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4e048f7cdc9d79d/"/>
    </mc:Choice>
  </mc:AlternateContent>
  <xr:revisionPtr revIDLastSave="83393" documentId="13_ncr:1_{1F20E6AC-BD3D-4B72-9C77-E1B0C4B41CBF}" xr6:coauthVersionLast="47" xr6:coauthVersionMax="47" xr10:uidLastSave="{C72CB5E9-8F7E-4095-B75F-DE22959D1F9C}"/>
  <bookViews>
    <workbookView xWindow="-120" yWindow="-120" windowWidth="21840" windowHeight="13140" tabRatio="743" firstSheet="7" activeTab="2" xr2:uid="{9FDCAB8E-2ED0-4EEF-BEB5-7C35AACE7E8C}"/>
  </bookViews>
  <sheets>
    <sheet name="Graficos" sheetId="41" state="hidden" r:id="rId1"/>
    <sheet name="P.GRAFICO" sheetId="40" state="hidden" r:id="rId2"/>
    <sheet name="Enviados" sheetId="3" r:id="rId3"/>
    <sheet name="Retorno Carcaças" sheetId="31" r:id="rId4"/>
    <sheet name="Carcaças" sheetId="42" r:id="rId5"/>
    <sheet name="Adilson" sheetId="44" state="hidden" r:id="rId6"/>
    <sheet name="Lista Suspensa " sheetId="43" state="hidden" r:id="rId7"/>
    <sheet name="Compra" sheetId="7" r:id="rId8"/>
    <sheet name="Total Gasto Pneus Novos" sheetId="48" r:id="rId9"/>
    <sheet name="Pneus descarte caminhão " sheetId="45" r:id="rId10"/>
    <sheet name="Total Gasto Pneus Recap" sheetId="49" r:id="rId11"/>
    <sheet name="Gerenciamento" sheetId="46" r:id="rId12"/>
    <sheet name="Canta Galo" sheetId="51" r:id="rId13"/>
  </sheets>
  <definedNames>
    <definedName name="_xlnm._FilterDatabase" localSheetId="6" hidden="1">'Lista Suspensa '!$B$2:$H$3</definedName>
    <definedName name="_xlnm._FilterDatabase" localSheetId="3" hidden="1">'Retorno Carcaças'!$K$293:$K$293</definedName>
    <definedName name="_xlnm._FilterDatabase" localSheetId="2" hidden="1">Enviados!$I$3335:$I$3335</definedName>
    <definedName name="_xlnm._FilterDatabase" localSheetId="7" hidden="1">Compra!$K$535:$K$535</definedName>
    <definedName name="SegmentaçãodeDados_ESTADO">#N/A</definedName>
    <definedName name="SegmentaçãodeDados_FILIAL1">#N/A</definedName>
    <definedName name="SegmentaçãodeDados_MÊS">#N/A</definedName>
  </definedNames>
  <calcPr calcId="191028"/>
  <pivotCaches>
    <pivotCache cacheId="738" r:id="rId14"/>
    <pivotCache cacheId="739" r:id="rId15"/>
    <pivotCache cacheId="740" r:id="rId16"/>
  </pivotCaches>
  <extLst>
    <ext xmlns:x14="http://schemas.microsoft.com/office/spreadsheetml/2009/9/main" uri="{BBE1A952-AA13-448e-AADC-164F8A28A991}">
      <x14:slicerCaches>
        <x14:slicerCache r:id="rId17"/>
        <x14:slicerCache r:id="rId18"/>
        <x14:slicerCache r:id="rId1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6" i="7" l="1"/>
  <c r="V3639" i="3"/>
  <c r="V3638" i="3"/>
  <c r="V3637" i="3"/>
  <c r="V3636" i="3"/>
  <c r="V3641" i="3"/>
  <c r="AA3641" i="3"/>
  <c r="AB3641" i="3"/>
  <c r="V3640" i="3"/>
  <c r="AA3640" i="3"/>
  <c r="AB3640" i="3"/>
  <c r="AA3639" i="3"/>
  <c r="AB3639" i="3"/>
  <c r="AA3638" i="3"/>
  <c r="AB3638" i="3"/>
  <c r="AA3637" i="3"/>
  <c r="AB3637" i="3"/>
  <c r="AA3636" i="3"/>
  <c r="AB3636" i="3"/>
  <c r="V3943" i="3"/>
  <c r="AA3943" i="3"/>
  <c r="AB3943" i="3"/>
  <c r="V3942" i="3"/>
  <c r="AA3942" i="3"/>
  <c r="AB3942" i="3"/>
  <c r="V3941" i="3"/>
  <c r="AA3941" i="3"/>
  <c r="AB3941" i="3"/>
  <c r="V3940" i="3"/>
  <c r="AA3940" i="3"/>
  <c r="AB3940" i="3"/>
  <c r="L542" i="7"/>
  <c r="AA3939" i="3"/>
  <c r="V3939" i="3"/>
  <c r="AA3938" i="3"/>
  <c r="V3938" i="3"/>
  <c r="AA3937" i="3"/>
  <c r="V3937" i="3"/>
  <c r="AA3936" i="3"/>
  <c r="V3936" i="3"/>
  <c r="AA3935" i="3"/>
  <c r="V3935" i="3"/>
  <c r="AA3934" i="3"/>
  <c r="V3934" i="3"/>
  <c r="AB3935" i="3"/>
  <c r="AB3934" i="3"/>
  <c r="V3933" i="3"/>
  <c r="AA3933" i="3"/>
  <c r="AB3933" i="3"/>
  <c r="V3932" i="3"/>
  <c r="AA3932" i="3"/>
  <c r="AB3932" i="3"/>
  <c r="V3931" i="3"/>
  <c r="AA3931" i="3"/>
  <c r="AB3931" i="3"/>
  <c r="V3930" i="3"/>
  <c r="AA3930" i="3"/>
  <c r="AB3930" i="3"/>
  <c r="V3928" i="3"/>
  <c r="V3929" i="3"/>
  <c r="AA3928" i="3"/>
  <c r="AA3929" i="3"/>
  <c r="AB3928" i="3"/>
  <c r="AB3929" i="3"/>
  <c r="AA3927" i="3"/>
  <c r="V3927" i="3"/>
  <c r="AA3926" i="3"/>
  <c r="V3926" i="3"/>
  <c r="AA3925" i="3"/>
  <c r="V3925" i="3"/>
  <c r="AA3924" i="3"/>
  <c r="V3924" i="3"/>
  <c r="V3923" i="3"/>
  <c r="V3922" i="3"/>
  <c r="AA3923" i="3"/>
  <c r="AB3923" i="3"/>
  <c r="AA3922" i="3"/>
  <c r="AB3922" i="3"/>
  <c r="AA3921" i="3"/>
  <c r="V3921" i="3"/>
  <c r="AA3920" i="3"/>
  <c r="V3920" i="3"/>
  <c r="AB3921" i="3"/>
  <c r="AB3920" i="3"/>
  <c r="V3919" i="3"/>
  <c r="V3918" i="3"/>
  <c r="AB3919" i="3"/>
  <c r="AB3918" i="3"/>
  <c r="AA3905" i="3"/>
  <c r="V3905" i="3"/>
  <c r="AA3904" i="3"/>
  <c r="V3904" i="3"/>
  <c r="AA3917" i="3"/>
  <c r="V3917" i="3"/>
  <c r="AA3916" i="3"/>
  <c r="V3916" i="3"/>
  <c r="V3912" i="3"/>
  <c r="AA3912" i="3"/>
  <c r="AB3912" i="3" s="1"/>
  <c r="V3913" i="3"/>
  <c r="AA3913" i="3"/>
  <c r="AB3913" i="3" s="1"/>
  <c r="V3914" i="3"/>
  <c r="AA3914" i="3"/>
  <c r="AB3914" i="3" s="1"/>
  <c r="V3915" i="3"/>
  <c r="AA3915" i="3"/>
  <c r="AB3915" i="3" s="1"/>
  <c r="AA3911" i="3"/>
  <c r="V3911" i="3"/>
  <c r="AA3910" i="3"/>
  <c r="V3910" i="3"/>
  <c r="V3906" i="3"/>
  <c r="AA3906" i="3"/>
  <c r="AB3906" i="3" s="1"/>
  <c r="V3907" i="3"/>
  <c r="AA3907" i="3"/>
  <c r="AB3907" i="3" s="1"/>
  <c r="V3908" i="3"/>
  <c r="AA3908" i="3"/>
  <c r="AB3908" i="3" s="1"/>
  <c r="V3909" i="3"/>
  <c r="AA3909" i="3"/>
  <c r="AB3909" i="3" s="1"/>
  <c r="V3902" i="3"/>
  <c r="AA3902" i="3"/>
  <c r="AB3902" i="3" s="1"/>
  <c r="V3903" i="3"/>
  <c r="AA3903" i="3"/>
  <c r="AB3903" i="3" s="1"/>
  <c r="AA3901" i="3"/>
  <c r="V3901" i="3"/>
  <c r="AA3900" i="3"/>
  <c r="V3900" i="3"/>
  <c r="AA3899" i="3"/>
  <c r="V3899" i="3"/>
  <c r="AA3898" i="3"/>
  <c r="V3898" i="3"/>
  <c r="L534" i="7"/>
  <c r="N534" i="7" s="1"/>
  <c r="J534" i="7"/>
  <c r="B13" i="51"/>
  <c r="AA3399" i="3"/>
  <c r="AA3398" i="3"/>
  <c r="AA3290" i="3"/>
  <c r="AA3289" i="3"/>
  <c r="AA3288" i="3"/>
  <c r="AA3287" i="3"/>
  <c r="AA3286" i="3"/>
  <c r="AA3281" i="3"/>
  <c r="AA3280" i="3"/>
  <c r="AA3279" i="3"/>
  <c r="AA3278" i="3"/>
  <c r="AA3141" i="3"/>
  <c r="AA3085" i="3"/>
  <c r="AA3084" i="3"/>
  <c r="AA3081" i="3"/>
  <c r="AA3080" i="3"/>
  <c r="AA3077" i="3"/>
  <c r="AA3076" i="3"/>
  <c r="AA3041" i="3"/>
  <c r="AA3040" i="3"/>
  <c r="AA3039" i="3"/>
  <c r="AA3038" i="3"/>
  <c r="AA2998" i="3"/>
  <c r="AA2974" i="3"/>
  <c r="AA2973" i="3"/>
  <c r="AA2966" i="3"/>
  <c r="AA2965" i="3"/>
  <c r="AA2964" i="3"/>
  <c r="AA2963" i="3"/>
  <c r="AA2880" i="3"/>
  <c r="AA2879" i="3"/>
  <c r="AA2756" i="3"/>
  <c r="AA2755" i="3"/>
  <c r="AA2687" i="3"/>
  <c r="AA2686" i="3"/>
  <c r="AA2607" i="3"/>
  <c r="AA2606" i="3"/>
  <c r="AA2600" i="3"/>
  <c r="AA2599" i="3"/>
  <c r="AA2598" i="3"/>
  <c r="AA2399" i="3"/>
  <c r="AA2332" i="3"/>
  <c r="AA2331" i="3"/>
  <c r="AA2313" i="3"/>
  <c r="AA2312" i="3"/>
  <c r="AA2311" i="3"/>
  <c r="AA2310" i="3"/>
  <c r="AA2268" i="3"/>
  <c r="AA2219" i="3"/>
  <c r="AA2218" i="3"/>
  <c r="AA2207" i="3"/>
  <c r="AA2206" i="3"/>
  <c r="AA2084" i="3"/>
  <c r="AA2002" i="3"/>
  <c r="AA2001" i="3"/>
  <c r="AA2000" i="3"/>
  <c r="AA1999" i="3"/>
  <c r="AA1876" i="3"/>
  <c r="AA1875" i="3"/>
  <c r="AA1870" i="3"/>
  <c r="AA1869" i="3"/>
  <c r="AA1842" i="3"/>
  <c r="AA1841" i="3"/>
  <c r="AA1840" i="3"/>
  <c r="AA1839" i="3"/>
  <c r="AA1644" i="3"/>
  <c r="AA1643" i="3"/>
  <c r="AA1593" i="3"/>
  <c r="AA1446" i="3"/>
  <c r="AA1411" i="3"/>
  <c r="AA1388" i="3"/>
  <c r="AA1387" i="3"/>
  <c r="AA1178" i="3"/>
  <c r="AA1177" i="3"/>
  <c r="AA1172" i="3"/>
  <c r="AA1171" i="3"/>
  <c r="AA1170" i="3"/>
  <c r="AA1169" i="3"/>
  <c r="AA1106" i="3"/>
  <c r="AA1105" i="3"/>
  <c r="AA1092" i="3"/>
  <c r="AA1084" i="3"/>
  <c r="AA1055" i="3"/>
  <c r="AA1028" i="3"/>
  <c r="AA999" i="3"/>
  <c r="AA986" i="3"/>
  <c r="AA974" i="3"/>
  <c r="AA973" i="3"/>
  <c r="AA972" i="3"/>
  <c r="AA953" i="3"/>
  <c r="AA950" i="3"/>
  <c r="AA949" i="3"/>
  <c r="AA948" i="3"/>
  <c r="AA947" i="3"/>
  <c r="AA946" i="3"/>
  <c r="AA943" i="3"/>
  <c r="AA942" i="3"/>
  <c r="AA941" i="3"/>
  <c r="AA923" i="3"/>
  <c r="AA837" i="3"/>
  <c r="AA836" i="3"/>
  <c r="AA835" i="3"/>
  <c r="AA825" i="3"/>
  <c r="AA729" i="3"/>
  <c r="AA678" i="3"/>
  <c r="AA677" i="3"/>
  <c r="AA676" i="3"/>
  <c r="AA668" i="3"/>
  <c r="AA667" i="3"/>
  <c r="AA666" i="3"/>
  <c r="AA665" i="3"/>
  <c r="AA664" i="3"/>
  <c r="AA661" i="3"/>
  <c r="AA492" i="3"/>
  <c r="AA491" i="3"/>
  <c r="AA473" i="3"/>
  <c r="AA472" i="3"/>
  <c r="AA471" i="3"/>
  <c r="AA457" i="3"/>
  <c r="AA456" i="3"/>
  <c r="AA455" i="3"/>
  <c r="AA64" i="3"/>
  <c r="V3897" i="3"/>
  <c r="AA3897" i="3"/>
  <c r="AB3897" i="3"/>
  <c r="V3896" i="3"/>
  <c r="AA3896" i="3"/>
  <c r="AB3896" i="3"/>
  <c r="V3895" i="3"/>
  <c r="AA3895" i="3"/>
  <c r="AB3895" i="3"/>
  <c r="V3894" i="3"/>
  <c r="AA3894" i="3"/>
  <c r="AB3894" i="3"/>
  <c r="V3893" i="3"/>
  <c r="AA3893" i="3"/>
  <c r="AB3893" i="3"/>
  <c r="V3892" i="3"/>
  <c r="AA3892" i="3"/>
  <c r="AB3892" i="3"/>
  <c r="AA3891" i="3"/>
  <c r="V3891" i="3"/>
  <c r="AA3890" i="3"/>
  <c r="V3890" i="3"/>
  <c r="AA3889" i="3"/>
  <c r="V3889" i="3"/>
  <c r="AA3888" i="3"/>
  <c r="V3888" i="3"/>
  <c r="AB3891" i="3"/>
  <c r="AB3890" i="3"/>
  <c r="AB3889" i="3"/>
  <c r="AB3888" i="3"/>
  <c r="AA3881" i="3"/>
  <c r="V3881" i="3"/>
  <c r="AA3880" i="3"/>
  <c r="V3880" i="3"/>
  <c r="AB3880" i="3"/>
  <c r="V3884" i="3"/>
  <c r="V3885" i="3"/>
  <c r="V3886" i="3"/>
  <c r="V3887" i="3"/>
  <c r="AA3884" i="3"/>
  <c r="AA3885" i="3"/>
  <c r="AA3886" i="3"/>
  <c r="AA3887" i="3"/>
  <c r="AB3884" i="3"/>
  <c r="AB3885" i="3"/>
  <c r="AB3886" i="3"/>
  <c r="AB3887" i="3"/>
  <c r="V3883" i="3"/>
  <c r="AA3883" i="3"/>
  <c r="AB3883" i="3"/>
  <c r="L544" i="7"/>
  <c r="L545" i="7"/>
  <c r="J545" i="7"/>
  <c r="N545" i="7"/>
  <c r="J544" i="7"/>
  <c r="N544" i="7"/>
  <c r="L543" i="7"/>
  <c r="J543" i="7"/>
  <c r="N543" i="7"/>
  <c r="L540" i="7"/>
  <c r="L539" i="7"/>
  <c r="L541" i="7"/>
  <c r="J542" i="7"/>
  <c r="N542" i="7"/>
  <c r="J540" i="7"/>
  <c r="J541" i="7"/>
  <c r="N540" i="7"/>
  <c r="N541" i="7"/>
  <c r="J539" i="7"/>
  <c r="N539" i="7"/>
  <c r="L538" i="7"/>
  <c r="J538" i="7"/>
  <c r="N538" i="7"/>
  <c r="V3882" i="3"/>
  <c r="AA3882" i="3"/>
  <c r="AB3882" i="3"/>
  <c r="V3879" i="3"/>
  <c r="AA3879" i="3"/>
  <c r="AB3879" i="3"/>
  <c r="V3878" i="3"/>
  <c r="AA3878" i="3"/>
  <c r="AB3878" i="3"/>
  <c r="V3877" i="3"/>
  <c r="AA3877" i="3"/>
  <c r="AB3877" i="3"/>
  <c r="V3876" i="3"/>
  <c r="AA3876" i="3"/>
  <c r="AB3876" i="3"/>
  <c r="AA3875" i="3"/>
  <c r="V3875" i="3"/>
  <c r="AA3874" i="3"/>
  <c r="V3874" i="3"/>
  <c r="AA3873" i="3"/>
  <c r="V3873" i="3"/>
  <c r="AA3872" i="3"/>
  <c r="V3872" i="3"/>
  <c r="AB3875" i="3"/>
  <c r="AB3874" i="3"/>
  <c r="AB3873" i="3"/>
  <c r="AB3872" i="3"/>
  <c r="AA3871" i="3"/>
  <c r="V3871" i="3"/>
  <c r="AA3870" i="3"/>
  <c r="V3870" i="3"/>
  <c r="AA3869" i="3"/>
  <c r="V3869" i="3"/>
  <c r="AA3868" i="3"/>
  <c r="V3868" i="3"/>
  <c r="AB3869" i="3"/>
  <c r="AB3868" i="3"/>
  <c r="AA3824" i="3"/>
  <c r="V3824" i="3"/>
  <c r="AA3823" i="3"/>
  <c r="V3823" i="3"/>
  <c r="L485" i="7"/>
  <c r="AA3829" i="3"/>
  <c r="V3829" i="3"/>
  <c r="AA3828" i="3"/>
  <c r="V3828" i="3"/>
  <c r="AA3867" i="3"/>
  <c r="V3867" i="3"/>
  <c r="AA3866" i="3"/>
  <c r="V3866" i="3"/>
  <c r="AA3865" i="3"/>
  <c r="V3865" i="3"/>
  <c r="AA3864" i="3"/>
  <c r="V3864" i="3"/>
  <c r="AA3863" i="3"/>
  <c r="V3863" i="3"/>
  <c r="AA3862" i="3"/>
  <c r="V3862" i="3"/>
  <c r="AA3861" i="3"/>
  <c r="V3861" i="3"/>
  <c r="AA3860" i="3"/>
  <c r="V3860" i="3"/>
  <c r="AB3861" i="3"/>
  <c r="AB3860" i="3"/>
  <c r="AA3859" i="3"/>
  <c r="V3859" i="3"/>
  <c r="AA3858" i="3"/>
  <c r="V3858" i="3"/>
  <c r="AB3859" i="3"/>
  <c r="AB3858" i="3"/>
  <c r="V3857" i="3"/>
  <c r="AA3857" i="3"/>
  <c r="AB3857" i="3"/>
  <c r="V3856" i="3"/>
  <c r="AA3856" i="3"/>
  <c r="AB3856" i="3"/>
  <c r="AA3855" i="3"/>
  <c r="V3855" i="3"/>
  <c r="AA3854" i="3"/>
  <c r="V3854" i="3"/>
  <c r="AA3853" i="3"/>
  <c r="V3853" i="3"/>
  <c r="AA3852" i="3"/>
  <c r="V3852" i="3"/>
  <c r="AA3851" i="3"/>
  <c r="V3851" i="3"/>
  <c r="AA3850" i="3"/>
  <c r="V3850" i="3"/>
  <c r="AB3851" i="3"/>
  <c r="AA3849" i="3"/>
  <c r="AA3848" i="3"/>
  <c r="AA3847" i="3"/>
  <c r="AA3846" i="3"/>
  <c r="AB3850" i="3"/>
  <c r="V3849" i="3"/>
  <c r="AB3849" i="3"/>
  <c r="V3848" i="3"/>
  <c r="AB3848" i="3"/>
  <c r="V3847" i="3"/>
  <c r="AB3847" i="3"/>
  <c r="V3846" i="3"/>
  <c r="AB3846" i="3"/>
  <c r="V3845" i="3"/>
  <c r="AA3845" i="3"/>
  <c r="AB3845" i="3"/>
  <c r="V3844" i="3"/>
  <c r="AA3844" i="3"/>
  <c r="AB3844" i="3"/>
  <c r="V3843" i="3"/>
  <c r="AA3843" i="3"/>
  <c r="AB3843" i="3"/>
  <c r="V3842" i="3"/>
  <c r="AA3842" i="3"/>
  <c r="AB3842" i="3"/>
  <c r="V3841" i="3"/>
  <c r="AA3841" i="3"/>
  <c r="AB3841" i="3"/>
  <c r="V3840" i="3"/>
  <c r="AA3840" i="3"/>
  <c r="AB3840" i="3"/>
  <c r="V3839" i="3"/>
  <c r="AA3839" i="3"/>
  <c r="AB3839" i="3"/>
  <c r="V3838" i="3"/>
  <c r="AA3838" i="3"/>
  <c r="AB3838" i="3"/>
  <c r="AA3837" i="3"/>
  <c r="V3837" i="3"/>
  <c r="AA3836" i="3"/>
  <c r="V3836" i="3"/>
  <c r="AB3837" i="3"/>
  <c r="AB3836" i="3"/>
  <c r="V3835" i="3"/>
  <c r="AA3835" i="3"/>
  <c r="AB3835" i="3"/>
  <c r="V3834" i="3"/>
  <c r="AA3834" i="3"/>
  <c r="AB3834" i="3"/>
  <c r="L537" i="7"/>
  <c r="N537" i="7"/>
  <c r="J537" i="7"/>
  <c r="L536" i="7"/>
  <c r="N536" i="7"/>
  <c r="J536" i="7"/>
  <c r="L535" i="7"/>
  <c r="J535" i="7"/>
  <c r="N535" i="7"/>
  <c r="L533" i="7"/>
  <c r="N533" i="7" s="1"/>
  <c r="J533" i="7"/>
  <c r="N532" i="7"/>
  <c r="J532" i="7"/>
  <c r="AA3833" i="3"/>
  <c r="V3833" i="3"/>
  <c r="AA3832" i="3"/>
  <c r="V3832" i="3"/>
  <c r="AB3833" i="3"/>
  <c r="AB3832" i="3"/>
  <c r="AA3831" i="3"/>
  <c r="V3831" i="3"/>
  <c r="AA3830" i="3"/>
  <c r="V3830" i="3"/>
  <c r="AB3831" i="3"/>
  <c r="AB3830" i="3"/>
  <c r="AA3827" i="3"/>
  <c r="V3827" i="3"/>
  <c r="AB3827" i="3"/>
  <c r="V3826" i="3"/>
  <c r="AA3826" i="3"/>
  <c r="AB3826" i="3"/>
  <c r="V3825" i="3"/>
  <c r="AA3825" i="3"/>
  <c r="AB3825" i="3"/>
  <c r="V3822" i="3"/>
  <c r="AA3822" i="3"/>
  <c r="AB3822" i="3"/>
  <c r="V3821" i="3"/>
  <c r="AA3821" i="3"/>
  <c r="AB3821" i="3"/>
  <c r="V3820" i="3"/>
  <c r="AA3820" i="3"/>
  <c r="AB3820" i="3"/>
  <c r="V3819" i="3"/>
  <c r="AA3819" i="3"/>
  <c r="AB3819" i="3"/>
  <c r="V3818" i="3"/>
  <c r="AA3818" i="3"/>
  <c r="AB3818" i="3"/>
  <c r="V3817" i="3"/>
  <c r="AA3817" i="3"/>
  <c r="AB3817" i="3"/>
  <c r="V3816" i="3"/>
  <c r="AA3816" i="3"/>
  <c r="AB3816" i="3"/>
  <c r="V3815" i="3"/>
  <c r="AA3815" i="3"/>
  <c r="AB3815" i="3"/>
  <c r="L531" i="7"/>
  <c r="J531" i="7"/>
  <c r="N531" i="7"/>
  <c r="AA3814" i="3"/>
  <c r="V3814" i="3"/>
  <c r="AA3813" i="3"/>
  <c r="V3813" i="3"/>
  <c r="AA3812" i="3"/>
  <c r="V3812" i="3"/>
  <c r="AA3811" i="3"/>
  <c r="V3811" i="3"/>
  <c r="AB3814" i="3"/>
  <c r="AB3813" i="3"/>
  <c r="AB3812" i="3"/>
  <c r="AB3811" i="3"/>
  <c r="AA3809" i="3"/>
  <c r="AA3810" i="3"/>
  <c r="N508" i="7"/>
  <c r="V3810" i="3"/>
  <c r="V3809" i="3"/>
  <c r="AB3810" i="3"/>
  <c r="AB3809" i="3"/>
  <c r="V3775" i="3"/>
  <c r="AA3775" i="3"/>
  <c r="V3776" i="3"/>
  <c r="AA3776" i="3"/>
  <c r="AA3780" i="3"/>
  <c r="V3780" i="3"/>
  <c r="AA3779" i="3"/>
  <c r="V3779" i="3"/>
  <c r="AB3780" i="3"/>
  <c r="AB3779" i="3"/>
  <c r="AA3778" i="3"/>
  <c r="V3778" i="3"/>
  <c r="AA3777" i="3"/>
  <c r="V3777" i="3"/>
  <c r="AB3778" i="3"/>
  <c r="AB3777" i="3"/>
  <c r="AA3808" i="3"/>
  <c r="V3808" i="3"/>
  <c r="AA3807" i="3"/>
  <c r="V3807" i="3"/>
  <c r="AA3806" i="3"/>
  <c r="V3806" i="3"/>
  <c r="AA3805" i="3"/>
  <c r="V3805" i="3"/>
  <c r="AB3808" i="3"/>
  <c r="AB3807" i="3"/>
  <c r="AB3806" i="3"/>
  <c r="AA3804" i="3"/>
  <c r="V3804" i="3"/>
  <c r="AA3803" i="3"/>
  <c r="V3803" i="3"/>
  <c r="AB3805" i="3"/>
  <c r="AB3804" i="3"/>
  <c r="AB3803" i="3"/>
  <c r="AA3802" i="3"/>
  <c r="V3802" i="3"/>
  <c r="AA3801" i="3"/>
  <c r="V3801" i="3"/>
  <c r="AA3800" i="3"/>
  <c r="V3800" i="3"/>
  <c r="AA3799" i="3"/>
  <c r="V3799" i="3"/>
  <c r="AB3802" i="3"/>
  <c r="AB3801" i="3"/>
  <c r="AB3800" i="3"/>
  <c r="AB3799" i="3"/>
  <c r="V3798" i="3"/>
  <c r="AA3798" i="3"/>
  <c r="AB3798" i="3"/>
  <c r="V3797" i="3"/>
  <c r="AA3797" i="3"/>
  <c r="AB3797" i="3"/>
  <c r="V3796" i="3"/>
  <c r="AA3796" i="3"/>
  <c r="AB3796" i="3"/>
  <c r="V3795" i="3"/>
  <c r="AA3795" i="3"/>
  <c r="AB3795" i="3"/>
  <c r="AA3794" i="3"/>
  <c r="V3794" i="3"/>
  <c r="AA3793" i="3"/>
  <c r="V3793" i="3"/>
  <c r="AB3794" i="3"/>
  <c r="AB3793" i="3"/>
  <c r="AA3792" i="3"/>
  <c r="V3792" i="3"/>
  <c r="AA3791" i="3"/>
  <c r="V3791" i="3"/>
  <c r="AA3790" i="3"/>
  <c r="V3790" i="3"/>
  <c r="AA3789" i="3"/>
  <c r="V3789" i="3"/>
  <c r="AB3792" i="3"/>
  <c r="AB3791" i="3"/>
  <c r="AB3790" i="3"/>
  <c r="AB3789" i="3"/>
  <c r="AA3788" i="3"/>
  <c r="V3788" i="3"/>
  <c r="AA3787" i="3"/>
  <c r="V3787" i="3"/>
  <c r="AA3786" i="3"/>
  <c r="V3786" i="3"/>
  <c r="AA3785" i="3"/>
  <c r="V3785" i="3"/>
  <c r="AB3788" i="3"/>
  <c r="AB3787" i="3"/>
  <c r="AB3786" i="3"/>
  <c r="AB3785" i="3"/>
  <c r="V3784" i="3"/>
  <c r="AA3784" i="3"/>
  <c r="AB3784" i="3"/>
  <c r="V3783" i="3"/>
  <c r="AA3783" i="3"/>
  <c r="AB3783" i="3"/>
  <c r="V3782" i="3"/>
  <c r="AA3782" i="3"/>
  <c r="AB3782" i="3"/>
  <c r="V3781" i="3"/>
  <c r="AA3781" i="3"/>
  <c r="AB3781" i="3"/>
  <c r="AA3774" i="3"/>
  <c r="V3774" i="3"/>
  <c r="AA3773" i="3"/>
  <c r="V3773" i="3"/>
  <c r="AB3774" i="3"/>
  <c r="AB3773" i="3"/>
  <c r="AA3772" i="3"/>
  <c r="V3772" i="3"/>
  <c r="AA3771" i="3"/>
  <c r="V3771" i="3"/>
  <c r="AB3772" i="3"/>
  <c r="AA3767" i="3"/>
  <c r="AA3768" i="3"/>
  <c r="AA3769" i="3"/>
  <c r="AA3770" i="3"/>
  <c r="AB3771" i="3"/>
  <c r="V3770" i="3"/>
  <c r="AB3770" i="3"/>
  <c r="V3769" i="3"/>
  <c r="AB3769" i="3"/>
  <c r="V3768" i="3"/>
  <c r="AB3768" i="3"/>
  <c r="V3707" i="3"/>
  <c r="AA3707" i="3"/>
  <c r="AB3707" i="3"/>
  <c r="V3706" i="3"/>
  <c r="AA3706" i="3"/>
  <c r="AB3706" i="3"/>
  <c r="V3705" i="3"/>
  <c r="AA3705" i="3"/>
  <c r="AB3705" i="3"/>
  <c r="V3704" i="3"/>
  <c r="AA3704" i="3"/>
  <c r="AB3704" i="3"/>
  <c r="AA3743" i="3"/>
  <c r="V3743" i="3"/>
  <c r="AA3742" i="3"/>
  <c r="V3742" i="3"/>
  <c r="AA3741" i="3"/>
  <c r="V3741" i="3"/>
  <c r="AA3740" i="3"/>
  <c r="V3740" i="3"/>
  <c r="V3703" i="3"/>
  <c r="AA3703" i="3"/>
  <c r="AB3703" i="3"/>
  <c r="V3702" i="3"/>
  <c r="AA3702" i="3"/>
  <c r="AB3702" i="3"/>
  <c r="AA3745" i="3"/>
  <c r="V3745" i="3"/>
  <c r="AA3744" i="3"/>
  <c r="V3744" i="3"/>
  <c r="AA3766" i="3"/>
  <c r="V3766" i="3"/>
  <c r="AB3766" i="3"/>
  <c r="AA3765" i="3"/>
  <c r="V3765" i="3"/>
  <c r="AA3764" i="3"/>
  <c r="V3764" i="3"/>
  <c r="AA3763" i="3"/>
  <c r="V3763" i="3"/>
  <c r="AA3762" i="3"/>
  <c r="V3762" i="3"/>
  <c r="AB3762" i="3"/>
  <c r="AA3761" i="3"/>
  <c r="V3761" i="3"/>
  <c r="AA3760" i="3"/>
  <c r="V3760" i="3"/>
  <c r="AA3759" i="3"/>
  <c r="V3759" i="3"/>
  <c r="AA3758" i="3"/>
  <c r="V3758" i="3"/>
  <c r="AA3757" i="3"/>
  <c r="V3757" i="3"/>
  <c r="AA3756" i="3"/>
  <c r="V3756" i="3"/>
  <c r="AA3755" i="3"/>
  <c r="V3755" i="3"/>
  <c r="AA3754" i="3"/>
  <c r="V3754" i="3"/>
  <c r="AA3753" i="3"/>
  <c r="V3753" i="3"/>
  <c r="AA3752" i="3"/>
  <c r="V3752" i="3"/>
  <c r="AA3751" i="3"/>
  <c r="V3751" i="3"/>
  <c r="AA3750" i="3"/>
  <c r="V3750" i="3"/>
  <c r="AA3749" i="3"/>
  <c r="V3749" i="3"/>
  <c r="AA3748" i="3"/>
  <c r="V3748" i="3"/>
  <c r="AA3747" i="3"/>
  <c r="V3747" i="3"/>
  <c r="AA3746" i="3"/>
  <c r="V3746" i="3"/>
  <c r="V3739" i="3"/>
  <c r="AA3739" i="3"/>
  <c r="AB3739" i="3"/>
  <c r="V3738" i="3"/>
  <c r="AA3738" i="3"/>
  <c r="AB3738" i="3"/>
  <c r="V3737" i="3"/>
  <c r="AA3737" i="3"/>
  <c r="AB3737" i="3"/>
  <c r="V3736" i="3"/>
  <c r="AA3736" i="3"/>
  <c r="AB3736" i="3"/>
  <c r="AA3735" i="3"/>
  <c r="V3735" i="3"/>
  <c r="AA3734" i="3"/>
  <c r="V3734" i="3"/>
  <c r="AA3733" i="3"/>
  <c r="V3733" i="3"/>
  <c r="AA3732" i="3"/>
  <c r="V3732" i="3"/>
  <c r="V3731" i="3"/>
  <c r="AA3731" i="3"/>
  <c r="AB3731" i="3"/>
  <c r="V3730" i="3"/>
  <c r="AA3730" i="3"/>
  <c r="AB3730" i="3"/>
  <c r="V3729" i="3"/>
  <c r="AA3729" i="3"/>
  <c r="AB3729" i="3"/>
  <c r="V3728" i="3"/>
  <c r="AA3728" i="3"/>
  <c r="AB3728" i="3"/>
  <c r="V3727" i="3"/>
  <c r="AA3727" i="3"/>
  <c r="AB3727" i="3"/>
  <c r="V3726" i="3"/>
  <c r="AA3726" i="3"/>
  <c r="AB3726" i="3"/>
  <c r="V3725" i="3"/>
  <c r="AA3725" i="3"/>
  <c r="AB3725" i="3"/>
  <c r="V3724" i="3"/>
  <c r="AA3724" i="3"/>
  <c r="AB3724" i="3"/>
  <c r="AA3723" i="3"/>
  <c r="V3723" i="3"/>
  <c r="AA3722" i="3"/>
  <c r="V3722" i="3"/>
  <c r="AA3721" i="3"/>
  <c r="V3721" i="3"/>
  <c r="AA3720" i="3"/>
  <c r="V3720" i="3"/>
  <c r="AA3719" i="3"/>
  <c r="V3719" i="3"/>
  <c r="AA3718" i="3"/>
  <c r="V3718" i="3"/>
  <c r="AA3717" i="3"/>
  <c r="V3717" i="3"/>
  <c r="AA3716" i="3"/>
  <c r="V3716" i="3"/>
  <c r="AA3715" i="3"/>
  <c r="V3715" i="3"/>
  <c r="AA3714" i="3"/>
  <c r="V3714" i="3"/>
  <c r="V3713" i="3"/>
  <c r="AA3713" i="3"/>
  <c r="AB3713" i="3"/>
  <c r="V3712" i="3"/>
  <c r="AA3712" i="3"/>
  <c r="AB3712" i="3"/>
  <c r="V3711" i="3"/>
  <c r="AA3711" i="3"/>
  <c r="AB3711" i="3"/>
  <c r="V3710" i="3"/>
  <c r="AA3710" i="3"/>
  <c r="AB3710" i="3"/>
  <c r="AA3709" i="3"/>
  <c r="V3709" i="3"/>
  <c r="AA3708" i="3"/>
  <c r="V3708" i="3"/>
  <c r="AB3709" i="3"/>
  <c r="L530" i="7"/>
  <c r="N530" i="7" s="1"/>
  <c r="J530" i="7"/>
  <c r="L529" i="7"/>
  <c r="N529" i="7" s="1"/>
  <c r="J529" i="7"/>
  <c r="L528" i="7"/>
  <c r="N528" i="7" s="1"/>
  <c r="J528" i="7"/>
  <c r="L527" i="7"/>
  <c r="N527" i="7" s="1"/>
  <c r="J527" i="7"/>
  <c r="L526" i="7"/>
  <c r="N526" i="7" s="1"/>
  <c r="J526" i="7"/>
  <c r="L525" i="7"/>
  <c r="J525" i="7"/>
  <c r="N525" i="7"/>
  <c r="L524" i="7"/>
  <c r="J524" i="7"/>
  <c r="N524" i="7"/>
  <c r="L523" i="7"/>
  <c r="N523" i="7" s="1"/>
  <c r="J523" i="7"/>
  <c r="L522" i="7"/>
  <c r="N522" i="7" s="1"/>
  <c r="J522" i="7"/>
  <c r="L521" i="7"/>
  <c r="N521" i="7" s="1"/>
  <c r="J521" i="7"/>
  <c r="L520" i="7"/>
  <c r="N520" i="7" s="1"/>
  <c r="J520" i="7"/>
  <c r="L519" i="7"/>
  <c r="J519" i="7"/>
  <c r="N519" i="7"/>
  <c r="L512" i="7"/>
  <c r="L518" i="7"/>
  <c r="L517" i="7"/>
  <c r="L516" i="7"/>
  <c r="J518" i="7"/>
  <c r="J517" i="7"/>
  <c r="J516" i="7"/>
  <c r="N518" i="7"/>
  <c r="N517" i="7"/>
  <c r="N516" i="7"/>
  <c r="L511" i="7"/>
  <c r="J511" i="7"/>
  <c r="J512" i="7"/>
  <c r="N512" i="7"/>
  <c r="N515" i="7"/>
  <c r="J515" i="7"/>
  <c r="L514" i="7"/>
  <c r="N514" i="7"/>
  <c r="J514" i="7"/>
  <c r="L513" i="7"/>
  <c r="N513" i="7" s="1"/>
  <c r="J513" i="7"/>
  <c r="L510" i="7"/>
  <c r="J510" i="7"/>
  <c r="N510" i="7"/>
  <c r="N509" i="7"/>
  <c r="J509" i="7"/>
  <c r="AB3708" i="3"/>
  <c r="V3635" i="3"/>
  <c r="AA3635" i="3"/>
  <c r="AB3635" i="3"/>
  <c r="V3632" i="3"/>
  <c r="V3633" i="3"/>
  <c r="V3634" i="3"/>
  <c r="AA3632" i="3"/>
  <c r="AA3633" i="3"/>
  <c r="AA3634" i="3"/>
  <c r="AB3632" i="3"/>
  <c r="AB3633" i="3"/>
  <c r="AB3634" i="3"/>
  <c r="V3616" i="3"/>
  <c r="V3617" i="3"/>
  <c r="V3618" i="3"/>
  <c r="V3619" i="3"/>
  <c r="AA3616" i="3"/>
  <c r="AA3617" i="3"/>
  <c r="AA3618" i="3"/>
  <c r="AA3619" i="3"/>
  <c r="AB3616" i="3"/>
  <c r="AB3617" i="3"/>
  <c r="AB3618" i="3"/>
  <c r="AB3619" i="3"/>
  <c r="AA3631" i="3"/>
  <c r="V3631" i="3"/>
  <c r="AA3630" i="3"/>
  <c r="V3630" i="3"/>
  <c r="AA3629" i="3"/>
  <c r="V3629" i="3"/>
  <c r="AA3628" i="3"/>
  <c r="V3628" i="3"/>
  <c r="AA3627" i="3"/>
  <c r="V3627" i="3"/>
  <c r="AA3626" i="3"/>
  <c r="V3626" i="3"/>
  <c r="AA3625" i="3"/>
  <c r="V3625" i="3"/>
  <c r="AA3624" i="3"/>
  <c r="V3624" i="3"/>
  <c r="AA3623" i="3"/>
  <c r="V3623" i="3"/>
  <c r="AA3622" i="3"/>
  <c r="V3622" i="3"/>
  <c r="AB3622" i="3"/>
  <c r="AB3623" i="3"/>
  <c r="AB3624" i="3"/>
  <c r="AB3625" i="3"/>
  <c r="AB3626" i="3"/>
  <c r="AB3627" i="3"/>
  <c r="V3620" i="3"/>
  <c r="V3621" i="3"/>
  <c r="AA3620" i="3"/>
  <c r="AA3621" i="3"/>
  <c r="AB3620" i="3"/>
  <c r="AB3621" i="3"/>
  <c r="V3614" i="3"/>
  <c r="V3615" i="3"/>
  <c r="AA3614" i="3"/>
  <c r="AA3615" i="3"/>
  <c r="AB3614" i="3"/>
  <c r="AB3615" i="3"/>
  <c r="V3650" i="3"/>
  <c r="AA3650" i="3"/>
  <c r="AB3650" i="3"/>
  <c r="V3649" i="3"/>
  <c r="AA3649" i="3"/>
  <c r="AB3649" i="3"/>
  <c r="V3661" i="3"/>
  <c r="AA3661" i="3"/>
  <c r="AB3661" i="3"/>
  <c r="AA3659" i="3"/>
  <c r="AA3658" i="3"/>
  <c r="AA3657" i="3"/>
  <c r="AA3656" i="3"/>
  <c r="V3660" i="3"/>
  <c r="AA3660" i="3"/>
  <c r="AB3660" i="3"/>
  <c r="V3659" i="3"/>
  <c r="AB3659" i="3"/>
  <c r="V3658" i="3"/>
  <c r="AB3658" i="3"/>
  <c r="V3657" i="3"/>
  <c r="AB3657" i="3"/>
  <c r="V3656" i="3"/>
  <c r="AB3656" i="3"/>
  <c r="V3655" i="3"/>
  <c r="AA3655" i="3"/>
  <c r="AB3655" i="3"/>
  <c r="V3654" i="3"/>
  <c r="AA3654" i="3"/>
  <c r="AB3654" i="3"/>
  <c r="V3653" i="3"/>
  <c r="AA3653" i="3"/>
  <c r="AB3653" i="3"/>
  <c r="V3652" i="3"/>
  <c r="AA3652" i="3"/>
  <c r="AB3652" i="3"/>
  <c r="AA3651" i="3"/>
  <c r="AA3648" i="3"/>
  <c r="V3651" i="3"/>
  <c r="AB3651" i="3"/>
  <c r="V3648" i="3"/>
  <c r="AB3648" i="3"/>
  <c r="V3609" i="3"/>
  <c r="AA3609" i="3"/>
  <c r="AB3609" i="3"/>
  <c r="V3608" i="3"/>
  <c r="AA3608" i="3"/>
  <c r="AB3608" i="3"/>
  <c r="V3685" i="3"/>
  <c r="AA3685" i="3"/>
  <c r="AB3685" i="3"/>
  <c r="V3684" i="3"/>
  <c r="AA3684" i="3"/>
  <c r="AB3684" i="3"/>
  <c r="V3675" i="3"/>
  <c r="AA3675" i="3"/>
  <c r="AB3675" i="3"/>
  <c r="V3674" i="3"/>
  <c r="AA3674" i="3"/>
  <c r="AB3674" i="3"/>
  <c r="AA3679" i="3"/>
  <c r="V3679" i="3"/>
  <c r="AA3678" i="3"/>
  <c r="V3678" i="3"/>
  <c r="AA3677" i="3"/>
  <c r="V3677" i="3"/>
  <c r="AA3676" i="3"/>
  <c r="V3676" i="3"/>
  <c r="AB3679" i="3"/>
  <c r="AB3678" i="3"/>
  <c r="AB3677" i="3"/>
  <c r="AB3676" i="3"/>
  <c r="V3683" i="3"/>
  <c r="AA3683" i="3"/>
  <c r="AB3683" i="3"/>
  <c r="V3682" i="3"/>
  <c r="AA3682" i="3"/>
  <c r="AB3682" i="3"/>
  <c r="V3681" i="3"/>
  <c r="AA3681" i="3"/>
  <c r="AB3681" i="3"/>
  <c r="V3680" i="3"/>
  <c r="AA3680" i="3"/>
  <c r="AB3680" i="3"/>
  <c r="V3673" i="3"/>
  <c r="AA3673" i="3"/>
  <c r="AB3673" i="3"/>
  <c r="V3672" i="3"/>
  <c r="AA3672" i="3"/>
  <c r="AB3672" i="3"/>
  <c r="V3671" i="3"/>
  <c r="AA3671" i="3"/>
  <c r="AB3671" i="3"/>
  <c r="V3670" i="3"/>
  <c r="AA3670" i="3"/>
  <c r="AB3670" i="3"/>
  <c r="V3669" i="3"/>
  <c r="AA3669" i="3"/>
  <c r="AB3669" i="3"/>
  <c r="V3668" i="3"/>
  <c r="AA3668" i="3"/>
  <c r="AB3668" i="3"/>
  <c r="AA3693" i="3"/>
  <c r="V3693" i="3"/>
  <c r="AA3692" i="3"/>
  <c r="V3692" i="3"/>
  <c r="V3662" i="3"/>
  <c r="V3663" i="3"/>
  <c r="V3664" i="3"/>
  <c r="V3665" i="3"/>
  <c r="V3666" i="3"/>
  <c r="V3667" i="3"/>
  <c r="AA3662" i="3"/>
  <c r="AA3663" i="3"/>
  <c r="AA3664" i="3"/>
  <c r="AA3665" i="3"/>
  <c r="AA3666" i="3"/>
  <c r="AA3667" i="3"/>
  <c r="AB3662" i="3"/>
  <c r="AB3663" i="3"/>
  <c r="AB3664" i="3"/>
  <c r="AB3665" i="3"/>
  <c r="AB3666" i="3"/>
  <c r="AB3667" i="3"/>
  <c r="AB3693" i="3"/>
  <c r="AB3692" i="3"/>
  <c r="AA3689" i="3"/>
  <c r="V3689" i="3"/>
  <c r="AA3688" i="3"/>
  <c r="V3688" i="3"/>
  <c r="AB3689" i="3"/>
  <c r="AB3688" i="3"/>
  <c r="AA3691" i="3"/>
  <c r="AA3690" i="3"/>
  <c r="V3691" i="3"/>
  <c r="AB3691" i="3"/>
  <c r="V3690" i="3"/>
  <c r="AB3690" i="3"/>
  <c r="V3701" i="3"/>
  <c r="AA3701" i="3"/>
  <c r="AB3701" i="3"/>
  <c r="V3700" i="3"/>
  <c r="AA3700" i="3"/>
  <c r="AB3700" i="3"/>
  <c r="V3699" i="3"/>
  <c r="AA3699" i="3"/>
  <c r="AB3699" i="3"/>
  <c r="V3698" i="3"/>
  <c r="AA3698" i="3"/>
  <c r="AB3698" i="3"/>
  <c r="AA3697" i="3"/>
  <c r="AA3696" i="3"/>
  <c r="AA3695" i="3"/>
  <c r="AA3694" i="3"/>
  <c r="V3697" i="3"/>
  <c r="AB3697" i="3"/>
  <c r="V3696" i="3"/>
  <c r="AB3696" i="3"/>
  <c r="V3695" i="3"/>
  <c r="AB3695" i="3"/>
  <c r="V3694" i="3"/>
  <c r="AB3694" i="3"/>
  <c r="AA3687" i="3"/>
  <c r="V3687" i="3"/>
  <c r="AA3686" i="3"/>
  <c r="V3686" i="3"/>
  <c r="AB3687" i="3"/>
  <c r="AB3686" i="3"/>
  <c r="AA3643" i="3"/>
  <c r="V3643" i="3"/>
  <c r="AA3642" i="3"/>
  <c r="V3642" i="3"/>
  <c r="AB3643" i="3"/>
  <c r="AB3642" i="3"/>
  <c r="V3647" i="3"/>
  <c r="AA3647" i="3"/>
  <c r="AB3647" i="3"/>
  <c r="V3646" i="3"/>
  <c r="AA3646" i="3"/>
  <c r="AB3646" i="3"/>
  <c r="V3645" i="3"/>
  <c r="AA3645" i="3"/>
  <c r="AB3645" i="3"/>
  <c r="V3644" i="3"/>
  <c r="AA3644" i="3"/>
  <c r="AB3644" i="3"/>
  <c r="AA3601" i="3"/>
  <c r="V3601" i="3"/>
  <c r="AA3600" i="3"/>
  <c r="V3600" i="3"/>
  <c r="AB3601" i="3"/>
  <c r="AB3600" i="3"/>
  <c r="V3607" i="3"/>
  <c r="AA3607" i="3"/>
  <c r="AB3607" i="3"/>
  <c r="V3606" i="3"/>
  <c r="AA3606" i="3"/>
  <c r="AB3606" i="3"/>
  <c r="V3605" i="3"/>
  <c r="AA3605" i="3"/>
  <c r="AB3605" i="3"/>
  <c r="V3604" i="3"/>
  <c r="AA3604" i="3"/>
  <c r="AB3604" i="3"/>
  <c r="J508" i="7"/>
  <c r="V3603" i="3"/>
  <c r="AA3603" i="3"/>
  <c r="AB3603" i="3"/>
  <c r="V3602" i="3"/>
  <c r="AA3602" i="3"/>
  <c r="AB3602" i="3"/>
  <c r="V3574" i="3"/>
  <c r="AA3574" i="3"/>
  <c r="AB3574" i="3"/>
  <c r="V3573" i="3"/>
  <c r="AA3573" i="3"/>
  <c r="AB3573" i="3"/>
  <c r="V3572" i="3"/>
  <c r="AA3572" i="3"/>
  <c r="AB3572" i="3"/>
  <c r="V3571" i="3"/>
  <c r="AA3571" i="3"/>
  <c r="AB3571" i="3"/>
  <c r="AA3581" i="3"/>
  <c r="V3581" i="3"/>
  <c r="AA3580" i="3"/>
  <c r="V3580" i="3"/>
  <c r="AA3579" i="3"/>
  <c r="V3579" i="3"/>
  <c r="AA3578" i="3"/>
  <c r="V3578" i="3"/>
  <c r="AA3577" i="3"/>
  <c r="V3577" i="3"/>
  <c r="AA3576" i="3"/>
  <c r="V3576" i="3"/>
  <c r="U343" i="3"/>
  <c r="U612" i="3"/>
  <c r="U763" i="3"/>
  <c r="U748" i="3"/>
  <c r="U513" i="3"/>
  <c r="U743" i="3"/>
  <c r="U3450" i="3"/>
  <c r="U3157" i="3"/>
  <c r="U2745" i="3"/>
  <c r="U3150" i="3"/>
  <c r="U2775" i="3"/>
  <c r="V3" i="3"/>
  <c r="V5" i="3"/>
  <c r="V6" i="3"/>
  <c r="V12" i="3"/>
  <c r="V13" i="3"/>
  <c r="V7" i="3"/>
  <c r="V9" i="3"/>
  <c r="V10" i="3"/>
  <c r="V11" i="3"/>
  <c r="V8" i="3"/>
  <c r="V16" i="3"/>
  <c r="V17" i="3"/>
  <c r="V14" i="3"/>
  <c r="V15" i="3"/>
  <c r="V18" i="3"/>
  <c r="V19" i="3"/>
  <c r="V20" i="3"/>
  <c r="V21" i="3"/>
  <c r="V22" i="3"/>
  <c r="V25" i="3"/>
  <c r="V23" i="3"/>
  <c r="V24" i="3"/>
  <c r="V27" i="3"/>
  <c r="V26" i="3"/>
  <c r="V28" i="3"/>
  <c r="V29" i="3"/>
  <c r="V31" i="3"/>
  <c r="V30" i="3"/>
  <c r="V35" i="3"/>
  <c r="V32" i="3"/>
  <c r="V33" i="3"/>
  <c r="V34" i="3"/>
  <c r="V36" i="3"/>
  <c r="V37" i="3"/>
  <c r="V38" i="3"/>
  <c r="V39" i="3"/>
  <c r="V40" i="3"/>
  <c r="V46" i="3"/>
  <c r="V44" i="3"/>
  <c r="V43" i="3"/>
  <c r="V45" i="3"/>
  <c r="V41" i="3"/>
  <c r="V42" i="3"/>
  <c r="V47" i="3"/>
  <c r="V48" i="3"/>
  <c r="V51" i="3"/>
  <c r="V50" i="3"/>
  <c r="V49" i="3"/>
  <c r="V52" i="3"/>
  <c r="V55" i="3"/>
  <c r="V56" i="3"/>
  <c r="V53" i="3"/>
  <c r="V54" i="3"/>
  <c r="V57" i="3"/>
  <c r="V60" i="3"/>
  <c r="V58" i="3"/>
  <c r="V59" i="3"/>
  <c r="V61" i="3"/>
  <c r="V63" i="3"/>
  <c r="V64" i="3"/>
  <c r="V62" i="3"/>
  <c r="V66" i="3"/>
  <c r="V67" i="3"/>
  <c r="V65" i="3"/>
  <c r="V72" i="3"/>
  <c r="V68" i="3"/>
  <c r="V71" i="3"/>
  <c r="V70" i="3"/>
  <c r="V69" i="3"/>
  <c r="V73" i="3"/>
  <c r="V75" i="3"/>
  <c r="V76" i="3"/>
  <c r="V77" i="3"/>
  <c r="V74" i="3"/>
  <c r="V78" i="3"/>
  <c r="V79" i="3"/>
  <c r="V80" i="3"/>
  <c r="V81" i="3"/>
  <c r="V82" i="3"/>
  <c r="V83" i="3"/>
  <c r="V84" i="3"/>
  <c r="V85" i="3"/>
  <c r="V87" i="3"/>
  <c r="V86" i="3"/>
  <c r="V90" i="3"/>
  <c r="V89" i="3"/>
  <c r="V88" i="3"/>
  <c r="V91" i="3"/>
  <c r="V92" i="3"/>
  <c r="V93" i="3"/>
  <c r="V94" i="3"/>
  <c r="V95" i="3"/>
  <c r="V96" i="3"/>
  <c r="V100" i="3"/>
  <c r="V99" i="3"/>
  <c r="V97" i="3"/>
  <c r="V98" i="3"/>
  <c r="V101" i="3"/>
  <c r="V102" i="3"/>
  <c r="V105" i="3"/>
  <c r="V103" i="3"/>
  <c r="V104" i="3"/>
  <c r="V106" i="3"/>
  <c r="V107" i="3"/>
  <c r="V108" i="3"/>
  <c r="V109" i="3"/>
  <c r="V110" i="3"/>
  <c r="V111" i="3"/>
  <c r="V113" i="3"/>
  <c r="V112" i="3"/>
  <c r="V114" i="3"/>
  <c r="V117" i="3"/>
  <c r="V115" i="3"/>
  <c r="V116" i="3"/>
  <c r="V121" i="3"/>
  <c r="V120" i="3"/>
  <c r="V118" i="3"/>
  <c r="V119" i="3"/>
  <c r="V122" i="3"/>
  <c r="V123" i="3"/>
  <c r="V124" i="3"/>
  <c r="V125" i="3"/>
  <c r="V126" i="3"/>
  <c r="V127" i="3"/>
  <c r="V128" i="3"/>
  <c r="V129" i="3"/>
  <c r="V131" i="3"/>
  <c r="V130" i="3"/>
  <c r="V132" i="3"/>
  <c r="V133" i="3"/>
  <c r="V134" i="3"/>
  <c r="V135" i="3"/>
  <c r="V137" i="3"/>
  <c r="V136" i="3"/>
  <c r="V139" i="3"/>
  <c r="V138" i="3"/>
  <c r="V142" i="3"/>
  <c r="V143" i="3"/>
  <c r="V144" i="3"/>
  <c r="V141" i="3"/>
  <c r="V140" i="3"/>
  <c r="V145" i="3"/>
  <c r="V147" i="3"/>
  <c r="V148" i="3"/>
  <c r="V146" i="3"/>
  <c r="V149" i="3"/>
  <c r="V150" i="3"/>
  <c r="V151" i="3"/>
  <c r="V152" i="3"/>
  <c r="V155" i="3"/>
  <c r="V153" i="3"/>
  <c r="V154" i="3"/>
  <c r="V156" i="3"/>
  <c r="V157" i="3"/>
  <c r="V158" i="3"/>
  <c r="V159" i="3"/>
  <c r="V160" i="3"/>
  <c r="V163" i="3"/>
  <c r="V161" i="3"/>
  <c r="V162" i="3"/>
  <c r="V164" i="3"/>
  <c r="V165" i="3"/>
  <c r="V166" i="3"/>
  <c r="V167" i="3"/>
  <c r="V168" i="3"/>
  <c r="V169" i="3"/>
  <c r="V175" i="3"/>
  <c r="V170" i="3"/>
  <c r="V171" i="3"/>
  <c r="V172" i="3"/>
  <c r="V173" i="3"/>
  <c r="V174" i="3"/>
  <c r="V177" i="3"/>
  <c r="V178" i="3"/>
  <c r="V181" i="3"/>
  <c r="V182" i="3"/>
  <c r="V179" i="3"/>
  <c r="V180" i="3"/>
  <c r="V176" i="3"/>
  <c r="V187" i="3"/>
  <c r="V188" i="3"/>
  <c r="V184" i="3"/>
  <c r="V185" i="3"/>
  <c r="V186" i="3"/>
  <c r="V183" i="3"/>
  <c r="V189" i="3"/>
  <c r="V190" i="3"/>
  <c r="V191" i="3"/>
  <c r="V192" i="3"/>
  <c r="V193" i="3"/>
  <c r="V194" i="3"/>
  <c r="V195" i="3"/>
  <c r="V196" i="3"/>
  <c r="V197" i="3"/>
  <c r="V198" i="3"/>
  <c r="V202" i="3"/>
  <c r="V199" i="3"/>
  <c r="V200" i="3"/>
  <c r="V201" i="3"/>
  <c r="V203" i="3"/>
  <c r="V204" i="3"/>
  <c r="V205" i="3"/>
  <c r="V206" i="3"/>
  <c r="V207" i="3"/>
  <c r="V208" i="3"/>
  <c r="V209" i="3"/>
  <c r="V210" i="3"/>
  <c r="V211" i="3"/>
  <c r="V213" i="3"/>
  <c r="V212" i="3"/>
  <c r="V217" i="3"/>
  <c r="V216" i="3"/>
  <c r="V214" i="3"/>
  <c r="V218" i="3"/>
  <c r="V215" i="3"/>
  <c r="V219" i="3"/>
  <c r="V221" i="3"/>
  <c r="V223" i="3"/>
  <c r="V224" i="3"/>
  <c r="V220" i="3"/>
  <c r="V222" i="3"/>
  <c r="V225" i="3"/>
  <c r="V227" i="3"/>
  <c r="V226" i="3"/>
  <c r="V228" i="3"/>
  <c r="V229" i="3"/>
  <c r="V230" i="3"/>
  <c r="V231" i="3"/>
  <c r="V232" i="3"/>
  <c r="V233" i="3"/>
  <c r="V234" i="3"/>
  <c r="V236" i="3"/>
  <c r="V235" i="3"/>
  <c r="V237" i="3"/>
  <c r="V238" i="3"/>
  <c r="V241" i="3"/>
  <c r="V242" i="3"/>
  <c r="V243" i="3"/>
  <c r="V244" i="3"/>
  <c r="V239" i="3"/>
  <c r="V240" i="3"/>
  <c r="V245" i="3"/>
  <c r="V246" i="3"/>
  <c r="V248" i="3"/>
  <c r="V249" i="3"/>
  <c r="V247" i="3"/>
  <c r="V250" i="3"/>
  <c r="V251" i="3"/>
  <c r="V252" i="3"/>
  <c r="V253" i="3"/>
  <c r="V254" i="3"/>
  <c r="V255" i="3"/>
  <c r="V256" i="3"/>
  <c r="V257" i="3"/>
  <c r="V259" i="3"/>
  <c r="V258" i="3"/>
  <c r="V260" i="3"/>
  <c r="V261" i="3"/>
  <c r="V263" i="3"/>
  <c r="V262" i="3"/>
  <c r="V264" i="3"/>
  <c r="V265" i="3"/>
  <c r="V266" i="3"/>
  <c r="V267" i="3"/>
  <c r="V269" i="3"/>
  <c r="V268" i="3"/>
  <c r="V270" i="3"/>
  <c r="V271" i="3"/>
  <c r="V272" i="3"/>
  <c r="V273" i="3"/>
  <c r="V274" i="3"/>
  <c r="V275" i="3"/>
  <c r="V276" i="3"/>
  <c r="V277" i="3"/>
  <c r="V280" i="3"/>
  <c r="V278" i="3"/>
  <c r="V279" i="3"/>
  <c r="V281" i="3"/>
  <c r="V282" i="3"/>
  <c r="V283" i="3"/>
  <c r="V286" i="3"/>
  <c r="V284" i="3"/>
  <c r="V285" i="3"/>
  <c r="V289" i="3"/>
  <c r="V290" i="3"/>
  <c r="V291" i="3"/>
  <c r="V287" i="3"/>
  <c r="V288" i="3"/>
  <c r="V292" i="3"/>
  <c r="V293" i="3"/>
  <c r="V295" i="3"/>
  <c r="V296" i="3"/>
  <c r="V294" i="3"/>
  <c r="V297" i="3"/>
  <c r="V298" i="3"/>
  <c r="V300" i="3"/>
  <c r="V301" i="3"/>
  <c r="V299" i="3"/>
  <c r="V302" i="3"/>
  <c r="V305" i="3"/>
  <c r="V303" i="3"/>
  <c r="V304" i="3"/>
  <c r="V306" i="3"/>
  <c r="V309" i="3"/>
  <c r="V310" i="3"/>
  <c r="V308" i="3"/>
  <c r="V307" i="3"/>
  <c r="V315" i="3"/>
  <c r="V316" i="3"/>
  <c r="V312" i="3"/>
  <c r="V313" i="3"/>
  <c r="V311" i="3"/>
  <c r="V314" i="3"/>
  <c r="V317" i="3"/>
  <c r="V319" i="3"/>
  <c r="V320" i="3"/>
  <c r="V318" i="3"/>
  <c r="V321" i="3"/>
  <c r="V322" i="3"/>
  <c r="V323" i="3"/>
  <c r="V328" i="3"/>
  <c r="V325" i="3"/>
  <c r="V326" i="3"/>
  <c r="V324" i="3"/>
  <c r="V327" i="3"/>
  <c r="V331" i="3"/>
  <c r="V334" i="3"/>
  <c r="V335" i="3"/>
  <c r="V329" i="3"/>
  <c r="V330" i="3"/>
  <c r="V332" i="3"/>
  <c r="V333" i="3"/>
  <c r="V336" i="3"/>
  <c r="V337" i="3"/>
  <c r="V338" i="3"/>
  <c r="V339" i="3"/>
  <c r="V340" i="3"/>
  <c r="V341" i="3"/>
  <c r="V343" i="3"/>
  <c r="V345" i="3"/>
  <c r="V344" i="3"/>
  <c r="V342" i="3"/>
  <c r="V347" i="3"/>
  <c r="V346" i="3"/>
  <c r="V348" i="3"/>
  <c r="V351" i="3"/>
  <c r="V353" i="3"/>
  <c r="V354" i="3"/>
  <c r="V349" i="3"/>
  <c r="V350" i="3"/>
  <c r="V355" i="3"/>
  <c r="V356" i="3"/>
  <c r="V357" i="3"/>
  <c r="V358" i="3"/>
  <c r="V352" i="3"/>
  <c r="V359" i="3"/>
  <c r="V360" i="3"/>
  <c r="V363" i="3"/>
  <c r="V364" i="3"/>
  <c r="V361" i="3"/>
  <c r="V362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8" i="3"/>
  <c r="V377" i="3"/>
  <c r="V379" i="3"/>
  <c r="V380" i="3"/>
  <c r="V381" i="3"/>
  <c r="V382" i="3"/>
  <c r="V383" i="3"/>
  <c r="V384" i="3"/>
  <c r="V386" i="3"/>
  <c r="V385" i="3"/>
  <c r="V393" i="3"/>
  <c r="V394" i="3"/>
  <c r="V391" i="3"/>
  <c r="V387" i="3"/>
  <c r="V388" i="3"/>
  <c r="V389" i="3"/>
  <c r="V390" i="3"/>
  <c r="V392" i="3"/>
  <c r="V395" i="3"/>
  <c r="V396" i="3"/>
  <c r="V397" i="3"/>
  <c r="V399" i="3"/>
  <c r="V398" i="3"/>
  <c r="V401" i="3"/>
  <c r="V400" i="3"/>
  <c r="V405" i="3"/>
  <c r="V406" i="3"/>
  <c r="V402" i="3"/>
  <c r="V403" i="3"/>
  <c r="V404" i="3"/>
  <c r="V407" i="3"/>
  <c r="V408" i="3"/>
  <c r="V410" i="3"/>
  <c r="V411" i="3"/>
  <c r="V409" i="3"/>
  <c r="V412" i="3"/>
  <c r="V413" i="3"/>
  <c r="V416" i="3"/>
  <c r="V417" i="3"/>
  <c r="V414" i="3"/>
  <c r="V415" i="3"/>
  <c r="V418" i="3"/>
  <c r="V422" i="3"/>
  <c r="V423" i="3"/>
  <c r="V420" i="3"/>
  <c r="V424" i="3"/>
  <c r="V425" i="3"/>
  <c r="V419" i="3"/>
  <c r="V421" i="3"/>
  <c r="V426" i="3"/>
  <c r="V427" i="3"/>
  <c r="V428" i="3"/>
  <c r="V432" i="3"/>
  <c r="V433" i="3"/>
  <c r="V435" i="3"/>
  <c r="V436" i="3"/>
  <c r="V434" i="3"/>
  <c r="V429" i="3"/>
  <c r="V437" i="3"/>
  <c r="V430" i="3"/>
  <c r="V431" i="3"/>
  <c r="V442" i="3"/>
  <c r="V440" i="3"/>
  <c r="V441" i="3"/>
  <c r="V439" i="3"/>
  <c r="V438" i="3"/>
  <c r="V443" i="3"/>
  <c r="V444" i="3"/>
  <c r="V445" i="3"/>
  <c r="V446" i="3"/>
  <c r="V447" i="3"/>
  <c r="V448" i="3"/>
  <c r="V449" i="3"/>
  <c r="V450" i="3"/>
  <c r="V452" i="3"/>
  <c r="V453" i="3"/>
  <c r="V451" i="3"/>
  <c r="V455" i="3"/>
  <c r="V456" i="3"/>
  <c r="V457" i="3"/>
  <c r="V454" i="3"/>
  <c r="V458" i="3"/>
  <c r="V459" i="3"/>
  <c r="V460" i="3"/>
  <c r="V461" i="3"/>
  <c r="V463" i="3"/>
  <c r="V462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9" i="3"/>
  <c r="V480" i="3"/>
  <c r="V478" i="3"/>
  <c r="V481" i="3"/>
  <c r="V482" i="3"/>
  <c r="V483" i="3"/>
  <c r="V484" i="3"/>
  <c r="V485" i="3"/>
  <c r="V477" i="3"/>
  <c r="V487" i="3"/>
  <c r="V486" i="3"/>
  <c r="V488" i="3"/>
  <c r="V490" i="3"/>
  <c r="V489" i="3"/>
  <c r="V493" i="3"/>
  <c r="V494" i="3"/>
  <c r="V491" i="3"/>
  <c r="V492" i="3"/>
  <c r="V495" i="3"/>
  <c r="V498" i="3"/>
  <c r="V499" i="3"/>
  <c r="V500" i="3"/>
  <c r="V496" i="3"/>
  <c r="V497" i="3"/>
  <c r="V501" i="3"/>
  <c r="V502" i="3"/>
  <c r="V503" i="3"/>
  <c r="V504" i="3"/>
  <c r="V505" i="3"/>
  <c r="V510" i="3"/>
  <c r="V506" i="3"/>
  <c r="V507" i="3"/>
  <c r="V508" i="3"/>
  <c r="V509" i="3"/>
  <c r="V514" i="3"/>
  <c r="V515" i="3"/>
  <c r="V513" i="3"/>
  <c r="V511" i="3"/>
  <c r="V512" i="3"/>
  <c r="V516" i="3"/>
  <c r="V519" i="3"/>
  <c r="V520" i="3"/>
  <c r="V521" i="3"/>
  <c r="V517" i="3"/>
  <c r="V518" i="3"/>
  <c r="V522" i="3"/>
  <c r="V523" i="3"/>
  <c r="V524" i="3"/>
  <c r="V525" i="3"/>
  <c r="V526" i="3"/>
  <c r="V527" i="3"/>
  <c r="V529" i="3"/>
  <c r="V530" i="3"/>
  <c r="V532" i="3"/>
  <c r="V533" i="3"/>
  <c r="V528" i="3"/>
  <c r="V531" i="3"/>
  <c r="V537" i="3"/>
  <c r="V536" i="3"/>
  <c r="V534" i="3"/>
  <c r="V535" i="3"/>
  <c r="V539" i="3"/>
  <c r="V538" i="3"/>
  <c r="V540" i="3"/>
  <c r="V541" i="3"/>
  <c r="V542" i="3"/>
  <c r="V543" i="3"/>
  <c r="V544" i="3"/>
  <c r="V545" i="3"/>
  <c r="V546" i="3"/>
  <c r="V548" i="3"/>
  <c r="V549" i="3"/>
  <c r="V547" i="3"/>
  <c r="V551" i="3"/>
  <c r="V550" i="3"/>
  <c r="V552" i="3"/>
  <c r="V553" i="3"/>
  <c r="V554" i="3"/>
  <c r="V559" i="3"/>
  <c r="V555" i="3"/>
  <c r="V558" i="3"/>
  <c r="V556" i="3"/>
  <c r="V557" i="3"/>
  <c r="V561" i="3"/>
  <c r="V560" i="3"/>
  <c r="V563" i="3"/>
  <c r="V564" i="3"/>
  <c r="V565" i="3"/>
  <c r="V562" i="3"/>
  <c r="V566" i="3"/>
  <c r="V567" i="3"/>
  <c r="V568" i="3"/>
  <c r="V569" i="3"/>
  <c r="V570" i="3"/>
  <c r="V575" i="3"/>
  <c r="V576" i="3"/>
  <c r="V577" i="3"/>
  <c r="V573" i="3"/>
  <c r="V574" i="3"/>
  <c r="V571" i="3"/>
  <c r="V572" i="3"/>
  <c r="V579" i="3"/>
  <c r="V578" i="3"/>
  <c r="V580" i="3"/>
  <c r="V581" i="3"/>
  <c r="V582" i="3"/>
  <c r="V583" i="3"/>
  <c r="V584" i="3"/>
  <c r="V585" i="3"/>
  <c r="V586" i="3"/>
  <c r="V588" i="3"/>
  <c r="V589" i="3"/>
  <c r="V587" i="3"/>
  <c r="V590" i="3"/>
  <c r="V591" i="3"/>
  <c r="V595" i="3"/>
  <c r="V592" i="3"/>
  <c r="V593" i="3"/>
  <c r="V594" i="3"/>
  <c r="V596" i="3"/>
  <c r="V601" i="3"/>
  <c r="V602" i="3"/>
  <c r="V598" i="3"/>
  <c r="V599" i="3"/>
  <c r="V600" i="3"/>
  <c r="V597" i="3"/>
  <c r="V603" i="3"/>
  <c r="V604" i="3"/>
  <c r="V605" i="3"/>
  <c r="V607" i="3"/>
  <c r="V606" i="3"/>
  <c r="V610" i="3"/>
  <c r="V608" i="3"/>
  <c r="V611" i="3"/>
  <c r="V613" i="3"/>
  <c r="V614" i="3"/>
  <c r="V609" i="3"/>
  <c r="V615" i="3"/>
  <c r="V616" i="3"/>
  <c r="V617" i="3"/>
  <c r="V618" i="3"/>
  <c r="V619" i="3"/>
  <c r="V620" i="3"/>
  <c r="V622" i="3"/>
  <c r="V623" i="3"/>
  <c r="V621" i="3"/>
  <c r="V624" i="3"/>
  <c r="V625" i="3"/>
  <c r="V626" i="3"/>
  <c r="V629" i="3"/>
  <c r="V627" i="3"/>
  <c r="V628" i="3"/>
  <c r="V630" i="3"/>
  <c r="V631" i="3"/>
  <c r="V634" i="3"/>
  <c r="V639" i="3"/>
  <c r="V637" i="3"/>
  <c r="V638" i="3"/>
  <c r="V632" i="3"/>
  <c r="V633" i="3"/>
  <c r="V635" i="3"/>
  <c r="V636" i="3"/>
  <c r="V640" i="3"/>
  <c r="V642" i="3"/>
  <c r="V643" i="3"/>
  <c r="V641" i="3"/>
  <c r="V644" i="3"/>
  <c r="V651" i="3"/>
  <c r="V645" i="3"/>
  <c r="V646" i="3"/>
  <c r="V649" i="3"/>
  <c r="V650" i="3"/>
  <c r="V647" i="3"/>
  <c r="V648" i="3"/>
  <c r="V653" i="3"/>
  <c r="V654" i="3"/>
  <c r="V652" i="3"/>
  <c r="V657" i="3"/>
  <c r="V658" i="3"/>
  <c r="V655" i="3"/>
  <c r="V656" i="3"/>
  <c r="V662" i="3"/>
  <c r="V663" i="3"/>
  <c r="V661" i="3"/>
  <c r="V659" i="3"/>
  <c r="V660" i="3"/>
  <c r="V664" i="3"/>
  <c r="V665" i="3"/>
  <c r="V666" i="3"/>
  <c r="V667" i="3"/>
  <c r="V668" i="3"/>
  <c r="V669" i="3"/>
  <c r="V670" i="3"/>
  <c r="V673" i="3"/>
  <c r="V671" i="3"/>
  <c r="V672" i="3"/>
  <c r="V675" i="3"/>
  <c r="V674" i="3"/>
  <c r="V676" i="3"/>
  <c r="V677" i="3"/>
  <c r="V678" i="3"/>
  <c r="V679" i="3"/>
  <c r="V683" i="3"/>
  <c r="V684" i="3"/>
  <c r="V680" i="3"/>
  <c r="V681" i="3"/>
  <c r="V682" i="3"/>
  <c r="V685" i="3"/>
  <c r="V686" i="3"/>
  <c r="V688" i="3"/>
  <c r="V687" i="3"/>
  <c r="V691" i="3"/>
  <c r="V692" i="3"/>
  <c r="V689" i="3"/>
  <c r="V690" i="3"/>
  <c r="V693" i="3"/>
  <c r="V694" i="3"/>
  <c r="V695" i="3"/>
  <c r="V696" i="3"/>
  <c r="V698" i="3"/>
  <c r="V701" i="3"/>
  <c r="V699" i="3"/>
  <c r="V700" i="3"/>
  <c r="V697" i="3"/>
  <c r="V703" i="3"/>
  <c r="V702" i="3"/>
  <c r="V704" i="3"/>
  <c r="V705" i="3"/>
  <c r="V708" i="3"/>
  <c r="V709" i="3"/>
  <c r="V707" i="3"/>
  <c r="V710" i="3"/>
  <c r="V706" i="3"/>
  <c r="V713" i="3"/>
  <c r="V714" i="3"/>
  <c r="V715" i="3"/>
  <c r="V716" i="3"/>
  <c r="V718" i="3"/>
  <c r="V719" i="3"/>
  <c r="V711" i="3"/>
  <c r="V712" i="3"/>
  <c r="V720" i="3"/>
  <c r="V721" i="3"/>
  <c r="V722" i="3"/>
  <c r="V723" i="3"/>
  <c r="V717" i="3"/>
  <c r="V724" i="3"/>
  <c r="V728" i="3"/>
  <c r="V726" i="3"/>
  <c r="V727" i="3"/>
  <c r="V725" i="3"/>
  <c r="V729" i="3"/>
  <c r="V730" i="3"/>
  <c r="V731" i="3"/>
  <c r="V736" i="3"/>
  <c r="V737" i="3"/>
  <c r="V738" i="3"/>
  <c r="V734" i="3"/>
  <c r="V735" i="3"/>
  <c r="V732" i="3"/>
  <c r="V733" i="3"/>
  <c r="V739" i="3"/>
  <c r="V740" i="3"/>
  <c r="V743" i="3"/>
  <c r="V744" i="3"/>
  <c r="V745" i="3"/>
  <c r="V746" i="3"/>
  <c r="V747" i="3"/>
  <c r="V741" i="3"/>
  <c r="V742" i="3"/>
  <c r="V749" i="3"/>
  <c r="V752" i="3"/>
  <c r="V750" i="3"/>
  <c r="V751" i="3"/>
  <c r="V748" i="3"/>
  <c r="V755" i="3"/>
  <c r="V753" i="3"/>
  <c r="V754" i="3"/>
  <c r="V756" i="3"/>
  <c r="V757" i="3"/>
  <c r="V758" i="3"/>
  <c r="V759" i="3"/>
  <c r="V760" i="3"/>
  <c r="V761" i="3"/>
  <c r="V765" i="3"/>
  <c r="V766" i="3"/>
  <c r="V767" i="3"/>
  <c r="V762" i="3"/>
  <c r="V763" i="3"/>
  <c r="V764" i="3"/>
  <c r="V768" i="3"/>
  <c r="V769" i="3"/>
  <c r="V776" i="3"/>
  <c r="V774" i="3"/>
  <c r="V775" i="3"/>
  <c r="V770" i="3"/>
  <c r="V771" i="3"/>
  <c r="V772" i="3"/>
  <c r="V773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9" i="3"/>
  <c r="V800" i="3"/>
  <c r="V801" i="3"/>
  <c r="V802" i="3"/>
  <c r="V798" i="3"/>
  <c r="V803" i="3"/>
  <c r="V804" i="3"/>
  <c r="V805" i="3"/>
  <c r="V806" i="3"/>
  <c r="V807" i="3"/>
  <c r="AB689" i="3"/>
  <c r="AB468" i="3"/>
  <c r="AB467" i="3"/>
  <c r="V3587" i="3"/>
  <c r="AA3587" i="3"/>
  <c r="AB3587" i="3"/>
  <c r="V3586" i="3"/>
  <c r="AA3586" i="3"/>
  <c r="AB3586" i="3"/>
  <c r="V3585" i="3"/>
  <c r="AA3585" i="3"/>
  <c r="AB3585" i="3"/>
  <c r="V3584" i="3"/>
  <c r="AA3584" i="3"/>
  <c r="AB3584" i="3"/>
  <c r="V3583" i="3"/>
  <c r="AA3583" i="3"/>
  <c r="AB3583" i="3"/>
  <c r="V3582" i="3"/>
  <c r="AA3582" i="3"/>
  <c r="AB3582" i="3"/>
  <c r="AA3599" i="3"/>
  <c r="V3599" i="3"/>
  <c r="AA3598" i="3"/>
  <c r="V3598" i="3"/>
  <c r="AA3595" i="3"/>
  <c r="V3595" i="3"/>
  <c r="AA3594" i="3"/>
  <c r="V3594" i="3"/>
  <c r="AB3595" i="3"/>
  <c r="AB3594" i="3"/>
  <c r="AA3589" i="3"/>
  <c r="V3589" i="3"/>
  <c r="AA3588" i="3"/>
  <c r="V3588" i="3"/>
  <c r="AA3597" i="3"/>
  <c r="V3597" i="3"/>
  <c r="AA3596" i="3"/>
  <c r="V3596" i="3"/>
  <c r="AB3597" i="3"/>
  <c r="AB3596" i="3"/>
  <c r="AA3569" i="3"/>
  <c r="AA3568" i="3"/>
  <c r="V3569" i="3"/>
  <c r="AB3569" i="3"/>
  <c r="V3568" i="3"/>
  <c r="AB3568" i="3"/>
  <c r="AA3593" i="3"/>
  <c r="AA3592" i="3"/>
  <c r="AA3591" i="3"/>
  <c r="AA3590" i="3"/>
  <c r="V3593" i="3"/>
  <c r="AB3593" i="3"/>
  <c r="V3592" i="3"/>
  <c r="AB3592" i="3"/>
  <c r="V3591" i="3"/>
  <c r="AB3591" i="3"/>
  <c r="V3590" i="3"/>
  <c r="AB3590" i="3"/>
  <c r="AA3575" i="3"/>
  <c r="AA3570" i="3"/>
  <c r="V3575" i="3"/>
  <c r="AB3575" i="3"/>
  <c r="AA3566" i="3"/>
  <c r="V3566" i="3"/>
  <c r="AA3565" i="3"/>
  <c r="V3565" i="3"/>
  <c r="V3570" i="3"/>
  <c r="AB3570" i="3"/>
  <c r="AB3566" i="3"/>
  <c r="AB3565" i="3"/>
  <c r="V3443" i="3"/>
  <c r="AA3443" i="3"/>
  <c r="AB3443" i="3"/>
  <c r="V3442" i="3"/>
  <c r="AA3442" i="3"/>
  <c r="AB3442" i="3"/>
  <c r="V3451" i="3"/>
  <c r="AA3451" i="3"/>
  <c r="AB3451" i="3"/>
  <c r="V3450" i="3"/>
  <c r="AA3450" i="3"/>
  <c r="AB3450" i="3"/>
  <c r="V3567" i="3"/>
  <c r="AA3567" i="3"/>
  <c r="AB3567" i="3"/>
  <c r="V3564" i="3"/>
  <c r="AA3564" i="3"/>
  <c r="AB3564" i="3"/>
  <c r="AA3463" i="3"/>
  <c r="V3463" i="3"/>
  <c r="AA3462" i="3"/>
  <c r="V3462" i="3"/>
  <c r="AA3461" i="3"/>
  <c r="V3461" i="3"/>
  <c r="AA3460" i="3"/>
  <c r="V3460" i="3"/>
  <c r="AA3467" i="3"/>
  <c r="V3467" i="3"/>
  <c r="AA3466" i="3"/>
  <c r="V3466" i="3"/>
  <c r="AA3465" i="3"/>
  <c r="V3465" i="3"/>
  <c r="AA3464" i="3"/>
  <c r="V3464" i="3"/>
  <c r="AA3445" i="3"/>
  <c r="V3445" i="3"/>
  <c r="AA3444" i="3"/>
  <c r="V3444" i="3"/>
  <c r="AA3449" i="3"/>
  <c r="V3449" i="3"/>
  <c r="AA3448" i="3"/>
  <c r="V3448" i="3"/>
  <c r="AA3447" i="3"/>
  <c r="V3447" i="3"/>
  <c r="AA3446" i="3"/>
  <c r="V3446" i="3"/>
  <c r="AA3459" i="3"/>
  <c r="V3459" i="3"/>
  <c r="AA3458" i="3"/>
  <c r="V3458" i="3"/>
  <c r="AA3457" i="3"/>
  <c r="V3457" i="3"/>
  <c r="AA3456" i="3"/>
  <c r="V3456" i="3"/>
  <c r="AA3455" i="3"/>
  <c r="V3455" i="3"/>
  <c r="AA3454" i="3"/>
  <c r="V3454" i="3"/>
  <c r="AA3453" i="3"/>
  <c r="V3453" i="3"/>
  <c r="AA3452" i="3"/>
  <c r="V3452" i="3"/>
  <c r="AB3453" i="3"/>
  <c r="AB3454" i="3"/>
  <c r="AB3455" i="3"/>
  <c r="AB3456" i="3"/>
  <c r="AB3457" i="3"/>
  <c r="AB3458" i="3"/>
  <c r="AB3459" i="3"/>
  <c r="AB3446" i="3"/>
  <c r="AB3447" i="3"/>
  <c r="AB3448" i="3"/>
  <c r="AB3449" i="3"/>
  <c r="AB3444" i="3"/>
  <c r="AB3445" i="3"/>
  <c r="AB3464" i="3"/>
  <c r="AB3465" i="3"/>
  <c r="AB3466" i="3"/>
  <c r="AB3467" i="3"/>
  <c r="AB3460" i="3"/>
  <c r="AB3461" i="3"/>
  <c r="AB3462" i="3"/>
  <c r="AB3463" i="3"/>
  <c r="AB3452" i="3"/>
  <c r="AA3543" i="3"/>
  <c r="V3543" i="3"/>
  <c r="AA3542" i="3"/>
  <c r="V3542" i="3"/>
  <c r="AA3613" i="3"/>
  <c r="V3613" i="3"/>
  <c r="AA3612" i="3"/>
  <c r="V3612" i="3"/>
  <c r="AA3611" i="3"/>
  <c r="V3611" i="3"/>
  <c r="AA3610" i="3"/>
  <c r="V3610" i="3"/>
  <c r="AA3557" i="3"/>
  <c r="V3557" i="3"/>
  <c r="AA3556" i="3"/>
  <c r="V3556" i="3"/>
  <c r="AA3555" i="3"/>
  <c r="V3555" i="3"/>
  <c r="AA3554" i="3"/>
  <c r="V3554" i="3"/>
  <c r="AA3549" i="3"/>
  <c r="AA3548" i="3"/>
  <c r="AA3547" i="3"/>
  <c r="AA3546" i="3"/>
  <c r="V3549" i="3"/>
  <c r="V3548" i="3"/>
  <c r="V3547" i="3"/>
  <c r="V3546" i="3"/>
  <c r="AB3546" i="3"/>
  <c r="AA3537" i="3"/>
  <c r="V3537" i="3"/>
  <c r="AA3536" i="3"/>
  <c r="V3536" i="3"/>
  <c r="AA3535" i="3"/>
  <c r="V3535" i="3"/>
  <c r="AA3534" i="3"/>
  <c r="V3534" i="3"/>
  <c r="AA3529" i="3"/>
  <c r="V3529" i="3"/>
  <c r="AA3528" i="3"/>
  <c r="V3528" i="3"/>
  <c r="AA3527" i="3"/>
  <c r="V3527" i="3"/>
  <c r="AA3526" i="3"/>
  <c r="V3526" i="3"/>
  <c r="AA3561" i="3"/>
  <c r="V3561" i="3"/>
  <c r="AA3560" i="3"/>
  <c r="V3560" i="3"/>
  <c r="AA3563" i="3"/>
  <c r="V3563" i="3"/>
  <c r="AA3562" i="3"/>
  <c r="V3562" i="3"/>
  <c r="AB3563" i="3"/>
  <c r="AB3562" i="3"/>
  <c r="AA3539" i="3"/>
  <c r="V3539" i="3"/>
  <c r="AA3538" i="3"/>
  <c r="V3538" i="3"/>
  <c r="AA3533" i="3"/>
  <c r="AA3532" i="3"/>
  <c r="V3533" i="3"/>
  <c r="V3532" i="3"/>
  <c r="AA3531" i="3"/>
  <c r="V3531" i="3"/>
  <c r="AA3530" i="3"/>
  <c r="V3530" i="3"/>
  <c r="AA3541" i="3"/>
  <c r="V3541" i="3"/>
  <c r="AA3540" i="3"/>
  <c r="V3540" i="3"/>
  <c r="AA3559" i="3"/>
  <c r="V3559" i="3"/>
  <c r="AA3558" i="3"/>
  <c r="V3558" i="3"/>
  <c r="AA3545" i="3"/>
  <c r="V3545" i="3"/>
  <c r="AA3544" i="3"/>
  <c r="V3544" i="3"/>
  <c r="AB3541" i="3"/>
  <c r="AB3540" i="3"/>
  <c r="AB3559" i="3"/>
  <c r="AB3558" i="3"/>
  <c r="AB3545" i="3"/>
  <c r="AB3544" i="3"/>
  <c r="AA3521" i="3"/>
  <c r="V3521" i="3"/>
  <c r="AA3520" i="3"/>
  <c r="V3520" i="3"/>
  <c r="AA3471" i="3"/>
  <c r="V3471" i="3"/>
  <c r="AA3470" i="3"/>
  <c r="V3470" i="3"/>
  <c r="AA3469" i="3"/>
  <c r="V3469" i="3"/>
  <c r="AA3468" i="3"/>
  <c r="V3468" i="3"/>
  <c r="AA3485" i="3"/>
  <c r="V3485" i="3"/>
  <c r="AA3484" i="3"/>
  <c r="V3484" i="3"/>
  <c r="AA3501" i="3"/>
  <c r="V3501" i="3"/>
  <c r="AA3500" i="3"/>
  <c r="V3500" i="3"/>
  <c r="AA3479" i="3"/>
  <c r="V3479" i="3"/>
  <c r="AA3478" i="3"/>
  <c r="V3478" i="3"/>
  <c r="AA3477" i="3"/>
  <c r="V3477" i="3"/>
  <c r="AA3476" i="3"/>
  <c r="V3476" i="3"/>
  <c r="AA3493" i="3"/>
  <c r="V3493" i="3"/>
  <c r="AA3492" i="3"/>
  <c r="V3492" i="3"/>
  <c r="AA3491" i="3"/>
  <c r="V3491" i="3"/>
  <c r="AA3490" i="3"/>
  <c r="V3490" i="3"/>
  <c r="AB3476" i="3"/>
  <c r="AB3493" i="3"/>
  <c r="AB3492" i="3"/>
  <c r="AB3491" i="3"/>
  <c r="AB3490" i="3"/>
  <c r="AA3503" i="3"/>
  <c r="V3503" i="3"/>
  <c r="AA3502" i="3"/>
  <c r="V3502" i="3"/>
  <c r="AA3517" i="3"/>
  <c r="V3517" i="3"/>
  <c r="AA3516" i="3"/>
  <c r="V3516" i="3"/>
  <c r="AA3515" i="3"/>
  <c r="V3515" i="3"/>
  <c r="AA3514" i="3"/>
  <c r="V3514" i="3"/>
  <c r="AA3473" i="3"/>
  <c r="V3473" i="3"/>
  <c r="AA3472" i="3"/>
  <c r="V3472" i="3"/>
  <c r="AA3525" i="3"/>
  <c r="V3525" i="3"/>
  <c r="AA3524" i="3"/>
  <c r="V3524" i="3"/>
  <c r="AA3523" i="3"/>
  <c r="V3523" i="3"/>
  <c r="AA3522" i="3"/>
  <c r="V3522" i="3"/>
  <c r="V3550" i="3"/>
  <c r="AA3550" i="3"/>
  <c r="V3551" i="3"/>
  <c r="AA3551" i="3"/>
  <c r="V3552" i="3"/>
  <c r="AA3552" i="3"/>
  <c r="V3553" i="3"/>
  <c r="AA3553" i="3"/>
  <c r="AB3525" i="3"/>
  <c r="AB3524" i="3"/>
  <c r="AB3523" i="3"/>
  <c r="AB3522" i="3"/>
  <c r="AA3509" i="3"/>
  <c r="V3509" i="3"/>
  <c r="AA3508" i="3"/>
  <c r="V3508" i="3"/>
  <c r="AB3509" i="3"/>
  <c r="AB3508" i="3"/>
  <c r="AB3553" i="3"/>
  <c r="AB3552" i="3"/>
  <c r="AB3551" i="3"/>
  <c r="AA3507" i="3"/>
  <c r="V3507" i="3"/>
  <c r="AA3506" i="3"/>
  <c r="V3506" i="3"/>
  <c r="AA3505" i="3"/>
  <c r="V3505" i="3"/>
  <c r="AA3504" i="3"/>
  <c r="V3504" i="3"/>
  <c r="AA3513" i="3"/>
  <c r="V3513" i="3"/>
  <c r="AA3512" i="3"/>
  <c r="V3512" i="3"/>
  <c r="AA3511" i="3"/>
  <c r="V3511" i="3"/>
  <c r="AA3510" i="3"/>
  <c r="V3510" i="3"/>
  <c r="AB3510" i="3"/>
  <c r="AB3511" i="3"/>
  <c r="AB3512" i="3"/>
  <c r="AB3513" i="3"/>
  <c r="AB3504" i="3"/>
  <c r="AB3505" i="3"/>
  <c r="AB3506" i="3"/>
  <c r="AB3507" i="3"/>
  <c r="AA3483" i="3"/>
  <c r="V3483" i="3"/>
  <c r="AA3482" i="3"/>
  <c r="V3482" i="3"/>
  <c r="AA3481" i="3"/>
  <c r="V3481" i="3"/>
  <c r="AA3480" i="3"/>
  <c r="V3480" i="3"/>
  <c r="AA3489" i="3"/>
  <c r="V3489" i="3"/>
  <c r="AA3488" i="3"/>
  <c r="V3488" i="3"/>
  <c r="AA3487" i="3"/>
  <c r="V3487" i="3"/>
  <c r="AA3486" i="3"/>
  <c r="V3486" i="3"/>
  <c r="AA3499" i="3"/>
  <c r="AA3498" i="3"/>
  <c r="AA3497" i="3"/>
  <c r="AA3496" i="3"/>
  <c r="AA3519" i="3"/>
  <c r="V3519" i="3"/>
  <c r="AA3518" i="3"/>
  <c r="V3518" i="3"/>
  <c r="AB3550" i="3"/>
  <c r="V3499" i="3"/>
  <c r="V3474" i="3"/>
  <c r="V3475" i="3"/>
  <c r="AA3474" i="3"/>
  <c r="AA3475" i="3"/>
  <c r="AB3499" i="3"/>
  <c r="AB3474" i="3"/>
  <c r="AB3475" i="3"/>
  <c r="AB3486" i="3"/>
  <c r="AB3487" i="3"/>
  <c r="AB3488" i="3"/>
  <c r="AB3489" i="3"/>
  <c r="AB3480" i="3"/>
  <c r="AB3481" i="3"/>
  <c r="AB3482" i="3"/>
  <c r="AB3483" i="3"/>
  <c r="V3497" i="3"/>
  <c r="V3498" i="3"/>
  <c r="AB3497" i="3"/>
  <c r="AB3498" i="3"/>
  <c r="V3496" i="3"/>
  <c r="AB3496" i="3"/>
  <c r="AB3519" i="3"/>
  <c r="AB3518" i="3"/>
  <c r="V3495" i="3"/>
  <c r="AA3495" i="3"/>
  <c r="AB3495" i="3"/>
  <c r="V3494" i="3"/>
  <c r="AA3494" i="3"/>
  <c r="AB3494" i="3"/>
  <c r="L507" i="7"/>
  <c r="N507" i="7" s="1"/>
  <c r="J507" i="7"/>
  <c r="N506" i="7"/>
  <c r="J506" i="7"/>
  <c r="L505" i="7"/>
  <c r="N505" i="7" s="1"/>
  <c r="J505" i="7"/>
  <c r="L504" i="7"/>
  <c r="N504" i="7" s="1"/>
  <c r="J504" i="7"/>
  <c r="L503" i="7"/>
  <c r="N503" i="7"/>
  <c r="J503" i="7"/>
  <c r="L502" i="7"/>
  <c r="N502" i="7" s="1"/>
  <c r="J502" i="7"/>
  <c r="L501" i="7"/>
  <c r="N501" i="7"/>
  <c r="J501" i="7"/>
  <c r="AA3427" i="3"/>
  <c r="AA3426" i="3"/>
  <c r="AA3425" i="3"/>
  <c r="AA3424" i="3"/>
  <c r="V3427" i="3"/>
  <c r="AB3427" i="3"/>
  <c r="V3426" i="3"/>
  <c r="AB3426" i="3"/>
  <c r="V3425" i="3"/>
  <c r="AB3425" i="3"/>
  <c r="V3424" i="3"/>
  <c r="AB3424" i="3"/>
  <c r="AA3429" i="3"/>
  <c r="V3429" i="3"/>
  <c r="AA3428" i="3"/>
  <c r="V3428" i="3"/>
  <c r="AB3429" i="3"/>
  <c r="AB3428" i="3"/>
  <c r="AA3431" i="3"/>
  <c r="V3431" i="3"/>
  <c r="AA3430" i="3"/>
  <c r="V3430" i="3"/>
  <c r="AB3431" i="3"/>
  <c r="AB3430" i="3"/>
  <c r="V3437" i="3"/>
  <c r="AA3437" i="3"/>
  <c r="AB3437" i="3"/>
  <c r="V3436" i="3"/>
  <c r="AA3436" i="3"/>
  <c r="AB3436" i="3"/>
  <c r="V3435" i="3"/>
  <c r="AA3435" i="3"/>
  <c r="AB3435" i="3"/>
  <c r="V3434" i="3"/>
  <c r="AA3434" i="3"/>
  <c r="AB3434" i="3"/>
  <c r="AA3433" i="3"/>
  <c r="V3433" i="3"/>
  <c r="AA3432" i="3"/>
  <c r="V3432" i="3"/>
  <c r="AB3433" i="3"/>
  <c r="AB3432" i="3"/>
  <c r="AA3441" i="3"/>
  <c r="V3441" i="3"/>
  <c r="AA3440" i="3"/>
  <c r="V3440" i="3"/>
  <c r="AB3441" i="3"/>
  <c r="AB3440" i="3"/>
  <c r="V3439" i="3"/>
  <c r="AA3439" i="3"/>
  <c r="AB3439" i="3"/>
  <c r="V3438" i="3"/>
  <c r="AA3438" i="3"/>
  <c r="AB3438" i="3"/>
  <c r="AA3407" i="3"/>
  <c r="V3407" i="3"/>
  <c r="AA3406" i="3"/>
  <c r="V3406" i="3"/>
  <c r="AB3407" i="3"/>
  <c r="AB3406" i="3"/>
  <c r="AA3413" i="3"/>
  <c r="V3413" i="3"/>
  <c r="AA3412" i="3"/>
  <c r="V3412" i="3"/>
  <c r="AB3413" i="3"/>
  <c r="AB3412" i="3"/>
  <c r="AA3417" i="3"/>
  <c r="V3417" i="3"/>
  <c r="AA3416" i="3"/>
  <c r="V3416" i="3"/>
  <c r="AA3415" i="3"/>
  <c r="V3415" i="3"/>
  <c r="AA3414" i="3"/>
  <c r="V3414" i="3"/>
  <c r="AB3417" i="3"/>
  <c r="AB3416" i="3"/>
  <c r="AB3415" i="3"/>
  <c r="AB3414" i="3"/>
  <c r="V3411" i="3"/>
  <c r="AA3411" i="3"/>
  <c r="AB3411" i="3"/>
  <c r="AA3423" i="3"/>
  <c r="AA3422" i="3"/>
  <c r="AA3421" i="3"/>
  <c r="AA3420" i="3"/>
  <c r="AA3419" i="3"/>
  <c r="AA3418" i="3"/>
  <c r="V3408" i="3"/>
  <c r="V3409" i="3"/>
  <c r="V3410" i="3"/>
  <c r="AA3408" i="3"/>
  <c r="AA3409" i="3"/>
  <c r="AA3410" i="3"/>
  <c r="AB3408" i="3"/>
  <c r="AB3409" i="3"/>
  <c r="AB3410" i="3"/>
  <c r="V3419" i="3"/>
  <c r="V3420" i="3"/>
  <c r="V3421" i="3"/>
  <c r="V3422" i="3"/>
  <c r="V3423" i="3"/>
  <c r="AB3419" i="3"/>
  <c r="AB3420" i="3"/>
  <c r="AB3421" i="3"/>
  <c r="AB3422" i="3"/>
  <c r="AB3423" i="3"/>
  <c r="V3418" i="3"/>
  <c r="AB3418" i="3"/>
  <c r="AA3405" i="3"/>
  <c r="V3405" i="3"/>
  <c r="AA3404" i="3"/>
  <c r="V3404" i="3"/>
  <c r="AB3405" i="3"/>
  <c r="AB3404" i="3"/>
  <c r="V3403" i="3"/>
  <c r="AA3403" i="3"/>
  <c r="AB3403" i="3"/>
  <c r="V3402" i="3"/>
  <c r="AA3402" i="3"/>
  <c r="AB3402" i="3"/>
  <c r="V3401" i="3"/>
  <c r="AA3401" i="3"/>
  <c r="AB3401" i="3"/>
  <c r="V3400" i="3"/>
  <c r="AA3400" i="3"/>
  <c r="AB3400" i="3"/>
  <c r="L500" i="7"/>
  <c r="L499" i="7"/>
  <c r="N500" i="7"/>
  <c r="J500" i="7"/>
  <c r="N499" i="7"/>
  <c r="J499" i="7"/>
  <c r="L498" i="7"/>
  <c r="L497" i="7"/>
  <c r="J498" i="7"/>
  <c r="N498" i="7"/>
  <c r="J497" i="7"/>
  <c r="N497" i="7"/>
  <c r="L496" i="7"/>
  <c r="J496" i="7"/>
  <c r="N496" i="7"/>
  <c r="L495" i="7"/>
  <c r="N495" i="7" s="1"/>
  <c r="J495" i="7"/>
  <c r="L494" i="7"/>
  <c r="J494" i="7"/>
  <c r="N494" i="7"/>
  <c r="V3376" i="3"/>
  <c r="V3377" i="3"/>
  <c r="AA3376" i="3"/>
  <c r="AB3376" i="3" s="1"/>
  <c r="AA3377" i="3"/>
  <c r="AB3377" i="3" s="1"/>
  <c r="V3375" i="3"/>
  <c r="AA3375" i="3"/>
  <c r="AB3375" i="3" s="1"/>
  <c r="V3374" i="3"/>
  <c r="AA3374" i="3"/>
  <c r="AB3374" i="3" s="1"/>
  <c r="V3373" i="3"/>
  <c r="AA3373" i="3"/>
  <c r="AB3373" i="3" s="1"/>
  <c r="V3372" i="3"/>
  <c r="AA3372" i="3"/>
  <c r="AB3372" i="3" s="1"/>
  <c r="V3371" i="3"/>
  <c r="AA3371" i="3"/>
  <c r="AB3371" i="3" s="1"/>
  <c r="V3370" i="3"/>
  <c r="AA3370" i="3"/>
  <c r="AB3370" i="3" s="1"/>
  <c r="AA3367" i="3"/>
  <c r="V3367" i="3"/>
  <c r="L493" i="7"/>
  <c r="AA3366" i="3"/>
  <c r="V3366" i="3"/>
  <c r="V3365" i="3"/>
  <c r="AA3365" i="3"/>
  <c r="AB3365" i="3" s="1"/>
  <c r="V3387" i="3"/>
  <c r="AA3387" i="3"/>
  <c r="AB3387" i="3"/>
  <c r="V3386" i="3"/>
  <c r="AA3386" i="3"/>
  <c r="AB3386" i="3"/>
  <c r="V3385" i="3"/>
  <c r="AA3385" i="3"/>
  <c r="AB3385" i="3"/>
  <c r="V3384" i="3"/>
  <c r="AA3384" i="3"/>
  <c r="AB3384" i="3"/>
  <c r="V3383" i="3"/>
  <c r="AA3383" i="3"/>
  <c r="AB3383" i="3"/>
  <c r="V3382" i="3"/>
  <c r="AA3382" i="3"/>
  <c r="AB3382" i="3"/>
  <c r="AA3369" i="3"/>
  <c r="V3369" i="3"/>
  <c r="AA3368" i="3"/>
  <c r="V3368" i="3"/>
  <c r="AB3369" i="3"/>
  <c r="AA3364" i="3"/>
  <c r="AA3363" i="3"/>
  <c r="AB3368" i="3"/>
  <c r="V3364" i="3"/>
  <c r="AB3364" i="3" s="1"/>
  <c r="V3363" i="3"/>
  <c r="AB3363" i="3" s="1"/>
  <c r="V3391" i="3"/>
  <c r="AA3391" i="3"/>
  <c r="AB3391" i="3"/>
  <c r="V3390" i="3"/>
  <c r="AA3390" i="3"/>
  <c r="AB3390" i="3"/>
  <c r="V3389" i="3"/>
  <c r="AA3389" i="3"/>
  <c r="AB3389" i="3"/>
  <c r="V3388" i="3"/>
  <c r="AA3388" i="3"/>
  <c r="AB3388" i="3"/>
  <c r="AA3381" i="3"/>
  <c r="AA3380" i="3"/>
  <c r="AA3379" i="3"/>
  <c r="AA3378" i="3"/>
  <c r="V3381" i="3"/>
  <c r="AB3381" i="3"/>
  <c r="V3380" i="3"/>
  <c r="AB3380" i="3"/>
  <c r="V3379" i="3"/>
  <c r="AB3379" i="3"/>
  <c r="V3378" i="3"/>
  <c r="AB3378" i="3"/>
  <c r="V3393" i="3"/>
  <c r="V3394" i="3"/>
  <c r="V3395" i="3"/>
  <c r="V3396" i="3"/>
  <c r="V3397" i="3"/>
  <c r="AA3393" i="3"/>
  <c r="AA3394" i="3"/>
  <c r="AA3395" i="3"/>
  <c r="AA3396" i="3"/>
  <c r="AA3397" i="3"/>
  <c r="AB3393" i="3"/>
  <c r="AB3394" i="3"/>
  <c r="AB3395" i="3"/>
  <c r="AB3396" i="3"/>
  <c r="AB3397" i="3"/>
  <c r="V3392" i="3"/>
  <c r="AA3392" i="3"/>
  <c r="AB3392" i="3"/>
  <c r="AA3362" i="3"/>
  <c r="V3362" i="3"/>
  <c r="AA3361" i="3"/>
  <c r="V3361" i="3"/>
  <c r="AA3360" i="3"/>
  <c r="V3360" i="3"/>
  <c r="AA3359" i="3"/>
  <c r="V3359" i="3"/>
  <c r="V3350" i="3"/>
  <c r="AA3350" i="3"/>
  <c r="AB3350" i="3"/>
  <c r="V3349" i="3"/>
  <c r="AA3349" i="3"/>
  <c r="AB3349" i="3"/>
  <c r="V3348" i="3"/>
  <c r="AA3348" i="3"/>
  <c r="AB3348" i="3"/>
  <c r="V3347" i="3"/>
  <c r="AA3347" i="3"/>
  <c r="AB3347" i="3"/>
  <c r="V3354" i="3"/>
  <c r="V3353" i="3"/>
  <c r="V3352" i="3"/>
  <c r="V3351" i="3"/>
  <c r="AA3354" i="3"/>
  <c r="AB3354" i="3"/>
  <c r="AA3353" i="3"/>
  <c r="AB3353" i="3"/>
  <c r="AA3352" i="3"/>
  <c r="AB3352" i="3"/>
  <c r="AA3351" i="3"/>
  <c r="AB3351" i="3"/>
  <c r="AA3356" i="3"/>
  <c r="V3356" i="3"/>
  <c r="AA3355" i="3"/>
  <c r="V3355" i="3"/>
  <c r="AA3358" i="3"/>
  <c r="AA3357" i="3"/>
  <c r="V3358" i="3"/>
  <c r="AB3358" i="3"/>
  <c r="V3357" i="3"/>
  <c r="AB3357" i="3"/>
  <c r="AA1938" i="3"/>
  <c r="V1938" i="3"/>
  <c r="AA1937" i="3"/>
  <c r="V1937" i="3"/>
  <c r="V3346" i="3"/>
  <c r="AA3346" i="3"/>
  <c r="AB3346" i="3"/>
  <c r="AA3344" i="3"/>
  <c r="V3344" i="3"/>
  <c r="AA3343" i="3"/>
  <c r="V3343" i="3"/>
  <c r="V3345" i="3"/>
  <c r="AA3345" i="3"/>
  <c r="AB3345" i="3"/>
  <c r="AB3344" i="3"/>
  <c r="AB3343" i="3"/>
  <c r="V3342" i="3"/>
  <c r="AA3342" i="3"/>
  <c r="AB3342" i="3"/>
  <c r="V3341" i="3"/>
  <c r="AA3341" i="3"/>
  <c r="AB3341" i="3"/>
  <c r="V3340" i="3"/>
  <c r="AA3340" i="3"/>
  <c r="AB3340" i="3"/>
  <c r="V3339" i="3"/>
  <c r="AA3339" i="3"/>
  <c r="AB3339" i="3"/>
  <c r="V3338" i="3"/>
  <c r="AA3338" i="3"/>
  <c r="AB3338" i="3"/>
  <c r="V3337" i="3"/>
  <c r="AA3337" i="3"/>
  <c r="AB3337" i="3"/>
  <c r="V3336" i="3"/>
  <c r="AA3336" i="3"/>
  <c r="AB3336" i="3"/>
  <c r="V3335" i="3"/>
  <c r="AA3335" i="3"/>
  <c r="AB3335" i="3"/>
  <c r="N493" i="7"/>
  <c r="J493" i="7"/>
  <c r="L492" i="7"/>
  <c r="N492" i="7"/>
  <c r="J492" i="7"/>
  <c r="L491" i="7"/>
  <c r="N491" i="7"/>
  <c r="J491" i="7"/>
  <c r="L437" i="7"/>
  <c r="V3399" i="3"/>
  <c r="AB3399" i="3"/>
  <c r="L464" i="7"/>
  <c r="V3398" i="3"/>
  <c r="AB3398" i="3"/>
  <c r="V3325" i="3"/>
  <c r="V3326" i="3"/>
  <c r="AA3325" i="3"/>
  <c r="AB3325" i="3" s="1"/>
  <c r="AA3326" i="3"/>
  <c r="AB3326" i="3" s="1"/>
  <c r="L490" i="7"/>
  <c r="N490" i="7" s="1"/>
  <c r="J490" i="7"/>
  <c r="L489" i="7"/>
  <c r="N489" i="7" s="1"/>
  <c r="J489" i="7"/>
  <c r="L488" i="7"/>
  <c r="N488" i="7" s="1"/>
  <c r="J488" i="7"/>
  <c r="L487" i="7"/>
  <c r="N487" i="7" s="1"/>
  <c r="J487" i="7"/>
  <c r="L486" i="7"/>
  <c r="N486" i="7"/>
  <c r="J486" i="7"/>
  <c r="V3333" i="3"/>
  <c r="V3334" i="3"/>
  <c r="V3323" i="3"/>
  <c r="V3324" i="3"/>
  <c r="AA3333" i="3"/>
  <c r="AB3333" i="3" s="1"/>
  <c r="AA3334" i="3"/>
  <c r="AB3334" i="3" s="1"/>
  <c r="AA3323" i="3"/>
  <c r="AB3323" i="3" s="1"/>
  <c r="AA3324" i="3"/>
  <c r="AB3324" i="3" s="1"/>
  <c r="AA3314" i="3"/>
  <c r="V3314" i="3"/>
  <c r="AA3313" i="3"/>
  <c r="V3313" i="3"/>
  <c r="V3327" i="3"/>
  <c r="V3328" i="3"/>
  <c r="V3329" i="3"/>
  <c r="V3330" i="3"/>
  <c r="V3331" i="3"/>
  <c r="V3332" i="3"/>
  <c r="AA3327" i="3"/>
  <c r="AB3327" i="3" s="1"/>
  <c r="AA3328" i="3"/>
  <c r="AB3328" i="3" s="1"/>
  <c r="AA3329" i="3"/>
  <c r="AB3329" i="3" s="1"/>
  <c r="AA3330" i="3"/>
  <c r="AB3330" i="3" s="1"/>
  <c r="AA3331" i="3"/>
  <c r="AB3331" i="3" s="1"/>
  <c r="AA3332" i="3"/>
  <c r="AB3332" i="3" s="1"/>
  <c r="AB3314" i="3"/>
  <c r="AA3320" i="3"/>
  <c r="V3320" i="3"/>
  <c r="AA3319" i="3"/>
  <c r="V3319" i="3"/>
  <c r="AA3318" i="3"/>
  <c r="V3318" i="3"/>
  <c r="AA3317" i="3"/>
  <c r="V3317" i="3"/>
  <c r="AA3316" i="3"/>
  <c r="V3316" i="3"/>
  <c r="AA3315" i="3"/>
  <c r="V3315" i="3"/>
  <c r="AA3322" i="3"/>
  <c r="V3322" i="3"/>
  <c r="AA3321" i="3"/>
  <c r="V3321" i="3"/>
  <c r="V3311" i="3"/>
  <c r="V3312" i="3"/>
  <c r="AA3311" i="3"/>
  <c r="AA3312" i="3"/>
  <c r="AB3321" i="3"/>
  <c r="AB3322" i="3"/>
  <c r="AB3315" i="3"/>
  <c r="AB3316" i="3"/>
  <c r="AB3317" i="3"/>
  <c r="AB3318" i="3"/>
  <c r="AB3319" i="3"/>
  <c r="AB3320" i="3"/>
  <c r="AB3311" i="3"/>
  <c r="AB3312" i="3"/>
  <c r="AB3313" i="3"/>
  <c r="H384" i="31"/>
  <c r="H482" i="31"/>
  <c r="AA3310" i="3"/>
  <c r="V3310" i="3"/>
  <c r="AA3309" i="3"/>
  <c r="V3309" i="3"/>
  <c r="AA3308" i="3"/>
  <c r="V3308" i="3"/>
  <c r="AA3307" i="3"/>
  <c r="V3307" i="3"/>
  <c r="AB3310" i="3"/>
  <c r="AB3307" i="3"/>
  <c r="AB3308" i="3"/>
  <c r="AB3309" i="3"/>
  <c r="V3299" i="3"/>
  <c r="V3300" i="3"/>
  <c r="AA3299" i="3"/>
  <c r="AA3300" i="3"/>
  <c r="AB3299" i="3"/>
  <c r="AB3300" i="3"/>
  <c r="J485" i="7"/>
  <c r="N485" i="7"/>
  <c r="AA3306" i="3"/>
  <c r="V3306" i="3"/>
  <c r="AA3305" i="3"/>
  <c r="V3305" i="3"/>
  <c r="AA3304" i="3"/>
  <c r="V3304" i="3"/>
  <c r="AA3303" i="3"/>
  <c r="AB3303" i="3"/>
  <c r="AB3304" i="3"/>
  <c r="AB3305" i="3"/>
  <c r="AB3306" i="3"/>
  <c r="V3297" i="3"/>
  <c r="V3298" i="3"/>
  <c r="AA3297" i="3"/>
  <c r="AA3298" i="3"/>
  <c r="AB3297" i="3"/>
  <c r="AB3298" i="3"/>
  <c r="AA3302" i="3"/>
  <c r="V3302" i="3"/>
  <c r="AA3301" i="3"/>
  <c r="V3301" i="3"/>
  <c r="V3296" i="3"/>
  <c r="AA3296" i="3"/>
  <c r="AB3296" i="3"/>
  <c r="V3295" i="3"/>
  <c r="AA3295" i="3"/>
  <c r="AB3301" i="3"/>
  <c r="AB3302" i="3"/>
  <c r="AB3295" i="3"/>
  <c r="V3276" i="3"/>
  <c r="V3277" i="3"/>
  <c r="AA3276" i="3"/>
  <c r="AA3277" i="3"/>
  <c r="AB3276" i="3"/>
  <c r="AB3277" i="3"/>
  <c r="V3283" i="3"/>
  <c r="AA3283" i="3"/>
  <c r="AB3283" i="3"/>
  <c r="AA3291" i="3"/>
  <c r="AA3292" i="3"/>
  <c r="V3292" i="3"/>
  <c r="V3284" i="3"/>
  <c r="V3285" i="3"/>
  <c r="V3282" i="3"/>
  <c r="AA3284" i="3"/>
  <c r="AA3285" i="3"/>
  <c r="AA3282" i="3"/>
  <c r="AB3292" i="3"/>
  <c r="AB3284" i="3"/>
  <c r="AB3285" i="3"/>
  <c r="AB3282" i="3"/>
  <c r="V3291" i="3"/>
  <c r="AB3291" i="3"/>
  <c r="V3280" i="3"/>
  <c r="V3281" i="3"/>
  <c r="V3289" i="3"/>
  <c r="V3288" i="3"/>
  <c r="V3287" i="3"/>
  <c r="V3286" i="3"/>
  <c r="V3279" i="3"/>
  <c r="V3290" i="3"/>
  <c r="V3293" i="3"/>
  <c r="V3294" i="3"/>
  <c r="V3278" i="3"/>
  <c r="AB3290" i="3"/>
  <c r="AA3293" i="3"/>
  <c r="AB3293" i="3" s="1"/>
  <c r="AA3294" i="3"/>
  <c r="AB3294" i="3" s="1"/>
  <c r="AA3271" i="3"/>
  <c r="V3271" i="3"/>
  <c r="AA3270" i="3"/>
  <c r="V3270" i="3"/>
  <c r="AB3270" i="3"/>
  <c r="AB3271" i="3"/>
  <c r="V3272" i="3"/>
  <c r="V3273" i="3"/>
  <c r="V3274" i="3"/>
  <c r="V3275" i="3"/>
  <c r="AA3272" i="3"/>
  <c r="AB3272" i="3" s="1"/>
  <c r="AA3273" i="3"/>
  <c r="AB3273" i="3" s="1"/>
  <c r="AA3274" i="3"/>
  <c r="AB3274" i="3" s="1"/>
  <c r="AA3275" i="3"/>
  <c r="AB3275" i="3" s="1"/>
  <c r="AA3269" i="3"/>
  <c r="V3269" i="3"/>
  <c r="AA3268" i="3"/>
  <c r="V3268" i="3"/>
  <c r="AA3267" i="3"/>
  <c r="V3267" i="3"/>
  <c r="AA3266" i="3"/>
  <c r="V3266" i="3"/>
  <c r="AB3266" i="3"/>
  <c r="AB3267" i="3"/>
  <c r="AB3268" i="3"/>
  <c r="AB3269" i="3"/>
  <c r="AA3265" i="3"/>
  <c r="V3265" i="3"/>
  <c r="AA3264" i="3"/>
  <c r="V3264" i="3"/>
  <c r="AB3264" i="3"/>
  <c r="AB3265" i="3"/>
  <c r="AA3263" i="3"/>
  <c r="AA3262" i="3"/>
  <c r="AA3261" i="3"/>
  <c r="AA3260" i="3"/>
  <c r="V3261" i="3"/>
  <c r="AB3261" i="3" s="1"/>
  <c r="V3262" i="3"/>
  <c r="V3263" i="3"/>
  <c r="AB3262" i="3"/>
  <c r="AB3263" i="3"/>
  <c r="AA3259" i="3"/>
  <c r="V3259" i="3"/>
  <c r="AA3258" i="3"/>
  <c r="V3258" i="3"/>
  <c r="V3260" i="3"/>
  <c r="AB3260" i="3" s="1"/>
  <c r="L484" i="7"/>
  <c r="N484" i="7" s="1"/>
  <c r="J484" i="7"/>
  <c r="L483" i="7"/>
  <c r="N483" i="7" s="1"/>
  <c r="J483" i="7"/>
  <c r="AA3257" i="3"/>
  <c r="V3257" i="3"/>
  <c r="AA3256" i="3"/>
  <c r="V3256" i="3"/>
  <c r="AA3255" i="3"/>
  <c r="V3255" i="3"/>
  <c r="AA3254" i="3"/>
  <c r="V3254" i="3"/>
  <c r="AB3255" i="3"/>
  <c r="AB3256" i="3"/>
  <c r="AB3257" i="3"/>
  <c r="AB3254" i="3"/>
  <c r="AA3249" i="3"/>
  <c r="V3249" i="3"/>
  <c r="AA3248" i="3"/>
  <c r="V3248" i="3"/>
  <c r="AA3247" i="3"/>
  <c r="V3247" i="3"/>
  <c r="AA3246" i="3"/>
  <c r="V3246" i="3"/>
  <c r="AB3249" i="3"/>
  <c r="AB3248" i="3"/>
  <c r="AB3247" i="3"/>
  <c r="AB3246" i="3"/>
  <c r="V3253" i="3"/>
  <c r="AA3253" i="3"/>
  <c r="AB3253" i="3"/>
  <c r="V3252" i="3"/>
  <c r="AA3252" i="3"/>
  <c r="AB3252" i="3"/>
  <c r="V3251" i="3"/>
  <c r="AA3251" i="3"/>
  <c r="AB3251" i="3"/>
  <c r="V3250" i="3"/>
  <c r="AA3250" i="3"/>
  <c r="AB3250" i="3"/>
  <c r="AA3245" i="3"/>
  <c r="V3245" i="3"/>
  <c r="AA3244" i="3"/>
  <c r="V3244" i="3"/>
  <c r="AB3245" i="3"/>
  <c r="AB3244" i="3"/>
  <c r="V3243" i="3"/>
  <c r="AA3243" i="3"/>
  <c r="AB3243" i="3"/>
  <c r="V3242" i="3"/>
  <c r="AA3242" i="3"/>
  <c r="AB3242" i="3"/>
  <c r="H510" i="31"/>
  <c r="H509" i="31"/>
  <c r="H508" i="31"/>
  <c r="H507" i="31"/>
  <c r="H506" i="31"/>
  <c r="H505" i="31"/>
  <c r="H504" i="31"/>
  <c r="H500" i="31"/>
  <c r="H501" i="31"/>
  <c r="H502" i="31"/>
  <c r="H503" i="31"/>
  <c r="V3237" i="3"/>
  <c r="AA3237" i="3"/>
  <c r="AB3237" i="3"/>
  <c r="V3236" i="3"/>
  <c r="AA3236" i="3"/>
  <c r="AB3236" i="3"/>
  <c r="V3235" i="3"/>
  <c r="AA3235" i="3"/>
  <c r="AB3235" i="3"/>
  <c r="V3234" i="3"/>
  <c r="AA3234" i="3"/>
  <c r="AB3234" i="3"/>
  <c r="V3233" i="3"/>
  <c r="AA3233" i="3"/>
  <c r="AB3233" i="3"/>
  <c r="V3232" i="3"/>
  <c r="AA3232" i="3"/>
  <c r="AB3232" i="3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L482" i="7"/>
  <c r="N482" i="7"/>
  <c r="J482" i="7"/>
  <c r="AA3238" i="3"/>
  <c r="AA3239" i="3"/>
  <c r="V3239" i="3"/>
  <c r="AA3240" i="3"/>
  <c r="AA3241" i="3"/>
  <c r="V3238" i="3"/>
  <c r="V3241" i="3"/>
  <c r="V3240" i="3"/>
  <c r="AA3171" i="3"/>
  <c r="V3171" i="3"/>
  <c r="AA3146" i="3"/>
  <c r="AB3171" i="3"/>
  <c r="V3219" i="3"/>
  <c r="AA3219" i="3"/>
  <c r="AB3219" i="3" s="1"/>
  <c r="V3218" i="3"/>
  <c r="AA3218" i="3"/>
  <c r="AB3218" i="3" s="1"/>
  <c r="V3191" i="3"/>
  <c r="AA3191" i="3"/>
  <c r="AB3191" i="3" s="1"/>
  <c r="V3182" i="3"/>
  <c r="AA3182" i="3"/>
  <c r="AB3182" i="3" s="1"/>
  <c r="V3181" i="3"/>
  <c r="AA3181" i="3"/>
  <c r="AB3181" i="3" s="1"/>
  <c r="V3180" i="3"/>
  <c r="AA3180" i="3"/>
  <c r="AB3180" i="3" s="1"/>
  <c r="V3179" i="3"/>
  <c r="AA3179" i="3"/>
  <c r="AB3179" i="3" s="1"/>
  <c r="V3178" i="3"/>
  <c r="AA3178" i="3"/>
  <c r="AB3178" i="3" s="1"/>
  <c r="L481" i="7"/>
  <c r="N481" i="7" s="1"/>
  <c r="J481" i="7"/>
  <c r="L480" i="7"/>
  <c r="N480" i="7" s="1"/>
  <c r="J480" i="7"/>
  <c r="L479" i="7"/>
  <c r="L478" i="7"/>
  <c r="J479" i="7"/>
  <c r="N479" i="7"/>
  <c r="J478" i="7"/>
  <c r="N478" i="7"/>
  <c r="L477" i="7"/>
  <c r="J477" i="7"/>
  <c r="N477" i="7"/>
  <c r="L476" i="7"/>
  <c r="L475" i="7"/>
  <c r="J476" i="7"/>
  <c r="N476" i="7"/>
  <c r="J475" i="7"/>
  <c r="N475" i="7"/>
  <c r="AA3215" i="3"/>
  <c r="V3215" i="3"/>
  <c r="AA3214" i="3"/>
  <c r="V3214" i="3"/>
  <c r="AB3215" i="3"/>
  <c r="AA3227" i="3"/>
  <c r="AA3226" i="3"/>
  <c r="AA3225" i="3"/>
  <c r="AA3224" i="3"/>
  <c r="AB3214" i="3"/>
  <c r="V3227" i="3"/>
  <c r="AB3227" i="3"/>
  <c r="V3226" i="3"/>
  <c r="AB3226" i="3"/>
  <c r="V3225" i="3"/>
  <c r="AB3225" i="3"/>
  <c r="V3224" i="3"/>
  <c r="AB3224" i="3"/>
  <c r="V3231" i="3"/>
  <c r="AA3231" i="3"/>
  <c r="AB3231" i="3" s="1"/>
  <c r="V3230" i="3"/>
  <c r="AA3230" i="3"/>
  <c r="AB3230" i="3" s="1"/>
  <c r="V3229" i="3"/>
  <c r="AA3229" i="3"/>
  <c r="AB3229" i="3" s="1"/>
  <c r="V3228" i="3"/>
  <c r="AA3228" i="3"/>
  <c r="AB3228" i="3" s="1"/>
  <c r="V3223" i="3"/>
  <c r="AA3223" i="3"/>
  <c r="AB3223" i="3"/>
  <c r="V3222" i="3"/>
  <c r="AA3222" i="3"/>
  <c r="AB3222" i="3"/>
  <c r="V3221" i="3"/>
  <c r="AA3221" i="3"/>
  <c r="AB3221" i="3"/>
  <c r="V3220" i="3"/>
  <c r="AA3220" i="3"/>
  <c r="AB3220" i="3"/>
  <c r="AA3197" i="3"/>
  <c r="V3197" i="3"/>
  <c r="AA3196" i="3"/>
  <c r="V3196" i="3"/>
  <c r="AA3195" i="3"/>
  <c r="V3195" i="3"/>
  <c r="AA3194" i="3"/>
  <c r="V3194" i="3"/>
  <c r="AB3197" i="3"/>
  <c r="AB3196" i="3"/>
  <c r="AB3195" i="3"/>
  <c r="AB3194" i="3"/>
  <c r="AA3217" i="3"/>
  <c r="V3217" i="3"/>
  <c r="AA3216" i="3"/>
  <c r="V3216" i="3"/>
  <c r="AB3217" i="3"/>
  <c r="AB3216" i="3"/>
  <c r="AA3193" i="3"/>
  <c r="AA3192" i="3"/>
  <c r="V3193" i="3"/>
  <c r="V3192" i="3"/>
  <c r="V3213" i="3"/>
  <c r="AA3213" i="3"/>
  <c r="AB3213" i="3"/>
  <c r="V3212" i="3"/>
  <c r="AA3212" i="3"/>
  <c r="AB3212" i="3"/>
  <c r="V3201" i="3"/>
  <c r="AA3201" i="3"/>
  <c r="AB3201" i="3"/>
  <c r="V3200" i="3"/>
  <c r="AA3200" i="3"/>
  <c r="AB3200" i="3"/>
  <c r="V3207" i="3"/>
  <c r="AA3207" i="3"/>
  <c r="AB3207" i="3"/>
  <c r="V3206" i="3"/>
  <c r="AA3206" i="3"/>
  <c r="AB3206" i="3"/>
  <c r="V3211" i="3"/>
  <c r="AA3211" i="3"/>
  <c r="AB3211" i="3"/>
  <c r="V3210" i="3"/>
  <c r="AA3210" i="3"/>
  <c r="AB3210" i="3"/>
  <c r="V3209" i="3"/>
  <c r="AA3209" i="3"/>
  <c r="AB3209" i="3"/>
  <c r="V3208" i="3"/>
  <c r="AA3208" i="3"/>
  <c r="AB3208" i="3"/>
  <c r="V3199" i="3"/>
  <c r="AA3199" i="3"/>
  <c r="AB3199" i="3"/>
  <c r="V3198" i="3"/>
  <c r="AA3198" i="3"/>
  <c r="AB3198" i="3"/>
  <c r="V3205" i="3"/>
  <c r="AA3205" i="3"/>
  <c r="AB3205" i="3"/>
  <c r="V3203" i="3"/>
  <c r="V3204" i="3"/>
  <c r="AA3203" i="3"/>
  <c r="AA3204" i="3"/>
  <c r="AB3203" i="3"/>
  <c r="AB3204" i="3"/>
  <c r="V3202" i="3"/>
  <c r="AA3202" i="3"/>
  <c r="AB3202" i="3"/>
  <c r="V3175" i="3"/>
  <c r="AA3175" i="3"/>
  <c r="AB3175" i="3"/>
  <c r="V3174" i="3"/>
  <c r="AA3174" i="3"/>
  <c r="AB3174" i="3"/>
  <c r="AA3177" i="3"/>
  <c r="V3177" i="3"/>
  <c r="AA3176" i="3"/>
  <c r="V3176" i="3"/>
  <c r="AB3177" i="3"/>
  <c r="AB3176" i="3"/>
  <c r="AA3190" i="3"/>
  <c r="V3190" i="3"/>
  <c r="AA3189" i="3"/>
  <c r="V3189" i="3"/>
  <c r="AA3188" i="3"/>
  <c r="V3188" i="3"/>
  <c r="AA3187" i="3"/>
  <c r="V3187" i="3"/>
  <c r="AB3190" i="3"/>
  <c r="AB3189" i="3"/>
  <c r="AB3188" i="3"/>
  <c r="AB3187" i="3"/>
  <c r="V3173" i="3"/>
  <c r="AA3173" i="3"/>
  <c r="AB3173" i="3"/>
  <c r="V3172" i="3"/>
  <c r="AA3172" i="3"/>
  <c r="AB3172" i="3"/>
  <c r="V3186" i="3"/>
  <c r="AA3186" i="3"/>
  <c r="AB3186" i="3"/>
  <c r="V3185" i="3"/>
  <c r="AA3185" i="3"/>
  <c r="AB3185" i="3"/>
  <c r="V3184" i="3"/>
  <c r="AA3184" i="3"/>
  <c r="AB3184" i="3"/>
  <c r="V3183" i="3"/>
  <c r="AA3183" i="3"/>
  <c r="AB3183" i="3"/>
  <c r="H481" i="31"/>
  <c r="H483" i="31"/>
  <c r="H484" i="31"/>
  <c r="H485" i="31"/>
  <c r="H486" i="31"/>
  <c r="H487" i="31"/>
  <c r="V3168" i="3"/>
  <c r="AA3168" i="3"/>
  <c r="AB3168" i="3"/>
  <c r="V3167" i="3"/>
  <c r="AA3167" i="3"/>
  <c r="AB3167" i="3"/>
  <c r="AA3170" i="3"/>
  <c r="AA3169" i="3"/>
  <c r="V3170" i="3"/>
  <c r="AB3170" i="3"/>
  <c r="V3169" i="3"/>
  <c r="AB3169" i="3"/>
  <c r="L474" i="7"/>
  <c r="J474" i="7"/>
  <c r="L473" i="7"/>
  <c r="N474" i="7"/>
  <c r="J473" i="7"/>
  <c r="N473" i="7"/>
  <c r="V3166" i="3"/>
  <c r="AA3166" i="3"/>
  <c r="AB3166" i="3" s="1"/>
  <c r="V3165" i="3"/>
  <c r="AA3165" i="3"/>
  <c r="AB3165" i="3" s="1"/>
  <c r="V3164" i="3"/>
  <c r="AA3164" i="3"/>
  <c r="AB3164" i="3" s="1"/>
  <c r="V3163" i="3"/>
  <c r="AA3163" i="3"/>
  <c r="AB3163" i="3" s="1"/>
  <c r="V3160" i="3"/>
  <c r="AA3160" i="3"/>
  <c r="AB3160" i="3" s="1"/>
  <c r="V3159" i="3"/>
  <c r="AA3159" i="3"/>
  <c r="AB3159" i="3" s="1"/>
  <c r="V3162" i="3"/>
  <c r="AA3162" i="3"/>
  <c r="AB3162" i="3"/>
  <c r="V3161" i="3"/>
  <c r="AA3161" i="3"/>
  <c r="AB3161" i="3"/>
  <c r="H480" i="31"/>
  <c r="H479" i="31"/>
  <c r="H478" i="31"/>
  <c r="H477" i="31"/>
  <c r="H476" i="31"/>
  <c r="H475" i="31"/>
  <c r="H474" i="31"/>
  <c r="H473" i="31"/>
  <c r="H472" i="31"/>
  <c r="H471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AA3158" i="3"/>
  <c r="V3158" i="3"/>
  <c r="AA3157" i="3"/>
  <c r="V3157" i="3"/>
  <c r="AB3158" i="3"/>
  <c r="AB3157" i="3"/>
  <c r="V3152" i="3"/>
  <c r="AA3152" i="3"/>
  <c r="AB3152" i="3"/>
  <c r="V3151" i="3"/>
  <c r="AA3151" i="3"/>
  <c r="AB3151" i="3"/>
  <c r="L472" i="7"/>
  <c r="L471" i="7"/>
  <c r="J472" i="7"/>
  <c r="N472" i="7"/>
  <c r="J471" i="7"/>
  <c r="N471" i="7"/>
  <c r="AA3150" i="3"/>
  <c r="AA3149" i="3"/>
  <c r="AA3156" i="3"/>
  <c r="AA3155" i="3"/>
  <c r="V3150" i="3"/>
  <c r="AB3150" i="3"/>
  <c r="V3149" i="3"/>
  <c r="AB3149" i="3"/>
  <c r="V3156" i="3"/>
  <c r="AB3156" i="3" s="1"/>
  <c r="V3155" i="3"/>
  <c r="AB3155" i="3" s="1"/>
  <c r="AA3148" i="3"/>
  <c r="AA3147" i="3"/>
  <c r="V3148" i="3"/>
  <c r="AB3148" i="3"/>
  <c r="V3147" i="3"/>
  <c r="AB3147" i="3"/>
  <c r="V3146" i="3"/>
  <c r="AB3146" i="3"/>
  <c r="V3154" i="3"/>
  <c r="AA3154" i="3"/>
  <c r="AB3154" i="3"/>
  <c r="V3153" i="3"/>
  <c r="AA3153" i="3"/>
  <c r="AB3153" i="3"/>
  <c r="L470" i="7"/>
  <c r="J470" i="7"/>
  <c r="N470" i="7"/>
  <c r="L469" i="7"/>
  <c r="N469" i="7"/>
  <c r="J469" i="7"/>
  <c r="L468" i="7"/>
  <c r="J468" i="7"/>
  <c r="N468" i="7"/>
  <c r="V3140" i="3"/>
  <c r="AA3140" i="3"/>
  <c r="AB3140" i="3"/>
  <c r="V3139" i="3"/>
  <c r="AA3139" i="3"/>
  <c r="AB3139" i="3"/>
  <c r="V3138" i="3"/>
  <c r="AA3138" i="3"/>
  <c r="AB3138" i="3"/>
  <c r="AA3145" i="3"/>
  <c r="V3145" i="3"/>
  <c r="AA3144" i="3"/>
  <c r="V3144" i="3"/>
  <c r="V3137" i="3"/>
  <c r="AA3137" i="3"/>
  <c r="AB3137" i="3"/>
  <c r="AB3145" i="3"/>
  <c r="AB3144" i="3"/>
  <c r="V3136" i="3"/>
  <c r="AA3136" i="3"/>
  <c r="AB3136" i="3"/>
  <c r="V3143" i="3"/>
  <c r="AA3143" i="3"/>
  <c r="AB3143" i="3"/>
  <c r="V3142" i="3"/>
  <c r="AA3142" i="3"/>
  <c r="AB3142" i="3"/>
  <c r="V3141" i="3"/>
  <c r="AB3141" i="3"/>
  <c r="V3135" i="3"/>
  <c r="AA3135" i="3"/>
  <c r="AB3135" i="3"/>
  <c r="V3134" i="3"/>
  <c r="AA3134" i="3"/>
  <c r="AB3134" i="3"/>
  <c r="V3132" i="3"/>
  <c r="V3133" i="3"/>
  <c r="AA3132" i="3"/>
  <c r="AA3133" i="3"/>
  <c r="AB3132" i="3"/>
  <c r="AB3133" i="3"/>
  <c r="V3130" i="3"/>
  <c r="V3131" i="3"/>
  <c r="AA3130" i="3"/>
  <c r="AA3131" i="3"/>
  <c r="AB3130" i="3"/>
  <c r="AB3131" i="3"/>
  <c r="V3128" i="3"/>
  <c r="V3129" i="3"/>
  <c r="AA3128" i="3"/>
  <c r="AA3129" i="3"/>
  <c r="AB3128" i="3"/>
  <c r="AB3129" i="3"/>
  <c r="V3101" i="3"/>
  <c r="AA3101" i="3"/>
  <c r="AB3101" i="3" s="1"/>
  <c r="V3100" i="3"/>
  <c r="AA3100" i="3"/>
  <c r="AB3100" i="3" s="1"/>
  <c r="V3099" i="3"/>
  <c r="AA3099" i="3"/>
  <c r="AB3099" i="3" s="1"/>
  <c r="V3098" i="3"/>
  <c r="AA3098" i="3"/>
  <c r="AB3098" i="3" s="1"/>
  <c r="V3097" i="3"/>
  <c r="AA3097" i="3"/>
  <c r="AB3097" i="3" s="1"/>
  <c r="V3096" i="3"/>
  <c r="AA3096" i="3"/>
  <c r="AB3096" i="3" s="1"/>
  <c r="V3095" i="3"/>
  <c r="AA3095" i="3"/>
  <c r="AB3095" i="3" s="1"/>
  <c r="V3094" i="3"/>
  <c r="AA3094" i="3"/>
  <c r="AB3094" i="3" s="1"/>
  <c r="V3089" i="3"/>
  <c r="AA3089" i="3"/>
  <c r="AB3089" i="3"/>
  <c r="V3088" i="3"/>
  <c r="AA3088" i="3"/>
  <c r="AB3088" i="3"/>
  <c r="V3087" i="3"/>
  <c r="AA3087" i="3"/>
  <c r="AB3087" i="3"/>
  <c r="V3086" i="3"/>
  <c r="AA3086" i="3"/>
  <c r="AB3086" i="3"/>
  <c r="V3093" i="3"/>
  <c r="AA3093" i="3"/>
  <c r="AB3093" i="3"/>
  <c r="V3092" i="3"/>
  <c r="AA3092" i="3"/>
  <c r="AB3092" i="3"/>
  <c r="V3091" i="3"/>
  <c r="AA3091" i="3"/>
  <c r="AB3091" i="3"/>
  <c r="V3090" i="3"/>
  <c r="AA3090" i="3"/>
  <c r="AB3090" i="3"/>
  <c r="AA3102" i="3"/>
  <c r="V3103" i="3"/>
  <c r="AA3103" i="3"/>
  <c r="AB3103" i="3"/>
  <c r="V3102" i="3"/>
  <c r="AB3102" i="3"/>
  <c r="V3075" i="3"/>
  <c r="AA3075" i="3"/>
  <c r="AB3075" i="3"/>
  <c r="V3074" i="3"/>
  <c r="AA3074" i="3"/>
  <c r="AB3074" i="3"/>
  <c r="V3079" i="3"/>
  <c r="AA3079" i="3"/>
  <c r="AB3079" i="3"/>
  <c r="V3078" i="3"/>
  <c r="AA3078" i="3"/>
  <c r="AB3078" i="3"/>
  <c r="V3081" i="3"/>
  <c r="AB3081" i="3"/>
  <c r="V3080" i="3"/>
  <c r="AB3080" i="3"/>
  <c r="V3077" i="3"/>
  <c r="AB3077" i="3"/>
  <c r="V3076" i="3"/>
  <c r="AB3076" i="3"/>
  <c r="V3085" i="3"/>
  <c r="AB3085" i="3"/>
  <c r="V3084" i="3"/>
  <c r="AB3084" i="3"/>
  <c r="AA3073" i="3"/>
  <c r="V3073" i="3"/>
  <c r="AA3072" i="3"/>
  <c r="V3072" i="3"/>
  <c r="AA3071" i="3"/>
  <c r="V3071" i="3"/>
  <c r="AA3070" i="3"/>
  <c r="V3070" i="3"/>
  <c r="AB3073" i="3"/>
  <c r="AB3072" i="3"/>
  <c r="AB3071" i="3"/>
  <c r="AB3070" i="3"/>
  <c r="V3083" i="3"/>
  <c r="AA3083" i="3"/>
  <c r="AB3083" i="3"/>
  <c r="V3082" i="3"/>
  <c r="AA3082" i="3"/>
  <c r="AB3082" i="3"/>
  <c r="AA3115" i="3"/>
  <c r="AA3114" i="3"/>
  <c r="AA3113" i="3"/>
  <c r="AA3112" i="3"/>
  <c r="V3115" i="3"/>
  <c r="AB3115" i="3" s="1"/>
  <c r="V3114" i="3"/>
  <c r="AB3114" i="3" s="1"/>
  <c r="V3113" i="3"/>
  <c r="AB3113" i="3" s="1"/>
  <c r="V3112" i="3"/>
  <c r="AB3112" i="3" s="1"/>
  <c r="V3123" i="3"/>
  <c r="AA3123" i="3"/>
  <c r="AB3123" i="3"/>
  <c r="V3122" i="3"/>
  <c r="AA3122" i="3"/>
  <c r="AB3122" i="3"/>
  <c r="V3105" i="3"/>
  <c r="AA3105" i="3"/>
  <c r="AB3105" i="3"/>
  <c r="V3104" i="3"/>
  <c r="AA3104" i="3"/>
  <c r="AB3104" i="3"/>
  <c r="V3111" i="3"/>
  <c r="AA3111" i="3"/>
  <c r="AB3111" i="3"/>
  <c r="V3110" i="3"/>
  <c r="AA3110" i="3"/>
  <c r="AB3110" i="3"/>
  <c r="V3109" i="3"/>
  <c r="AA3109" i="3"/>
  <c r="AB3109" i="3"/>
  <c r="V3108" i="3"/>
  <c r="AA3108" i="3"/>
  <c r="AB3108" i="3"/>
  <c r="AA3121" i="3"/>
  <c r="V3121" i="3"/>
  <c r="AA3120" i="3"/>
  <c r="V3120" i="3"/>
  <c r="AB3121" i="3"/>
  <c r="AB3120" i="3"/>
  <c r="V3107" i="3"/>
  <c r="AA3107" i="3"/>
  <c r="AB3107" i="3"/>
  <c r="V3106" i="3"/>
  <c r="AA3106" i="3"/>
  <c r="AB3106" i="3"/>
  <c r="AA3119" i="3"/>
  <c r="V3119" i="3"/>
  <c r="AA3118" i="3"/>
  <c r="V3118" i="3"/>
  <c r="AA3117" i="3"/>
  <c r="V3117" i="3"/>
  <c r="AA3116" i="3"/>
  <c r="V3116" i="3"/>
  <c r="AB3119" i="3"/>
  <c r="AB3118" i="3"/>
  <c r="AB3117" i="3"/>
  <c r="AB3116" i="3"/>
  <c r="V3127" i="3"/>
  <c r="AA3127" i="3"/>
  <c r="AB3127" i="3" s="1"/>
  <c r="V3126" i="3"/>
  <c r="AA3126" i="3"/>
  <c r="AB3126" i="3" s="1"/>
  <c r="V3125" i="3"/>
  <c r="AA3125" i="3"/>
  <c r="AB3125" i="3" s="1"/>
  <c r="V3124" i="3"/>
  <c r="AA3124" i="3"/>
  <c r="AB3124" i="3" s="1"/>
  <c r="AA3051" i="3"/>
  <c r="V3051" i="3"/>
  <c r="AA3050" i="3"/>
  <c r="V3050" i="3"/>
  <c r="AA3049" i="3"/>
  <c r="V3049" i="3"/>
  <c r="AA3048" i="3"/>
  <c r="V3048" i="3"/>
  <c r="AB3051" i="3"/>
  <c r="AB3050" i="3"/>
  <c r="AB3049" i="3"/>
  <c r="AB3048" i="3"/>
  <c r="V3069" i="3"/>
  <c r="AA3069" i="3"/>
  <c r="AB3069" i="3" s="1"/>
  <c r="V3068" i="3"/>
  <c r="AA3068" i="3"/>
  <c r="AB3068" i="3" s="1"/>
  <c r="V3067" i="3"/>
  <c r="AA3067" i="3"/>
  <c r="AB3067" i="3" s="1"/>
  <c r="V3066" i="3"/>
  <c r="AA3066" i="3"/>
  <c r="AB3066" i="3" s="1"/>
  <c r="V3055" i="3"/>
  <c r="AA3055" i="3"/>
  <c r="AB3055" i="3"/>
  <c r="V3054" i="3"/>
  <c r="AA3054" i="3"/>
  <c r="AB3054" i="3"/>
  <c r="V3053" i="3"/>
  <c r="AA3053" i="3"/>
  <c r="AB3053" i="3"/>
  <c r="V3052" i="3"/>
  <c r="AA3052" i="3"/>
  <c r="AB3052" i="3"/>
  <c r="AA3065" i="3"/>
  <c r="AA3064" i="3"/>
  <c r="AA3063" i="3"/>
  <c r="AA3062" i="3"/>
  <c r="V3065" i="3"/>
  <c r="AB3065" i="3"/>
  <c r="V3064" i="3"/>
  <c r="AB3064" i="3"/>
  <c r="V3063" i="3"/>
  <c r="AB3063" i="3"/>
  <c r="V3062" i="3"/>
  <c r="AB3062" i="3"/>
  <c r="AA3061" i="3"/>
  <c r="AA3060" i="3"/>
  <c r="V3061" i="3"/>
  <c r="AB3061" i="3"/>
  <c r="V3060" i="3"/>
  <c r="AB3060" i="3"/>
  <c r="AA3059" i="3"/>
  <c r="AA3058" i="3"/>
  <c r="AA3057" i="3"/>
  <c r="AA3056" i="3"/>
  <c r="V3059" i="3"/>
  <c r="AB3059" i="3"/>
  <c r="V3058" i="3"/>
  <c r="AB3058" i="3"/>
  <c r="V3057" i="3"/>
  <c r="AB3057" i="3"/>
  <c r="V3056" i="3"/>
  <c r="AB3056" i="3"/>
  <c r="V3041" i="3"/>
  <c r="AB3041" i="3"/>
  <c r="V3040" i="3"/>
  <c r="AB3040" i="3"/>
  <c r="V3039" i="3"/>
  <c r="AB3039" i="3"/>
  <c r="AA3043" i="3"/>
  <c r="V3043" i="3"/>
  <c r="AA3042" i="3"/>
  <c r="V3042" i="3"/>
  <c r="AB3038" i="3"/>
  <c r="AA3047" i="3"/>
  <c r="V3047" i="3"/>
  <c r="AA3046" i="3"/>
  <c r="V3046" i="3"/>
  <c r="AA3045" i="3"/>
  <c r="V3045" i="3"/>
  <c r="AA3044" i="3"/>
  <c r="V3044" i="3"/>
  <c r="AB3047" i="3"/>
  <c r="AB3046" i="3"/>
  <c r="AB3045" i="3"/>
  <c r="AB3044" i="3"/>
  <c r="L467" i="7"/>
  <c r="N467" i="7" s="1"/>
  <c r="J467" i="7"/>
  <c r="L466" i="7"/>
  <c r="L465" i="7"/>
  <c r="J466" i="7"/>
  <c r="N466" i="7"/>
  <c r="J465" i="7"/>
  <c r="N465" i="7"/>
  <c r="N464" i="7"/>
  <c r="J464" i="7"/>
  <c r="N463" i="7"/>
  <c r="J463" i="7"/>
  <c r="L462" i="7"/>
  <c r="J462" i="7"/>
  <c r="N462" i="7"/>
  <c r="H429" i="31"/>
  <c r="H428" i="31"/>
  <c r="H427" i="31"/>
  <c r="H426" i="31"/>
  <c r="H425" i="31"/>
  <c r="H424" i="31"/>
  <c r="V3037" i="3"/>
  <c r="AA3037" i="3"/>
  <c r="AB3037" i="3"/>
  <c r="V3036" i="3"/>
  <c r="AA3036" i="3"/>
  <c r="AB3036" i="3"/>
  <c r="V3035" i="3"/>
  <c r="AA3035" i="3"/>
  <c r="AB3035" i="3"/>
  <c r="V3034" i="3"/>
  <c r="AA3034" i="3"/>
  <c r="AB3034" i="3"/>
  <c r="AA3007" i="3"/>
  <c r="V3007" i="3"/>
  <c r="AA3006" i="3"/>
  <c r="V3006" i="3"/>
  <c r="AA3023" i="3"/>
  <c r="AA3022" i="3"/>
  <c r="V3023" i="3"/>
  <c r="AB3023" i="3" s="1"/>
  <c r="V3022" i="3"/>
  <c r="AB3022" i="3" s="1"/>
  <c r="V3033" i="3"/>
  <c r="AA3033" i="3"/>
  <c r="AB3033" i="3" s="1"/>
  <c r="V3032" i="3"/>
  <c r="AA3032" i="3"/>
  <c r="AB3032" i="3" s="1"/>
  <c r="AA3031" i="3"/>
  <c r="V3031" i="3"/>
  <c r="AA3030" i="3"/>
  <c r="V3030" i="3"/>
  <c r="AA3029" i="3"/>
  <c r="V3029" i="3"/>
  <c r="AA3028" i="3"/>
  <c r="V3028" i="3"/>
  <c r="AB3031" i="3"/>
  <c r="AB3030" i="3"/>
  <c r="AB3029" i="3"/>
  <c r="AB3028" i="3"/>
  <c r="V3025" i="3"/>
  <c r="AA3025" i="3"/>
  <c r="AB3025" i="3"/>
  <c r="V3024" i="3"/>
  <c r="AA3024" i="3"/>
  <c r="AB3024" i="3"/>
  <c r="AA3015" i="3"/>
  <c r="V3015" i="3"/>
  <c r="AA3014" i="3"/>
  <c r="V3014" i="3"/>
  <c r="AA3013" i="3"/>
  <c r="V3013" i="3"/>
  <c r="AA3012" i="3"/>
  <c r="V3012" i="3"/>
  <c r="AB3015" i="3"/>
  <c r="AB3014" i="3"/>
  <c r="AB3013" i="3"/>
  <c r="AB3012" i="3"/>
  <c r="AA3019" i="3"/>
  <c r="V3019" i="3"/>
  <c r="AA3018" i="3"/>
  <c r="V3018" i="3"/>
  <c r="AA3017" i="3"/>
  <c r="V3017" i="3"/>
  <c r="AA3016" i="3"/>
  <c r="V3016" i="3"/>
  <c r="AB3019" i="3"/>
  <c r="AB3018" i="3"/>
  <c r="AB3016" i="3"/>
  <c r="AB3017" i="3"/>
  <c r="AA3009" i="3"/>
  <c r="V3009" i="3"/>
  <c r="AA3008" i="3"/>
  <c r="V3008" i="3"/>
  <c r="AA3021" i="3"/>
  <c r="V3021" i="3"/>
  <c r="AA3020" i="3"/>
  <c r="V3020" i="3"/>
  <c r="AB3021" i="3"/>
  <c r="AB3020" i="3"/>
  <c r="AA3011" i="3"/>
  <c r="AA3010" i="3"/>
  <c r="V3011" i="3"/>
  <c r="AB3011" i="3"/>
  <c r="V3010" i="3"/>
  <c r="AB3010" i="3"/>
  <c r="V3027" i="3"/>
  <c r="AA3027" i="3"/>
  <c r="AB3027" i="3"/>
  <c r="V3026" i="3"/>
  <c r="AA3026" i="3"/>
  <c r="AB3026" i="3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11" i="31"/>
  <c r="H410" i="31"/>
  <c r="H409" i="31"/>
  <c r="H408" i="31"/>
  <c r="H407" i="31"/>
  <c r="H406" i="31"/>
  <c r="H405" i="31"/>
  <c r="H404" i="31"/>
  <c r="H403" i="31"/>
  <c r="H402" i="31"/>
  <c r="H401" i="31"/>
  <c r="H400" i="31"/>
  <c r="H399" i="31"/>
  <c r="H398" i="31"/>
  <c r="H397" i="31"/>
  <c r="H396" i="31"/>
  <c r="H395" i="31"/>
  <c r="H389" i="31"/>
  <c r="V3005" i="3"/>
  <c r="AA3005" i="3"/>
  <c r="AB3005" i="3"/>
  <c r="V3004" i="3"/>
  <c r="AA3004" i="3"/>
  <c r="AB3004" i="3"/>
  <c r="V3003" i="3"/>
  <c r="AA3003" i="3"/>
  <c r="AB3003" i="3"/>
  <c r="V3002" i="3"/>
  <c r="AA3002" i="3"/>
  <c r="AB3002" i="3"/>
  <c r="V2990" i="3"/>
  <c r="AA2990" i="3"/>
  <c r="AB2990" i="3"/>
  <c r="V2989" i="3"/>
  <c r="AA2989" i="3"/>
  <c r="AB2989" i="3"/>
  <c r="V2988" i="3"/>
  <c r="AA2988" i="3"/>
  <c r="AB2988" i="3"/>
  <c r="V2987" i="3"/>
  <c r="AA2987" i="3"/>
  <c r="AB2987" i="3"/>
  <c r="V2997" i="3"/>
  <c r="AA2997" i="3"/>
  <c r="AB2997" i="3"/>
  <c r="V2996" i="3"/>
  <c r="AA2996" i="3"/>
  <c r="AB2996" i="3"/>
  <c r="V2998" i="3"/>
  <c r="AB2998" i="3"/>
  <c r="V2994" i="3"/>
  <c r="AA2994" i="3"/>
  <c r="AB2994" i="3"/>
  <c r="V2993" i="3"/>
  <c r="AA2993" i="3"/>
  <c r="AB2993" i="3"/>
  <c r="V2992" i="3"/>
  <c r="AA2992" i="3"/>
  <c r="AB2992" i="3"/>
  <c r="V2991" i="3"/>
  <c r="AA2991" i="3"/>
  <c r="AB2991" i="3"/>
  <c r="V2984" i="3"/>
  <c r="AA2984" i="3"/>
  <c r="AB2984" i="3"/>
  <c r="V2983" i="3"/>
  <c r="AA2983" i="3"/>
  <c r="AB2983" i="3"/>
  <c r="V2986" i="3"/>
  <c r="AA2986" i="3"/>
  <c r="AB2986" i="3"/>
  <c r="V2985" i="3"/>
  <c r="AA2985" i="3"/>
  <c r="AB2985" i="3"/>
  <c r="AA3001" i="3"/>
  <c r="V3001" i="3"/>
  <c r="AA3000" i="3"/>
  <c r="V3000" i="3"/>
  <c r="AA2999" i="3"/>
  <c r="V2999" i="3"/>
  <c r="AA2995" i="3"/>
  <c r="V2995" i="3"/>
  <c r="AB3001" i="3"/>
  <c r="AB3000" i="3"/>
  <c r="AB2999" i="3"/>
  <c r="L461" i="7"/>
  <c r="N461" i="7" s="1"/>
  <c r="J461" i="7"/>
  <c r="L460" i="7"/>
  <c r="N460" i="7" s="1"/>
  <c r="J460" i="7"/>
  <c r="J459" i="7"/>
  <c r="L459" i="7"/>
  <c r="N459" i="7"/>
  <c r="L458" i="7"/>
  <c r="N458" i="7" s="1"/>
  <c r="J458" i="7"/>
  <c r="AB2995" i="3"/>
  <c r="V2966" i="3"/>
  <c r="AB2966" i="3"/>
  <c r="V2965" i="3"/>
  <c r="AB2965" i="3"/>
  <c r="V2964" i="3"/>
  <c r="AB2964" i="3"/>
  <c r="V2963" i="3"/>
  <c r="AB2963" i="3"/>
  <c r="L457" i="7"/>
  <c r="N457" i="7"/>
  <c r="J457" i="7"/>
  <c r="L456" i="7"/>
  <c r="J456" i="7"/>
  <c r="N456" i="7"/>
  <c r="H390" i="31"/>
  <c r="H391" i="31"/>
  <c r="H392" i="31"/>
  <c r="H393" i="31"/>
  <c r="H394" i="31"/>
  <c r="V2978" i="3"/>
  <c r="AA2978" i="3"/>
  <c r="AB2978" i="3" s="1"/>
  <c r="V2977" i="3"/>
  <c r="AA2977" i="3"/>
  <c r="AB2977" i="3" s="1"/>
  <c r="V2976" i="3"/>
  <c r="AA2976" i="3"/>
  <c r="AB2976" i="3" s="1"/>
  <c r="V2975" i="3"/>
  <c r="AA2975" i="3"/>
  <c r="AB2975" i="3" s="1"/>
  <c r="AA2982" i="3"/>
  <c r="V2982" i="3"/>
  <c r="AA2981" i="3"/>
  <c r="V2981" i="3"/>
  <c r="AA2980" i="3"/>
  <c r="V2980" i="3"/>
  <c r="AA2979" i="3"/>
  <c r="V2979" i="3"/>
  <c r="V2967" i="3"/>
  <c r="AA2967" i="3"/>
  <c r="V2968" i="3"/>
  <c r="AA2968" i="3"/>
  <c r="V2974" i="3"/>
  <c r="V2973" i="3"/>
  <c r="AA2971" i="3"/>
  <c r="AA2972" i="3"/>
  <c r="AA2969" i="3"/>
  <c r="AA2970" i="3"/>
  <c r="V2972" i="3"/>
  <c r="V2971" i="3"/>
  <c r="V2970" i="3"/>
  <c r="V2969" i="3"/>
  <c r="L455" i="7"/>
  <c r="N455" i="7" s="1"/>
  <c r="J455" i="7"/>
  <c r="L454" i="7"/>
  <c r="N454" i="7" s="1"/>
  <c r="J454" i="7"/>
  <c r="H373" i="31"/>
  <c r="H374" i="31"/>
  <c r="H375" i="31"/>
  <c r="H376" i="31"/>
  <c r="H377" i="31"/>
  <c r="H388" i="31"/>
  <c r="H387" i="31"/>
  <c r="H386" i="31"/>
  <c r="H385" i="31"/>
  <c r="H383" i="31"/>
  <c r="H382" i="31"/>
  <c r="H381" i="31"/>
  <c r="H380" i="31"/>
  <c r="H379" i="31"/>
  <c r="H378" i="31"/>
  <c r="H347" i="31"/>
  <c r="H346" i="31"/>
  <c r="V2954" i="3"/>
  <c r="AA2954" i="3"/>
  <c r="AB2954" i="3" s="1"/>
  <c r="V2953" i="3"/>
  <c r="AA2953" i="3"/>
  <c r="AB2953" i="3" s="1"/>
  <c r="V2962" i="3"/>
  <c r="AA2962" i="3"/>
  <c r="AB2962" i="3" s="1"/>
  <c r="V2961" i="3"/>
  <c r="AA2961" i="3"/>
  <c r="AB2961" i="3" s="1"/>
  <c r="AA2960" i="3"/>
  <c r="V2960" i="3"/>
  <c r="AA2959" i="3"/>
  <c r="V2959" i="3"/>
  <c r="AB2960" i="3"/>
  <c r="AB2959" i="3"/>
  <c r="AA2958" i="3"/>
  <c r="V2958" i="3"/>
  <c r="AA2957" i="3"/>
  <c r="V2957" i="3"/>
  <c r="AA2956" i="3"/>
  <c r="V2956" i="3"/>
  <c r="AA2955" i="3"/>
  <c r="V2955" i="3"/>
  <c r="AB2958" i="3"/>
  <c r="AB2957" i="3"/>
  <c r="AB2956" i="3"/>
  <c r="AB2955" i="3"/>
  <c r="V2916" i="3"/>
  <c r="AA2916" i="3"/>
  <c r="AB2916" i="3"/>
  <c r="V2915" i="3"/>
  <c r="AA2915" i="3"/>
  <c r="AB2915" i="3"/>
  <c r="V2914" i="3"/>
  <c r="AA2914" i="3"/>
  <c r="AB2914" i="3"/>
  <c r="V2913" i="3"/>
  <c r="AA2913" i="3"/>
  <c r="AB2913" i="3"/>
  <c r="V2946" i="3"/>
  <c r="AA2946" i="3"/>
  <c r="AB2946" i="3"/>
  <c r="V2945" i="3"/>
  <c r="AA2945" i="3"/>
  <c r="AB2945" i="3"/>
  <c r="V2944" i="3"/>
  <c r="AA2944" i="3"/>
  <c r="AB2944" i="3"/>
  <c r="V2943" i="3"/>
  <c r="AA2943" i="3"/>
  <c r="AB2943" i="3"/>
  <c r="AA2952" i="3"/>
  <c r="V2952" i="3"/>
  <c r="AA2951" i="3"/>
  <c r="V2951" i="3"/>
  <c r="AA2950" i="3"/>
  <c r="V2950" i="3"/>
  <c r="AA2949" i="3"/>
  <c r="V2949" i="3"/>
  <c r="V2918" i="3"/>
  <c r="AB2918" i="3"/>
  <c r="V2917" i="3"/>
  <c r="AA2917" i="3"/>
  <c r="AB2917" i="3" s="1"/>
  <c r="V2948" i="3"/>
  <c r="AA2948" i="3"/>
  <c r="AB2948" i="3"/>
  <c r="V2947" i="3"/>
  <c r="AA2947" i="3"/>
  <c r="AB2947" i="3"/>
  <c r="V2922" i="3"/>
  <c r="AA2922" i="3"/>
  <c r="AB2922" i="3"/>
  <c r="V2921" i="3"/>
  <c r="AA2921" i="3"/>
  <c r="AB2921" i="3"/>
  <c r="V2920" i="3"/>
  <c r="AA2920" i="3"/>
  <c r="AB2920" i="3"/>
  <c r="V2919" i="3"/>
  <c r="AA2919" i="3"/>
  <c r="AB2919" i="3"/>
  <c r="AA2928" i="3"/>
  <c r="AA2927" i="3"/>
  <c r="AA2926" i="3"/>
  <c r="V2928" i="3"/>
  <c r="AB2928" i="3"/>
  <c r="V2927" i="3"/>
  <c r="AB2927" i="3"/>
  <c r="V2926" i="3"/>
  <c r="AA2925" i="3"/>
  <c r="V2925" i="3"/>
  <c r="AA2924" i="3"/>
  <c r="V2924" i="3"/>
  <c r="AA2923" i="3"/>
  <c r="V2923" i="3"/>
  <c r="AA2933" i="3"/>
  <c r="AA2934" i="3"/>
  <c r="AA2935" i="3"/>
  <c r="AA2936" i="3"/>
  <c r="V2936" i="3"/>
  <c r="AB2936" i="3"/>
  <c r="V2935" i="3"/>
  <c r="V2934" i="3"/>
  <c r="V2933" i="3"/>
  <c r="AA2932" i="3"/>
  <c r="V2932" i="3"/>
  <c r="AA2931" i="3"/>
  <c r="V2931" i="3"/>
  <c r="AA2930" i="3"/>
  <c r="V2930" i="3"/>
  <c r="AA2929" i="3"/>
  <c r="V2929" i="3"/>
  <c r="AB2932" i="3"/>
  <c r="AB2931" i="3"/>
  <c r="AB2930" i="3"/>
  <c r="AB2929" i="3"/>
  <c r="V2942" i="3"/>
  <c r="AA2942" i="3"/>
  <c r="AB2942" i="3"/>
  <c r="V2941" i="3"/>
  <c r="AA2941" i="3"/>
  <c r="AB2941" i="3"/>
  <c r="AA2940" i="3"/>
  <c r="V2940" i="3"/>
  <c r="AA2939" i="3"/>
  <c r="V2939" i="3"/>
  <c r="V2938" i="3"/>
  <c r="AA2938" i="3"/>
  <c r="AB2938" i="3"/>
  <c r="V2937" i="3"/>
  <c r="AA2937" i="3"/>
  <c r="AB2937" i="3"/>
  <c r="L453" i="7"/>
  <c r="J453" i="7"/>
  <c r="N453" i="7"/>
  <c r="L452" i="7"/>
  <c r="N452" i="7"/>
  <c r="J452" i="7"/>
  <c r="L451" i="7"/>
  <c r="J451" i="7"/>
  <c r="N451" i="7"/>
  <c r="H76" i="46"/>
  <c r="N100" i="46"/>
  <c r="L450" i="7"/>
  <c r="J450" i="7"/>
  <c r="N450" i="7"/>
  <c r="L449" i="7"/>
  <c r="J449" i="7"/>
  <c r="N449" i="7"/>
  <c r="L448" i="7"/>
  <c r="N448" i="7" s="1"/>
  <c r="L447" i="7"/>
  <c r="L446" i="7"/>
  <c r="J447" i="7"/>
  <c r="N447" i="7"/>
  <c r="J446" i="7"/>
  <c r="N446" i="7"/>
  <c r="AA2901" i="3"/>
  <c r="V2902" i="3"/>
  <c r="AA2902" i="3"/>
  <c r="AB2902" i="3"/>
  <c r="L445" i="7"/>
  <c r="L444" i="7"/>
  <c r="J445" i="7"/>
  <c r="N445" i="7"/>
  <c r="J444" i="7"/>
  <c r="N444" i="7"/>
  <c r="V2901" i="3"/>
  <c r="AB2901" i="3"/>
  <c r="V2912" i="3"/>
  <c r="AA2912" i="3"/>
  <c r="AB2912" i="3"/>
  <c r="V2911" i="3"/>
  <c r="AA2911" i="3"/>
  <c r="AB2911" i="3"/>
  <c r="V2908" i="3"/>
  <c r="AA2908" i="3"/>
  <c r="AB2908" i="3"/>
  <c r="V2907" i="3"/>
  <c r="AA2907" i="3"/>
  <c r="AB2907" i="3"/>
  <c r="V2906" i="3"/>
  <c r="AA2906" i="3"/>
  <c r="AB2906" i="3"/>
  <c r="V2905" i="3"/>
  <c r="AA2905" i="3"/>
  <c r="AB2905" i="3"/>
  <c r="AA2904" i="3"/>
  <c r="V2904" i="3"/>
  <c r="AA2903" i="3"/>
  <c r="V2903" i="3"/>
  <c r="AB2904" i="3"/>
  <c r="AB2903" i="3"/>
  <c r="V2864" i="3"/>
  <c r="AA2864" i="3"/>
  <c r="AB2864" i="3"/>
  <c r="V2863" i="3"/>
  <c r="AA2863" i="3"/>
  <c r="AB2863" i="3"/>
  <c r="V2862" i="3"/>
  <c r="AA2862" i="3"/>
  <c r="AB2862" i="3"/>
  <c r="V2861" i="3"/>
  <c r="AA2861" i="3"/>
  <c r="AB2861" i="3"/>
  <c r="AA2910" i="3"/>
  <c r="AA2909" i="3"/>
  <c r="V2910" i="3"/>
  <c r="AB2910" i="3"/>
  <c r="V2909" i="3"/>
  <c r="AB2909" i="3"/>
  <c r="V2895" i="3"/>
  <c r="V2896" i="3"/>
  <c r="V2897" i="3"/>
  <c r="V2898" i="3"/>
  <c r="AA2895" i="3"/>
  <c r="AB2895" i="3" s="1"/>
  <c r="AA2896" i="3"/>
  <c r="AB2896" i="3" s="1"/>
  <c r="AA2897" i="3"/>
  <c r="AB2897" i="3" s="1"/>
  <c r="AA2898" i="3"/>
  <c r="AB2898" i="3" s="1"/>
  <c r="V2894" i="3"/>
  <c r="AA2894" i="3"/>
  <c r="AB2894" i="3" s="1"/>
  <c r="V2893" i="3"/>
  <c r="AA2893" i="3"/>
  <c r="AB2893" i="3" s="1"/>
  <c r="V2880" i="3"/>
  <c r="AB2880" i="3"/>
  <c r="V2879" i="3"/>
  <c r="AB2879" i="3"/>
  <c r="V2900" i="3"/>
  <c r="AA2900" i="3"/>
  <c r="AB2900" i="3" s="1"/>
  <c r="AA2890" i="3"/>
  <c r="AA2889" i="3"/>
  <c r="AA2888" i="3"/>
  <c r="AA2887" i="3"/>
  <c r="V2899" i="3"/>
  <c r="AA2899" i="3"/>
  <c r="AB2899" i="3" s="1"/>
  <c r="V2890" i="3"/>
  <c r="AB2890" i="3"/>
  <c r="V2889" i="3"/>
  <c r="AB2889" i="3"/>
  <c r="V2888" i="3"/>
  <c r="AB2888" i="3"/>
  <c r="V2887" i="3"/>
  <c r="AB2887" i="3"/>
  <c r="AA2886" i="3"/>
  <c r="V2886" i="3"/>
  <c r="AA2885" i="3"/>
  <c r="V2885" i="3"/>
  <c r="AB2886" i="3"/>
  <c r="AB2885" i="3"/>
  <c r="V2884" i="3"/>
  <c r="AA2884" i="3"/>
  <c r="AB2884" i="3"/>
  <c r="V2883" i="3"/>
  <c r="AA2883" i="3"/>
  <c r="AB2883" i="3"/>
  <c r="V2882" i="3"/>
  <c r="AA2882" i="3"/>
  <c r="AB2882" i="3"/>
  <c r="V2881" i="3"/>
  <c r="AA2881" i="3"/>
  <c r="AB2881" i="3"/>
  <c r="V2892" i="3"/>
  <c r="AA2892" i="3"/>
  <c r="AB2892" i="3"/>
  <c r="AA2874" i="3"/>
  <c r="AA2873" i="3"/>
  <c r="AA2876" i="3"/>
  <c r="AA2875" i="3"/>
  <c r="V2891" i="3"/>
  <c r="AA2891" i="3"/>
  <c r="AB2891" i="3"/>
  <c r="V2876" i="3"/>
  <c r="AB2876" i="3"/>
  <c r="V2875" i="3"/>
  <c r="AB2875" i="3"/>
  <c r="V2874" i="3"/>
  <c r="AB2874" i="3"/>
  <c r="V2873" i="3"/>
  <c r="AB2873" i="3"/>
  <c r="AA2878" i="3"/>
  <c r="V2878" i="3"/>
  <c r="AA2877" i="3"/>
  <c r="V2877" i="3"/>
  <c r="V2870" i="3"/>
  <c r="AA2870" i="3"/>
  <c r="AB2870" i="3"/>
  <c r="V2869" i="3"/>
  <c r="AA2869" i="3"/>
  <c r="AB2869" i="3"/>
  <c r="V2868" i="3"/>
  <c r="AA2868" i="3"/>
  <c r="AB2868" i="3"/>
  <c r="V2867" i="3"/>
  <c r="AA2867" i="3"/>
  <c r="AB2867" i="3"/>
  <c r="V2866" i="3"/>
  <c r="AA2866" i="3"/>
  <c r="AB2866" i="3"/>
  <c r="V2865" i="3"/>
  <c r="AA2865" i="3"/>
  <c r="AB2865" i="3"/>
  <c r="AA2872" i="3"/>
  <c r="V2872" i="3"/>
  <c r="AA2871" i="3"/>
  <c r="V2871" i="3"/>
  <c r="AB2872" i="3"/>
  <c r="AB2871" i="3"/>
  <c r="V2854" i="3"/>
  <c r="AA2854" i="3"/>
  <c r="AB2854" i="3"/>
  <c r="V2853" i="3"/>
  <c r="AA2853" i="3"/>
  <c r="AB2853" i="3"/>
  <c r="V2858" i="3"/>
  <c r="AA2858" i="3"/>
  <c r="AB2858" i="3"/>
  <c r="V2857" i="3"/>
  <c r="AA2857" i="3"/>
  <c r="AB2857" i="3"/>
  <c r="V2856" i="3"/>
  <c r="AA2856" i="3"/>
  <c r="AB2856" i="3"/>
  <c r="V2855" i="3"/>
  <c r="AA2855" i="3"/>
  <c r="AB2855" i="3"/>
  <c r="V2860" i="3"/>
  <c r="AA2860" i="3"/>
  <c r="AB2860" i="3"/>
  <c r="V2859" i="3"/>
  <c r="AA2859" i="3"/>
  <c r="AB2859" i="3"/>
  <c r="L443" i="7"/>
  <c r="AA2837" i="3"/>
  <c r="AA2836" i="3"/>
  <c r="AA2835" i="3"/>
  <c r="AA2834" i="3"/>
  <c r="AA2828" i="3"/>
  <c r="AA2827" i="3"/>
  <c r="AA2826" i="3"/>
  <c r="AA2825" i="3"/>
  <c r="L442" i="7"/>
  <c r="AA2785" i="3"/>
  <c r="AA2786" i="3"/>
  <c r="AA2787" i="3"/>
  <c r="AA2788" i="3"/>
  <c r="AA2791" i="3"/>
  <c r="AA2792" i="3"/>
  <c r="AA2789" i="3"/>
  <c r="AA2790" i="3"/>
  <c r="J443" i="7"/>
  <c r="N443" i="7"/>
  <c r="N442" i="7"/>
  <c r="J442" i="7"/>
  <c r="L441" i="7"/>
  <c r="J441" i="7"/>
  <c r="N441" i="7"/>
  <c r="H369" i="31"/>
  <c r="H370" i="31"/>
  <c r="H371" i="31"/>
  <c r="H372" i="31"/>
  <c r="H368" i="31"/>
  <c r="V2838" i="3"/>
  <c r="AA2838" i="3"/>
  <c r="AB2838" i="3" s="1"/>
  <c r="L440" i="7"/>
  <c r="L439" i="7"/>
  <c r="J440" i="7"/>
  <c r="N440" i="7"/>
  <c r="J439" i="7"/>
  <c r="N439" i="7"/>
  <c r="L438" i="7"/>
  <c r="L436" i="7"/>
  <c r="J438" i="7"/>
  <c r="N438" i="7"/>
  <c r="J437" i="7"/>
  <c r="N437" i="7"/>
  <c r="J436" i="7"/>
  <c r="N436" i="7"/>
  <c r="L435" i="7"/>
  <c r="L434" i="7"/>
  <c r="J435" i="7"/>
  <c r="N435" i="7"/>
  <c r="J434" i="7"/>
  <c r="N434" i="7"/>
  <c r="AA2848" i="3"/>
  <c r="V2848" i="3"/>
  <c r="AA2847" i="3"/>
  <c r="V2847" i="3"/>
  <c r="AA2846" i="3"/>
  <c r="V2846" i="3"/>
  <c r="AA2845" i="3"/>
  <c r="V2845" i="3"/>
  <c r="AA2850" i="3"/>
  <c r="V2850" i="3"/>
  <c r="AA2849" i="3"/>
  <c r="V2849" i="3"/>
  <c r="AB2850" i="3"/>
  <c r="AB2849" i="3"/>
  <c r="AA2852" i="3"/>
  <c r="V2852" i="3"/>
  <c r="AA2851" i="3"/>
  <c r="V2851" i="3"/>
  <c r="AB2852" i="3"/>
  <c r="AB2851" i="3"/>
  <c r="V2844" i="3"/>
  <c r="AA2844" i="3"/>
  <c r="AB2844" i="3"/>
  <c r="V2843" i="3"/>
  <c r="AA2843" i="3"/>
  <c r="AB2843" i="3"/>
  <c r="V2810" i="3"/>
  <c r="AA2810" i="3"/>
  <c r="AB2810" i="3"/>
  <c r="V2833" i="3"/>
  <c r="AA2833" i="3"/>
  <c r="AB2833" i="3"/>
  <c r="V2832" i="3"/>
  <c r="AA2832" i="3"/>
  <c r="AB2832" i="3"/>
  <c r="V2831" i="3"/>
  <c r="AA2831" i="3"/>
  <c r="AB2831" i="3"/>
  <c r="V2830" i="3"/>
  <c r="AA2830" i="3"/>
  <c r="AB2830" i="3"/>
  <c r="V2829" i="3"/>
  <c r="AA2829" i="3"/>
  <c r="AB2829" i="3"/>
  <c r="V2822" i="3"/>
  <c r="AA2822" i="3"/>
  <c r="AB2822" i="3"/>
  <c r="V2821" i="3"/>
  <c r="AA2821" i="3"/>
  <c r="AB2821" i="3"/>
  <c r="V2820" i="3"/>
  <c r="AA2820" i="3"/>
  <c r="AB2820" i="3"/>
  <c r="V2819" i="3"/>
  <c r="AA2819" i="3"/>
  <c r="AB2819" i="3"/>
  <c r="AA2816" i="3"/>
  <c r="V2816" i="3"/>
  <c r="AA2815" i="3"/>
  <c r="V2815" i="3"/>
  <c r="V2818" i="3"/>
  <c r="AA2818" i="3"/>
  <c r="AB2818" i="3"/>
  <c r="V2817" i="3"/>
  <c r="AA2817" i="3"/>
  <c r="AB2817" i="3"/>
  <c r="AB2816" i="3"/>
  <c r="AB2815" i="3"/>
  <c r="V2812" i="3"/>
  <c r="AA2812" i="3"/>
  <c r="AB2812" i="3"/>
  <c r="V2811" i="3"/>
  <c r="AA2811" i="3"/>
  <c r="AB2811" i="3"/>
  <c r="AA2824" i="3"/>
  <c r="V2824" i="3"/>
  <c r="AA2823" i="3"/>
  <c r="V2823" i="3"/>
  <c r="AB2824" i="3"/>
  <c r="AB2823" i="3"/>
  <c r="V2842" i="3"/>
  <c r="AA2842" i="3"/>
  <c r="AB2842" i="3" s="1"/>
  <c r="V2841" i="3"/>
  <c r="AA2841" i="3"/>
  <c r="AB2841" i="3" s="1"/>
  <c r="V2840" i="3"/>
  <c r="AA2840" i="3"/>
  <c r="AB2840" i="3" s="1"/>
  <c r="V2839" i="3"/>
  <c r="AA2839" i="3"/>
  <c r="AB2839" i="3" s="1"/>
  <c r="V2837" i="3"/>
  <c r="AB2837" i="3"/>
  <c r="V2836" i="3"/>
  <c r="AB2836" i="3"/>
  <c r="V2835" i="3"/>
  <c r="AB2835" i="3"/>
  <c r="V2834" i="3"/>
  <c r="AB2834" i="3"/>
  <c r="V2828" i="3"/>
  <c r="AB2828" i="3"/>
  <c r="V2827" i="3"/>
  <c r="AB2827" i="3"/>
  <c r="V2826" i="3"/>
  <c r="AB2826" i="3"/>
  <c r="V2825" i="3"/>
  <c r="AB2825" i="3"/>
  <c r="V2814" i="3"/>
  <c r="AA2814" i="3"/>
  <c r="AB2814" i="3"/>
  <c r="V2813" i="3"/>
  <c r="AA2813" i="3"/>
  <c r="AB2813" i="3"/>
  <c r="V2809" i="3"/>
  <c r="AA2809" i="3"/>
  <c r="AB2809" i="3"/>
  <c r="V2808" i="3"/>
  <c r="AA2808" i="3"/>
  <c r="AB2808" i="3"/>
  <c r="V2807" i="3"/>
  <c r="AA2807" i="3"/>
  <c r="AB2807" i="3"/>
  <c r="V2806" i="3"/>
  <c r="AA2806" i="3"/>
  <c r="AB2806" i="3"/>
  <c r="V2805" i="3"/>
  <c r="AA2805" i="3"/>
  <c r="AB2805" i="3"/>
  <c r="V2804" i="3"/>
  <c r="AA2804" i="3"/>
  <c r="AB2804" i="3"/>
  <c r="V2801" i="3"/>
  <c r="AA2801" i="3"/>
  <c r="AB2801" i="3"/>
  <c r="V2800" i="3"/>
  <c r="AA2800" i="3"/>
  <c r="AB2800" i="3"/>
  <c r="V2803" i="3"/>
  <c r="AA2803" i="3"/>
  <c r="AB2803" i="3"/>
  <c r="V2802" i="3"/>
  <c r="AA2802" i="3"/>
  <c r="AB2802" i="3"/>
  <c r="AA2799" i="3"/>
  <c r="V2799" i="3"/>
  <c r="AA2798" i="3"/>
  <c r="V2798" i="3"/>
  <c r="V2793" i="3"/>
  <c r="AA2793" i="3"/>
  <c r="AB2793" i="3" s="1"/>
  <c r="V2790" i="3"/>
  <c r="AB2790" i="3"/>
  <c r="V2789" i="3"/>
  <c r="AB2789" i="3"/>
  <c r="V2792" i="3"/>
  <c r="AB2792" i="3"/>
  <c r="V2791" i="3"/>
  <c r="AB2791" i="3"/>
  <c r="V2788" i="3"/>
  <c r="AB2788" i="3"/>
  <c r="V2787" i="3"/>
  <c r="AB2787" i="3"/>
  <c r="V2786" i="3"/>
  <c r="V2785" i="3"/>
  <c r="AA2784" i="3"/>
  <c r="V2784" i="3"/>
  <c r="AA2783" i="3"/>
  <c r="V2783" i="3"/>
  <c r="AB2784" i="3"/>
  <c r="AB2783" i="3"/>
  <c r="V2797" i="3"/>
  <c r="AA2797" i="3"/>
  <c r="AB2797" i="3"/>
  <c r="V2796" i="3"/>
  <c r="AA2796" i="3"/>
  <c r="AB2796" i="3"/>
  <c r="V2795" i="3"/>
  <c r="AA2795" i="3"/>
  <c r="AB2795" i="3"/>
  <c r="V2794" i="3"/>
  <c r="AA2794" i="3"/>
  <c r="AB2794" i="3"/>
  <c r="AA2782" i="3"/>
  <c r="V2782" i="3"/>
  <c r="AA2781" i="3"/>
  <c r="V2781" i="3"/>
  <c r="AA2780" i="3"/>
  <c r="V2780" i="3"/>
  <c r="AA2779" i="3"/>
  <c r="V2779" i="3"/>
  <c r="AB2782" i="3"/>
  <c r="AB2781" i="3"/>
  <c r="AB2780" i="3"/>
  <c r="AA2777" i="3"/>
  <c r="AA2778" i="3"/>
  <c r="AA2776" i="3"/>
  <c r="AA2775" i="3"/>
  <c r="V2777" i="3"/>
  <c r="V2778" i="3"/>
  <c r="V2776" i="3"/>
  <c r="V2775" i="3"/>
  <c r="AB2777" i="3"/>
  <c r="AB2778" i="3"/>
  <c r="AB2776" i="3"/>
  <c r="AB2775" i="3"/>
  <c r="V2774" i="3"/>
  <c r="AA2774" i="3"/>
  <c r="AB2774" i="3"/>
  <c r="V2773" i="3"/>
  <c r="AA2773" i="3"/>
  <c r="AB2773" i="3"/>
  <c r="L433" i="7"/>
  <c r="N433" i="7"/>
  <c r="J433" i="7"/>
  <c r="L432" i="7"/>
  <c r="J432" i="7"/>
  <c r="N432" i="7"/>
  <c r="AA2722" i="3"/>
  <c r="V2722" i="3"/>
  <c r="AA2721" i="3"/>
  <c r="V2721" i="3"/>
  <c r="AA2723" i="3"/>
  <c r="V2723" i="3"/>
  <c r="AA2724" i="3"/>
  <c r="V2724" i="3"/>
  <c r="AA2714" i="3"/>
  <c r="V2714" i="3"/>
  <c r="AA2713" i="3"/>
  <c r="V2713" i="3"/>
  <c r="V2739" i="3"/>
  <c r="AA2739" i="3"/>
  <c r="V2744" i="3"/>
  <c r="AA2744" i="3"/>
  <c r="AB2723" i="3"/>
  <c r="AB2724" i="3"/>
  <c r="AB2714" i="3"/>
  <c r="AB2713" i="3"/>
  <c r="AA2726" i="3"/>
  <c r="V2726" i="3"/>
  <c r="AA2725" i="3"/>
  <c r="V2725" i="3"/>
  <c r="V2736" i="3"/>
  <c r="AA2736" i="3"/>
  <c r="AB2736" i="3"/>
  <c r="V2735" i="3"/>
  <c r="AA2735" i="3"/>
  <c r="AB2735" i="3"/>
  <c r="AA2743" i="3"/>
  <c r="V2743" i="3"/>
  <c r="AA2742" i="3"/>
  <c r="V2742" i="3"/>
  <c r="AA2741" i="3"/>
  <c r="V2741" i="3"/>
  <c r="AA2740" i="3"/>
  <c r="V2740" i="3"/>
  <c r="AB2741" i="3"/>
  <c r="AB2740" i="3"/>
  <c r="AA2738" i="3"/>
  <c r="V2738" i="3"/>
  <c r="AA2737" i="3"/>
  <c r="V2737" i="3"/>
  <c r="AA2748" i="3"/>
  <c r="V2748" i="3"/>
  <c r="AA2747" i="3"/>
  <c r="V2747" i="3"/>
  <c r="AA2746" i="3"/>
  <c r="V2746" i="3"/>
  <c r="AA2745" i="3"/>
  <c r="V2745" i="3"/>
  <c r="AA2752" i="3"/>
  <c r="V2752" i="3"/>
  <c r="AA2751" i="3"/>
  <c r="V2751" i="3"/>
  <c r="AA2750" i="3"/>
  <c r="V2750" i="3"/>
  <c r="AA2749" i="3"/>
  <c r="V2749" i="3"/>
  <c r="AB2752" i="3"/>
  <c r="AB2751" i="3"/>
  <c r="AB2750" i="3"/>
  <c r="AB2749" i="3"/>
  <c r="AA2716" i="3"/>
  <c r="AA2715" i="3"/>
  <c r="V2716" i="3"/>
  <c r="AB2716" i="3"/>
  <c r="V2715" i="3"/>
  <c r="AB2715" i="3"/>
  <c r="AA2730" i="3"/>
  <c r="AA2729" i="3"/>
  <c r="V2730" i="3"/>
  <c r="AB2730" i="3"/>
  <c r="V2729" i="3"/>
  <c r="AB2729" i="3"/>
  <c r="V2728" i="3"/>
  <c r="AA2728" i="3"/>
  <c r="AB2728" i="3"/>
  <c r="V2727" i="3"/>
  <c r="AA2727" i="3"/>
  <c r="AB2727" i="3"/>
  <c r="V2720" i="3"/>
  <c r="AA2720" i="3"/>
  <c r="AB2720" i="3"/>
  <c r="V2719" i="3"/>
  <c r="AA2719" i="3"/>
  <c r="AB2719" i="3"/>
  <c r="V2718" i="3"/>
  <c r="AA2718" i="3"/>
  <c r="AB2718" i="3"/>
  <c r="V2717" i="3"/>
  <c r="AA2717" i="3"/>
  <c r="AB2717" i="3"/>
  <c r="AA2734" i="3"/>
  <c r="V2734" i="3"/>
  <c r="AA2733" i="3"/>
  <c r="V2733" i="3"/>
  <c r="AA2732" i="3"/>
  <c r="V2732" i="3"/>
  <c r="AA2731" i="3"/>
  <c r="V2731" i="3"/>
  <c r="AB2734" i="3"/>
  <c r="AB2733" i="3"/>
  <c r="AB2732" i="3"/>
  <c r="AB2731" i="3"/>
  <c r="V2762" i="3"/>
  <c r="AA2762" i="3"/>
  <c r="AB2762" i="3"/>
  <c r="V2761" i="3"/>
  <c r="AA2761" i="3"/>
  <c r="AB2761" i="3"/>
  <c r="V2756" i="3"/>
  <c r="AB2756" i="3"/>
  <c r="V2755" i="3"/>
  <c r="AB2755" i="3"/>
  <c r="V2772" i="3"/>
  <c r="AA2772" i="3"/>
  <c r="AB2772" i="3"/>
  <c r="V2771" i="3"/>
  <c r="AA2771" i="3"/>
  <c r="AB2771" i="3"/>
  <c r="V2770" i="3"/>
  <c r="AA2770" i="3"/>
  <c r="AB2770" i="3"/>
  <c r="V2769" i="3"/>
  <c r="AA2769" i="3"/>
  <c r="AB2769" i="3"/>
  <c r="V2768" i="3"/>
  <c r="AA2768" i="3"/>
  <c r="AB2768" i="3"/>
  <c r="V2767" i="3"/>
  <c r="AA2767" i="3"/>
  <c r="AB2767" i="3"/>
  <c r="V2766" i="3"/>
  <c r="AA2766" i="3"/>
  <c r="AB2766" i="3" s="1"/>
  <c r="V2765" i="3"/>
  <c r="AA2765" i="3"/>
  <c r="AB2765" i="3" s="1"/>
  <c r="AA2763" i="3"/>
  <c r="AA2764" i="3"/>
  <c r="V2764" i="3"/>
  <c r="AB2764" i="3"/>
  <c r="V2763" i="3"/>
  <c r="AB2763" i="3"/>
  <c r="AA2757" i="3"/>
  <c r="AA2760" i="3"/>
  <c r="V2760" i="3"/>
  <c r="AA2759" i="3"/>
  <c r="V2759" i="3"/>
  <c r="AA2758" i="3"/>
  <c r="V2758" i="3"/>
  <c r="V2757" i="3"/>
  <c r="AB2760" i="3"/>
  <c r="AB2759" i="3"/>
  <c r="AB2758" i="3"/>
  <c r="AB2757" i="3"/>
  <c r="AA2754" i="3"/>
  <c r="V2754" i="3"/>
  <c r="AA2753" i="3"/>
  <c r="V2753" i="3"/>
  <c r="AB2754" i="3"/>
  <c r="AB2753" i="3"/>
  <c r="V2710" i="3"/>
  <c r="V2711" i="3"/>
  <c r="V2712" i="3"/>
  <c r="AA2710" i="3"/>
  <c r="AB2710" i="3" s="1"/>
  <c r="AA2711" i="3"/>
  <c r="AB2711" i="3" s="1"/>
  <c r="AA2712" i="3"/>
  <c r="AB2712" i="3" s="1"/>
  <c r="V2709" i="3"/>
  <c r="AA2709" i="3"/>
  <c r="AB2709" i="3" s="1"/>
  <c r="V2707" i="3"/>
  <c r="AA2707" i="3"/>
  <c r="AB2707" i="3" s="1"/>
  <c r="V2708" i="3"/>
  <c r="AA2708" i="3"/>
  <c r="AB2708" i="3" s="1"/>
  <c r="L431" i="7"/>
  <c r="L430" i="7"/>
  <c r="L429" i="7"/>
  <c r="L428" i="7"/>
  <c r="J429" i="7"/>
  <c r="J430" i="7"/>
  <c r="J431" i="7"/>
  <c r="N431" i="7"/>
  <c r="N430" i="7"/>
  <c r="N429" i="7"/>
  <c r="J428" i="7"/>
  <c r="N428" i="7"/>
  <c r="AA2706" i="3"/>
  <c r="V2706" i="3"/>
  <c r="AA2705" i="3"/>
  <c r="V2705" i="3"/>
  <c r="AA2704" i="3"/>
  <c r="V2704" i="3"/>
  <c r="AA2703" i="3"/>
  <c r="V2703" i="3"/>
  <c r="H365" i="31"/>
  <c r="H366" i="31"/>
  <c r="H367" i="31"/>
  <c r="H364" i="31"/>
  <c r="H361" i="31"/>
  <c r="H362" i="31"/>
  <c r="H363" i="31"/>
  <c r="H355" i="31"/>
  <c r="H356" i="31"/>
  <c r="H357" i="31"/>
  <c r="H358" i="31"/>
  <c r="H359" i="31"/>
  <c r="H360" i="31"/>
  <c r="L427" i="7"/>
  <c r="N427" i="7" s="1"/>
  <c r="J427" i="7"/>
  <c r="L426" i="7"/>
  <c r="N426" i="7"/>
  <c r="J426" i="7"/>
  <c r="L425" i="7"/>
  <c r="J425" i="7"/>
  <c r="N425" i="7"/>
  <c r="AA2681" i="3"/>
  <c r="AA2680" i="3"/>
  <c r="V2681" i="3"/>
  <c r="V2680" i="3"/>
  <c r="V2381" i="3"/>
  <c r="AA2381" i="3"/>
  <c r="AB2680" i="3"/>
  <c r="AB2681" i="3"/>
  <c r="L396" i="7"/>
  <c r="AA2659" i="3"/>
  <c r="V2659" i="3"/>
  <c r="AA2658" i="3"/>
  <c r="V2658" i="3"/>
  <c r="AA2657" i="3"/>
  <c r="V2657" i="3"/>
  <c r="AA2656" i="3"/>
  <c r="V2656" i="3"/>
  <c r="AB2659" i="3"/>
  <c r="AB2658" i="3"/>
  <c r="V2700" i="3"/>
  <c r="AA2700" i="3"/>
  <c r="AB2700" i="3" s="1"/>
  <c r="AA2702" i="3"/>
  <c r="V2702" i="3"/>
  <c r="AA2701" i="3"/>
  <c r="V2701" i="3"/>
  <c r="AA2699" i="3"/>
  <c r="V2699" i="3"/>
  <c r="AA2698" i="3"/>
  <c r="V2698" i="3"/>
  <c r="AA2693" i="3"/>
  <c r="V2693" i="3"/>
  <c r="AA2692" i="3"/>
  <c r="V2692" i="3"/>
  <c r="AA2691" i="3"/>
  <c r="V2691" i="3"/>
  <c r="AA2690" i="3"/>
  <c r="V2690" i="3"/>
  <c r="AA2697" i="3"/>
  <c r="AA2696" i="3"/>
  <c r="AA2695" i="3"/>
  <c r="AA2694" i="3"/>
  <c r="V2697" i="3"/>
  <c r="AB2697" i="3"/>
  <c r="V2696" i="3"/>
  <c r="AB2696" i="3"/>
  <c r="V2695" i="3"/>
  <c r="AB2695" i="3"/>
  <c r="V2694" i="3"/>
  <c r="AB2694" i="3"/>
  <c r="V2689" i="3"/>
  <c r="AA2689" i="3"/>
  <c r="AB2689" i="3"/>
  <c r="V2688" i="3"/>
  <c r="AA2688" i="3"/>
  <c r="AB2688" i="3"/>
  <c r="V2687" i="3"/>
  <c r="AB2687" i="3"/>
  <c r="AA2685" i="3"/>
  <c r="AA2684" i="3"/>
  <c r="AA2683" i="3"/>
  <c r="AA2682" i="3"/>
  <c r="V2686" i="3"/>
  <c r="AB2686" i="3"/>
  <c r="V2685" i="3"/>
  <c r="AB2685" i="3"/>
  <c r="V2684" i="3"/>
  <c r="AB2684" i="3"/>
  <c r="V2683" i="3"/>
  <c r="AB2683" i="3"/>
  <c r="V2682" i="3"/>
  <c r="AB2682" i="3"/>
  <c r="AA2677" i="3"/>
  <c r="V2677" i="3"/>
  <c r="AA2676" i="3"/>
  <c r="V2676" i="3"/>
  <c r="V2673" i="3"/>
  <c r="AA2673" i="3"/>
  <c r="AB2673" i="3"/>
  <c r="V2672" i="3"/>
  <c r="AA2672" i="3"/>
  <c r="AB2672" i="3"/>
  <c r="AA2674" i="3"/>
  <c r="V2675" i="3"/>
  <c r="AA2675" i="3"/>
  <c r="AB2675" i="3" s="1"/>
  <c r="V2674" i="3"/>
  <c r="V2671" i="3"/>
  <c r="AA2671" i="3"/>
  <c r="AB2671" i="3" s="1"/>
  <c r="V2670" i="3"/>
  <c r="AA2670" i="3"/>
  <c r="AB2670" i="3" s="1"/>
  <c r="V2679" i="3"/>
  <c r="AA2679" i="3"/>
  <c r="AB2679" i="3" s="1"/>
  <c r="V2678" i="3"/>
  <c r="AA2678" i="3"/>
  <c r="AB2678" i="3" s="1"/>
  <c r="V2669" i="3"/>
  <c r="AA2669" i="3"/>
  <c r="AB2669" i="3"/>
  <c r="V2668" i="3"/>
  <c r="AA2668" i="3"/>
  <c r="AB2668" i="3"/>
  <c r="L424" i="7"/>
  <c r="N424" i="7"/>
  <c r="J424" i="7"/>
  <c r="L423" i="7"/>
  <c r="J423" i="7"/>
  <c r="N423" i="7"/>
  <c r="AA2655" i="3"/>
  <c r="V2655" i="3"/>
  <c r="AA2654" i="3"/>
  <c r="V2654" i="3"/>
  <c r="AA2653" i="3"/>
  <c r="V2653" i="3"/>
  <c r="AA2652" i="3"/>
  <c r="V2652" i="3"/>
  <c r="AB2655" i="3"/>
  <c r="AB2654" i="3"/>
  <c r="AB2653" i="3"/>
  <c r="AB2652" i="3"/>
  <c r="AA2665" i="3"/>
  <c r="V2665" i="3"/>
  <c r="AA2664" i="3"/>
  <c r="V2664" i="3"/>
  <c r="AB2665" i="3"/>
  <c r="AB2664" i="3"/>
  <c r="AA2663" i="3"/>
  <c r="V2663" i="3"/>
  <c r="AA2662" i="3"/>
  <c r="V2662" i="3"/>
  <c r="AA2661" i="3"/>
  <c r="V2661" i="3"/>
  <c r="AA2660" i="3"/>
  <c r="V2660" i="3"/>
  <c r="AA2667" i="3"/>
  <c r="V2667" i="3"/>
  <c r="AA2666" i="3"/>
  <c r="V2666" i="3"/>
  <c r="AB2667" i="3"/>
  <c r="H345" i="31"/>
  <c r="H348" i="31"/>
  <c r="H349" i="31"/>
  <c r="H350" i="31"/>
  <c r="H351" i="31"/>
  <c r="H352" i="31"/>
  <c r="H353" i="31"/>
  <c r="H354" i="31"/>
  <c r="H344" i="31"/>
  <c r="AB2666" i="3"/>
  <c r="V2651" i="3"/>
  <c r="AA2651" i="3"/>
  <c r="AB2651" i="3" s="1"/>
  <c r="N396" i="7"/>
  <c r="V2650" i="3"/>
  <c r="AA2650" i="3"/>
  <c r="AB2650" i="3" s="1"/>
  <c r="V2633" i="3"/>
  <c r="AA2633" i="3"/>
  <c r="AB2633" i="3"/>
  <c r="V2632" i="3"/>
  <c r="AA2632" i="3"/>
  <c r="AB2632" i="3"/>
  <c r="V2631" i="3"/>
  <c r="AA2631" i="3"/>
  <c r="AB2631" i="3"/>
  <c r="V2630" i="3"/>
  <c r="AA2630" i="3"/>
  <c r="AB2630" i="3"/>
  <c r="AA2629" i="3"/>
  <c r="V2629" i="3"/>
  <c r="AA2628" i="3"/>
  <c r="V2628" i="3"/>
  <c r="AA2627" i="3"/>
  <c r="V2627" i="3"/>
  <c r="AA2626" i="3"/>
  <c r="V2626" i="3"/>
  <c r="AB2629" i="3"/>
  <c r="AB2628" i="3"/>
  <c r="AB2627" i="3"/>
  <c r="AB2626" i="3"/>
  <c r="AA2641" i="3"/>
  <c r="V2641" i="3"/>
  <c r="AA2640" i="3"/>
  <c r="V2640" i="3"/>
  <c r="AA2639" i="3"/>
  <c r="AB2639" i="3" s="1"/>
  <c r="AA2638" i="3"/>
  <c r="AB2638" i="3" s="1"/>
  <c r="AA2637" i="3"/>
  <c r="V2637" i="3"/>
  <c r="AA2636" i="3"/>
  <c r="V2636" i="3"/>
  <c r="AA2635" i="3"/>
  <c r="AA2634" i="3"/>
  <c r="AB2637" i="3"/>
  <c r="AB2636" i="3"/>
  <c r="AB2635" i="3"/>
  <c r="AB2634" i="3"/>
  <c r="V2625" i="3"/>
  <c r="AA2625" i="3"/>
  <c r="AB2625" i="3"/>
  <c r="V2624" i="3"/>
  <c r="AA2624" i="3"/>
  <c r="AB2624" i="3"/>
  <c r="V2621" i="3"/>
  <c r="AA2621" i="3"/>
  <c r="AB2621" i="3" s="1"/>
  <c r="V2620" i="3"/>
  <c r="AA2620" i="3"/>
  <c r="AB2620" i="3" s="1"/>
  <c r="V2619" i="3"/>
  <c r="AA2619" i="3"/>
  <c r="AB2619" i="3" s="1"/>
  <c r="V2618" i="3"/>
  <c r="AA2618" i="3"/>
  <c r="AB2618" i="3" s="1"/>
  <c r="V2623" i="3"/>
  <c r="AA2623" i="3"/>
  <c r="AB2623" i="3"/>
  <c r="V2622" i="3"/>
  <c r="AA2622" i="3"/>
  <c r="AB2622" i="3"/>
  <c r="AA2649" i="3"/>
  <c r="AA2648" i="3"/>
  <c r="V2642" i="3"/>
  <c r="V2643" i="3"/>
  <c r="AA2642" i="3"/>
  <c r="AB2642" i="3" s="1"/>
  <c r="AA2643" i="3"/>
  <c r="AB2643" i="3" s="1"/>
  <c r="AA2644" i="3"/>
  <c r="AA2645" i="3"/>
  <c r="V2648" i="3"/>
  <c r="V2649" i="3"/>
  <c r="L422" i="7"/>
  <c r="L421" i="7"/>
  <c r="L420" i="7"/>
  <c r="L419" i="7"/>
  <c r="L418" i="7"/>
  <c r="N422" i="7"/>
  <c r="J422" i="7"/>
  <c r="J419" i="7"/>
  <c r="J420" i="7"/>
  <c r="J421" i="7"/>
  <c r="N419" i="7"/>
  <c r="N420" i="7"/>
  <c r="N421" i="7"/>
  <c r="J418" i="7"/>
  <c r="N418" i="7"/>
  <c r="L417" i="7"/>
  <c r="N417" i="7"/>
  <c r="J417" i="7"/>
  <c r="L416" i="7"/>
  <c r="J416" i="7"/>
  <c r="N416" i="7"/>
  <c r="L415" i="7"/>
  <c r="J415" i="7"/>
  <c r="N415" i="7"/>
  <c r="V2647" i="3"/>
  <c r="AA2647" i="3"/>
  <c r="AB2647" i="3"/>
  <c r="V2646" i="3"/>
  <c r="AA2646" i="3"/>
  <c r="AB2646" i="3"/>
  <c r="V2617" i="3"/>
  <c r="AA2617" i="3"/>
  <c r="AB2617" i="3"/>
  <c r="V2616" i="3"/>
  <c r="AA2616" i="3"/>
  <c r="AB2616" i="3"/>
  <c r="V2615" i="3"/>
  <c r="AA2615" i="3"/>
  <c r="AB2615" i="3"/>
  <c r="V2614" i="3"/>
  <c r="AA2614" i="3"/>
  <c r="AB2614" i="3"/>
  <c r="V2613" i="3"/>
  <c r="AA2613" i="3"/>
  <c r="AB2613" i="3"/>
  <c r="V2612" i="3"/>
  <c r="AA2612" i="3"/>
  <c r="AB2612" i="3"/>
  <c r="V2609" i="3"/>
  <c r="AA2609" i="3"/>
  <c r="AB2609" i="3"/>
  <c r="V2608" i="3"/>
  <c r="AA2608" i="3"/>
  <c r="AB2608" i="3"/>
  <c r="AA2611" i="3"/>
  <c r="V2611" i="3"/>
  <c r="AA2610" i="3"/>
  <c r="V2610" i="3"/>
  <c r="AB2611" i="3"/>
  <c r="AB2610" i="3"/>
  <c r="L388" i="7"/>
  <c r="V2593" i="3"/>
  <c r="AA2593" i="3"/>
  <c r="AB2593" i="3"/>
  <c r="V2592" i="3"/>
  <c r="AA2592" i="3"/>
  <c r="AB2592" i="3"/>
  <c r="AA2591" i="3"/>
  <c r="AA2590" i="3"/>
  <c r="V2591" i="3"/>
  <c r="AB2591" i="3" s="1"/>
  <c r="V2590" i="3"/>
  <c r="AB2590" i="3" s="1"/>
  <c r="V2597" i="3"/>
  <c r="AB2597" i="3"/>
  <c r="V2596" i="3"/>
  <c r="AB2596" i="3"/>
  <c r="V2607" i="3"/>
  <c r="AB2607" i="3"/>
  <c r="V2606" i="3"/>
  <c r="AB2606" i="3"/>
  <c r="V2601" i="3"/>
  <c r="AA2601" i="3"/>
  <c r="AB2601" i="3" s="1"/>
  <c r="V2600" i="3"/>
  <c r="AB2600" i="3"/>
  <c r="V2599" i="3"/>
  <c r="AB2599" i="3"/>
  <c r="V2598" i="3"/>
  <c r="AB2598" i="3"/>
  <c r="V2581" i="3"/>
  <c r="AA2581" i="3"/>
  <c r="AB2581" i="3"/>
  <c r="V2580" i="3"/>
  <c r="AA2580" i="3"/>
  <c r="AB2580" i="3"/>
  <c r="V2579" i="3"/>
  <c r="AA2579" i="3"/>
  <c r="AB2579" i="3"/>
  <c r="V2578" i="3"/>
  <c r="AA2578" i="3"/>
  <c r="AB2578" i="3"/>
  <c r="AA2605" i="3"/>
  <c r="AA2604" i="3"/>
  <c r="AA2603" i="3"/>
  <c r="AA2602" i="3"/>
  <c r="V2605" i="3"/>
  <c r="AB2605" i="3"/>
  <c r="V2604" i="3"/>
  <c r="AB2604" i="3"/>
  <c r="V2603" i="3"/>
  <c r="AB2603" i="3" s="1"/>
  <c r="AA2587" i="3"/>
  <c r="AA2586" i="3"/>
  <c r="V2602" i="3"/>
  <c r="AB2602" i="3" s="1"/>
  <c r="V2587" i="3"/>
  <c r="AB2587" i="3"/>
  <c r="V2586" i="3"/>
  <c r="AB2586" i="3"/>
  <c r="L413" i="7"/>
  <c r="AA2589" i="3"/>
  <c r="V2589" i="3"/>
  <c r="V2588" i="3"/>
  <c r="AA2588" i="3"/>
  <c r="AB2588" i="3" s="1"/>
  <c r="V2585" i="3"/>
  <c r="AA2585" i="3"/>
  <c r="AB2585" i="3" s="1"/>
  <c r="V2584" i="3"/>
  <c r="AA2584" i="3"/>
  <c r="AB2584" i="3" s="1"/>
  <c r="V2583" i="3"/>
  <c r="AA2583" i="3"/>
  <c r="AB2583" i="3" s="1"/>
  <c r="L414" i="7"/>
  <c r="N414" i="7" s="1"/>
  <c r="J414" i="7"/>
  <c r="J413" i="7"/>
  <c r="N413" i="7"/>
  <c r="AA2561" i="3"/>
  <c r="AA2560" i="3"/>
  <c r="AA2559" i="3"/>
  <c r="AA2558" i="3"/>
  <c r="V2582" i="3"/>
  <c r="AA2582" i="3"/>
  <c r="AB2582" i="3" s="1"/>
  <c r="V2559" i="3"/>
  <c r="V2560" i="3"/>
  <c r="V2561" i="3"/>
  <c r="AB2559" i="3"/>
  <c r="AB2560" i="3"/>
  <c r="AB2561" i="3"/>
  <c r="V2558" i="3"/>
  <c r="AB2558" i="3"/>
  <c r="V2577" i="3"/>
  <c r="AA2577" i="3"/>
  <c r="AB2577" i="3"/>
  <c r="AA2567" i="3"/>
  <c r="AA2566" i="3"/>
  <c r="AA2565" i="3"/>
  <c r="AA2564" i="3"/>
  <c r="V2576" i="3"/>
  <c r="AA2576" i="3"/>
  <c r="AB2576" i="3"/>
  <c r="V2567" i="3"/>
  <c r="AB2567" i="3"/>
  <c r="V2566" i="3"/>
  <c r="AB2566" i="3"/>
  <c r="V2565" i="3"/>
  <c r="AB2565" i="3"/>
  <c r="V2564" i="3"/>
  <c r="AB2564" i="3"/>
  <c r="AA2575" i="3"/>
  <c r="V2575" i="3"/>
  <c r="AA2574" i="3"/>
  <c r="V2574" i="3"/>
  <c r="AA2573" i="3"/>
  <c r="V2573" i="3"/>
  <c r="AA2572" i="3"/>
  <c r="V2572" i="3"/>
  <c r="AB2575" i="3"/>
  <c r="AB2574" i="3"/>
  <c r="AB2573" i="3"/>
  <c r="AB2572" i="3"/>
  <c r="AA2563" i="3"/>
  <c r="AA2562" i="3"/>
  <c r="V2563" i="3"/>
  <c r="AB2563" i="3"/>
  <c r="V2562" i="3"/>
  <c r="AB2562" i="3"/>
  <c r="AA2571" i="3"/>
  <c r="AA2570" i="3"/>
  <c r="V2571" i="3"/>
  <c r="AB2571" i="3"/>
  <c r="V2570" i="3"/>
  <c r="AB2570" i="3"/>
  <c r="AA2569" i="3"/>
  <c r="AA2568" i="3"/>
  <c r="V2569" i="3"/>
  <c r="AB2569" i="3"/>
  <c r="V2568" i="3"/>
  <c r="AB2568" i="3"/>
  <c r="AA2407" i="3"/>
  <c r="V2407" i="3"/>
  <c r="AA2406" i="3"/>
  <c r="V2406" i="3"/>
  <c r="V2405" i="3"/>
  <c r="AA2405" i="3"/>
  <c r="AB2405" i="3"/>
  <c r="V2404" i="3"/>
  <c r="AA2404" i="3"/>
  <c r="AB2404" i="3"/>
  <c r="V2396" i="3"/>
  <c r="V2397" i="3"/>
  <c r="AA2396" i="3"/>
  <c r="AA2397" i="3"/>
  <c r="AB2396" i="3"/>
  <c r="AB2397" i="3"/>
  <c r="AA2557" i="3"/>
  <c r="V2557" i="3"/>
  <c r="AA2556" i="3"/>
  <c r="V2556" i="3"/>
  <c r="AA2555" i="3"/>
  <c r="V2555" i="3"/>
  <c r="AA2554" i="3"/>
  <c r="V2554" i="3"/>
  <c r="AA2398" i="3"/>
  <c r="AB2557" i="3"/>
  <c r="AB2556" i="3"/>
  <c r="AB2555" i="3"/>
  <c r="AB2554" i="3"/>
  <c r="V2398" i="3"/>
  <c r="AB2398" i="3"/>
  <c r="AA2393" i="3"/>
  <c r="AA2392" i="3"/>
  <c r="AA2391" i="3"/>
  <c r="AA2390" i="3"/>
  <c r="V2393" i="3"/>
  <c r="AB2393" i="3"/>
  <c r="V2392" i="3"/>
  <c r="AB2392" i="3"/>
  <c r="V2391" i="3"/>
  <c r="AB2391" i="3"/>
  <c r="V2390" i="3"/>
  <c r="AB2390" i="3"/>
  <c r="V2395" i="3"/>
  <c r="AA2395" i="3"/>
  <c r="AB2395" i="3"/>
  <c r="V2394" i="3"/>
  <c r="AA2394" i="3"/>
  <c r="AB2394" i="3"/>
  <c r="L412" i="7"/>
  <c r="N412" i="7"/>
  <c r="J412" i="7"/>
  <c r="L411" i="7"/>
  <c r="N411" i="7"/>
  <c r="J411" i="7"/>
  <c r="L410" i="7"/>
  <c r="N410" i="7"/>
  <c r="J410" i="7"/>
  <c r="L409" i="7"/>
  <c r="N409" i="7" s="1"/>
  <c r="J409" i="7"/>
  <c r="L408" i="7"/>
  <c r="L407" i="7"/>
  <c r="L405" i="7"/>
  <c r="L403" i="7"/>
  <c r="J404" i="7"/>
  <c r="J405" i="7"/>
  <c r="J406" i="7"/>
  <c r="J407" i="7"/>
  <c r="J408" i="7"/>
  <c r="N404" i="7"/>
  <c r="N405" i="7"/>
  <c r="N406" i="7"/>
  <c r="N407" i="7"/>
  <c r="N408" i="7"/>
  <c r="J403" i="7"/>
  <c r="N403" i="7"/>
  <c r="V2531" i="3"/>
  <c r="AA2531" i="3"/>
  <c r="AB2531" i="3"/>
  <c r="V2530" i="3"/>
  <c r="AA2530" i="3"/>
  <c r="AB2530" i="3"/>
  <c r="V2543" i="3"/>
  <c r="AA2543" i="3"/>
  <c r="AB2543" i="3"/>
  <c r="V2542" i="3"/>
  <c r="AA2542" i="3"/>
  <c r="AB2542" i="3"/>
  <c r="AA2548" i="3"/>
  <c r="V2551" i="3"/>
  <c r="AA2551" i="3"/>
  <c r="AB2551" i="3"/>
  <c r="V2550" i="3"/>
  <c r="AA2550" i="3"/>
  <c r="AB2550" i="3"/>
  <c r="V2549" i="3"/>
  <c r="AA2549" i="3"/>
  <c r="AB2549" i="3"/>
  <c r="AA2535" i="3"/>
  <c r="V2535" i="3"/>
  <c r="AA2534" i="3"/>
  <c r="V2534" i="3"/>
  <c r="AA2533" i="3"/>
  <c r="V2533" i="3"/>
  <c r="AA2532" i="3"/>
  <c r="V2532" i="3"/>
  <c r="AB2548" i="3"/>
  <c r="AB2535" i="3"/>
  <c r="AB2534" i="3"/>
  <c r="AB2533" i="3"/>
  <c r="AB2532" i="3"/>
  <c r="V2537" i="3"/>
  <c r="V2538" i="3"/>
  <c r="V2539" i="3"/>
  <c r="AA2537" i="3"/>
  <c r="AA2538" i="3"/>
  <c r="AA2539" i="3"/>
  <c r="AB2537" i="3"/>
  <c r="AB2538" i="3"/>
  <c r="AB2539" i="3"/>
  <c r="V2536" i="3"/>
  <c r="AA2536" i="3"/>
  <c r="AB2536" i="3"/>
  <c r="V2547" i="3"/>
  <c r="AA2547" i="3"/>
  <c r="AB2547" i="3" s="1"/>
  <c r="V2545" i="3"/>
  <c r="V2546" i="3"/>
  <c r="AA2545" i="3"/>
  <c r="AB2545" i="3" s="1"/>
  <c r="AA2546" i="3"/>
  <c r="AB2546" i="3" s="1"/>
  <c r="H343" i="31"/>
  <c r="H342" i="31"/>
  <c r="H341" i="31"/>
  <c r="H340" i="31"/>
  <c r="H339" i="31"/>
  <c r="H338" i="31"/>
  <c r="H337" i="31"/>
  <c r="H336" i="31"/>
  <c r="H335" i="31"/>
  <c r="H334" i="31"/>
  <c r="H333" i="31"/>
  <c r="H332" i="31"/>
  <c r="H331" i="31"/>
  <c r="V2544" i="3"/>
  <c r="AB2544" i="3" s="1"/>
  <c r="V2529" i="3"/>
  <c r="AA2529" i="3"/>
  <c r="AB2529" i="3"/>
  <c r="V2528" i="3"/>
  <c r="AA2528" i="3"/>
  <c r="AB2528" i="3"/>
  <c r="V2527" i="3"/>
  <c r="AA2527" i="3"/>
  <c r="AB2527" i="3"/>
  <c r="V2526" i="3"/>
  <c r="AA2526" i="3"/>
  <c r="AB2526" i="3"/>
  <c r="AA2345" i="3"/>
  <c r="V2345" i="3"/>
  <c r="AA2523" i="3"/>
  <c r="AA2522" i="3"/>
  <c r="V2522" i="3"/>
  <c r="V2523" i="3"/>
  <c r="AB2522" i="3"/>
  <c r="AB2523" i="3"/>
  <c r="L400" i="7"/>
  <c r="L401" i="7"/>
  <c r="L402" i="7"/>
  <c r="N402" i="7"/>
  <c r="J402" i="7"/>
  <c r="N401" i="7"/>
  <c r="J401" i="7"/>
  <c r="L374" i="7"/>
  <c r="J400" i="7"/>
  <c r="N400" i="7"/>
  <c r="V2525" i="3"/>
  <c r="AA2525" i="3"/>
  <c r="AB2525" i="3"/>
  <c r="V2524" i="3"/>
  <c r="AA2524" i="3"/>
  <c r="AB2524" i="3"/>
  <c r="V2507" i="3"/>
  <c r="AA2507" i="3"/>
  <c r="AB2507" i="3"/>
  <c r="V2506" i="3"/>
  <c r="AA2506" i="3"/>
  <c r="AB2506" i="3"/>
  <c r="V2519" i="3"/>
  <c r="AA2519" i="3"/>
  <c r="AB2519" i="3"/>
  <c r="V2518" i="3"/>
  <c r="AA2518" i="3"/>
  <c r="AB2518" i="3"/>
  <c r="AA2517" i="3"/>
  <c r="V2517" i="3"/>
  <c r="AA2516" i="3"/>
  <c r="V2516" i="3"/>
  <c r="V2513" i="3"/>
  <c r="AA2513" i="3"/>
  <c r="AB2513" i="3"/>
  <c r="V2512" i="3"/>
  <c r="AA2512" i="3"/>
  <c r="AB2512" i="3"/>
  <c r="V1899" i="3"/>
  <c r="V1902" i="3"/>
  <c r="V1903" i="3"/>
  <c r="V1904" i="3"/>
  <c r="V1905" i="3"/>
  <c r="V1900" i="3"/>
  <c r="V1901" i="3"/>
  <c r="V1906" i="3"/>
  <c r="V1907" i="3"/>
  <c r="V1912" i="3"/>
  <c r="V1913" i="3"/>
  <c r="V1914" i="3"/>
  <c r="V1915" i="3"/>
  <c r="V1918" i="3"/>
  <c r="V1919" i="3"/>
  <c r="V1920" i="3"/>
  <c r="V1921" i="3"/>
  <c r="V1922" i="3"/>
  <c r="V1923" i="3"/>
  <c r="V1908" i="3"/>
  <c r="V1909" i="3"/>
  <c r="V1910" i="3"/>
  <c r="V1911" i="3"/>
  <c r="V1916" i="3"/>
  <c r="V1917" i="3"/>
  <c r="V1924" i="3"/>
  <c r="V1925" i="3"/>
  <c r="V1926" i="3"/>
  <c r="V1927" i="3"/>
  <c r="V1929" i="3"/>
  <c r="V1930" i="3"/>
  <c r="V1931" i="3"/>
  <c r="V1932" i="3"/>
  <c r="V1928" i="3"/>
  <c r="V1935" i="3"/>
  <c r="V1936" i="3"/>
  <c r="V1933" i="3"/>
  <c r="V1934" i="3"/>
  <c r="V2204" i="3"/>
  <c r="V2034" i="3"/>
  <c r="V2033" i="3"/>
  <c r="V2032" i="3"/>
  <c r="V2031" i="3"/>
  <c r="V2515" i="3"/>
  <c r="AA2515" i="3"/>
  <c r="AB2515" i="3"/>
  <c r="V2514" i="3"/>
  <c r="AA2514" i="3"/>
  <c r="AB2514" i="3"/>
  <c r="AA2505" i="3"/>
  <c r="AA2504" i="3"/>
  <c r="V2505" i="3"/>
  <c r="AB2505" i="3"/>
  <c r="V2504" i="3"/>
  <c r="AB2504" i="3"/>
  <c r="AA2503" i="3"/>
  <c r="V2503" i="3"/>
  <c r="AA2502" i="3"/>
  <c r="V2502" i="3"/>
  <c r="AB2503" i="3"/>
  <c r="AB2502" i="3"/>
  <c r="AA2521" i="3"/>
  <c r="AA2520" i="3"/>
  <c r="V2521" i="3"/>
  <c r="AB2521" i="3"/>
  <c r="V2520" i="3"/>
  <c r="AB2520" i="3"/>
  <c r="V2511" i="3"/>
  <c r="AA2511" i="3"/>
  <c r="AB2511" i="3"/>
  <c r="V2510" i="3"/>
  <c r="AA2510" i="3"/>
  <c r="AB2510" i="3"/>
  <c r="V2509" i="3"/>
  <c r="AA2509" i="3"/>
  <c r="AB2509" i="3"/>
  <c r="V2508" i="3"/>
  <c r="AA2508" i="3"/>
  <c r="AB2508" i="3"/>
  <c r="V2477" i="3"/>
  <c r="AA2477" i="3"/>
  <c r="AB2477" i="3"/>
  <c r="V2476" i="3"/>
  <c r="AA2476" i="3"/>
  <c r="AB2476" i="3"/>
  <c r="V2475" i="3"/>
  <c r="AA2475" i="3"/>
  <c r="AB2475" i="3"/>
  <c r="AA2487" i="3"/>
  <c r="AA2486" i="3"/>
  <c r="V2474" i="3"/>
  <c r="AA2474" i="3"/>
  <c r="AB2474" i="3"/>
  <c r="V2487" i="3"/>
  <c r="AB2487" i="3"/>
  <c r="V2486" i="3"/>
  <c r="AB2486" i="3"/>
  <c r="V2499" i="3"/>
  <c r="AA2499" i="3"/>
  <c r="AB2499" i="3"/>
  <c r="V2498" i="3"/>
  <c r="AA2498" i="3"/>
  <c r="AB2498" i="3"/>
  <c r="V2497" i="3"/>
  <c r="AA2497" i="3"/>
  <c r="AB2497" i="3"/>
  <c r="V2496" i="3"/>
  <c r="AA2496" i="3"/>
  <c r="AB2496" i="3"/>
  <c r="V2481" i="3"/>
  <c r="AA2481" i="3"/>
  <c r="AB2481" i="3"/>
  <c r="V2480" i="3"/>
  <c r="AA2480" i="3"/>
  <c r="AB2480" i="3"/>
  <c r="V2485" i="3"/>
  <c r="AA2485" i="3"/>
  <c r="AB2485" i="3"/>
  <c r="V2484" i="3"/>
  <c r="AA2484" i="3"/>
  <c r="AB2484" i="3"/>
  <c r="V2483" i="3"/>
  <c r="AA2483" i="3"/>
  <c r="AB2483" i="3"/>
  <c r="V2482" i="3"/>
  <c r="AA2482" i="3"/>
  <c r="AB2482" i="3"/>
  <c r="AA2491" i="3"/>
  <c r="V2491" i="3"/>
  <c r="AA2490" i="3"/>
  <c r="V2490" i="3"/>
  <c r="AA2489" i="3"/>
  <c r="V2489" i="3"/>
  <c r="AA2488" i="3"/>
  <c r="V2488" i="3"/>
  <c r="L399" i="7"/>
  <c r="N399" i="7"/>
  <c r="J399" i="7"/>
  <c r="L398" i="7"/>
  <c r="N398" i="7"/>
  <c r="J398" i="7"/>
  <c r="L397" i="7"/>
  <c r="J397" i="7"/>
  <c r="N397" i="7"/>
  <c r="AA2493" i="3"/>
  <c r="AA2492" i="3"/>
  <c r="V2495" i="3"/>
  <c r="AA2495" i="3"/>
  <c r="AB2495" i="3"/>
  <c r="V2494" i="3"/>
  <c r="AA2494" i="3"/>
  <c r="AB2494" i="3"/>
  <c r="V2493" i="3"/>
  <c r="AB2493" i="3"/>
  <c r="V2492" i="3"/>
  <c r="AB2492" i="3"/>
  <c r="V2501" i="3"/>
  <c r="AA2501" i="3"/>
  <c r="AB2501" i="3"/>
  <c r="V2500" i="3"/>
  <c r="AA2500" i="3"/>
  <c r="AB2500" i="3"/>
  <c r="V2479" i="3"/>
  <c r="AA2479" i="3"/>
  <c r="AB2479" i="3"/>
  <c r="V2478" i="3"/>
  <c r="AA2478" i="3"/>
  <c r="AB2478" i="3"/>
  <c r="V2465" i="3"/>
  <c r="AA2465" i="3"/>
  <c r="AB2465" i="3"/>
  <c r="V2464" i="3"/>
  <c r="AA2464" i="3"/>
  <c r="AB2464" i="3"/>
  <c r="V2463" i="3"/>
  <c r="AA2463" i="3"/>
  <c r="AB2463" i="3"/>
  <c r="V2462" i="3"/>
  <c r="AA2462" i="3"/>
  <c r="AB2462" i="3"/>
  <c r="AA2467" i="3"/>
  <c r="V2467" i="3"/>
  <c r="AA2466" i="3"/>
  <c r="V2466" i="3"/>
  <c r="AB2467" i="3"/>
  <c r="AB2466" i="3"/>
  <c r="V2471" i="3"/>
  <c r="AA2471" i="3"/>
  <c r="AB2471" i="3"/>
  <c r="V2470" i="3"/>
  <c r="AA2470" i="3"/>
  <c r="AB2470" i="3"/>
  <c r="V2469" i="3"/>
  <c r="AA2469" i="3"/>
  <c r="AB2469" i="3"/>
  <c r="V2468" i="3"/>
  <c r="AA2468" i="3"/>
  <c r="AB2468" i="3"/>
  <c r="V2473" i="3"/>
  <c r="AA2473" i="3"/>
  <c r="AB2473" i="3"/>
  <c r="V2472" i="3"/>
  <c r="AA2472" i="3"/>
  <c r="AB2472" i="3"/>
  <c r="J396" i="7"/>
  <c r="L395" i="7"/>
  <c r="J395" i="7"/>
  <c r="N395" i="7"/>
  <c r="V2457" i="3"/>
  <c r="AA2457" i="3"/>
  <c r="AB2457" i="3"/>
  <c r="V2456" i="3"/>
  <c r="AA2456" i="3"/>
  <c r="AB2456" i="3"/>
  <c r="V2455" i="3"/>
  <c r="AA2455" i="3"/>
  <c r="AB2455" i="3"/>
  <c r="V2454" i="3"/>
  <c r="AA2454" i="3"/>
  <c r="AB2454" i="3"/>
  <c r="V2445" i="3"/>
  <c r="AA2445" i="3"/>
  <c r="AB2445" i="3"/>
  <c r="V2444" i="3"/>
  <c r="AA2444" i="3"/>
  <c r="AB2444" i="3"/>
  <c r="V2443" i="3"/>
  <c r="AA2443" i="3"/>
  <c r="AB2443" i="3"/>
  <c r="V2442" i="3"/>
  <c r="AA2442" i="3"/>
  <c r="AB2442" i="3"/>
  <c r="V2447" i="3"/>
  <c r="AA2447" i="3"/>
  <c r="AB2447" i="3"/>
  <c r="V2446" i="3"/>
  <c r="AA2446" i="3"/>
  <c r="AB2446" i="3"/>
  <c r="V2441" i="3"/>
  <c r="AA2441" i="3"/>
  <c r="AB2441" i="3"/>
  <c r="V2440" i="3"/>
  <c r="AA2440" i="3"/>
  <c r="AB2440" i="3"/>
  <c r="V2439" i="3"/>
  <c r="AA2439" i="3"/>
  <c r="AB2439" i="3"/>
  <c r="V2438" i="3"/>
  <c r="AA2438" i="3"/>
  <c r="AB2438" i="3"/>
  <c r="V2431" i="3"/>
  <c r="AA2431" i="3"/>
  <c r="AB2431" i="3"/>
  <c r="V2430" i="3"/>
  <c r="AA2430" i="3"/>
  <c r="AB2430" i="3"/>
  <c r="V2429" i="3"/>
  <c r="AA2429" i="3"/>
  <c r="AB2429" i="3"/>
  <c r="V2428" i="3"/>
  <c r="AA2428" i="3"/>
  <c r="AB2428" i="3"/>
  <c r="V2427" i="3"/>
  <c r="AA2427" i="3"/>
  <c r="AB2427" i="3"/>
  <c r="V2426" i="3"/>
  <c r="AA2426" i="3"/>
  <c r="AB2426" i="3"/>
  <c r="AA2409" i="3"/>
  <c r="V2409" i="3"/>
  <c r="AA2408" i="3"/>
  <c r="V2408" i="3"/>
  <c r="AB2409" i="3"/>
  <c r="AB2408" i="3"/>
  <c r="AA2423" i="3"/>
  <c r="V2423" i="3"/>
  <c r="AA2422" i="3"/>
  <c r="V2422" i="3"/>
  <c r="AB2423" i="3"/>
  <c r="AB2422" i="3"/>
  <c r="AA2417" i="3"/>
  <c r="AA2416" i="3"/>
  <c r="V2417" i="3"/>
  <c r="AB2417" i="3"/>
  <c r="V2416" i="3"/>
  <c r="AB2416" i="3"/>
  <c r="AA2415" i="3"/>
  <c r="V2415" i="3"/>
  <c r="AA2414" i="3"/>
  <c r="V2414" i="3"/>
  <c r="AB2415" i="3"/>
  <c r="AB2414" i="3"/>
  <c r="AA2425" i="3"/>
  <c r="V2425" i="3"/>
  <c r="AA2424" i="3"/>
  <c r="V2424" i="3"/>
  <c r="AB2425" i="3"/>
  <c r="AB2424" i="3"/>
  <c r="V2413" i="3"/>
  <c r="AA2413" i="3"/>
  <c r="AB2413" i="3"/>
  <c r="V2412" i="3"/>
  <c r="AA2412" i="3"/>
  <c r="AB2412" i="3"/>
  <c r="V2411" i="3"/>
  <c r="AA2411" i="3"/>
  <c r="AB2411" i="3"/>
  <c r="V2410" i="3"/>
  <c r="AA2410" i="3"/>
  <c r="AB2410" i="3"/>
  <c r="V2461" i="3"/>
  <c r="AA2461" i="3"/>
  <c r="AB2461" i="3"/>
  <c r="V2460" i="3"/>
  <c r="AA2460" i="3"/>
  <c r="AB2460" i="3"/>
  <c r="V2459" i="3"/>
  <c r="AA2459" i="3"/>
  <c r="AB2459" i="3"/>
  <c r="V2458" i="3"/>
  <c r="AA2458" i="3"/>
  <c r="AB2458" i="3"/>
  <c r="V2421" i="3"/>
  <c r="AA2421" i="3"/>
  <c r="AB2421" i="3"/>
  <c r="V2420" i="3"/>
  <c r="AA2420" i="3"/>
  <c r="AB2420" i="3"/>
  <c r="V2419" i="3"/>
  <c r="AA2419" i="3"/>
  <c r="AB2419" i="3"/>
  <c r="V2418" i="3"/>
  <c r="AA2418" i="3"/>
  <c r="AB2418" i="3"/>
  <c r="V2433" i="3"/>
  <c r="AA2433" i="3"/>
  <c r="AB2433" i="3"/>
  <c r="V2432" i="3"/>
  <c r="AA2432" i="3"/>
  <c r="AB2432" i="3"/>
  <c r="AA2437" i="3"/>
  <c r="AA2436" i="3"/>
  <c r="AA2435" i="3"/>
  <c r="AA2434" i="3"/>
  <c r="V2437" i="3"/>
  <c r="AB2437" i="3"/>
  <c r="V2436" i="3"/>
  <c r="AB2436" i="3"/>
  <c r="V2435" i="3"/>
  <c r="AB2435" i="3"/>
  <c r="V2434" i="3"/>
  <c r="AB2434" i="3"/>
  <c r="V2453" i="3"/>
  <c r="AA2453" i="3"/>
  <c r="AB2453" i="3"/>
  <c r="V2452" i="3"/>
  <c r="AA2452" i="3"/>
  <c r="AB2452" i="3"/>
  <c r="V2451" i="3"/>
  <c r="AA2451" i="3"/>
  <c r="AB2451" i="3"/>
  <c r="V2450" i="3"/>
  <c r="AA2450" i="3"/>
  <c r="AB2450" i="3"/>
  <c r="V2449" i="3"/>
  <c r="AA2449" i="3"/>
  <c r="AB2449" i="3"/>
  <c r="V2448" i="3"/>
  <c r="AA2448" i="3"/>
  <c r="AB2448" i="3"/>
  <c r="V2400" i="3"/>
  <c r="V2401" i="3"/>
  <c r="V2402" i="3"/>
  <c r="V2403" i="3"/>
  <c r="AA2400" i="3"/>
  <c r="AA2401" i="3"/>
  <c r="AA2402" i="3"/>
  <c r="AA2403" i="3"/>
  <c r="AB2400" i="3"/>
  <c r="AB2401" i="3"/>
  <c r="AB2402" i="3"/>
  <c r="AB2403" i="3"/>
  <c r="V2399" i="3"/>
  <c r="AB2399" i="3"/>
  <c r="L394" i="7"/>
  <c r="J394" i="7"/>
  <c r="N394" i="7"/>
  <c r="L393" i="7"/>
  <c r="L392" i="7"/>
  <c r="N393" i="7"/>
  <c r="J393" i="7"/>
  <c r="J390" i="7"/>
  <c r="L390" i="7"/>
  <c r="N392" i="7"/>
  <c r="J392" i="7"/>
  <c r="N391" i="7"/>
  <c r="J391" i="7"/>
  <c r="N390" i="7"/>
  <c r="L389" i="7"/>
  <c r="N389" i="7"/>
  <c r="J389" i="7"/>
  <c r="J388" i="7"/>
  <c r="N388" i="7"/>
  <c r="AA2389" i="3"/>
  <c r="V2389" i="3"/>
  <c r="AA2388" i="3"/>
  <c r="V2388" i="3"/>
  <c r="AA2387" i="3"/>
  <c r="V2387" i="3"/>
  <c r="AA2386" i="3"/>
  <c r="V2386" i="3"/>
  <c r="AB2389" i="3"/>
  <c r="AB2388" i="3"/>
  <c r="AB2387" i="3"/>
  <c r="AB2386" i="3"/>
  <c r="AA2380" i="3"/>
  <c r="V2380" i="3"/>
  <c r="AB2381" i="3"/>
  <c r="AB2380" i="3"/>
  <c r="AA2385" i="3"/>
  <c r="V2385" i="3"/>
  <c r="AA2384" i="3"/>
  <c r="V2384" i="3"/>
  <c r="V2382" i="3"/>
  <c r="AA2382" i="3"/>
  <c r="AB2385" i="3"/>
  <c r="AB2384" i="3"/>
  <c r="V2383" i="3"/>
  <c r="AA2383" i="3"/>
  <c r="AB2383" i="3"/>
  <c r="AA2379" i="3"/>
  <c r="V2379" i="3"/>
  <c r="AA2378" i="3"/>
  <c r="V2378" i="3"/>
  <c r="AA2377" i="3"/>
  <c r="V2377" i="3"/>
  <c r="AA2376" i="3"/>
  <c r="V2376" i="3"/>
  <c r="AB2382" i="3"/>
  <c r="AB2379" i="3"/>
  <c r="AB2378" i="3"/>
  <c r="AB2377" i="3"/>
  <c r="AB2376" i="3"/>
  <c r="AA2354" i="3"/>
  <c r="AA2355" i="3"/>
  <c r="AA2348" i="3"/>
  <c r="AA2349" i="3"/>
  <c r="AA2350" i="3"/>
  <c r="AA2351" i="3"/>
  <c r="V2354" i="3"/>
  <c r="V2355" i="3"/>
  <c r="V2348" i="3"/>
  <c r="V2349" i="3"/>
  <c r="V2350" i="3"/>
  <c r="V2351" i="3"/>
  <c r="AB2354" i="3"/>
  <c r="AB2355" i="3"/>
  <c r="AB2348" i="3"/>
  <c r="AB2349" i="3"/>
  <c r="AB2350" i="3"/>
  <c r="AB2351" i="3"/>
  <c r="AA2357" i="3"/>
  <c r="V2357" i="3"/>
  <c r="AA2356" i="3"/>
  <c r="V2356" i="3"/>
  <c r="V2353" i="3"/>
  <c r="AA2353" i="3"/>
  <c r="AB2353" i="3"/>
  <c r="V2352" i="3"/>
  <c r="AA2352" i="3"/>
  <c r="AB2352" i="3"/>
  <c r="AA2359" i="3"/>
  <c r="V2359" i="3"/>
  <c r="AA2358" i="3"/>
  <c r="V2358" i="3"/>
  <c r="AB2359" i="3"/>
  <c r="AB2358" i="3"/>
  <c r="V2347" i="3"/>
  <c r="AA2347" i="3"/>
  <c r="AB2347" i="3"/>
  <c r="V2346" i="3"/>
  <c r="AA2346" i="3"/>
  <c r="AB2346" i="3"/>
  <c r="AA2363" i="3"/>
  <c r="V2363" i="3"/>
  <c r="AA2362" i="3"/>
  <c r="V2362" i="3"/>
  <c r="AA2367" i="3"/>
  <c r="V2367" i="3"/>
  <c r="AA2366" i="3"/>
  <c r="V2366" i="3"/>
  <c r="AA2365" i="3"/>
  <c r="V2365" i="3"/>
  <c r="AA2364" i="3"/>
  <c r="V2364" i="3"/>
  <c r="AB2364" i="3"/>
  <c r="V2371" i="3"/>
  <c r="AA2371" i="3"/>
  <c r="AB2371" i="3"/>
  <c r="V2370" i="3"/>
  <c r="AA2370" i="3"/>
  <c r="AB2370" i="3"/>
  <c r="V2369" i="3"/>
  <c r="AA2369" i="3"/>
  <c r="AB2369" i="3"/>
  <c r="V2368" i="3"/>
  <c r="AA2368" i="3"/>
  <c r="AB2368" i="3"/>
  <c r="AA2361" i="3"/>
  <c r="V2361" i="3"/>
  <c r="AA2360" i="3"/>
  <c r="V2360" i="3"/>
  <c r="V2375" i="3"/>
  <c r="AA2375" i="3"/>
  <c r="AB2375" i="3"/>
  <c r="V2374" i="3"/>
  <c r="AA2374" i="3"/>
  <c r="AB2374" i="3"/>
  <c r="V2373" i="3"/>
  <c r="AA2373" i="3"/>
  <c r="AB2373" i="3"/>
  <c r="V2372" i="3"/>
  <c r="AA2372" i="3"/>
  <c r="AB2372" i="3"/>
  <c r="AA2344" i="3"/>
  <c r="V2344" i="3"/>
  <c r="AA2343" i="3"/>
  <c r="V2343" i="3"/>
  <c r="AA2342" i="3"/>
  <c r="V2342" i="3"/>
  <c r="AA2341" i="3"/>
  <c r="V2341" i="3"/>
  <c r="AB2344" i="3"/>
  <c r="AB2343" i="3"/>
  <c r="AB2342" i="3"/>
  <c r="AB2341" i="3"/>
  <c r="V2336" i="3"/>
  <c r="V2335" i="3"/>
  <c r="V2334" i="3"/>
  <c r="V2333" i="3"/>
  <c r="AA2336" i="3"/>
  <c r="AB2336" i="3"/>
  <c r="AA2335" i="3"/>
  <c r="AB2335" i="3"/>
  <c r="AA2334" i="3"/>
  <c r="AB2334" i="3"/>
  <c r="AA2333" i="3"/>
  <c r="AB2333" i="3"/>
  <c r="AA2338" i="3"/>
  <c r="V2338" i="3"/>
  <c r="AA2337" i="3"/>
  <c r="V2337" i="3"/>
  <c r="AA2340" i="3"/>
  <c r="V2340" i="3"/>
  <c r="AA2339" i="3"/>
  <c r="V2339" i="3"/>
  <c r="AB2340" i="3"/>
  <c r="AB2339" i="3"/>
  <c r="H329" i="31"/>
  <c r="H330" i="31"/>
  <c r="H324" i="31"/>
  <c r="H325" i="31"/>
  <c r="H326" i="31"/>
  <c r="H327" i="31"/>
  <c r="H328" i="31"/>
  <c r="L382" i="7"/>
  <c r="V2309" i="3"/>
  <c r="AA2309" i="3"/>
  <c r="AB2309" i="3" s="1"/>
  <c r="V2308" i="3"/>
  <c r="AA2308" i="3"/>
  <c r="AB2308" i="3" s="1"/>
  <c r="V2307" i="3"/>
  <c r="AA2307" i="3"/>
  <c r="AB2307" i="3" s="1"/>
  <c r="V2306" i="3"/>
  <c r="AA2306" i="3"/>
  <c r="AB2306" i="3" s="1"/>
  <c r="V2301" i="3"/>
  <c r="AA2301" i="3"/>
  <c r="AB2301" i="3" s="1"/>
  <c r="V2300" i="3"/>
  <c r="AA2300" i="3"/>
  <c r="AB2300" i="3" s="1"/>
  <c r="V2299" i="3"/>
  <c r="AA2299" i="3"/>
  <c r="AB2299" i="3" s="1"/>
  <c r="V2298" i="3"/>
  <c r="AA2298" i="3"/>
  <c r="AB2298" i="3" s="1"/>
  <c r="V2297" i="3"/>
  <c r="AA2297" i="3"/>
  <c r="AB2297" i="3" s="1"/>
  <c r="V2313" i="3"/>
  <c r="AB2313" i="3"/>
  <c r="V2312" i="3"/>
  <c r="AB2312" i="3"/>
  <c r="V2311" i="3"/>
  <c r="AB2311" i="3"/>
  <c r="V2310" i="3"/>
  <c r="AB2310" i="3"/>
  <c r="V2324" i="3"/>
  <c r="AA2324" i="3"/>
  <c r="AB2324" i="3" s="1"/>
  <c r="V2330" i="3"/>
  <c r="AA2330" i="3"/>
  <c r="AB2330" i="3"/>
  <c r="V2329" i="3"/>
  <c r="AA2329" i="3"/>
  <c r="AB2329" i="3"/>
  <c r="V2332" i="3"/>
  <c r="AB2332" i="3"/>
  <c r="V2331" i="3"/>
  <c r="AB2331" i="3"/>
  <c r="AA2326" i="3"/>
  <c r="V2326" i="3"/>
  <c r="AA2325" i="3"/>
  <c r="V2325" i="3"/>
  <c r="AB2325" i="3"/>
  <c r="AB2326" i="3"/>
  <c r="AA2319" i="3"/>
  <c r="AA2318" i="3"/>
  <c r="AA2317" i="3"/>
  <c r="AA2316" i="3"/>
  <c r="V2319" i="3"/>
  <c r="V2318" i="3"/>
  <c r="V2317" i="3"/>
  <c r="V2316" i="3"/>
  <c r="AA2328" i="3"/>
  <c r="V2328" i="3"/>
  <c r="AA2327" i="3"/>
  <c r="V2327" i="3"/>
  <c r="AA2323" i="3"/>
  <c r="V2323" i="3"/>
  <c r="AA2322" i="3"/>
  <c r="V2322" i="3"/>
  <c r="AA2321" i="3"/>
  <c r="V2321" i="3"/>
  <c r="AA2320" i="3"/>
  <c r="V2320" i="3"/>
  <c r="AB2323" i="3"/>
  <c r="AB2322" i="3"/>
  <c r="AB2321" i="3"/>
  <c r="AB2320" i="3"/>
  <c r="AA2315" i="3"/>
  <c r="V2315" i="3"/>
  <c r="AA2314" i="3"/>
  <c r="V2314" i="3"/>
  <c r="AA2305" i="3"/>
  <c r="V2305" i="3"/>
  <c r="AA2304" i="3"/>
  <c r="V2304" i="3"/>
  <c r="AA2303" i="3"/>
  <c r="V2303" i="3"/>
  <c r="AA2302" i="3"/>
  <c r="V2302" i="3"/>
  <c r="L387" i="7"/>
  <c r="L385" i="7"/>
  <c r="L386" i="7"/>
  <c r="N387" i="7"/>
  <c r="N386" i="7"/>
  <c r="N385" i="7"/>
  <c r="AA2296" i="3"/>
  <c r="V2296" i="3"/>
  <c r="AA2295" i="3"/>
  <c r="V2295" i="3"/>
  <c r="AA2294" i="3"/>
  <c r="V2294" i="3"/>
  <c r="AA2293" i="3"/>
  <c r="V2293" i="3"/>
  <c r="AB2296" i="3"/>
  <c r="AB2295" i="3"/>
  <c r="AB2294" i="3"/>
  <c r="AB2293" i="3"/>
  <c r="AA2292" i="3"/>
  <c r="AA2291" i="3"/>
  <c r="V2292" i="3"/>
  <c r="AB2292" i="3"/>
  <c r="V2291" i="3"/>
  <c r="AB2291" i="3"/>
  <c r="V2288" i="3"/>
  <c r="AA2288" i="3"/>
  <c r="AB2288" i="3"/>
  <c r="V2287" i="3"/>
  <c r="AA2287" i="3"/>
  <c r="AB2287" i="3"/>
  <c r="V2286" i="3"/>
  <c r="AA2286" i="3"/>
  <c r="AB2286" i="3"/>
  <c r="V2285" i="3"/>
  <c r="AA2285" i="3"/>
  <c r="AB2285" i="3"/>
  <c r="V2290" i="3"/>
  <c r="AA2290" i="3"/>
  <c r="AB2290" i="3"/>
  <c r="V2289" i="3"/>
  <c r="AA2289" i="3"/>
  <c r="AB2289" i="3"/>
  <c r="L384" i="7"/>
  <c r="J384" i="7"/>
  <c r="N384" i="7"/>
  <c r="L383" i="7"/>
  <c r="J383" i="7"/>
  <c r="N383" i="7"/>
  <c r="N382" i="7"/>
  <c r="L381" i="7"/>
  <c r="N381" i="7"/>
  <c r="AA2280" i="3"/>
  <c r="V2280" i="3"/>
  <c r="AA2279" i="3"/>
  <c r="V2279" i="3"/>
  <c r="AB2280" i="3"/>
  <c r="AB2279" i="3"/>
  <c r="V2284" i="3"/>
  <c r="AA2284" i="3"/>
  <c r="AB2284" i="3"/>
  <c r="V2283" i="3"/>
  <c r="AA2283" i="3"/>
  <c r="AB2283" i="3"/>
  <c r="V2282" i="3"/>
  <c r="AA2282" i="3"/>
  <c r="AB2282" i="3"/>
  <c r="AA2269" i="3"/>
  <c r="AA2275" i="3"/>
  <c r="V2276" i="3"/>
  <c r="V2277" i="3"/>
  <c r="V2278" i="3"/>
  <c r="V2281" i="3"/>
  <c r="AA2276" i="3"/>
  <c r="AA2277" i="3"/>
  <c r="AA2278" i="3"/>
  <c r="AA2281" i="3"/>
  <c r="AB2276" i="3"/>
  <c r="AB2277" i="3"/>
  <c r="AB2278" i="3"/>
  <c r="AB2281" i="3"/>
  <c r="V2275" i="3"/>
  <c r="AB2275" i="3"/>
  <c r="V2274" i="3"/>
  <c r="AA2274" i="3"/>
  <c r="AB2274" i="3"/>
  <c r="V2273" i="3"/>
  <c r="AA2273" i="3"/>
  <c r="AB2273" i="3"/>
  <c r="V2272" i="3"/>
  <c r="AA2272" i="3"/>
  <c r="AB2272" i="3"/>
  <c r="V2271" i="3"/>
  <c r="AA2271" i="3"/>
  <c r="AB2271" i="3"/>
  <c r="V2270" i="3"/>
  <c r="AA2270" i="3"/>
  <c r="AB2270" i="3"/>
  <c r="L378" i="7"/>
  <c r="V2269" i="3"/>
  <c r="AB2269" i="3"/>
  <c r="V2267" i="3"/>
  <c r="AA2267" i="3"/>
  <c r="AB2267" i="3"/>
  <c r="V2266" i="3"/>
  <c r="AA2266" i="3"/>
  <c r="AB2266" i="3"/>
  <c r="V2265" i="3"/>
  <c r="AA2265" i="3"/>
  <c r="AB2265" i="3"/>
  <c r="V2264" i="3"/>
  <c r="AA2264" i="3"/>
  <c r="AB2264" i="3"/>
  <c r="V2253" i="3"/>
  <c r="AA2253" i="3"/>
  <c r="AB2253" i="3"/>
  <c r="V2252" i="3"/>
  <c r="AA2252" i="3"/>
  <c r="AB2252" i="3"/>
  <c r="AA2251" i="3"/>
  <c r="V2251" i="3"/>
  <c r="AA2250" i="3"/>
  <c r="V2250" i="3"/>
  <c r="AA2249" i="3"/>
  <c r="V2249" i="3"/>
  <c r="AA2248" i="3"/>
  <c r="V2248" i="3"/>
  <c r="V2241" i="3"/>
  <c r="AA2241" i="3"/>
  <c r="AB2241" i="3"/>
  <c r="V2240" i="3"/>
  <c r="AA2240" i="3"/>
  <c r="AB2240" i="3"/>
  <c r="V2239" i="3"/>
  <c r="AA2239" i="3"/>
  <c r="AB2239" i="3"/>
  <c r="V2238" i="3"/>
  <c r="AA2238" i="3"/>
  <c r="AB2238" i="3"/>
  <c r="V2237" i="3"/>
  <c r="AA2237" i="3"/>
  <c r="AB2237" i="3"/>
  <c r="V2236" i="3"/>
  <c r="AA2236" i="3"/>
  <c r="AB2236" i="3"/>
  <c r="V2235" i="3"/>
  <c r="AA2235" i="3"/>
  <c r="AB2235" i="3"/>
  <c r="V2234" i="3"/>
  <c r="AA2234" i="3"/>
  <c r="AB2234" i="3"/>
  <c r="V2227" i="3"/>
  <c r="AA2227" i="3"/>
  <c r="AB2227" i="3"/>
  <c r="V2226" i="3"/>
  <c r="AA2226" i="3"/>
  <c r="AB2226" i="3"/>
  <c r="V2225" i="3"/>
  <c r="AA2225" i="3"/>
  <c r="AB2225" i="3"/>
  <c r="V2224" i="3"/>
  <c r="AA2224" i="3"/>
  <c r="AB2224" i="3"/>
  <c r="V2223" i="3"/>
  <c r="AA2223" i="3"/>
  <c r="AB2223" i="3"/>
  <c r="V2222" i="3"/>
  <c r="AA2222" i="3"/>
  <c r="AB2222" i="3"/>
  <c r="V2221" i="3"/>
  <c r="AA2221" i="3"/>
  <c r="AB2221" i="3"/>
  <c r="V2220" i="3"/>
  <c r="AA2220" i="3"/>
  <c r="AB2220" i="3"/>
  <c r="AA2233" i="3"/>
  <c r="V2233" i="3"/>
  <c r="AA2232" i="3"/>
  <c r="V2232" i="3"/>
  <c r="AB2232" i="3"/>
  <c r="AB2233" i="3"/>
  <c r="V2217" i="3"/>
  <c r="AA2217" i="3"/>
  <c r="AB2217" i="3"/>
  <c r="V2216" i="3"/>
  <c r="AA2216" i="3"/>
  <c r="AB2216" i="3"/>
  <c r="L349" i="7"/>
  <c r="V2268" i="3"/>
  <c r="AB2268" i="3" s="1"/>
  <c r="V2247" i="3"/>
  <c r="AA2247" i="3"/>
  <c r="AB2247" i="3" s="1"/>
  <c r="V2246" i="3"/>
  <c r="AA2246" i="3"/>
  <c r="AB2246" i="3" s="1"/>
  <c r="V2245" i="3"/>
  <c r="AA2245" i="3"/>
  <c r="AB2245" i="3" s="1"/>
  <c r="V2244" i="3"/>
  <c r="AA2244" i="3"/>
  <c r="AB2244" i="3" s="1"/>
  <c r="V2243" i="3"/>
  <c r="AA2243" i="3"/>
  <c r="AB2243" i="3" s="1"/>
  <c r="V2242" i="3"/>
  <c r="AA2242" i="3"/>
  <c r="AB2242" i="3" s="1"/>
  <c r="V2189" i="3"/>
  <c r="AA2189" i="3"/>
  <c r="AB2189" i="3" s="1"/>
  <c r="V2188" i="3"/>
  <c r="AA2188" i="3"/>
  <c r="AB2188" i="3" s="1"/>
  <c r="V2187" i="3"/>
  <c r="AA2187" i="3"/>
  <c r="AB2187" i="3" s="1"/>
  <c r="V2186" i="3"/>
  <c r="AA2186" i="3"/>
  <c r="AB2186" i="3" s="1"/>
  <c r="V2259" i="3"/>
  <c r="AA2259" i="3"/>
  <c r="AB2259" i="3" s="1"/>
  <c r="V2258" i="3"/>
  <c r="AA2258" i="3"/>
  <c r="AB2258" i="3" s="1"/>
  <c r="V2257" i="3"/>
  <c r="AA2257" i="3"/>
  <c r="AB2257" i="3" s="1"/>
  <c r="V2256" i="3"/>
  <c r="AA2256" i="3"/>
  <c r="AB2256" i="3" s="1"/>
  <c r="AA2263" i="3"/>
  <c r="V2263" i="3"/>
  <c r="AA2262" i="3"/>
  <c r="V2262" i="3"/>
  <c r="AA2261" i="3"/>
  <c r="V2261" i="3"/>
  <c r="AA2260" i="3"/>
  <c r="V2260" i="3"/>
  <c r="AA2254" i="3"/>
  <c r="AA2255" i="3"/>
  <c r="V2255" i="3"/>
  <c r="V2254" i="3"/>
  <c r="V2219" i="3"/>
  <c r="AB2219" i="3"/>
  <c r="V2218" i="3"/>
  <c r="AB2218" i="3"/>
  <c r="V2231" i="3"/>
  <c r="AA2231" i="3"/>
  <c r="AB2231" i="3"/>
  <c r="V2230" i="3"/>
  <c r="AA2230" i="3"/>
  <c r="AB2230" i="3"/>
  <c r="L379" i="7"/>
  <c r="J379" i="7"/>
  <c r="N379" i="7"/>
  <c r="J378" i="7"/>
  <c r="N378" i="7"/>
  <c r="L377" i="7"/>
  <c r="L376" i="7"/>
  <c r="L380" i="7"/>
  <c r="J376" i="7"/>
  <c r="N376" i="7"/>
  <c r="J377" i="7"/>
  <c r="N377" i="7"/>
  <c r="N380" i="7"/>
  <c r="L375" i="7"/>
  <c r="L373" i="7"/>
  <c r="L372" i="7"/>
  <c r="L371" i="7"/>
  <c r="L370" i="7"/>
  <c r="J375" i="7"/>
  <c r="N375" i="7"/>
  <c r="V2229" i="3"/>
  <c r="AA2229" i="3"/>
  <c r="AB2229" i="3"/>
  <c r="V2228" i="3"/>
  <c r="AA2228" i="3"/>
  <c r="AB2228" i="3"/>
  <c r="J374" i="7"/>
  <c r="N374" i="7"/>
  <c r="J373" i="7"/>
  <c r="N373" i="7"/>
  <c r="J372" i="7"/>
  <c r="N372" i="7"/>
  <c r="N371" i="7"/>
  <c r="J371" i="7"/>
  <c r="J370" i="7"/>
  <c r="N370" i="7"/>
  <c r="V2213" i="3"/>
  <c r="AA2213" i="3"/>
  <c r="AB2213" i="3" s="1"/>
  <c r="V2212" i="3"/>
  <c r="AA2212" i="3"/>
  <c r="AB2212" i="3" s="1"/>
  <c r="V2211" i="3"/>
  <c r="AA2211" i="3"/>
  <c r="AB2211" i="3" s="1"/>
  <c r="V2210" i="3"/>
  <c r="AA2210" i="3"/>
  <c r="AB2210" i="3" s="1"/>
  <c r="V2209" i="3"/>
  <c r="AA2209" i="3"/>
  <c r="AB2209" i="3" s="1"/>
  <c r="V2208" i="3"/>
  <c r="AA2208" i="3"/>
  <c r="AB2208" i="3" s="1"/>
  <c r="V2215" i="3"/>
  <c r="AA2215" i="3"/>
  <c r="AB2215" i="3"/>
  <c r="V2214" i="3"/>
  <c r="AA2214" i="3"/>
  <c r="AB2214" i="3"/>
  <c r="V2199" i="3"/>
  <c r="AA2199" i="3"/>
  <c r="AB2199" i="3"/>
  <c r="V2198" i="3"/>
  <c r="AA2198" i="3"/>
  <c r="AB2198" i="3"/>
  <c r="L155" i="7"/>
  <c r="V2207" i="3"/>
  <c r="AB2207" i="3"/>
  <c r="V2206" i="3"/>
  <c r="AB2206" i="3"/>
  <c r="V2205" i="3"/>
  <c r="AA2205" i="3"/>
  <c r="AB2205" i="3"/>
  <c r="AA2204" i="3"/>
  <c r="AB2204" i="3"/>
  <c r="V2203" i="3"/>
  <c r="AA2203" i="3"/>
  <c r="AB2203" i="3"/>
  <c r="V2202" i="3"/>
  <c r="AA2202" i="3"/>
  <c r="AB2202" i="3"/>
  <c r="V2201" i="3"/>
  <c r="AA2201" i="3"/>
  <c r="AB2201" i="3"/>
  <c r="V2200" i="3"/>
  <c r="AA2200" i="3"/>
  <c r="AB2200" i="3"/>
  <c r="L361" i="7"/>
  <c r="L362" i="7"/>
  <c r="V2197" i="3"/>
  <c r="AA2197" i="3"/>
  <c r="AB2197" i="3"/>
  <c r="V2196" i="3"/>
  <c r="AA2196" i="3"/>
  <c r="AB2196" i="3"/>
  <c r="V2195" i="3"/>
  <c r="AA2195" i="3"/>
  <c r="AB2195" i="3"/>
  <c r="V2194" i="3"/>
  <c r="AA2194" i="3"/>
  <c r="AB2194" i="3"/>
  <c r="AA2174" i="3"/>
  <c r="AA2173" i="3"/>
  <c r="V2174" i="3"/>
  <c r="AB2174" i="3"/>
  <c r="V2173" i="3"/>
  <c r="AB2173" i="3"/>
  <c r="V2177" i="3"/>
  <c r="V2178" i="3"/>
  <c r="AA2178" i="3"/>
  <c r="AB2178" i="3"/>
  <c r="AA2177" i="3"/>
  <c r="AB2177" i="3"/>
  <c r="V2163" i="3"/>
  <c r="AA2163" i="3"/>
  <c r="AB2163" i="3"/>
  <c r="V2164" i="3"/>
  <c r="AA2164" i="3"/>
  <c r="AB2164" i="3"/>
  <c r="V2170" i="3"/>
  <c r="AA2170" i="3"/>
  <c r="AB2170" i="3"/>
  <c r="V2169" i="3"/>
  <c r="AA2169" i="3"/>
  <c r="AB2169" i="3"/>
  <c r="V2161" i="3"/>
  <c r="AA2161" i="3"/>
  <c r="AB2161" i="3" s="1"/>
  <c r="V2160" i="3"/>
  <c r="AA2160" i="3"/>
  <c r="AB2160" i="3" s="1"/>
  <c r="V2166" i="3"/>
  <c r="V2167" i="3"/>
  <c r="V2168" i="3"/>
  <c r="AA2166" i="3"/>
  <c r="AA2167" i="3"/>
  <c r="AA2168" i="3"/>
  <c r="AB2166" i="3"/>
  <c r="AB2167" i="3"/>
  <c r="AB2168" i="3"/>
  <c r="AA2165" i="3"/>
  <c r="V2165" i="3"/>
  <c r="AA2162" i="3"/>
  <c r="V2162" i="3"/>
  <c r="V2176" i="3"/>
  <c r="AA2176" i="3"/>
  <c r="AB2176" i="3"/>
  <c r="V2175" i="3"/>
  <c r="AA2175" i="3"/>
  <c r="AB2175" i="3"/>
  <c r="V2172" i="3"/>
  <c r="AA2172" i="3"/>
  <c r="AB2172" i="3"/>
  <c r="V2171" i="3"/>
  <c r="AA2171" i="3"/>
  <c r="AB2171" i="3"/>
  <c r="V2181" i="3"/>
  <c r="AA2181" i="3"/>
  <c r="AB2181" i="3" s="1"/>
  <c r="V2180" i="3"/>
  <c r="AA2180" i="3"/>
  <c r="AB2180" i="3" s="1"/>
  <c r="V2179" i="3"/>
  <c r="AA2179" i="3"/>
  <c r="AB2179" i="3" s="1"/>
  <c r="V2183" i="3"/>
  <c r="V2184" i="3"/>
  <c r="V2185" i="3"/>
  <c r="AA2183" i="3"/>
  <c r="AB2183" i="3" s="1"/>
  <c r="AA2184" i="3"/>
  <c r="AB2184" i="3" s="1"/>
  <c r="AA2185" i="3"/>
  <c r="AB2185" i="3" s="1"/>
  <c r="V2182" i="3"/>
  <c r="AA2182" i="3"/>
  <c r="AB2182" i="3" s="1"/>
  <c r="V2193" i="3"/>
  <c r="AA2193" i="3"/>
  <c r="AB2193" i="3"/>
  <c r="V2192" i="3"/>
  <c r="AA2192" i="3"/>
  <c r="AB2192" i="3"/>
  <c r="V2191" i="3"/>
  <c r="AA2191" i="3"/>
  <c r="AB2191" i="3"/>
  <c r="V2190" i="3"/>
  <c r="AA2190" i="3"/>
  <c r="AB2190" i="3"/>
  <c r="AA2071" i="3"/>
  <c r="V2071" i="3"/>
  <c r="V2118" i="3"/>
  <c r="AA2118" i="3"/>
  <c r="AB2118" i="3" s="1"/>
  <c r="V2117" i="3"/>
  <c r="AA2117" i="3"/>
  <c r="AB2117" i="3" s="1"/>
  <c r="V2116" i="3"/>
  <c r="AA2116" i="3"/>
  <c r="AB2116" i="3" s="1"/>
  <c r="V2115" i="3"/>
  <c r="AA2115" i="3"/>
  <c r="AB2115" i="3" s="1"/>
  <c r="L369" i="7"/>
  <c r="N369" i="7" s="1"/>
  <c r="J369" i="7"/>
  <c r="J368" i="7"/>
  <c r="N368" i="7"/>
  <c r="N367" i="7"/>
  <c r="J367" i="7"/>
  <c r="L366" i="7"/>
  <c r="N366" i="7"/>
  <c r="J366" i="7"/>
  <c r="L365" i="7"/>
  <c r="J365" i="7"/>
  <c r="N365" i="7"/>
  <c r="L359" i="7"/>
  <c r="L364" i="7"/>
  <c r="N364" i="7"/>
  <c r="J364" i="7"/>
  <c r="L363" i="7"/>
  <c r="N341" i="7"/>
  <c r="L360" i="7"/>
  <c r="J356" i="7"/>
  <c r="N360" i="7"/>
  <c r="V2159" i="3"/>
  <c r="AA2159" i="3"/>
  <c r="AB2159" i="3"/>
  <c r="V2158" i="3"/>
  <c r="AA2158" i="3"/>
  <c r="AB2158" i="3"/>
  <c r="V2157" i="3"/>
  <c r="AA2157" i="3"/>
  <c r="AB2157" i="3"/>
  <c r="V2156" i="3"/>
  <c r="AA2156" i="3"/>
  <c r="AB2156" i="3"/>
  <c r="V2155" i="3"/>
  <c r="AA2155" i="3"/>
  <c r="AB2155" i="3"/>
  <c r="V2154" i="3"/>
  <c r="AA2154" i="3"/>
  <c r="AB2154" i="3"/>
  <c r="V2153" i="3"/>
  <c r="AA2153" i="3"/>
  <c r="AB2153" i="3"/>
  <c r="V2152" i="3"/>
  <c r="AA2152" i="3"/>
  <c r="AB2152" i="3"/>
  <c r="V2151" i="3"/>
  <c r="AA2151" i="3"/>
  <c r="AB2151" i="3"/>
  <c r="V2150" i="3"/>
  <c r="AA2150" i="3"/>
  <c r="AB2150" i="3"/>
  <c r="V2133" i="3"/>
  <c r="J363" i="7"/>
  <c r="N363" i="7"/>
  <c r="V2141" i="3"/>
  <c r="AA2141" i="3"/>
  <c r="AB2141" i="3"/>
  <c r="V2140" i="3"/>
  <c r="AA2140" i="3"/>
  <c r="AB2140" i="3"/>
  <c r="V2139" i="3"/>
  <c r="AA2139" i="3"/>
  <c r="AB2139" i="3"/>
  <c r="V2138" i="3"/>
  <c r="AA2138" i="3"/>
  <c r="AB2138" i="3"/>
  <c r="V2137" i="3"/>
  <c r="AA2137" i="3"/>
  <c r="AB2137" i="3"/>
  <c r="V2136" i="3"/>
  <c r="AA2136" i="3"/>
  <c r="AB2136" i="3"/>
  <c r="V2135" i="3"/>
  <c r="AA2135" i="3"/>
  <c r="AB2135" i="3"/>
  <c r="V2149" i="3"/>
  <c r="AA2149" i="3"/>
  <c r="AB2149" i="3"/>
  <c r="V2148" i="3"/>
  <c r="AA2148" i="3"/>
  <c r="AB2148" i="3"/>
  <c r="V2147" i="3"/>
  <c r="AA2147" i="3"/>
  <c r="AB2147" i="3"/>
  <c r="V2146" i="3"/>
  <c r="AA2146" i="3"/>
  <c r="AB2146" i="3"/>
  <c r="V2145" i="3"/>
  <c r="AA2145" i="3"/>
  <c r="AB2145" i="3"/>
  <c r="V2144" i="3"/>
  <c r="AA2144" i="3"/>
  <c r="AB2144" i="3"/>
  <c r="V2143" i="3"/>
  <c r="AA2143" i="3"/>
  <c r="AB2143" i="3"/>
  <c r="V2142" i="3"/>
  <c r="AA2142" i="3"/>
  <c r="AB2142" i="3"/>
  <c r="V2134" i="3"/>
  <c r="AA2134" i="3"/>
  <c r="AB2134" i="3"/>
  <c r="AA2133" i="3"/>
  <c r="AB2133" i="3"/>
  <c r="V2132" i="3"/>
  <c r="AA2132" i="3"/>
  <c r="AB2132" i="3"/>
  <c r="V2131" i="3"/>
  <c r="AA2131" i="3"/>
  <c r="AB2131" i="3"/>
  <c r="V2127" i="3"/>
  <c r="V2128" i="3"/>
  <c r="AA2127" i="3"/>
  <c r="AA2128" i="3"/>
  <c r="AB2127" i="3"/>
  <c r="AB2128" i="3"/>
  <c r="V2123" i="3"/>
  <c r="V2124" i="3"/>
  <c r="V2129" i="3"/>
  <c r="V2130" i="3"/>
  <c r="V2125" i="3"/>
  <c r="V2126" i="3"/>
  <c r="AA2123" i="3"/>
  <c r="AA2124" i="3"/>
  <c r="AA2129" i="3"/>
  <c r="AA2130" i="3"/>
  <c r="AA2125" i="3"/>
  <c r="AA2126" i="3"/>
  <c r="AB2123" i="3"/>
  <c r="AB2124" i="3"/>
  <c r="AB2129" i="3"/>
  <c r="AB2130" i="3"/>
  <c r="AB2125" i="3"/>
  <c r="AB2126" i="3"/>
  <c r="V2120" i="3"/>
  <c r="V2121" i="3"/>
  <c r="V2122" i="3"/>
  <c r="AA2120" i="3"/>
  <c r="AA2121" i="3"/>
  <c r="AA2122" i="3"/>
  <c r="AB2120" i="3"/>
  <c r="AB2121" i="3"/>
  <c r="AB2122" i="3"/>
  <c r="V2119" i="3"/>
  <c r="AA2119" i="3"/>
  <c r="AB2119" i="3"/>
  <c r="J362" i="7"/>
  <c r="N362" i="7"/>
  <c r="N361" i="7"/>
  <c r="J361" i="7"/>
  <c r="J360" i="7"/>
  <c r="V2107" i="3"/>
  <c r="AA2107" i="3"/>
  <c r="AB2107" i="3" s="1"/>
  <c r="AA2106" i="3"/>
  <c r="V2106" i="3"/>
  <c r="V2103" i="3"/>
  <c r="V2104" i="3"/>
  <c r="V2105" i="3"/>
  <c r="AA2103" i="3"/>
  <c r="AB2103" i="3" s="1"/>
  <c r="AA2104" i="3"/>
  <c r="AB2104" i="3" s="1"/>
  <c r="AA2105" i="3"/>
  <c r="AB2105" i="3" s="1"/>
  <c r="V2102" i="3"/>
  <c r="AA2102" i="3"/>
  <c r="AB2102" i="3" s="1"/>
  <c r="V2101" i="3"/>
  <c r="AA2101" i="3"/>
  <c r="AB2101" i="3"/>
  <c r="V2100" i="3"/>
  <c r="AA2100" i="3"/>
  <c r="AB2100" i="3"/>
  <c r="AA2114" i="3"/>
  <c r="V2114" i="3"/>
  <c r="V2109" i="3"/>
  <c r="AA2109" i="3"/>
  <c r="AB2109" i="3"/>
  <c r="V2108" i="3"/>
  <c r="AA2108" i="3"/>
  <c r="AB2108" i="3"/>
  <c r="AA2111" i="3"/>
  <c r="AA2110" i="3"/>
  <c r="V2111" i="3"/>
  <c r="AB2111" i="3"/>
  <c r="V2110" i="3"/>
  <c r="AB2110" i="3"/>
  <c r="V2113" i="3"/>
  <c r="AA2113" i="3"/>
  <c r="AB2113" i="3"/>
  <c r="V2112" i="3"/>
  <c r="AA2112" i="3"/>
  <c r="AB2112" i="3"/>
  <c r="V2095" i="3"/>
  <c r="AA2095" i="3"/>
  <c r="AB2095" i="3"/>
  <c r="V2094" i="3"/>
  <c r="AA2094" i="3"/>
  <c r="AB2094" i="3"/>
  <c r="AA2099" i="3"/>
  <c r="AA2098" i="3"/>
  <c r="AA2097" i="3"/>
  <c r="AA2096" i="3"/>
  <c r="AA2091" i="3"/>
  <c r="V2099" i="3"/>
  <c r="AB2099" i="3"/>
  <c r="V2098" i="3"/>
  <c r="AB2098" i="3"/>
  <c r="V2097" i="3"/>
  <c r="AB2097" i="3"/>
  <c r="V2096" i="3"/>
  <c r="AB2096" i="3"/>
  <c r="V2093" i="3"/>
  <c r="AA2093" i="3"/>
  <c r="AB2093" i="3" s="1"/>
  <c r="V2092" i="3"/>
  <c r="AA2092" i="3"/>
  <c r="AB2092" i="3" s="1"/>
  <c r="V1973" i="3"/>
  <c r="AA1973" i="3"/>
  <c r="AB1973" i="3" s="1"/>
  <c r="V1367" i="3"/>
  <c r="J359" i="7"/>
  <c r="J358" i="7"/>
  <c r="L358" i="7"/>
  <c r="N359" i="7"/>
  <c r="N358" i="7"/>
  <c r="H323" i="31"/>
  <c r="H315" i="31"/>
  <c r="H316" i="31"/>
  <c r="H317" i="31"/>
  <c r="H318" i="31"/>
  <c r="H319" i="31"/>
  <c r="H320" i="31"/>
  <c r="H321" i="31"/>
  <c r="H322" i="31"/>
  <c r="H314" i="31"/>
  <c r="H309" i="31"/>
  <c r="H310" i="31"/>
  <c r="H311" i="31"/>
  <c r="H312" i="31"/>
  <c r="H313" i="31"/>
  <c r="H307" i="31"/>
  <c r="H308" i="31"/>
  <c r="H306" i="31"/>
  <c r="H304" i="31"/>
  <c r="H305" i="31"/>
  <c r="AA2088" i="3"/>
  <c r="AA2087" i="3"/>
  <c r="V2088" i="3"/>
  <c r="AB2088" i="3"/>
  <c r="V2087" i="3"/>
  <c r="AB2087" i="3"/>
  <c r="L346" i="7"/>
  <c r="J346" i="7"/>
  <c r="N346" i="7"/>
  <c r="V1667" i="3"/>
  <c r="AB2091" i="3"/>
  <c r="V2086" i="3"/>
  <c r="AA2086" i="3"/>
  <c r="AB2086" i="3"/>
  <c r="V2085" i="3"/>
  <c r="AA2085" i="3"/>
  <c r="AB2085" i="3"/>
  <c r="AA2090" i="3"/>
  <c r="AA2089" i="3"/>
  <c r="V2090" i="3"/>
  <c r="AB2090" i="3"/>
  <c r="V2089" i="3"/>
  <c r="AB2089" i="3"/>
  <c r="U1547" i="3"/>
  <c r="U1028" i="3"/>
  <c r="V1435" i="3"/>
  <c r="U1715" i="3"/>
  <c r="V2075" i="3"/>
  <c r="AA2075" i="3"/>
  <c r="AB2075" i="3"/>
  <c r="V2074" i="3"/>
  <c r="AA2074" i="3"/>
  <c r="AB2074" i="3"/>
  <c r="V2073" i="3"/>
  <c r="AA2073" i="3"/>
  <c r="AB2073" i="3"/>
  <c r="V2072" i="3"/>
  <c r="AA2072" i="3"/>
  <c r="AB2072" i="3"/>
  <c r="AA2083" i="3"/>
  <c r="AA2082" i="3"/>
  <c r="V2083" i="3"/>
  <c r="AB2083" i="3"/>
  <c r="V2082" i="3"/>
  <c r="AB2082" i="3"/>
  <c r="AA2081" i="3"/>
  <c r="V2081" i="3"/>
  <c r="AA2080" i="3"/>
  <c r="V2080" i="3"/>
  <c r="AB2081" i="3"/>
  <c r="AB2080" i="3"/>
  <c r="V2069" i="3"/>
  <c r="V2070" i="3"/>
  <c r="AA2069" i="3"/>
  <c r="AB2069" i="3" s="1"/>
  <c r="AA2070" i="3"/>
  <c r="AB2070" i="3" s="1"/>
  <c r="V2084" i="3"/>
  <c r="AB2084" i="3"/>
  <c r="AA2079" i="3"/>
  <c r="V2079" i="3"/>
  <c r="AA2078" i="3"/>
  <c r="V2078" i="3"/>
  <c r="AA2077" i="3"/>
  <c r="V2077" i="3"/>
  <c r="AA2076" i="3"/>
  <c r="V2076" i="3"/>
  <c r="AB2079" i="3"/>
  <c r="AB2078" i="3"/>
  <c r="AB2077" i="3"/>
  <c r="AB2076" i="3"/>
  <c r="V1585" i="3"/>
  <c r="V2045" i="3"/>
  <c r="V2052" i="3"/>
  <c r="V2007" i="3"/>
  <c r="L357" i="7"/>
  <c r="N357" i="7"/>
  <c r="J357" i="7"/>
  <c r="N356" i="7"/>
  <c r="L355" i="7"/>
  <c r="N355" i="7"/>
  <c r="J355" i="7"/>
  <c r="AA2068" i="3"/>
  <c r="V2068" i="3"/>
  <c r="AA2067" i="3"/>
  <c r="V2067" i="3"/>
  <c r="V915" i="3"/>
  <c r="AA915" i="3"/>
  <c r="AB915" i="3"/>
  <c r="V914" i="3"/>
  <c r="AA914" i="3"/>
  <c r="AB914" i="3"/>
  <c r="V2060" i="3"/>
  <c r="AA2060" i="3"/>
  <c r="AB2060" i="3"/>
  <c r="V2061" i="3"/>
  <c r="AA2061" i="3"/>
  <c r="AB2061" i="3"/>
  <c r="V2062" i="3"/>
  <c r="AA2062" i="3"/>
  <c r="AB2062" i="3"/>
  <c r="V2058" i="3"/>
  <c r="AA2058" i="3"/>
  <c r="AB2058" i="3"/>
  <c r="V2057" i="3"/>
  <c r="AA2057" i="3"/>
  <c r="AB2057" i="3"/>
  <c r="AA2066" i="3"/>
  <c r="AA2065" i="3"/>
  <c r="AA2064" i="3"/>
  <c r="AA2063" i="3"/>
  <c r="V2066" i="3"/>
  <c r="AB2066" i="3"/>
  <c r="V2065" i="3"/>
  <c r="AB2065" i="3"/>
  <c r="V2064" i="3"/>
  <c r="AB2064" i="3"/>
  <c r="V2063" i="3"/>
  <c r="AB2063" i="3"/>
  <c r="V2059" i="3"/>
  <c r="AA2059" i="3"/>
  <c r="AB2059" i="3"/>
  <c r="AA910" i="3"/>
  <c r="V910" i="3"/>
  <c r="AA909" i="3"/>
  <c r="V909" i="3"/>
  <c r="AA901" i="3"/>
  <c r="AA902" i="3"/>
  <c r="AA899" i="3"/>
  <c r="AA900" i="3"/>
  <c r="V902" i="3"/>
  <c r="V901" i="3"/>
  <c r="V900" i="3"/>
  <c r="V899" i="3"/>
  <c r="L354" i="7"/>
  <c r="N354" i="7"/>
  <c r="J354" i="7"/>
  <c r="J353" i="7"/>
  <c r="L353" i="7"/>
  <c r="N353" i="7"/>
  <c r="L352" i="7"/>
  <c r="N352" i="7"/>
  <c r="J352" i="7"/>
  <c r="V2050" i="3"/>
  <c r="AA2050" i="3"/>
  <c r="AB2050" i="3"/>
  <c r="V2049" i="3"/>
  <c r="AA2049" i="3"/>
  <c r="AB2049" i="3"/>
  <c r="L351" i="7"/>
  <c r="J351" i="7"/>
  <c r="N351" i="7"/>
  <c r="L350" i="7"/>
  <c r="J350" i="7"/>
  <c r="N350" i="7"/>
  <c r="V2055" i="3"/>
  <c r="V2056" i="3"/>
  <c r="AA2055" i="3"/>
  <c r="AA2056" i="3"/>
  <c r="AB2055" i="3"/>
  <c r="AB2056" i="3"/>
  <c r="V2054" i="3"/>
  <c r="AA2054" i="3"/>
  <c r="AB2054" i="3"/>
  <c r="V2053" i="3"/>
  <c r="AA2053" i="3"/>
  <c r="AB2053" i="3"/>
  <c r="AA2052" i="3"/>
  <c r="AB2052" i="3"/>
  <c r="V2051" i="3"/>
  <c r="AA2051" i="3"/>
  <c r="AB2051" i="3"/>
  <c r="AA2039" i="3"/>
  <c r="AA2040" i="3"/>
  <c r="AA2041" i="3"/>
  <c r="AA2042" i="3"/>
  <c r="AA2045" i="3"/>
  <c r="AA2035" i="3"/>
  <c r="V2042" i="3"/>
  <c r="AB2042" i="3"/>
  <c r="V2041" i="3"/>
  <c r="AB2041" i="3"/>
  <c r="V2040" i="3"/>
  <c r="AB2040" i="3"/>
  <c r="V2039" i="3"/>
  <c r="AB2039" i="3"/>
  <c r="V2038" i="3"/>
  <c r="AA2038" i="3"/>
  <c r="AB2038" i="3"/>
  <c r="V2037" i="3"/>
  <c r="AA2037" i="3"/>
  <c r="AB2037" i="3"/>
  <c r="V2036" i="3"/>
  <c r="AA2036" i="3"/>
  <c r="AB2036" i="3"/>
  <c r="L340" i="7"/>
  <c r="L331" i="7"/>
  <c r="N331" i="7"/>
  <c r="L333" i="7"/>
  <c r="V2044" i="3"/>
  <c r="AA2044" i="3"/>
  <c r="AB2044" i="3"/>
  <c r="V2043" i="3"/>
  <c r="AA2043" i="3"/>
  <c r="AB2043" i="3"/>
  <c r="AA2048" i="3"/>
  <c r="V2048" i="3"/>
  <c r="AA2047" i="3"/>
  <c r="V2047" i="3"/>
  <c r="AB2048" i="3"/>
  <c r="AB2047" i="3"/>
  <c r="V2046" i="3"/>
  <c r="AA2046" i="3"/>
  <c r="AB2046" i="3"/>
  <c r="AA1968" i="3"/>
  <c r="V1968" i="3"/>
  <c r="AA1967" i="3"/>
  <c r="V1967" i="3"/>
  <c r="L332" i="7"/>
  <c r="AA2022" i="3"/>
  <c r="AA2021" i="3"/>
  <c r="AA2020" i="3"/>
  <c r="AA2019" i="3"/>
  <c r="V2022" i="3"/>
  <c r="AB2022" i="3"/>
  <c r="V2021" i="3"/>
  <c r="AB2021" i="3"/>
  <c r="V2020" i="3"/>
  <c r="AB2020" i="3"/>
  <c r="V2019" i="3"/>
  <c r="AB2019" i="3"/>
  <c r="V2010" i="3"/>
  <c r="AA2010" i="3"/>
  <c r="AB2010" i="3"/>
  <c r="V2009" i="3"/>
  <c r="AA2009" i="3"/>
  <c r="AB2009" i="3"/>
  <c r="V2008" i="3"/>
  <c r="AA2008" i="3"/>
  <c r="AB2008" i="3"/>
  <c r="AA2007" i="3"/>
  <c r="AB2007" i="3"/>
  <c r="V2012" i="3"/>
  <c r="AA2012" i="3"/>
  <c r="AB2012" i="3"/>
  <c r="V2011" i="3"/>
  <c r="AA2011" i="3"/>
  <c r="AB2011" i="3"/>
  <c r="L345" i="7"/>
  <c r="L344" i="7"/>
  <c r="J345" i="7"/>
  <c r="N345" i="7"/>
  <c r="J344" i="7"/>
  <c r="N344" i="7"/>
  <c r="N349" i="7"/>
  <c r="J349" i="7"/>
  <c r="L348" i="7"/>
  <c r="N348" i="7"/>
  <c r="J348" i="7"/>
  <c r="L347" i="7"/>
  <c r="J347" i="7"/>
  <c r="N347" i="7"/>
  <c r="V2030" i="3"/>
  <c r="AA2030" i="3"/>
  <c r="AB2030" i="3"/>
  <c r="V2029" i="3"/>
  <c r="AA2029" i="3"/>
  <c r="AB2029" i="3"/>
  <c r="V2028" i="3"/>
  <c r="AA2028" i="3"/>
  <c r="AB2028" i="3"/>
  <c r="V2027" i="3"/>
  <c r="AA2027" i="3"/>
  <c r="AB2027" i="3"/>
  <c r="V2026" i="3"/>
  <c r="AA2026" i="3"/>
  <c r="AB2026" i="3"/>
  <c r="V2025" i="3"/>
  <c r="AA2025" i="3"/>
  <c r="AB2025" i="3"/>
  <c r="V2024" i="3"/>
  <c r="AA2024" i="3"/>
  <c r="AB2024" i="3"/>
  <c r="V2023" i="3"/>
  <c r="AA2023" i="3"/>
  <c r="AB2023" i="3"/>
  <c r="AA2018" i="3"/>
  <c r="AA2017" i="3"/>
  <c r="V2018" i="3"/>
  <c r="AB2018" i="3"/>
  <c r="V2017" i="3"/>
  <c r="AB2017" i="3"/>
  <c r="AA2034" i="3"/>
  <c r="AB2034" i="3"/>
  <c r="AA2033" i="3"/>
  <c r="AB2033" i="3"/>
  <c r="AA2032" i="3"/>
  <c r="AB2032" i="3"/>
  <c r="AA2031" i="3"/>
  <c r="AB2031" i="3"/>
  <c r="AA2016" i="3"/>
  <c r="AA2015" i="3"/>
  <c r="AA2013" i="3"/>
  <c r="V2016" i="3"/>
  <c r="AB2016" i="3"/>
  <c r="V2015" i="3"/>
  <c r="AB2015" i="3"/>
  <c r="V2014" i="3"/>
  <c r="AA2014" i="3"/>
  <c r="AB2014" i="3"/>
  <c r="V2013" i="3"/>
  <c r="AB2013" i="3"/>
  <c r="V2006" i="3"/>
  <c r="AA2006" i="3"/>
  <c r="AB2006" i="3" s="1"/>
  <c r="V2005" i="3"/>
  <c r="AA2005" i="3"/>
  <c r="AB2005" i="3" s="1"/>
  <c r="V2000" i="3"/>
  <c r="V2001" i="3"/>
  <c r="V2002" i="3"/>
  <c r="AB2000" i="3"/>
  <c r="AB2001" i="3"/>
  <c r="AB2002" i="3"/>
  <c r="V1999" i="3"/>
  <c r="V1998" i="3"/>
  <c r="AA1998" i="3"/>
  <c r="AB1998" i="3" s="1"/>
  <c r="V1997" i="3"/>
  <c r="AA1997" i="3"/>
  <c r="AB1997" i="3" s="1"/>
  <c r="V1996" i="3"/>
  <c r="AA1996" i="3"/>
  <c r="AB1996" i="3" s="1"/>
  <c r="V1995" i="3"/>
  <c r="AA1995" i="3"/>
  <c r="AB1995" i="3" s="1"/>
  <c r="J341" i="7"/>
  <c r="L343" i="7"/>
  <c r="L342" i="7"/>
  <c r="N343" i="7"/>
  <c r="J343" i="7"/>
  <c r="J342" i="7"/>
  <c r="N342" i="7"/>
  <c r="AA1976" i="3"/>
  <c r="V1976" i="3"/>
  <c r="AA1975" i="3"/>
  <c r="V1975" i="3"/>
  <c r="AA1974" i="3"/>
  <c r="V1974" i="3"/>
  <c r="AA2004" i="3"/>
  <c r="AA2003" i="3"/>
  <c r="V2004" i="3"/>
  <c r="V2003" i="3"/>
  <c r="V1945" i="3"/>
  <c r="AA1945" i="3"/>
  <c r="AB1945" i="3"/>
  <c r="V1994" i="3"/>
  <c r="AA1994" i="3"/>
  <c r="AB1994" i="3"/>
  <c r="V1993" i="3"/>
  <c r="AA1993" i="3"/>
  <c r="AB1993" i="3"/>
  <c r="V1992" i="3"/>
  <c r="AA1992" i="3"/>
  <c r="AB1992" i="3"/>
  <c r="V1991" i="3"/>
  <c r="AA1991" i="3"/>
  <c r="AB1991" i="3"/>
  <c r="V1990" i="3"/>
  <c r="AA1990" i="3"/>
  <c r="AB1990" i="3"/>
  <c r="V1989" i="3"/>
  <c r="AA1989" i="3"/>
  <c r="AB1989" i="3"/>
  <c r="L338" i="7"/>
  <c r="V1988" i="3"/>
  <c r="AA1988" i="3"/>
  <c r="AB1988" i="3"/>
  <c r="V1987" i="3"/>
  <c r="AA1987" i="3"/>
  <c r="AB1987" i="3"/>
  <c r="V1986" i="3"/>
  <c r="AA1986" i="3"/>
  <c r="AB1986" i="3"/>
  <c r="V1985" i="3"/>
  <c r="AA1985" i="3"/>
  <c r="AB1985" i="3"/>
  <c r="AA1980" i="3"/>
  <c r="AA1979" i="3"/>
  <c r="V1980" i="3"/>
  <c r="AB1980" i="3"/>
  <c r="V1979" i="3"/>
  <c r="AB1979" i="3"/>
  <c r="AA1978" i="3"/>
  <c r="AA1977" i="3"/>
  <c r="V1978" i="3"/>
  <c r="AB1978" i="3"/>
  <c r="V1977" i="3"/>
  <c r="AB1977" i="3"/>
  <c r="V1984" i="3"/>
  <c r="AA1984" i="3"/>
  <c r="AB1984" i="3"/>
  <c r="V1983" i="3"/>
  <c r="AA1983" i="3"/>
  <c r="AB1983" i="3"/>
  <c r="V1982" i="3"/>
  <c r="AA1982" i="3"/>
  <c r="AB1982" i="3"/>
  <c r="V1981" i="3"/>
  <c r="AA1981" i="3"/>
  <c r="AB1981" i="3"/>
  <c r="L339" i="7"/>
  <c r="V847" i="3"/>
  <c r="AA847" i="3"/>
  <c r="AB847" i="3"/>
  <c r="V846" i="3"/>
  <c r="AA846" i="3"/>
  <c r="AB846" i="3"/>
  <c r="V853" i="3"/>
  <c r="AA853" i="3"/>
  <c r="AB853" i="3"/>
  <c r="V852" i="3"/>
  <c r="AA852" i="3"/>
  <c r="AB852" i="3"/>
  <c r="V851" i="3"/>
  <c r="AA851" i="3"/>
  <c r="AB851" i="3"/>
  <c r="V850" i="3"/>
  <c r="AA850" i="3"/>
  <c r="AB850" i="3"/>
  <c r="V860" i="3"/>
  <c r="AA860" i="3"/>
  <c r="AB860" i="3"/>
  <c r="V859" i="3"/>
  <c r="AA859" i="3"/>
  <c r="AB859" i="3"/>
  <c r="V858" i="3"/>
  <c r="AA858" i="3"/>
  <c r="AB858" i="3"/>
  <c r="V857" i="3"/>
  <c r="AA857" i="3"/>
  <c r="AB857" i="3"/>
  <c r="V845" i="3"/>
  <c r="AA845" i="3"/>
  <c r="AB845" i="3"/>
  <c r="AA1962" i="3"/>
  <c r="AA1961" i="3"/>
  <c r="AA1964" i="3"/>
  <c r="V1962" i="3"/>
  <c r="AB1962" i="3"/>
  <c r="V1961" i="3"/>
  <c r="AB1961" i="3"/>
  <c r="V1964" i="3"/>
  <c r="AB1964" i="3"/>
  <c r="V1963" i="3"/>
  <c r="AA1963" i="3"/>
  <c r="AB1963" i="3"/>
  <c r="V1960" i="3"/>
  <c r="AA1960" i="3"/>
  <c r="AB1960" i="3" s="1"/>
  <c r="V1959" i="3"/>
  <c r="AA1959" i="3"/>
  <c r="AB1959" i="3" s="1"/>
  <c r="V1958" i="3"/>
  <c r="AA1958" i="3"/>
  <c r="AB1958" i="3" s="1"/>
  <c r="V1957" i="3"/>
  <c r="AA1957" i="3"/>
  <c r="AB1957" i="3" s="1"/>
  <c r="V1956" i="3"/>
  <c r="AA1956" i="3"/>
  <c r="AB1956" i="3" s="1"/>
  <c r="V1955" i="3"/>
  <c r="AA1955" i="3"/>
  <c r="AB1955" i="3" s="1"/>
  <c r="V1972" i="3"/>
  <c r="AA1972" i="3"/>
  <c r="AB1972" i="3"/>
  <c r="V1971" i="3"/>
  <c r="AA1971" i="3"/>
  <c r="AB1971" i="3"/>
  <c r="V1970" i="3"/>
  <c r="AA1970" i="3"/>
  <c r="AB1970" i="3"/>
  <c r="V1969" i="3"/>
  <c r="AA1969" i="3"/>
  <c r="AB1969" i="3"/>
  <c r="V1966" i="3"/>
  <c r="AA1966" i="3"/>
  <c r="AB1966" i="3"/>
  <c r="V1965" i="3"/>
  <c r="AA1965" i="3"/>
  <c r="AB1965" i="3"/>
  <c r="V1950" i="3"/>
  <c r="AA1950" i="3"/>
  <c r="AB1950" i="3"/>
  <c r="V1949" i="3"/>
  <c r="AA1949" i="3"/>
  <c r="AB1949" i="3"/>
  <c r="V1952" i="3"/>
  <c r="AA1952" i="3"/>
  <c r="AB1952" i="3" s="1"/>
  <c r="V1951" i="3"/>
  <c r="AA1951" i="3"/>
  <c r="AB1951" i="3" s="1"/>
  <c r="V1948" i="3"/>
  <c r="AA1948" i="3"/>
  <c r="AB1948" i="3"/>
  <c r="AA1943" i="3"/>
  <c r="V1943" i="3"/>
  <c r="AA1942" i="3"/>
  <c r="V1942" i="3"/>
  <c r="AA822" i="3"/>
  <c r="AA810" i="3"/>
  <c r="AA1939" i="3"/>
  <c r="AA808" i="3"/>
  <c r="AA809" i="3"/>
  <c r="N339" i="7"/>
  <c r="J339" i="7"/>
  <c r="N338" i="7"/>
  <c r="J338" i="7"/>
  <c r="L337" i="7"/>
  <c r="J337" i="7"/>
  <c r="N337" i="7"/>
  <c r="J340" i="7"/>
  <c r="N340" i="7"/>
  <c r="L336" i="7"/>
  <c r="J336" i="7"/>
  <c r="N336" i="7"/>
  <c r="J330" i="7"/>
  <c r="L334" i="7"/>
  <c r="N335" i="7"/>
  <c r="J335" i="7"/>
  <c r="J334" i="7"/>
  <c r="N334" i="7"/>
  <c r="N333" i="7"/>
  <c r="J333" i="7"/>
  <c r="N332" i="7"/>
  <c r="J332" i="7"/>
  <c r="J331" i="7"/>
  <c r="L330" i="7"/>
  <c r="N330" i="7"/>
  <c r="AA1741" i="3"/>
  <c r="V1741" i="3"/>
  <c r="AA1740" i="3"/>
  <c r="V1740" i="3"/>
  <c r="AA1747" i="3"/>
  <c r="V1747" i="3"/>
  <c r="AA1746" i="3"/>
  <c r="V1746" i="3"/>
  <c r="AA1745" i="3"/>
  <c r="V1745" i="3"/>
  <c r="AA1744" i="3"/>
  <c r="V1744" i="3"/>
  <c r="AA1743" i="3"/>
  <c r="V1743" i="3"/>
  <c r="AA1742" i="3"/>
  <c r="V1742" i="3"/>
  <c r="AA1739" i="3"/>
  <c r="V1739" i="3"/>
  <c r="AA1738" i="3"/>
  <c r="V1738" i="3"/>
  <c r="AA1737" i="3"/>
  <c r="V1737" i="3"/>
  <c r="AA1736" i="3"/>
  <c r="V1736" i="3"/>
  <c r="V1944" i="3"/>
  <c r="V1940" i="3"/>
  <c r="V1941" i="3"/>
  <c r="V1946" i="3"/>
  <c r="V1953" i="3"/>
  <c r="V1954" i="3"/>
  <c r="V1947" i="3"/>
  <c r="AA1944" i="3"/>
  <c r="AA1940" i="3"/>
  <c r="AA1941" i="3"/>
  <c r="AA1946" i="3"/>
  <c r="AA1953" i="3"/>
  <c r="AA1954" i="3"/>
  <c r="AA1947" i="3"/>
  <c r="AB822" i="3"/>
  <c r="AB1944" i="3"/>
  <c r="AB1940" i="3"/>
  <c r="AB1941" i="3"/>
  <c r="AB1946" i="3"/>
  <c r="AB1953" i="3"/>
  <c r="AB1954" i="3"/>
  <c r="AB1947" i="3"/>
  <c r="AA1934" i="3"/>
  <c r="AB1934" i="3"/>
  <c r="AA1933" i="3"/>
  <c r="AB1933" i="3"/>
  <c r="AA1936" i="3"/>
  <c r="AB1936" i="3"/>
  <c r="AA1935" i="3"/>
  <c r="AB1935" i="3"/>
  <c r="AA804" i="3"/>
  <c r="AA803" i="3"/>
  <c r="AB804" i="3"/>
  <c r="AB803" i="3"/>
  <c r="H303" i="31"/>
  <c r="H302" i="31"/>
  <c r="H300" i="31"/>
  <c r="H301" i="31"/>
  <c r="H299" i="31"/>
  <c r="AA798" i="3"/>
  <c r="AA1928" i="3"/>
  <c r="AA1932" i="3"/>
  <c r="AA1931" i="3"/>
  <c r="AA1930" i="3"/>
  <c r="AA1929" i="3"/>
  <c r="AB1929" i="3"/>
  <c r="AB1930" i="3"/>
  <c r="AB1931" i="3"/>
  <c r="AB1932" i="3"/>
  <c r="AA1927" i="3"/>
  <c r="AB1927" i="3"/>
  <c r="AA1926" i="3"/>
  <c r="AB1926" i="3"/>
  <c r="L329" i="7"/>
  <c r="N329" i="7"/>
  <c r="J329" i="7"/>
  <c r="L328" i="7"/>
  <c r="J328" i="7"/>
  <c r="J327" i="7"/>
  <c r="L327" i="7"/>
  <c r="N328" i="7"/>
  <c r="N327" i="7"/>
  <c r="AA1925" i="3"/>
  <c r="AA1924" i="3"/>
  <c r="H298" i="31"/>
  <c r="H297" i="31"/>
  <c r="H296" i="31"/>
  <c r="H289" i="31"/>
  <c r="H290" i="31"/>
  <c r="H291" i="31"/>
  <c r="H292" i="31"/>
  <c r="H293" i="31"/>
  <c r="H294" i="31"/>
  <c r="H295" i="31"/>
  <c r="H284" i="31"/>
  <c r="H285" i="31"/>
  <c r="H286" i="31"/>
  <c r="H287" i="31"/>
  <c r="H288" i="31"/>
  <c r="H283" i="31"/>
  <c r="AA1917" i="3"/>
  <c r="AA1916" i="3"/>
  <c r="L326" i="7"/>
  <c r="N326" i="7"/>
  <c r="J326" i="7"/>
  <c r="L325" i="7"/>
  <c r="J325" i="7"/>
  <c r="N325" i="7"/>
  <c r="AA1911" i="3"/>
  <c r="AA1910" i="3"/>
  <c r="AA1909" i="3"/>
  <c r="AA1908" i="3"/>
  <c r="AA1923" i="3"/>
  <c r="AA1922" i="3"/>
  <c r="AA1921" i="3"/>
  <c r="AB1921" i="3"/>
  <c r="AA1920" i="3"/>
  <c r="AB1920" i="3"/>
  <c r="AA1919" i="3"/>
  <c r="AB1919" i="3"/>
  <c r="AA1918" i="3"/>
  <c r="AB1918" i="3"/>
  <c r="AA1915" i="3"/>
  <c r="AA1914" i="3"/>
  <c r="AA1913" i="3"/>
  <c r="AA1912" i="3"/>
  <c r="AA1907" i="3"/>
  <c r="AA1906" i="3"/>
  <c r="AA1901" i="3"/>
  <c r="AA1900" i="3"/>
  <c r="AA1905" i="3"/>
  <c r="AA1904" i="3"/>
  <c r="AA1903" i="3"/>
  <c r="AA1902" i="3"/>
  <c r="AA1899" i="3"/>
  <c r="AB1899" i="3"/>
  <c r="V1898" i="3"/>
  <c r="AA1898" i="3"/>
  <c r="AB1898" i="3"/>
  <c r="AA1790" i="3"/>
  <c r="V1790" i="3"/>
  <c r="AA1789" i="3"/>
  <c r="V1789" i="3"/>
  <c r="V1860" i="3"/>
  <c r="AA1860" i="3"/>
  <c r="AB1860" i="3"/>
  <c r="V1838" i="3"/>
  <c r="AA1838" i="3"/>
  <c r="AB1838" i="3"/>
  <c r="V1837" i="3"/>
  <c r="AA1837" i="3"/>
  <c r="AB1837" i="3"/>
  <c r="V1897" i="3"/>
  <c r="AA1897" i="3"/>
  <c r="AB1897" i="3" s="1"/>
  <c r="V1896" i="3"/>
  <c r="AA1896" i="3"/>
  <c r="AB1896" i="3" s="1"/>
  <c r="V1895" i="3"/>
  <c r="AA1895" i="3"/>
  <c r="AB1895" i="3" s="1"/>
  <c r="V1894" i="3"/>
  <c r="AA1894" i="3"/>
  <c r="AB1894" i="3" s="1"/>
  <c r="L324" i="7"/>
  <c r="N324" i="7"/>
  <c r="J324" i="7"/>
  <c r="L323" i="7"/>
  <c r="N323" i="7"/>
  <c r="J323" i="7"/>
  <c r="L322" i="7"/>
  <c r="J322" i="7"/>
  <c r="N322" i="7"/>
  <c r="L321" i="7"/>
  <c r="N321" i="7"/>
  <c r="J321" i="7"/>
  <c r="L320" i="7"/>
  <c r="J320" i="7"/>
  <c r="N320" i="7"/>
  <c r="L319" i="7"/>
  <c r="N319" i="7"/>
  <c r="J319" i="7"/>
  <c r="L318" i="7"/>
  <c r="N318" i="7" s="1"/>
  <c r="J318" i="7"/>
  <c r="L317" i="7"/>
  <c r="N317" i="7" s="1"/>
  <c r="J317" i="7"/>
  <c r="V1887" i="3"/>
  <c r="AA1887" i="3"/>
  <c r="AB1887" i="3" s="1"/>
  <c r="V1886" i="3"/>
  <c r="AA1886" i="3"/>
  <c r="AB1886" i="3" s="1"/>
  <c r="V1885" i="3"/>
  <c r="AA1885" i="3"/>
  <c r="AB1885" i="3" s="1"/>
  <c r="V1884" i="3"/>
  <c r="AA1884" i="3"/>
  <c r="AB1884" i="3" s="1"/>
  <c r="V1883" i="3"/>
  <c r="AA1883" i="3"/>
  <c r="AB1883" i="3"/>
  <c r="V1882" i="3"/>
  <c r="AA1882" i="3"/>
  <c r="AB1882" i="3"/>
  <c r="V1881" i="3"/>
  <c r="AA1881" i="3"/>
  <c r="AB1881" i="3"/>
  <c r="V1880" i="3"/>
  <c r="AA1880" i="3"/>
  <c r="AB1880" i="3"/>
  <c r="AA1893" i="3"/>
  <c r="AA1892" i="3"/>
  <c r="AA1891" i="3"/>
  <c r="AA1890" i="3"/>
  <c r="AA1889" i="3"/>
  <c r="AA1888" i="3"/>
  <c r="V1889" i="3"/>
  <c r="V1888" i="3"/>
  <c r="V1893" i="3"/>
  <c r="V1892" i="3"/>
  <c r="V1891" i="3"/>
  <c r="V1890" i="3"/>
  <c r="V1001" i="3"/>
  <c r="V1874" i="3"/>
  <c r="AA1874" i="3"/>
  <c r="AB1874" i="3" s="1"/>
  <c r="V1876" i="3"/>
  <c r="AB1876" i="3"/>
  <c r="V1875" i="3"/>
  <c r="AB1875" i="3"/>
  <c r="V1873" i="3"/>
  <c r="AA1873" i="3"/>
  <c r="AB1873" i="3" s="1"/>
  <c r="V1872" i="3"/>
  <c r="AA1872" i="3"/>
  <c r="AB1872" i="3" s="1"/>
  <c r="V1871" i="3"/>
  <c r="AA1871" i="3"/>
  <c r="AB1871" i="3" s="1"/>
  <c r="V1870" i="3"/>
  <c r="AB1870" i="3"/>
  <c r="V1869" i="3"/>
  <c r="AB1869" i="3"/>
  <c r="AA1868" i="3"/>
  <c r="V1868" i="3"/>
  <c r="V1867" i="3"/>
  <c r="AB1867" i="3" s="1"/>
  <c r="V1879" i="3"/>
  <c r="AA1879" i="3"/>
  <c r="AB1879" i="3" s="1"/>
  <c r="V1878" i="3"/>
  <c r="AA1878" i="3"/>
  <c r="AB1878" i="3" s="1"/>
  <c r="AA1859" i="3"/>
  <c r="V1877" i="3"/>
  <c r="AA1877" i="3"/>
  <c r="AB1877" i="3" s="1"/>
  <c r="V1859" i="3"/>
  <c r="V1862" i="3"/>
  <c r="AA1862" i="3"/>
  <c r="AB1862" i="3"/>
  <c r="V1861" i="3"/>
  <c r="AA1861" i="3"/>
  <c r="AB1861" i="3"/>
  <c r="AA1866" i="3"/>
  <c r="AA1865" i="3"/>
  <c r="AA1864" i="3"/>
  <c r="AB1864" i="3" s="1"/>
  <c r="AA1863" i="3"/>
  <c r="V1866" i="3"/>
  <c r="V1865" i="3"/>
  <c r="V1863" i="3"/>
  <c r="AA1856" i="3"/>
  <c r="V1858" i="3"/>
  <c r="AA1858" i="3"/>
  <c r="AB1858" i="3" s="1"/>
  <c r="V1857" i="3"/>
  <c r="AA1857" i="3"/>
  <c r="AB1857" i="3" s="1"/>
  <c r="V1856" i="3"/>
  <c r="V1855" i="3"/>
  <c r="AA1855" i="3"/>
  <c r="AB1855" i="3" s="1"/>
  <c r="V1854" i="3"/>
  <c r="AA1854" i="3"/>
  <c r="AB1854" i="3" s="1"/>
  <c r="V1853" i="3"/>
  <c r="AB1853" i="3" s="1"/>
  <c r="V1846" i="3"/>
  <c r="AA1846" i="3"/>
  <c r="AB1846" i="3"/>
  <c r="V1845" i="3"/>
  <c r="AA1845" i="3"/>
  <c r="AB1845" i="3"/>
  <c r="V1844" i="3"/>
  <c r="AA1844" i="3"/>
  <c r="AB1844" i="3"/>
  <c r="V1843" i="3"/>
  <c r="AA1843" i="3"/>
  <c r="AB1843" i="3"/>
  <c r="V1842" i="3"/>
  <c r="AB1842" i="3"/>
  <c r="V1841" i="3"/>
  <c r="AB1841" i="3"/>
  <c r="V1840" i="3"/>
  <c r="AB1840" i="3"/>
  <c r="V1839" i="3"/>
  <c r="AB1839" i="3"/>
  <c r="AA1836" i="3"/>
  <c r="AA1835" i="3"/>
  <c r="V1836" i="3"/>
  <c r="V1835" i="3"/>
  <c r="V1834" i="3"/>
  <c r="AA1834" i="3"/>
  <c r="AB1834" i="3" s="1"/>
  <c r="AA1852" i="3"/>
  <c r="V1852" i="3"/>
  <c r="AA1851" i="3"/>
  <c r="V1851" i="3"/>
  <c r="AA1850" i="3"/>
  <c r="AA1849" i="3"/>
  <c r="AA1848" i="3"/>
  <c r="AA1847" i="3"/>
  <c r="V1850" i="3"/>
  <c r="V1849" i="3"/>
  <c r="V1848" i="3"/>
  <c r="V1847" i="3"/>
  <c r="L316" i="7"/>
  <c r="N316" i="7"/>
  <c r="J316" i="7"/>
  <c r="L315" i="7"/>
  <c r="N315" i="7" s="1"/>
  <c r="J315" i="7"/>
  <c r="V1811" i="3"/>
  <c r="AA1811" i="3"/>
  <c r="AB1811" i="3" s="1"/>
  <c r="AA1819" i="3"/>
  <c r="V1819" i="3"/>
  <c r="AA1818" i="3"/>
  <c r="V1818" i="3"/>
  <c r="AA1817" i="3"/>
  <c r="V1817" i="3"/>
  <c r="AA1816" i="3"/>
  <c r="V1816" i="3"/>
  <c r="V1815" i="3"/>
  <c r="AA1815" i="3"/>
  <c r="AB1815" i="3" s="1"/>
  <c r="AA1814" i="3"/>
  <c r="V1814" i="3"/>
  <c r="V1821" i="3"/>
  <c r="AA1821" i="3"/>
  <c r="AB1821" i="3"/>
  <c r="V1820" i="3"/>
  <c r="AA1820" i="3"/>
  <c r="AB1820" i="3"/>
  <c r="V1813" i="3"/>
  <c r="AA1813" i="3"/>
  <c r="AB1813" i="3"/>
  <c r="V1812" i="3"/>
  <c r="AA1812" i="3"/>
  <c r="AB1812" i="3"/>
  <c r="V1827" i="3"/>
  <c r="AA1827" i="3"/>
  <c r="AB1827" i="3"/>
  <c r="V1826" i="3"/>
  <c r="AA1826" i="3"/>
  <c r="AB1826" i="3"/>
  <c r="V1829" i="3"/>
  <c r="AA1829" i="3"/>
  <c r="AB1829" i="3"/>
  <c r="V1828" i="3"/>
  <c r="AA1828" i="3"/>
  <c r="AB1828" i="3"/>
  <c r="V1825" i="3"/>
  <c r="AA1825" i="3"/>
  <c r="AB1825" i="3"/>
  <c r="V1824" i="3"/>
  <c r="AA1824" i="3"/>
  <c r="AB1824" i="3"/>
  <c r="V1823" i="3"/>
  <c r="AA1823" i="3"/>
  <c r="AB1823" i="3"/>
  <c r="V1822" i="3"/>
  <c r="AA1822" i="3"/>
  <c r="AB1822" i="3"/>
  <c r="L314" i="7"/>
  <c r="N314" i="7" s="1"/>
  <c r="J314" i="7"/>
  <c r="L313" i="7"/>
  <c r="N313" i="7" s="1"/>
  <c r="J313" i="7"/>
  <c r="V1833" i="3"/>
  <c r="AA1833" i="3"/>
  <c r="AB1833" i="3" s="1"/>
  <c r="V1832" i="3"/>
  <c r="AA1832" i="3"/>
  <c r="AB1832" i="3" s="1"/>
  <c r="V1831" i="3"/>
  <c r="AA1831" i="3"/>
  <c r="AB1831" i="3" s="1"/>
  <c r="V1830" i="3"/>
  <c r="AA1830" i="3"/>
  <c r="AB1830" i="3" s="1"/>
  <c r="L311" i="7"/>
  <c r="N311" i="7" s="1"/>
  <c r="L312" i="7"/>
  <c r="L310" i="7"/>
  <c r="N310" i="7" s="1"/>
  <c r="AA1801" i="3"/>
  <c r="V1801" i="3"/>
  <c r="V1802" i="3"/>
  <c r="V1803" i="3"/>
  <c r="V1804" i="3"/>
  <c r="AA1802" i="3"/>
  <c r="AB1802" i="3" s="1"/>
  <c r="AA1803" i="3"/>
  <c r="AB1803" i="3" s="1"/>
  <c r="AA1804" i="3"/>
  <c r="AB1804" i="3" s="1"/>
  <c r="J312" i="7"/>
  <c r="N312" i="7"/>
  <c r="J311" i="7"/>
  <c r="J310" i="7"/>
  <c r="L309" i="7"/>
  <c r="N309" i="7" s="1"/>
  <c r="J309" i="7"/>
  <c r="L308" i="7"/>
  <c r="N308" i="7" s="1"/>
  <c r="J308" i="7"/>
  <c r="L306" i="7"/>
  <c r="N306" i="7" s="1"/>
  <c r="J307" i="7"/>
  <c r="N307" i="7"/>
  <c r="J306" i="7"/>
  <c r="L305" i="7"/>
  <c r="J305" i="7"/>
  <c r="N305" i="7"/>
  <c r="L304" i="7"/>
  <c r="J304" i="7"/>
  <c r="N304" i="7"/>
  <c r="AA1806" i="3"/>
  <c r="AA1805" i="3"/>
  <c r="AA1788" i="3"/>
  <c r="AA1787" i="3"/>
  <c r="V1806" i="3"/>
  <c r="V1805" i="3"/>
  <c r="V1788" i="3"/>
  <c r="V1787" i="3"/>
  <c r="V1782" i="3"/>
  <c r="AA1782" i="3"/>
  <c r="AB1782" i="3"/>
  <c r="AA1793" i="3"/>
  <c r="V1796" i="3"/>
  <c r="AA1796" i="3"/>
  <c r="AB1796" i="3" s="1"/>
  <c r="V1795" i="3"/>
  <c r="AA1795" i="3"/>
  <c r="AB1795" i="3" s="1"/>
  <c r="V1794" i="3"/>
  <c r="AA1794" i="3"/>
  <c r="AB1794" i="3" s="1"/>
  <c r="V1793" i="3"/>
  <c r="V1810" i="3"/>
  <c r="AA1810" i="3"/>
  <c r="AB1810" i="3" s="1"/>
  <c r="V1809" i="3"/>
  <c r="AA1809" i="3"/>
  <c r="AB1809" i="3" s="1"/>
  <c r="V1808" i="3"/>
  <c r="AA1808" i="3"/>
  <c r="AB1808" i="3" s="1"/>
  <c r="V1807" i="3"/>
  <c r="AA1807" i="3"/>
  <c r="AB1807" i="3" s="1"/>
  <c r="V1786" i="3"/>
  <c r="AA1786" i="3"/>
  <c r="AB1786" i="3" s="1"/>
  <c r="V1785" i="3"/>
  <c r="AA1785" i="3"/>
  <c r="AB1785" i="3" s="1"/>
  <c r="V1784" i="3"/>
  <c r="AA1784" i="3"/>
  <c r="AB1784" i="3" s="1"/>
  <c r="V1783" i="3"/>
  <c r="AA1783" i="3"/>
  <c r="AB1783" i="3" s="1"/>
  <c r="V1792" i="3"/>
  <c r="AA1792" i="3"/>
  <c r="AB1792" i="3" s="1"/>
  <c r="V1791" i="3"/>
  <c r="AA1791" i="3"/>
  <c r="AB1791" i="3" s="1"/>
  <c r="AA1800" i="3"/>
  <c r="AA1799" i="3"/>
  <c r="AA1798" i="3"/>
  <c r="AA1797" i="3"/>
  <c r="V1800" i="3"/>
  <c r="V1799" i="3"/>
  <c r="V1798" i="3"/>
  <c r="V1797" i="3"/>
  <c r="V1781" i="3"/>
  <c r="AA1781" i="3"/>
  <c r="AB1781" i="3" s="1"/>
  <c r="V1780" i="3"/>
  <c r="AA1780" i="3"/>
  <c r="AB1780" i="3" s="1"/>
  <c r="V1779" i="3"/>
  <c r="AA1779" i="3"/>
  <c r="AB1779" i="3" s="1"/>
  <c r="V1778" i="3"/>
  <c r="AA1778" i="3"/>
  <c r="AB1778" i="3" s="1"/>
  <c r="V1771" i="3"/>
  <c r="AA1771" i="3"/>
  <c r="AB1771" i="3" s="1"/>
  <c r="V1770" i="3"/>
  <c r="AA1770" i="3"/>
  <c r="AB1770" i="3" s="1"/>
  <c r="V1777" i="3"/>
  <c r="AA1777" i="3"/>
  <c r="AB1777" i="3" s="1"/>
  <c r="V1776" i="3"/>
  <c r="AA1776" i="3"/>
  <c r="AB1776" i="3" s="1"/>
  <c r="V1775" i="3"/>
  <c r="AA1775" i="3"/>
  <c r="AB1775" i="3" s="1"/>
  <c r="V1774" i="3"/>
  <c r="AA1774" i="3"/>
  <c r="AB1774" i="3" s="1"/>
  <c r="V1753" i="3"/>
  <c r="AA1753" i="3"/>
  <c r="AB1753" i="3" s="1"/>
  <c r="V1752" i="3"/>
  <c r="AA1752" i="3"/>
  <c r="AB1752" i="3" s="1"/>
  <c r="V1755" i="3"/>
  <c r="AA1755" i="3"/>
  <c r="AB1755" i="3" s="1"/>
  <c r="V1754" i="3"/>
  <c r="AA1754" i="3"/>
  <c r="AB1754" i="3" s="1"/>
  <c r="V1763" i="3"/>
  <c r="AA1763" i="3"/>
  <c r="AB1763" i="3" s="1"/>
  <c r="V1762" i="3"/>
  <c r="AA1762" i="3"/>
  <c r="AB1762" i="3" s="1"/>
  <c r="V1761" i="3"/>
  <c r="AA1761" i="3"/>
  <c r="AB1761" i="3" s="1"/>
  <c r="V1760" i="3"/>
  <c r="AA1760" i="3"/>
  <c r="AB1760" i="3" s="1"/>
  <c r="V1751" i="3"/>
  <c r="AA1751" i="3"/>
  <c r="AB1751" i="3" s="1"/>
  <c r="V1750" i="3"/>
  <c r="AA1750" i="3"/>
  <c r="AB1750" i="3" s="1"/>
  <c r="V1749" i="3"/>
  <c r="AA1749" i="3"/>
  <c r="AB1749" i="3" s="1"/>
  <c r="V1748" i="3"/>
  <c r="AA1748" i="3"/>
  <c r="AB1748" i="3" s="1"/>
  <c r="V1773" i="3"/>
  <c r="AA1773" i="3"/>
  <c r="AB1773" i="3" s="1"/>
  <c r="V1772" i="3"/>
  <c r="AA1772" i="3"/>
  <c r="AB1772" i="3" s="1"/>
  <c r="V1769" i="3"/>
  <c r="V1768" i="3"/>
  <c r="V1767" i="3"/>
  <c r="AA1769" i="3"/>
  <c r="AB1769" i="3" s="1"/>
  <c r="AA1768" i="3"/>
  <c r="AB1768" i="3" s="1"/>
  <c r="AA1767" i="3"/>
  <c r="AB1767" i="3" s="1"/>
  <c r="V1766" i="3"/>
  <c r="AA1766" i="3"/>
  <c r="AB1766" i="3" s="1"/>
  <c r="V1765" i="3"/>
  <c r="AA1765" i="3"/>
  <c r="AB1765" i="3" s="1"/>
  <c r="V1041" i="3"/>
  <c r="V1764" i="3"/>
  <c r="AA1764" i="3"/>
  <c r="AB1764" i="3" s="1"/>
  <c r="V1759" i="3"/>
  <c r="AB1759" i="3"/>
  <c r="V1758" i="3"/>
  <c r="AA1758" i="3"/>
  <c r="AB1758" i="3" s="1"/>
  <c r="V1757" i="3"/>
  <c r="AA1757" i="3"/>
  <c r="AB1757" i="3" s="1"/>
  <c r="V1756" i="3"/>
  <c r="AA1756" i="3"/>
  <c r="AB1756" i="3" s="1"/>
  <c r="L303" i="7"/>
  <c r="L302" i="7"/>
  <c r="N302" i="7" s="1"/>
  <c r="J303" i="7"/>
  <c r="N303" i="7"/>
  <c r="J302" i="7"/>
  <c r="AA1722" i="3"/>
  <c r="V1723" i="3"/>
  <c r="AA1723" i="3"/>
  <c r="AB1723" i="3"/>
  <c r="V1722" i="3"/>
  <c r="AA1731" i="3"/>
  <c r="V1731" i="3"/>
  <c r="AA1730" i="3"/>
  <c r="V1730" i="3"/>
  <c r="AA1729" i="3"/>
  <c r="V1729" i="3"/>
  <c r="AA1728" i="3"/>
  <c r="V1728" i="3"/>
  <c r="AA1735" i="3"/>
  <c r="AA1734" i="3"/>
  <c r="AA1733" i="3"/>
  <c r="AA1732" i="3"/>
  <c r="V1735" i="3"/>
  <c r="V1734" i="3"/>
  <c r="V1733" i="3"/>
  <c r="AA1727" i="3"/>
  <c r="AA1726" i="3"/>
  <c r="AA1725" i="3"/>
  <c r="AA1724" i="3"/>
  <c r="V1732" i="3"/>
  <c r="V1727" i="3"/>
  <c r="V1726" i="3"/>
  <c r="V1725" i="3"/>
  <c r="V1724" i="3"/>
  <c r="AA1721" i="3"/>
  <c r="AA1720" i="3"/>
  <c r="V1721" i="3"/>
  <c r="V1720" i="3"/>
  <c r="H276" i="31"/>
  <c r="H277" i="31"/>
  <c r="H278" i="31"/>
  <c r="H279" i="31"/>
  <c r="H280" i="31"/>
  <c r="H281" i="31"/>
  <c r="H282" i="31"/>
  <c r="AA1719" i="3"/>
  <c r="V1719" i="3"/>
  <c r="AA1718" i="3"/>
  <c r="V1718" i="3"/>
  <c r="AA1717" i="3"/>
  <c r="V1717" i="3"/>
  <c r="AA1716" i="3"/>
  <c r="V1716" i="3"/>
  <c r="V1715" i="3"/>
  <c r="AA1715" i="3"/>
  <c r="AB1715" i="3" s="1"/>
  <c r="V1714" i="3"/>
  <c r="AA1714" i="3"/>
  <c r="AB1714" i="3" s="1"/>
  <c r="V1709" i="3"/>
  <c r="AA1709" i="3"/>
  <c r="AB1709" i="3" s="1"/>
  <c r="V1708" i="3"/>
  <c r="AA1708" i="3"/>
  <c r="AB1708" i="3" s="1"/>
  <c r="V1707" i="3"/>
  <c r="AA1707" i="3"/>
  <c r="AB1707" i="3" s="1"/>
  <c r="V1706" i="3"/>
  <c r="AA1706" i="3"/>
  <c r="AB1706" i="3" s="1"/>
  <c r="V1681" i="3"/>
  <c r="AA1681" i="3"/>
  <c r="AB1681" i="3" s="1"/>
  <c r="V1680" i="3"/>
  <c r="AA1680" i="3"/>
  <c r="AB1680" i="3" s="1"/>
  <c r="V1679" i="3"/>
  <c r="AA1679" i="3"/>
  <c r="AB1679" i="3" s="1"/>
  <c r="V1678" i="3"/>
  <c r="AA1678" i="3"/>
  <c r="AB1678" i="3" s="1"/>
  <c r="V1699" i="3"/>
  <c r="AA1699" i="3"/>
  <c r="AB1699" i="3" s="1"/>
  <c r="V1698" i="3"/>
  <c r="AA1698" i="3"/>
  <c r="AB1698" i="3" s="1"/>
  <c r="V1697" i="3"/>
  <c r="AA1697" i="3"/>
  <c r="AB1697" i="3" s="1"/>
  <c r="V1696" i="3"/>
  <c r="AA1696" i="3"/>
  <c r="AB1696" i="3" s="1"/>
  <c r="L300" i="7"/>
  <c r="V1711" i="3"/>
  <c r="AA1711" i="3"/>
  <c r="AB1711" i="3"/>
  <c r="V1710" i="3"/>
  <c r="AA1710" i="3"/>
  <c r="AB1710" i="3"/>
  <c r="V1713" i="3"/>
  <c r="AA1713" i="3"/>
  <c r="AB1713" i="3"/>
  <c r="V1712" i="3"/>
  <c r="AA1712" i="3"/>
  <c r="AB1712" i="3"/>
  <c r="AA1700" i="3"/>
  <c r="AA1701" i="3"/>
  <c r="AA1705" i="3"/>
  <c r="AA1703" i="3"/>
  <c r="AA1704" i="3"/>
  <c r="V1701" i="3"/>
  <c r="V1700" i="3"/>
  <c r="AA1695" i="3"/>
  <c r="V1695" i="3"/>
  <c r="V1705" i="3"/>
  <c r="V1704" i="3"/>
  <c r="V1703" i="3"/>
  <c r="AA1702" i="3"/>
  <c r="V1702" i="3"/>
  <c r="J301" i="7"/>
  <c r="L301" i="7"/>
  <c r="N301" i="7" s="1"/>
  <c r="J300" i="7"/>
  <c r="N300" i="7"/>
  <c r="L299" i="7"/>
  <c r="N299" i="7"/>
  <c r="J299" i="7"/>
  <c r="L298" i="7"/>
  <c r="J296" i="7"/>
  <c r="J298" i="7"/>
  <c r="N298" i="7"/>
  <c r="J297" i="7"/>
  <c r="N297" i="7"/>
  <c r="N296" i="7"/>
  <c r="L295" i="7"/>
  <c r="N295" i="7"/>
  <c r="J295" i="7"/>
  <c r="H271" i="31"/>
  <c r="H272" i="31"/>
  <c r="H273" i="31"/>
  <c r="H274" i="31"/>
  <c r="H275" i="31"/>
  <c r="H270" i="31"/>
  <c r="V1694" i="3"/>
  <c r="AA1694" i="3"/>
  <c r="AB1694" i="3" s="1"/>
  <c r="V1693" i="3"/>
  <c r="AA1693" i="3"/>
  <c r="AB1693" i="3" s="1"/>
  <c r="V1692" i="3"/>
  <c r="AA1692" i="3"/>
  <c r="AB1692" i="3" s="1"/>
  <c r="V1691" i="3"/>
  <c r="AA1691" i="3"/>
  <c r="AB1691" i="3" s="1"/>
  <c r="AA1690" i="3"/>
  <c r="AA1689" i="3"/>
  <c r="V1690" i="3"/>
  <c r="V1689" i="3"/>
  <c r="AA1688" i="3"/>
  <c r="V1688" i="3"/>
  <c r="H259" i="31"/>
  <c r="AA1682" i="3"/>
  <c r="AA1683" i="3"/>
  <c r="V1683" i="3"/>
  <c r="V1682" i="3"/>
  <c r="AA1687" i="3"/>
  <c r="AA1686" i="3"/>
  <c r="AA1685" i="3"/>
  <c r="AA1684" i="3"/>
  <c r="V1687" i="3"/>
  <c r="V1686" i="3"/>
  <c r="V1685" i="3"/>
  <c r="V1684" i="3"/>
  <c r="L287" i="7"/>
  <c r="N287" i="7" s="1"/>
  <c r="AA1677" i="3"/>
  <c r="AA1676" i="3"/>
  <c r="V1677" i="3"/>
  <c r="V1676" i="3"/>
  <c r="V1675" i="3"/>
  <c r="AA1675" i="3"/>
  <c r="AB1675" i="3" s="1"/>
  <c r="V1674" i="3"/>
  <c r="AA1674" i="3"/>
  <c r="AB1674" i="3" s="1"/>
  <c r="AA1673" i="3"/>
  <c r="AA1672" i="3"/>
  <c r="V1673" i="3"/>
  <c r="V1672" i="3"/>
  <c r="V1671" i="3"/>
  <c r="AA1671" i="3"/>
  <c r="AB1671" i="3"/>
  <c r="V1670" i="3"/>
  <c r="AA1670" i="3"/>
  <c r="AB1670" i="3"/>
  <c r="L294" i="7"/>
  <c r="N294" i="7" s="1"/>
  <c r="L293" i="7"/>
  <c r="J294" i="7"/>
  <c r="N293" i="7"/>
  <c r="J293" i="7"/>
  <c r="N292" i="7"/>
  <c r="J292" i="7"/>
  <c r="L289" i="7"/>
  <c r="N289" i="7" s="1"/>
  <c r="L290" i="7"/>
  <c r="N291" i="7"/>
  <c r="J291" i="7"/>
  <c r="N290" i="7"/>
  <c r="J290" i="7"/>
  <c r="L288" i="7"/>
  <c r="N288" i="7" s="1"/>
  <c r="J289" i="7"/>
  <c r="J288" i="7"/>
  <c r="L286" i="7"/>
  <c r="N286" i="7" s="1"/>
  <c r="J287" i="7"/>
  <c r="J286" i="7"/>
  <c r="AA1666" i="3"/>
  <c r="AA1667" i="3"/>
  <c r="AA1668" i="3"/>
  <c r="AA1669" i="3"/>
  <c r="V1669" i="3"/>
  <c r="V1668" i="3"/>
  <c r="V1666" i="3"/>
  <c r="V1661" i="3"/>
  <c r="AA1661" i="3"/>
  <c r="AB1661" i="3" s="1"/>
  <c r="V1660" i="3"/>
  <c r="AA1660" i="3"/>
  <c r="AB1660" i="3" s="1"/>
  <c r="V1659" i="3"/>
  <c r="AA1659" i="3"/>
  <c r="AB1659" i="3" s="1"/>
  <c r="V1658" i="3"/>
  <c r="AA1658" i="3"/>
  <c r="AB1658" i="3" s="1"/>
  <c r="V1665" i="3"/>
  <c r="AA1665" i="3"/>
  <c r="AB1665" i="3" s="1"/>
  <c r="V1664" i="3"/>
  <c r="AA1664" i="3"/>
  <c r="AB1664" i="3" s="1"/>
  <c r="V1663" i="3"/>
  <c r="AA1663" i="3"/>
  <c r="AB1663" i="3" s="1"/>
  <c r="V1662" i="3"/>
  <c r="AA1662" i="3"/>
  <c r="AB1662" i="3" s="1"/>
  <c r="AA1654" i="3"/>
  <c r="V1657" i="3"/>
  <c r="AA1657" i="3"/>
  <c r="AB1657" i="3"/>
  <c r="V1656" i="3"/>
  <c r="AA1656" i="3"/>
  <c r="AB1656" i="3"/>
  <c r="V1655" i="3"/>
  <c r="AA1655" i="3"/>
  <c r="AB1655" i="3"/>
  <c r="H269" i="31"/>
  <c r="H267" i="31"/>
  <c r="H268" i="31"/>
  <c r="H264" i="31"/>
  <c r="H265" i="31"/>
  <c r="H266" i="31"/>
  <c r="V1654" i="3"/>
  <c r="V1653" i="3"/>
  <c r="AA1653" i="3"/>
  <c r="AB1653" i="3" s="1"/>
  <c r="V1151" i="3"/>
  <c r="V1150" i="3"/>
  <c r="V1149" i="3"/>
  <c r="V1148" i="3"/>
  <c r="V1652" i="3"/>
  <c r="AA1652" i="3"/>
  <c r="AB1652" i="3" s="1"/>
  <c r="V1651" i="3"/>
  <c r="AA1651" i="3"/>
  <c r="AB1651" i="3" s="1"/>
  <c r="V1650" i="3"/>
  <c r="AA1650" i="3"/>
  <c r="AB1650" i="3" s="1"/>
  <c r="L285" i="7"/>
  <c r="N285" i="7" s="1"/>
  <c r="J285" i="7"/>
  <c r="V1649" i="3"/>
  <c r="AA1649" i="3"/>
  <c r="AB1649" i="3" s="1"/>
  <c r="V1648" i="3"/>
  <c r="AA1648" i="3"/>
  <c r="AB1648" i="3" s="1"/>
  <c r="V1647" i="3"/>
  <c r="AA1647" i="3"/>
  <c r="AB1647" i="3" s="1"/>
  <c r="V1646" i="3"/>
  <c r="AA1646" i="3"/>
  <c r="AB1646" i="3" s="1"/>
  <c r="L284" i="7"/>
  <c r="N284" i="7" s="1"/>
  <c r="J284" i="7"/>
  <c r="V1645" i="3"/>
  <c r="AB1645" i="3"/>
  <c r="V1644" i="3"/>
  <c r="AB1644" i="3"/>
  <c r="V1643" i="3"/>
  <c r="AB1643" i="3"/>
  <c r="AA1639" i="3"/>
  <c r="AB1639" i="3" s="1"/>
  <c r="AA1642" i="3"/>
  <c r="AB1642" i="3" s="1"/>
  <c r="AA1641" i="3"/>
  <c r="AB1641" i="3" s="1"/>
  <c r="AA1640" i="3"/>
  <c r="AB1640" i="3" s="1"/>
  <c r="H253" i="31"/>
  <c r="H254" i="31"/>
  <c r="H255" i="31"/>
  <c r="H256" i="31"/>
  <c r="H257" i="31"/>
  <c r="H258" i="31"/>
  <c r="H260" i="31"/>
  <c r="H261" i="31"/>
  <c r="H262" i="31"/>
  <c r="H263" i="31"/>
  <c r="AA1637" i="3"/>
  <c r="V1638" i="3"/>
  <c r="AA1638" i="3"/>
  <c r="AB1638" i="3" s="1"/>
  <c r="V1637" i="3"/>
  <c r="V1636" i="3"/>
  <c r="AA1636" i="3"/>
  <c r="AB1636" i="3" s="1"/>
  <c r="V1635" i="3"/>
  <c r="AA1635" i="3"/>
  <c r="AB1635" i="3" s="1"/>
  <c r="V1634" i="3"/>
  <c r="AA1634" i="3"/>
  <c r="AB1634" i="3" s="1"/>
  <c r="V1633" i="3"/>
  <c r="AA1633" i="3"/>
  <c r="AB1633" i="3" s="1"/>
  <c r="L283" i="7"/>
  <c r="L282" i="7"/>
  <c r="N282" i="7" s="1"/>
  <c r="J283" i="7"/>
  <c r="N283" i="7"/>
  <c r="J282" i="7"/>
  <c r="L281" i="7"/>
  <c r="J281" i="7"/>
  <c r="N281" i="7"/>
  <c r="L280" i="7"/>
  <c r="N280" i="7" s="1"/>
  <c r="J280" i="7"/>
  <c r="V1632" i="3"/>
  <c r="AA1632" i="3"/>
  <c r="AB1632" i="3" s="1"/>
  <c r="V1631" i="3"/>
  <c r="AA1631" i="3"/>
  <c r="AB1631" i="3" s="1"/>
  <c r="V1630" i="3"/>
  <c r="AA1630" i="3"/>
  <c r="AB1630" i="3" s="1"/>
  <c r="V1629" i="3"/>
  <c r="AA1629" i="3"/>
  <c r="AB1629" i="3" s="1"/>
  <c r="L261" i="7"/>
  <c r="L264" i="7"/>
  <c r="V1628" i="3"/>
  <c r="AA1628" i="3"/>
  <c r="AB1628" i="3" s="1"/>
  <c r="AA1627" i="3"/>
  <c r="AB1627" i="3" s="1"/>
  <c r="V1626" i="3"/>
  <c r="AA1626" i="3"/>
  <c r="AB1626" i="3" s="1"/>
  <c r="V1625" i="3"/>
  <c r="AA1625" i="3"/>
  <c r="AB1625" i="3" s="1"/>
  <c r="V1624" i="3"/>
  <c r="AA1624" i="3"/>
  <c r="AB1624" i="3" s="1"/>
  <c r="V1623" i="3"/>
  <c r="AA1623" i="3"/>
  <c r="AB1623" i="3" s="1"/>
  <c r="AA1607" i="3"/>
  <c r="V1610" i="3"/>
  <c r="AA1610" i="3"/>
  <c r="AB1610" i="3"/>
  <c r="V1609" i="3"/>
  <c r="AA1609" i="3"/>
  <c r="AB1609" i="3"/>
  <c r="V1608" i="3"/>
  <c r="AA1608" i="3"/>
  <c r="AB1608" i="3"/>
  <c r="V1607" i="3"/>
  <c r="V1604" i="3"/>
  <c r="AA1604" i="3"/>
  <c r="AB1604" i="3" s="1"/>
  <c r="AA1616" i="3"/>
  <c r="AA1617" i="3"/>
  <c r="AA1618" i="3"/>
  <c r="AA1615" i="3"/>
  <c r="V1618" i="3"/>
  <c r="V1617" i="3"/>
  <c r="V1616" i="3"/>
  <c r="AA1595" i="3"/>
  <c r="AA1596" i="3"/>
  <c r="AA1597" i="3"/>
  <c r="AA1598" i="3"/>
  <c r="AA1599" i="3"/>
  <c r="AA1594" i="3"/>
  <c r="V1615" i="3"/>
  <c r="V1599" i="3"/>
  <c r="V1598" i="3"/>
  <c r="V1597" i="3"/>
  <c r="V1596" i="3"/>
  <c r="V1595" i="3"/>
  <c r="V1594" i="3"/>
  <c r="V1606" i="3"/>
  <c r="AA1606" i="3"/>
  <c r="AB1606" i="3" s="1"/>
  <c r="V1605" i="3"/>
  <c r="AA1605" i="3"/>
  <c r="AB1605" i="3" s="1"/>
  <c r="V1603" i="3"/>
  <c r="AA1603" i="3"/>
  <c r="AB1603" i="3" s="1"/>
  <c r="V1602" i="3"/>
  <c r="AA1602" i="3"/>
  <c r="AB1602" i="3" s="1"/>
  <c r="V1601" i="3"/>
  <c r="AA1601" i="3"/>
  <c r="AB1601" i="3" s="1"/>
  <c r="V1600" i="3"/>
  <c r="AA1600" i="3"/>
  <c r="AB1600" i="3" s="1"/>
  <c r="V1614" i="3"/>
  <c r="AA1614" i="3"/>
  <c r="AB1614" i="3" s="1"/>
  <c r="V1613" i="3"/>
  <c r="AA1613" i="3"/>
  <c r="AB1613" i="3" s="1"/>
  <c r="V1612" i="3"/>
  <c r="AA1612" i="3"/>
  <c r="AB1612" i="3" s="1"/>
  <c r="V1611" i="3"/>
  <c r="AA1611" i="3"/>
  <c r="AB1611" i="3" s="1"/>
  <c r="V1622" i="3"/>
  <c r="AA1622" i="3"/>
  <c r="AB1622" i="3" s="1"/>
  <c r="V1621" i="3"/>
  <c r="AA1621" i="3"/>
  <c r="AB1621" i="3" s="1"/>
  <c r="V1620" i="3"/>
  <c r="AA1620" i="3"/>
  <c r="AB1620" i="3" s="1"/>
  <c r="V1619" i="3"/>
  <c r="AA1619" i="3"/>
  <c r="AB1619" i="3" s="1"/>
  <c r="V1568" i="3"/>
  <c r="AA1568" i="3"/>
  <c r="AB1568" i="3" s="1"/>
  <c r="V1567" i="3"/>
  <c r="AA1567" i="3"/>
  <c r="AB1567" i="3" s="1"/>
  <c r="V1593" i="3"/>
  <c r="AB1593" i="3"/>
  <c r="V1592" i="3"/>
  <c r="AA1592" i="3"/>
  <c r="AB1592" i="3" s="1"/>
  <c r="V1591" i="3"/>
  <c r="AA1591" i="3"/>
  <c r="AB1591" i="3" s="1"/>
  <c r="V1590" i="3"/>
  <c r="AA1590" i="3"/>
  <c r="AB1590" i="3" s="1"/>
  <c r="V1589" i="3"/>
  <c r="AA1589" i="3"/>
  <c r="AB1589" i="3" s="1"/>
  <c r="V1588" i="3"/>
  <c r="AA1588" i="3"/>
  <c r="AB1588" i="3" s="1"/>
  <c r="V1572" i="3"/>
  <c r="V1573" i="3"/>
  <c r="AA1572" i="3"/>
  <c r="AB1572" i="3" s="1"/>
  <c r="AA1573" i="3"/>
  <c r="AB1573" i="3" s="1"/>
  <c r="V1571" i="3"/>
  <c r="AA1571" i="3"/>
  <c r="AB1571" i="3" s="1"/>
  <c r="V1570" i="3"/>
  <c r="AA1570" i="3"/>
  <c r="AB1570" i="3" s="1"/>
  <c r="V1581" i="3"/>
  <c r="AA1581" i="3"/>
  <c r="AB1581" i="3"/>
  <c r="V1580" i="3"/>
  <c r="AA1580" i="3"/>
  <c r="AB1580" i="3"/>
  <c r="V1575" i="3"/>
  <c r="AA1575" i="3"/>
  <c r="AB1575" i="3"/>
  <c r="V1576" i="3"/>
  <c r="V1577" i="3"/>
  <c r="V1578" i="3"/>
  <c r="V1579" i="3"/>
  <c r="V1582" i="3"/>
  <c r="V1583" i="3"/>
  <c r="V1574" i="3"/>
  <c r="AA1576" i="3"/>
  <c r="AB1576" i="3"/>
  <c r="AA1577" i="3"/>
  <c r="AB1577" i="3" s="1"/>
  <c r="AA1578" i="3"/>
  <c r="AB1578" i="3" s="1"/>
  <c r="AA1579" i="3"/>
  <c r="AB1579" i="3" s="1"/>
  <c r="AA1582" i="3"/>
  <c r="AB1582" i="3" s="1"/>
  <c r="AA1583" i="3"/>
  <c r="AB1583" i="3" s="1"/>
  <c r="AA1574" i="3"/>
  <c r="AB1574" i="3" s="1"/>
  <c r="AA1585" i="3"/>
  <c r="AB1585" i="3" s="1"/>
  <c r="V1584" i="3"/>
  <c r="AA1584" i="3"/>
  <c r="AB1584" i="3" s="1"/>
  <c r="AA1569" i="3"/>
  <c r="V1569" i="3"/>
  <c r="AA1587" i="3"/>
  <c r="AA1586" i="3"/>
  <c r="V1587" i="3"/>
  <c r="V1586" i="3"/>
  <c r="V1564" i="3"/>
  <c r="AA1564" i="3"/>
  <c r="AB1564" i="3" s="1"/>
  <c r="V1563" i="3"/>
  <c r="AA1563" i="3"/>
  <c r="AB1563" i="3" s="1"/>
  <c r="AA1562" i="3"/>
  <c r="V1562" i="3"/>
  <c r="V1566" i="3"/>
  <c r="AA1566" i="3"/>
  <c r="AB1566" i="3" s="1"/>
  <c r="V1565" i="3"/>
  <c r="AA1565" i="3"/>
  <c r="AB1565" i="3" s="1"/>
  <c r="L279" i="7"/>
  <c r="N279" i="7" s="1"/>
  <c r="J279" i="7"/>
  <c r="L278" i="7"/>
  <c r="N278" i="7" s="1"/>
  <c r="L273" i="7"/>
  <c r="N273" i="7" s="1"/>
  <c r="J273" i="7"/>
  <c r="L277" i="7"/>
  <c r="N277" i="7" s="1"/>
  <c r="J278" i="7"/>
  <c r="J277" i="7"/>
  <c r="L276" i="7"/>
  <c r="L275" i="7"/>
  <c r="N275" i="7" s="1"/>
  <c r="J276" i="7"/>
  <c r="N276" i="7"/>
  <c r="L274" i="7"/>
  <c r="N274" i="7" s="1"/>
  <c r="J275" i="7"/>
  <c r="J274" i="7"/>
  <c r="V1557" i="3"/>
  <c r="AA1557" i="3"/>
  <c r="AB1557" i="3" s="1"/>
  <c r="V1556" i="3"/>
  <c r="AA1556" i="3"/>
  <c r="AB1556" i="3" s="1"/>
  <c r="V1555" i="3"/>
  <c r="AA1555" i="3"/>
  <c r="AB1555" i="3" s="1"/>
  <c r="V1554" i="3"/>
  <c r="AA1554" i="3"/>
  <c r="AB1554" i="3" s="1"/>
  <c r="V1553" i="3"/>
  <c r="AA1553" i="3"/>
  <c r="AB1553" i="3" s="1"/>
  <c r="V1552" i="3"/>
  <c r="AA1552" i="3"/>
  <c r="AB1552" i="3" s="1"/>
  <c r="V1561" i="3"/>
  <c r="AA1561" i="3"/>
  <c r="AB1561" i="3" s="1"/>
  <c r="V1560" i="3"/>
  <c r="AA1560" i="3"/>
  <c r="AB1560" i="3" s="1"/>
  <c r="V1130" i="3"/>
  <c r="H249" i="31"/>
  <c r="H250" i="31"/>
  <c r="H251" i="31"/>
  <c r="H252" i="31"/>
  <c r="V1559" i="3"/>
  <c r="AA1559" i="3"/>
  <c r="AB1559" i="3"/>
  <c r="V1558" i="3"/>
  <c r="AA1558" i="3"/>
  <c r="AB1558" i="3"/>
  <c r="V1551" i="3"/>
  <c r="AA1551" i="3"/>
  <c r="AB1551" i="3"/>
  <c r="V1550" i="3"/>
  <c r="AA1550" i="3"/>
  <c r="AB1550" i="3"/>
  <c r="V1543" i="3"/>
  <c r="AA1543" i="3"/>
  <c r="AB1543" i="3"/>
  <c r="V1542" i="3"/>
  <c r="AA1542" i="3"/>
  <c r="AB1542" i="3"/>
  <c r="V1541" i="3"/>
  <c r="AA1541" i="3"/>
  <c r="AB1541" i="3"/>
  <c r="V1540" i="3"/>
  <c r="AA1540" i="3"/>
  <c r="AB1540" i="3"/>
  <c r="V1548" i="3"/>
  <c r="V1549" i="3"/>
  <c r="AA1548" i="3"/>
  <c r="AB1548" i="3" s="1"/>
  <c r="AA1549" i="3"/>
  <c r="AB1549" i="3" s="1"/>
  <c r="V1547" i="3"/>
  <c r="AA1547" i="3"/>
  <c r="AB1547" i="3" s="1"/>
  <c r="V1546" i="3"/>
  <c r="AA1546" i="3"/>
  <c r="AB1546" i="3" s="1"/>
  <c r="V1545" i="3"/>
  <c r="AA1545" i="3"/>
  <c r="AB1545" i="3" s="1"/>
  <c r="V1544" i="3"/>
  <c r="AA1544" i="3"/>
  <c r="AB1544" i="3" s="1"/>
  <c r="H245" i="31"/>
  <c r="H246" i="31"/>
  <c r="H247" i="31"/>
  <c r="H248" i="31"/>
  <c r="H244" i="31"/>
  <c r="H243" i="31"/>
  <c r="H242" i="31"/>
  <c r="V1539" i="3"/>
  <c r="AA1539" i="3"/>
  <c r="AB1539" i="3" s="1"/>
  <c r="V1538" i="3"/>
  <c r="AA1538" i="3"/>
  <c r="AB1538" i="3" s="1"/>
  <c r="V1537" i="3"/>
  <c r="AA1537" i="3"/>
  <c r="AB1537" i="3" s="1"/>
  <c r="V1536" i="3"/>
  <c r="AA1536" i="3"/>
  <c r="AB1536" i="3" s="1"/>
  <c r="V1535" i="3"/>
  <c r="AA1535" i="3"/>
  <c r="AB1535" i="3" s="1"/>
  <c r="V1534" i="3"/>
  <c r="AA1534" i="3"/>
  <c r="AB1534" i="3" s="1"/>
  <c r="V1533" i="3"/>
  <c r="AA1533" i="3"/>
  <c r="AB1533" i="3" s="1"/>
  <c r="L272" i="7"/>
  <c r="N272" i="7" s="1"/>
  <c r="J272" i="7"/>
  <c r="L271" i="7"/>
  <c r="N271" i="7" s="1"/>
  <c r="J271" i="7"/>
  <c r="V1532" i="3"/>
  <c r="AA1532" i="3"/>
  <c r="AB1532" i="3" s="1"/>
  <c r="V1531" i="3"/>
  <c r="AA1531" i="3"/>
  <c r="AB1531" i="3" s="1"/>
  <c r="V1530" i="3"/>
  <c r="AA1530" i="3"/>
  <c r="AB1530" i="3" s="1"/>
  <c r="V1529" i="3"/>
  <c r="AA1529" i="3"/>
  <c r="AB1529" i="3" s="1"/>
  <c r="V1528" i="3"/>
  <c r="AA1528" i="3"/>
  <c r="AB1528" i="3" s="1"/>
  <c r="V1527" i="3"/>
  <c r="AA1527" i="3"/>
  <c r="AB1527" i="3" s="1"/>
  <c r="V1526" i="3"/>
  <c r="AA1526" i="3"/>
  <c r="AB1526" i="3" s="1"/>
  <c r="V1525" i="3"/>
  <c r="AA1525" i="3"/>
  <c r="AB1525" i="3" s="1"/>
  <c r="V1524" i="3"/>
  <c r="AA1524" i="3"/>
  <c r="AB1524" i="3" s="1"/>
  <c r="V1519" i="3"/>
  <c r="AA1519" i="3"/>
  <c r="AB1519" i="3" s="1"/>
  <c r="V1518" i="3"/>
  <c r="AA1518" i="3"/>
  <c r="AB1518" i="3" s="1"/>
  <c r="V1517" i="3"/>
  <c r="AA1517" i="3"/>
  <c r="AB1517" i="3" s="1"/>
  <c r="V1516" i="3"/>
  <c r="AA1516" i="3"/>
  <c r="AB1516" i="3" s="1"/>
  <c r="L270" i="7"/>
  <c r="N270" i="7" s="1"/>
  <c r="J270" i="7"/>
  <c r="V1523" i="3"/>
  <c r="AA1523" i="3"/>
  <c r="AB1523" i="3" s="1"/>
  <c r="V1522" i="3"/>
  <c r="AA1522" i="3"/>
  <c r="AB1522" i="3" s="1"/>
  <c r="V1521" i="3"/>
  <c r="AA1521" i="3"/>
  <c r="AB1521" i="3" s="1"/>
  <c r="V1520" i="3"/>
  <c r="AA1520" i="3"/>
  <c r="AB1520" i="3" s="1"/>
  <c r="V1515" i="3"/>
  <c r="AA1515" i="3"/>
  <c r="AB1515" i="3" s="1"/>
  <c r="V1514" i="3"/>
  <c r="AA1514" i="3"/>
  <c r="AB1514" i="3" s="1"/>
  <c r="V1513" i="3"/>
  <c r="AA1513" i="3"/>
  <c r="AB1513" i="3" s="1"/>
  <c r="V1512" i="3"/>
  <c r="AA1512" i="3"/>
  <c r="AB1512" i="3" s="1"/>
  <c r="L269" i="7"/>
  <c r="N269" i="7" s="1"/>
  <c r="J269" i="7"/>
  <c r="V1510" i="3"/>
  <c r="AA1510" i="3"/>
  <c r="AB1510" i="3" s="1"/>
  <c r="V1509" i="3"/>
  <c r="AA1509" i="3"/>
  <c r="AB1509" i="3" s="1"/>
  <c r="V1508" i="3"/>
  <c r="AA1508" i="3"/>
  <c r="AB1508" i="3" s="1"/>
  <c r="V1507" i="3"/>
  <c r="AA1507" i="3"/>
  <c r="AB1507" i="3" s="1"/>
  <c r="V1504" i="3"/>
  <c r="AA1504" i="3"/>
  <c r="AB1504" i="3" s="1"/>
  <c r="V1503" i="3"/>
  <c r="AA1503" i="3"/>
  <c r="AB1503" i="3" s="1"/>
  <c r="V1506" i="3"/>
  <c r="AA1506" i="3"/>
  <c r="AB1506" i="3" s="1"/>
  <c r="V1505" i="3"/>
  <c r="AA1505" i="3"/>
  <c r="AB1505" i="3" s="1"/>
  <c r="V1502" i="3"/>
  <c r="AA1502" i="3"/>
  <c r="AB1502" i="3" s="1"/>
  <c r="V1501" i="3"/>
  <c r="AA1501" i="3"/>
  <c r="AB1501" i="3" s="1"/>
  <c r="V1511" i="3"/>
  <c r="AB1511" i="3" s="1"/>
  <c r="AB374" i="3"/>
  <c r="AB375" i="3"/>
  <c r="AB455" i="3"/>
  <c r="AB456" i="3"/>
  <c r="AB457" i="3"/>
  <c r="AB471" i="3"/>
  <c r="AB472" i="3"/>
  <c r="AB473" i="3"/>
  <c r="AB491" i="3"/>
  <c r="AB492" i="3"/>
  <c r="AB535" i="3"/>
  <c r="AB596" i="3"/>
  <c r="AB729" i="3"/>
  <c r="V811" i="3"/>
  <c r="V812" i="3"/>
  <c r="V813" i="3"/>
  <c r="V814" i="3"/>
  <c r="V815" i="3"/>
  <c r="V816" i="3"/>
  <c r="V817" i="3"/>
  <c r="V818" i="3"/>
  <c r="V819" i="3"/>
  <c r="V820" i="3"/>
  <c r="V821" i="3"/>
  <c r="V824" i="3"/>
  <c r="V825" i="3"/>
  <c r="V826" i="3"/>
  <c r="V827" i="3"/>
  <c r="V823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8" i="3"/>
  <c r="V849" i="3"/>
  <c r="V854" i="3"/>
  <c r="V855" i="3"/>
  <c r="V856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903" i="3"/>
  <c r="V904" i="3"/>
  <c r="V905" i="3"/>
  <c r="V906" i="3"/>
  <c r="V907" i="3"/>
  <c r="V908" i="3"/>
  <c r="V911" i="3"/>
  <c r="V912" i="3"/>
  <c r="V913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AB999" i="3"/>
  <c r="V1000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AB1018" i="3" s="1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AB1169" i="3" s="1"/>
  <c r="V1170" i="3"/>
  <c r="AB1170" i="3" s="1"/>
  <c r="V1171" i="3"/>
  <c r="AB1171" i="3" s="1"/>
  <c r="V1172" i="3"/>
  <c r="AB1172" i="3" s="1"/>
  <c r="V1173" i="3"/>
  <c r="V1174" i="3"/>
  <c r="V1175" i="3"/>
  <c r="V1176" i="3"/>
  <c r="V1177" i="3"/>
  <c r="V1178" i="3"/>
  <c r="V1179" i="3"/>
  <c r="V1180" i="3"/>
  <c r="V1181" i="3"/>
  <c r="V1182" i="3"/>
  <c r="V1183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AB1277" i="3"/>
  <c r="V1278" i="3"/>
  <c r="V1279" i="3"/>
  <c r="V1280" i="3"/>
  <c r="AB1280" i="3"/>
  <c r="V1281" i="3"/>
  <c r="AB1281" i="3"/>
  <c r="V1282" i="3"/>
  <c r="AB1282" i="3"/>
  <c r="V1283" i="3"/>
  <c r="V1284" i="3"/>
  <c r="V1285" i="3"/>
  <c r="V1286" i="3"/>
  <c r="AB1286" i="3"/>
  <c r="V1287" i="3"/>
  <c r="AB1287" i="3"/>
  <c r="V1288" i="3"/>
  <c r="AB1288" i="3"/>
  <c r="V1289" i="3"/>
  <c r="V1290" i="3"/>
  <c r="V1291" i="3"/>
  <c r="V1292" i="3"/>
  <c r="V1293" i="3"/>
  <c r="AB1293" i="3"/>
  <c r="V1294" i="3"/>
  <c r="AB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AB1349" i="3"/>
  <c r="V1350" i="3"/>
  <c r="AB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AB1379" i="3" s="1"/>
  <c r="V1380" i="3"/>
  <c r="V1383" i="3"/>
  <c r="V1384" i="3"/>
  <c r="V1385" i="3"/>
  <c r="V1386" i="3"/>
  <c r="V1387" i="3"/>
  <c r="V1388" i="3"/>
  <c r="V1389" i="3"/>
  <c r="AB1389" i="3"/>
  <c r="V1390" i="3"/>
  <c r="V1381" i="3"/>
  <c r="V1382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7" i="3"/>
  <c r="V1468" i="3"/>
  <c r="V1465" i="3"/>
  <c r="V1466" i="3"/>
  <c r="V1473" i="3"/>
  <c r="V1479" i="3"/>
  <c r="V1480" i="3"/>
  <c r="V1481" i="3"/>
  <c r="V1482" i="3"/>
  <c r="V1460" i="3"/>
  <c r="V1469" i="3"/>
  <c r="V1470" i="3"/>
  <c r="V1471" i="3"/>
  <c r="V1472" i="3"/>
  <c r="V1474" i="3"/>
  <c r="V1461" i="3"/>
  <c r="V1462" i="3"/>
  <c r="V1463" i="3"/>
  <c r="V1464" i="3"/>
  <c r="V1475" i="3"/>
  <c r="V1476" i="3"/>
  <c r="V1477" i="3"/>
  <c r="V1478" i="3"/>
  <c r="V1485" i="3"/>
  <c r="V1486" i="3"/>
  <c r="V1483" i="3"/>
  <c r="V1484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4" i="3"/>
  <c r="L250" i="7"/>
  <c r="AA1382" i="3"/>
  <c r="AB1382" i="3" s="1"/>
  <c r="AA1381" i="3"/>
  <c r="AB1381" i="3" s="1"/>
  <c r="L199" i="7"/>
  <c r="AA1500" i="3"/>
  <c r="AB1500" i="3" s="1"/>
  <c r="AA1499" i="3"/>
  <c r="AB1499" i="3" s="1"/>
  <c r="AA1498" i="3"/>
  <c r="AB1498" i="3" s="1"/>
  <c r="AA1497" i="3"/>
  <c r="AB1497" i="3" s="1"/>
  <c r="AA1496" i="3"/>
  <c r="AB1496" i="3" s="1"/>
  <c r="AA1495" i="3"/>
  <c r="AB1495" i="3" s="1"/>
  <c r="AA1494" i="3"/>
  <c r="AB1494" i="3" s="1"/>
  <c r="AA1493" i="3"/>
  <c r="AB1493" i="3" s="1"/>
  <c r="H221" i="31"/>
  <c r="L268" i="7"/>
  <c r="N268" i="7" s="1"/>
  <c r="J268" i="7"/>
  <c r="L267" i="7"/>
  <c r="N267" i="7" s="1"/>
  <c r="J267" i="7"/>
  <c r="AA1492" i="3"/>
  <c r="AB1492" i="3" s="1"/>
  <c r="AA1491" i="3"/>
  <c r="AB1491" i="3"/>
  <c r="AA1490" i="3"/>
  <c r="AB1490" i="3" s="1"/>
  <c r="AA1489" i="3"/>
  <c r="AB1489" i="3" s="1"/>
  <c r="AA1488" i="3"/>
  <c r="AB1488" i="3" s="1"/>
  <c r="AA1487" i="3"/>
  <c r="AB1487" i="3" s="1"/>
  <c r="H241" i="31"/>
  <c r="H236" i="31"/>
  <c r="H237" i="31"/>
  <c r="H238" i="31"/>
  <c r="H239" i="31"/>
  <c r="H240" i="31"/>
  <c r="L266" i="7"/>
  <c r="L265" i="7"/>
  <c r="N265" i="7" s="1"/>
  <c r="J266" i="7"/>
  <c r="N266" i="7"/>
  <c r="J265" i="7"/>
  <c r="AA1484" i="3"/>
  <c r="AB1484" i="3" s="1"/>
  <c r="AA1483" i="3"/>
  <c r="AB1483" i="3" s="1"/>
  <c r="AA1486" i="3"/>
  <c r="AB1486" i="3" s="1"/>
  <c r="AA1485" i="3"/>
  <c r="AB1485" i="3" s="1"/>
  <c r="AA1478" i="3"/>
  <c r="AB1478" i="3"/>
  <c r="AA1477" i="3"/>
  <c r="AB1477" i="3" s="1"/>
  <c r="AA1476" i="3"/>
  <c r="AB1476" i="3"/>
  <c r="AA1475" i="3"/>
  <c r="AB1475" i="3" s="1"/>
  <c r="AA1464" i="3"/>
  <c r="AB1464" i="3" s="1"/>
  <c r="AA1463" i="3"/>
  <c r="AB1463" i="3" s="1"/>
  <c r="AA1462" i="3"/>
  <c r="AB1462" i="3" s="1"/>
  <c r="AA1461" i="3"/>
  <c r="AB1461" i="3" s="1"/>
  <c r="AA1474" i="3"/>
  <c r="AB1474" i="3" s="1"/>
  <c r="AA1472" i="3"/>
  <c r="AB1472" i="3" s="1"/>
  <c r="AA1471" i="3"/>
  <c r="AB1471" i="3" s="1"/>
  <c r="AA1470" i="3"/>
  <c r="AB1470" i="3" s="1"/>
  <c r="AA1469" i="3"/>
  <c r="AB1469" i="3" s="1"/>
  <c r="AA1460" i="3"/>
  <c r="AB1460" i="3" s="1"/>
  <c r="AA1482" i="3"/>
  <c r="AB1482" i="3"/>
  <c r="AA1481" i="3"/>
  <c r="AB1481" i="3" s="1"/>
  <c r="AA1480" i="3"/>
  <c r="AB1480" i="3" s="1"/>
  <c r="AA1479" i="3"/>
  <c r="AB1479" i="3" s="1"/>
  <c r="AA1473" i="3"/>
  <c r="AB1473" i="3" s="1"/>
  <c r="J253" i="7"/>
  <c r="J264" i="7"/>
  <c r="N264" i="7"/>
  <c r="AA1466" i="3"/>
  <c r="AB1466" i="3" s="1"/>
  <c r="AA1465" i="3"/>
  <c r="AB1465" i="3" s="1"/>
  <c r="AA1468" i="3"/>
  <c r="AB1468" i="3" s="1"/>
  <c r="AA1467" i="3"/>
  <c r="AB1467" i="3" s="1"/>
  <c r="AA1453" i="3"/>
  <c r="AB1453" i="3" s="1"/>
  <c r="AA1454" i="3"/>
  <c r="AB1454" i="3" s="1"/>
  <c r="AA1457" i="3"/>
  <c r="AB1457" i="3" s="1"/>
  <c r="AA1458" i="3"/>
  <c r="AB1458" i="3" s="1"/>
  <c r="AA1459" i="3"/>
  <c r="AB1459" i="3" s="1"/>
  <c r="AA1456" i="3"/>
  <c r="AB1456" i="3" s="1"/>
  <c r="AA1455" i="3"/>
  <c r="AB1455" i="3"/>
  <c r="AA1452" i="3"/>
  <c r="AB1452" i="3" s="1"/>
  <c r="AA1451" i="3"/>
  <c r="AB1451" i="3" s="1"/>
  <c r="AA1450" i="3"/>
  <c r="AB1450" i="3" s="1"/>
  <c r="AA1449" i="3"/>
  <c r="AB1449" i="3" s="1"/>
  <c r="AA1448" i="3"/>
  <c r="AB1448" i="3" s="1"/>
  <c r="AA1447" i="3"/>
  <c r="AB1447" i="3" s="1"/>
  <c r="N261" i="7"/>
  <c r="L263" i="7"/>
  <c r="N263" i="7" s="1"/>
  <c r="L262" i="7"/>
  <c r="N262" i="7" s="1"/>
  <c r="J263" i="7"/>
  <c r="J262" i="7"/>
  <c r="AA1445" i="3"/>
  <c r="AB1445" i="3" s="1"/>
  <c r="AA1444" i="3"/>
  <c r="AB1444" i="3" s="1"/>
  <c r="AB1446" i="3"/>
  <c r="AA1443" i="3"/>
  <c r="AB1443" i="3" s="1"/>
  <c r="AA1439" i="3"/>
  <c r="AB1439" i="3" s="1"/>
  <c r="AA1440" i="3"/>
  <c r="AB1440" i="3" s="1"/>
  <c r="AA1441" i="3"/>
  <c r="AB1441" i="3" s="1"/>
  <c r="AA1442" i="3"/>
  <c r="AB1442" i="3" s="1"/>
  <c r="AA1437" i="3"/>
  <c r="AB1437" i="3" s="1"/>
  <c r="AA1438" i="3"/>
  <c r="AB1438" i="3"/>
  <c r="H232" i="31"/>
  <c r="H233" i="31"/>
  <c r="H234" i="31"/>
  <c r="H235" i="31"/>
  <c r="AA1436" i="3"/>
  <c r="AB1436" i="3" s="1"/>
  <c r="L260" i="7"/>
  <c r="N260" i="7" s="1"/>
  <c r="J261" i="7"/>
  <c r="J260" i="7"/>
  <c r="AA1435" i="3"/>
  <c r="AB1435" i="3" s="1"/>
  <c r="AA1434" i="3"/>
  <c r="AB1434" i="3" s="1"/>
  <c r="AA1433" i="3"/>
  <c r="AB1433" i="3" s="1"/>
  <c r="AA1432" i="3"/>
  <c r="AB1432" i="3" s="1"/>
  <c r="AA1427" i="3"/>
  <c r="AB1427" i="3" s="1"/>
  <c r="AA1426" i="3"/>
  <c r="AB1426" i="3" s="1"/>
  <c r="AA1425" i="3"/>
  <c r="AB1425" i="3" s="1"/>
  <c r="AA1424" i="3"/>
  <c r="AB1424" i="3" s="1"/>
  <c r="AA1417" i="3"/>
  <c r="AB1417" i="3" s="1"/>
  <c r="AA1418" i="3"/>
  <c r="AB1418" i="3" s="1"/>
  <c r="AA1419" i="3"/>
  <c r="AB1419" i="3" s="1"/>
  <c r="AA1414" i="3"/>
  <c r="AB1414" i="3" s="1"/>
  <c r="AA1415" i="3"/>
  <c r="AB1415" i="3" s="1"/>
  <c r="AA1416" i="3"/>
  <c r="AB1416" i="3" s="1"/>
  <c r="AA1431" i="3"/>
  <c r="AB1431" i="3" s="1"/>
  <c r="AA1430" i="3"/>
  <c r="AB1430" i="3" s="1"/>
  <c r="AA1429" i="3"/>
  <c r="AB1429" i="3" s="1"/>
  <c r="AA1428" i="3"/>
  <c r="AB1428" i="3" s="1"/>
  <c r="AA1423" i="3"/>
  <c r="AB1423" i="3" s="1"/>
  <c r="AA1422" i="3"/>
  <c r="AB1422" i="3" s="1"/>
  <c r="AA1421" i="3"/>
  <c r="AB1421" i="3" s="1"/>
  <c r="AA1420" i="3"/>
  <c r="AB1420" i="3" s="1"/>
  <c r="L259" i="7"/>
  <c r="N259" i="7" s="1"/>
  <c r="J259" i="7"/>
  <c r="J258" i="7"/>
  <c r="L257" i="7"/>
  <c r="N257" i="7" s="1"/>
  <c r="L258" i="7"/>
  <c r="N258" i="7" s="1"/>
  <c r="J257" i="7"/>
  <c r="L256" i="7"/>
  <c r="N256" i="7" s="1"/>
  <c r="J256" i="7"/>
  <c r="AB1411" i="3"/>
  <c r="L251" i="7"/>
  <c r="N251" i="7" s="1"/>
  <c r="L255" i="7"/>
  <c r="N255" i="7" s="1"/>
  <c r="AA1413" i="3"/>
  <c r="AB1413" i="3" s="1"/>
  <c r="AA1412" i="3"/>
  <c r="AB1412" i="3" s="1"/>
  <c r="H231" i="31"/>
  <c r="H226" i="31"/>
  <c r="H227" i="31"/>
  <c r="H228" i="31"/>
  <c r="H229" i="31"/>
  <c r="H230" i="31"/>
  <c r="H224" i="31"/>
  <c r="H225" i="31"/>
  <c r="AA1399" i="3"/>
  <c r="AB1399" i="3" s="1"/>
  <c r="AA1400" i="3"/>
  <c r="AB1400" i="3" s="1"/>
  <c r="AA1401" i="3"/>
  <c r="AB1401" i="3" s="1"/>
  <c r="AA1402" i="3"/>
  <c r="AB1402" i="3" s="1"/>
  <c r="AA1404" i="3"/>
  <c r="AB1404" i="3" s="1"/>
  <c r="AA1403" i="3"/>
  <c r="AB1403" i="3" s="1"/>
  <c r="AA1408" i="3"/>
  <c r="AB1408" i="3" s="1"/>
  <c r="AA1407" i="3"/>
  <c r="AB1407" i="3" s="1"/>
  <c r="AA1406" i="3"/>
  <c r="AB1406" i="3" s="1"/>
  <c r="AA1405" i="3"/>
  <c r="AB1405" i="3" s="1"/>
  <c r="AA1410" i="3"/>
  <c r="AB1410" i="3" s="1"/>
  <c r="AA1409" i="3"/>
  <c r="AB1409" i="3" s="1"/>
  <c r="L253" i="7"/>
  <c r="N253" i="7" s="1"/>
  <c r="L254" i="7"/>
  <c r="N254" i="7" s="1"/>
  <c r="J255" i="7"/>
  <c r="J254" i="7"/>
  <c r="N250" i="7"/>
  <c r="J250" i="7"/>
  <c r="AA1385" i="3"/>
  <c r="AB1385" i="3" s="1"/>
  <c r="AA1386" i="3"/>
  <c r="AB1386" i="3" s="1"/>
  <c r="AA1380" i="3"/>
  <c r="AB1380" i="3" s="1"/>
  <c r="AA1398" i="3"/>
  <c r="AB1398" i="3"/>
  <c r="AA1397" i="3"/>
  <c r="AB1397" i="3" s="1"/>
  <c r="AA1396" i="3"/>
  <c r="AB1396" i="3"/>
  <c r="AA1395" i="3"/>
  <c r="AB1395" i="3" s="1"/>
  <c r="AA1375" i="3"/>
  <c r="AB1375" i="3" s="1"/>
  <c r="AA1376" i="3"/>
  <c r="AB1376" i="3" s="1"/>
  <c r="AA1377" i="3"/>
  <c r="AB1377" i="3" s="1"/>
  <c r="AA1378" i="3"/>
  <c r="AB1378" i="3" s="1"/>
  <c r="L249" i="7"/>
  <c r="N249" i="7" s="1"/>
  <c r="L248" i="7"/>
  <c r="N248" i="7" s="1"/>
  <c r="AA1383" i="3"/>
  <c r="AB1383" i="3" s="1"/>
  <c r="AA1384" i="3"/>
  <c r="AB1384" i="3" s="1"/>
  <c r="AA1303" i="3"/>
  <c r="AB1303" i="3" s="1"/>
  <c r="AA1304" i="3"/>
  <c r="AB1304" i="3" s="1"/>
  <c r="AA1305" i="3"/>
  <c r="AB1305" i="3" s="1"/>
  <c r="AA1306" i="3"/>
  <c r="AB1306" i="3" s="1"/>
  <c r="AA1393" i="3"/>
  <c r="AB1393" i="3" s="1"/>
  <c r="AA1394" i="3"/>
  <c r="AB1394" i="3" s="1"/>
  <c r="AA1391" i="3"/>
  <c r="AB1391" i="3" s="1"/>
  <c r="AA1392" i="3"/>
  <c r="AB1392" i="3" s="1"/>
  <c r="J251" i="7"/>
  <c r="L252" i="7"/>
  <c r="N252" i="7" s="1"/>
  <c r="AB1388" i="3"/>
  <c r="AB1387" i="3"/>
  <c r="J252" i="7"/>
  <c r="J249" i="7"/>
  <c r="L247" i="7"/>
  <c r="N247" i="7" s="1"/>
  <c r="J247" i="7"/>
  <c r="AA1390" i="3"/>
  <c r="AB1390" i="3" s="1"/>
  <c r="AA1370" i="3"/>
  <c r="AB1370" i="3" s="1"/>
  <c r="AA1369" i="3"/>
  <c r="AB1369" i="3" s="1"/>
  <c r="AA1372" i="3"/>
  <c r="AB1372" i="3" s="1"/>
  <c r="AA1373" i="3"/>
  <c r="AB1373" i="3" s="1"/>
  <c r="AA1374" i="3"/>
  <c r="AB1374" i="3" s="1"/>
  <c r="AA1371" i="3"/>
  <c r="AB1371" i="3" s="1"/>
  <c r="AA1360" i="3"/>
  <c r="AB1360" i="3" s="1"/>
  <c r="AA1359" i="3"/>
  <c r="AB1359" i="3" s="1"/>
  <c r="AA1358" i="3"/>
  <c r="AB1358" i="3" s="1"/>
  <c r="AA1357" i="3"/>
  <c r="AB1357" i="3" s="1"/>
  <c r="AA1356" i="3"/>
  <c r="AB1356" i="3" s="1"/>
  <c r="AA1355" i="3"/>
  <c r="AB1355" i="3" s="1"/>
  <c r="AA1354" i="3"/>
  <c r="AB1354" i="3" s="1"/>
  <c r="AA1353" i="3"/>
  <c r="AB1353" i="3" s="1"/>
  <c r="AA1364" i="3"/>
  <c r="AB1364" i="3" s="1"/>
  <c r="AA1363" i="3"/>
  <c r="AB1363" i="3" s="1"/>
  <c r="AA1362" i="3"/>
  <c r="AB1362" i="3" s="1"/>
  <c r="AA1361" i="3"/>
  <c r="AB1361" i="3" s="1"/>
  <c r="AA1368" i="3"/>
  <c r="AB1368" i="3" s="1"/>
  <c r="AA1367" i="3"/>
  <c r="AB1367" i="3" s="1"/>
  <c r="AA1366" i="3"/>
  <c r="AB1366" i="3" s="1"/>
  <c r="AA1365" i="3"/>
  <c r="AB1365" i="3" s="1"/>
  <c r="AA1346" i="3"/>
  <c r="AB1346" i="3" s="1"/>
  <c r="AA1347" i="3"/>
  <c r="AB1347" i="3" s="1"/>
  <c r="AA1348" i="3"/>
  <c r="AB1348" i="3" s="1"/>
  <c r="AA1345" i="3"/>
  <c r="AB1345" i="3" s="1"/>
  <c r="AA1352" i="3"/>
  <c r="AB1352" i="3" s="1"/>
  <c r="AA1351" i="3"/>
  <c r="AB1351" i="3" s="1"/>
  <c r="AA1344" i="3"/>
  <c r="AB1344" i="3" s="1"/>
  <c r="AA1343" i="3"/>
  <c r="AB1343" i="3" s="1"/>
  <c r="AA1342" i="3"/>
  <c r="AB1342" i="3" s="1"/>
  <c r="L245" i="7"/>
  <c r="N245" i="7" s="1"/>
  <c r="J245" i="7"/>
  <c r="AA1341" i="3"/>
  <c r="AB1341" i="3" s="1"/>
  <c r="L246" i="7"/>
  <c r="N246" i="7" s="1"/>
  <c r="J246" i="7"/>
  <c r="L244" i="7"/>
  <c r="N244" i="7" s="1"/>
  <c r="AA1340" i="3"/>
  <c r="AB1340" i="3" s="1"/>
  <c r="AA1339" i="3"/>
  <c r="AB1339" i="3" s="1"/>
  <c r="L235" i="7"/>
  <c r="N235" i="7" s="1"/>
  <c r="AA1324" i="3"/>
  <c r="AB1324" i="3" s="1"/>
  <c r="AA1323" i="3"/>
  <c r="AB1323" i="3" s="1"/>
  <c r="AA1322" i="3"/>
  <c r="AB1322" i="3" s="1"/>
  <c r="AA1321" i="3"/>
  <c r="AB1321" i="3" s="1"/>
  <c r="AA1326" i="3"/>
  <c r="AB1326" i="3" s="1"/>
  <c r="AA1338" i="3"/>
  <c r="AB1338" i="3" s="1"/>
  <c r="AA1337" i="3"/>
  <c r="AB1337" i="3" s="1"/>
  <c r="AA1336" i="3"/>
  <c r="AB1336" i="3" s="1"/>
  <c r="AA1335" i="3"/>
  <c r="AB1335" i="3" s="1"/>
  <c r="AA1332" i="3"/>
  <c r="AB1332" i="3" s="1"/>
  <c r="AA1331" i="3"/>
  <c r="AB1331" i="3" s="1"/>
  <c r="AA1330" i="3"/>
  <c r="AB1330" i="3" s="1"/>
  <c r="AA1329" i="3"/>
  <c r="AB1329" i="3" s="1"/>
  <c r="AA1328" i="3"/>
  <c r="AB1328" i="3" s="1"/>
  <c r="AA1327" i="3"/>
  <c r="AB1327" i="3" s="1"/>
  <c r="AA1334" i="3"/>
  <c r="AB1334" i="3" s="1"/>
  <c r="AA1333" i="3"/>
  <c r="AB1333" i="3" s="1"/>
  <c r="J244" i="7"/>
  <c r="H222" i="31"/>
  <c r="H223" i="31"/>
  <c r="H217" i="31"/>
  <c r="H218" i="31"/>
  <c r="H219" i="31"/>
  <c r="H220" i="31"/>
  <c r="AA1318" i="3"/>
  <c r="AB1318" i="3" s="1"/>
  <c r="AA1317" i="3"/>
  <c r="AB1317" i="3" s="1"/>
  <c r="AA1316" i="3"/>
  <c r="AB1316" i="3" s="1"/>
  <c r="AA1315" i="3"/>
  <c r="AB1315" i="3" s="1"/>
  <c r="L243" i="7"/>
  <c r="N243" i="7" s="1"/>
  <c r="J243" i="7"/>
  <c r="L242" i="7"/>
  <c r="N242" i="7" s="1"/>
  <c r="J242" i="7"/>
  <c r="AA1320" i="3"/>
  <c r="AB1320" i="3" s="1"/>
  <c r="AA1319" i="3"/>
  <c r="AB1319" i="3" s="1"/>
  <c r="AA1312" i="3"/>
  <c r="AB1312" i="3" s="1"/>
  <c r="AA1313" i="3"/>
  <c r="AB1313" i="3" s="1"/>
  <c r="AA1314" i="3"/>
  <c r="AB1314" i="3" s="1"/>
  <c r="AA1311" i="3"/>
  <c r="AB1311" i="3" s="1"/>
  <c r="AA1310" i="3"/>
  <c r="AB1310" i="3" s="1"/>
  <c r="AA1309" i="3"/>
  <c r="AB1309" i="3" s="1"/>
  <c r="AA1308" i="3"/>
  <c r="AB1308" i="3" s="1"/>
  <c r="AA1307" i="3"/>
  <c r="AB1307" i="3" s="1"/>
  <c r="AA1292" i="3"/>
  <c r="AB1292" i="3" s="1"/>
  <c r="AA1291" i="3"/>
  <c r="AB1291" i="3" s="1"/>
  <c r="AA1290" i="3"/>
  <c r="AB1290" i="3" s="1"/>
  <c r="AA1289" i="3"/>
  <c r="AB1289" i="3" s="1"/>
  <c r="AA1302" i="3"/>
  <c r="AB1302" i="3" s="1"/>
  <c r="AA1301" i="3"/>
  <c r="AB1301" i="3" s="1"/>
  <c r="AA1300" i="3"/>
  <c r="AB1300" i="3" s="1"/>
  <c r="AA1299" i="3"/>
  <c r="AB1299" i="3" s="1"/>
  <c r="AA1298" i="3"/>
  <c r="AB1298" i="3" s="1"/>
  <c r="AA1297" i="3"/>
  <c r="AB1297" i="3"/>
  <c r="AA1110" i="3"/>
  <c r="AB1110" i="3" s="1"/>
  <c r="AA1109" i="3"/>
  <c r="AB1109" i="3" s="1"/>
  <c r="AA1108" i="3"/>
  <c r="AB1108" i="3" s="1"/>
  <c r="AA1107" i="3"/>
  <c r="AB1107" i="3" s="1"/>
  <c r="AA1296" i="3"/>
  <c r="AB1296" i="3" s="1"/>
  <c r="AA1295" i="3"/>
  <c r="AB1295" i="3" s="1"/>
  <c r="L241" i="7"/>
  <c r="N241" i="7" s="1"/>
  <c r="L240" i="7"/>
  <c r="N240" i="7" s="1"/>
  <c r="AA1285" i="3"/>
  <c r="AB1285" i="3" s="1"/>
  <c r="AA1284" i="3"/>
  <c r="AB1284" i="3" s="1"/>
  <c r="AA1283" i="3"/>
  <c r="AB1283" i="3" s="1"/>
  <c r="J241" i="7"/>
  <c r="AA1278" i="3"/>
  <c r="AB1278" i="3" s="1"/>
  <c r="AA1279" i="3"/>
  <c r="AB1279" i="3" s="1"/>
  <c r="L223" i="7"/>
  <c r="L222" i="7"/>
  <c r="N222" i="7" s="1"/>
  <c r="AA1251" i="3"/>
  <c r="AB1251" i="3" s="1"/>
  <c r="AA1253" i="3"/>
  <c r="AB1253" i="3" s="1"/>
  <c r="AA1259" i="3"/>
  <c r="AB1259" i="3" s="1"/>
  <c r="AA1261" i="3"/>
  <c r="AB1261" i="3" s="1"/>
  <c r="AA1262" i="3"/>
  <c r="AB1262" i="3" s="1"/>
  <c r="AA1255" i="3"/>
  <c r="AB1255" i="3" s="1"/>
  <c r="AA1256" i="3"/>
  <c r="AB1256" i="3" s="1"/>
  <c r="AA1257" i="3"/>
  <c r="AB1257" i="3" s="1"/>
  <c r="AA1258" i="3"/>
  <c r="AB1258" i="3" s="1"/>
  <c r="AA1263" i="3"/>
  <c r="AB1263" i="3" s="1"/>
  <c r="AA1264" i="3"/>
  <c r="AB1264" i="3" s="1"/>
  <c r="AA1265" i="3"/>
  <c r="AB1265" i="3" s="1"/>
  <c r="AA1266" i="3"/>
  <c r="AB1266" i="3" s="1"/>
  <c r="AA1267" i="3"/>
  <c r="AB1267" i="3" s="1"/>
  <c r="AA1268" i="3"/>
  <c r="AB1268" i="3" s="1"/>
  <c r="AA1269" i="3"/>
  <c r="AB1269" i="3" s="1"/>
  <c r="AA1270" i="3"/>
  <c r="AB1270" i="3" s="1"/>
  <c r="AA1273" i="3"/>
  <c r="AB1273" i="3" s="1"/>
  <c r="AA1274" i="3"/>
  <c r="AB1274" i="3" s="1"/>
  <c r="AA1275" i="3"/>
  <c r="AB1275" i="3" s="1"/>
  <c r="AA1276" i="3"/>
  <c r="AB1276" i="3" s="1"/>
  <c r="AA1271" i="3"/>
  <c r="AB1271" i="3" s="1"/>
  <c r="AA1272" i="3"/>
  <c r="AB1272" i="3" s="1"/>
  <c r="AA1260" i="3"/>
  <c r="AB1260" i="3" s="1"/>
  <c r="AA1254" i="3"/>
  <c r="AB1254" i="3" s="1"/>
  <c r="AA1252" i="3"/>
  <c r="AB1252" i="3" s="1"/>
  <c r="AA1250" i="3"/>
  <c r="AB1250" i="3" s="1"/>
  <c r="AA1249" i="3"/>
  <c r="AB1249" i="3" s="1"/>
  <c r="AA1237" i="3"/>
  <c r="AB1237" i="3" s="1"/>
  <c r="L239" i="7"/>
  <c r="N239" i="7" s="1"/>
  <c r="J240" i="7"/>
  <c r="J239" i="7"/>
  <c r="L234" i="7"/>
  <c r="N234" i="7" s="1"/>
  <c r="L233" i="7"/>
  <c r="N233" i="7" s="1"/>
  <c r="L232" i="7"/>
  <c r="N232" i="7" s="1"/>
  <c r="L231" i="7"/>
  <c r="N231" i="7" s="1"/>
  <c r="L238" i="7"/>
  <c r="N238" i="7" s="1"/>
  <c r="J238" i="7"/>
  <c r="L237" i="7"/>
  <c r="N237" i="7" s="1"/>
  <c r="J237" i="7"/>
  <c r="N155" i="7"/>
  <c r="L200" i="7"/>
  <c r="N200" i="7" s="1"/>
  <c r="L193" i="7"/>
  <c r="N193" i="7" s="1"/>
  <c r="L203" i="7"/>
  <c r="L198" i="7"/>
  <c r="N198" i="7" s="1"/>
  <c r="L236" i="7"/>
  <c r="N236" i="7" s="1"/>
  <c r="J236" i="7"/>
  <c r="J235" i="7"/>
  <c r="J234" i="7"/>
  <c r="J233" i="7"/>
  <c r="J232" i="7"/>
  <c r="AA1240" i="3"/>
  <c r="AB1240" i="3" s="1"/>
  <c r="AA1239" i="3"/>
  <c r="AB1239" i="3"/>
  <c r="AA1238" i="3"/>
  <c r="AB1238" i="3" s="1"/>
  <c r="AA1226" i="3"/>
  <c r="AB1226" i="3" s="1"/>
  <c r="AA1225" i="3"/>
  <c r="AB1225" i="3" s="1"/>
  <c r="AA1248" i="3"/>
  <c r="AB1248" i="3" s="1"/>
  <c r="AA1247" i="3"/>
  <c r="AB1247" i="3" s="1"/>
  <c r="AA1246" i="3"/>
  <c r="AB1246" i="3" s="1"/>
  <c r="AA1245" i="3"/>
  <c r="AB1245" i="3" s="1"/>
  <c r="AA1244" i="3"/>
  <c r="AB1244" i="3" s="1"/>
  <c r="AA1243" i="3"/>
  <c r="AB1243" i="3" s="1"/>
  <c r="AA1242" i="3"/>
  <c r="AB1242" i="3" s="1"/>
  <c r="AA1241" i="3"/>
  <c r="AB1241" i="3" s="1"/>
  <c r="AA1232" i="3"/>
  <c r="AB1232" i="3" s="1"/>
  <c r="AA1231" i="3"/>
  <c r="AB1231" i="3" s="1"/>
  <c r="AA1230" i="3"/>
  <c r="AB1230" i="3" s="1"/>
  <c r="AA1229" i="3"/>
  <c r="AB1229" i="3" s="1"/>
  <c r="AA1235" i="3"/>
  <c r="AB1235" i="3" s="1"/>
  <c r="AA1236" i="3"/>
  <c r="AB1236" i="3" s="1"/>
  <c r="AA1234" i="3"/>
  <c r="AB1234" i="3" s="1"/>
  <c r="AA1233" i="3"/>
  <c r="AB1233" i="3" s="1"/>
  <c r="AA1228" i="3"/>
  <c r="AB1228" i="3" s="1"/>
  <c r="AA1227" i="3"/>
  <c r="AB1227" i="3" s="1"/>
  <c r="AA1224" i="3"/>
  <c r="AB1224" i="3" s="1"/>
  <c r="AA1223" i="3"/>
  <c r="AB1223" i="3" s="1"/>
  <c r="J231" i="7"/>
  <c r="AA1222" i="3"/>
  <c r="AB1222" i="3" s="1"/>
  <c r="AA1221" i="3"/>
  <c r="AB1221" i="3" s="1"/>
  <c r="N201" i="7"/>
  <c r="AA1220" i="3"/>
  <c r="AB1220" i="3" s="1"/>
  <c r="AA1219" i="3"/>
  <c r="AB1219" i="3" s="1"/>
  <c r="AA1218" i="3"/>
  <c r="AB1218" i="3" s="1"/>
  <c r="AA1217" i="3"/>
  <c r="AB1217" i="3" s="1"/>
  <c r="H214" i="31"/>
  <c r="H215" i="31"/>
  <c r="H216" i="31"/>
  <c r="AA1212" i="3"/>
  <c r="AB1212" i="3" s="1"/>
  <c r="AA1211" i="3"/>
  <c r="AB1211" i="3" s="1"/>
  <c r="AA1210" i="3"/>
  <c r="AB1210" i="3" s="1"/>
  <c r="AA1209" i="3"/>
  <c r="AB1209" i="3" s="1"/>
  <c r="L207" i="7"/>
  <c r="N207" i="7" s="1"/>
  <c r="AA1216" i="3"/>
  <c r="AB1216" i="3"/>
  <c r="AA1215" i="3"/>
  <c r="AB1215" i="3" s="1"/>
  <c r="AA1214" i="3"/>
  <c r="AB1214" i="3" s="1"/>
  <c r="AA1213" i="3"/>
  <c r="AB1213" i="3" s="1"/>
  <c r="L205" i="7"/>
  <c r="N205" i="7" s="1"/>
  <c r="AA1207" i="3"/>
  <c r="AB1207" i="3" s="1"/>
  <c r="AA1208" i="3"/>
  <c r="AB1208" i="3" s="1"/>
  <c r="AA1206" i="3"/>
  <c r="AB1206" i="3" s="1"/>
  <c r="AA1205" i="3"/>
  <c r="AB1205" i="3" s="1"/>
  <c r="AA1201" i="3"/>
  <c r="AB1201" i="3" s="1"/>
  <c r="AA1202" i="3"/>
  <c r="AB1202" i="3" s="1"/>
  <c r="AA1203" i="3"/>
  <c r="AB1203" i="3" s="1"/>
  <c r="AA1204" i="3"/>
  <c r="AB1204" i="3" s="1"/>
  <c r="AA1181" i="3"/>
  <c r="AB1181" i="3" s="1"/>
  <c r="AA1182" i="3"/>
  <c r="AB1182" i="3" s="1"/>
  <c r="AA1189" i="3"/>
  <c r="AB1189" i="3" s="1"/>
  <c r="AA1190" i="3"/>
  <c r="AB1190" i="3" s="1"/>
  <c r="AA1191" i="3"/>
  <c r="AB1191" i="3" s="1"/>
  <c r="AA1192" i="3"/>
  <c r="AB1192" i="3" s="1"/>
  <c r="AA1188" i="3"/>
  <c r="AB1188" i="3" s="1"/>
  <c r="AA1187" i="3"/>
  <c r="AB1187" i="3" s="1"/>
  <c r="AA1186" i="3"/>
  <c r="AB1186" i="3" s="1"/>
  <c r="AA1185" i="3"/>
  <c r="AB1185" i="3" s="1"/>
  <c r="AA1200" i="3"/>
  <c r="AB1200" i="3" s="1"/>
  <c r="AA1199" i="3"/>
  <c r="AB1199" i="3" s="1"/>
  <c r="AA1198" i="3"/>
  <c r="AB1198" i="3" s="1"/>
  <c r="AA1197" i="3"/>
  <c r="AB1197" i="3" s="1"/>
  <c r="AA1184" i="3"/>
  <c r="AB1184" i="3" s="1"/>
  <c r="AA1183" i="3"/>
  <c r="AB1183" i="3" s="1"/>
  <c r="AA1196" i="3"/>
  <c r="AB1196" i="3" s="1"/>
  <c r="AA1195" i="3"/>
  <c r="AB1195" i="3" s="1"/>
  <c r="AA1194" i="3"/>
  <c r="AB1194" i="3" s="1"/>
  <c r="AA1193" i="3"/>
  <c r="AB1193" i="3" s="1"/>
  <c r="L230" i="7"/>
  <c r="N230" i="7" s="1"/>
  <c r="J230" i="7"/>
  <c r="L229" i="7"/>
  <c r="N229" i="7" s="1"/>
  <c r="J229" i="7"/>
  <c r="L228" i="7"/>
  <c r="N228" i="7" s="1"/>
  <c r="J228" i="7"/>
  <c r="H211" i="31"/>
  <c r="H212" i="31"/>
  <c r="H213" i="31"/>
  <c r="AB1178" i="3"/>
  <c r="AB1177" i="3"/>
  <c r="AA1167" i="3"/>
  <c r="AB1167" i="3" s="1"/>
  <c r="AA1168" i="3"/>
  <c r="AB1168" i="3" s="1"/>
  <c r="AA1166" i="3"/>
  <c r="AB1166" i="3" s="1"/>
  <c r="AA1165" i="3"/>
  <c r="AB1165" i="3" s="1"/>
  <c r="AA1180" i="3"/>
  <c r="AB1180" i="3" s="1"/>
  <c r="AA1179" i="3"/>
  <c r="AB1179" i="3" s="1"/>
  <c r="AA1176" i="3"/>
  <c r="AB1176" i="3" s="1"/>
  <c r="AA1175" i="3"/>
  <c r="AB1175" i="3" s="1"/>
  <c r="AA1173" i="3"/>
  <c r="AB1173" i="3" s="1"/>
  <c r="AA1174" i="3"/>
  <c r="AB1174" i="3" s="1"/>
  <c r="AA1164" i="3"/>
  <c r="AB1164" i="3" s="1"/>
  <c r="AA1163" i="3"/>
  <c r="AB1163" i="3" s="1"/>
  <c r="H210" i="31"/>
  <c r="H209" i="31"/>
  <c r="H208" i="31"/>
  <c r="H207" i="31"/>
  <c r="AA1162" i="3"/>
  <c r="AB1162" i="3" s="1"/>
  <c r="AA1161" i="3"/>
  <c r="AB1161" i="3" s="1"/>
  <c r="AA1160" i="3"/>
  <c r="AB1160" i="3" s="1"/>
  <c r="AA1159" i="3"/>
  <c r="AB1159" i="3" s="1"/>
  <c r="AA1158" i="3"/>
  <c r="AB1158" i="3" s="1"/>
  <c r="AA1157" i="3"/>
  <c r="AB1157" i="3" s="1"/>
  <c r="AA1155" i="3"/>
  <c r="AB1155" i="3" s="1"/>
  <c r="AA1154" i="3"/>
  <c r="AB1154" i="3" s="1"/>
  <c r="AA1153" i="3"/>
  <c r="AB1153" i="3" s="1"/>
  <c r="AA1152" i="3"/>
  <c r="AB1152" i="3" s="1"/>
  <c r="AB1156" i="3"/>
  <c r="L227" i="7"/>
  <c r="N227" i="7" s="1"/>
  <c r="J227" i="7"/>
  <c r="L226" i="7"/>
  <c r="N226" i="7" s="1"/>
  <c r="J226" i="7"/>
  <c r="L225" i="7"/>
  <c r="N225" i="7" s="1"/>
  <c r="J225" i="7"/>
  <c r="AA1151" i="3"/>
  <c r="AB1151" i="3" s="1"/>
  <c r="AA1150" i="3"/>
  <c r="AB1150" i="3" s="1"/>
  <c r="AA1149" i="3"/>
  <c r="AB1149" i="3" s="1"/>
  <c r="AA1148" i="3"/>
  <c r="AB1148" i="3" s="1"/>
  <c r="N186" i="7"/>
  <c r="AA1145" i="3"/>
  <c r="AB1145" i="3" s="1"/>
  <c r="AA1144" i="3"/>
  <c r="AB1144" i="3" s="1"/>
  <c r="AA1143" i="3"/>
  <c r="AB1143" i="3" s="1"/>
  <c r="AA1142" i="3"/>
  <c r="AB1142" i="3" s="1"/>
  <c r="AA1141" i="3"/>
  <c r="AB1141" i="3" s="1"/>
  <c r="AA1140" i="3"/>
  <c r="AB1140" i="3" s="1"/>
  <c r="AA1139" i="3"/>
  <c r="AB1139" i="3" s="1"/>
  <c r="AA1138" i="3"/>
  <c r="AB1138" i="3" s="1"/>
  <c r="AA1147" i="3"/>
  <c r="AB1147" i="3" s="1"/>
  <c r="AA1146" i="3"/>
  <c r="AB1146" i="3" s="1"/>
  <c r="L224" i="7"/>
  <c r="N224" i="7" s="1"/>
  <c r="J224" i="7"/>
  <c r="J223" i="7"/>
  <c r="N223" i="7"/>
  <c r="J222" i="7"/>
  <c r="AA1137" i="3"/>
  <c r="AB1137" i="3" s="1"/>
  <c r="AA1136" i="3"/>
  <c r="AB1136" i="3" s="1"/>
  <c r="AA1135" i="3"/>
  <c r="AB1135" i="3" s="1"/>
  <c r="AA1134" i="3"/>
  <c r="AB1134" i="3" s="1"/>
  <c r="AA1129" i="3"/>
  <c r="AB1129" i="3" s="1"/>
  <c r="AA1128" i="3"/>
  <c r="AB1128" i="3" s="1"/>
  <c r="AA1127" i="3"/>
  <c r="AB1127" i="3" s="1"/>
  <c r="AA1126" i="3"/>
  <c r="AB1126" i="3" s="1"/>
  <c r="L220" i="7"/>
  <c r="N220" i="7" s="1"/>
  <c r="L221" i="7"/>
  <c r="N221" i="7" s="1"/>
  <c r="J221" i="7"/>
  <c r="AA1133" i="3"/>
  <c r="AB1133" i="3" s="1"/>
  <c r="AA1132" i="3"/>
  <c r="AB1132" i="3" s="1"/>
  <c r="AA1125" i="3"/>
  <c r="AB1125" i="3" s="1"/>
  <c r="AA1124" i="3"/>
  <c r="AB1124" i="3" s="1"/>
  <c r="AA1131" i="3"/>
  <c r="AB1131" i="3" s="1"/>
  <c r="AA1130" i="3"/>
  <c r="AB1130" i="3" s="1"/>
  <c r="AA1123" i="3"/>
  <c r="AB1123" i="3" s="1"/>
  <c r="AA1122" i="3"/>
  <c r="AB1122" i="3" s="1"/>
  <c r="H206" i="31"/>
  <c r="H205" i="31"/>
  <c r="H204" i="31"/>
  <c r="H203" i="31"/>
  <c r="L219" i="7"/>
  <c r="N219" i="7" s="1"/>
  <c r="J220" i="7"/>
  <c r="J219" i="7"/>
  <c r="AA1120" i="3"/>
  <c r="AB1120" i="3" s="1"/>
  <c r="AA1119" i="3"/>
  <c r="AB1119" i="3" s="1"/>
  <c r="AA779" i="3"/>
  <c r="AB779" i="3" s="1"/>
  <c r="AA781" i="3"/>
  <c r="AB781" i="3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09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162" i="31"/>
  <c r="AA1121" i="3"/>
  <c r="AB1121" i="3"/>
  <c r="AA1118" i="3"/>
  <c r="AB1118" i="3" s="1"/>
  <c r="AA1111" i="3"/>
  <c r="AB1111" i="3"/>
  <c r="L218" i="7"/>
  <c r="N218" i="7" s="1"/>
  <c r="J218" i="7"/>
  <c r="L217" i="7"/>
  <c r="N217" i="7" s="1"/>
  <c r="J217" i="7"/>
  <c r="L216" i="7"/>
  <c r="N216" i="7" s="1"/>
  <c r="L215" i="7"/>
  <c r="N215" i="7" s="1"/>
  <c r="J216" i="7"/>
  <c r="J215" i="7"/>
  <c r="AA1117" i="3"/>
  <c r="AB1117" i="3" s="1"/>
  <c r="AA1112" i="3"/>
  <c r="AB1112" i="3" s="1"/>
  <c r="AA1115" i="3"/>
  <c r="AB1115" i="3" s="1"/>
  <c r="AA1114" i="3"/>
  <c r="AB1114" i="3" s="1"/>
  <c r="AA1113" i="3"/>
  <c r="AB1113" i="3" s="1"/>
  <c r="AA1116" i="3"/>
  <c r="AB1116" i="3" s="1"/>
  <c r="AB1106" i="3"/>
  <c r="AB1105" i="3"/>
  <c r="AA1104" i="3"/>
  <c r="AB1104" i="3" s="1"/>
  <c r="AA1098" i="3"/>
  <c r="AB1098" i="3" s="1"/>
  <c r="AA1097" i="3"/>
  <c r="AB1097" i="3" s="1"/>
  <c r="AA1096" i="3"/>
  <c r="AB1096" i="3" s="1"/>
  <c r="AA1103" i="3"/>
  <c r="AB1103" i="3" s="1"/>
  <c r="AA1099" i="3"/>
  <c r="AB1099" i="3" s="1"/>
  <c r="AA1100" i="3"/>
  <c r="AB1100" i="3" s="1"/>
  <c r="AA1101" i="3"/>
  <c r="AB1101" i="3" s="1"/>
  <c r="AA1102" i="3"/>
  <c r="AB1102" i="3" s="1"/>
  <c r="AA1045" i="3"/>
  <c r="AB1045" i="3" s="1"/>
  <c r="L214" i="7"/>
  <c r="N214" i="7" s="1"/>
  <c r="J214" i="7"/>
  <c r="L213" i="7"/>
  <c r="N213" i="7" s="1"/>
  <c r="J213" i="7"/>
  <c r="L210" i="7"/>
  <c r="N210" i="7" s="1"/>
  <c r="AA1095" i="3"/>
  <c r="AB1095" i="3" s="1"/>
  <c r="AA1093" i="3"/>
  <c r="AB1093" i="3" s="1"/>
  <c r="AA1094" i="3"/>
  <c r="AB1094" i="3" s="1"/>
  <c r="L212" i="7"/>
  <c r="N212" i="7" s="1"/>
  <c r="L211" i="7"/>
  <c r="N211" i="7" s="1"/>
  <c r="J212" i="7"/>
  <c r="J211" i="7"/>
  <c r="AA1090" i="3"/>
  <c r="AB1090" i="3" s="1"/>
  <c r="AA1089" i="3"/>
  <c r="AB1089" i="3" s="1"/>
  <c r="AB1092" i="3"/>
  <c r="L202" i="7"/>
  <c r="N202" i="7" s="1"/>
  <c r="AA1091" i="3"/>
  <c r="AB1091" i="3" s="1"/>
  <c r="AA1088" i="3"/>
  <c r="AB1088" i="3" s="1"/>
  <c r="AA1085" i="3"/>
  <c r="AB1085" i="3" s="1"/>
  <c r="AA1087" i="3"/>
  <c r="AB1087" i="3" s="1"/>
  <c r="AA1086" i="3"/>
  <c r="AB1086" i="3" s="1"/>
  <c r="J210" i="7"/>
  <c r="L209" i="7"/>
  <c r="N209" i="7" s="1"/>
  <c r="J209" i="7"/>
  <c r="L208" i="7"/>
  <c r="N208" i="7" s="1"/>
  <c r="J208" i="7"/>
  <c r="L206" i="7"/>
  <c r="N206" i="7" s="1"/>
  <c r="AB1084" i="3"/>
  <c r="AA1082" i="3"/>
  <c r="AB1082" i="3" s="1"/>
  <c r="AA1081" i="3"/>
  <c r="AB1081" i="3" s="1"/>
  <c r="AA1083" i="3"/>
  <c r="AB1083" i="3" s="1"/>
  <c r="AA1065" i="3"/>
  <c r="AB1065" i="3" s="1"/>
  <c r="AA1080" i="3"/>
  <c r="AB1080" i="3" s="1"/>
  <c r="J207" i="7"/>
  <c r="AA1073" i="3"/>
  <c r="AB1073" i="3" s="1"/>
  <c r="AA1077" i="3"/>
  <c r="AB1077" i="3" s="1"/>
  <c r="AA1076" i="3"/>
  <c r="AB1076" i="3" s="1"/>
  <c r="AA1079" i="3"/>
  <c r="AB1079" i="3" s="1"/>
  <c r="AA1075" i="3"/>
  <c r="AB1075" i="3" s="1"/>
  <c r="AA1078" i="3"/>
  <c r="AB1078" i="3" s="1"/>
  <c r="AA1074" i="3"/>
  <c r="AB1074" i="3" s="1"/>
  <c r="AA1070" i="3"/>
  <c r="AB1070" i="3" s="1"/>
  <c r="AA1072" i="3"/>
  <c r="AB1072" i="3" s="1"/>
  <c r="AA1071" i="3"/>
  <c r="AB1071" i="3" s="1"/>
  <c r="AA1069" i="3"/>
  <c r="AB1069" i="3" s="1"/>
  <c r="AA1068" i="3"/>
  <c r="AB1068" i="3" s="1"/>
  <c r="AA1066" i="3"/>
  <c r="AB1066" i="3" s="1"/>
  <c r="AA1063" i="3"/>
  <c r="AB1063" i="3" s="1"/>
  <c r="AA1062" i="3"/>
  <c r="AB1062" i="3" s="1"/>
  <c r="AA1064" i="3"/>
  <c r="AB1064" i="3" s="1"/>
  <c r="AA1067" i="3"/>
  <c r="AB1067" i="3" s="1"/>
  <c r="J206" i="7"/>
  <c r="AA1059" i="3"/>
  <c r="AB1059" i="3" s="1"/>
  <c r="AA1058" i="3"/>
  <c r="AB1058" i="3" s="1"/>
  <c r="AA1061" i="3"/>
  <c r="AB1061" i="3" s="1"/>
  <c r="AA1060" i="3"/>
  <c r="AB1060" i="3" s="1"/>
  <c r="J205" i="7"/>
  <c r="J204" i="7"/>
  <c r="N204" i="7"/>
  <c r="AA1057" i="3"/>
  <c r="AB1057" i="3" s="1"/>
  <c r="AA1056" i="3"/>
  <c r="AB1056" i="3" s="1"/>
  <c r="AA1053" i="3"/>
  <c r="AB1053" i="3" s="1"/>
  <c r="AA1052" i="3"/>
  <c r="AB1052" i="3" s="1"/>
  <c r="AB1054" i="3"/>
  <c r="AB1055" i="3"/>
  <c r="AA1051" i="3"/>
  <c r="AB1051" i="3"/>
  <c r="J203" i="7"/>
  <c r="N203" i="7"/>
  <c r="J202" i="7"/>
  <c r="AA1049" i="3"/>
  <c r="AB1049" i="3" s="1"/>
  <c r="AA1048" i="3"/>
  <c r="AB1048" i="3"/>
  <c r="AA1050" i="3"/>
  <c r="AB1050" i="3" s="1"/>
  <c r="AA1047" i="3"/>
  <c r="AB1047" i="3" s="1"/>
  <c r="J10" i="44"/>
  <c r="AA1046" i="3"/>
  <c r="AB1046" i="3" s="1"/>
  <c r="J201" i="7"/>
  <c r="J200" i="7"/>
  <c r="N195" i="7"/>
  <c r="AA1043" i="3"/>
  <c r="AB1043" i="3" s="1"/>
  <c r="N194" i="7"/>
  <c r="AA1042" i="3"/>
  <c r="AB1042" i="3" s="1"/>
  <c r="AA1041" i="3"/>
  <c r="AB1041" i="3" s="1"/>
  <c r="AA1044" i="3"/>
  <c r="AB1044" i="3" s="1"/>
  <c r="AA1040" i="3"/>
  <c r="AB1040" i="3"/>
  <c r="AA1039" i="3"/>
  <c r="AB1039" i="3" s="1"/>
  <c r="AA1038" i="3"/>
  <c r="AB1038" i="3" s="1"/>
  <c r="N187" i="7"/>
  <c r="AA1036" i="3"/>
  <c r="AB1036" i="3" s="1"/>
  <c r="AA1037" i="3"/>
  <c r="AB1037" i="3" s="1"/>
  <c r="AA1033" i="3"/>
  <c r="AB1033" i="3" s="1"/>
  <c r="AA1031" i="3"/>
  <c r="AB1031" i="3" s="1"/>
  <c r="AA1032" i="3"/>
  <c r="AB1032" i="3" s="1"/>
  <c r="AA1035" i="3"/>
  <c r="AB1035" i="3" s="1"/>
  <c r="AA1030" i="3"/>
  <c r="AB1030" i="3" s="1"/>
  <c r="AA1034" i="3"/>
  <c r="AB1034" i="3" s="1"/>
  <c r="AA1026" i="3"/>
  <c r="AB1026" i="3" s="1"/>
  <c r="AB1028" i="3"/>
  <c r="AA1029" i="3"/>
  <c r="AB1029" i="3" s="1"/>
  <c r="AA1027" i="3"/>
  <c r="AB1027" i="3" s="1"/>
  <c r="J199" i="7"/>
  <c r="N199" i="7"/>
  <c r="J198" i="7"/>
  <c r="J185" i="7"/>
  <c r="N185" i="7"/>
  <c r="J195" i="7"/>
  <c r="J196" i="7"/>
  <c r="J197" i="7"/>
  <c r="N196" i="7"/>
  <c r="N197" i="7"/>
  <c r="J194" i="7"/>
  <c r="AA1024" i="3"/>
  <c r="AB1024" i="3" s="1"/>
  <c r="N182" i="7"/>
  <c r="AA1023" i="3"/>
  <c r="AB1023" i="3" s="1"/>
  <c r="AA1025" i="3"/>
  <c r="AB1025" i="3" s="1"/>
  <c r="AA1022" i="3"/>
  <c r="AB1022" i="3" s="1"/>
  <c r="J193" i="7"/>
  <c r="AA1020" i="3"/>
  <c r="AB1020" i="3" s="1"/>
  <c r="AA1021" i="3"/>
  <c r="AB1021" i="3" s="1"/>
  <c r="AA1017" i="3"/>
  <c r="AB1017" i="3" s="1"/>
  <c r="AA1016" i="3"/>
  <c r="AB1016" i="3" s="1"/>
  <c r="AA1019" i="3"/>
  <c r="AB1019" i="3" s="1"/>
  <c r="N192" i="7"/>
  <c r="AA1013" i="3"/>
  <c r="AB1013" i="3" s="1"/>
  <c r="AA1014" i="3"/>
  <c r="AB1014" i="3" s="1"/>
  <c r="AA1015" i="3"/>
  <c r="AB1015" i="3" s="1"/>
  <c r="AB1007" i="3"/>
  <c r="AA1005" i="3"/>
  <c r="AB1005" i="3" s="1"/>
  <c r="AA1006" i="3"/>
  <c r="AB1006" i="3" s="1"/>
  <c r="AA1008" i="3"/>
  <c r="AB1008" i="3" s="1"/>
  <c r="AA1004" i="3"/>
  <c r="AB1004" i="3" s="1"/>
  <c r="AA1011" i="3"/>
  <c r="AB1011" i="3" s="1"/>
  <c r="AA1012" i="3"/>
  <c r="AB1012" i="3" s="1"/>
  <c r="AA1009" i="3"/>
  <c r="AB1009" i="3" s="1"/>
  <c r="AA1010" i="3"/>
  <c r="AB1010" i="3" s="1"/>
  <c r="J192" i="7"/>
  <c r="J191" i="7"/>
  <c r="N191" i="7"/>
  <c r="J190" i="7"/>
  <c r="N190" i="7"/>
  <c r="AA1003" i="3"/>
  <c r="AB1003" i="3" s="1"/>
  <c r="AA1002" i="3"/>
  <c r="AB1002" i="3" s="1"/>
  <c r="AA1001" i="3"/>
  <c r="AB1001" i="3" s="1"/>
  <c r="AA993" i="3"/>
  <c r="AB993" i="3" s="1"/>
  <c r="AA1000" i="3"/>
  <c r="AB1000" i="3" s="1"/>
  <c r="AA992" i="3"/>
  <c r="AB992" i="3" s="1"/>
  <c r="AA991" i="3"/>
  <c r="AB991" i="3" s="1"/>
  <c r="AA996" i="3"/>
  <c r="AB996" i="3" s="1"/>
  <c r="AA995" i="3"/>
  <c r="AB995" i="3" s="1"/>
  <c r="N189" i="7"/>
  <c r="J189" i="7"/>
  <c r="J188" i="7"/>
  <c r="J187" i="7"/>
  <c r="N188" i="7"/>
  <c r="AA988" i="3"/>
  <c r="AB988" i="3" s="1"/>
  <c r="AA989" i="3"/>
  <c r="AB989" i="3" s="1"/>
  <c r="AA987" i="3"/>
  <c r="AB987" i="3" s="1"/>
  <c r="AA994" i="3"/>
  <c r="AB994" i="3" s="1"/>
  <c r="AA997" i="3"/>
  <c r="AB997" i="3" s="1"/>
  <c r="AA990" i="3"/>
  <c r="AB990" i="3" s="1"/>
  <c r="AA927" i="3"/>
  <c r="AB927" i="3" s="1"/>
  <c r="AB985" i="3"/>
  <c r="AB986" i="3"/>
  <c r="AA998" i="3"/>
  <c r="AB998" i="3" s="1"/>
  <c r="AA975" i="3"/>
  <c r="AB975" i="3" s="1"/>
  <c r="AA976" i="3"/>
  <c r="AB976" i="3" s="1"/>
  <c r="AA982" i="3"/>
  <c r="AB982" i="3" s="1"/>
  <c r="AA979" i="3"/>
  <c r="AB979" i="3" s="1"/>
  <c r="AA980" i="3"/>
  <c r="AB980" i="3" s="1"/>
  <c r="AA978" i="3"/>
  <c r="AB978" i="3" s="1"/>
  <c r="AA983" i="3"/>
  <c r="AB983" i="3" s="1"/>
  <c r="AA984" i="3"/>
  <c r="AB984" i="3" s="1"/>
  <c r="AA981" i="3"/>
  <c r="AB981" i="3" s="1"/>
  <c r="AA977" i="3"/>
  <c r="AB977" i="3" s="1"/>
  <c r="J165" i="7"/>
  <c r="AA970" i="3"/>
  <c r="AB970" i="3" s="1"/>
  <c r="AB974" i="3"/>
  <c r="AB973" i="3"/>
  <c r="N183" i="7"/>
  <c r="J186" i="7"/>
  <c r="N184" i="7"/>
  <c r="J184" i="7"/>
  <c r="J183" i="7"/>
  <c r="J182" i="7"/>
  <c r="AA969" i="3"/>
  <c r="AB969" i="3" s="1"/>
  <c r="L164" i="7"/>
  <c r="N164" i="7"/>
  <c r="AA971" i="3"/>
  <c r="AB971" i="3" s="1"/>
  <c r="AB972" i="3"/>
  <c r="AA966" i="3"/>
  <c r="AB966" i="3" s="1"/>
  <c r="AA968" i="3"/>
  <c r="AB968" i="3" s="1"/>
  <c r="J177" i="7"/>
  <c r="N177" i="7"/>
  <c r="L178" i="7"/>
  <c r="N178" i="7"/>
  <c r="L176" i="7"/>
  <c r="N176" i="7" s="1"/>
  <c r="L175" i="7"/>
  <c r="N175" i="7" s="1"/>
  <c r="L174" i="7"/>
  <c r="N174" i="7" s="1"/>
  <c r="L179" i="7"/>
  <c r="N179" i="7"/>
  <c r="AA967" i="3"/>
  <c r="AB967" i="3" s="1"/>
  <c r="J180" i="7"/>
  <c r="J181" i="7"/>
  <c r="N180" i="7"/>
  <c r="N181" i="7"/>
  <c r="J179" i="7"/>
  <c r="AA965" i="3"/>
  <c r="AB965" i="3" s="1"/>
  <c r="AA964" i="3"/>
  <c r="AB964" i="3" s="1"/>
  <c r="AA963" i="3"/>
  <c r="AB963" i="3" s="1"/>
  <c r="AA961" i="3"/>
  <c r="AB961" i="3" s="1"/>
  <c r="AA960" i="3"/>
  <c r="AB960" i="3" s="1"/>
  <c r="AA962" i="3"/>
  <c r="AB962" i="3" s="1"/>
  <c r="AA959" i="3"/>
  <c r="AB959" i="3" s="1"/>
  <c r="AB942" i="3"/>
  <c r="AB941" i="3"/>
  <c r="AB950" i="3"/>
  <c r="AB949" i="3"/>
  <c r="AB943" i="3"/>
  <c r="AB946" i="3"/>
  <c r="AB948" i="3"/>
  <c r="AB947" i="3"/>
  <c r="AB953" i="3"/>
  <c r="AB952" i="3"/>
  <c r="AA951" i="3"/>
  <c r="AB951" i="3" s="1"/>
  <c r="AB939" i="3"/>
  <c r="J171" i="7"/>
  <c r="J172" i="7"/>
  <c r="J173" i="7"/>
  <c r="J174" i="7"/>
  <c r="J175" i="7"/>
  <c r="J176" i="7"/>
  <c r="J178" i="7"/>
  <c r="L172" i="7"/>
  <c r="N172" i="7" s="1"/>
  <c r="N171" i="7"/>
  <c r="L173" i="7"/>
  <c r="N173" i="7" s="1"/>
  <c r="AA955" i="3"/>
  <c r="AB955" i="3" s="1"/>
  <c r="AA958" i="3"/>
  <c r="AB958" i="3" s="1"/>
  <c r="AA938" i="3"/>
  <c r="AB938" i="3" s="1"/>
  <c r="AA956" i="3"/>
  <c r="AB956" i="3" s="1"/>
  <c r="AA957" i="3"/>
  <c r="AB957" i="3" s="1"/>
  <c r="AA954" i="3"/>
  <c r="AB954" i="3" s="1"/>
  <c r="AA940" i="3"/>
  <c r="AB940" i="3" s="1"/>
  <c r="AA945" i="3"/>
  <c r="AB945" i="3" s="1"/>
  <c r="AA944" i="3"/>
  <c r="AB944" i="3" s="1"/>
  <c r="AA933" i="3"/>
  <c r="AB933" i="3" s="1"/>
  <c r="J170" i="7"/>
  <c r="AA935" i="3"/>
  <c r="AB935" i="3" s="1"/>
  <c r="AB937" i="3"/>
  <c r="AA936" i="3"/>
  <c r="AB936" i="3" s="1"/>
  <c r="AA934" i="3"/>
  <c r="AB934" i="3" s="1"/>
  <c r="AA931" i="3"/>
  <c r="AB931" i="3" s="1"/>
  <c r="AA932" i="3"/>
  <c r="AB932" i="3" s="1"/>
  <c r="AA930" i="3"/>
  <c r="AB930" i="3" s="1"/>
  <c r="AA929" i="3"/>
  <c r="AB929" i="3" s="1"/>
  <c r="L170" i="7"/>
  <c r="N170" i="7" s="1"/>
  <c r="AA928" i="3"/>
  <c r="AB928" i="3" s="1"/>
  <c r="L169" i="7"/>
  <c r="N169" i="7"/>
  <c r="AA913" i="3"/>
  <c r="AB913" i="3" s="1"/>
  <c r="AA917" i="3"/>
  <c r="AB917" i="3" s="1"/>
  <c r="AA918" i="3"/>
  <c r="AB918" i="3" s="1"/>
  <c r="AA919" i="3"/>
  <c r="AB919" i="3" s="1"/>
  <c r="AA920" i="3"/>
  <c r="AB920" i="3" s="1"/>
  <c r="AA916" i="3"/>
  <c r="AB916" i="3" s="1"/>
  <c r="AA921" i="3"/>
  <c r="AB921" i="3" s="1"/>
  <c r="AA922" i="3"/>
  <c r="AB922" i="3" s="1"/>
  <c r="AB923" i="3"/>
  <c r="AA926" i="3"/>
  <c r="AB926" i="3" s="1"/>
  <c r="AA905" i="3"/>
  <c r="AB905" i="3" s="1"/>
  <c r="AA911" i="3"/>
  <c r="AB911" i="3" s="1"/>
  <c r="AA912" i="3"/>
  <c r="AB912" i="3" s="1"/>
  <c r="AA924" i="3"/>
  <c r="AB924" i="3" s="1"/>
  <c r="AA925" i="3"/>
  <c r="AB925" i="3" s="1"/>
  <c r="AA904" i="3"/>
  <c r="AB904" i="3" s="1"/>
  <c r="L167" i="7"/>
  <c r="N167" i="7" s="1"/>
  <c r="L166" i="7"/>
  <c r="AA908" i="3"/>
  <c r="AB908" i="3" s="1"/>
  <c r="AA896" i="3"/>
  <c r="AB896" i="3" s="1"/>
  <c r="AA897" i="3"/>
  <c r="AB897" i="3" s="1"/>
  <c r="L163" i="7"/>
  <c r="N163" i="7"/>
  <c r="L162" i="7"/>
  <c r="AA894" i="3"/>
  <c r="AB894" i="3" s="1"/>
  <c r="AA895" i="3"/>
  <c r="AB895" i="3" s="1"/>
  <c r="AA893" i="3"/>
  <c r="AB893" i="3" s="1"/>
  <c r="AA898" i="3"/>
  <c r="AB898" i="3" s="1"/>
  <c r="AA907" i="3"/>
  <c r="AB907" i="3" s="1"/>
  <c r="AA887" i="3"/>
  <c r="AB887" i="3" s="1"/>
  <c r="AA883" i="3"/>
  <c r="AB883" i="3" s="1"/>
  <c r="AA882" i="3"/>
  <c r="AB882" i="3" s="1"/>
  <c r="AA885" i="3"/>
  <c r="AB885" i="3" s="1"/>
  <c r="AA884" i="3"/>
  <c r="AB884" i="3" s="1"/>
  <c r="AA886" i="3"/>
  <c r="AB886" i="3" s="1"/>
  <c r="AA888" i="3"/>
  <c r="AB888" i="3" s="1"/>
  <c r="AA889" i="3"/>
  <c r="AB889" i="3" s="1"/>
  <c r="AA890" i="3"/>
  <c r="AB890" i="3" s="1"/>
  <c r="AA891" i="3"/>
  <c r="AB891" i="3" s="1"/>
  <c r="AA892" i="3"/>
  <c r="AB892" i="3" s="1"/>
  <c r="AA906" i="3"/>
  <c r="AB906" i="3" s="1"/>
  <c r="AA903" i="3"/>
  <c r="AB903" i="3" s="1"/>
  <c r="J162" i="7"/>
  <c r="N162" i="7"/>
  <c r="J163" i="7"/>
  <c r="J164" i="7"/>
  <c r="N165" i="7"/>
  <c r="J166" i="7"/>
  <c r="N166" i="7"/>
  <c r="J167" i="7"/>
  <c r="J168" i="7"/>
  <c r="N168" i="7"/>
  <c r="J169" i="7"/>
  <c r="L160" i="7"/>
  <c r="N160" i="7"/>
  <c r="L159" i="7"/>
  <c r="N159" i="7" s="1"/>
  <c r="AA875" i="3"/>
  <c r="AB875" i="3" s="1"/>
  <c r="AA874" i="3"/>
  <c r="AB874" i="3" s="1"/>
  <c r="AA876" i="3"/>
  <c r="AB876" i="3" s="1"/>
  <c r="AA877" i="3"/>
  <c r="AB877" i="3" s="1"/>
  <c r="AA878" i="3"/>
  <c r="AB878" i="3" s="1"/>
  <c r="AA879" i="3"/>
  <c r="AB879" i="3" s="1"/>
  <c r="AA881" i="3"/>
  <c r="AB881" i="3" s="1"/>
  <c r="AA869" i="3"/>
  <c r="AB869" i="3" s="1"/>
  <c r="L158" i="7"/>
  <c r="L157" i="7"/>
  <c r="L156" i="7"/>
  <c r="N156" i="7"/>
  <c r="L124" i="7"/>
  <c r="N124" i="7" s="1"/>
  <c r="AA862" i="3"/>
  <c r="AB862" i="3" s="1"/>
  <c r="AA863" i="3"/>
  <c r="AB863" i="3" s="1"/>
  <c r="AA864" i="3"/>
  <c r="AB864" i="3" s="1"/>
  <c r="AA865" i="3"/>
  <c r="AB865" i="3" s="1"/>
  <c r="AA867" i="3"/>
  <c r="AB867" i="3" s="1"/>
  <c r="AA870" i="3"/>
  <c r="AB870" i="3" s="1"/>
  <c r="AA871" i="3"/>
  <c r="AB871" i="3" s="1"/>
  <c r="AA868" i="3"/>
  <c r="AB868" i="3" s="1"/>
  <c r="AA866" i="3"/>
  <c r="AB866" i="3" s="1"/>
  <c r="AA823" i="3"/>
  <c r="AB823" i="3" s="1"/>
  <c r="AA824" i="3"/>
  <c r="AB824" i="3" s="1"/>
  <c r="AA754" i="3"/>
  <c r="AB754" i="3" s="1"/>
  <c r="AA840" i="3"/>
  <c r="AB840" i="3" s="1"/>
  <c r="AA842" i="3"/>
  <c r="AB842" i="3" s="1"/>
  <c r="AA843" i="3"/>
  <c r="AB843" i="3" s="1"/>
  <c r="AA844" i="3"/>
  <c r="AB844" i="3" s="1"/>
  <c r="AA841" i="3"/>
  <c r="AB841" i="3" s="1"/>
  <c r="AA856" i="3"/>
  <c r="AB856" i="3" s="1"/>
  <c r="AA854" i="3"/>
  <c r="AB854" i="3" s="1"/>
  <c r="AA855" i="3"/>
  <c r="AB855" i="3" s="1"/>
  <c r="AA848" i="3"/>
  <c r="AB848" i="3" s="1"/>
  <c r="AA849" i="3"/>
  <c r="AB849" i="3" s="1"/>
  <c r="AA861" i="3"/>
  <c r="AB861" i="3" s="1"/>
  <c r="F15" i="44"/>
  <c r="B10" i="44"/>
  <c r="AA839" i="3"/>
  <c r="AB839" i="3" s="1"/>
  <c r="AA832" i="3"/>
  <c r="AB832" i="3" s="1"/>
  <c r="L154" i="7"/>
  <c r="N154" i="7" s="1"/>
  <c r="J154" i="7"/>
  <c r="L153" i="7"/>
  <c r="J153" i="7"/>
  <c r="N153" i="7"/>
  <c r="J155" i="7"/>
  <c r="J156" i="7"/>
  <c r="J157" i="7"/>
  <c r="N157" i="7"/>
  <c r="J158" i="7"/>
  <c r="N158" i="7"/>
  <c r="J159" i="7"/>
  <c r="J160" i="7"/>
  <c r="J161" i="7"/>
  <c r="N161" i="7"/>
  <c r="AA829" i="3"/>
  <c r="AB829" i="3" s="1"/>
  <c r="AA830" i="3"/>
  <c r="AB830" i="3" s="1"/>
  <c r="AA831" i="3"/>
  <c r="AB831" i="3" s="1"/>
  <c r="AA833" i="3"/>
  <c r="AB833" i="3" s="1"/>
  <c r="AA834" i="3"/>
  <c r="AB834" i="3" s="1"/>
  <c r="AB835" i="3"/>
  <c r="AB836" i="3"/>
  <c r="AB837" i="3"/>
  <c r="AA838" i="3"/>
  <c r="AB838" i="3" s="1"/>
  <c r="AA872" i="3"/>
  <c r="AB872" i="3" s="1"/>
  <c r="L152" i="7"/>
  <c r="J152" i="7"/>
  <c r="L151" i="7"/>
  <c r="AA820" i="3"/>
  <c r="AB820" i="3" s="1"/>
  <c r="AA821" i="3"/>
  <c r="AB821" i="3" s="1"/>
  <c r="AA819" i="3"/>
  <c r="AB819" i="3" s="1"/>
  <c r="AB825" i="3"/>
  <c r="AA826" i="3"/>
  <c r="AB826" i="3" s="1"/>
  <c r="AA827" i="3"/>
  <c r="AB827" i="3" s="1"/>
  <c r="AA828" i="3"/>
  <c r="AB828" i="3" s="1"/>
  <c r="L150" i="7"/>
  <c r="N150" i="7" s="1"/>
  <c r="L149" i="7"/>
  <c r="AA802" i="3"/>
  <c r="AB802" i="3" s="1"/>
  <c r="AA813" i="3"/>
  <c r="AB813" i="3" s="1"/>
  <c r="AA814" i="3"/>
  <c r="AB814" i="3" s="1"/>
  <c r="AA811" i="3"/>
  <c r="AB811" i="3" s="1"/>
  <c r="AA812" i="3"/>
  <c r="AB812" i="3" s="1"/>
  <c r="AA816" i="3"/>
  <c r="AB816" i="3" s="1"/>
  <c r="AA815" i="3"/>
  <c r="AB815" i="3" s="1"/>
  <c r="AA817" i="3"/>
  <c r="AB817" i="3" s="1"/>
  <c r="AA818" i="3"/>
  <c r="AB818" i="3" s="1"/>
  <c r="AA873" i="3"/>
  <c r="AB873" i="3" s="1"/>
  <c r="AA880" i="3"/>
  <c r="AB880" i="3" s="1"/>
  <c r="AA799" i="3"/>
  <c r="AB799" i="3" s="1"/>
  <c r="AA796" i="3"/>
  <c r="AB796" i="3" s="1"/>
  <c r="AA797" i="3"/>
  <c r="AB797" i="3" s="1"/>
  <c r="AA795" i="3"/>
  <c r="AB795" i="3" s="1"/>
  <c r="AA793" i="3"/>
  <c r="AB793" i="3" s="1"/>
  <c r="AA794" i="3"/>
  <c r="AB794" i="3" s="1"/>
  <c r="AA805" i="3"/>
  <c r="AB805" i="3" s="1"/>
  <c r="AA791" i="3"/>
  <c r="AB791" i="3" s="1"/>
  <c r="AA792" i="3"/>
  <c r="AB792" i="3" s="1"/>
  <c r="AA800" i="3"/>
  <c r="AB800" i="3" s="1"/>
  <c r="AA806" i="3"/>
  <c r="AB806" i="3" s="1"/>
  <c r="AA767" i="3"/>
  <c r="AB767" i="3" s="1"/>
  <c r="L148" i="7"/>
  <c r="N148" i="7" s="1"/>
  <c r="L147" i="7"/>
  <c r="AA775" i="3"/>
  <c r="AB775" i="3" s="1"/>
  <c r="AA770" i="3"/>
  <c r="AB770" i="3" s="1"/>
  <c r="AA771" i="3"/>
  <c r="AB771" i="3" s="1"/>
  <c r="AA772" i="3"/>
  <c r="AB772" i="3" s="1"/>
  <c r="AA773" i="3"/>
  <c r="AB773" i="3" s="1"/>
  <c r="AB777" i="3"/>
  <c r="AA778" i="3"/>
  <c r="AB778" i="3" s="1"/>
  <c r="AA780" i="3"/>
  <c r="AB780" i="3" s="1"/>
  <c r="AA782" i="3"/>
  <c r="AB782" i="3" s="1"/>
  <c r="AA788" i="3"/>
  <c r="AB788" i="3" s="1"/>
  <c r="AA789" i="3"/>
  <c r="AB789" i="3" s="1"/>
  <c r="AA783" i="3"/>
  <c r="AB783" i="3" s="1"/>
  <c r="AA784" i="3"/>
  <c r="AB784" i="3" s="1"/>
  <c r="AA786" i="3"/>
  <c r="AB786" i="3" s="1"/>
  <c r="AA787" i="3"/>
  <c r="AB787" i="3" s="1"/>
  <c r="AA785" i="3"/>
  <c r="AB785" i="3" s="1"/>
  <c r="AA790" i="3"/>
  <c r="AB790" i="3" s="1"/>
  <c r="AA801" i="3"/>
  <c r="AB801" i="3" s="1"/>
  <c r="AB807" i="3"/>
  <c r="L146" i="7"/>
  <c r="N146" i="7"/>
  <c r="L145" i="7"/>
  <c r="L144" i="7"/>
  <c r="N144" i="7" s="1"/>
  <c r="J144" i="7"/>
  <c r="J145" i="7"/>
  <c r="N145" i="7"/>
  <c r="J146" i="7"/>
  <c r="J147" i="7"/>
  <c r="N147" i="7"/>
  <c r="J148" i="7"/>
  <c r="J149" i="7"/>
  <c r="N149" i="7"/>
  <c r="J150" i="7"/>
  <c r="J151" i="7"/>
  <c r="N151" i="7"/>
  <c r="N152" i="7"/>
  <c r="L143" i="7"/>
  <c r="L142" i="7"/>
  <c r="N142" i="7" s="1"/>
  <c r="AA760" i="3"/>
  <c r="AB760" i="3" s="1"/>
  <c r="AA759" i="3"/>
  <c r="AB759" i="3" s="1"/>
  <c r="AA761" i="3"/>
  <c r="AB761" i="3" s="1"/>
  <c r="AA765" i="3"/>
  <c r="AB765" i="3" s="1"/>
  <c r="AA766" i="3"/>
  <c r="AB766" i="3" s="1"/>
  <c r="AA762" i="3"/>
  <c r="AB762" i="3" s="1"/>
  <c r="AA763" i="3"/>
  <c r="AB763" i="3" s="1"/>
  <c r="AA764" i="3"/>
  <c r="AB764" i="3" s="1"/>
  <c r="AA768" i="3"/>
  <c r="AB768" i="3" s="1"/>
  <c r="AA769" i="3"/>
  <c r="AB769" i="3" s="1"/>
  <c r="AA776" i="3"/>
  <c r="AB776" i="3" s="1"/>
  <c r="AA753" i="3"/>
  <c r="AB753" i="3" s="1"/>
  <c r="AA756" i="3"/>
  <c r="AB756" i="3" s="1"/>
  <c r="AA757" i="3"/>
  <c r="AB757" i="3" s="1"/>
  <c r="AA749" i="3"/>
  <c r="AB749" i="3" s="1"/>
  <c r="AA752" i="3"/>
  <c r="AB752" i="3" s="1"/>
  <c r="AA750" i="3"/>
  <c r="AB750" i="3" s="1"/>
  <c r="AA751" i="3"/>
  <c r="AB751" i="3" s="1"/>
  <c r="AA748" i="3"/>
  <c r="AB748" i="3" s="1"/>
  <c r="AA755" i="3"/>
  <c r="AB755" i="3" s="1"/>
  <c r="AA758" i="3"/>
  <c r="AB758" i="3" s="1"/>
  <c r="AA774" i="3"/>
  <c r="AB774" i="3" s="1"/>
  <c r="AA747" i="3"/>
  <c r="AB747" i="3" s="1"/>
  <c r="AA741" i="3"/>
  <c r="AB741" i="3" s="1"/>
  <c r="AA742" i="3"/>
  <c r="AB742" i="3" s="1"/>
  <c r="L141" i="7"/>
  <c r="N141" i="7" s="1"/>
  <c r="AA737" i="3"/>
  <c r="AB737" i="3" s="1"/>
  <c r="AA735" i="3"/>
  <c r="AB735" i="3" s="1"/>
  <c r="AA732" i="3"/>
  <c r="AB732" i="3" s="1"/>
  <c r="AA733" i="3"/>
  <c r="AB733" i="3" s="1"/>
  <c r="AA739" i="3"/>
  <c r="AB739" i="3" s="1"/>
  <c r="AA740" i="3"/>
  <c r="AB740" i="3" s="1"/>
  <c r="AA743" i="3"/>
  <c r="AB743" i="3" s="1"/>
  <c r="AA744" i="3"/>
  <c r="AB744" i="3" s="1"/>
  <c r="AA745" i="3"/>
  <c r="AB745" i="3" s="1"/>
  <c r="AA746" i="3"/>
  <c r="AB746" i="3" s="1"/>
  <c r="AA736" i="3"/>
  <c r="AB736" i="3" s="1"/>
  <c r="L140" i="7"/>
  <c r="N140" i="7" s="1"/>
  <c r="L139" i="7"/>
  <c r="N139" i="7" s="1"/>
  <c r="AA728" i="3"/>
  <c r="AB728" i="3" s="1"/>
  <c r="AA726" i="3"/>
  <c r="AB726" i="3" s="1"/>
  <c r="AA727" i="3"/>
  <c r="AB727" i="3" s="1"/>
  <c r="AA725" i="3"/>
  <c r="AB725" i="3" s="1"/>
  <c r="AA730" i="3"/>
  <c r="AB730" i="3" s="1"/>
  <c r="AA731" i="3"/>
  <c r="AB731" i="3" s="1"/>
  <c r="AA738" i="3"/>
  <c r="AB738" i="3" s="1"/>
  <c r="AA734" i="3"/>
  <c r="AB734" i="3" s="1"/>
  <c r="AA724" i="3"/>
  <c r="AB724" i="3" s="1"/>
  <c r="AA717" i="3"/>
  <c r="AB717" i="3" s="1"/>
  <c r="AA723" i="3"/>
  <c r="AB723" i="3" s="1"/>
  <c r="AA712" i="3"/>
  <c r="AB712" i="3" s="1"/>
  <c r="AA720" i="3"/>
  <c r="AB720" i="3" s="1"/>
  <c r="AA721" i="3"/>
  <c r="AB721" i="3" s="1"/>
  <c r="AA722" i="3"/>
  <c r="AB722" i="3" s="1"/>
  <c r="AA706" i="3"/>
  <c r="AB706" i="3" s="1"/>
  <c r="AA713" i="3"/>
  <c r="AB713" i="3" s="1"/>
  <c r="AA714" i="3"/>
  <c r="AB714" i="3" s="1"/>
  <c r="AA715" i="3"/>
  <c r="AB715" i="3" s="1"/>
  <c r="AA716" i="3"/>
  <c r="AB716" i="3" s="1"/>
  <c r="AA718" i="3"/>
  <c r="AB718" i="3" s="1"/>
  <c r="AA719" i="3"/>
  <c r="AB719" i="3" s="1"/>
  <c r="L138" i="7"/>
  <c r="N138" i="7" s="1"/>
  <c r="L137" i="7"/>
  <c r="AA636" i="3"/>
  <c r="AB636" i="3" s="1"/>
  <c r="AA697" i="3"/>
  <c r="AB697" i="3" s="1"/>
  <c r="L136" i="7"/>
  <c r="N136" i="7" s="1"/>
  <c r="L135" i="7"/>
  <c r="N135" i="7" s="1"/>
  <c r="J135" i="7"/>
  <c r="J136" i="7"/>
  <c r="J137" i="7"/>
  <c r="N137" i="7"/>
  <c r="J138" i="7"/>
  <c r="J139" i="7"/>
  <c r="J140" i="7"/>
  <c r="J141" i="7"/>
  <c r="J142" i="7"/>
  <c r="AA693" i="3"/>
  <c r="AB693" i="3" s="1"/>
  <c r="L132" i="7"/>
  <c r="N132" i="7" s="1"/>
  <c r="AA694" i="3"/>
  <c r="AB694" i="3" s="1"/>
  <c r="AA695" i="3"/>
  <c r="AB695" i="3" s="1"/>
  <c r="AA696" i="3"/>
  <c r="AB696" i="3" s="1"/>
  <c r="AA688" i="3"/>
  <c r="AB688" i="3" s="1"/>
  <c r="AA687" i="3"/>
  <c r="AB687" i="3" s="1"/>
  <c r="AA698" i="3"/>
  <c r="AB698" i="3" s="1"/>
  <c r="AA701" i="3"/>
  <c r="AB701" i="3" s="1"/>
  <c r="AA699" i="3"/>
  <c r="AB699" i="3" s="1"/>
  <c r="AA700" i="3"/>
  <c r="AB700" i="3" s="1"/>
  <c r="AA703" i="3"/>
  <c r="AB703" i="3" s="1"/>
  <c r="AA702" i="3"/>
  <c r="AB702" i="3" s="1"/>
  <c r="AA704" i="3"/>
  <c r="AB704" i="3" s="1"/>
  <c r="AA705" i="3"/>
  <c r="AB705" i="3" s="1"/>
  <c r="AA708" i="3"/>
  <c r="AB708" i="3" s="1"/>
  <c r="AA709" i="3"/>
  <c r="AB709" i="3" s="1"/>
  <c r="AA707" i="3"/>
  <c r="AB707" i="3" s="1"/>
  <c r="AA710" i="3"/>
  <c r="AB710" i="3" s="1"/>
  <c r="J134" i="7"/>
  <c r="N134" i="7"/>
  <c r="J143" i="7"/>
  <c r="N143" i="7"/>
  <c r="L131" i="7"/>
  <c r="N131" i="7" s="1"/>
  <c r="J131" i="7"/>
  <c r="J132" i="7"/>
  <c r="J133" i="7"/>
  <c r="N133" i="7"/>
  <c r="AA685" i="3"/>
  <c r="AB685" i="3" s="1"/>
  <c r="AA686" i="3"/>
  <c r="AB686" i="3" s="1"/>
  <c r="AA691" i="3"/>
  <c r="AB691" i="3" s="1"/>
  <c r="AA692" i="3"/>
  <c r="AB692" i="3" s="1"/>
  <c r="AA690" i="3"/>
  <c r="AB690" i="3" s="1"/>
  <c r="L130" i="7"/>
  <c r="N130" i="7" s="1"/>
  <c r="N129" i="7"/>
  <c r="L128" i="7"/>
  <c r="N128" i="7" s="1"/>
  <c r="L127" i="7"/>
  <c r="N127" i="7" s="1"/>
  <c r="J127" i="7"/>
  <c r="J128" i="7"/>
  <c r="J129" i="7"/>
  <c r="L126" i="7"/>
  <c r="AA683" i="3"/>
  <c r="AB683" i="3" s="1"/>
  <c r="AA684" i="3"/>
  <c r="AB684" i="3" s="1"/>
  <c r="AA680" i="3"/>
  <c r="AB680" i="3" s="1"/>
  <c r="AA681" i="3"/>
  <c r="AB681" i="3" s="1"/>
  <c r="AA682" i="3"/>
  <c r="AB682" i="3" s="1"/>
  <c r="L125" i="7"/>
  <c r="N125" i="7" s="1"/>
  <c r="AA679" i="3"/>
  <c r="AB679" i="3" s="1"/>
  <c r="AA672" i="3"/>
  <c r="AB672" i="3" s="1"/>
  <c r="AA675" i="3"/>
  <c r="AB675" i="3" s="1"/>
  <c r="AA674" i="3"/>
  <c r="AB674" i="3" s="1"/>
  <c r="AB676" i="3"/>
  <c r="AB677" i="3"/>
  <c r="AB678" i="3"/>
  <c r="L123" i="7"/>
  <c r="N123" i="7" s="1"/>
  <c r="AA659" i="3"/>
  <c r="AB659" i="3" s="1"/>
  <c r="AA660" i="3"/>
  <c r="AB660" i="3" s="1"/>
  <c r="AB665" i="3"/>
  <c r="AB666" i="3"/>
  <c r="AB667" i="3"/>
  <c r="AB668" i="3"/>
  <c r="AA669" i="3"/>
  <c r="AB669" i="3" s="1"/>
  <c r="AA670" i="3"/>
  <c r="AB670" i="3" s="1"/>
  <c r="AA662" i="3"/>
  <c r="AB662" i="3" s="1"/>
  <c r="AA663" i="3"/>
  <c r="AB663" i="3" s="1"/>
  <c r="AB661" i="3"/>
  <c r="AB664" i="3"/>
  <c r="AA673" i="3"/>
  <c r="AB673" i="3" s="1"/>
  <c r="L122" i="7"/>
  <c r="N122" i="7" s="1"/>
  <c r="J122" i="7"/>
  <c r="J123" i="7"/>
  <c r="J124" i="7"/>
  <c r="J125" i="7"/>
  <c r="J126" i="7"/>
  <c r="N126" i="7"/>
  <c r="J130" i="7"/>
  <c r="L121" i="7"/>
  <c r="L120" i="7"/>
  <c r="N120" i="7" s="1"/>
  <c r="AA651" i="3"/>
  <c r="AB651" i="3" s="1"/>
  <c r="AA645" i="3"/>
  <c r="AB645" i="3" s="1"/>
  <c r="AA646" i="3"/>
  <c r="AB646" i="3" s="1"/>
  <c r="AA649" i="3"/>
  <c r="AB649" i="3" s="1"/>
  <c r="AA650" i="3"/>
  <c r="AB650" i="3" s="1"/>
  <c r="AA647" i="3"/>
  <c r="AB647" i="3" s="1"/>
  <c r="AA648" i="3"/>
  <c r="AB648" i="3" s="1"/>
  <c r="AA653" i="3"/>
  <c r="AB653" i="3" s="1"/>
  <c r="AA654" i="3"/>
  <c r="AB654" i="3" s="1"/>
  <c r="AA652" i="3"/>
  <c r="AB652" i="3" s="1"/>
  <c r="AA657" i="3"/>
  <c r="AB657" i="3" s="1"/>
  <c r="AA658" i="3"/>
  <c r="AB658" i="3" s="1"/>
  <c r="AA655" i="3"/>
  <c r="AB655" i="3" s="1"/>
  <c r="AA656" i="3"/>
  <c r="AB656" i="3" s="1"/>
  <c r="AA671" i="3"/>
  <c r="AB671" i="3" s="1"/>
  <c r="AA633" i="3"/>
  <c r="AB633" i="3" s="1"/>
  <c r="AA637" i="3"/>
  <c r="AB637" i="3" s="1"/>
  <c r="AA638" i="3"/>
  <c r="AB638" i="3" s="1"/>
  <c r="AA632" i="3"/>
  <c r="AB632" i="3" s="1"/>
  <c r="AA635" i="3"/>
  <c r="AB635" i="3" s="1"/>
  <c r="AA640" i="3"/>
  <c r="AB640" i="3" s="1"/>
  <c r="AA642" i="3"/>
  <c r="AB642" i="3" s="1"/>
  <c r="AA643" i="3"/>
  <c r="AB643" i="3" s="1"/>
  <c r="AA634" i="3"/>
  <c r="AB634" i="3" s="1"/>
  <c r="AA639" i="3"/>
  <c r="AB639" i="3" s="1"/>
  <c r="L119" i="7"/>
  <c r="N119" i="7" s="1"/>
  <c r="L118" i="7"/>
  <c r="N118" i="7" s="1"/>
  <c r="AA625" i="3"/>
  <c r="AB625" i="3" s="1"/>
  <c r="L117" i="7"/>
  <c r="N117" i="7" s="1"/>
  <c r="AA624" i="3"/>
  <c r="AB624" i="3" s="1"/>
  <c r="AA626" i="3"/>
  <c r="AB626" i="3" s="1"/>
  <c r="AA619" i="3"/>
  <c r="AB619" i="3" s="1"/>
  <c r="AA620" i="3"/>
  <c r="AB620" i="3" s="1"/>
  <c r="AA622" i="3"/>
  <c r="AB622" i="3" s="1"/>
  <c r="AA623" i="3"/>
  <c r="AB623" i="3" s="1"/>
  <c r="AA621" i="3"/>
  <c r="AB621" i="3" s="1"/>
  <c r="AA629" i="3"/>
  <c r="AB629" i="3" s="1"/>
  <c r="AA627" i="3"/>
  <c r="AB627" i="3" s="1"/>
  <c r="AA628" i="3"/>
  <c r="AB628" i="3" s="1"/>
  <c r="AA617" i="3"/>
  <c r="AB617" i="3" s="1"/>
  <c r="AA618" i="3"/>
  <c r="AB618" i="3" s="1"/>
  <c r="AA630" i="3"/>
  <c r="AB630" i="3" s="1"/>
  <c r="AA631" i="3"/>
  <c r="AB631" i="3" s="1"/>
  <c r="L116" i="7"/>
  <c r="N116" i="7" s="1"/>
  <c r="L115" i="7"/>
  <c r="N115" i="7" s="1"/>
  <c r="L114" i="7"/>
  <c r="L113" i="7"/>
  <c r="N113" i="7" s="1"/>
  <c r="AA605" i="3"/>
  <c r="AB605" i="3" s="1"/>
  <c r="AA607" i="3"/>
  <c r="AB607" i="3" s="1"/>
  <c r="AA606" i="3"/>
  <c r="AB606" i="3" s="1"/>
  <c r="AA610" i="3"/>
  <c r="AB610" i="3" s="1"/>
  <c r="AA608" i="3"/>
  <c r="AB608" i="3" s="1"/>
  <c r="AA612" i="3"/>
  <c r="AB612" i="3" s="1"/>
  <c r="AA611" i="3"/>
  <c r="AB611" i="3" s="1"/>
  <c r="AA613" i="3"/>
  <c r="AB613" i="3" s="1"/>
  <c r="L112" i="7"/>
  <c r="N112" i="7" s="1"/>
  <c r="AA604" i="3"/>
  <c r="AB604" i="3" s="1"/>
  <c r="AA603" i="3"/>
  <c r="AB603" i="3" s="1"/>
  <c r="AA602" i="3"/>
  <c r="AB602" i="3" s="1"/>
  <c r="AA598" i="3"/>
  <c r="AB598" i="3" s="1"/>
  <c r="AA599" i="3"/>
  <c r="AB599" i="3" s="1"/>
  <c r="AA600" i="3"/>
  <c r="AB600" i="3" s="1"/>
  <c r="AA597" i="3"/>
  <c r="AB597" i="3" s="1"/>
  <c r="AA614" i="3"/>
  <c r="AB614" i="3" s="1"/>
  <c r="AA609" i="3"/>
  <c r="AB609" i="3" s="1"/>
  <c r="AA615" i="3"/>
  <c r="AB615" i="3" s="1"/>
  <c r="AA616" i="3"/>
  <c r="AB616" i="3" s="1"/>
  <c r="AA641" i="3"/>
  <c r="AB641" i="3" s="1"/>
  <c r="AA644" i="3"/>
  <c r="AB644" i="3" s="1"/>
  <c r="AA711" i="3"/>
  <c r="AB711" i="3" s="1"/>
  <c r="AA601" i="3"/>
  <c r="AB601" i="3" s="1"/>
  <c r="L111" i="7"/>
  <c r="N111" i="7" s="1"/>
  <c r="AA582" i="3"/>
  <c r="AB582" i="3" s="1"/>
  <c r="L110" i="7"/>
  <c r="N110" i="7" s="1"/>
  <c r="L109" i="7"/>
  <c r="N109" i="7" s="1"/>
  <c r="J109" i="7"/>
  <c r="J110" i="7"/>
  <c r="J111" i="7"/>
  <c r="J112" i="7"/>
  <c r="J113" i="7"/>
  <c r="J114" i="7"/>
  <c r="N114" i="7"/>
  <c r="J115" i="7"/>
  <c r="J116" i="7"/>
  <c r="J117" i="7"/>
  <c r="J118" i="7"/>
  <c r="J119" i="7"/>
  <c r="L108" i="7"/>
  <c r="N108" i="7" s="1"/>
  <c r="J108" i="7"/>
  <c r="L107" i="7"/>
  <c r="N107" i="7" s="1"/>
  <c r="AA557" i="3"/>
  <c r="AB557" i="3" s="1"/>
  <c r="AA581" i="3"/>
  <c r="AB581" i="3" s="1"/>
  <c r="AA583" i="3"/>
  <c r="AB583" i="3" s="1"/>
  <c r="AA584" i="3"/>
  <c r="AB584" i="3" s="1"/>
  <c r="AA585" i="3"/>
  <c r="AB585" i="3" s="1"/>
  <c r="AA586" i="3"/>
  <c r="AB586" i="3" s="1"/>
  <c r="AA588" i="3"/>
  <c r="AB588" i="3" s="1"/>
  <c r="AA589" i="3"/>
  <c r="AB589" i="3" s="1"/>
  <c r="AA587" i="3"/>
  <c r="AB587" i="3" s="1"/>
  <c r="AA590" i="3"/>
  <c r="AB590" i="3" s="1"/>
  <c r="AA591" i="3"/>
  <c r="AB591" i="3" s="1"/>
  <c r="AA595" i="3"/>
  <c r="AB595" i="3" s="1"/>
  <c r="AA592" i="3"/>
  <c r="AB592" i="3" s="1"/>
  <c r="AA593" i="3"/>
  <c r="AB593" i="3" s="1"/>
  <c r="AA594" i="3"/>
  <c r="AB594" i="3" s="1"/>
  <c r="L106" i="7"/>
  <c r="N106" i="7" s="1"/>
  <c r="AA569" i="3"/>
  <c r="AB569" i="3" s="1"/>
  <c r="AA570" i="3"/>
  <c r="AB570" i="3" s="1"/>
  <c r="AA575" i="3"/>
  <c r="AB575" i="3" s="1"/>
  <c r="AA576" i="3"/>
  <c r="AB576" i="3" s="1"/>
  <c r="AA577" i="3"/>
  <c r="AB577" i="3" s="1"/>
  <c r="AA573" i="3"/>
  <c r="AB573" i="3" s="1"/>
  <c r="AA574" i="3"/>
  <c r="AB574" i="3" s="1"/>
  <c r="AA571" i="3"/>
  <c r="AB571" i="3" s="1"/>
  <c r="AA572" i="3"/>
  <c r="AB572" i="3" s="1"/>
  <c r="AA579" i="3"/>
  <c r="AB579" i="3" s="1"/>
  <c r="AA578" i="3"/>
  <c r="AB578" i="3" s="1"/>
  <c r="AA580" i="3"/>
  <c r="AB580" i="3" s="1"/>
  <c r="J106" i="7"/>
  <c r="J107" i="7"/>
  <c r="J105" i="7"/>
  <c r="AA568" i="3"/>
  <c r="AB568" i="3" s="1"/>
  <c r="AA555" i="3"/>
  <c r="AB555" i="3" s="1"/>
  <c r="AA558" i="3"/>
  <c r="AB558" i="3" s="1"/>
  <c r="AA556" i="3"/>
  <c r="AB556" i="3" s="1"/>
  <c r="AA561" i="3"/>
  <c r="AB561" i="3" s="1"/>
  <c r="AA560" i="3"/>
  <c r="AB560" i="3" s="1"/>
  <c r="AA563" i="3"/>
  <c r="AB563" i="3" s="1"/>
  <c r="AA564" i="3"/>
  <c r="AB564" i="3" s="1"/>
  <c r="AA565" i="3"/>
  <c r="AB565" i="3" s="1"/>
  <c r="AA562" i="3"/>
  <c r="AB562" i="3" s="1"/>
  <c r="AA566" i="3"/>
  <c r="AB566" i="3" s="1"/>
  <c r="AA567" i="3"/>
  <c r="AB567" i="3" s="1"/>
  <c r="L105" i="7"/>
  <c r="N105" i="7" s="1"/>
  <c r="L104" i="7"/>
  <c r="N104" i="7" s="1"/>
  <c r="L103" i="7"/>
  <c r="N103" i="7" s="1"/>
  <c r="J103" i="7"/>
  <c r="J104" i="7"/>
  <c r="J120" i="7"/>
  <c r="L102" i="7"/>
  <c r="N102" i="7" s="1"/>
  <c r="L101" i="7"/>
  <c r="N101" i="7" s="1"/>
  <c r="L100" i="7"/>
  <c r="N100" i="7" s="1"/>
  <c r="AA559" i="3"/>
  <c r="AB559" i="3" s="1"/>
  <c r="AA554" i="3"/>
  <c r="AB554" i="3" s="1"/>
  <c r="L99" i="7"/>
  <c r="N99" i="7" s="1"/>
  <c r="AA551" i="3"/>
  <c r="AB551" i="3" s="1"/>
  <c r="AA550" i="3"/>
  <c r="AB550" i="3" s="1"/>
  <c r="AA552" i="3"/>
  <c r="AB552" i="3" s="1"/>
  <c r="AA553" i="3"/>
  <c r="AB553" i="3" s="1"/>
  <c r="AA547" i="3"/>
  <c r="AB547" i="3" s="1"/>
  <c r="L98" i="7"/>
  <c r="N98" i="7" s="1"/>
  <c r="J98" i="7"/>
  <c r="J99" i="7"/>
  <c r="J100" i="7"/>
  <c r="J101" i="7"/>
  <c r="J102" i="7"/>
  <c r="AA543" i="3"/>
  <c r="AB543" i="3" s="1"/>
  <c r="AA544" i="3"/>
  <c r="AB544" i="3" s="1"/>
  <c r="AA545" i="3"/>
  <c r="AB545" i="3" s="1"/>
  <c r="AA546" i="3"/>
  <c r="AB546" i="3" s="1"/>
  <c r="AA548" i="3"/>
  <c r="AB548" i="3" s="1"/>
  <c r="AA549" i="3"/>
  <c r="AB549" i="3" s="1"/>
  <c r="L97" i="7"/>
  <c r="N97" i="7" s="1"/>
  <c r="L96" i="7"/>
  <c r="N96" i="7" s="1"/>
  <c r="J96" i="7"/>
  <c r="J97" i="7"/>
  <c r="J121" i="7"/>
  <c r="AA534" i="3"/>
  <c r="AB534" i="3" s="1"/>
  <c r="AA538" i="3"/>
  <c r="AB538" i="3" s="1"/>
  <c r="AA540" i="3"/>
  <c r="AB540" i="3" s="1"/>
  <c r="AA541" i="3"/>
  <c r="AB541" i="3" s="1"/>
  <c r="AA542" i="3"/>
  <c r="AB542" i="3" s="1"/>
  <c r="L95" i="7"/>
  <c r="N95" i="7" s="1"/>
  <c r="L94" i="7"/>
  <c r="N94" i="7" s="1"/>
  <c r="L80" i="7"/>
  <c r="N80" i="7" s="1"/>
  <c r="AA532" i="3"/>
  <c r="AB532" i="3" s="1"/>
  <c r="AA533" i="3"/>
  <c r="AB533" i="3" s="1"/>
  <c r="AA528" i="3"/>
  <c r="AB528" i="3" s="1"/>
  <c r="AA531" i="3"/>
  <c r="AB531" i="3" s="1"/>
  <c r="AA537" i="3"/>
  <c r="AB537" i="3" s="1"/>
  <c r="AA536" i="3"/>
  <c r="AB536" i="3" s="1"/>
  <c r="AA539" i="3"/>
  <c r="AB539" i="3" s="1"/>
  <c r="AA526" i="3"/>
  <c r="AB526" i="3" s="1"/>
  <c r="AA527" i="3"/>
  <c r="AB527" i="3" s="1"/>
  <c r="AA529" i="3"/>
  <c r="AB529" i="3" s="1"/>
  <c r="AA530" i="3"/>
  <c r="AB530" i="3" s="1"/>
  <c r="L88" i="7"/>
  <c r="N88" i="7" s="1"/>
  <c r="L87" i="7"/>
  <c r="N87" i="7" s="1"/>
  <c r="J86" i="7"/>
  <c r="L86" i="7"/>
  <c r="N86" i="7" s="1"/>
  <c r="AA523" i="3"/>
  <c r="AB523" i="3" s="1"/>
  <c r="AA524" i="3"/>
  <c r="AB524" i="3" s="1"/>
  <c r="AA525" i="3"/>
  <c r="AB525" i="3" s="1"/>
  <c r="J94" i="7"/>
  <c r="L92" i="7"/>
  <c r="N92" i="7" s="1"/>
  <c r="L93" i="7"/>
  <c r="N93" i="7"/>
  <c r="J95" i="7"/>
  <c r="N121" i="7"/>
  <c r="AA521" i="3"/>
  <c r="AB521" i="3" s="1"/>
  <c r="AA520" i="3"/>
  <c r="AB520" i="3" s="1"/>
  <c r="AA516" i="3"/>
  <c r="AB516" i="3" s="1"/>
  <c r="AA519" i="3"/>
  <c r="AB519" i="3" s="1"/>
  <c r="AA517" i="3"/>
  <c r="AB517" i="3" s="1"/>
  <c r="AA518" i="3"/>
  <c r="AB518" i="3" s="1"/>
  <c r="AA522" i="3"/>
  <c r="AB522" i="3" s="1"/>
  <c r="L91" i="7"/>
  <c r="N91" i="7" s="1"/>
  <c r="AA510" i="3"/>
  <c r="AB510" i="3" s="1"/>
  <c r="AA514" i="3"/>
  <c r="AB514" i="3" s="1"/>
  <c r="AA515" i="3"/>
  <c r="AB515" i="3" s="1"/>
  <c r="AA513" i="3"/>
  <c r="AB513" i="3" s="1"/>
  <c r="AA505" i="3"/>
  <c r="AB505" i="3" s="1"/>
  <c r="L90" i="7"/>
  <c r="N90" i="7" s="1"/>
  <c r="L89" i="7"/>
  <c r="N89" i="7"/>
  <c r="L79" i="7"/>
  <c r="N79" i="7" s="1"/>
  <c r="AA494" i="3"/>
  <c r="AB494" i="3" s="1"/>
  <c r="AA493" i="3"/>
  <c r="AB493" i="3" s="1"/>
  <c r="AA495" i="3"/>
  <c r="AB495" i="3" s="1"/>
  <c r="AA498" i="3"/>
  <c r="AB498" i="3" s="1"/>
  <c r="AA499" i="3"/>
  <c r="AB499" i="3" s="1"/>
  <c r="AA500" i="3"/>
  <c r="AB500" i="3" s="1"/>
  <c r="AA496" i="3"/>
  <c r="AB496" i="3" s="1"/>
  <c r="AA497" i="3"/>
  <c r="AB497" i="3" s="1"/>
  <c r="AA501" i="3"/>
  <c r="AB501" i="3" s="1"/>
  <c r="AA502" i="3"/>
  <c r="AB502" i="3" s="1"/>
  <c r="AA503" i="3"/>
  <c r="AB503" i="3" s="1"/>
  <c r="AA504" i="3"/>
  <c r="AB504" i="3" s="1"/>
  <c r="AA511" i="3"/>
  <c r="AB511" i="3" s="1"/>
  <c r="AA512" i="3"/>
  <c r="AB512" i="3" s="1"/>
  <c r="AA506" i="3"/>
  <c r="AB506" i="3" s="1"/>
  <c r="AA507" i="3"/>
  <c r="AB507" i="3" s="1"/>
  <c r="AA508" i="3"/>
  <c r="AB508" i="3" s="1"/>
  <c r="AA509" i="3"/>
  <c r="AB509" i="3" s="1"/>
  <c r="J89" i="7"/>
  <c r="J90" i="7"/>
  <c r="J91" i="7"/>
  <c r="L85" i="7"/>
  <c r="N85" i="7" s="1"/>
  <c r="L84" i="7"/>
  <c r="N84" i="7" s="1"/>
  <c r="L83" i="7"/>
  <c r="N83" i="7" s="1"/>
  <c r="AA489" i="3"/>
  <c r="AB489" i="3" s="1"/>
  <c r="L82" i="7"/>
  <c r="N82" i="7" s="1"/>
  <c r="L81" i="7"/>
  <c r="N81" i="7" s="1"/>
  <c r="L78" i="7"/>
  <c r="N78" i="7" s="1"/>
  <c r="L77" i="7"/>
  <c r="N77" i="7" s="1"/>
  <c r="L76" i="7"/>
  <c r="N76" i="7" s="1"/>
  <c r="L75" i="7"/>
  <c r="N75" i="7" s="1"/>
  <c r="N74" i="7"/>
  <c r="L73" i="7"/>
  <c r="N73" i="7" s="1"/>
  <c r="L72" i="7"/>
  <c r="N72" i="7" s="1"/>
  <c r="L71" i="7"/>
  <c r="N71" i="7" s="1"/>
  <c r="L70" i="7"/>
  <c r="N70" i="7" s="1"/>
  <c r="L69" i="7"/>
  <c r="N69" i="7" s="1"/>
  <c r="L66" i="7"/>
  <c r="N66" i="7" s="1"/>
  <c r="L67" i="7"/>
  <c r="N67" i="7" s="1"/>
  <c r="L68" i="7"/>
  <c r="N68" i="7" s="1"/>
  <c r="L65" i="7"/>
  <c r="N65" i="7" s="1"/>
  <c r="L64" i="7"/>
  <c r="N64" i="7" s="1"/>
  <c r="L63" i="7"/>
  <c r="N63" i="7" s="1"/>
  <c r="L62" i="7"/>
  <c r="N62" i="7" s="1"/>
  <c r="L61" i="7"/>
  <c r="N61" i="7" s="1"/>
  <c r="L60" i="7"/>
  <c r="N60" i="7" s="1"/>
  <c r="L59" i="7"/>
  <c r="N59" i="7" s="1"/>
  <c r="L58" i="7"/>
  <c r="N58" i="7" s="1"/>
  <c r="L57" i="7"/>
  <c r="N57" i="7" s="1"/>
  <c r="L55" i="7"/>
  <c r="N55" i="7" s="1"/>
  <c r="L54" i="7"/>
  <c r="N54" i="7" s="1"/>
  <c r="L52" i="7"/>
  <c r="N52" i="7"/>
  <c r="L51" i="7"/>
  <c r="N51" i="7" s="1"/>
  <c r="L50" i="7"/>
  <c r="N50" i="7" s="1"/>
  <c r="L49" i="7"/>
  <c r="N49" i="7" s="1"/>
  <c r="L48" i="7"/>
  <c r="N48" i="7" s="1"/>
  <c r="L47" i="7"/>
  <c r="N47" i="7" s="1"/>
  <c r="L46" i="7"/>
  <c r="N46" i="7" s="1"/>
  <c r="L45" i="7"/>
  <c r="N45" i="7" s="1"/>
  <c r="L44" i="7"/>
  <c r="N44" i="7" s="1"/>
  <c r="L43" i="7"/>
  <c r="N43" i="7" s="1"/>
  <c r="L42" i="7"/>
  <c r="N42" i="7" s="1"/>
  <c r="L41" i="7"/>
  <c r="N41" i="7" s="1"/>
  <c r="L40" i="7"/>
  <c r="N40" i="7" s="1"/>
  <c r="L39" i="7"/>
  <c r="N39" i="7" s="1"/>
  <c r="L38" i="7"/>
  <c r="N38" i="7" s="1"/>
  <c r="L37" i="7"/>
  <c r="N37" i="7" s="1"/>
  <c r="L36" i="7"/>
  <c r="N36" i="7" s="1"/>
  <c r="L34" i="7"/>
  <c r="N34" i="7" s="1"/>
  <c r="L33" i="7"/>
  <c r="N33" i="7" s="1"/>
  <c r="L32" i="7"/>
  <c r="N32" i="7" s="1"/>
  <c r="L31" i="7"/>
  <c r="N31" i="7" s="1"/>
  <c r="L30" i="7"/>
  <c r="L29" i="7"/>
  <c r="N29" i="7" s="1"/>
  <c r="L28" i="7"/>
  <c r="N28" i="7" s="1"/>
  <c r="L35" i="7"/>
  <c r="N35" i="7" s="1"/>
  <c r="L17" i="7"/>
  <c r="N17" i="7" s="1"/>
  <c r="L27" i="7"/>
  <c r="N27" i="7" s="1"/>
  <c r="L26" i="7"/>
  <c r="N26" i="7" s="1"/>
  <c r="L23" i="7"/>
  <c r="N23" i="7" s="1"/>
  <c r="L21" i="7"/>
  <c r="N21" i="7" s="1"/>
  <c r="L20" i="7"/>
  <c r="N20" i="7" s="1"/>
  <c r="L18" i="7"/>
  <c r="N18" i="7" s="1"/>
  <c r="L16" i="7"/>
  <c r="N16" i="7" s="1"/>
  <c r="L15" i="7"/>
  <c r="N15" i="7" s="1"/>
  <c r="L14" i="7"/>
  <c r="N14" i="7" s="1"/>
  <c r="L13" i="7"/>
  <c r="L12" i="7"/>
  <c r="L11" i="7"/>
  <c r="L9" i="7"/>
  <c r="L8" i="7"/>
  <c r="L10" i="7"/>
  <c r="N10" i="7" s="1"/>
  <c r="L6" i="7"/>
  <c r="N6" i="7" s="1"/>
  <c r="L56" i="7"/>
  <c r="N56" i="7" s="1"/>
  <c r="L53" i="7"/>
  <c r="N53" i="7" s="1"/>
  <c r="L25" i="7"/>
  <c r="N25" i="7" s="1"/>
  <c r="L24" i="7"/>
  <c r="N24" i="7" s="1"/>
  <c r="L22" i="7"/>
  <c r="N22" i="7" s="1"/>
  <c r="L19" i="7"/>
  <c r="N19" i="7" s="1"/>
  <c r="L7" i="7"/>
  <c r="N7" i="7" s="1"/>
  <c r="L5" i="7"/>
  <c r="N5" i="7" s="1"/>
  <c r="L4" i="7"/>
  <c r="N4" i="7" s="1"/>
  <c r="L3" i="7"/>
  <c r="N3" i="7" s="1"/>
  <c r="AA488" i="3"/>
  <c r="AB488" i="3" s="1"/>
  <c r="J33" i="7"/>
  <c r="J35" i="7"/>
  <c r="J34" i="7"/>
  <c r="AA369" i="3"/>
  <c r="AB369" i="3" s="1"/>
  <c r="AA370" i="3"/>
  <c r="AB370" i="3" s="1"/>
  <c r="AA371" i="3"/>
  <c r="AB371" i="3" s="1"/>
  <c r="AA372" i="3"/>
  <c r="AB372" i="3" s="1"/>
  <c r="AA373" i="3"/>
  <c r="AB373" i="3" s="1"/>
  <c r="AA393" i="3"/>
  <c r="AB393" i="3" s="1"/>
  <c r="AA394" i="3"/>
  <c r="AB394" i="3" s="1"/>
  <c r="AA405" i="3"/>
  <c r="AB405" i="3" s="1"/>
  <c r="AA406" i="3"/>
  <c r="AB406" i="3" s="1"/>
  <c r="AA376" i="3"/>
  <c r="AB376" i="3" s="1"/>
  <c r="AA378" i="3"/>
  <c r="AB378" i="3" s="1"/>
  <c r="AA377" i="3"/>
  <c r="AB377" i="3" s="1"/>
  <c r="AA416" i="3"/>
  <c r="AB416" i="3" s="1"/>
  <c r="AA384" i="3"/>
  <c r="AB384" i="3" s="1"/>
  <c r="AA385" i="3"/>
  <c r="AB385" i="3" s="1"/>
  <c r="AA386" i="3"/>
  <c r="AB386" i="3" s="1"/>
  <c r="AA391" i="3"/>
  <c r="AB391" i="3" s="1"/>
  <c r="AA417" i="3"/>
  <c r="AB417" i="3" s="1"/>
  <c r="AA414" i="3"/>
  <c r="AB414" i="3" s="1"/>
  <c r="AA387" i="3"/>
  <c r="AB387" i="3" s="1"/>
  <c r="AA388" i="3"/>
  <c r="AB388" i="3" s="1"/>
  <c r="AA415" i="3"/>
  <c r="AB415" i="3" s="1"/>
  <c r="AA442" i="3"/>
  <c r="AB442" i="3" s="1"/>
  <c r="AA447" i="3"/>
  <c r="AB447" i="3" s="1"/>
  <c r="AA397" i="3"/>
  <c r="AB397" i="3" s="1"/>
  <c r="AA395" i="3"/>
  <c r="AB395" i="3" s="1"/>
  <c r="AA396" i="3"/>
  <c r="AB396" i="3" s="1"/>
  <c r="AA399" i="3"/>
  <c r="AB399" i="3" s="1"/>
  <c r="AA398" i="3"/>
  <c r="AB398" i="3" s="1"/>
  <c r="AA401" i="3"/>
  <c r="AB401" i="3" s="1"/>
  <c r="AA400" i="3"/>
  <c r="AB400" i="3" s="1"/>
  <c r="AA402" i="3"/>
  <c r="AB402" i="3" s="1"/>
  <c r="AA459" i="3"/>
  <c r="AB459" i="3" s="1"/>
  <c r="AA460" i="3"/>
  <c r="AB460" i="3" s="1"/>
  <c r="AA379" i="3"/>
  <c r="AB379" i="3" s="1"/>
  <c r="AA380" i="3"/>
  <c r="AB380" i="3" s="1"/>
  <c r="AA407" i="3"/>
  <c r="AB407" i="3" s="1"/>
  <c r="AA408" i="3"/>
  <c r="AB408" i="3" s="1"/>
  <c r="AA410" i="3"/>
  <c r="AB410" i="3" s="1"/>
  <c r="AA411" i="3"/>
  <c r="AB411" i="3" s="1"/>
  <c r="AA409" i="3"/>
  <c r="AB409" i="3" s="1"/>
  <c r="AA412" i="3"/>
  <c r="AB412" i="3" s="1"/>
  <c r="AA413" i="3"/>
  <c r="AB413" i="3" s="1"/>
  <c r="AA381" i="3"/>
  <c r="AB381" i="3" s="1"/>
  <c r="AA382" i="3"/>
  <c r="AB382" i="3" s="1"/>
  <c r="AA383" i="3"/>
  <c r="AB383" i="3" s="1"/>
  <c r="AA389" i="3"/>
  <c r="AB389" i="3" s="1"/>
  <c r="AA418" i="3"/>
  <c r="AB418" i="3" s="1"/>
  <c r="AA422" i="3"/>
  <c r="AB422" i="3" s="1"/>
  <c r="AA423" i="3"/>
  <c r="AB423" i="3" s="1"/>
  <c r="AA420" i="3"/>
  <c r="AB420" i="3" s="1"/>
  <c r="AA421" i="3"/>
  <c r="AB421" i="3" s="1"/>
  <c r="AA424" i="3"/>
  <c r="AB424" i="3" s="1"/>
  <c r="AA425" i="3"/>
  <c r="AB425" i="3" s="1"/>
  <c r="AA419" i="3"/>
  <c r="AB419" i="3" s="1"/>
  <c r="AA426" i="3"/>
  <c r="AB426" i="3" s="1"/>
  <c r="AA427" i="3"/>
  <c r="AB427" i="3" s="1"/>
  <c r="AA428" i="3"/>
  <c r="AB428" i="3" s="1"/>
  <c r="AA432" i="3"/>
  <c r="AB432" i="3" s="1"/>
  <c r="AA433" i="3"/>
  <c r="AB433" i="3" s="1"/>
  <c r="AA435" i="3"/>
  <c r="AB435" i="3" s="1"/>
  <c r="AA436" i="3"/>
  <c r="AB436" i="3" s="1"/>
  <c r="AA434" i="3"/>
  <c r="AB434" i="3" s="1"/>
  <c r="AA429" i="3"/>
  <c r="AB429" i="3" s="1"/>
  <c r="AA430" i="3"/>
  <c r="AB430" i="3" s="1"/>
  <c r="AA431" i="3"/>
  <c r="AB431" i="3" s="1"/>
  <c r="AA439" i="3"/>
  <c r="AB439" i="3" s="1"/>
  <c r="AA437" i="3"/>
  <c r="AB437" i="3" s="1"/>
  <c r="AA390" i="3"/>
  <c r="AB390" i="3" s="1"/>
  <c r="AA440" i="3"/>
  <c r="AB440" i="3" s="1"/>
  <c r="AA441" i="3"/>
  <c r="AB441" i="3" s="1"/>
  <c r="AA392" i="3"/>
  <c r="AB392" i="3" s="1"/>
  <c r="AA443" i="3"/>
  <c r="AB443" i="3" s="1"/>
  <c r="AA445" i="3"/>
  <c r="AB445" i="3" s="1"/>
  <c r="AA444" i="3"/>
  <c r="AB444" i="3" s="1"/>
  <c r="AA446" i="3"/>
  <c r="AB446" i="3" s="1"/>
  <c r="AA403" i="3"/>
  <c r="AB403" i="3" s="1"/>
  <c r="AA448" i="3"/>
  <c r="AB448" i="3" s="1"/>
  <c r="AA452" i="3"/>
  <c r="AB452" i="3" s="1"/>
  <c r="AA453" i="3"/>
  <c r="AB453" i="3" s="1"/>
  <c r="AA449" i="3"/>
  <c r="AB449" i="3" s="1"/>
  <c r="AA451" i="3"/>
  <c r="AB451" i="3" s="1"/>
  <c r="AA450" i="3"/>
  <c r="AB450" i="3" s="1"/>
  <c r="AA454" i="3"/>
  <c r="AB454" i="3" s="1"/>
  <c r="AA458" i="3"/>
  <c r="AB458" i="3" s="1"/>
  <c r="AA404" i="3"/>
  <c r="AB404" i="3" s="1"/>
  <c r="AA438" i="3"/>
  <c r="AB438" i="3" s="1"/>
  <c r="AA461" i="3"/>
  <c r="AB461" i="3" s="1"/>
  <c r="AA463" i="3"/>
  <c r="AB463" i="3" s="1"/>
  <c r="AA462" i="3"/>
  <c r="AB462" i="3" s="1"/>
  <c r="AA464" i="3"/>
  <c r="AB464" i="3" s="1"/>
  <c r="AA465" i="3"/>
  <c r="AB465" i="3" s="1"/>
  <c r="AA466" i="3"/>
  <c r="AB466" i="3" s="1"/>
  <c r="AA469" i="3"/>
  <c r="AB469" i="3" s="1"/>
  <c r="AA470" i="3"/>
  <c r="AB470" i="3" s="1"/>
  <c r="AA474" i="3"/>
  <c r="AB474" i="3" s="1"/>
  <c r="AA475" i="3"/>
  <c r="AB475" i="3" s="1"/>
  <c r="AA476" i="3"/>
  <c r="AB476" i="3" s="1"/>
  <c r="AA479" i="3"/>
  <c r="AB479" i="3" s="1"/>
  <c r="AA480" i="3"/>
  <c r="AB480" i="3" s="1"/>
  <c r="AA478" i="3"/>
  <c r="AB478" i="3" s="1"/>
  <c r="AA481" i="3"/>
  <c r="AB481" i="3" s="1"/>
  <c r="AA482" i="3"/>
  <c r="AB482" i="3" s="1"/>
  <c r="AA483" i="3"/>
  <c r="AB483" i="3" s="1"/>
  <c r="AA484" i="3"/>
  <c r="AB484" i="3" s="1"/>
  <c r="AA485" i="3"/>
  <c r="AB485" i="3" s="1"/>
  <c r="AA477" i="3"/>
  <c r="AB477" i="3" s="1"/>
  <c r="AA487" i="3"/>
  <c r="AB487" i="3" s="1"/>
  <c r="AA486" i="3"/>
  <c r="AB486" i="3" s="1"/>
  <c r="AA490" i="3"/>
  <c r="AB490" i="3" s="1"/>
  <c r="AA337" i="3"/>
  <c r="AB337" i="3" s="1"/>
  <c r="AA338" i="3"/>
  <c r="AB338" i="3" s="1"/>
  <c r="AA339" i="3"/>
  <c r="AB339" i="3" s="1"/>
  <c r="AA340" i="3"/>
  <c r="AB340" i="3" s="1"/>
  <c r="AA341" i="3"/>
  <c r="AB341" i="3" s="1"/>
  <c r="AA343" i="3"/>
  <c r="AB343" i="3" s="1"/>
  <c r="AA345" i="3"/>
  <c r="AB345" i="3" s="1"/>
  <c r="AA344" i="3"/>
  <c r="AB344" i="3" s="1"/>
  <c r="AA342" i="3"/>
  <c r="AB342" i="3" s="1"/>
  <c r="AA347" i="3"/>
  <c r="AB347" i="3" s="1"/>
  <c r="AA346" i="3"/>
  <c r="AB346" i="3" s="1"/>
  <c r="AA348" i="3"/>
  <c r="AB348" i="3" s="1"/>
  <c r="AA351" i="3"/>
  <c r="AB351" i="3" s="1"/>
  <c r="AA353" i="3"/>
  <c r="AB353" i="3" s="1"/>
  <c r="AA354" i="3"/>
  <c r="AB354" i="3" s="1"/>
  <c r="AA349" i="3"/>
  <c r="AB349" i="3" s="1"/>
  <c r="AA350" i="3"/>
  <c r="AB350" i="3" s="1"/>
  <c r="AA355" i="3"/>
  <c r="AB355" i="3" s="1"/>
  <c r="AA356" i="3"/>
  <c r="AB356" i="3" s="1"/>
  <c r="AA357" i="3"/>
  <c r="AB357" i="3" s="1"/>
  <c r="AA358" i="3"/>
  <c r="AB358" i="3" s="1"/>
  <c r="AA352" i="3"/>
  <c r="AB352" i="3" s="1"/>
  <c r="AA359" i="3"/>
  <c r="AB359" i="3" s="1"/>
  <c r="AA360" i="3"/>
  <c r="AB360" i="3" s="1"/>
  <c r="AA363" i="3"/>
  <c r="AB363" i="3" s="1"/>
  <c r="AA364" i="3"/>
  <c r="AB364" i="3" s="1"/>
  <c r="AA361" i="3"/>
  <c r="AB361" i="3" s="1"/>
  <c r="AA362" i="3"/>
  <c r="AB362" i="3" s="1"/>
  <c r="AA365" i="3"/>
  <c r="AB365" i="3" s="1"/>
  <c r="AA366" i="3"/>
  <c r="AB366" i="3" s="1"/>
  <c r="AA367" i="3"/>
  <c r="AB367" i="3" s="1"/>
  <c r="AA368" i="3"/>
  <c r="AB368" i="3" s="1"/>
  <c r="AA163" i="3"/>
  <c r="AB163" i="3" s="1"/>
  <c r="AA161" i="3"/>
  <c r="AB161" i="3" s="1"/>
  <c r="AA162" i="3"/>
  <c r="AB162" i="3" s="1"/>
  <c r="AA164" i="3"/>
  <c r="AB164" i="3" s="1"/>
  <c r="AA165" i="3"/>
  <c r="AB165" i="3" s="1"/>
  <c r="AA166" i="3"/>
  <c r="AB166" i="3" s="1"/>
  <c r="AA167" i="3"/>
  <c r="AB167" i="3" s="1"/>
  <c r="AA168" i="3"/>
  <c r="AB168" i="3" s="1"/>
  <c r="AA169" i="3"/>
  <c r="AB169" i="3" s="1"/>
  <c r="AA175" i="3"/>
  <c r="AB175" i="3" s="1"/>
  <c r="AA170" i="3"/>
  <c r="AB170" i="3" s="1"/>
  <c r="AA171" i="3"/>
  <c r="AB171" i="3" s="1"/>
  <c r="AA172" i="3"/>
  <c r="AB172" i="3" s="1"/>
  <c r="AA173" i="3"/>
  <c r="AB173" i="3" s="1"/>
  <c r="AA174" i="3"/>
  <c r="AB174" i="3" s="1"/>
  <c r="AA177" i="3"/>
  <c r="AB177" i="3" s="1"/>
  <c r="AA178" i="3"/>
  <c r="AB178" i="3" s="1"/>
  <c r="AA181" i="3"/>
  <c r="AB181" i="3" s="1"/>
  <c r="AA182" i="3"/>
  <c r="AB182" i="3" s="1"/>
  <c r="AA179" i="3"/>
  <c r="AB179" i="3" s="1"/>
  <c r="AA180" i="3"/>
  <c r="AB180" i="3" s="1"/>
  <c r="AA176" i="3"/>
  <c r="AB176" i="3" s="1"/>
  <c r="AA187" i="3"/>
  <c r="AB187" i="3" s="1"/>
  <c r="AA188" i="3"/>
  <c r="AB188" i="3" s="1"/>
  <c r="AA184" i="3"/>
  <c r="AB184" i="3" s="1"/>
  <c r="AA185" i="3"/>
  <c r="AB185" i="3" s="1"/>
  <c r="AA186" i="3"/>
  <c r="AB186" i="3" s="1"/>
  <c r="AA183" i="3"/>
  <c r="AB183" i="3" s="1"/>
  <c r="AA189" i="3"/>
  <c r="AB189" i="3" s="1"/>
  <c r="AA190" i="3"/>
  <c r="AB190" i="3" s="1"/>
  <c r="AA191" i="3"/>
  <c r="AB191" i="3" s="1"/>
  <c r="AA192" i="3"/>
  <c r="AB192" i="3" s="1"/>
  <c r="AA193" i="3"/>
  <c r="AB193" i="3" s="1"/>
  <c r="AA194" i="3"/>
  <c r="AB194" i="3" s="1"/>
  <c r="AA195" i="3"/>
  <c r="AB195" i="3" s="1"/>
  <c r="AA196" i="3"/>
  <c r="AB196" i="3" s="1"/>
  <c r="AA197" i="3"/>
  <c r="AB197" i="3" s="1"/>
  <c r="AA198" i="3"/>
  <c r="AB198" i="3" s="1"/>
  <c r="AA202" i="3"/>
  <c r="AB202" i="3" s="1"/>
  <c r="AA199" i="3"/>
  <c r="AB199" i="3" s="1"/>
  <c r="AA200" i="3"/>
  <c r="AB200" i="3" s="1"/>
  <c r="AA201" i="3"/>
  <c r="AB201" i="3" s="1"/>
  <c r="AA203" i="3"/>
  <c r="AB203" i="3" s="1"/>
  <c r="AA204" i="3"/>
  <c r="AB204" i="3" s="1"/>
  <c r="AA205" i="3"/>
  <c r="AB205" i="3" s="1"/>
  <c r="AA206" i="3"/>
  <c r="AB206" i="3" s="1"/>
  <c r="AA207" i="3"/>
  <c r="AB207" i="3" s="1"/>
  <c r="AA208" i="3"/>
  <c r="AB208" i="3" s="1"/>
  <c r="AA209" i="3"/>
  <c r="AB209" i="3" s="1"/>
  <c r="AA210" i="3"/>
  <c r="AB210" i="3" s="1"/>
  <c r="AA211" i="3"/>
  <c r="AB211" i="3" s="1"/>
  <c r="AA213" i="3"/>
  <c r="AB213" i="3" s="1"/>
  <c r="AA212" i="3"/>
  <c r="AB212" i="3" s="1"/>
  <c r="AA217" i="3"/>
  <c r="AB217" i="3" s="1"/>
  <c r="AA216" i="3"/>
  <c r="AB216" i="3" s="1"/>
  <c r="AA214" i="3"/>
  <c r="AB214" i="3" s="1"/>
  <c r="AA218" i="3"/>
  <c r="AB218" i="3" s="1"/>
  <c r="AA215" i="3"/>
  <c r="AB215" i="3" s="1"/>
  <c r="AA219" i="3"/>
  <c r="AB219" i="3" s="1"/>
  <c r="AA221" i="3"/>
  <c r="AB221" i="3" s="1"/>
  <c r="AA223" i="3"/>
  <c r="AB223" i="3" s="1"/>
  <c r="AA224" i="3"/>
  <c r="AB224" i="3" s="1"/>
  <c r="AA220" i="3"/>
  <c r="AB220" i="3" s="1"/>
  <c r="AA222" i="3"/>
  <c r="AB222" i="3" s="1"/>
  <c r="AA225" i="3"/>
  <c r="AB225" i="3" s="1"/>
  <c r="AA227" i="3"/>
  <c r="AB227" i="3" s="1"/>
  <c r="AA226" i="3"/>
  <c r="AB226" i="3" s="1"/>
  <c r="AA228" i="3"/>
  <c r="AB228" i="3" s="1"/>
  <c r="AA229" i="3"/>
  <c r="AB229" i="3" s="1"/>
  <c r="AA230" i="3"/>
  <c r="AB230" i="3" s="1"/>
  <c r="AA231" i="3"/>
  <c r="AB231" i="3" s="1"/>
  <c r="AA232" i="3"/>
  <c r="AB232" i="3" s="1"/>
  <c r="AA233" i="3"/>
  <c r="AB233" i="3" s="1"/>
  <c r="AA234" i="3"/>
  <c r="AB234" i="3" s="1"/>
  <c r="AA236" i="3"/>
  <c r="AB236" i="3" s="1"/>
  <c r="AA235" i="3"/>
  <c r="AB235" i="3" s="1"/>
  <c r="AA237" i="3"/>
  <c r="AB237" i="3" s="1"/>
  <c r="AA238" i="3"/>
  <c r="AB238" i="3" s="1"/>
  <c r="AA241" i="3"/>
  <c r="AB241" i="3" s="1"/>
  <c r="AA242" i="3"/>
  <c r="AB242" i="3" s="1"/>
  <c r="AA243" i="3"/>
  <c r="AB243" i="3" s="1"/>
  <c r="AA244" i="3"/>
  <c r="AB244" i="3" s="1"/>
  <c r="AA239" i="3"/>
  <c r="AB239" i="3" s="1"/>
  <c r="AA240" i="3"/>
  <c r="AB240" i="3" s="1"/>
  <c r="AA245" i="3"/>
  <c r="AB245" i="3" s="1"/>
  <c r="AA246" i="3"/>
  <c r="AB246" i="3" s="1"/>
  <c r="AA248" i="3"/>
  <c r="AB248" i="3" s="1"/>
  <c r="AA249" i="3"/>
  <c r="AB249" i="3" s="1"/>
  <c r="AA247" i="3"/>
  <c r="AB247" i="3" s="1"/>
  <c r="AA250" i="3"/>
  <c r="AB250" i="3" s="1"/>
  <c r="AA251" i="3"/>
  <c r="AB251" i="3" s="1"/>
  <c r="AA252" i="3"/>
  <c r="AB252" i="3" s="1"/>
  <c r="AA253" i="3"/>
  <c r="AB253" i="3" s="1"/>
  <c r="AA254" i="3"/>
  <c r="AB254" i="3" s="1"/>
  <c r="AA255" i="3"/>
  <c r="AB255" i="3" s="1"/>
  <c r="AA256" i="3"/>
  <c r="AB256" i="3" s="1"/>
  <c r="AA257" i="3"/>
  <c r="AB257" i="3" s="1"/>
  <c r="AA259" i="3"/>
  <c r="AB259" i="3" s="1"/>
  <c r="AA258" i="3"/>
  <c r="AB258" i="3" s="1"/>
  <c r="AA260" i="3"/>
  <c r="AB260" i="3" s="1"/>
  <c r="AA261" i="3"/>
  <c r="AB261" i="3" s="1"/>
  <c r="AA263" i="3"/>
  <c r="AB263" i="3" s="1"/>
  <c r="AA262" i="3"/>
  <c r="AB262" i="3" s="1"/>
  <c r="AA264" i="3"/>
  <c r="AB264" i="3" s="1"/>
  <c r="AA265" i="3"/>
  <c r="AB265" i="3" s="1"/>
  <c r="AA266" i="3"/>
  <c r="AB266" i="3" s="1"/>
  <c r="AA267" i="3"/>
  <c r="AB267" i="3" s="1"/>
  <c r="AA269" i="3"/>
  <c r="AB269" i="3" s="1"/>
  <c r="AA268" i="3"/>
  <c r="AB268" i="3" s="1"/>
  <c r="AA270" i="3"/>
  <c r="AB270" i="3" s="1"/>
  <c r="AA271" i="3"/>
  <c r="AB271" i="3" s="1"/>
  <c r="AA272" i="3"/>
  <c r="AB272" i="3" s="1"/>
  <c r="AA273" i="3"/>
  <c r="AB273" i="3" s="1"/>
  <c r="AA274" i="3"/>
  <c r="AB274" i="3" s="1"/>
  <c r="AA275" i="3"/>
  <c r="AB275" i="3" s="1"/>
  <c r="AA276" i="3"/>
  <c r="AB276" i="3" s="1"/>
  <c r="AA277" i="3"/>
  <c r="AB277" i="3" s="1"/>
  <c r="AA280" i="3"/>
  <c r="AB280" i="3" s="1"/>
  <c r="AA278" i="3"/>
  <c r="AB278" i="3" s="1"/>
  <c r="AA279" i="3"/>
  <c r="AB279" i="3" s="1"/>
  <c r="AA281" i="3"/>
  <c r="AB281" i="3" s="1"/>
  <c r="AA282" i="3"/>
  <c r="AB282" i="3" s="1"/>
  <c r="AA283" i="3"/>
  <c r="AB283" i="3" s="1"/>
  <c r="AA286" i="3"/>
  <c r="AB286" i="3" s="1"/>
  <c r="AA284" i="3"/>
  <c r="AB284" i="3" s="1"/>
  <c r="AA285" i="3"/>
  <c r="AB285" i="3" s="1"/>
  <c r="AA289" i="3"/>
  <c r="AB289" i="3" s="1"/>
  <c r="AA290" i="3"/>
  <c r="AB290" i="3" s="1"/>
  <c r="AA291" i="3"/>
  <c r="AB291" i="3" s="1"/>
  <c r="AA287" i="3"/>
  <c r="AB287" i="3" s="1"/>
  <c r="AA288" i="3"/>
  <c r="AB288" i="3" s="1"/>
  <c r="AA292" i="3"/>
  <c r="AB292" i="3" s="1"/>
  <c r="AA293" i="3"/>
  <c r="AB293" i="3" s="1"/>
  <c r="AA295" i="3"/>
  <c r="AB295" i="3" s="1"/>
  <c r="AA296" i="3"/>
  <c r="AB296" i="3" s="1"/>
  <c r="AA294" i="3"/>
  <c r="AB294" i="3" s="1"/>
  <c r="AA297" i="3"/>
  <c r="AB297" i="3" s="1"/>
  <c r="AA298" i="3"/>
  <c r="AB298" i="3" s="1"/>
  <c r="AA300" i="3"/>
  <c r="AB300" i="3" s="1"/>
  <c r="AA301" i="3"/>
  <c r="AB301" i="3" s="1"/>
  <c r="AA299" i="3"/>
  <c r="AB299" i="3" s="1"/>
  <c r="AA302" i="3"/>
  <c r="AB302" i="3" s="1"/>
  <c r="AA305" i="3"/>
  <c r="AB305" i="3" s="1"/>
  <c r="AA303" i="3"/>
  <c r="AB303" i="3" s="1"/>
  <c r="AA304" i="3"/>
  <c r="AB304" i="3" s="1"/>
  <c r="AA306" i="3"/>
  <c r="AB306" i="3" s="1"/>
  <c r="AA309" i="3"/>
  <c r="AB309" i="3" s="1"/>
  <c r="AA310" i="3"/>
  <c r="AB310" i="3" s="1"/>
  <c r="AA308" i="3"/>
  <c r="AB308" i="3" s="1"/>
  <c r="AA307" i="3"/>
  <c r="AB307" i="3" s="1"/>
  <c r="AA315" i="3"/>
  <c r="AB315" i="3" s="1"/>
  <c r="AA316" i="3"/>
  <c r="AB316" i="3" s="1"/>
  <c r="AA312" i="3"/>
  <c r="AB312" i="3" s="1"/>
  <c r="AA313" i="3"/>
  <c r="AB313" i="3" s="1"/>
  <c r="AA311" i="3"/>
  <c r="AB311" i="3" s="1"/>
  <c r="AA314" i="3"/>
  <c r="AB314" i="3" s="1"/>
  <c r="AA317" i="3"/>
  <c r="AB317" i="3" s="1"/>
  <c r="AA319" i="3"/>
  <c r="AB319" i="3" s="1"/>
  <c r="AA320" i="3"/>
  <c r="AB320" i="3" s="1"/>
  <c r="AA318" i="3"/>
  <c r="AB318" i="3" s="1"/>
  <c r="AA321" i="3"/>
  <c r="AB321" i="3" s="1"/>
  <c r="AA322" i="3"/>
  <c r="AB322" i="3" s="1"/>
  <c r="AA323" i="3"/>
  <c r="AB323" i="3" s="1"/>
  <c r="AA328" i="3"/>
  <c r="AB328" i="3" s="1"/>
  <c r="AA325" i="3"/>
  <c r="AB325" i="3" s="1"/>
  <c r="AA326" i="3"/>
  <c r="AB326" i="3" s="1"/>
  <c r="AA324" i="3"/>
  <c r="AB324" i="3" s="1"/>
  <c r="AA327" i="3"/>
  <c r="AB327" i="3" s="1"/>
  <c r="AA331" i="3"/>
  <c r="AB331" i="3" s="1"/>
  <c r="AA334" i="3"/>
  <c r="AB334" i="3" s="1"/>
  <c r="AA335" i="3"/>
  <c r="AB335" i="3" s="1"/>
  <c r="AA329" i="3"/>
  <c r="AB329" i="3" s="1"/>
  <c r="AA330" i="3"/>
  <c r="AB330" i="3" s="1"/>
  <c r="AA332" i="3"/>
  <c r="AB332" i="3" s="1"/>
  <c r="AA333" i="3"/>
  <c r="AB333" i="3" s="1"/>
  <c r="AA336" i="3"/>
  <c r="AB336" i="3" s="1"/>
  <c r="AA129" i="3"/>
  <c r="AB129" i="3" s="1"/>
  <c r="AA131" i="3"/>
  <c r="AB131" i="3" s="1"/>
  <c r="AA130" i="3"/>
  <c r="AB130" i="3" s="1"/>
  <c r="AA132" i="3"/>
  <c r="AB132" i="3" s="1"/>
  <c r="AA133" i="3"/>
  <c r="AB133" i="3" s="1"/>
  <c r="AA134" i="3"/>
  <c r="AB134" i="3" s="1"/>
  <c r="AA135" i="3"/>
  <c r="AB135" i="3" s="1"/>
  <c r="AA137" i="3"/>
  <c r="AB137" i="3" s="1"/>
  <c r="AA136" i="3"/>
  <c r="AB136" i="3" s="1"/>
  <c r="AA139" i="3"/>
  <c r="AB139" i="3" s="1"/>
  <c r="AA138" i="3"/>
  <c r="AB138" i="3" s="1"/>
  <c r="AA142" i="3"/>
  <c r="AB142" i="3" s="1"/>
  <c r="AA143" i="3"/>
  <c r="AB143" i="3" s="1"/>
  <c r="AA144" i="3"/>
  <c r="AB144" i="3" s="1"/>
  <c r="AA141" i="3"/>
  <c r="AB141" i="3" s="1"/>
  <c r="AA140" i="3"/>
  <c r="AB140" i="3" s="1"/>
  <c r="AA145" i="3"/>
  <c r="AB145" i="3" s="1"/>
  <c r="AA147" i="3"/>
  <c r="AB147" i="3" s="1"/>
  <c r="AA148" i="3"/>
  <c r="AB148" i="3" s="1"/>
  <c r="AA146" i="3"/>
  <c r="AB146" i="3" s="1"/>
  <c r="AA149" i="3"/>
  <c r="AB149" i="3" s="1"/>
  <c r="AA150" i="3"/>
  <c r="AB150" i="3" s="1"/>
  <c r="AA151" i="3"/>
  <c r="AB151" i="3" s="1"/>
  <c r="AA152" i="3"/>
  <c r="AB152" i="3" s="1"/>
  <c r="AA155" i="3"/>
  <c r="AB155" i="3" s="1"/>
  <c r="AA153" i="3"/>
  <c r="AB153" i="3" s="1"/>
  <c r="AA154" i="3"/>
  <c r="AB154" i="3" s="1"/>
  <c r="AA156" i="3"/>
  <c r="AB156" i="3" s="1"/>
  <c r="AA157" i="3"/>
  <c r="AB157" i="3" s="1"/>
  <c r="AA158" i="3"/>
  <c r="AB158" i="3" s="1"/>
  <c r="AA159" i="3"/>
  <c r="AB159" i="3" s="1"/>
  <c r="AA160" i="3"/>
  <c r="AB160" i="3" s="1"/>
  <c r="AA15" i="3"/>
  <c r="AB15" i="3" s="1"/>
  <c r="AA18" i="3"/>
  <c r="AB18" i="3" s="1"/>
  <c r="AA19" i="3"/>
  <c r="AB19" i="3" s="1"/>
  <c r="AA20" i="3"/>
  <c r="AB20" i="3" s="1"/>
  <c r="AA21" i="3"/>
  <c r="AB21" i="3" s="1"/>
  <c r="AA22" i="3"/>
  <c r="AB22" i="3" s="1"/>
  <c r="AA25" i="3"/>
  <c r="AB25" i="3" s="1"/>
  <c r="AA23" i="3"/>
  <c r="AB23" i="3" s="1"/>
  <c r="AA24" i="3"/>
  <c r="AB24" i="3" s="1"/>
  <c r="AA27" i="3"/>
  <c r="AB27" i="3" s="1"/>
  <c r="AA26" i="3"/>
  <c r="AB26" i="3" s="1"/>
  <c r="AA28" i="3"/>
  <c r="AB28" i="3" s="1"/>
  <c r="AA29" i="3"/>
  <c r="AB29" i="3" s="1"/>
  <c r="AA31" i="3"/>
  <c r="AB31" i="3" s="1"/>
  <c r="AA30" i="3"/>
  <c r="AB30" i="3" s="1"/>
  <c r="AA35" i="3"/>
  <c r="AB35" i="3" s="1"/>
  <c r="AA32" i="3"/>
  <c r="AB32" i="3" s="1"/>
  <c r="AA33" i="3"/>
  <c r="AB33" i="3" s="1"/>
  <c r="AA34" i="3"/>
  <c r="AB34" i="3" s="1"/>
  <c r="AA36" i="3"/>
  <c r="AB36" i="3" s="1"/>
  <c r="AA37" i="3"/>
  <c r="AB37" i="3" s="1"/>
  <c r="AA38" i="3"/>
  <c r="AB38" i="3" s="1"/>
  <c r="AA39" i="3"/>
  <c r="AB39" i="3" s="1"/>
  <c r="AA40" i="3"/>
  <c r="AB40" i="3" s="1"/>
  <c r="AA46" i="3"/>
  <c r="AB46" i="3" s="1"/>
  <c r="AA44" i="3"/>
  <c r="AB44" i="3" s="1"/>
  <c r="AA43" i="3"/>
  <c r="AB43" i="3" s="1"/>
  <c r="AA45" i="3"/>
  <c r="AB45" i="3" s="1"/>
  <c r="AA41" i="3"/>
  <c r="AB41" i="3" s="1"/>
  <c r="AA42" i="3"/>
  <c r="AB42" i="3" s="1"/>
  <c r="AA47" i="3"/>
  <c r="AB47" i="3" s="1"/>
  <c r="AA48" i="3"/>
  <c r="AB48" i="3" s="1"/>
  <c r="AA51" i="3"/>
  <c r="AB51" i="3" s="1"/>
  <c r="AA50" i="3"/>
  <c r="AB50" i="3" s="1"/>
  <c r="AA49" i="3"/>
  <c r="AB49" i="3" s="1"/>
  <c r="AA52" i="3"/>
  <c r="AB52" i="3" s="1"/>
  <c r="AA55" i="3"/>
  <c r="AB55" i="3" s="1"/>
  <c r="AA56" i="3"/>
  <c r="AB56" i="3" s="1"/>
  <c r="AA53" i="3"/>
  <c r="AB53" i="3" s="1"/>
  <c r="AA54" i="3"/>
  <c r="AB54" i="3"/>
  <c r="AA57" i="3"/>
  <c r="AB57" i="3" s="1"/>
  <c r="AA60" i="3"/>
  <c r="AB60" i="3"/>
  <c r="AA58" i="3"/>
  <c r="AB58" i="3" s="1"/>
  <c r="AA59" i="3"/>
  <c r="AB59" i="3" s="1"/>
  <c r="AA61" i="3"/>
  <c r="AB61" i="3" s="1"/>
  <c r="AA63" i="3"/>
  <c r="AB63" i="3" s="1"/>
  <c r="AB64" i="3"/>
  <c r="AA62" i="3"/>
  <c r="AB62" i="3" s="1"/>
  <c r="AA66" i="3"/>
  <c r="AB66" i="3" s="1"/>
  <c r="AA67" i="3"/>
  <c r="AB67" i="3" s="1"/>
  <c r="AA65" i="3"/>
  <c r="AB65" i="3" s="1"/>
  <c r="AA72" i="3"/>
  <c r="AB72" i="3" s="1"/>
  <c r="AA68" i="3"/>
  <c r="AB68" i="3" s="1"/>
  <c r="AA71" i="3"/>
  <c r="AB71" i="3" s="1"/>
  <c r="AA70" i="3"/>
  <c r="AB70" i="3" s="1"/>
  <c r="AA69" i="3"/>
  <c r="AB69" i="3" s="1"/>
  <c r="AA73" i="3"/>
  <c r="AB73" i="3" s="1"/>
  <c r="AA75" i="3"/>
  <c r="AB75" i="3" s="1"/>
  <c r="AA76" i="3"/>
  <c r="AB76" i="3" s="1"/>
  <c r="AA77" i="3"/>
  <c r="AB77" i="3" s="1"/>
  <c r="AA74" i="3"/>
  <c r="AB74" i="3" s="1"/>
  <c r="AA78" i="3"/>
  <c r="AB78" i="3" s="1"/>
  <c r="AA79" i="3"/>
  <c r="AB79" i="3" s="1"/>
  <c r="AA80" i="3"/>
  <c r="AB80" i="3" s="1"/>
  <c r="AA81" i="3"/>
  <c r="AB81" i="3" s="1"/>
  <c r="AA82" i="3"/>
  <c r="AB82" i="3" s="1"/>
  <c r="AA83" i="3"/>
  <c r="AB83" i="3" s="1"/>
  <c r="AA84" i="3"/>
  <c r="AB84" i="3" s="1"/>
  <c r="AA85" i="3"/>
  <c r="AB85" i="3" s="1"/>
  <c r="AA87" i="3"/>
  <c r="AB87" i="3" s="1"/>
  <c r="AA86" i="3"/>
  <c r="AB86" i="3" s="1"/>
  <c r="AA90" i="3"/>
  <c r="AB90" i="3" s="1"/>
  <c r="AA89" i="3"/>
  <c r="AB89" i="3" s="1"/>
  <c r="AA88" i="3"/>
  <c r="AB88" i="3" s="1"/>
  <c r="AA91" i="3"/>
  <c r="AB91" i="3" s="1"/>
  <c r="AA92" i="3"/>
  <c r="AB92" i="3" s="1"/>
  <c r="AA93" i="3"/>
  <c r="AB93" i="3" s="1"/>
  <c r="AA94" i="3"/>
  <c r="AB94" i="3" s="1"/>
  <c r="AA95" i="3"/>
  <c r="AB95" i="3" s="1"/>
  <c r="AA96" i="3"/>
  <c r="AB96" i="3" s="1"/>
  <c r="AA100" i="3"/>
  <c r="AB100" i="3" s="1"/>
  <c r="AA99" i="3"/>
  <c r="AB99" i="3" s="1"/>
  <c r="AA97" i="3"/>
  <c r="AB97" i="3" s="1"/>
  <c r="AA98" i="3"/>
  <c r="AB98" i="3" s="1"/>
  <c r="AA101" i="3"/>
  <c r="AB101" i="3" s="1"/>
  <c r="AA102" i="3"/>
  <c r="AB102" i="3" s="1"/>
  <c r="AA105" i="3"/>
  <c r="AB105" i="3" s="1"/>
  <c r="AA103" i="3"/>
  <c r="AB103" i="3" s="1"/>
  <c r="AA104" i="3"/>
  <c r="AB104" i="3" s="1"/>
  <c r="AA106" i="3"/>
  <c r="AB106" i="3" s="1"/>
  <c r="AA107" i="3"/>
  <c r="AB107" i="3" s="1"/>
  <c r="AA108" i="3"/>
  <c r="AB108" i="3" s="1"/>
  <c r="AA109" i="3"/>
  <c r="AB109" i="3" s="1"/>
  <c r="AA110" i="3"/>
  <c r="AB110" i="3" s="1"/>
  <c r="AA111" i="3"/>
  <c r="AB111" i="3" s="1"/>
  <c r="AA113" i="3"/>
  <c r="AB113" i="3" s="1"/>
  <c r="AA112" i="3"/>
  <c r="AB112" i="3" s="1"/>
  <c r="AA114" i="3"/>
  <c r="AB114" i="3" s="1"/>
  <c r="AA117" i="3"/>
  <c r="AB117" i="3" s="1"/>
  <c r="AA115" i="3"/>
  <c r="AB115" i="3" s="1"/>
  <c r="AA116" i="3"/>
  <c r="AB116" i="3" s="1"/>
  <c r="AA121" i="3"/>
  <c r="AB121" i="3" s="1"/>
  <c r="AA120" i="3"/>
  <c r="AB120" i="3" s="1"/>
  <c r="AA118" i="3"/>
  <c r="AB118" i="3" s="1"/>
  <c r="AA119" i="3"/>
  <c r="AB119" i="3" s="1"/>
  <c r="AA122" i="3"/>
  <c r="AB122" i="3" s="1"/>
  <c r="AA123" i="3"/>
  <c r="AB123" i="3" s="1"/>
  <c r="AA124" i="3"/>
  <c r="AB124" i="3" s="1"/>
  <c r="AA125" i="3"/>
  <c r="AB125" i="3" s="1"/>
  <c r="AA126" i="3"/>
  <c r="AB126" i="3" s="1"/>
  <c r="AA127" i="3"/>
  <c r="AB127" i="3" s="1"/>
  <c r="AA128" i="3"/>
  <c r="AB128" i="3" s="1"/>
  <c r="AA4" i="3"/>
  <c r="AB4" i="3" s="1"/>
  <c r="AA3" i="3"/>
  <c r="AB3" i="3" s="1"/>
  <c r="AA5" i="3"/>
  <c r="AB5" i="3" s="1"/>
  <c r="AA6" i="3"/>
  <c r="AB6" i="3" s="1"/>
  <c r="AA12" i="3"/>
  <c r="AB12" i="3" s="1"/>
  <c r="AA13" i="3"/>
  <c r="AB13" i="3" s="1"/>
  <c r="AA7" i="3"/>
  <c r="AB7" i="3" s="1"/>
  <c r="AA9" i="3"/>
  <c r="AB9" i="3" s="1"/>
  <c r="AA10" i="3"/>
  <c r="AB10" i="3" s="1"/>
  <c r="AA11" i="3"/>
  <c r="AB11" i="3" s="1"/>
  <c r="AA8" i="3"/>
  <c r="AB8" i="3" s="1"/>
  <c r="AA16" i="3"/>
  <c r="AB16" i="3" s="1"/>
  <c r="AA17" i="3"/>
  <c r="AB17" i="3" s="1"/>
  <c r="AA14" i="3"/>
  <c r="AB14" i="3" s="1"/>
  <c r="J80" i="7"/>
  <c r="J81" i="7"/>
  <c r="J82" i="7"/>
  <c r="J83" i="7"/>
  <c r="J84" i="7"/>
  <c r="J85" i="7"/>
  <c r="J76" i="7"/>
  <c r="J77" i="7"/>
  <c r="J78" i="7"/>
  <c r="J79" i="7"/>
  <c r="J70" i="7"/>
  <c r="J71" i="7"/>
  <c r="J72" i="7"/>
  <c r="J73" i="7"/>
  <c r="J74" i="7"/>
  <c r="J75" i="7"/>
  <c r="J69" i="7"/>
  <c r="J68" i="7"/>
  <c r="J67" i="7"/>
  <c r="J66" i="7"/>
  <c r="J65" i="7"/>
  <c r="J63" i="7"/>
  <c r="J64" i="7"/>
  <c r="J61" i="7"/>
  <c r="J62" i="7"/>
  <c r="J60" i="7"/>
  <c r="J59" i="7"/>
  <c r="AB2068" i="3"/>
  <c r="AB2067" i="3"/>
  <c r="AB910" i="3"/>
  <c r="AB909" i="3"/>
  <c r="AB902" i="3"/>
  <c r="AB899" i="3"/>
  <c r="AB900" i="3"/>
  <c r="AB901" i="3"/>
  <c r="AB2045" i="3"/>
  <c r="AB1968" i="3"/>
  <c r="AB1967" i="3"/>
  <c r="AB2003" i="3"/>
  <c r="AB2004" i="3"/>
  <c r="AB1943" i="3"/>
  <c r="AB1942" i="3"/>
  <c r="AB1742" i="3"/>
  <c r="AB1743" i="3"/>
  <c r="AB1744" i="3"/>
  <c r="AB1745" i="3"/>
  <c r="AB1746" i="3"/>
  <c r="AB1747" i="3"/>
  <c r="AB1740" i="3"/>
  <c r="AB1741" i="3"/>
  <c r="AB1736" i="3"/>
  <c r="AB1737" i="3"/>
  <c r="AB1738" i="3"/>
  <c r="AB1739" i="3"/>
  <c r="AB1562" i="3"/>
  <c r="AB1586" i="3"/>
  <c r="AB1587" i="3"/>
  <c r="AB1569" i="3"/>
  <c r="AB1594" i="3"/>
  <c r="AB1599" i="3"/>
  <c r="AB1598" i="3"/>
  <c r="AB1597" i="3"/>
  <c r="AB1596" i="3"/>
  <c r="AB1595" i="3"/>
  <c r="AB1615" i="3"/>
  <c r="AB1618" i="3"/>
  <c r="AB1617" i="3"/>
  <c r="AB1616" i="3"/>
  <c r="AB1607" i="3"/>
  <c r="AB1637" i="3"/>
  <c r="AB1654" i="3"/>
  <c r="AB1669" i="3"/>
  <c r="AB1668" i="3"/>
  <c r="AB1667" i="3"/>
  <c r="AB1666" i="3"/>
  <c r="AB1672" i="3"/>
  <c r="AB1673" i="3"/>
  <c r="AB1676" i="3"/>
  <c r="AB1677" i="3"/>
  <c r="AB1684" i="3"/>
  <c r="AB1685" i="3"/>
  <c r="AB1686" i="3"/>
  <c r="AB1687" i="3"/>
  <c r="AB1683" i="3"/>
  <c r="AB1682" i="3"/>
  <c r="AB1688" i="3"/>
  <c r="AB1689" i="3"/>
  <c r="AB1690" i="3"/>
  <c r="AB1702" i="3"/>
  <c r="AB1695" i="3"/>
  <c r="AB1704" i="3"/>
  <c r="AB1703" i="3"/>
  <c r="AB1705" i="3"/>
  <c r="AB1701" i="3"/>
  <c r="AB1700" i="3"/>
  <c r="AB1716" i="3"/>
  <c r="AB1717" i="3"/>
  <c r="AB1718" i="3"/>
  <c r="AB1719" i="3"/>
  <c r="AB1720" i="3"/>
  <c r="AB1721" i="3"/>
  <c r="AB1724" i="3"/>
  <c r="AB1725" i="3"/>
  <c r="AB1726" i="3"/>
  <c r="AB1727" i="3"/>
  <c r="AB1732" i="3"/>
  <c r="AB1733" i="3"/>
  <c r="AB1734" i="3"/>
  <c r="AB1735" i="3"/>
  <c r="AB1728" i="3"/>
  <c r="AB1729" i="3"/>
  <c r="AB1730" i="3"/>
  <c r="AB1731" i="3"/>
  <c r="AB1722" i="3"/>
  <c r="AB1797" i="3"/>
  <c r="AB1798" i="3"/>
  <c r="AB1799" i="3"/>
  <c r="AB1800" i="3"/>
  <c r="AB1793" i="3"/>
  <c r="AB1787" i="3"/>
  <c r="AB1788" i="3"/>
  <c r="AB1805" i="3"/>
  <c r="AB1806" i="3"/>
  <c r="AB1814" i="3"/>
  <c r="AB1816" i="3"/>
  <c r="AB1817" i="3"/>
  <c r="AB1818" i="3"/>
  <c r="AB1819" i="3"/>
  <c r="AB1847" i="3"/>
  <c r="AB1848" i="3"/>
  <c r="AB1849" i="3"/>
  <c r="AB1850" i="3"/>
  <c r="AB1851" i="3"/>
  <c r="AB1852" i="3"/>
  <c r="AB1835" i="3"/>
  <c r="AB1836" i="3"/>
  <c r="AB1863" i="3"/>
  <c r="AB1865" i="3"/>
  <c r="AB1866" i="3"/>
  <c r="AB1859" i="3"/>
  <c r="AB1888" i="3"/>
  <c r="AB1889" i="3"/>
  <c r="AB1890" i="3"/>
  <c r="AB1891" i="3"/>
  <c r="AB1892" i="3"/>
  <c r="AB1893" i="3"/>
  <c r="AB1789" i="3"/>
  <c r="AB1790" i="3"/>
  <c r="AB1902" i="3"/>
  <c r="AB1903" i="3"/>
  <c r="AB1904" i="3"/>
  <c r="AB1905" i="3"/>
  <c r="AB1900" i="3"/>
  <c r="AB1901" i="3"/>
  <c r="AB1906" i="3"/>
  <c r="AB1907" i="3"/>
  <c r="AB1912" i="3"/>
  <c r="AB1913" i="3"/>
  <c r="AB1914" i="3"/>
  <c r="AB1915" i="3"/>
  <c r="AB1922" i="3"/>
  <c r="AB1923" i="3"/>
  <c r="AB1908" i="3"/>
  <c r="AB1909" i="3"/>
  <c r="AB1910" i="3"/>
  <c r="AB1911" i="3"/>
  <c r="AB1916" i="3"/>
  <c r="AB1917" i="3"/>
  <c r="AB1924" i="3"/>
  <c r="AB1925" i="3"/>
  <c r="J58" i="7"/>
  <c r="J57" i="7"/>
  <c r="J54" i="7"/>
  <c r="J53" i="7"/>
  <c r="J55" i="7"/>
  <c r="J52" i="7"/>
  <c r="J51" i="7"/>
  <c r="J48" i="7"/>
  <c r="J49" i="7"/>
  <c r="J50" i="7"/>
  <c r="J47" i="7"/>
  <c r="J46" i="7"/>
  <c r="J43" i="7"/>
  <c r="J44" i="7"/>
  <c r="J41" i="7"/>
  <c r="J39" i="7"/>
  <c r="J40" i="7"/>
  <c r="J42" i="7"/>
  <c r="J38" i="7"/>
  <c r="J45" i="7"/>
  <c r="J37" i="7"/>
  <c r="J36" i="7"/>
  <c r="J7" i="7"/>
  <c r="N9" i="7"/>
  <c r="J29" i="7"/>
  <c r="N30" i="7"/>
  <c r="J28" i="7"/>
  <c r="J30" i="7"/>
  <c r="J31" i="7"/>
  <c r="J32" i="7"/>
  <c r="J25" i="7"/>
  <c r="J26" i="7"/>
  <c r="J24" i="7"/>
  <c r="J27" i="7"/>
  <c r="J23" i="7"/>
  <c r="J22" i="7"/>
  <c r="J20" i="7"/>
  <c r="J21" i="7"/>
  <c r="J18" i="7"/>
  <c r="J19" i="7"/>
  <c r="N8" i="7"/>
  <c r="N11" i="7"/>
  <c r="J15" i="7"/>
  <c r="J16" i="7"/>
  <c r="N12" i="7"/>
  <c r="J12" i="7"/>
  <c r="N13" i="7"/>
  <c r="J13" i="7"/>
  <c r="J14" i="7"/>
  <c r="J17" i="7"/>
  <c r="J3" i="7"/>
  <c r="J4" i="7"/>
  <c r="J5" i="7"/>
  <c r="J6" i="7"/>
  <c r="J8" i="7"/>
  <c r="J9" i="7"/>
  <c r="J10" i="7"/>
  <c r="J11" i="7"/>
  <c r="AA1325" i="3"/>
  <c r="AB1325" i="3" s="1"/>
  <c r="AB1928" i="3"/>
  <c r="AB798" i="3"/>
  <c r="AB3936" i="3" l="1"/>
  <c r="AB3937" i="3"/>
  <c r="AB3938" i="3"/>
  <c r="AB3939" i="3"/>
  <c r="AB3924" i="3"/>
  <c r="AB3925" i="3"/>
  <c r="AB3926" i="3"/>
  <c r="AB3927" i="3"/>
  <c r="AB3905" i="3"/>
  <c r="AB3904" i="3"/>
  <c r="AB3917" i="3"/>
  <c r="AB3916" i="3"/>
  <c r="AB3911" i="3"/>
  <c r="AB3910" i="3"/>
  <c r="AB3900" i="3"/>
  <c r="AB3901" i="3"/>
  <c r="AB3899" i="3"/>
  <c r="AB3898" i="3"/>
  <c r="AB3881" i="3"/>
  <c r="AB3870" i="3"/>
  <c r="AB3871" i="3"/>
  <c r="AB3824" i="3"/>
  <c r="AB3823" i="3"/>
  <c r="AB3828" i="3"/>
  <c r="AB3829" i="3"/>
  <c r="AB3866" i="3"/>
  <c r="AB3867" i="3"/>
  <c r="AB3862" i="3"/>
  <c r="AB3863" i="3"/>
  <c r="AB3864" i="3"/>
  <c r="AB3865" i="3"/>
  <c r="AB3854" i="3"/>
  <c r="AB3855" i="3"/>
  <c r="AB3852" i="3"/>
  <c r="AB3853" i="3"/>
  <c r="AB3742" i="3"/>
  <c r="AB3743" i="3"/>
  <c r="AB3740" i="3"/>
  <c r="AB3741" i="3"/>
  <c r="AB3744" i="3"/>
  <c r="AB3745" i="3"/>
  <c r="AB3763" i="3"/>
  <c r="AB3764" i="3"/>
  <c r="AB3765" i="3"/>
  <c r="AB3758" i="3"/>
  <c r="AB3759" i="3"/>
  <c r="AB3760" i="3"/>
  <c r="AB3761" i="3"/>
  <c r="AB3756" i="3"/>
  <c r="AB3757" i="3"/>
  <c r="AB3754" i="3"/>
  <c r="AB3755" i="3"/>
  <c r="AB3752" i="3"/>
  <c r="AB3753" i="3"/>
  <c r="AB3750" i="3"/>
  <c r="AB3751" i="3"/>
  <c r="AB3748" i="3"/>
  <c r="AB3749" i="3"/>
  <c r="AB3746" i="3"/>
  <c r="AB3747" i="3"/>
  <c r="AB3732" i="3"/>
  <c r="AB3733" i="3"/>
  <c r="AB3734" i="3"/>
  <c r="AB3735" i="3"/>
  <c r="AB3722" i="3"/>
  <c r="AB3723" i="3"/>
  <c r="AB3718" i="3"/>
  <c r="AB3719" i="3"/>
  <c r="AB3720" i="3"/>
  <c r="AB3721" i="3"/>
  <c r="AB3714" i="3"/>
  <c r="AB3715" i="3"/>
  <c r="AB3716" i="3"/>
  <c r="AB3717" i="3"/>
  <c r="AB3628" i="3"/>
  <c r="AB3629" i="3"/>
  <c r="AB3630" i="3"/>
  <c r="AB3631" i="3"/>
  <c r="AB3576" i="3"/>
  <c r="AB3577" i="3"/>
  <c r="AB3578" i="3"/>
  <c r="AB3579" i="3"/>
  <c r="AB3580" i="3"/>
  <c r="AB3581" i="3"/>
  <c r="AB1801" i="3"/>
  <c r="AB1856" i="3"/>
  <c r="AB1868" i="3"/>
  <c r="AB1974" i="3"/>
  <c r="AB1975" i="3"/>
  <c r="AB1976" i="3"/>
  <c r="AB1999" i="3"/>
  <c r="AB2106" i="3"/>
  <c r="AB2071" i="3"/>
  <c r="AB2162" i="3"/>
  <c r="AB2589" i="3"/>
  <c r="AB2674" i="3"/>
  <c r="AB2676" i="3"/>
  <c r="AB2677" i="3"/>
  <c r="AB2949" i="3"/>
  <c r="AB2950" i="3"/>
  <c r="AB2951" i="3"/>
  <c r="AB2952" i="3"/>
  <c r="AB2979" i="3"/>
  <c r="AB2980" i="3"/>
  <c r="AB2981" i="3"/>
  <c r="AB2982" i="3"/>
  <c r="AB3042" i="3"/>
  <c r="AB3043" i="3"/>
  <c r="AB3286" i="3"/>
  <c r="AB3287" i="3"/>
  <c r="AB3288" i="3"/>
  <c r="AB3289" i="3"/>
  <c r="AB3278" i="3"/>
  <c r="AB3279" i="3"/>
  <c r="AB3280" i="3"/>
  <c r="AB3281" i="3"/>
  <c r="AB3366" i="3"/>
  <c r="AB3367" i="3"/>
  <c r="AB3468" i="3"/>
  <c r="AB3469" i="3"/>
  <c r="AB3470" i="3"/>
  <c r="AB3471" i="3"/>
  <c r="AB3520" i="3"/>
  <c r="AB3521" i="3"/>
  <c r="AB3598" i="3"/>
  <c r="AB3599" i="3"/>
  <c r="AB3588" i="3"/>
  <c r="AB3589" i="3"/>
  <c r="AB3542" i="3"/>
  <c r="AB3543" i="3"/>
  <c r="AB3612" i="3"/>
  <c r="AB3613" i="3"/>
  <c r="AB3610" i="3"/>
  <c r="AB3611" i="3"/>
  <c r="AB3554" i="3"/>
  <c r="AB3555" i="3"/>
  <c r="AB3556" i="3"/>
  <c r="AB3557" i="3"/>
  <c r="AB3548" i="3"/>
  <c r="AB3549" i="3"/>
  <c r="AB3547" i="3"/>
  <c r="AB3534" i="3"/>
  <c r="AB3535" i="3"/>
  <c r="AB3536" i="3"/>
  <c r="AB3537" i="3"/>
  <c r="AB3526" i="3"/>
  <c r="AB3527" i="3"/>
  <c r="AB3528" i="3"/>
  <c r="AB3529" i="3"/>
  <c r="AB3560" i="3"/>
  <c r="AB3561" i="3"/>
  <c r="AB3538" i="3"/>
  <c r="AB3539" i="3"/>
  <c r="AB3530" i="3"/>
  <c r="AB3531" i="3"/>
  <c r="AB3532" i="3"/>
  <c r="AB3533" i="3"/>
  <c r="AB3484" i="3"/>
  <c r="AB3485" i="3"/>
  <c r="AB3500" i="3"/>
  <c r="AB3501" i="3"/>
  <c r="AB3477" i="3"/>
  <c r="AB3478" i="3"/>
  <c r="AB3479" i="3"/>
  <c r="AB3502" i="3"/>
  <c r="AB3503" i="3"/>
  <c r="AB3516" i="3"/>
  <c r="AB3517" i="3"/>
  <c r="AB3514" i="3"/>
  <c r="AB3515" i="3"/>
  <c r="AB3472" i="3"/>
  <c r="AB3473" i="3"/>
  <c r="AB3359" i="3"/>
  <c r="AB3360" i="3"/>
  <c r="AB3361" i="3"/>
  <c r="AB3362" i="3"/>
  <c r="AB3355" i="3"/>
  <c r="AB3356" i="3"/>
  <c r="AB1937" i="3"/>
  <c r="AB1938" i="3"/>
  <c r="AB3239" i="3"/>
  <c r="AB3238" i="3"/>
  <c r="AB3240" i="3"/>
  <c r="AB3241" i="3"/>
  <c r="AB3192" i="3"/>
  <c r="AB3193" i="3"/>
  <c r="AB3006" i="3"/>
  <c r="AB3007" i="3"/>
  <c r="AB3008" i="3"/>
  <c r="AB3009" i="3"/>
  <c r="AB2968" i="3"/>
  <c r="AB2967" i="3"/>
  <c r="AB2973" i="3"/>
  <c r="AB2974" i="3"/>
  <c r="AB2972" i="3"/>
  <c r="AB2971" i="3"/>
  <c r="AB2970" i="3"/>
  <c r="AB2969" i="3"/>
  <c r="AB2923" i="3"/>
  <c r="AB2924" i="3"/>
  <c r="AB2925" i="3"/>
  <c r="AB2926" i="3"/>
  <c r="AB2935" i="3"/>
  <c r="AB2933" i="3"/>
  <c r="AB2934" i="3"/>
  <c r="AB2939" i="3"/>
  <c r="AB2940" i="3"/>
  <c r="AB2877" i="3"/>
  <c r="AB2878" i="3"/>
  <c r="AB2847" i="3"/>
  <c r="AB2848" i="3"/>
  <c r="AB2845" i="3"/>
  <c r="AB2846" i="3"/>
  <c r="AB2799" i="3"/>
  <c r="AB2798" i="3"/>
  <c r="AB2779" i="3"/>
  <c r="AB2722" i="3"/>
  <c r="AB2721" i="3"/>
  <c r="AB2725" i="3"/>
  <c r="AB2726" i="3"/>
  <c r="AB2742" i="3"/>
  <c r="AB2743" i="3"/>
  <c r="AB2737" i="3"/>
  <c r="AB2738" i="3"/>
  <c r="AB2739" i="3"/>
  <c r="AB2744" i="3"/>
  <c r="AB2745" i="3"/>
  <c r="AB2746" i="3"/>
  <c r="AB2747" i="3"/>
  <c r="AB2748" i="3"/>
  <c r="AB2703" i="3"/>
  <c r="AB2704" i="3"/>
  <c r="AB2705" i="3"/>
  <c r="AB2706" i="3"/>
  <c r="AB2656" i="3"/>
  <c r="AB2657" i="3"/>
  <c r="AB2701" i="3"/>
  <c r="AB2702" i="3"/>
  <c r="AB2698" i="3"/>
  <c r="AB2699" i="3"/>
  <c r="AB2690" i="3"/>
  <c r="AB2691" i="3"/>
  <c r="AB2692" i="3"/>
  <c r="AB2693" i="3"/>
  <c r="AB2662" i="3"/>
  <c r="AB2663" i="3"/>
  <c r="AB2660" i="3"/>
  <c r="AB2661" i="3"/>
  <c r="AB2648" i="3"/>
  <c r="AB2649" i="3"/>
  <c r="AB2640" i="3"/>
  <c r="AB2641" i="3"/>
  <c r="AB2407" i="3"/>
  <c r="AB2406" i="3"/>
  <c r="AB2345" i="3"/>
  <c r="AB2517" i="3"/>
  <c r="AB2516" i="3"/>
  <c r="AB2491" i="3"/>
  <c r="AB2490" i="3"/>
  <c r="AB2489" i="3"/>
  <c r="AB2488" i="3"/>
  <c r="AB2362" i="3"/>
  <c r="AB2363" i="3"/>
  <c r="AB2365" i="3"/>
  <c r="AB2366" i="3"/>
  <c r="AB2367" i="3"/>
  <c r="AB2360" i="3"/>
  <c r="AB2361" i="3"/>
  <c r="AB2337" i="3"/>
  <c r="AB2338" i="3"/>
  <c r="AB2316" i="3"/>
  <c r="AB2317" i="3"/>
  <c r="AB2318" i="3"/>
  <c r="AB2319" i="3"/>
  <c r="AB2327" i="3"/>
  <c r="AB2328" i="3"/>
  <c r="AB2302" i="3"/>
  <c r="AB2303" i="3"/>
  <c r="AB2304" i="3"/>
  <c r="AB2305" i="3"/>
  <c r="AB2248" i="3"/>
  <c r="AB2249" i="3"/>
  <c r="AB2250" i="3"/>
  <c r="AB2251" i="3"/>
  <c r="AB2260" i="3"/>
  <c r="AB2261" i="3"/>
  <c r="AB2262" i="3"/>
  <c r="AB2263" i="3"/>
  <c r="AB2254" i="3"/>
  <c r="AB2255" i="3"/>
  <c r="AB2165" i="3"/>
  <c r="AB2114" i="3"/>
  <c r="AB2314" i="3"/>
  <c r="AB2315" i="3"/>
  <c r="AB2357" i="3"/>
  <c r="AB2356" i="3"/>
  <c r="AB2785" i="3"/>
  <c r="AB2786" i="3"/>
  <c r="AB3258" i="3"/>
  <c r="AB3259" i="3"/>
  <c r="AB3775" i="3"/>
  <c r="AB3776" i="3"/>
</calcChain>
</file>

<file path=xl/sharedStrings.xml><?xml version="1.0" encoding="utf-8"?>
<sst xmlns="http://schemas.openxmlformats.org/spreadsheetml/2006/main" count="82859" uniqueCount="4957">
  <si>
    <t>Rótulos de Linha</t>
  </si>
  <si>
    <t>Soma de QUAN</t>
  </si>
  <si>
    <t>Soma de TOTAL</t>
  </si>
  <si>
    <t>Rótulos de Coluna</t>
  </si>
  <si>
    <t>Média de QUAN</t>
  </si>
  <si>
    <t>PR</t>
  </si>
  <si>
    <t>BASE CWB</t>
  </si>
  <si>
    <t>17.5</t>
  </si>
  <si>
    <t>Total Geral</t>
  </si>
  <si>
    <t>RS</t>
  </si>
  <si>
    <t>BLUMENAU</t>
  </si>
  <si>
    <t>AGOSTO</t>
  </si>
  <si>
    <t>SC</t>
  </si>
  <si>
    <t>CASCAVEL</t>
  </si>
  <si>
    <t>SP</t>
  </si>
  <si>
    <t>CHAPECO</t>
  </si>
  <si>
    <t>CRICIUMA</t>
  </si>
  <si>
    <t>CURITIBANOS</t>
  </si>
  <si>
    <t>FLORIANOPOLIS</t>
  </si>
  <si>
    <t>LARANJEIRAS</t>
  </si>
  <si>
    <t>LONDRINA</t>
  </si>
  <si>
    <t>MARINGA</t>
  </si>
  <si>
    <t>DIANTEIRO</t>
  </si>
  <si>
    <t>PONTA GROSSA</t>
  </si>
  <si>
    <t>TRASEIRO</t>
  </si>
  <si>
    <t>SÃO PAULO</t>
  </si>
  <si>
    <t>PORTO ALEGRE</t>
  </si>
  <si>
    <t xml:space="preserve">TCM CWB </t>
  </si>
  <si>
    <t>ECT CORREIOS</t>
  </si>
  <si>
    <t>N.FOGO</t>
  </si>
  <si>
    <t>DOT</t>
  </si>
  <si>
    <t>ANO</t>
  </si>
  <si>
    <t>DATA ENVIO</t>
  </si>
  <si>
    <t>DATA ALOCADO</t>
  </si>
  <si>
    <t>MÊS</t>
  </si>
  <si>
    <t>EMPRESA</t>
  </si>
  <si>
    <t>ESTADO</t>
  </si>
  <si>
    <t>FILIAL</t>
  </si>
  <si>
    <t>QUAN</t>
  </si>
  <si>
    <t>22.5</t>
  </si>
  <si>
    <t>EIXO</t>
  </si>
  <si>
    <t>MEDIDA</t>
  </si>
  <si>
    <t>MARCA</t>
  </si>
  <si>
    <t>MODELO</t>
  </si>
  <si>
    <t>ESTADO PNEU</t>
  </si>
  <si>
    <t>VEÍCULO</t>
  </si>
  <si>
    <t>PLACA</t>
  </si>
  <si>
    <t>KM SOLICITADO</t>
  </si>
  <si>
    <t>KM ALOCADO</t>
  </si>
  <si>
    <t>KM FINAL</t>
  </si>
  <si>
    <t>Km Rodado</t>
  </si>
  <si>
    <t>STATUS</t>
  </si>
  <si>
    <t>FORNECEDOR</t>
  </si>
  <si>
    <t>NF</t>
  </si>
  <si>
    <t>VALOR/UN</t>
  </si>
  <si>
    <t>TOTAL</t>
  </si>
  <si>
    <t>CPK</t>
  </si>
  <si>
    <t>JUNHO</t>
  </si>
  <si>
    <t>GRITSCH</t>
  </si>
  <si>
    <t>Gritsch Curitiba ECT</t>
  </si>
  <si>
    <t>225/65/16</t>
  </si>
  <si>
    <t>COOKSTONE</t>
  </si>
  <si>
    <t>RECAPADO</t>
  </si>
  <si>
    <t>RANAULT MASTER</t>
  </si>
  <si>
    <t>BDD3B68</t>
  </si>
  <si>
    <t>OK</t>
  </si>
  <si>
    <t>Gritsch Laranjeiras do Sul</t>
  </si>
  <si>
    <t>DELINTE</t>
  </si>
  <si>
    <t>DELINTE DH2</t>
  </si>
  <si>
    <t>NOVO</t>
  </si>
  <si>
    <t>RHP7C51</t>
  </si>
  <si>
    <t>QUATRO1</t>
  </si>
  <si>
    <t>Gritsch Porto Alegre</t>
  </si>
  <si>
    <t>BEP1I43</t>
  </si>
  <si>
    <t>Gritsch Blumenau</t>
  </si>
  <si>
    <t>195/60/15</t>
  </si>
  <si>
    <t>NEXEN</t>
  </si>
  <si>
    <t>VW SAVEIRO</t>
  </si>
  <si>
    <t>BCS8J35</t>
  </si>
  <si>
    <t>DACOL</t>
  </si>
  <si>
    <t>Gritsch Curitiba Base</t>
  </si>
  <si>
    <t>VW VOYAGE</t>
  </si>
  <si>
    <t>BCQ4212</t>
  </si>
  <si>
    <t>Gritsch Maringá</t>
  </si>
  <si>
    <t>175/70/14</t>
  </si>
  <si>
    <t>APOLLO</t>
  </si>
  <si>
    <t>APOLLO ALTRUST</t>
  </si>
  <si>
    <t>FIAT FIORINO</t>
  </si>
  <si>
    <t>BDX9F69</t>
  </si>
  <si>
    <t>CANTU</t>
  </si>
  <si>
    <t>SUMITOMO</t>
  </si>
  <si>
    <t>BEE8B91</t>
  </si>
  <si>
    <t>JR DIAS</t>
  </si>
  <si>
    <t>BEU4B15</t>
  </si>
  <si>
    <t>DUNLOP</t>
  </si>
  <si>
    <t>BEX5C15</t>
  </si>
  <si>
    <t>Gritsch Londrina</t>
  </si>
  <si>
    <t>RHL1D81</t>
  </si>
  <si>
    <t>RHL2D89</t>
  </si>
  <si>
    <t>Gritsch Chapecó</t>
  </si>
  <si>
    <t>CHEVROLET ONIX</t>
  </si>
  <si>
    <t>BCP6661</t>
  </si>
  <si>
    <t>FIAT STRADA</t>
  </si>
  <si>
    <t>BDE2H30</t>
  </si>
  <si>
    <t>Gritsch Cascavel</t>
  </si>
  <si>
    <t>BEG3B63</t>
  </si>
  <si>
    <t>BEH4A85</t>
  </si>
  <si>
    <t>Gritsch Ponta Grossa</t>
  </si>
  <si>
    <t>BEH4A83</t>
  </si>
  <si>
    <t>Gritsch Matriz</t>
  </si>
  <si>
    <t>BCP0635</t>
  </si>
  <si>
    <t>Gritsch Florianópolis</t>
  </si>
  <si>
    <t>BCS8J38</t>
  </si>
  <si>
    <t>BI1I51</t>
  </si>
  <si>
    <t>RHS8D25</t>
  </si>
  <si>
    <t>BCG2i93</t>
  </si>
  <si>
    <t>BEX5C10</t>
  </si>
  <si>
    <t>BEX8E15</t>
  </si>
  <si>
    <t>JULHO</t>
  </si>
  <si>
    <t>BEX8E21</t>
  </si>
  <si>
    <t>RHS8D30</t>
  </si>
  <si>
    <t>BCS8D11</t>
  </si>
  <si>
    <t>BCS8F04</t>
  </si>
  <si>
    <t>BCN5C75</t>
  </si>
  <si>
    <t>GP PNEUS</t>
  </si>
  <si>
    <t>TRAZANO</t>
  </si>
  <si>
    <t>205/75/16</t>
  </si>
  <si>
    <t>FIRESTONE</t>
  </si>
  <si>
    <t>BDC9J85</t>
  </si>
  <si>
    <t>BDC7G72</t>
  </si>
  <si>
    <t>FUZION</t>
  </si>
  <si>
    <t>BEX6J06</t>
  </si>
  <si>
    <t>Gritsch São Paulo Base</t>
  </si>
  <si>
    <t>215/75/17.5</t>
  </si>
  <si>
    <t>WESTLAKE</t>
  </si>
  <si>
    <t>WESTLAKE H188</t>
  </si>
  <si>
    <t>FORD CARGO 816S</t>
  </si>
  <si>
    <t>BDE6J88</t>
  </si>
  <si>
    <t>BCN9F78</t>
  </si>
  <si>
    <t>BDX9F70</t>
  </si>
  <si>
    <t>BEF6F72</t>
  </si>
  <si>
    <t>BEF9E75</t>
  </si>
  <si>
    <t>BEH9G79</t>
  </si>
  <si>
    <t>225/75/16</t>
  </si>
  <si>
    <t>MB SPRINTER</t>
  </si>
  <si>
    <t>BBH4B56</t>
  </si>
  <si>
    <t>BEE5H50</t>
  </si>
  <si>
    <t>FERENTINO</t>
  </si>
  <si>
    <t>BCY4D32</t>
  </si>
  <si>
    <t>BDW4F10</t>
  </si>
  <si>
    <t>BDW4F16</t>
  </si>
  <si>
    <t>ESTOQUE</t>
  </si>
  <si>
    <t>BEU4B17</t>
  </si>
  <si>
    <t>HIFLY</t>
  </si>
  <si>
    <t>HIFLY SUPER2000</t>
  </si>
  <si>
    <t>GOMMA</t>
  </si>
  <si>
    <t>BBV7271</t>
  </si>
  <si>
    <t>BEY4E58</t>
  </si>
  <si>
    <t>BAV9082</t>
  </si>
  <si>
    <t>Gritsch Criciuma</t>
  </si>
  <si>
    <t>VW GOL</t>
  </si>
  <si>
    <t>BCS8F15</t>
  </si>
  <si>
    <t>FIAT DUCATO</t>
  </si>
  <si>
    <t>BDD6E16</t>
  </si>
  <si>
    <t>BDM6A44</t>
  </si>
  <si>
    <t>Gritsch Curitibanos</t>
  </si>
  <si>
    <t>ANTARES</t>
  </si>
  <si>
    <t>RHS8D23</t>
  </si>
  <si>
    <t xml:space="preserve">RS PNEUS </t>
  </si>
  <si>
    <t>RHS8D27</t>
  </si>
  <si>
    <t>ROADX</t>
  </si>
  <si>
    <t>BDM6A46</t>
  </si>
  <si>
    <t>BDR2H90</t>
  </si>
  <si>
    <t>BDW3F61</t>
  </si>
  <si>
    <t>BEF4I19</t>
  </si>
  <si>
    <t>BEX8E26</t>
  </si>
  <si>
    <t>BCJ7J75</t>
  </si>
  <si>
    <t>BCJ9B46</t>
  </si>
  <si>
    <t>BEE3J62</t>
  </si>
  <si>
    <t>RHS8D22</t>
  </si>
  <si>
    <t>BEX5C12</t>
  </si>
  <si>
    <t>XBRI</t>
  </si>
  <si>
    <t>XBRI CARGOPLUS 2</t>
  </si>
  <si>
    <t>RHL5F68</t>
  </si>
  <si>
    <t>CHO001/CHO002</t>
  </si>
  <si>
    <t>LAR001/LAR002</t>
  </si>
  <si>
    <t>LAR003/LAR004</t>
  </si>
  <si>
    <t>RHS8D17</t>
  </si>
  <si>
    <t>BASE002/BASE003</t>
  </si>
  <si>
    <t>BAV9112</t>
  </si>
  <si>
    <t>CHO003/CHO004</t>
  </si>
  <si>
    <t>BASE001/BASE002</t>
  </si>
  <si>
    <t>APTANY</t>
  </si>
  <si>
    <t>BDW3F49</t>
  </si>
  <si>
    <t>PNEUMAR</t>
  </si>
  <si>
    <t>LDB005/LDB006</t>
  </si>
  <si>
    <t>SETEMBRO</t>
  </si>
  <si>
    <t>BDC9J76</t>
  </si>
  <si>
    <t>LDB003/LDB004</t>
  </si>
  <si>
    <t>BDC9J79</t>
  </si>
  <si>
    <t>LDB001/LDB002</t>
  </si>
  <si>
    <t>BEY4E59</t>
  </si>
  <si>
    <t>TCM003/TCM004</t>
  </si>
  <si>
    <t>BEH8F17</t>
  </si>
  <si>
    <t>TCM005/TCM006</t>
  </si>
  <si>
    <t>BEU4B13</t>
  </si>
  <si>
    <t>CUA001/CUA002</t>
  </si>
  <si>
    <t>BCN5C78</t>
  </si>
  <si>
    <t>CUA003/CUA004</t>
  </si>
  <si>
    <t>CHO005/CHO006</t>
  </si>
  <si>
    <t>235/75/17.5</t>
  </si>
  <si>
    <t>ROYAL</t>
  </si>
  <si>
    <t>ROYALBLACK</t>
  </si>
  <si>
    <t>CAMINHÃO MB 1016</t>
  </si>
  <si>
    <t>RHI4F42</t>
  </si>
  <si>
    <t>POA001/POA002</t>
  </si>
  <si>
    <t>BDC6I54</t>
  </si>
  <si>
    <t>CAC001/CAC002</t>
  </si>
  <si>
    <t>BDF4I79</t>
  </si>
  <si>
    <t>LAR005/LAR006</t>
  </si>
  <si>
    <t>TRISSINO</t>
  </si>
  <si>
    <t>BNU 001/002</t>
  </si>
  <si>
    <t>BEX8E24</t>
  </si>
  <si>
    <t>CAC003/CAC004</t>
  </si>
  <si>
    <t>COMFORSER</t>
  </si>
  <si>
    <t>BCQ7135</t>
  </si>
  <si>
    <t>BASE004/BASE005</t>
  </si>
  <si>
    <t>BEX5C04</t>
  </si>
  <si>
    <t>LDB007/LDB008</t>
  </si>
  <si>
    <t>BDC6I44</t>
  </si>
  <si>
    <t>LDB009/LDB010</t>
  </si>
  <si>
    <t>CAC005/CAC006</t>
  </si>
  <si>
    <t>LAR009/LAR010</t>
  </si>
  <si>
    <t xml:space="preserve">BEF6F72 </t>
  </si>
  <si>
    <t>LAR007/LAR008</t>
  </si>
  <si>
    <t>RHS8D35</t>
  </si>
  <si>
    <t>MGF001/MGF002</t>
  </si>
  <si>
    <t>RHQ6I69</t>
  </si>
  <si>
    <t>CAC007/CAC008</t>
  </si>
  <si>
    <t>BEY4E57</t>
  </si>
  <si>
    <t>PGO001/PGO002</t>
  </si>
  <si>
    <t>RHT5B02</t>
  </si>
  <si>
    <t>PGO003/PGO004</t>
  </si>
  <si>
    <t>CHO007/CHO008</t>
  </si>
  <si>
    <t>BEQ2A59</t>
  </si>
  <si>
    <t>BASE006/BASE007</t>
  </si>
  <si>
    <t>BEX8E23</t>
  </si>
  <si>
    <t>GYN001/GYN002</t>
  </si>
  <si>
    <t>GO</t>
  </si>
  <si>
    <t>Gritsch Goiânia</t>
  </si>
  <si>
    <t>SDP5J35</t>
  </si>
  <si>
    <t>BNU003/BNU004</t>
  </si>
  <si>
    <t>ANDEREZA</t>
  </si>
  <si>
    <t>ANDERENZA SPEEDLINE D2</t>
  </si>
  <si>
    <t>CAC009/CAC010</t>
  </si>
  <si>
    <t>CAC011/CAC012</t>
  </si>
  <si>
    <t>MGF005/MGF006</t>
  </si>
  <si>
    <t>OUTUBRO</t>
  </si>
  <si>
    <t>BCQ7154</t>
  </si>
  <si>
    <t>LDB011/LDB012</t>
  </si>
  <si>
    <t>BDI9G34</t>
  </si>
  <si>
    <t>LDB013/LDB014</t>
  </si>
  <si>
    <t>MGF003/MGF004</t>
  </si>
  <si>
    <t>BNU005/BNU006</t>
  </si>
  <si>
    <t>LDB015/LDB016</t>
  </si>
  <si>
    <t>ACX8999</t>
  </si>
  <si>
    <t>LDB017/LDB018</t>
  </si>
  <si>
    <t>LDB019/LDB020</t>
  </si>
  <si>
    <t>PGO005/PGO006</t>
  </si>
  <si>
    <t>BDE3G62</t>
  </si>
  <si>
    <t>PGO007/PGO008</t>
  </si>
  <si>
    <t>MGF007/MGF008</t>
  </si>
  <si>
    <t>RHS8D24</t>
  </si>
  <si>
    <t>MGF009/MGF010</t>
  </si>
  <si>
    <t>FLN001/FLN002</t>
  </si>
  <si>
    <t>BEI1I51</t>
  </si>
  <si>
    <t>LAR011/LAR012</t>
  </si>
  <si>
    <t>LAR013/LAR014</t>
  </si>
  <si>
    <t>LAR015/LAR016</t>
  </si>
  <si>
    <t>LAR017/LAR018</t>
  </si>
  <si>
    <t>MILEMAX</t>
  </si>
  <si>
    <t>CTB001/CTB002</t>
  </si>
  <si>
    <t>BEB7C54</t>
  </si>
  <si>
    <t>LAR019/LAR020</t>
  </si>
  <si>
    <t>FLN003/FLN004</t>
  </si>
  <si>
    <t>BEJ7J54</t>
  </si>
  <si>
    <t>FLN005/FLN006</t>
  </si>
  <si>
    <t>BCS8F03</t>
  </si>
  <si>
    <t>FLN007/FLN008</t>
  </si>
  <si>
    <t>RHP7C47</t>
  </si>
  <si>
    <t>MGF011/MGF012</t>
  </si>
  <si>
    <t>LING LONG</t>
  </si>
  <si>
    <t xml:space="preserve">LING LONG R666 </t>
  </si>
  <si>
    <t>PGO009/PGO010</t>
  </si>
  <si>
    <t>BDD6E20</t>
  </si>
  <si>
    <t>SPO001/SPO002</t>
  </si>
  <si>
    <t>BEB9E20</t>
  </si>
  <si>
    <t>CHO009/CHO010</t>
  </si>
  <si>
    <t>BEX8E18</t>
  </si>
  <si>
    <t>FLN009/FLN010</t>
  </si>
  <si>
    <t>BASE008/BASE009</t>
  </si>
  <si>
    <t>NOVEMBRO</t>
  </si>
  <si>
    <t>BEA9E56</t>
  </si>
  <si>
    <t>PGO010/PGO011</t>
  </si>
  <si>
    <t>CTB003/CTB004</t>
  </si>
  <si>
    <t>RHQ8F86</t>
  </si>
  <si>
    <t>CTB005/CTB006</t>
  </si>
  <si>
    <t>SPO003/SPO004</t>
  </si>
  <si>
    <t>BEK3H44</t>
  </si>
  <si>
    <t>CHO013/CHO014</t>
  </si>
  <si>
    <t>CHO015/CHO016</t>
  </si>
  <si>
    <t>SPO005/SPO006</t>
  </si>
  <si>
    <t>BEK3H48</t>
  </si>
  <si>
    <t>CAC013/CAC014</t>
  </si>
  <si>
    <t>CAC015/CAC016</t>
  </si>
  <si>
    <t>FLN011/FLN012</t>
  </si>
  <si>
    <t>CTB007/CTB008</t>
  </si>
  <si>
    <t>BEX5B98</t>
  </si>
  <si>
    <t>CTB009/CTB010</t>
  </si>
  <si>
    <t>TCM001/TCM002</t>
  </si>
  <si>
    <t>RHS8D20</t>
  </si>
  <si>
    <t>LAR021/LAR022</t>
  </si>
  <si>
    <t>CTB011/CTB012</t>
  </si>
  <si>
    <t>POA005/POA006</t>
  </si>
  <si>
    <t>BEP1I21</t>
  </si>
  <si>
    <t>POA007/POA008</t>
  </si>
  <si>
    <t>POA003/POA004</t>
  </si>
  <si>
    <t>BEP1I25</t>
  </si>
  <si>
    <t>POA009/POA010</t>
  </si>
  <si>
    <t>BEP1I40</t>
  </si>
  <si>
    <t>TCM007/TCM008</t>
  </si>
  <si>
    <t>TCM009/TCM010</t>
  </si>
  <si>
    <t>BDD0B38</t>
  </si>
  <si>
    <t xml:space="preserve">OK </t>
  </si>
  <si>
    <t>SPO007/SPO008</t>
  </si>
  <si>
    <t>DEZEMBRO</t>
  </si>
  <si>
    <t>BCQ7153</t>
  </si>
  <si>
    <t>SPO009/SPO010</t>
  </si>
  <si>
    <t>TCM011/TCM012</t>
  </si>
  <si>
    <t>MGF022/MGF023</t>
  </si>
  <si>
    <t>MGF013/MGF014</t>
  </si>
  <si>
    <t>MGF015/MGF016</t>
  </si>
  <si>
    <t>MGF017/MGF018</t>
  </si>
  <si>
    <t>MGF019/MGF020</t>
  </si>
  <si>
    <t>JANEIRO</t>
  </si>
  <si>
    <t>MGF020/MGF021</t>
  </si>
  <si>
    <t>SPO011</t>
  </si>
  <si>
    <t>LAR023/LAR024</t>
  </si>
  <si>
    <t>BEX2E15</t>
  </si>
  <si>
    <t>LAR025/LAR026</t>
  </si>
  <si>
    <t>BASE010/BASE011</t>
  </si>
  <si>
    <t>BASE012/BASE013</t>
  </si>
  <si>
    <t>RVD001/RVD002</t>
  </si>
  <si>
    <t>Gritsch Rio Verde</t>
  </si>
  <si>
    <t>SDS3F59</t>
  </si>
  <si>
    <t>RVD003/RVD004</t>
  </si>
  <si>
    <t>CAC017/CAC018</t>
  </si>
  <si>
    <t>TCM013/TCM014</t>
  </si>
  <si>
    <t>CHO017/CHO018</t>
  </si>
  <si>
    <t>CHO019/CHO020</t>
  </si>
  <si>
    <t>BASE014/BASE015</t>
  </si>
  <si>
    <t>RHU0G62</t>
  </si>
  <si>
    <t>TCM015/TCM016</t>
  </si>
  <si>
    <t>SDU9F54</t>
  </si>
  <si>
    <t>LDB021/LDB022</t>
  </si>
  <si>
    <t>TCM017/TCM018</t>
  </si>
  <si>
    <t>TCM019/TCM020</t>
  </si>
  <si>
    <t>PGO012/PGO013</t>
  </si>
  <si>
    <t>BEX5C18</t>
  </si>
  <si>
    <t>PGO014/PGO015</t>
  </si>
  <si>
    <t>TCM021</t>
  </si>
  <si>
    <t>BDD3B63</t>
  </si>
  <si>
    <t>TCM022</t>
  </si>
  <si>
    <t>CHO021</t>
  </si>
  <si>
    <t>CHO022</t>
  </si>
  <si>
    <t>TCM023/TCM024</t>
  </si>
  <si>
    <t>RHT9E50</t>
  </si>
  <si>
    <t>LAR032</t>
  </si>
  <si>
    <t>LAR029/LAR030</t>
  </si>
  <si>
    <t>LAR031</t>
  </si>
  <si>
    <t>ESTEPE</t>
  </si>
  <si>
    <t>LAR027/LAR028</t>
  </si>
  <si>
    <t>TCM022/TCM025</t>
  </si>
  <si>
    <t>BDC9J78</t>
  </si>
  <si>
    <t>CHO023/CHO024</t>
  </si>
  <si>
    <t>BDC9J75</t>
  </si>
  <si>
    <t>SPO012/SPO013</t>
  </si>
  <si>
    <t>SPO014/SPO015</t>
  </si>
  <si>
    <t>TCM025/TCM026</t>
  </si>
  <si>
    <t>RHS8D29</t>
  </si>
  <si>
    <t>TCM027/TCM028</t>
  </si>
  <si>
    <t>CAC019/CAC020</t>
  </si>
  <si>
    <t>RHS8D40</t>
  </si>
  <si>
    <t>TCM029/TCM030</t>
  </si>
  <si>
    <t>BEB7C69</t>
  </si>
  <si>
    <t>TCM033/TCM034</t>
  </si>
  <si>
    <t>TRIANGLE</t>
  </si>
  <si>
    <t>TRIANGLE TR652</t>
  </si>
  <si>
    <t>BDC9J82</t>
  </si>
  <si>
    <t>TCM031/TCM032</t>
  </si>
  <si>
    <t>BDC9J83</t>
  </si>
  <si>
    <t>TCM039/TCM040</t>
  </si>
  <si>
    <t>BDC9J86</t>
  </si>
  <si>
    <t>TCM043/TCM044</t>
  </si>
  <si>
    <t>2022</t>
  </si>
  <si>
    <t>BDD0B37</t>
  </si>
  <si>
    <t>TCM037/TCM038</t>
  </si>
  <si>
    <t>BDD3B65</t>
  </si>
  <si>
    <t>TCM035/TCM036</t>
  </si>
  <si>
    <t>TCM041/TCM042</t>
  </si>
  <si>
    <t>BET7D67</t>
  </si>
  <si>
    <t>FLN012/FLN013</t>
  </si>
  <si>
    <t>sc</t>
  </si>
  <si>
    <t>RHQ6I63</t>
  </si>
  <si>
    <t>LDB023/LDB024</t>
  </si>
  <si>
    <t>2023</t>
  </si>
  <si>
    <t>BEX5C07</t>
  </si>
  <si>
    <t>LDB025/LDB026</t>
  </si>
  <si>
    <t>TCM045/TCM046</t>
  </si>
  <si>
    <t>LAR033/LAR034</t>
  </si>
  <si>
    <t>SDU9E88</t>
  </si>
  <si>
    <t>LAR035/LAR036</t>
  </si>
  <si>
    <t>ABRIL</t>
  </si>
  <si>
    <t>BEG6D98</t>
  </si>
  <si>
    <t>BASE018/BASE019</t>
  </si>
  <si>
    <t>BCS3D34</t>
  </si>
  <si>
    <t>BASE016/BASE017</t>
  </si>
  <si>
    <t>BCS8D34</t>
  </si>
  <si>
    <t>CTB013/CTB014</t>
  </si>
  <si>
    <t>CTB015/CTB016</t>
  </si>
  <si>
    <t>BEX5C02</t>
  </si>
  <si>
    <t>MGF024/MGF025</t>
  </si>
  <si>
    <t>BNU011/BNU012</t>
  </si>
  <si>
    <t>BEX8E97</t>
  </si>
  <si>
    <t>BNU013/BNU014</t>
  </si>
  <si>
    <t>CAC021/CAC022</t>
  </si>
  <si>
    <t>PGO016/PGO017</t>
  </si>
  <si>
    <t>RHS8D13</t>
  </si>
  <si>
    <t>CAC023/CAC024</t>
  </si>
  <si>
    <t>SDU9F71</t>
  </si>
  <si>
    <t>CAC025/CAC026</t>
  </si>
  <si>
    <t>PGO018/PGO020</t>
  </si>
  <si>
    <t>166/167</t>
  </si>
  <si>
    <t>BEB5D94</t>
  </si>
  <si>
    <t>168/169</t>
  </si>
  <si>
    <t>LAR037/LAR038</t>
  </si>
  <si>
    <t>LAR039/LAR040</t>
  </si>
  <si>
    <t>LAR041/LAR042</t>
  </si>
  <si>
    <t>RHD9F39</t>
  </si>
  <si>
    <t>CTB017</t>
  </si>
  <si>
    <t>SDU9F69</t>
  </si>
  <si>
    <t>TCM047/TCM048</t>
  </si>
  <si>
    <t>SDU9F61</t>
  </si>
  <si>
    <t>POA011/POA012</t>
  </si>
  <si>
    <t>BEX5C13</t>
  </si>
  <si>
    <t>BNU015/BNU016</t>
  </si>
  <si>
    <t>BCS8E03</t>
  </si>
  <si>
    <t>173/174</t>
  </si>
  <si>
    <t>185/65/14</t>
  </si>
  <si>
    <t>BDS2G31</t>
  </si>
  <si>
    <t>172/175</t>
  </si>
  <si>
    <t>LAR043/LAR044</t>
  </si>
  <si>
    <t>RHN6E33</t>
  </si>
  <si>
    <t>LAR045/LAR046</t>
  </si>
  <si>
    <t>MGF026/MGF027</t>
  </si>
  <si>
    <t>BDS2G17</t>
  </si>
  <si>
    <t>LDB032/LDB033</t>
  </si>
  <si>
    <t>LDB027/LDB028</t>
  </si>
  <si>
    <t>SDU9F01</t>
  </si>
  <si>
    <t>LDB030/LDB031</t>
  </si>
  <si>
    <t>184/185</t>
  </si>
  <si>
    <t>FEVEREIRO</t>
  </si>
  <si>
    <t>BCQ7158</t>
  </si>
  <si>
    <t>186/187</t>
  </si>
  <si>
    <t>HIFLY HF261 TECHCO 1</t>
  </si>
  <si>
    <t>BEP5J86</t>
  </si>
  <si>
    <t>BNU017/BNU018</t>
  </si>
  <si>
    <t>TCM049/TCM048</t>
  </si>
  <si>
    <t>195/195</t>
  </si>
  <si>
    <t>198/199</t>
  </si>
  <si>
    <t>190/191</t>
  </si>
  <si>
    <t>BCQ7155</t>
  </si>
  <si>
    <t>192/193</t>
  </si>
  <si>
    <t>200/201</t>
  </si>
  <si>
    <t>Gritsch Itumbiara</t>
  </si>
  <si>
    <t>RHQ6I70</t>
  </si>
  <si>
    <t>202/203</t>
  </si>
  <si>
    <t>208/209</t>
  </si>
  <si>
    <t>206/207</t>
  </si>
  <si>
    <t>210/211</t>
  </si>
  <si>
    <t>214/215</t>
  </si>
  <si>
    <t>BCQ7144</t>
  </si>
  <si>
    <t>213/215</t>
  </si>
  <si>
    <t>216/217</t>
  </si>
  <si>
    <t>RHS3G79</t>
  </si>
  <si>
    <t>218/219</t>
  </si>
  <si>
    <t>220/221</t>
  </si>
  <si>
    <t>242/243</t>
  </si>
  <si>
    <t>BCQ3258</t>
  </si>
  <si>
    <t>235/236</t>
  </si>
  <si>
    <t xml:space="preserve">BEQ2A59 </t>
  </si>
  <si>
    <t>GOODRIDE</t>
  </si>
  <si>
    <t>RHD9F31</t>
  </si>
  <si>
    <t>34092..</t>
  </si>
  <si>
    <t>237/238</t>
  </si>
  <si>
    <t xml:space="preserve">RHS8D30 </t>
  </si>
  <si>
    <t>BCQ7149</t>
  </si>
  <si>
    <t>24073..</t>
  </si>
  <si>
    <t>249/250</t>
  </si>
  <si>
    <t xml:space="preserve">BDL4B04 </t>
  </si>
  <si>
    <t>ADERENZA</t>
  </si>
  <si>
    <t>ADEREZA</t>
  </si>
  <si>
    <t>SDU9F51</t>
  </si>
  <si>
    <t>234/240</t>
  </si>
  <si>
    <t>MARÇO</t>
  </si>
  <si>
    <t>231/239</t>
  </si>
  <si>
    <t>228/230</t>
  </si>
  <si>
    <t>233/232</t>
  </si>
  <si>
    <t>SDU9G05</t>
  </si>
  <si>
    <t>246/244</t>
  </si>
  <si>
    <t>BED3G62</t>
  </si>
  <si>
    <t>266/267</t>
  </si>
  <si>
    <t>258/259</t>
  </si>
  <si>
    <t>262/263</t>
  </si>
  <si>
    <t>SDS3D12</t>
  </si>
  <si>
    <t>260/261</t>
  </si>
  <si>
    <t>BDW4C13</t>
  </si>
  <si>
    <t>247/248</t>
  </si>
  <si>
    <t>253/254</t>
  </si>
  <si>
    <t>RHP7C49</t>
  </si>
  <si>
    <t>282/283</t>
  </si>
  <si>
    <t>RHL8D81</t>
  </si>
  <si>
    <t>274/275</t>
  </si>
  <si>
    <t>280/281</t>
  </si>
  <si>
    <t>SENTURY</t>
  </si>
  <si>
    <t>SENTURY QIRIN</t>
  </si>
  <si>
    <t>1101..</t>
  </si>
  <si>
    <t>276/277</t>
  </si>
  <si>
    <t>SDU9G04</t>
  </si>
  <si>
    <t>278/279</t>
  </si>
  <si>
    <t>294/295</t>
  </si>
  <si>
    <t>BDD4A12</t>
  </si>
  <si>
    <t>1101.</t>
  </si>
  <si>
    <t>288/289</t>
  </si>
  <si>
    <t>292/293</t>
  </si>
  <si>
    <t>286/287</t>
  </si>
  <si>
    <t>BDD0B22</t>
  </si>
  <si>
    <t>SDU9E86</t>
  </si>
  <si>
    <t>300/301</t>
  </si>
  <si>
    <t>BEQ2A54</t>
  </si>
  <si>
    <t>BDE2H14</t>
  </si>
  <si>
    <t>SDU9F72</t>
  </si>
  <si>
    <t>BEF6E72</t>
  </si>
  <si>
    <t>RHD6G25</t>
  </si>
  <si>
    <t>1274-1</t>
  </si>
  <si>
    <t>SDU9F80</t>
  </si>
  <si>
    <t>BEX8E16</t>
  </si>
  <si>
    <t>1274..</t>
  </si>
  <si>
    <t>BEE6B29</t>
  </si>
  <si>
    <t>RHS2G79</t>
  </si>
  <si>
    <t>RHS3G78</t>
  </si>
  <si>
    <t>BDL9G03</t>
  </si>
  <si>
    <t>24360.</t>
  </si>
  <si>
    <t xml:space="preserve">SDU9F67 </t>
  </si>
  <si>
    <t>SDU9F75</t>
  </si>
  <si>
    <t>SDU9G01</t>
  </si>
  <si>
    <t>SDU9G07</t>
  </si>
  <si>
    <t xml:space="preserve">SDU9E85  </t>
  </si>
  <si>
    <t>SDU9F45</t>
  </si>
  <si>
    <t>RHB4F06</t>
  </si>
  <si>
    <t>1375.</t>
  </si>
  <si>
    <t>RHK8F86</t>
  </si>
  <si>
    <t>SDU9F98</t>
  </si>
  <si>
    <t>MAIO</t>
  </si>
  <si>
    <t>SDU9F96</t>
  </si>
  <si>
    <t>RHO4H26</t>
  </si>
  <si>
    <t>575/576</t>
  </si>
  <si>
    <t>569/570</t>
  </si>
  <si>
    <t>571/574</t>
  </si>
  <si>
    <t xml:space="preserve">SDU9E86 </t>
  </si>
  <si>
    <t>565/566</t>
  </si>
  <si>
    <t>567/568</t>
  </si>
  <si>
    <t>585/586</t>
  </si>
  <si>
    <t>RHL1G23</t>
  </si>
  <si>
    <t>APLUS</t>
  </si>
  <si>
    <t>APLUS A609</t>
  </si>
  <si>
    <t>BDS2H62</t>
  </si>
  <si>
    <t>593/594</t>
  </si>
  <si>
    <t>581/582</t>
  </si>
  <si>
    <t>RHS8D37</t>
  </si>
  <si>
    <t>583/584</t>
  </si>
  <si>
    <t>599/600</t>
  </si>
  <si>
    <t>DOUBLESTAR</t>
  </si>
  <si>
    <t>601/602</t>
  </si>
  <si>
    <t>TRAÇÃO</t>
  </si>
  <si>
    <t>275/80/22.5</t>
  </si>
  <si>
    <t>PIRELLI</t>
  </si>
  <si>
    <t>CAMINHÃO FORD 2423</t>
  </si>
  <si>
    <t>BCV8D45</t>
  </si>
  <si>
    <t>IVO RECAP</t>
  </si>
  <si>
    <t>38542-4</t>
  </si>
  <si>
    <t>CAMINHÃO VW 11.180</t>
  </si>
  <si>
    <t>RHQ4D40</t>
  </si>
  <si>
    <t>38542-5</t>
  </si>
  <si>
    <t>GOODYEAR</t>
  </si>
  <si>
    <t>38542-6</t>
  </si>
  <si>
    <t>589/590</t>
  </si>
  <si>
    <t>24412</t>
  </si>
  <si>
    <t>591/592</t>
  </si>
  <si>
    <t>603/604</t>
  </si>
  <si>
    <t>24547</t>
  </si>
  <si>
    <t>605/606</t>
  </si>
  <si>
    <t>607/608</t>
  </si>
  <si>
    <t>609/610</t>
  </si>
  <si>
    <t>BEP1I29</t>
  </si>
  <si>
    <t>611/612</t>
  </si>
  <si>
    <t>633/634</t>
  </si>
  <si>
    <t>BBX3631</t>
  </si>
  <si>
    <t>38807-1</t>
  </si>
  <si>
    <t>627/628</t>
  </si>
  <si>
    <t>TRIANGLE TEM11</t>
  </si>
  <si>
    <t>38807..</t>
  </si>
  <si>
    <t>629/630</t>
  </si>
  <si>
    <t>195/65/15</t>
  </si>
  <si>
    <t>613/614</t>
  </si>
  <si>
    <t>BEP1I20</t>
  </si>
  <si>
    <t>38807.</t>
  </si>
  <si>
    <t>615/616</t>
  </si>
  <si>
    <t>621/622</t>
  </si>
  <si>
    <t>617/618</t>
  </si>
  <si>
    <t>BEP1I42</t>
  </si>
  <si>
    <t>619/620</t>
  </si>
  <si>
    <t>587</t>
  </si>
  <si>
    <t>BDC6I45</t>
  </si>
  <si>
    <t>635/636</t>
  </si>
  <si>
    <t>AMULET</t>
  </si>
  <si>
    <t>CAMINHÃO VW 9.170</t>
  </si>
  <si>
    <t>BDU6J33</t>
  </si>
  <si>
    <t>577/580</t>
  </si>
  <si>
    <t>RHS8D14</t>
  </si>
  <si>
    <t>637/638</t>
  </si>
  <si>
    <t>639/640</t>
  </si>
  <si>
    <t>SDU9F73</t>
  </si>
  <si>
    <t>625/626</t>
  </si>
  <si>
    <t>4922</t>
  </si>
  <si>
    <t>623/624</t>
  </si>
  <si>
    <t>643/644</t>
  </si>
  <si>
    <t>2822</t>
  </si>
  <si>
    <t xml:space="preserve">GOODTRIP </t>
  </si>
  <si>
    <t>GOODTRIP KTX816</t>
  </si>
  <si>
    <t>RHQ4D39</t>
  </si>
  <si>
    <t>645/646</t>
  </si>
  <si>
    <t>0123</t>
  </si>
  <si>
    <t>647/648</t>
  </si>
  <si>
    <t>BEB5D96</t>
  </si>
  <si>
    <t>39409.</t>
  </si>
  <si>
    <t>TRUCK</t>
  </si>
  <si>
    <t>CAMINHÃO VW 24.280</t>
  </si>
  <si>
    <t>RHA3E79</t>
  </si>
  <si>
    <t>38542-1</t>
  </si>
  <si>
    <t>38542-3</t>
  </si>
  <si>
    <t>38542-2</t>
  </si>
  <si>
    <t>BEX2E95</t>
  </si>
  <si>
    <t>8862</t>
  </si>
  <si>
    <t>PIRELLI MC45</t>
  </si>
  <si>
    <t>RHT2C48</t>
  </si>
  <si>
    <t>4818</t>
  </si>
  <si>
    <t>1922</t>
  </si>
  <si>
    <t>631/632</t>
  </si>
  <si>
    <t>3322/0122</t>
  </si>
  <si>
    <t>BCQ4149</t>
  </si>
  <si>
    <t>651/652</t>
  </si>
  <si>
    <t>BEF9F72</t>
  </si>
  <si>
    <t>653/654</t>
  </si>
  <si>
    <t>655/656</t>
  </si>
  <si>
    <t>0423</t>
  </si>
  <si>
    <t>195/70/15</t>
  </si>
  <si>
    <t>HYNDAI HR</t>
  </si>
  <si>
    <t>BDV6G76</t>
  </si>
  <si>
    <t>RHT0B69</t>
  </si>
  <si>
    <t>657/658</t>
  </si>
  <si>
    <t>659/660</t>
  </si>
  <si>
    <t>661/662</t>
  </si>
  <si>
    <t>663/664</t>
  </si>
  <si>
    <t>RECAP</t>
  </si>
  <si>
    <t>CAMINHÃO VW 17230</t>
  </si>
  <si>
    <t>RHD8A33</t>
  </si>
  <si>
    <t>R$ 550.00</t>
  </si>
  <si>
    <t>R$ 1.100,00</t>
  </si>
  <si>
    <t>BCV8D47</t>
  </si>
  <si>
    <t>665</t>
  </si>
  <si>
    <t>667/668</t>
  </si>
  <si>
    <t>0520 / B6824</t>
  </si>
  <si>
    <t>DUNLOP SP320</t>
  </si>
  <si>
    <t>E2408</t>
  </si>
  <si>
    <t>DUNLOP SP391</t>
  </si>
  <si>
    <t>4018</t>
  </si>
  <si>
    <t>669/670</t>
  </si>
  <si>
    <t>588</t>
  </si>
  <si>
    <t>671</t>
  </si>
  <si>
    <t>SEM OS</t>
  </si>
  <si>
    <t>MAXIMUS</t>
  </si>
  <si>
    <t>676/677</t>
  </si>
  <si>
    <t>1023</t>
  </si>
  <si>
    <t>672/673</t>
  </si>
  <si>
    <t>RHP7C50</t>
  </si>
  <si>
    <t>674/675</t>
  </si>
  <si>
    <t>678/679</t>
  </si>
  <si>
    <t>RHS3G81</t>
  </si>
  <si>
    <t>680/681</t>
  </si>
  <si>
    <t>SDU9F62</t>
  </si>
  <si>
    <t>682/683</t>
  </si>
  <si>
    <t>684/685</t>
  </si>
  <si>
    <t>SDU9F89</t>
  </si>
  <si>
    <t>686/687</t>
  </si>
  <si>
    <t>690/691</t>
  </si>
  <si>
    <t>688/689</t>
  </si>
  <si>
    <t>692/693</t>
  </si>
  <si>
    <t>696</t>
  </si>
  <si>
    <t>694/695</t>
  </si>
  <si>
    <t>1023/1323</t>
  </si>
  <si>
    <t>701/702</t>
  </si>
  <si>
    <t>CAMINHAO VW 13.180</t>
  </si>
  <si>
    <t>BEY4C18</t>
  </si>
  <si>
    <t>703/704</t>
  </si>
  <si>
    <t>697/698</t>
  </si>
  <si>
    <t>412-2</t>
  </si>
  <si>
    <t>699/700</t>
  </si>
  <si>
    <t>1323</t>
  </si>
  <si>
    <t>705/706</t>
  </si>
  <si>
    <t>713/714</t>
  </si>
  <si>
    <t>715/716</t>
  </si>
  <si>
    <t>707/708</t>
  </si>
  <si>
    <t>SDU9F67</t>
  </si>
  <si>
    <t>709/710</t>
  </si>
  <si>
    <t>711/712</t>
  </si>
  <si>
    <t>717/718</t>
  </si>
  <si>
    <t>9518</t>
  </si>
  <si>
    <t>RHQ4D38</t>
  </si>
  <si>
    <t>719/720</t>
  </si>
  <si>
    <t>721/722</t>
  </si>
  <si>
    <t>725/726</t>
  </si>
  <si>
    <t>727/728</t>
  </si>
  <si>
    <t>729/730</t>
  </si>
  <si>
    <t>412-1</t>
  </si>
  <si>
    <t>731/732</t>
  </si>
  <si>
    <t>733/734</t>
  </si>
  <si>
    <t>735/736</t>
  </si>
  <si>
    <t>737/738</t>
  </si>
  <si>
    <t>BCQ7B49</t>
  </si>
  <si>
    <t>723/724</t>
  </si>
  <si>
    <t>BDD3B67</t>
  </si>
  <si>
    <t>573/574</t>
  </si>
  <si>
    <t>RHS8D16</t>
  </si>
  <si>
    <t>744/745</t>
  </si>
  <si>
    <t>739/740</t>
  </si>
  <si>
    <t>SEI5B87</t>
  </si>
  <si>
    <t>741/742</t>
  </si>
  <si>
    <t>743</t>
  </si>
  <si>
    <t>746/747</t>
  </si>
  <si>
    <t>0723 / 0923</t>
  </si>
  <si>
    <t>748</t>
  </si>
  <si>
    <t>1623</t>
  </si>
  <si>
    <t>749/750</t>
  </si>
  <si>
    <t>LINLONG GREEN MAX HP010</t>
  </si>
  <si>
    <t>42130.</t>
  </si>
  <si>
    <t>751/752</t>
  </si>
  <si>
    <t>162</t>
  </si>
  <si>
    <t>759/760</t>
  </si>
  <si>
    <t>761/762</t>
  </si>
  <si>
    <t>771/772</t>
  </si>
  <si>
    <t>763/764</t>
  </si>
  <si>
    <t>765/766</t>
  </si>
  <si>
    <t>773/774</t>
  </si>
  <si>
    <t>767/768</t>
  </si>
  <si>
    <t>769/770</t>
  </si>
  <si>
    <t>799/800</t>
  </si>
  <si>
    <t>801/802</t>
  </si>
  <si>
    <t>777/778</t>
  </si>
  <si>
    <t>775/776</t>
  </si>
  <si>
    <t>SDU9E81</t>
  </si>
  <si>
    <t>815/816</t>
  </si>
  <si>
    <t>0122</t>
  </si>
  <si>
    <t>175/65/14</t>
  </si>
  <si>
    <t>XBRI 82H PREMIUM F1</t>
  </si>
  <si>
    <t>779/780</t>
  </si>
  <si>
    <t>1523/1323</t>
  </si>
  <si>
    <t xml:space="preserve">AMULET </t>
  </si>
  <si>
    <t>AMULET AT501</t>
  </si>
  <si>
    <t>781/782</t>
  </si>
  <si>
    <t>0723</t>
  </si>
  <si>
    <t>SDV8E51</t>
  </si>
  <si>
    <t>783/784</t>
  </si>
  <si>
    <t>0723/0923</t>
  </si>
  <si>
    <t>785/786</t>
  </si>
  <si>
    <t>1523 / 1023</t>
  </si>
  <si>
    <t>787/788</t>
  </si>
  <si>
    <t>1323 / 1023</t>
  </si>
  <si>
    <t>789/790</t>
  </si>
  <si>
    <t>1523 / 1523</t>
  </si>
  <si>
    <t>SEI5B90</t>
  </si>
  <si>
    <t>791/792</t>
  </si>
  <si>
    <t>1523 / 1623</t>
  </si>
  <si>
    <t>803/804</t>
  </si>
  <si>
    <t>797/798</t>
  </si>
  <si>
    <t>1623 / 0123</t>
  </si>
  <si>
    <t>793/794</t>
  </si>
  <si>
    <t>795/796</t>
  </si>
  <si>
    <t>753/756</t>
  </si>
  <si>
    <t>805/806</t>
  </si>
  <si>
    <t>1123 / 1323</t>
  </si>
  <si>
    <t>AMULET ATOS</t>
  </si>
  <si>
    <t>RHT2C47</t>
  </si>
  <si>
    <t>807/808</t>
  </si>
  <si>
    <t>1623 / 1523</t>
  </si>
  <si>
    <t>SDU9E85</t>
  </si>
  <si>
    <t>809/810</t>
  </si>
  <si>
    <t>811/812</t>
  </si>
  <si>
    <t>1223 / 1323</t>
  </si>
  <si>
    <t>817/818</t>
  </si>
  <si>
    <t>0923 / 0723</t>
  </si>
  <si>
    <t>821</t>
  </si>
  <si>
    <t>822</t>
  </si>
  <si>
    <t>819/820</t>
  </si>
  <si>
    <t>SEH0B26</t>
  </si>
  <si>
    <t>623..</t>
  </si>
  <si>
    <t>813/814</t>
  </si>
  <si>
    <t>SEL0E72</t>
  </si>
  <si>
    <t>827/828</t>
  </si>
  <si>
    <t>823/824</t>
  </si>
  <si>
    <t>5022</t>
  </si>
  <si>
    <t>825/826</t>
  </si>
  <si>
    <t>754/755</t>
  </si>
  <si>
    <t>0123 / 1023</t>
  </si>
  <si>
    <t>829/830</t>
  </si>
  <si>
    <t>1323 / 1223</t>
  </si>
  <si>
    <t>43677..</t>
  </si>
  <si>
    <t>831/832</t>
  </si>
  <si>
    <t>1223</t>
  </si>
  <si>
    <t>833/834</t>
  </si>
  <si>
    <t>837/838</t>
  </si>
  <si>
    <t>839/840</t>
  </si>
  <si>
    <t>851/852</t>
  </si>
  <si>
    <t>853/854</t>
  </si>
  <si>
    <t>847/848</t>
  </si>
  <si>
    <t>BEX8E19</t>
  </si>
  <si>
    <t>849/850</t>
  </si>
  <si>
    <t>841/842</t>
  </si>
  <si>
    <t>1523 / 0123</t>
  </si>
  <si>
    <t>843/844</t>
  </si>
  <si>
    <t>1323/1023</t>
  </si>
  <si>
    <t>845/846</t>
  </si>
  <si>
    <t>1223 / 1823</t>
  </si>
  <si>
    <t>857/858</t>
  </si>
  <si>
    <t>placa nao existe</t>
  </si>
  <si>
    <t>AMULET ATSOS</t>
  </si>
  <si>
    <t>BDD1E73</t>
  </si>
  <si>
    <t>855/856</t>
  </si>
  <si>
    <t>1823</t>
  </si>
  <si>
    <t>859/860</t>
  </si>
  <si>
    <t>861/862</t>
  </si>
  <si>
    <t>BEK3H46</t>
  </si>
  <si>
    <t>863/864</t>
  </si>
  <si>
    <t>865/866</t>
  </si>
  <si>
    <t>4322 / 1123</t>
  </si>
  <si>
    <t>867/868</t>
  </si>
  <si>
    <t>1023 / 0122</t>
  </si>
  <si>
    <t>871</t>
  </si>
  <si>
    <t>4822</t>
  </si>
  <si>
    <t>876/877</t>
  </si>
  <si>
    <t>1623 / 1823</t>
  </si>
  <si>
    <t>872/873</t>
  </si>
  <si>
    <t>874/875</t>
  </si>
  <si>
    <t>1823 / 1623</t>
  </si>
  <si>
    <t>888/889</t>
  </si>
  <si>
    <t>890/891</t>
  </si>
  <si>
    <t>0122 / 1023</t>
  </si>
  <si>
    <t>884/885</t>
  </si>
  <si>
    <t>886/887</t>
  </si>
  <si>
    <t>892/893</t>
  </si>
  <si>
    <t>SEJ1H99</t>
  </si>
  <si>
    <t>882/883</t>
  </si>
  <si>
    <t>SEP6E36</t>
  </si>
  <si>
    <t>880/881</t>
  </si>
  <si>
    <t>1923</t>
  </si>
  <si>
    <t>900/901</t>
  </si>
  <si>
    <t>2123</t>
  </si>
  <si>
    <t>623.</t>
  </si>
  <si>
    <t>906/907</t>
  </si>
  <si>
    <t>1323 / 2123</t>
  </si>
  <si>
    <t>BEX5B97</t>
  </si>
  <si>
    <t>904/905</t>
  </si>
  <si>
    <t>902/903</t>
  </si>
  <si>
    <t>835/836</t>
  </si>
  <si>
    <t>43677.</t>
  </si>
  <si>
    <t>908/909</t>
  </si>
  <si>
    <t>910/911</t>
  </si>
  <si>
    <t>912/913</t>
  </si>
  <si>
    <t>932/933</t>
  </si>
  <si>
    <t>0823</t>
  </si>
  <si>
    <t>774.</t>
  </si>
  <si>
    <t>914/915</t>
  </si>
  <si>
    <t>2523</t>
  </si>
  <si>
    <t>930/931</t>
  </si>
  <si>
    <t>962/963</t>
  </si>
  <si>
    <t>2523 / 2423</t>
  </si>
  <si>
    <t>956/957</t>
  </si>
  <si>
    <t>2423 / 2523</t>
  </si>
  <si>
    <t>958/959</t>
  </si>
  <si>
    <t>2423</t>
  </si>
  <si>
    <t>960/961</t>
  </si>
  <si>
    <t>964/965</t>
  </si>
  <si>
    <t>966/967</t>
  </si>
  <si>
    <t>RHQ6I61</t>
  </si>
  <si>
    <t>968/969</t>
  </si>
  <si>
    <t>970/971</t>
  </si>
  <si>
    <t>972/973</t>
  </si>
  <si>
    <t>978/979</t>
  </si>
  <si>
    <t>980/981</t>
  </si>
  <si>
    <t>0923 / 0623</t>
  </si>
  <si>
    <t>974/975</t>
  </si>
  <si>
    <t>MASTER</t>
  </si>
  <si>
    <t>976/977</t>
  </si>
  <si>
    <t>950/951</t>
  </si>
  <si>
    <t>952/953</t>
  </si>
  <si>
    <t>954/955</t>
  </si>
  <si>
    <t>DURABLE</t>
  </si>
  <si>
    <t>DURABLE COMFORT F01</t>
  </si>
  <si>
    <t>BDN7J86</t>
  </si>
  <si>
    <t>948/949</t>
  </si>
  <si>
    <t>SAVEIRO</t>
  </si>
  <si>
    <t>984/985</t>
  </si>
  <si>
    <t>986/987</t>
  </si>
  <si>
    <t>946/947</t>
  </si>
  <si>
    <t>934/935</t>
  </si>
  <si>
    <t>936/937</t>
  </si>
  <si>
    <t>916/917</t>
  </si>
  <si>
    <t>918/919</t>
  </si>
  <si>
    <t>938/939</t>
  </si>
  <si>
    <t>989/990</t>
  </si>
  <si>
    <t>942/943</t>
  </si>
  <si>
    <t>944/945</t>
  </si>
  <si>
    <t>940/941</t>
  </si>
  <si>
    <t>991/992</t>
  </si>
  <si>
    <t>4422</t>
  </si>
  <si>
    <t>151418-1</t>
  </si>
  <si>
    <t>997</t>
  </si>
  <si>
    <t>993/994</t>
  </si>
  <si>
    <t>995/996</t>
  </si>
  <si>
    <t>998/999</t>
  </si>
  <si>
    <t>SDU9F88</t>
  </si>
  <si>
    <t>1001/1002</t>
  </si>
  <si>
    <t>1003/1004</t>
  </si>
  <si>
    <t>3123 / 2423</t>
  </si>
  <si>
    <t>1006/1007</t>
  </si>
  <si>
    <t>2523 / 0523</t>
  </si>
  <si>
    <t>1008/1009</t>
  </si>
  <si>
    <t>3622</t>
  </si>
  <si>
    <t>920/921</t>
  </si>
  <si>
    <t>922/923</t>
  </si>
  <si>
    <t>2523 / 2223</t>
  </si>
  <si>
    <t>1000/1005</t>
  </si>
  <si>
    <t>1014</t>
  </si>
  <si>
    <t>1010/1011</t>
  </si>
  <si>
    <t>1012/1013</t>
  </si>
  <si>
    <t>924/927</t>
  </si>
  <si>
    <t>928/929</t>
  </si>
  <si>
    <t>1015/1016</t>
  </si>
  <si>
    <t>3622 / 4422</t>
  </si>
  <si>
    <t>SEJ1H97</t>
  </si>
  <si>
    <t>1017/1018</t>
  </si>
  <si>
    <t>RHD6F72</t>
  </si>
  <si>
    <t>1023/1024</t>
  </si>
  <si>
    <t>4521</t>
  </si>
  <si>
    <t>1019/1020</t>
  </si>
  <si>
    <t>1021/1022</t>
  </si>
  <si>
    <t>GRI005/GRI004</t>
  </si>
  <si>
    <t>3920 / 0821</t>
  </si>
  <si>
    <t>BRIDGESTONE</t>
  </si>
  <si>
    <t>BRIDGESTONE R268</t>
  </si>
  <si>
    <t>BDY7I29</t>
  </si>
  <si>
    <t>GRI025/GRI024</t>
  </si>
  <si>
    <t>1322 / 1422</t>
  </si>
  <si>
    <t>BRIDGESTONE R269</t>
  </si>
  <si>
    <t>1025/1026</t>
  </si>
  <si>
    <t>4222</t>
  </si>
  <si>
    <t>HIFLY HH162</t>
  </si>
  <si>
    <t>RHL3E03</t>
  </si>
  <si>
    <t>GRI001</t>
  </si>
  <si>
    <t>3421</t>
  </si>
  <si>
    <t>TRAZANO CR976A</t>
  </si>
  <si>
    <t>GRI105</t>
  </si>
  <si>
    <t>3618</t>
  </si>
  <si>
    <t>PIRELLI FR88</t>
  </si>
  <si>
    <t>1027/1028</t>
  </si>
  <si>
    <t>SEI5B84</t>
  </si>
  <si>
    <t>1029/1030</t>
  </si>
  <si>
    <t>2823</t>
  </si>
  <si>
    <t>925/926</t>
  </si>
  <si>
    <t>RHS8D36</t>
  </si>
  <si>
    <t>1033/1034</t>
  </si>
  <si>
    <t>2223</t>
  </si>
  <si>
    <t>1031/1032</t>
  </si>
  <si>
    <t>1036/1037</t>
  </si>
  <si>
    <t>2623</t>
  </si>
  <si>
    <t>RHD0A33</t>
  </si>
  <si>
    <t>1035</t>
  </si>
  <si>
    <t>MILEMAX LANVIGATOR</t>
  </si>
  <si>
    <t>RENAULT MASTER</t>
  </si>
  <si>
    <t>SES1B65</t>
  </si>
  <si>
    <t>1038/1039</t>
  </si>
  <si>
    <t>GOODYEAR REGIONAL RHS</t>
  </si>
  <si>
    <t>1040</t>
  </si>
  <si>
    <t>3821</t>
  </si>
  <si>
    <t>1041</t>
  </si>
  <si>
    <t>3420</t>
  </si>
  <si>
    <t>1046/1047</t>
  </si>
  <si>
    <t>3222 / 3622</t>
  </si>
  <si>
    <t>RHK1D81</t>
  </si>
  <si>
    <t>1048/1049</t>
  </si>
  <si>
    <t>3622 / 3222</t>
  </si>
  <si>
    <t>1050/1051</t>
  </si>
  <si>
    <t>1042/1043</t>
  </si>
  <si>
    <t>SEL0E74</t>
  </si>
  <si>
    <t>1044/1045</t>
  </si>
  <si>
    <t>4422 / 3622</t>
  </si>
  <si>
    <t>1052/1053</t>
  </si>
  <si>
    <t>1923 / 1523</t>
  </si>
  <si>
    <t>1059/1060</t>
  </si>
  <si>
    <t>SEJ1H96</t>
  </si>
  <si>
    <t>1054/1055</t>
  </si>
  <si>
    <t>1923 / 2123</t>
  </si>
  <si>
    <t>992-1</t>
  </si>
  <si>
    <t>1056/1057</t>
  </si>
  <si>
    <t>1623 / 1023</t>
  </si>
  <si>
    <t>185/60/14</t>
  </si>
  <si>
    <t>KOMBI</t>
  </si>
  <si>
    <t>FDH4784</t>
  </si>
  <si>
    <t>ADILSON</t>
  </si>
  <si>
    <t>1058/1062</t>
  </si>
  <si>
    <t>1923 / 2823</t>
  </si>
  <si>
    <t>SEI5B94</t>
  </si>
  <si>
    <t>1063/1064</t>
  </si>
  <si>
    <t>BDD3B16</t>
  </si>
  <si>
    <t>1065/1066</t>
  </si>
  <si>
    <t>3023</t>
  </si>
  <si>
    <t>185/70/14</t>
  </si>
  <si>
    <t>SAILUN</t>
  </si>
  <si>
    <t>SAILUN ATREZZO</t>
  </si>
  <si>
    <t>BDQ8B16</t>
  </si>
  <si>
    <t>1037-1</t>
  </si>
  <si>
    <t>1067/1068</t>
  </si>
  <si>
    <t>1069/1070</t>
  </si>
  <si>
    <t>FIAT UNO</t>
  </si>
  <si>
    <t>BEY5B10</t>
  </si>
  <si>
    <t>1077/1078</t>
  </si>
  <si>
    <t>2523 / 2123</t>
  </si>
  <si>
    <t>MB ACCELO</t>
  </si>
  <si>
    <t>1071/1072</t>
  </si>
  <si>
    <t>2923 / 1923</t>
  </si>
  <si>
    <t>1060-1</t>
  </si>
  <si>
    <t>1073/1074</t>
  </si>
  <si>
    <t>1923 / 2923</t>
  </si>
  <si>
    <t>1075/1076</t>
  </si>
  <si>
    <t>SEL5J85</t>
  </si>
  <si>
    <t>1081/1082</t>
  </si>
  <si>
    <t>2823 / 3023</t>
  </si>
  <si>
    <t>1079/1080</t>
  </si>
  <si>
    <t>1083/1084</t>
  </si>
  <si>
    <t>3223</t>
  </si>
  <si>
    <t>185/65/15</t>
  </si>
  <si>
    <t>RHK5H90</t>
  </si>
  <si>
    <t>1085/1086</t>
  </si>
  <si>
    <t>1096/1097</t>
  </si>
  <si>
    <t>1060-2</t>
  </si>
  <si>
    <t>1088/1089</t>
  </si>
  <si>
    <t>2923/1923</t>
  </si>
  <si>
    <t>SDU9E87</t>
  </si>
  <si>
    <t>1086</t>
  </si>
  <si>
    <t>2923</t>
  </si>
  <si>
    <t>1087</t>
  </si>
  <si>
    <t>1090/1091</t>
  </si>
  <si>
    <t>1110/1111</t>
  </si>
  <si>
    <t>1423 / 4211</t>
  </si>
  <si>
    <t>1112/1113</t>
  </si>
  <si>
    <t>1423 / 1523</t>
  </si>
  <si>
    <t>1098/1099</t>
  </si>
  <si>
    <t>1100/1101</t>
  </si>
  <si>
    <t>2923 / 3023</t>
  </si>
  <si>
    <t>1102/1103</t>
  </si>
  <si>
    <t>1104/1105</t>
  </si>
  <si>
    <t>1092/1093</t>
  </si>
  <si>
    <t>1106/1107</t>
  </si>
  <si>
    <t>SDP5J33</t>
  </si>
  <si>
    <t>1108/1109</t>
  </si>
  <si>
    <t>1114/1115</t>
  </si>
  <si>
    <t>1116/1117</t>
  </si>
  <si>
    <t>1118/1119</t>
  </si>
  <si>
    <t>SEP6E28</t>
  </si>
  <si>
    <t>1120/1121</t>
  </si>
  <si>
    <t>1094/1095</t>
  </si>
  <si>
    <t>GRI020</t>
  </si>
  <si>
    <t>4817</t>
  </si>
  <si>
    <t>MICHELIN</t>
  </si>
  <si>
    <t>BCV9J79</t>
  </si>
  <si>
    <t>1124 / 1125</t>
  </si>
  <si>
    <t>3023 / 2923</t>
  </si>
  <si>
    <t>1126 / 1127</t>
  </si>
  <si>
    <t>1122/1123</t>
  </si>
  <si>
    <t>2523 / 1023</t>
  </si>
  <si>
    <t>1128</t>
  </si>
  <si>
    <t>4621</t>
  </si>
  <si>
    <t>1130/1131</t>
  </si>
  <si>
    <t>1023 / 1823</t>
  </si>
  <si>
    <t>BDD0B32</t>
  </si>
  <si>
    <t>1132/1133</t>
  </si>
  <si>
    <t>1923 / 1823</t>
  </si>
  <si>
    <t>1140/1141</t>
  </si>
  <si>
    <t>1142/1143</t>
  </si>
  <si>
    <t>4222 / 1423</t>
  </si>
  <si>
    <t>1136/1137</t>
  </si>
  <si>
    <t>3323</t>
  </si>
  <si>
    <t>BCQ7519</t>
  </si>
  <si>
    <t>1138/1139</t>
  </si>
  <si>
    <t>RHP4I83</t>
  </si>
  <si>
    <t>1134/1135</t>
  </si>
  <si>
    <t>155</t>
  </si>
  <si>
    <t>V896</t>
  </si>
  <si>
    <t>BEO6I93</t>
  </si>
  <si>
    <t>159</t>
  </si>
  <si>
    <t>2919</t>
  </si>
  <si>
    <t>CONTINENTAL</t>
  </si>
  <si>
    <t>1154/1155</t>
  </si>
  <si>
    <t>2023 / 2223</t>
  </si>
  <si>
    <t>1156/1157</t>
  </si>
  <si>
    <t>2223 / 2023</t>
  </si>
  <si>
    <t>1144/1145</t>
  </si>
  <si>
    <t>1723</t>
  </si>
  <si>
    <t>1146/1147</t>
  </si>
  <si>
    <t>1123 / 1823</t>
  </si>
  <si>
    <t>1148/1149</t>
  </si>
  <si>
    <t>1423</t>
  </si>
  <si>
    <t>1844-1</t>
  </si>
  <si>
    <t>1150/1151</t>
  </si>
  <si>
    <t>1152/1153</t>
  </si>
  <si>
    <t>1166/1167</t>
  </si>
  <si>
    <t>1158/1159</t>
  </si>
  <si>
    <t>1023 / 1123</t>
  </si>
  <si>
    <t>1162/1163</t>
  </si>
  <si>
    <t>1164/1165</t>
  </si>
  <si>
    <t>1160/1161</t>
  </si>
  <si>
    <t>SEL0E75</t>
  </si>
  <si>
    <t>1170/1171</t>
  </si>
  <si>
    <t>1883-1</t>
  </si>
  <si>
    <t>1168/1169</t>
  </si>
  <si>
    <t>1172/1173</t>
  </si>
  <si>
    <t>1174/1175</t>
  </si>
  <si>
    <t>1176/1177</t>
  </si>
  <si>
    <t>1823 / 2523</t>
  </si>
  <si>
    <t>1178/1179</t>
  </si>
  <si>
    <t>3623</t>
  </si>
  <si>
    <t>XBRI ROBUSTO</t>
  </si>
  <si>
    <t>1235-1</t>
  </si>
  <si>
    <t>1180/1181</t>
  </si>
  <si>
    <t>3523 / 3323</t>
  </si>
  <si>
    <t>1182/1183</t>
  </si>
  <si>
    <t>3423</t>
  </si>
  <si>
    <t>XBRI ECOPLUS</t>
  </si>
  <si>
    <t>1188/1189</t>
  </si>
  <si>
    <t>1123</t>
  </si>
  <si>
    <t>1190/1191</t>
  </si>
  <si>
    <t>1123 / 2523</t>
  </si>
  <si>
    <t>1192/1193</t>
  </si>
  <si>
    <t>1123 / 2423</t>
  </si>
  <si>
    <t>1184/1185</t>
  </si>
  <si>
    <t>1823 / 1023</t>
  </si>
  <si>
    <t>1186/1187</t>
  </si>
  <si>
    <t>2523 / 1123</t>
  </si>
  <si>
    <t>1194/1195</t>
  </si>
  <si>
    <t>3523 / 3623</t>
  </si>
  <si>
    <t>1196/1197</t>
  </si>
  <si>
    <t>1204/1205</t>
  </si>
  <si>
    <t>2223 / 3123</t>
  </si>
  <si>
    <t>RHS8D21</t>
  </si>
  <si>
    <t>1206/1207</t>
  </si>
  <si>
    <t>1208/1209</t>
  </si>
  <si>
    <t>3023 / 2223</t>
  </si>
  <si>
    <t>1210/1211</t>
  </si>
  <si>
    <t>2223 / 3223</t>
  </si>
  <si>
    <t>1200/1201</t>
  </si>
  <si>
    <t>1202/1203</t>
  </si>
  <si>
    <t>SDU9F63</t>
  </si>
  <si>
    <t>1212/1213</t>
  </si>
  <si>
    <t>XBRI CURVE PLUS</t>
  </si>
  <si>
    <t>BCY5F19</t>
  </si>
  <si>
    <t>1216</t>
  </si>
  <si>
    <t xml:space="preserve">3523 </t>
  </si>
  <si>
    <t>2024</t>
  </si>
  <si>
    <t>1218</t>
  </si>
  <si>
    <t>3523</t>
  </si>
  <si>
    <t>1214/1215</t>
  </si>
  <si>
    <t>DELINTE DV2</t>
  </si>
  <si>
    <t>1228/1229</t>
  </si>
  <si>
    <t>1323 / 1423</t>
  </si>
  <si>
    <t>1230/1231</t>
  </si>
  <si>
    <t>1198/1199</t>
  </si>
  <si>
    <t>1220/1221</t>
  </si>
  <si>
    <t>1222/1223</t>
  </si>
  <si>
    <t>1224/1225</t>
  </si>
  <si>
    <t>1226/1227</t>
  </si>
  <si>
    <t>1232/1233</t>
  </si>
  <si>
    <t>299</t>
  </si>
  <si>
    <t>3621</t>
  </si>
  <si>
    <t>2°RECAP</t>
  </si>
  <si>
    <t>153153</t>
  </si>
  <si>
    <t>3920</t>
  </si>
  <si>
    <t>GRI 102</t>
  </si>
  <si>
    <t>3517</t>
  </si>
  <si>
    <t>XMULTI</t>
  </si>
  <si>
    <t>GRI 065</t>
  </si>
  <si>
    <t>3718</t>
  </si>
  <si>
    <t>1242/1243</t>
  </si>
  <si>
    <t>3523 / 3023</t>
  </si>
  <si>
    <t>1238/1239</t>
  </si>
  <si>
    <t>1240/1241</t>
  </si>
  <si>
    <t>3023 / 3523</t>
  </si>
  <si>
    <t>2724</t>
  </si>
  <si>
    <t>2025</t>
  </si>
  <si>
    <t xml:space="preserve">NOVO </t>
  </si>
  <si>
    <t>65908-1</t>
  </si>
  <si>
    <t>1236/1237</t>
  </si>
  <si>
    <t>1244/1245</t>
  </si>
  <si>
    <t>1234/1235</t>
  </si>
  <si>
    <t>1252</t>
  </si>
  <si>
    <t>2525</t>
  </si>
  <si>
    <t>SUNNY</t>
  </si>
  <si>
    <t>SUNNY NL106</t>
  </si>
  <si>
    <t>2526</t>
  </si>
  <si>
    <t>1246/1247</t>
  </si>
  <si>
    <t>1248/1249</t>
  </si>
  <si>
    <t>1250/1251</t>
  </si>
  <si>
    <t>CAMINÃO VOLVO VM330</t>
  </si>
  <si>
    <t>SDP3I31</t>
  </si>
  <si>
    <t>2566</t>
  </si>
  <si>
    <t>RXMOTION H12  ROADX</t>
  </si>
  <si>
    <t>SEP6E16</t>
  </si>
  <si>
    <t>18839-1</t>
  </si>
  <si>
    <t>2567</t>
  </si>
  <si>
    <t>2568</t>
  </si>
  <si>
    <t>1253/1254</t>
  </si>
  <si>
    <t>2123 / 3223</t>
  </si>
  <si>
    <t>1255/1256</t>
  </si>
  <si>
    <t>1257/1258</t>
  </si>
  <si>
    <t>SEP6E17</t>
  </si>
  <si>
    <t>1259/1260</t>
  </si>
  <si>
    <t>1261</t>
  </si>
  <si>
    <t xml:space="preserve">SEM OS </t>
  </si>
  <si>
    <t>SUNNY NP226</t>
  </si>
  <si>
    <t>BDF6H38</t>
  </si>
  <si>
    <t>1272/1273</t>
  </si>
  <si>
    <t>3723 / 2623</t>
  </si>
  <si>
    <t>1262/1263</t>
  </si>
  <si>
    <t>2223 / 2123</t>
  </si>
  <si>
    <t>1264/1265</t>
  </si>
  <si>
    <t>1266/1267</t>
  </si>
  <si>
    <t>1268/1269</t>
  </si>
  <si>
    <t>1270/1271</t>
  </si>
  <si>
    <t>2569</t>
  </si>
  <si>
    <t xml:space="preserve">PR </t>
  </si>
  <si>
    <t>SEP6E14</t>
  </si>
  <si>
    <t>1281/1282</t>
  </si>
  <si>
    <t>1123 / 1023</t>
  </si>
  <si>
    <t>1280</t>
  </si>
  <si>
    <t>1274/1275</t>
  </si>
  <si>
    <t>1276/1277</t>
  </si>
  <si>
    <t>2123 / 2223</t>
  </si>
  <si>
    <t>1278/1279</t>
  </si>
  <si>
    <t>1283/1284</t>
  </si>
  <si>
    <t>3123</t>
  </si>
  <si>
    <t>JKETYRE</t>
  </si>
  <si>
    <t>JETWAY-JUL 2</t>
  </si>
  <si>
    <t>BBW0296</t>
  </si>
  <si>
    <t>1285/1286</t>
  </si>
  <si>
    <t>1287/1288</t>
  </si>
  <si>
    <t>4423</t>
  </si>
  <si>
    <t>RHS3G80</t>
  </si>
  <si>
    <t>GRI033</t>
  </si>
  <si>
    <t>0922</t>
  </si>
  <si>
    <t>CAMINHÃO VW 33.330</t>
  </si>
  <si>
    <t>SEW5B71</t>
  </si>
  <si>
    <t>GRI022</t>
  </si>
  <si>
    <t>1422</t>
  </si>
  <si>
    <t>081</t>
  </si>
  <si>
    <t>STEELMARK</t>
  </si>
  <si>
    <t>STEELMARK AGS</t>
  </si>
  <si>
    <t>GRI041</t>
  </si>
  <si>
    <t>0721</t>
  </si>
  <si>
    <t>SF/SF/SF</t>
  </si>
  <si>
    <t>0123/0123/3823</t>
  </si>
  <si>
    <t>165</t>
  </si>
  <si>
    <t>3922</t>
  </si>
  <si>
    <t>GRI023</t>
  </si>
  <si>
    <t>1289/1290</t>
  </si>
  <si>
    <t>1291/1292</t>
  </si>
  <si>
    <t>1293/1294</t>
  </si>
  <si>
    <t>1301/1302</t>
  </si>
  <si>
    <t>1409-1</t>
  </si>
  <si>
    <t>1295/1296</t>
  </si>
  <si>
    <t>4423 / 4523</t>
  </si>
  <si>
    <t>1297/1298</t>
  </si>
  <si>
    <t>4523 / 4423</t>
  </si>
  <si>
    <t>1299/1300</t>
  </si>
  <si>
    <t>2609</t>
  </si>
  <si>
    <t>2924</t>
  </si>
  <si>
    <t>3334-2</t>
  </si>
  <si>
    <t>2602</t>
  </si>
  <si>
    <t>0724</t>
  </si>
  <si>
    <t>Gritsch São Paulo Perus</t>
  </si>
  <si>
    <t>RHB3H13</t>
  </si>
  <si>
    <t>2603</t>
  </si>
  <si>
    <t>1309/1310</t>
  </si>
  <si>
    <t>1311/1312</t>
  </si>
  <si>
    <t>4424</t>
  </si>
  <si>
    <t>RXQUEST C02</t>
  </si>
  <si>
    <t>1305/1306</t>
  </si>
  <si>
    <t>1307/1308</t>
  </si>
  <si>
    <t>4223 / 3423</t>
  </si>
  <si>
    <t>1303/1304</t>
  </si>
  <si>
    <t>3423 / 4223</t>
  </si>
  <si>
    <t>2552</t>
  </si>
  <si>
    <t>1313/1314</t>
  </si>
  <si>
    <t>4123 / 3423</t>
  </si>
  <si>
    <t>MASSIMO</t>
  </si>
  <si>
    <t>MASSIMO DUREVO V1</t>
  </si>
  <si>
    <t>BDE5I40</t>
  </si>
  <si>
    <t>152388-1</t>
  </si>
  <si>
    <t>1315/1316</t>
  </si>
  <si>
    <t>4123</t>
  </si>
  <si>
    <t>1317/1318</t>
  </si>
  <si>
    <t>1321/1322</t>
  </si>
  <si>
    <t>1323/1324</t>
  </si>
  <si>
    <t>1331/1332</t>
  </si>
  <si>
    <t>1319/1320</t>
  </si>
  <si>
    <t>3223 / 3423</t>
  </si>
  <si>
    <t>XBRI ECOWAY</t>
  </si>
  <si>
    <t>BDD3B73</t>
  </si>
  <si>
    <t>1341/1342</t>
  </si>
  <si>
    <t>1823 / 1723</t>
  </si>
  <si>
    <t>RHL5F86</t>
  </si>
  <si>
    <t>1333/1334</t>
  </si>
  <si>
    <t>SDU9E92</t>
  </si>
  <si>
    <t>1337/1338</t>
  </si>
  <si>
    <t>3423 / 4423</t>
  </si>
  <si>
    <t>1339/1340</t>
  </si>
  <si>
    <t>1347/1348</t>
  </si>
  <si>
    <t>BDE1E73</t>
  </si>
  <si>
    <t>1533-2</t>
  </si>
  <si>
    <t>1349/1350</t>
  </si>
  <si>
    <t>3423 / 3523</t>
  </si>
  <si>
    <t>1345/1346</t>
  </si>
  <si>
    <t>3923 / 4223</t>
  </si>
  <si>
    <t>1343/1344</t>
  </si>
  <si>
    <t>4023 / 3923</t>
  </si>
  <si>
    <t>1351/1352</t>
  </si>
  <si>
    <t>SDU9F49</t>
  </si>
  <si>
    <t>1353/1354</t>
  </si>
  <si>
    <t>1355/1356</t>
  </si>
  <si>
    <t>4023 / 3823</t>
  </si>
  <si>
    <t>1357/1358</t>
  </si>
  <si>
    <t>3823</t>
  </si>
  <si>
    <t xml:space="preserve"> </t>
  </si>
  <si>
    <t>1361</t>
  </si>
  <si>
    <t>52664-1</t>
  </si>
  <si>
    <t>1359/1360</t>
  </si>
  <si>
    <t>4523</t>
  </si>
  <si>
    <t>1362/1363</t>
  </si>
  <si>
    <t>1364/1365</t>
  </si>
  <si>
    <t>RHS8D41</t>
  </si>
  <si>
    <t>52664-2</t>
  </si>
  <si>
    <t>1366/1367</t>
  </si>
  <si>
    <t>4423 / 4223</t>
  </si>
  <si>
    <t>SDU9F92</t>
  </si>
  <si>
    <t>1368/1369</t>
  </si>
  <si>
    <t>1370/1371</t>
  </si>
  <si>
    <t>1372/1373</t>
  </si>
  <si>
    <t>1374/1375</t>
  </si>
  <si>
    <t>1376/1377</t>
  </si>
  <si>
    <t>1382/1383</t>
  </si>
  <si>
    <t>2022 / 3422</t>
  </si>
  <si>
    <t>COMFORSER CF300</t>
  </si>
  <si>
    <t>1169-1</t>
  </si>
  <si>
    <t>1378/1379</t>
  </si>
  <si>
    <t>1380/1381</t>
  </si>
  <si>
    <t>1384/1385</t>
  </si>
  <si>
    <t>2423 / 2923</t>
  </si>
  <si>
    <t>1533-1</t>
  </si>
  <si>
    <t>1386/1387</t>
  </si>
  <si>
    <t>1388/1389</t>
  </si>
  <si>
    <t>2623 / 2523</t>
  </si>
  <si>
    <t>3424</t>
  </si>
  <si>
    <t xml:space="preserve">Gritsch Pato Branco  </t>
  </si>
  <si>
    <t xml:space="preserve">RXQUEST C02 </t>
  </si>
  <si>
    <t>SFD5C30</t>
  </si>
  <si>
    <t>18839-4</t>
  </si>
  <si>
    <t>2546</t>
  </si>
  <si>
    <t>1394</t>
  </si>
  <si>
    <t>1395</t>
  </si>
  <si>
    <t>4223</t>
  </si>
  <si>
    <t>1396/1397</t>
  </si>
  <si>
    <t>1392/1393</t>
  </si>
  <si>
    <t>2123 / 2623</t>
  </si>
  <si>
    <t>1390/1391</t>
  </si>
  <si>
    <t>1335/1336</t>
  </si>
  <si>
    <t>TAP2C38</t>
  </si>
  <si>
    <t>1398/1399</t>
  </si>
  <si>
    <t>GRI034/GRI036</t>
  </si>
  <si>
    <t>1322</t>
  </si>
  <si>
    <t>1400/1401</t>
  </si>
  <si>
    <t>1324</t>
  </si>
  <si>
    <t>1410/1411</t>
  </si>
  <si>
    <t>1402/1403</t>
  </si>
  <si>
    <t>SEP6E33</t>
  </si>
  <si>
    <t>1645-1</t>
  </si>
  <si>
    <t>1404/1405</t>
  </si>
  <si>
    <t>1406/1407</t>
  </si>
  <si>
    <t>1408/1409</t>
  </si>
  <si>
    <t>1412/1413</t>
  </si>
  <si>
    <t>1414/1415</t>
  </si>
  <si>
    <t>SF</t>
  </si>
  <si>
    <t>SEP6E21</t>
  </si>
  <si>
    <t>1418/1419</t>
  </si>
  <si>
    <t>1420/1421</t>
  </si>
  <si>
    <t>1416/1417</t>
  </si>
  <si>
    <t>2523 / 2623</t>
  </si>
  <si>
    <t>1548/1549</t>
  </si>
  <si>
    <t>0224</t>
  </si>
  <si>
    <t>1430/1431</t>
  </si>
  <si>
    <t>SES1B62</t>
  </si>
  <si>
    <t>1432/1435</t>
  </si>
  <si>
    <t>1433/1434</t>
  </si>
  <si>
    <t>1436/1437</t>
  </si>
  <si>
    <t>2623/2523</t>
  </si>
  <si>
    <t>1438/1439</t>
  </si>
  <si>
    <t>4923</t>
  </si>
  <si>
    <t xml:space="preserve">SC </t>
  </si>
  <si>
    <t>1460/1461</t>
  </si>
  <si>
    <t>4423/3623</t>
  </si>
  <si>
    <t>1444/1445</t>
  </si>
  <si>
    <t>1446/1447</t>
  </si>
  <si>
    <t>1442/1443</t>
  </si>
  <si>
    <t>1426/1427</t>
  </si>
  <si>
    <t>SEF8G23</t>
  </si>
  <si>
    <t>1466/1467</t>
  </si>
  <si>
    <t>1423/1425</t>
  </si>
  <si>
    <t>3131</t>
  </si>
  <si>
    <t>2° EIXO</t>
  </si>
  <si>
    <t>SES2D41</t>
  </si>
  <si>
    <t>NV</t>
  </si>
  <si>
    <t>1493/1494</t>
  </si>
  <si>
    <t>4323</t>
  </si>
  <si>
    <t xml:space="preserve">SF </t>
  </si>
  <si>
    <t>BEO4E39</t>
  </si>
  <si>
    <t>1471/1472</t>
  </si>
  <si>
    <t>4523/3823</t>
  </si>
  <si>
    <t>SDP3i31</t>
  </si>
  <si>
    <t>1448/1449</t>
  </si>
  <si>
    <t>1450/1451</t>
  </si>
  <si>
    <t>1473/1474</t>
  </si>
  <si>
    <t>1470/1469</t>
  </si>
  <si>
    <t>4812</t>
  </si>
  <si>
    <t>CAMINHÃO MB 1719</t>
  </si>
  <si>
    <t>SFE8H54</t>
  </si>
  <si>
    <t>119/297</t>
  </si>
  <si>
    <t>0320/2722</t>
  </si>
  <si>
    <t>113/112</t>
  </si>
  <si>
    <t>3718/3719</t>
  </si>
  <si>
    <t>SFE8H55</t>
  </si>
  <si>
    <t>098/095</t>
  </si>
  <si>
    <t>3818/2021</t>
  </si>
  <si>
    <t>257</t>
  </si>
  <si>
    <t>4420</t>
  </si>
  <si>
    <t>SFF3C30</t>
  </si>
  <si>
    <t>52044-2</t>
  </si>
  <si>
    <t>224/225</t>
  </si>
  <si>
    <t>4122/3022</t>
  </si>
  <si>
    <t>1475</t>
  </si>
  <si>
    <t>4122</t>
  </si>
  <si>
    <t>1481/1482</t>
  </si>
  <si>
    <t>4523/4623</t>
  </si>
  <si>
    <t>1483/1484</t>
  </si>
  <si>
    <t>4623</t>
  </si>
  <si>
    <t>1462/1463</t>
  </si>
  <si>
    <t>1464/1465</t>
  </si>
  <si>
    <t>1502/1503</t>
  </si>
  <si>
    <t>2222</t>
  </si>
  <si>
    <t>SDV8E52</t>
  </si>
  <si>
    <t>1491/1492</t>
  </si>
  <si>
    <t>1440/1441</t>
  </si>
  <si>
    <t>1452/1453</t>
  </si>
  <si>
    <t>4723</t>
  </si>
  <si>
    <t>1485/1486</t>
  </si>
  <si>
    <t>SEL0B96</t>
  </si>
  <si>
    <t>1487/1488</t>
  </si>
  <si>
    <t xml:space="preserve">SEL8J35 </t>
  </si>
  <si>
    <t>1454/1455</t>
  </si>
  <si>
    <t>1456/1457</t>
  </si>
  <si>
    <t>1489/1490</t>
  </si>
  <si>
    <t>1478</t>
  </si>
  <si>
    <t>0623</t>
  </si>
  <si>
    <t>256</t>
  </si>
  <si>
    <t>52044-1</t>
  </si>
  <si>
    <t>1514</t>
  </si>
  <si>
    <t>4023</t>
  </si>
  <si>
    <t>1513</t>
  </si>
  <si>
    <t>3923</t>
  </si>
  <si>
    <t>1459/1458</t>
  </si>
  <si>
    <t>1504/1505</t>
  </si>
  <si>
    <t>4522</t>
  </si>
  <si>
    <t>1500/1501</t>
  </si>
  <si>
    <t>SDP3i30</t>
  </si>
  <si>
    <t>1497/1498</t>
  </si>
  <si>
    <t>4123/4128</t>
  </si>
  <si>
    <t>1515/1516</t>
  </si>
  <si>
    <t>RHQ6I66</t>
  </si>
  <si>
    <t>1517/1518</t>
  </si>
  <si>
    <t>1531/1532</t>
  </si>
  <si>
    <t>4623/4523</t>
  </si>
  <si>
    <t>1533/1534</t>
  </si>
  <si>
    <t>1509/1510</t>
  </si>
  <si>
    <t>3923/4323</t>
  </si>
  <si>
    <t>1511/1512</t>
  </si>
  <si>
    <t>3923/4223</t>
  </si>
  <si>
    <t>1539/1541</t>
  </si>
  <si>
    <t>1542/1543</t>
  </si>
  <si>
    <t>1535/1536</t>
  </si>
  <si>
    <t>1537/1538</t>
  </si>
  <si>
    <t>1558/1559</t>
  </si>
  <si>
    <t>1564</t>
  </si>
  <si>
    <t>0222</t>
  </si>
  <si>
    <t xml:space="preserve">SF/SF </t>
  </si>
  <si>
    <t>SUNSET</t>
  </si>
  <si>
    <t>OVER CARGO G1</t>
  </si>
  <si>
    <t xml:space="preserve">PNEUMAR </t>
  </si>
  <si>
    <t>1523/1524</t>
  </si>
  <si>
    <t>1529/1530</t>
  </si>
  <si>
    <t>4523/4530</t>
  </si>
  <si>
    <t>1569/1570</t>
  </si>
  <si>
    <t>2523/2123</t>
  </si>
  <si>
    <t>RHF9G22</t>
  </si>
  <si>
    <t>1506/1507</t>
  </si>
  <si>
    <t>4823/3923</t>
  </si>
  <si>
    <t>1508</t>
  </si>
  <si>
    <t>1544/1545</t>
  </si>
  <si>
    <t>1551/1552</t>
  </si>
  <si>
    <t>1553/1554</t>
  </si>
  <si>
    <t>1550/1560</t>
  </si>
  <si>
    <t>1546/1547</t>
  </si>
  <si>
    <t>703</t>
  </si>
  <si>
    <t>1722</t>
  </si>
  <si>
    <t>SEP6E34</t>
  </si>
  <si>
    <t>1479</t>
  </si>
  <si>
    <t>2121</t>
  </si>
  <si>
    <t>SEW5B72</t>
  </si>
  <si>
    <t>52044-3</t>
  </si>
  <si>
    <t>52493-2</t>
  </si>
  <si>
    <t>1571/1572</t>
  </si>
  <si>
    <t>1573/1574</t>
  </si>
  <si>
    <t>1560/1561</t>
  </si>
  <si>
    <t>3923/4023</t>
  </si>
  <si>
    <t>164</t>
  </si>
  <si>
    <t>3822</t>
  </si>
  <si>
    <t>RHL3E04</t>
  </si>
  <si>
    <t>52493-1</t>
  </si>
  <si>
    <t>1476</t>
  </si>
  <si>
    <t>1596/1593</t>
  </si>
  <si>
    <t>1525/1526</t>
  </si>
  <si>
    <t>1580/1581</t>
  </si>
  <si>
    <t>1582/1583</t>
  </si>
  <si>
    <t>1576/1577</t>
  </si>
  <si>
    <t>1578/1579</t>
  </si>
  <si>
    <t>178/ SF</t>
  </si>
  <si>
    <t>1519/1521</t>
  </si>
  <si>
    <t>1522/1527</t>
  </si>
  <si>
    <t>GRI015/16</t>
  </si>
  <si>
    <t>1322/1422</t>
  </si>
  <si>
    <t>1°RECAP</t>
  </si>
  <si>
    <t>163</t>
  </si>
  <si>
    <t>53057-1</t>
  </si>
  <si>
    <t>2920</t>
  </si>
  <si>
    <t xml:space="preserve">ESTOQUE </t>
  </si>
  <si>
    <t>1586/1588</t>
  </si>
  <si>
    <t>1563/1556</t>
  </si>
  <si>
    <t>1584/1585</t>
  </si>
  <si>
    <t>1587/1590</t>
  </si>
  <si>
    <t>1575/1589</t>
  </si>
  <si>
    <t>BEB5D67</t>
  </si>
  <si>
    <t>1555/1562</t>
  </si>
  <si>
    <t>1520 / 1528</t>
  </si>
  <si>
    <t>1606/1607</t>
  </si>
  <si>
    <t>0324</t>
  </si>
  <si>
    <t>1604/1605</t>
  </si>
  <si>
    <t>1148/1150</t>
  </si>
  <si>
    <t>1602/1603</t>
  </si>
  <si>
    <t>SEZ3A79</t>
  </si>
  <si>
    <t>1669/1670</t>
  </si>
  <si>
    <t>BDS4A75</t>
  </si>
  <si>
    <t>1653/1654</t>
  </si>
  <si>
    <t>3323/4223</t>
  </si>
  <si>
    <t>1655/1656</t>
  </si>
  <si>
    <t>4123/4223</t>
  </si>
  <si>
    <t>1647/1648</t>
  </si>
  <si>
    <t>3523/4123</t>
  </si>
  <si>
    <t>1649/1650</t>
  </si>
  <si>
    <t>1041-1</t>
  </si>
  <si>
    <t>1651/1652</t>
  </si>
  <si>
    <t>3523/4323</t>
  </si>
  <si>
    <t>1565/1566</t>
  </si>
  <si>
    <t>SEL5J84</t>
  </si>
  <si>
    <t>1625/1626</t>
  </si>
  <si>
    <t>5223</t>
  </si>
  <si>
    <t>TRIANGLE TR928</t>
  </si>
  <si>
    <t>1627/1628</t>
  </si>
  <si>
    <t>128/155</t>
  </si>
  <si>
    <t>3420/3919</t>
  </si>
  <si>
    <t>131</t>
  </si>
  <si>
    <t>54075-1</t>
  </si>
  <si>
    <t>1635/1636</t>
  </si>
  <si>
    <t>4123/3523</t>
  </si>
  <si>
    <t>1731/1732</t>
  </si>
  <si>
    <t>1645/1646</t>
  </si>
  <si>
    <t>4323/3523</t>
  </si>
  <si>
    <t>1643/1644</t>
  </si>
  <si>
    <t>1612/1613</t>
  </si>
  <si>
    <t>1614/1615</t>
  </si>
  <si>
    <t>1610/1611</t>
  </si>
  <si>
    <t>1620/1621</t>
  </si>
  <si>
    <t>SEZ3A74</t>
  </si>
  <si>
    <t>1632/1633</t>
  </si>
  <si>
    <t>5223/5223</t>
  </si>
  <si>
    <t>1630/1631</t>
  </si>
  <si>
    <t>5233/5023</t>
  </si>
  <si>
    <t>RHS8D15</t>
  </si>
  <si>
    <t>1594/1595</t>
  </si>
  <si>
    <t>0323</t>
  </si>
  <si>
    <t>1629/1634</t>
  </si>
  <si>
    <t>5123/5223</t>
  </si>
  <si>
    <t>1666/1667</t>
  </si>
  <si>
    <t>2011-1</t>
  </si>
  <si>
    <t>1618/1619</t>
  </si>
  <si>
    <t>1616/1617</t>
  </si>
  <si>
    <t>BEY5E57</t>
  </si>
  <si>
    <t>1637/1638</t>
  </si>
  <si>
    <t>1639/1640</t>
  </si>
  <si>
    <t>1671/1672</t>
  </si>
  <si>
    <t>RHS3G77</t>
  </si>
  <si>
    <t>1673/1674</t>
  </si>
  <si>
    <t>1664/1665</t>
  </si>
  <si>
    <t>5123</t>
  </si>
  <si>
    <t>1714/1715</t>
  </si>
  <si>
    <t>4223/3523</t>
  </si>
  <si>
    <t>1716/1717</t>
  </si>
  <si>
    <t>1641/1642</t>
  </si>
  <si>
    <t>3523/3323</t>
  </si>
  <si>
    <t>1696/1697</t>
  </si>
  <si>
    <t>SDU9G03</t>
  </si>
  <si>
    <t>1698/1699</t>
  </si>
  <si>
    <t>1680/1681</t>
  </si>
  <si>
    <t>1700/1701</t>
  </si>
  <si>
    <t>3523/4223</t>
  </si>
  <si>
    <t>1702/1703</t>
  </si>
  <si>
    <t>1663/1662</t>
  </si>
  <si>
    <t>BCO1B96</t>
  </si>
  <si>
    <t>1707/1708</t>
  </si>
  <si>
    <t>1709/1710</t>
  </si>
  <si>
    <t>1711/1712</t>
  </si>
  <si>
    <t>1713/1704</t>
  </si>
  <si>
    <t>1687/1688</t>
  </si>
  <si>
    <t>0824</t>
  </si>
  <si>
    <t>2091-1</t>
  </si>
  <si>
    <t>1689/1690</t>
  </si>
  <si>
    <t>1705/1706</t>
  </si>
  <si>
    <t>3323/3523</t>
  </si>
  <si>
    <t>1691/1692</t>
  </si>
  <si>
    <t>1693/1694</t>
  </si>
  <si>
    <t>1678/1679</t>
  </si>
  <si>
    <t>SEL7G42</t>
  </si>
  <si>
    <t>1723/1724</t>
  </si>
  <si>
    <t>1718/1719</t>
  </si>
  <si>
    <t>SEP6E22</t>
  </si>
  <si>
    <t>1720/1721</t>
  </si>
  <si>
    <t>17215/1726</t>
  </si>
  <si>
    <t>1676/1677</t>
  </si>
  <si>
    <t>1675/1686</t>
  </si>
  <si>
    <t>1742/1743</t>
  </si>
  <si>
    <t>4321/4721</t>
  </si>
  <si>
    <t>1744/1128</t>
  </si>
  <si>
    <t>1821/4521</t>
  </si>
  <si>
    <t>1741/1742</t>
  </si>
  <si>
    <t>1151-1</t>
  </si>
  <si>
    <t>1727/1728</t>
  </si>
  <si>
    <t>1729/1730</t>
  </si>
  <si>
    <t>1747/1748</t>
  </si>
  <si>
    <t>1749/1750</t>
  </si>
  <si>
    <t>1684/1685</t>
  </si>
  <si>
    <t>1682/1683</t>
  </si>
  <si>
    <t>1735/1736</t>
  </si>
  <si>
    <t>1737/1738</t>
  </si>
  <si>
    <t>1733/1734</t>
  </si>
  <si>
    <t>4323/3323</t>
  </si>
  <si>
    <t>1745/1746</t>
  </si>
  <si>
    <t>1591/1592</t>
  </si>
  <si>
    <t xml:space="preserve">SEM OS  </t>
  </si>
  <si>
    <t>RHT2G08</t>
  </si>
  <si>
    <t>1895-1</t>
  </si>
  <si>
    <t>458/460</t>
  </si>
  <si>
    <t>0522</t>
  </si>
  <si>
    <t>1772/1773</t>
  </si>
  <si>
    <t>4721/4621</t>
  </si>
  <si>
    <t>020</t>
  </si>
  <si>
    <t>4821</t>
  </si>
  <si>
    <t>57966-2</t>
  </si>
  <si>
    <t>57966-4</t>
  </si>
  <si>
    <t>57966-1</t>
  </si>
  <si>
    <t>1785/1786</t>
  </si>
  <si>
    <t>0224/0324</t>
  </si>
  <si>
    <t>BDS2G23</t>
  </si>
  <si>
    <t>1752/1756</t>
  </si>
  <si>
    <t>1778/1779</t>
  </si>
  <si>
    <t>CONFORT F01</t>
  </si>
  <si>
    <t>SDW2F35</t>
  </si>
  <si>
    <t>1780/1781</t>
  </si>
  <si>
    <t>1739/1740</t>
  </si>
  <si>
    <t>1776/1777</t>
  </si>
  <si>
    <t>1754/1755</t>
  </si>
  <si>
    <t>1782/1783</t>
  </si>
  <si>
    <t>1751/1753</t>
  </si>
  <si>
    <t>1770</t>
  </si>
  <si>
    <t>1024</t>
  </si>
  <si>
    <t>2681-1</t>
  </si>
  <si>
    <t>1805</t>
  </si>
  <si>
    <t>Gritsch São Paulo Freguesia</t>
  </si>
  <si>
    <t>APOLLO AMAZER 3GMAXX</t>
  </si>
  <si>
    <t>RHK6G53</t>
  </si>
  <si>
    <t>2206-1</t>
  </si>
  <si>
    <t>1759</t>
  </si>
  <si>
    <t>1761</t>
  </si>
  <si>
    <t>1657</t>
  </si>
  <si>
    <t>0924</t>
  </si>
  <si>
    <t>RHM5I66</t>
  </si>
  <si>
    <t>1124</t>
  </si>
  <si>
    <t>1830</t>
  </si>
  <si>
    <t>1831</t>
  </si>
  <si>
    <t>XBRI FASTWAY G1</t>
  </si>
  <si>
    <t>SDR4E38</t>
  </si>
  <si>
    <t>1282-1</t>
  </si>
  <si>
    <t>1413</t>
  </si>
  <si>
    <t>1833</t>
  </si>
  <si>
    <t>RHO3E71</t>
  </si>
  <si>
    <t>3206-1</t>
  </si>
  <si>
    <t>0121</t>
  </si>
  <si>
    <t>PIRELLI FR 01</t>
  </si>
  <si>
    <t>56254-1</t>
  </si>
  <si>
    <t>2721</t>
  </si>
  <si>
    <t>1794</t>
  </si>
  <si>
    <t>1795</t>
  </si>
  <si>
    <t>1851</t>
  </si>
  <si>
    <t>1796</t>
  </si>
  <si>
    <t>028</t>
  </si>
  <si>
    <t>0422</t>
  </si>
  <si>
    <t>BRIDGESTONE M736 BORRACHUDO</t>
  </si>
  <si>
    <t>SEO8j46</t>
  </si>
  <si>
    <t>026</t>
  </si>
  <si>
    <t>027</t>
  </si>
  <si>
    <t>029</t>
  </si>
  <si>
    <t>1798</t>
  </si>
  <si>
    <t>1768</t>
  </si>
  <si>
    <t>SFD5C29</t>
  </si>
  <si>
    <t>1769</t>
  </si>
  <si>
    <t>1841</t>
  </si>
  <si>
    <t>27394</t>
  </si>
  <si>
    <t>1842</t>
  </si>
  <si>
    <t>1660</t>
  </si>
  <si>
    <t>1661</t>
  </si>
  <si>
    <t>SEI5-5B87</t>
  </si>
  <si>
    <t>1873</t>
  </si>
  <si>
    <t>1874</t>
  </si>
  <si>
    <t>1875</t>
  </si>
  <si>
    <t>1876</t>
  </si>
  <si>
    <t>1860</t>
  </si>
  <si>
    <t>SEP6E30</t>
  </si>
  <si>
    <t>1861</t>
  </si>
  <si>
    <t>1869</t>
  </si>
  <si>
    <t>1837</t>
  </si>
  <si>
    <t>3206</t>
  </si>
  <si>
    <t>1838</t>
  </si>
  <si>
    <t>1839</t>
  </si>
  <si>
    <t>1840</t>
  </si>
  <si>
    <t>1224</t>
  </si>
  <si>
    <t>2395-1</t>
  </si>
  <si>
    <t>1622</t>
  </si>
  <si>
    <t>SDP3I30</t>
  </si>
  <si>
    <t>54075-3</t>
  </si>
  <si>
    <t>58469-1</t>
  </si>
  <si>
    <t>39</t>
  </si>
  <si>
    <t>1121</t>
  </si>
  <si>
    <t>54075-2</t>
  </si>
  <si>
    <t>3°RECAP</t>
  </si>
  <si>
    <t>983</t>
  </si>
  <si>
    <t>1878</t>
  </si>
  <si>
    <t>1879</t>
  </si>
  <si>
    <t>SEO2G25</t>
  </si>
  <si>
    <t>1757</t>
  </si>
  <si>
    <t>1758</t>
  </si>
  <si>
    <t>1885</t>
  </si>
  <si>
    <t>1886</t>
  </si>
  <si>
    <t>1764</t>
  </si>
  <si>
    <t>ATREZZO</t>
  </si>
  <si>
    <t>1821</t>
  </si>
  <si>
    <t>1827</t>
  </si>
  <si>
    <t>1828</t>
  </si>
  <si>
    <t>1897</t>
  </si>
  <si>
    <t>1880</t>
  </si>
  <si>
    <t>1877</t>
  </si>
  <si>
    <t>1899</t>
  </si>
  <si>
    <t>SFD2H31</t>
  </si>
  <si>
    <t>1913</t>
  </si>
  <si>
    <t>BCQ7B55</t>
  </si>
  <si>
    <t>1917</t>
  </si>
  <si>
    <t>1918</t>
  </si>
  <si>
    <t>SFD9F51</t>
  </si>
  <si>
    <t>SEJ8J46</t>
  </si>
  <si>
    <t>052</t>
  </si>
  <si>
    <t>SFN8F94</t>
  </si>
  <si>
    <t>57966-3</t>
  </si>
  <si>
    <t>0821</t>
  </si>
  <si>
    <t>003</t>
  </si>
  <si>
    <t>BEX5C01</t>
  </si>
  <si>
    <t>1925</t>
  </si>
  <si>
    <t>1924</t>
  </si>
  <si>
    <t>1926</t>
  </si>
  <si>
    <t>1911</t>
  </si>
  <si>
    <t>1912</t>
  </si>
  <si>
    <t>1844</t>
  </si>
  <si>
    <t>1846</t>
  </si>
  <si>
    <t>1850</t>
  </si>
  <si>
    <t>1938</t>
  </si>
  <si>
    <t>SDR8E01</t>
  </si>
  <si>
    <t>4362-1</t>
  </si>
  <si>
    <t>1934</t>
  </si>
  <si>
    <t>1857</t>
  </si>
  <si>
    <t>SFA0J40</t>
  </si>
  <si>
    <t>1859</t>
  </si>
  <si>
    <t>1929</t>
  </si>
  <si>
    <t>1930</t>
  </si>
  <si>
    <t>1931</t>
  </si>
  <si>
    <t>1932</t>
  </si>
  <si>
    <t>1935</t>
  </si>
  <si>
    <t>1943</t>
  </si>
  <si>
    <t>1945</t>
  </si>
  <si>
    <t>1947</t>
  </si>
  <si>
    <t>1973</t>
  </si>
  <si>
    <t>AMULET AT505</t>
  </si>
  <si>
    <t>4531-1</t>
  </si>
  <si>
    <t>1974</t>
  </si>
  <si>
    <t>1975</t>
  </si>
  <si>
    <t>1976</t>
  </si>
  <si>
    <t>1941</t>
  </si>
  <si>
    <t>1949</t>
  </si>
  <si>
    <t>1950</t>
  </si>
  <si>
    <t>1724</t>
  </si>
  <si>
    <t xml:space="preserve">SP </t>
  </si>
  <si>
    <t>VECTRA MX</t>
  </si>
  <si>
    <t>RHK7J53</t>
  </si>
  <si>
    <t>0524</t>
  </si>
  <si>
    <t>1967</t>
  </si>
  <si>
    <t>1968</t>
  </si>
  <si>
    <t>1826</t>
  </si>
  <si>
    <t>1957</t>
  </si>
  <si>
    <t>1965</t>
  </si>
  <si>
    <t>1966</t>
  </si>
  <si>
    <t>1979</t>
  </si>
  <si>
    <t>DELMAX</t>
  </si>
  <si>
    <t>ULTIMATER</t>
  </si>
  <si>
    <t>14174-1</t>
  </si>
  <si>
    <t>1980</t>
  </si>
  <si>
    <t>1981</t>
  </si>
  <si>
    <t>1982</t>
  </si>
  <si>
    <t>1983</t>
  </si>
  <si>
    <t>1984</t>
  </si>
  <si>
    <t>SDU9G06</t>
  </si>
  <si>
    <t>1985</t>
  </si>
  <si>
    <t>1986</t>
  </si>
  <si>
    <t>1987</t>
  </si>
  <si>
    <t>1988</t>
  </si>
  <si>
    <t>0624</t>
  </si>
  <si>
    <t>SDU9E93</t>
  </si>
  <si>
    <t>2007</t>
  </si>
  <si>
    <t>2559-1</t>
  </si>
  <si>
    <t>2002</t>
  </si>
  <si>
    <t>1997</t>
  </si>
  <si>
    <t>2594-1</t>
  </si>
  <si>
    <t>1887</t>
  </si>
  <si>
    <t>2475</t>
  </si>
  <si>
    <t>1888</t>
  </si>
  <si>
    <t>2021</t>
  </si>
  <si>
    <t>1995</t>
  </si>
  <si>
    <t>1991</t>
  </si>
  <si>
    <t>2003</t>
  </si>
  <si>
    <t>1992</t>
  </si>
  <si>
    <t>2001</t>
  </si>
  <si>
    <t>1998</t>
  </si>
  <si>
    <t>1996</t>
  </si>
  <si>
    <t>2005</t>
  </si>
  <si>
    <t>1999</t>
  </si>
  <si>
    <t>2004</t>
  </si>
  <si>
    <t>2008</t>
  </si>
  <si>
    <t>2011</t>
  </si>
  <si>
    <t>1994</t>
  </si>
  <si>
    <t>1993</t>
  </si>
  <si>
    <t>2015</t>
  </si>
  <si>
    <t>2014</t>
  </si>
  <si>
    <t>2013</t>
  </si>
  <si>
    <t>SEP6E15</t>
  </si>
  <si>
    <t>2016</t>
  </si>
  <si>
    <t>2017</t>
  </si>
  <si>
    <t>2018</t>
  </si>
  <si>
    <t>2046</t>
  </si>
  <si>
    <t>124</t>
  </si>
  <si>
    <t>897</t>
  </si>
  <si>
    <t>58640-1</t>
  </si>
  <si>
    <t>2051</t>
  </si>
  <si>
    <t>AMULET 505</t>
  </si>
  <si>
    <t>2640-1</t>
  </si>
  <si>
    <t>2052</t>
  </si>
  <si>
    <t>2045</t>
  </si>
  <si>
    <t>1424</t>
  </si>
  <si>
    <t>2044</t>
  </si>
  <si>
    <t>2030</t>
  </si>
  <si>
    <t>2614-1</t>
  </si>
  <si>
    <t>2028</t>
  </si>
  <si>
    <t>2050</t>
  </si>
  <si>
    <t>2049</t>
  </si>
  <si>
    <t>1624</t>
  </si>
  <si>
    <t>ALTMAX</t>
  </si>
  <si>
    <t>1625</t>
  </si>
  <si>
    <t>2035</t>
  </si>
  <si>
    <t>2038</t>
  </si>
  <si>
    <t>2027</t>
  </si>
  <si>
    <t>SEL5J86</t>
  </si>
  <si>
    <t>2032</t>
  </si>
  <si>
    <t>2012</t>
  </si>
  <si>
    <t>2026</t>
  </si>
  <si>
    <t>2095</t>
  </si>
  <si>
    <t>BEB1I43</t>
  </si>
  <si>
    <t>2096</t>
  </si>
  <si>
    <t>2097</t>
  </si>
  <si>
    <t>1824</t>
  </si>
  <si>
    <t>2098</t>
  </si>
  <si>
    <t>1990</t>
  </si>
  <si>
    <t>SBS1B65</t>
  </si>
  <si>
    <t>1810</t>
  </si>
  <si>
    <t>SDT8J63</t>
  </si>
  <si>
    <t>1812</t>
  </si>
  <si>
    <t>1813</t>
  </si>
  <si>
    <t>SFA0J37</t>
  </si>
  <si>
    <t>ECOPLUS</t>
  </si>
  <si>
    <t>BDD3B71</t>
  </si>
  <si>
    <t>RHC1G03</t>
  </si>
  <si>
    <t xml:space="preserve">JR DIAS </t>
  </si>
  <si>
    <t>2057</t>
  </si>
  <si>
    <t>1498</t>
  </si>
  <si>
    <t>60914-1</t>
  </si>
  <si>
    <t>2102</t>
  </si>
  <si>
    <t>60914-2</t>
  </si>
  <si>
    <t>2201</t>
  </si>
  <si>
    <t>3322</t>
  </si>
  <si>
    <t>2105</t>
  </si>
  <si>
    <t>2104</t>
  </si>
  <si>
    <t>3418</t>
  </si>
  <si>
    <t>SEH4I033</t>
  </si>
  <si>
    <t>2088</t>
  </si>
  <si>
    <t>2103</t>
  </si>
  <si>
    <t>1964</t>
  </si>
  <si>
    <t>1956</t>
  </si>
  <si>
    <t>2062</t>
  </si>
  <si>
    <t>2063</t>
  </si>
  <si>
    <t>2085</t>
  </si>
  <si>
    <t>2094</t>
  </si>
  <si>
    <t>1958</t>
  </si>
  <si>
    <t>1959</t>
  </si>
  <si>
    <t>1960</t>
  </si>
  <si>
    <t>1961</t>
  </si>
  <si>
    <t>2090</t>
  </si>
  <si>
    <t>2092</t>
  </si>
  <si>
    <t>2072</t>
  </si>
  <si>
    <t>BDD6F94</t>
  </si>
  <si>
    <t>ULTIMA PLUS</t>
  </si>
  <si>
    <t>SDT8J51</t>
  </si>
  <si>
    <t>2084</t>
  </si>
  <si>
    <t>0124</t>
  </si>
  <si>
    <t>2125</t>
  </si>
  <si>
    <t>2119</t>
  </si>
  <si>
    <t>1524</t>
  </si>
  <si>
    <t>ECOWAW P1</t>
  </si>
  <si>
    <t>2145</t>
  </si>
  <si>
    <t>2147</t>
  </si>
  <si>
    <t>2794-1</t>
  </si>
  <si>
    <t>2159</t>
  </si>
  <si>
    <t>ULTIMATOUR</t>
  </si>
  <si>
    <t>PEUGEOT</t>
  </si>
  <si>
    <t>SDP7F84</t>
  </si>
  <si>
    <t>2160</t>
  </si>
  <si>
    <t>2034</t>
  </si>
  <si>
    <t>2040</t>
  </si>
  <si>
    <t>2041</t>
  </si>
  <si>
    <t>2128</t>
  </si>
  <si>
    <t>1809</t>
  </si>
  <si>
    <t>1811</t>
  </si>
  <si>
    <t>3024</t>
  </si>
  <si>
    <t>AUSTONE</t>
  </si>
  <si>
    <t>59744-1</t>
  </si>
  <si>
    <t>2188</t>
  </si>
  <si>
    <t>2129</t>
  </si>
  <si>
    <t>SDS3F57</t>
  </si>
  <si>
    <t>SEP6E11</t>
  </si>
  <si>
    <t>178</t>
  </si>
  <si>
    <t>61311-1</t>
  </si>
  <si>
    <t>2190</t>
  </si>
  <si>
    <t>4221</t>
  </si>
  <si>
    <t>56508-1</t>
  </si>
  <si>
    <t>2149</t>
  </si>
  <si>
    <t>2176</t>
  </si>
  <si>
    <t>2177</t>
  </si>
  <si>
    <t>2196</t>
  </si>
  <si>
    <t>2197</t>
  </si>
  <si>
    <t>RHf9G22</t>
  </si>
  <si>
    <t>63306-1</t>
  </si>
  <si>
    <t>2167</t>
  </si>
  <si>
    <t>2168</t>
  </si>
  <si>
    <t>2170</t>
  </si>
  <si>
    <t>2204</t>
  </si>
  <si>
    <t>SFM2I59</t>
  </si>
  <si>
    <t>SDT8J05</t>
  </si>
  <si>
    <t>2175</t>
  </si>
  <si>
    <t>2112</t>
  </si>
  <si>
    <t>1 RECAP</t>
  </si>
  <si>
    <t>2244</t>
  </si>
  <si>
    <t>2245</t>
  </si>
  <si>
    <t>63306-2</t>
  </si>
  <si>
    <t>2224</t>
  </si>
  <si>
    <t>2215</t>
  </si>
  <si>
    <t>2153</t>
  </si>
  <si>
    <t>2154</t>
  </si>
  <si>
    <t>2180</t>
  </si>
  <si>
    <t>2181</t>
  </si>
  <si>
    <t>2211</t>
  </si>
  <si>
    <t>2212</t>
  </si>
  <si>
    <t>SFD2H30</t>
  </si>
  <si>
    <t>SEE9E81</t>
  </si>
  <si>
    <t>2246</t>
  </si>
  <si>
    <t>2206</t>
  </si>
  <si>
    <t>2250</t>
  </si>
  <si>
    <t>SEI5B88</t>
  </si>
  <si>
    <t>2264</t>
  </si>
  <si>
    <t>RHS8D28</t>
  </si>
  <si>
    <t>2458</t>
  </si>
  <si>
    <t>2116</t>
  </si>
  <si>
    <t>SEO8J46</t>
  </si>
  <si>
    <t>2109</t>
  </si>
  <si>
    <t>0424</t>
  </si>
  <si>
    <t>APOLLO ENDURACE LISO</t>
  </si>
  <si>
    <t>2268</t>
  </si>
  <si>
    <t xml:space="preserve"> GRI026</t>
  </si>
  <si>
    <t>BRIDGESTONE 260</t>
  </si>
  <si>
    <t>SEF8G22</t>
  </si>
  <si>
    <t>GRI027</t>
  </si>
  <si>
    <t>GRI028</t>
  </si>
  <si>
    <t>GRI029</t>
  </si>
  <si>
    <t>5023</t>
  </si>
  <si>
    <t xml:space="preserve">KIMAX </t>
  </si>
  <si>
    <t>GRI078</t>
  </si>
  <si>
    <t>2935-1</t>
  </si>
  <si>
    <t>2278</t>
  </si>
  <si>
    <t>2279</t>
  </si>
  <si>
    <t>2232</t>
  </si>
  <si>
    <t>ULTIMAPLUS</t>
  </si>
  <si>
    <t>SDR4D25</t>
  </si>
  <si>
    <t>1817</t>
  </si>
  <si>
    <t>APOLLO AMAZER 3G MAXX</t>
  </si>
  <si>
    <t>2302</t>
  </si>
  <si>
    <t>2303</t>
  </si>
  <si>
    <t>2304</t>
  </si>
  <si>
    <t>2305</t>
  </si>
  <si>
    <t>2306</t>
  </si>
  <si>
    <t>2307</t>
  </si>
  <si>
    <t>SDT8I72</t>
  </si>
  <si>
    <t>2248</t>
  </si>
  <si>
    <t>SEP6E18</t>
  </si>
  <si>
    <t>2285</t>
  </si>
  <si>
    <t>2286</t>
  </si>
  <si>
    <t>2287</t>
  </si>
  <si>
    <t>2288</t>
  </si>
  <si>
    <t>2316</t>
  </si>
  <si>
    <t>2317</t>
  </si>
  <si>
    <t>2321</t>
  </si>
  <si>
    <t>2322</t>
  </si>
  <si>
    <t>2323</t>
  </si>
  <si>
    <t>2324</t>
  </si>
  <si>
    <t>64095-1</t>
  </si>
  <si>
    <t>125</t>
  </si>
  <si>
    <t>64095-2</t>
  </si>
  <si>
    <t>1025</t>
  </si>
  <si>
    <t>BLUMENAIU</t>
  </si>
  <si>
    <t>3030-3</t>
  </si>
  <si>
    <t>2330</t>
  </si>
  <si>
    <t>16096-2</t>
  </si>
  <si>
    <t>SEL0B95</t>
  </si>
  <si>
    <t>2332</t>
  </si>
  <si>
    <t>2333</t>
  </si>
  <si>
    <t>2337</t>
  </si>
  <si>
    <t>2338</t>
  </si>
  <si>
    <t>2346</t>
  </si>
  <si>
    <t>2347</t>
  </si>
  <si>
    <t>2352</t>
  </si>
  <si>
    <t>BCZ3J21</t>
  </si>
  <si>
    <t>2351</t>
  </si>
  <si>
    <t>2925</t>
  </si>
  <si>
    <t>2350</t>
  </si>
  <si>
    <t>2926</t>
  </si>
  <si>
    <t>3209-1</t>
  </si>
  <si>
    <t>2353</t>
  </si>
  <si>
    <t>2927</t>
  </si>
  <si>
    <t>2354</t>
  </si>
  <si>
    <t>2238</t>
  </si>
  <si>
    <t>2239</t>
  </si>
  <si>
    <t>2377</t>
  </si>
  <si>
    <t>2378</t>
  </si>
  <si>
    <t xml:space="preserve">IVO RECAP </t>
  </si>
  <si>
    <t>JH5J</t>
  </si>
  <si>
    <t>65018-1</t>
  </si>
  <si>
    <t>64</t>
  </si>
  <si>
    <t>SDR4D95</t>
  </si>
  <si>
    <t>008</t>
  </si>
  <si>
    <t>1222</t>
  </si>
  <si>
    <t>BDU5G86</t>
  </si>
  <si>
    <t>64095</t>
  </si>
  <si>
    <t>009</t>
  </si>
  <si>
    <t>3091-2</t>
  </si>
  <si>
    <t>2379</t>
  </si>
  <si>
    <t>2380</t>
  </si>
  <si>
    <t>2385</t>
  </si>
  <si>
    <t>ENDURACE 2 LISO</t>
  </si>
  <si>
    <t>2373</t>
  </si>
  <si>
    <t>64095-3</t>
  </si>
  <si>
    <t>2400</t>
  </si>
  <si>
    <t>2396</t>
  </si>
  <si>
    <t>2397</t>
  </si>
  <si>
    <t>2456</t>
  </si>
  <si>
    <t>2467</t>
  </si>
  <si>
    <t>RHS8D18</t>
  </si>
  <si>
    <t>2392</t>
  </si>
  <si>
    <t>2365</t>
  </si>
  <si>
    <t>65569-1</t>
  </si>
  <si>
    <t>sf</t>
  </si>
  <si>
    <t>2240</t>
  </si>
  <si>
    <t>2242</t>
  </si>
  <si>
    <t>BCQ7B44</t>
  </si>
  <si>
    <t>3123-1</t>
  </si>
  <si>
    <t>2429</t>
  </si>
  <si>
    <t>2430</t>
  </si>
  <si>
    <t>3724</t>
  </si>
  <si>
    <t>SDT8J68</t>
  </si>
  <si>
    <t>93597</t>
  </si>
  <si>
    <t>2446</t>
  </si>
  <si>
    <t>16505</t>
  </si>
  <si>
    <t>2447</t>
  </si>
  <si>
    <t>2444</t>
  </si>
  <si>
    <t>2445</t>
  </si>
  <si>
    <t>65569</t>
  </si>
  <si>
    <t>2362</t>
  </si>
  <si>
    <t>4322</t>
  </si>
  <si>
    <t>APHN2</t>
  </si>
  <si>
    <t xml:space="preserve">XBRI </t>
  </si>
  <si>
    <t>2453</t>
  </si>
  <si>
    <t>2452</t>
  </si>
  <si>
    <t>2454</t>
  </si>
  <si>
    <t>SEI5B93</t>
  </si>
  <si>
    <t>2459</t>
  </si>
  <si>
    <t>2410</t>
  </si>
  <si>
    <t>3723</t>
  </si>
  <si>
    <t>3619</t>
  </si>
  <si>
    <t>65569-2</t>
  </si>
  <si>
    <t>64150-1</t>
  </si>
  <si>
    <t>RHP 7C51</t>
  </si>
  <si>
    <t>SDT5A71</t>
  </si>
  <si>
    <t>2468</t>
  </si>
  <si>
    <t>PATNER</t>
  </si>
  <si>
    <t>SDX2J14</t>
  </si>
  <si>
    <t>2469</t>
  </si>
  <si>
    <t>2470</t>
  </si>
  <si>
    <t xml:space="preserve"> MEIA VIDA </t>
  </si>
  <si>
    <t>V826</t>
  </si>
  <si>
    <t>2417</t>
  </si>
  <si>
    <t>1419</t>
  </si>
  <si>
    <t>66069-1</t>
  </si>
  <si>
    <t>030</t>
  </si>
  <si>
    <t>XBRI ECOWAL LISO</t>
  </si>
  <si>
    <t>SDY6E93</t>
  </si>
  <si>
    <t>3091-1</t>
  </si>
  <si>
    <t>2824</t>
  </si>
  <si>
    <t>2124</t>
  </si>
  <si>
    <t>2479</t>
  </si>
  <si>
    <t>2480</t>
  </si>
  <si>
    <t>4024</t>
  </si>
  <si>
    <t>SEL1F39</t>
  </si>
  <si>
    <t>3091</t>
  </si>
  <si>
    <t>REPECOL</t>
  </si>
  <si>
    <t>11178-1</t>
  </si>
  <si>
    <t>2620</t>
  </si>
  <si>
    <t>0923</t>
  </si>
  <si>
    <t>3224</t>
  </si>
  <si>
    <t>2494</t>
  </si>
  <si>
    <t>2507</t>
  </si>
  <si>
    <t>2508</t>
  </si>
  <si>
    <t>2509</t>
  </si>
  <si>
    <t>2510</t>
  </si>
  <si>
    <t>RHD8D15</t>
  </si>
  <si>
    <t>2512</t>
  </si>
  <si>
    <t>2436</t>
  </si>
  <si>
    <t>SFD5C36</t>
  </si>
  <si>
    <t>2524</t>
  </si>
  <si>
    <t>BEQ2454</t>
  </si>
  <si>
    <t>2517</t>
  </si>
  <si>
    <t>2518</t>
  </si>
  <si>
    <t>2519</t>
  </si>
  <si>
    <t>2520</t>
  </si>
  <si>
    <t>3847</t>
  </si>
  <si>
    <t>2825</t>
  </si>
  <si>
    <t>SES0D47</t>
  </si>
  <si>
    <t>3844</t>
  </si>
  <si>
    <t>2565</t>
  </si>
  <si>
    <t>2575</t>
  </si>
  <si>
    <t>3324</t>
  </si>
  <si>
    <t>2576</t>
  </si>
  <si>
    <t xml:space="preserve">TRISSINO </t>
  </si>
  <si>
    <t>2573</t>
  </si>
  <si>
    <t>18839-2</t>
  </si>
  <si>
    <t>2574</t>
  </si>
  <si>
    <t>2570</t>
  </si>
  <si>
    <t>2532</t>
  </si>
  <si>
    <t>SFI4A34</t>
  </si>
  <si>
    <t>2533</t>
  </si>
  <si>
    <t>3124</t>
  </si>
  <si>
    <t>TAS4H09</t>
  </si>
  <si>
    <t>18839-3</t>
  </si>
  <si>
    <t>2571</t>
  </si>
  <si>
    <t>RXQUEST C2</t>
  </si>
  <si>
    <t>2593</t>
  </si>
  <si>
    <t>RXQUEST C02 ROADX</t>
  </si>
  <si>
    <t>2408</t>
  </si>
  <si>
    <t>2591</t>
  </si>
  <si>
    <t>205/60/16</t>
  </si>
  <si>
    <t>SPIN</t>
  </si>
  <si>
    <t>SEV2J95</t>
  </si>
  <si>
    <t>2592</t>
  </si>
  <si>
    <t>302</t>
  </si>
  <si>
    <t>3521</t>
  </si>
  <si>
    <t>894</t>
  </si>
  <si>
    <t>2600</t>
  </si>
  <si>
    <t>2438</t>
  </si>
  <si>
    <t>2922</t>
  </si>
  <si>
    <t>BBW0C96</t>
  </si>
  <si>
    <t>11320-1</t>
  </si>
  <si>
    <t>11320-2</t>
  </si>
  <si>
    <t>2615</t>
  </si>
  <si>
    <t>SEP8G23</t>
  </si>
  <si>
    <t>SEP3C39</t>
  </si>
  <si>
    <t>3334-1</t>
  </si>
  <si>
    <t>RHD8A32</t>
  </si>
  <si>
    <t xml:space="preserve">FM PNEUS </t>
  </si>
  <si>
    <t>1021</t>
  </si>
  <si>
    <t>1283</t>
  </si>
  <si>
    <t>RHE1F56</t>
  </si>
  <si>
    <t>1426</t>
  </si>
  <si>
    <t>1427</t>
  </si>
  <si>
    <t>2610</t>
  </si>
  <si>
    <t>2612</t>
  </si>
  <si>
    <t>2643</t>
  </si>
  <si>
    <t>2611</t>
  </si>
  <si>
    <t>2604</t>
  </si>
  <si>
    <t>2613</t>
  </si>
  <si>
    <t>2625</t>
  </si>
  <si>
    <t>SDR8E10</t>
  </si>
  <si>
    <t>2653</t>
  </si>
  <si>
    <t>3624</t>
  </si>
  <si>
    <t>OPERLAND A/T</t>
  </si>
  <si>
    <t>68136-1</t>
  </si>
  <si>
    <t>2624</t>
  </si>
  <si>
    <t>2628</t>
  </si>
  <si>
    <t>2630</t>
  </si>
  <si>
    <t>2631</t>
  </si>
  <si>
    <t>2629</t>
  </si>
  <si>
    <t>2562</t>
  </si>
  <si>
    <t>2564</t>
  </si>
  <si>
    <t>2561</t>
  </si>
  <si>
    <t>2557</t>
  </si>
  <si>
    <t>SFH2H30</t>
  </si>
  <si>
    <t>2672</t>
  </si>
  <si>
    <t>2671</t>
  </si>
  <si>
    <t>2685</t>
  </si>
  <si>
    <t>MOMO</t>
  </si>
  <si>
    <t>OUTRUN  M 20</t>
  </si>
  <si>
    <t>19430-2</t>
  </si>
  <si>
    <t>100</t>
  </si>
  <si>
    <t>8232-2</t>
  </si>
  <si>
    <t>2697.1</t>
  </si>
  <si>
    <t>8409-2</t>
  </si>
  <si>
    <t>2693</t>
  </si>
  <si>
    <t>2691</t>
  </si>
  <si>
    <t>SDU9E99</t>
  </si>
  <si>
    <t>..</t>
  </si>
  <si>
    <t>SFE8G22</t>
  </si>
  <si>
    <t>2703</t>
  </si>
  <si>
    <t>BDS9J83</t>
  </si>
  <si>
    <t>2702</t>
  </si>
  <si>
    <t>BDF6H37</t>
  </si>
  <si>
    <t>2536</t>
  </si>
  <si>
    <t>2537</t>
  </si>
  <si>
    <t>SFJ5H72</t>
  </si>
  <si>
    <t>2732</t>
  </si>
  <si>
    <t>2733</t>
  </si>
  <si>
    <t>8409-1</t>
  </si>
  <si>
    <t>2734</t>
  </si>
  <si>
    <t>18839-5</t>
  </si>
  <si>
    <t>2708</t>
  </si>
  <si>
    <t>8101-1</t>
  </si>
  <si>
    <t>1285</t>
  </si>
  <si>
    <t>1290</t>
  </si>
  <si>
    <t>1291</t>
  </si>
  <si>
    <t>2727</t>
  </si>
  <si>
    <t>2661</t>
  </si>
  <si>
    <t>4124</t>
  </si>
  <si>
    <t>HIFLY HF261</t>
  </si>
  <si>
    <t>RHM5I33</t>
  </si>
  <si>
    <t>2662</t>
  </si>
  <si>
    <t>2663</t>
  </si>
  <si>
    <t>2664</t>
  </si>
  <si>
    <t>2717</t>
  </si>
  <si>
    <t>19430-1</t>
  </si>
  <si>
    <t>2710</t>
  </si>
  <si>
    <t>2719</t>
  </si>
  <si>
    <t>SDT5A68</t>
  </si>
  <si>
    <t>2764</t>
  </si>
  <si>
    <t>2755</t>
  </si>
  <si>
    <t>OPERLAND</t>
  </si>
  <si>
    <t>SEN8A12</t>
  </si>
  <si>
    <t>2782</t>
  </si>
  <si>
    <t>2424</t>
  </si>
  <si>
    <t>BLACKLION</t>
  </si>
  <si>
    <t>BF188</t>
  </si>
  <si>
    <t>19803-1</t>
  </si>
  <si>
    <t>2786</t>
  </si>
  <si>
    <t>2787</t>
  </si>
  <si>
    <t>TAP2C40</t>
  </si>
  <si>
    <t>3573-1</t>
  </si>
  <si>
    <t>1213</t>
  </si>
  <si>
    <t>BDF0B37</t>
  </si>
  <si>
    <t>2792</t>
  </si>
  <si>
    <t>2793</t>
  </si>
  <si>
    <t>2794</t>
  </si>
  <si>
    <t>2795</t>
  </si>
  <si>
    <t>2796</t>
  </si>
  <si>
    <t>2799</t>
  </si>
  <si>
    <t>2788</t>
  </si>
  <si>
    <t>3573</t>
  </si>
  <si>
    <t>Gritsch pato Branco</t>
  </si>
  <si>
    <t>Referência</t>
  </si>
  <si>
    <t>89</t>
  </si>
  <si>
    <t>63</t>
  </si>
  <si>
    <t>1593</t>
  </si>
  <si>
    <t>2806</t>
  </si>
  <si>
    <t>2771</t>
  </si>
  <si>
    <t>SDU9F03</t>
  </si>
  <si>
    <t>SEL1F40</t>
  </si>
  <si>
    <t>RHK3I92</t>
  </si>
  <si>
    <t>2809</t>
  </si>
  <si>
    <t>2583</t>
  </si>
  <si>
    <t>2586</t>
  </si>
  <si>
    <t>2829</t>
  </si>
  <si>
    <t>SFD5C35</t>
  </si>
  <si>
    <t>2817</t>
  </si>
  <si>
    <t>2818</t>
  </si>
  <si>
    <t>OUTRUN  M 21</t>
  </si>
  <si>
    <t>2828</t>
  </si>
  <si>
    <t>4224</t>
  </si>
  <si>
    <t>SF510</t>
  </si>
  <si>
    <t>POLO</t>
  </si>
  <si>
    <t>SEN1C56</t>
  </si>
  <si>
    <t>138475</t>
  </si>
  <si>
    <t>0125</t>
  </si>
  <si>
    <t>BAQ2A54</t>
  </si>
  <si>
    <t>71418</t>
  </si>
  <si>
    <t>226</t>
  </si>
  <si>
    <t>8232-1</t>
  </si>
  <si>
    <t>227</t>
  </si>
  <si>
    <t>2419</t>
  </si>
  <si>
    <t>2840</t>
  </si>
  <si>
    <t xml:space="preserve">Gritsch Guarapuava </t>
  </si>
  <si>
    <t>2841</t>
  </si>
  <si>
    <t>2842</t>
  </si>
  <si>
    <t>2839</t>
  </si>
  <si>
    <t>2845</t>
  </si>
  <si>
    <t>SEL5J35</t>
  </si>
  <si>
    <t>2847</t>
  </si>
  <si>
    <t>3703-2</t>
  </si>
  <si>
    <t>2428</t>
  </si>
  <si>
    <t>2848</t>
  </si>
  <si>
    <t>2849</t>
  </si>
  <si>
    <t>2850</t>
  </si>
  <si>
    <t>107</t>
  </si>
  <si>
    <t>8J46</t>
  </si>
  <si>
    <t>2877</t>
  </si>
  <si>
    <t>RHD9F45</t>
  </si>
  <si>
    <t>20054-1</t>
  </si>
  <si>
    <t>2855</t>
  </si>
  <si>
    <t>LANDGEMA</t>
  </si>
  <si>
    <t>ZMAX</t>
  </si>
  <si>
    <t>MAUER PNEUS</t>
  </si>
  <si>
    <t>2851</t>
  </si>
  <si>
    <t>2852</t>
  </si>
  <si>
    <t>2853</t>
  </si>
  <si>
    <t>2854</t>
  </si>
  <si>
    <t>3524</t>
  </si>
  <si>
    <t>TAP2C36</t>
  </si>
  <si>
    <t>2737</t>
  </si>
  <si>
    <t>2884</t>
  </si>
  <si>
    <t>20398</t>
  </si>
  <si>
    <t>2864</t>
  </si>
  <si>
    <t>4324</t>
  </si>
  <si>
    <t>2871</t>
  </si>
  <si>
    <t>895</t>
  </si>
  <si>
    <t>ATEGO 2429</t>
  </si>
  <si>
    <t>TGB7A13</t>
  </si>
  <si>
    <t>3320</t>
  </si>
  <si>
    <t>2912</t>
  </si>
  <si>
    <t>2913</t>
  </si>
  <si>
    <t>2914</t>
  </si>
  <si>
    <t>2915</t>
  </si>
  <si>
    <t>9601-1</t>
  </si>
  <si>
    <t>4321</t>
  </si>
  <si>
    <t>0225</t>
  </si>
  <si>
    <t>2895</t>
  </si>
  <si>
    <t>2890</t>
  </si>
  <si>
    <t>2892</t>
  </si>
  <si>
    <t>2893</t>
  </si>
  <si>
    <t>2900</t>
  </si>
  <si>
    <t>1148</t>
  </si>
  <si>
    <t>2928</t>
  </si>
  <si>
    <t>139341</t>
  </si>
  <si>
    <t>2863</t>
  </si>
  <si>
    <t>2876</t>
  </si>
  <si>
    <t>2868</t>
  </si>
  <si>
    <t>2869</t>
  </si>
  <si>
    <t>4524</t>
  </si>
  <si>
    <t>3091-3</t>
  </si>
  <si>
    <t>RGS</t>
  </si>
  <si>
    <t>70300-1</t>
  </si>
  <si>
    <t>2938</t>
  </si>
  <si>
    <t>SDR4D32</t>
  </si>
  <si>
    <t>2939</t>
  </si>
  <si>
    <t>2942</t>
  </si>
  <si>
    <t>2943</t>
  </si>
  <si>
    <t>2940</t>
  </si>
  <si>
    <t>SDR4D35</t>
  </si>
  <si>
    <t>2941</t>
  </si>
  <si>
    <t>2936</t>
  </si>
  <si>
    <t>SDR8E07</t>
  </si>
  <si>
    <t>2937</t>
  </si>
  <si>
    <t>2714</t>
  </si>
  <si>
    <t>SDT4A93</t>
  </si>
  <si>
    <t>2718</t>
  </si>
  <si>
    <t>TRIANGLE TE 307</t>
  </si>
  <si>
    <t>GOL</t>
  </si>
  <si>
    <t>BDN7J89</t>
  </si>
  <si>
    <t>2867</t>
  </si>
  <si>
    <t>2728</t>
  </si>
  <si>
    <t>SFD4I51</t>
  </si>
  <si>
    <t>138475-1</t>
  </si>
  <si>
    <t>2730</t>
  </si>
  <si>
    <t>2947</t>
  </si>
  <si>
    <t>4724</t>
  </si>
  <si>
    <t>SFL1E46</t>
  </si>
  <si>
    <t>71418-1</t>
  </si>
  <si>
    <t>2948</t>
  </si>
  <si>
    <t>2949</t>
  </si>
  <si>
    <t>2950</t>
  </si>
  <si>
    <t>SEN1C55</t>
  </si>
  <si>
    <t>2758</t>
  </si>
  <si>
    <t>SFI4A19</t>
  </si>
  <si>
    <t>2757</t>
  </si>
  <si>
    <t>2901</t>
  </si>
  <si>
    <t>3120</t>
  </si>
  <si>
    <t>4032-2</t>
  </si>
  <si>
    <t>3122</t>
  </si>
  <si>
    <t>SED9B32</t>
  </si>
  <si>
    <t>3117</t>
  </si>
  <si>
    <t>SFM3H31</t>
  </si>
  <si>
    <t>2893-1</t>
  </si>
  <si>
    <t>3118</t>
  </si>
  <si>
    <t>TBA7D21</t>
  </si>
  <si>
    <t>RXMOTION</t>
  </si>
  <si>
    <t>SDU9F93</t>
  </si>
  <si>
    <t>20772-1</t>
  </si>
  <si>
    <t>BDD0837</t>
  </si>
  <si>
    <t>3137</t>
  </si>
  <si>
    <t>3136</t>
  </si>
  <si>
    <t>20772-3</t>
  </si>
  <si>
    <t>2988</t>
  </si>
  <si>
    <t>SFD2H37</t>
  </si>
  <si>
    <t>RHT2G09</t>
  </si>
  <si>
    <t>20772-4</t>
  </si>
  <si>
    <t>3025</t>
  </si>
  <si>
    <t>SEP6E19</t>
  </si>
  <si>
    <t>3026</t>
  </si>
  <si>
    <t>SEP6E26</t>
  </si>
  <si>
    <t>3007</t>
  </si>
  <si>
    <t>5124</t>
  </si>
  <si>
    <t>SF14A36</t>
  </si>
  <si>
    <t>2989</t>
  </si>
  <si>
    <t>TAP3G60</t>
  </si>
  <si>
    <t>2990</t>
  </si>
  <si>
    <t>2997</t>
  </si>
  <si>
    <t>BLACKION</t>
  </si>
  <si>
    <t>BED1E73</t>
  </si>
  <si>
    <t>20772-2</t>
  </si>
  <si>
    <t>2998</t>
  </si>
  <si>
    <t>2740</t>
  </si>
  <si>
    <t>2739</t>
  </si>
  <si>
    <t>3053</t>
  </si>
  <si>
    <t>20931-1</t>
  </si>
  <si>
    <t>SEL B95</t>
  </si>
  <si>
    <t>3077</t>
  </si>
  <si>
    <t>3078</t>
  </si>
  <si>
    <t>3079</t>
  </si>
  <si>
    <t>3080</t>
  </si>
  <si>
    <t>3019</t>
  </si>
  <si>
    <t>2961</t>
  </si>
  <si>
    <t>SEF1F48</t>
  </si>
  <si>
    <t>2964</t>
  </si>
  <si>
    <t>2965</t>
  </si>
  <si>
    <t>BLACKLION ROD. LISO</t>
  </si>
  <si>
    <t>20931-2</t>
  </si>
  <si>
    <t>6223</t>
  </si>
  <si>
    <t>3075</t>
  </si>
  <si>
    <t>3087</t>
  </si>
  <si>
    <t>3094</t>
  </si>
  <si>
    <t>3109</t>
  </si>
  <si>
    <t>3110</t>
  </si>
  <si>
    <t>3924</t>
  </si>
  <si>
    <t>3114</t>
  </si>
  <si>
    <t>3115</t>
  </si>
  <si>
    <t>3116</t>
  </si>
  <si>
    <t>3099</t>
  </si>
  <si>
    <t>3100</t>
  </si>
  <si>
    <t>2004-1</t>
  </si>
  <si>
    <t>068</t>
  </si>
  <si>
    <t>078</t>
  </si>
  <si>
    <t>0921</t>
  </si>
  <si>
    <t>3103</t>
  </si>
  <si>
    <t>3101</t>
  </si>
  <si>
    <t>SDT8I68</t>
  </si>
  <si>
    <t>3102</t>
  </si>
  <si>
    <t>R5HFPJ</t>
  </si>
  <si>
    <t>FIAT ARGO</t>
  </si>
  <si>
    <t>SES1H28</t>
  </si>
  <si>
    <t>SEK9C81</t>
  </si>
  <si>
    <t>SUNNY NL107</t>
  </si>
  <si>
    <t>SUNNY NL108</t>
  </si>
  <si>
    <t>SUNNY NL109</t>
  </si>
  <si>
    <t>3052</t>
  </si>
  <si>
    <t>TAS4G97</t>
  </si>
  <si>
    <t>TAP2C39</t>
  </si>
  <si>
    <t>3146</t>
  </si>
  <si>
    <t>10436-1</t>
  </si>
  <si>
    <t>4032-1</t>
  </si>
  <si>
    <t>3125</t>
  </si>
  <si>
    <t>3154</t>
  </si>
  <si>
    <t>3153</t>
  </si>
  <si>
    <t>3039</t>
  </si>
  <si>
    <t>SDR4E25</t>
  </si>
  <si>
    <t>2004-2</t>
  </si>
  <si>
    <t>21682-1</t>
  </si>
  <si>
    <t>BDY7i29</t>
  </si>
  <si>
    <t>3166</t>
  </si>
  <si>
    <t>SFN3H30</t>
  </si>
  <si>
    <t>2722</t>
  </si>
  <si>
    <t>0325</t>
  </si>
  <si>
    <t>SAFEGUARD</t>
  </si>
  <si>
    <t>3174</t>
  </si>
  <si>
    <t>3183</t>
  </si>
  <si>
    <t>SEH4I05</t>
  </si>
  <si>
    <t>XBRI FASTWAY</t>
  </si>
  <si>
    <t>SDR8D99</t>
  </si>
  <si>
    <t>21682-2</t>
  </si>
  <si>
    <t>1325</t>
  </si>
  <si>
    <t>TAS4H11</t>
  </si>
  <si>
    <t>21682-4</t>
  </si>
  <si>
    <t>1225</t>
  </si>
  <si>
    <t>TAW3H22</t>
  </si>
  <si>
    <t>1037</t>
  </si>
  <si>
    <t>3167</t>
  </si>
  <si>
    <t>3197</t>
  </si>
  <si>
    <t>21682</t>
  </si>
  <si>
    <t>3198</t>
  </si>
  <si>
    <t>3199</t>
  </si>
  <si>
    <t>3200</t>
  </si>
  <si>
    <t>3195</t>
  </si>
  <si>
    <t>3196</t>
  </si>
  <si>
    <t>3148</t>
  </si>
  <si>
    <t>10911-1</t>
  </si>
  <si>
    <t>3021</t>
  </si>
  <si>
    <t>11135-1</t>
  </si>
  <si>
    <t>3237</t>
  </si>
  <si>
    <t>3205</t>
  </si>
  <si>
    <t>3207</t>
  </si>
  <si>
    <t>3208</t>
  </si>
  <si>
    <t>3209</t>
  </si>
  <si>
    <t>195/55/15</t>
  </si>
  <si>
    <t>3215</t>
  </si>
  <si>
    <t>3412</t>
  </si>
  <si>
    <t>4624</t>
  </si>
  <si>
    <t>3213</t>
  </si>
  <si>
    <t>4032-3</t>
  </si>
  <si>
    <t>3217</t>
  </si>
  <si>
    <t>3218</t>
  </si>
  <si>
    <t>004</t>
  </si>
  <si>
    <t>11346-1</t>
  </si>
  <si>
    <t>005</t>
  </si>
  <si>
    <t>BVC9J79</t>
  </si>
  <si>
    <t>3041</t>
  </si>
  <si>
    <t>3047</t>
  </si>
  <si>
    <t>3235</t>
  </si>
  <si>
    <t>2960</t>
  </si>
  <si>
    <t>2966</t>
  </si>
  <si>
    <t>3227</t>
  </si>
  <si>
    <t>3228</t>
  </si>
  <si>
    <t>3229</t>
  </si>
  <si>
    <t>3230</t>
  </si>
  <si>
    <t>3231</t>
  </si>
  <si>
    <t>3226</t>
  </si>
  <si>
    <t>3225</t>
  </si>
  <si>
    <t>SFJ5H71</t>
  </si>
  <si>
    <t>TAP2G36</t>
  </si>
  <si>
    <t>3970</t>
  </si>
  <si>
    <t>3241</t>
  </si>
  <si>
    <t>2225</t>
  </si>
  <si>
    <t>3242</t>
  </si>
  <si>
    <t>3243</t>
  </si>
  <si>
    <t>3244</t>
  </si>
  <si>
    <t>GRI 111</t>
  </si>
  <si>
    <t>BBW0696</t>
  </si>
  <si>
    <t>11435-1</t>
  </si>
  <si>
    <t>GRI025</t>
  </si>
  <si>
    <t>GRI035</t>
  </si>
  <si>
    <t>2111</t>
  </si>
  <si>
    <t>2110</t>
  </si>
  <si>
    <t>3263</t>
  </si>
  <si>
    <t>1825</t>
  </si>
  <si>
    <t>COMFORSER CF301</t>
  </si>
  <si>
    <t>148113-1</t>
  </si>
  <si>
    <t>3253</t>
  </si>
  <si>
    <t>3254</t>
  </si>
  <si>
    <t>3260</t>
  </si>
  <si>
    <t>3259</t>
  </si>
  <si>
    <t>3262</t>
  </si>
  <si>
    <t>3247</t>
  </si>
  <si>
    <t>148113-2</t>
  </si>
  <si>
    <t>3248</t>
  </si>
  <si>
    <t>148113-3</t>
  </si>
  <si>
    <t>3277</t>
  </si>
  <si>
    <t>3278</t>
  </si>
  <si>
    <t>3279</t>
  </si>
  <si>
    <t>COMFORCER 88H CF510</t>
  </si>
  <si>
    <t>3265</t>
  </si>
  <si>
    <t>3266</t>
  </si>
  <si>
    <t>3284</t>
  </si>
  <si>
    <t>3269</t>
  </si>
  <si>
    <t>3274</t>
  </si>
  <si>
    <t>3275</t>
  </si>
  <si>
    <t>3276</t>
  </si>
  <si>
    <t>3045</t>
  </si>
  <si>
    <t>3289</t>
  </si>
  <si>
    <t>RHD4D39</t>
  </si>
  <si>
    <t>0925</t>
  </si>
  <si>
    <t>VW POLO</t>
  </si>
  <si>
    <t>SFC4L51</t>
  </si>
  <si>
    <t>1125</t>
  </si>
  <si>
    <t>0525</t>
  </si>
  <si>
    <t>TAW2B27</t>
  </si>
  <si>
    <t>4306-1</t>
  </si>
  <si>
    <t>1525</t>
  </si>
  <si>
    <t>3333</t>
  </si>
  <si>
    <t>BCZ3321</t>
  </si>
  <si>
    <t>3337</t>
  </si>
  <si>
    <t>SFI6J88</t>
  </si>
  <si>
    <t>3340</t>
  </si>
  <si>
    <t>3296</t>
  </si>
  <si>
    <t>SDT5I68</t>
  </si>
  <si>
    <t>1725</t>
  </si>
  <si>
    <t>TAZ4A48</t>
  </si>
  <si>
    <t>4032-4</t>
  </si>
  <si>
    <t>BEB5D93</t>
  </si>
  <si>
    <t>3355</t>
  </si>
  <si>
    <t>3367</t>
  </si>
  <si>
    <t>1425</t>
  </si>
  <si>
    <t>3371</t>
  </si>
  <si>
    <t>5024</t>
  </si>
  <si>
    <t>4383-1</t>
  </si>
  <si>
    <t>3372</t>
  </si>
  <si>
    <t>22780-2</t>
  </si>
  <si>
    <t>150021-1</t>
  </si>
  <si>
    <t>3385</t>
  </si>
  <si>
    <t>TAS4A46</t>
  </si>
  <si>
    <t>11860-1</t>
  </si>
  <si>
    <t>2309</t>
  </si>
  <si>
    <t>3293</t>
  </si>
  <si>
    <t>3301</t>
  </si>
  <si>
    <t>3246</t>
  </si>
  <si>
    <t>3245</t>
  </si>
  <si>
    <t>3443</t>
  </si>
  <si>
    <t>3444</t>
  </si>
  <si>
    <t>Gritsch Joinville</t>
  </si>
  <si>
    <t>SEP6E20</t>
  </si>
  <si>
    <t>70300-2</t>
  </si>
  <si>
    <t>3401</t>
  </si>
  <si>
    <t>3402</t>
  </si>
  <si>
    <t>SEH4I03</t>
  </si>
  <si>
    <t>SFM3H46</t>
  </si>
  <si>
    <t>2548</t>
  </si>
  <si>
    <t>3327</t>
  </si>
  <si>
    <t>BEW7E14</t>
  </si>
  <si>
    <t>3400</t>
  </si>
  <si>
    <t>3703-1</t>
  </si>
  <si>
    <t>3461</t>
  </si>
  <si>
    <t>4824</t>
  </si>
  <si>
    <t>3458</t>
  </si>
  <si>
    <t>3459</t>
  </si>
  <si>
    <t>3460</t>
  </si>
  <si>
    <t>3464</t>
  </si>
  <si>
    <t>3466</t>
  </si>
  <si>
    <t>2425</t>
  </si>
  <si>
    <t>TAZ7D65</t>
  </si>
  <si>
    <t>3533</t>
  </si>
  <si>
    <t>23324-1</t>
  </si>
  <si>
    <t>3534</t>
  </si>
  <si>
    <t>GOODYEAR KMAX</t>
  </si>
  <si>
    <t>EST</t>
  </si>
  <si>
    <t>3515</t>
  </si>
  <si>
    <t>3516</t>
  </si>
  <si>
    <t>3518</t>
  </si>
  <si>
    <t>3508</t>
  </si>
  <si>
    <t>3504</t>
  </si>
  <si>
    <t>3505</t>
  </si>
  <si>
    <t>3506</t>
  </si>
  <si>
    <t>3507</t>
  </si>
  <si>
    <t>3526</t>
  </si>
  <si>
    <t>3525</t>
  </si>
  <si>
    <t xml:space="preserve">BLACKLION </t>
  </si>
  <si>
    <t>SDY6E95</t>
  </si>
  <si>
    <t>21682-3</t>
  </si>
  <si>
    <t>SFD2H38</t>
  </si>
  <si>
    <t>3824</t>
  </si>
  <si>
    <t>3543</t>
  </si>
  <si>
    <t>ECOWAL B1</t>
  </si>
  <si>
    <t>3531</t>
  </si>
  <si>
    <t>3537</t>
  </si>
  <si>
    <t>3513</t>
  </si>
  <si>
    <t>3514</t>
  </si>
  <si>
    <t>TBG7A13</t>
  </si>
  <si>
    <t>12323-1</t>
  </si>
  <si>
    <t>0107</t>
  </si>
  <si>
    <t>12577-1</t>
  </si>
  <si>
    <t>84643-1</t>
  </si>
  <si>
    <t>FAST WAY</t>
  </si>
  <si>
    <t>151569-1</t>
  </si>
  <si>
    <t>SED9B31</t>
  </si>
  <si>
    <t>3582</t>
  </si>
  <si>
    <t>BEX5C08</t>
  </si>
  <si>
    <t>3432</t>
  </si>
  <si>
    <t>3433</t>
  </si>
  <si>
    <t>3325</t>
  </si>
  <si>
    <t>RHK5H76</t>
  </si>
  <si>
    <t>3326</t>
  </si>
  <si>
    <t>3482</t>
  </si>
  <si>
    <t>3484</t>
  </si>
  <si>
    <t>BEP9C20</t>
  </si>
  <si>
    <t>3547</t>
  </si>
  <si>
    <t>SEP8G24</t>
  </si>
  <si>
    <t>3546</t>
  </si>
  <si>
    <t>3597</t>
  </si>
  <si>
    <t>3422</t>
  </si>
  <si>
    <t>3604</t>
  </si>
  <si>
    <t>153479-1</t>
  </si>
  <si>
    <t>3472</t>
  </si>
  <si>
    <t>3476</t>
  </si>
  <si>
    <t>3486</t>
  </si>
  <si>
    <t>3487</t>
  </si>
  <si>
    <t>SEL1F32</t>
  </si>
  <si>
    <t>3489</t>
  </si>
  <si>
    <t>3496</t>
  </si>
  <si>
    <t>IRONHEAD  REFLEX</t>
  </si>
  <si>
    <t>SFF3C31</t>
  </si>
  <si>
    <t>3413</t>
  </si>
  <si>
    <t>22780-1</t>
  </si>
  <si>
    <t>3595</t>
  </si>
  <si>
    <t>1597</t>
  </si>
  <si>
    <t>TBW9G12</t>
  </si>
  <si>
    <t>12614-1</t>
  </si>
  <si>
    <t>3634</t>
  </si>
  <si>
    <t>155800-1</t>
  </si>
  <si>
    <t>3574</t>
  </si>
  <si>
    <t>JK ROYALE</t>
  </si>
  <si>
    <t>RHM8F11</t>
  </si>
  <si>
    <t>3640</t>
  </si>
  <si>
    <t>FIAT CHRONOS</t>
  </si>
  <si>
    <t>SER6J18</t>
  </si>
  <si>
    <t>2270</t>
  </si>
  <si>
    <t>TBG7A10</t>
  </si>
  <si>
    <t>3636</t>
  </si>
  <si>
    <t>3647</t>
  </si>
  <si>
    <t>3648</t>
  </si>
  <si>
    <t>3649</t>
  </si>
  <si>
    <t>3650</t>
  </si>
  <si>
    <t>3651</t>
  </si>
  <si>
    <t>3652</t>
  </si>
  <si>
    <t>3653</t>
  </si>
  <si>
    <t>2725</t>
  </si>
  <si>
    <t>3658</t>
  </si>
  <si>
    <t>3321</t>
  </si>
  <si>
    <t>3656</t>
  </si>
  <si>
    <t>SFF5C28</t>
  </si>
  <si>
    <t>3664</t>
  </si>
  <si>
    <t>3668</t>
  </si>
  <si>
    <t>SEL1F45</t>
  </si>
  <si>
    <t>3676</t>
  </si>
  <si>
    <t>284</t>
  </si>
  <si>
    <t>1594</t>
  </si>
  <si>
    <t>156707-1</t>
  </si>
  <si>
    <t>3692</t>
  </si>
  <si>
    <t>3693</t>
  </si>
  <si>
    <t>3738.</t>
  </si>
  <si>
    <t>3752</t>
  </si>
  <si>
    <t>3753</t>
  </si>
  <si>
    <t>3754</t>
  </si>
  <si>
    <t>3698</t>
  </si>
  <si>
    <t>SFM3H52</t>
  </si>
  <si>
    <t>SFN5H72</t>
  </si>
  <si>
    <t>3425</t>
  </si>
  <si>
    <t>3771</t>
  </si>
  <si>
    <t>3784</t>
  </si>
  <si>
    <t>SFI4A35</t>
  </si>
  <si>
    <t>3700</t>
  </si>
  <si>
    <t>TAG4G98</t>
  </si>
  <si>
    <t>3794</t>
  </si>
  <si>
    <t>3795</t>
  </si>
  <si>
    <t>3802</t>
  </si>
  <si>
    <t>TAS4H04</t>
  </si>
  <si>
    <t>3803</t>
  </si>
  <si>
    <t>3805</t>
  </si>
  <si>
    <t>3806</t>
  </si>
  <si>
    <t>3627</t>
  </si>
  <si>
    <t>3628</t>
  </si>
  <si>
    <t>3716</t>
  </si>
  <si>
    <t>3717</t>
  </si>
  <si>
    <t>3719</t>
  </si>
  <si>
    <t>3722</t>
  </si>
  <si>
    <t>3694</t>
  </si>
  <si>
    <t>3695</t>
  </si>
  <si>
    <t>3703</t>
  </si>
  <si>
    <t>3704</t>
  </si>
  <si>
    <t>SHE0B26</t>
  </si>
  <si>
    <t>3697</t>
  </si>
  <si>
    <t>1</t>
  </si>
  <si>
    <t>27</t>
  </si>
  <si>
    <t>28</t>
  </si>
  <si>
    <t>29</t>
  </si>
  <si>
    <t>3854</t>
  </si>
  <si>
    <t>SFM3H34</t>
  </si>
  <si>
    <t>3855</t>
  </si>
  <si>
    <t>BCU8D45</t>
  </si>
  <si>
    <t>3861</t>
  </si>
  <si>
    <t>4796-1</t>
  </si>
  <si>
    <t>3571</t>
  </si>
  <si>
    <t>3825</t>
  </si>
  <si>
    <t>3827</t>
  </si>
  <si>
    <t>3859</t>
  </si>
  <si>
    <t>3860</t>
  </si>
  <si>
    <t>3857</t>
  </si>
  <si>
    <t>3858</t>
  </si>
  <si>
    <t>3813</t>
  </si>
  <si>
    <t>3814</t>
  </si>
  <si>
    <t>3683</t>
  </si>
  <si>
    <t>5224</t>
  </si>
  <si>
    <t>3682</t>
  </si>
  <si>
    <t>3732</t>
  </si>
  <si>
    <t>COMFORSER CF510</t>
  </si>
  <si>
    <t>3733</t>
  </si>
  <si>
    <t>3725</t>
  </si>
  <si>
    <t>3837</t>
  </si>
  <si>
    <t>157896</t>
  </si>
  <si>
    <t>3843</t>
  </si>
  <si>
    <t>SEZ7A74</t>
  </si>
  <si>
    <t>3709</t>
  </si>
  <si>
    <t>3710</t>
  </si>
  <si>
    <t>3850</t>
  </si>
  <si>
    <t>SFM3H30</t>
  </si>
  <si>
    <t>3851</t>
  </si>
  <si>
    <t>3852</t>
  </si>
  <si>
    <t>3853</t>
  </si>
  <si>
    <t>3862</t>
  </si>
  <si>
    <t>3863</t>
  </si>
  <si>
    <t>3864</t>
  </si>
  <si>
    <t>3865</t>
  </si>
  <si>
    <t>3838</t>
  </si>
  <si>
    <t>3839</t>
  </si>
  <si>
    <t>3840</t>
  </si>
  <si>
    <t>3841</t>
  </si>
  <si>
    <t>3708</t>
  </si>
  <si>
    <t>3711</t>
  </si>
  <si>
    <t>3712</t>
  </si>
  <si>
    <t>3713</t>
  </si>
  <si>
    <t>3706</t>
  </si>
  <si>
    <t>3707</t>
  </si>
  <si>
    <t>3702</t>
  </si>
  <si>
    <t>3705</t>
  </si>
  <si>
    <t>2363</t>
  </si>
  <si>
    <t>3170</t>
  </si>
  <si>
    <t>1501</t>
  </si>
  <si>
    <t>3868</t>
  </si>
  <si>
    <t>016</t>
  </si>
  <si>
    <t>015</t>
  </si>
  <si>
    <t>2310</t>
  </si>
  <si>
    <t>2366</t>
  </si>
  <si>
    <t>1212</t>
  </si>
  <si>
    <t>13601-1</t>
  </si>
  <si>
    <t>13527-1</t>
  </si>
  <si>
    <t>3872</t>
  </si>
  <si>
    <t>3873</t>
  </si>
  <si>
    <t>3842</t>
  </si>
  <si>
    <t>3845</t>
  </si>
  <si>
    <t>3846</t>
  </si>
  <si>
    <t>TBQ1G07</t>
  </si>
  <si>
    <t>3807</t>
  </si>
  <si>
    <t>3826</t>
  </si>
  <si>
    <t>RHL1F56</t>
  </si>
  <si>
    <t>4976-1</t>
  </si>
  <si>
    <t>3883</t>
  </si>
  <si>
    <t>13809-1</t>
  </si>
  <si>
    <t>3808</t>
  </si>
  <si>
    <t>TAW3H21</t>
  </si>
  <si>
    <t>3934</t>
  </si>
  <si>
    <t>3625</t>
  </si>
  <si>
    <t>3935</t>
  </si>
  <si>
    <t>3936</t>
  </si>
  <si>
    <t>3937</t>
  </si>
  <si>
    <t>3938</t>
  </si>
  <si>
    <t>3939</t>
  </si>
  <si>
    <t>3866</t>
  </si>
  <si>
    <t>TAW7H30</t>
  </si>
  <si>
    <t>3867</t>
  </si>
  <si>
    <t>3726</t>
  </si>
  <si>
    <t>3903</t>
  </si>
  <si>
    <t>3904</t>
  </si>
  <si>
    <t>3907</t>
  </si>
  <si>
    <t>3905</t>
  </si>
  <si>
    <t>30823-1</t>
  </si>
  <si>
    <t>SFI6J89</t>
  </si>
  <si>
    <t>TAS4H20</t>
  </si>
  <si>
    <t>3929</t>
  </si>
  <si>
    <t>3930</t>
  </si>
  <si>
    <t>3931</t>
  </si>
  <si>
    <t>3932</t>
  </si>
  <si>
    <t>3933</t>
  </si>
  <si>
    <t>3950</t>
  </si>
  <si>
    <t>5050-1</t>
  </si>
  <si>
    <t>3810</t>
  </si>
  <si>
    <t>3809</t>
  </si>
  <si>
    <t>3816</t>
  </si>
  <si>
    <t>4425</t>
  </si>
  <si>
    <t>SFA6I76</t>
  </si>
  <si>
    <t>3996</t>
  </si>
  <si>
    <t>4225</t>
  </si>
  <si>
    <t>3997</t>
  </si>
  <si>
    <t>3914</t>
  </si>
  <si>
    <t>3915</t>
  </si>
  <si>
    <t>3918</t>
  </si>
  <si>
    <t>3919</t>
  </si>
  <si>
    <t>3830</t>
  </si>
  <si>
    <t>3831</t>
  </si>
  <si>
    <t>3921</t>
  </si>
  <si>
    <t>3911</t>
  </si>
  <si>
    <t>3912</t>
  </si>
  <si>
    <t>3980</t>
  </si>
  <si>
    <t>3981</t>
  </si>
  <si>
    <t>3982</t>
  </si>
  <si>
    <t>3983</t>
  </si>
  <si>
    <t>3988</t>
  </si>
  <si>
    <t>TAS4H02</t>
  </si>
  <si>
    <t>3989</t>
  </si>
  <si>
    <t>3990</t>
  </si>
  <si>
    <t>3991</t>
  </si>
  <si>
    <t>3984</t>
  </si>
  <si>
    <t>TAS4H12</t>
  </si>
  <si>
    <t>3985</t>
  </si>
  <si>
    <t>3986</t>
  </si>
  <si>
    <t>3987</t>
  </si>
  <si>
    <t>3962</t>
  </si>
  <si>
    <t>MAXTREX</t>
  </si>
  <si>
    <t>164179-1</t>
  </si>
  <si>
    <t>3963</t>
  </si>
  <si>
    <t>3964</t>
  </si>
  <si>
    <t>3965</t>
  </si>
  <si>
    <t>3958</t>
  </si>
  <si>
    <t>3960</t>
  </si>
  <si>
    <t>3961</t>
  </si>
  <si>
    <t>3971</t>
  </si>
  <si>
    <t>3972</t>
  </si>
  <si>
    <t>3973</t>
  </si>
  <si>
    <t>3974</t>
  </si>
  <si>
    <t>3956</t>
  </si>
  <si>
    <t>3957</t>
  </si>
  <si>
    <t>4005</t>
  </si>
  <si>
    <t>4006</t>
  </si>
  <si>
    <t>4000</t>
  </si>
  <si>
    <t>4015</t>
  </si>
  <si>
    <t>4025</t>
  </si>
  <si>
    <t>4007</t>
  </si>
  <si>
    <t>4008</t>
  </si>
  <si>
    <t>4009</t>
  </si>
  <si>
    <t>4010</t>
  </si>
  <si>
    <t>3913</t>
  </si>
  <si>
    <t>3926</t>
  </si>
  <si>
    <t>3832</t>
  </si>
  <si>
    <t>3833</t>
  </si>
  <si>
    <t>4026</t>
  </si>
  <si>
    <t>4027</t>
  </si>
  <si>
    <t>4028</t>
  </si>
  <si>
    <t>4029</t>
  </si>
  <si>
    <t>4022</t>
  </si>
  <si>
    <t>TAZ4A46</t>
  </si>
  <si>
    <t>4019</t>
  </si>
  <si>
    <t>4020</t>
  </si>
  <si>
    <t>4021</t>
  </si>
  <si>
    <t>4011</t>
  </si>
  <si>
    <t>SFDH30</t>
  </si>
  <si>
    <t>SFM3H44</t>
  </si>
  <si>
    <t>164179-2</t>
  </si>
  <si>
    <t>4030</t>
  </si>
  <si>
    <t>4031</t>
  </si>
  <si>
    <t>4032</t>
  </si>
  <si>
    <t>4033</t>
  </si>
  <si>
    <t>4042</t>
  </si>
  <si>
    <t>4043</t>
  </si>
  <si>
    <t>4044</t>
  </si>
  <si>
    <t>4045</t>
  </si>
  <si>
    <t>4046</t>
  </si>
  <si>
    <t>SEL1F42</t>
  </si>
  <si>
    <t>4047</t>
  </si>
  <si>
    <t>4048</t>
  </si>
  <si>
    <t>4049</t>
  </si>
  <si>
    <t>4013</t>
  </si>
  <si>
    <t>4014</t>
  </si>
  <si>
    <t>4071</t>
  </si>
  <si>
    <t>4072</t>
  </si>
  <si>
    <t>3817</t>
  </si>
  <si>
    <t>SFM3H54</t>
  </si>
  <si>
    <t>3975</t>
  </si>
  <si>
    <t>SFN1H57</t>
  </si>
  <si>
    <t>3967</t>
  </si>
  <si>
    <t>2826</t>
  </si>
  <si>
    <t>3966</t>
  </si>
  <si>
    <t>4067</t>
  </si>
  <si>
    <t>SFN2E86</t>
  </si>
  <si>
    <t>4063</t>
  </si>
  <si>
    <t>4064</t>
  </si>
  <si>
    <t>4065</t>
  </si>
  <si>
    <t>4066</t>
  </si>
  <si>
    <t>4078</t>
  </si>
  <si>
    <t>4079</t>
  </si>
  <si>
    <t>3620</t>
  </si>
  <si>
    <t>TBJ9E28</t>
  </si>
  <si>
    <t>4083</t>
  </si>
  <si>
    <t>SFI8F53</t>
  </si>
  <si>
    <t>165765</t>
  </si>
  <si>
    <t>SDP5J32</t>
  </si>
  <si>
    <t>4087</t>
  </si>
  <si>
    <t>MB ATEGO</t>
  </si>
  <si>
    <t>4051</t>
  </si>
  <si>
    <t>4052</t>
  </si>
  <si>
    <t>4095</t>
  </si>
  <si>
    <t>4125</t>
  </si>
  <si>
    <t>HB 80</t>
  </si>
  <si>
    <t>SFL2F07</t>
  </si>
  <si>
    <t>4096</t>
  </si>
  <si>
    <t>3925</t>
  </si>
  <si>
    <t>4097</t>
  </si>
  <si>
    <t>4099</t>
  </si>
  <si>
    <t>4100</t>
  </si>
  <si>
    <t>4101</t>
  </si>
  <si>
    <t>SFL3H42</t>
  </si>
  <si>
    <t>4110</t>
  </si>
  <si>
    <t>4111</t>
  </si>
  <si>
    <t>4102</t>
  </si>
  <si>
    <t>4103</t>
  </si>
  <si>
    <t>4104</t>
  </si>
  <si>
    <t>4105</t>
  </si>
  <si>
    <t>4112</t>
  </si>
  <si>
    <t>SEL2B40</t>
  </si>
  <si>
    <t>4113</t>
  </si>
  <si>
    <t>4126</t>
  </si>
  <si>
    <t>4039</t>
  </si>
  <si>
    <t>4038</t>
  </si>
  <si>
    <t>4074</t>
  </si>
  <si>
    <t>225</t>
  </si>
  <si>
    <t>ATUALIZADO</t>
  </si>
  <si>
    <t>4075</t>
  </si>
  <si>
    <t>4076</t>
  </si>
  <si>
    <t>4077</t>
  </si>
  <si>
    <t>4145</t>
  </si>
  <si>
    <t>4146</t>
  </si>
  <si>
    <t>COMFORSER CF350</t>
  </si>
  <si>
    <t>4130</t>
  </si>
  <si>
    <t>4129</t>
  </si>
  <si>
    <t>4147</t>
  </si>
  <si>
    <t>4148</t>
  </si>
  <si>
    <t>4140</t>
  </si>
  <si>
    <t>167316-1</t>
  </si>
  <si>
    <t>4141</t>
  </si>
  <si>
    <t>4142</t>
  </si>
  <si>
    <t>4139</t>
  </si>
  <si>
    <t>4135</t>
  </si>
  <si>
    <t>4136</t>
  </si>
  <si>
    <t>4138</t>
  </si>
  <si>
    <t>4137</t>
  </si>
  <si>
    <t>4144</t>
  </si>
  <si>
    <t>4143</t>
  </si>
  <si>
    <t>1061</t>
  </si>
  <si>
    <t>SFD5C28</t>
  </si>
  <si>
    <t>4062</t>
  </si>
  <si>
    <t>4059</t>
  </si>
  <si>
    <t>4060</t>
  </si>
  <si>
    <t>4055</t>
  </si>
  <si>
    <t>Gritsch joinville</t>
  </si>
  <si>
    <t>FM PNEUS</t>
  </si>
  <si>
    <t>16.5</t>
  </si>
  <si>
    <t>2881</t>
  </si>
  <si>
    <t>SEL5J90</t>
  </si>
  <si>
    <t>166104</t>
  </si>
  <si>
    <t>4151</t>
  </si>
  <si>
    <t>5394-2</t>
  </si>
  <si>
    <t>4152</t>
  </si>
  <si>
    <t>4155</t>
  </si>
  <si>
    <t>4162</t>
  </si>
  <si>
    <t>4625</t>
  </si>
  <si>
    <t>4163</t>
  </si>
  <si>
    <t>4164</t>
  </si>
  <si>
    <t>4165</t>
  </si>
  <si>
    <t>4166</t>
  </si>
  <si>
    <t>4167</t>
  </si>
  <si>
    <t>4183</t>
  </si>
  <si>
    <t>4184</t>
  </si>
  <si>
    <t>160851</t>
  </si>
  <si>
    <t>TAI4J01</t>
  </si>
  <si>
    <t>4825</t>
  </si>
  <si>
    <t>4525</t>
  </si>
  <si>
    <t>5394-3</t>
  </si>
  <si>
    <t>14782-1</t>
  </si>
  <si>
    <t>4296</t>
  </si>
  <si>
    <t>4253</t>
  </si>
  <si>
    <t>TAP2C35</t>
  </si>
  <si>
    <t>4255</t>
  </si>
  <si>
    <t>4256</t>
  </si>
  <si>
    <t>4257</t>
  </si>
  <si>
    <t>4258</t>
  </si>
  <si>
    <t>TAS4G99</t>
  </si>
  <si>
    <t>4259</t>
  </si>
  <si>
    <t>4260</t>
  </si>
  <si>
    <t>4261</t>
  </si>
  <si>
    <t>4262</t>
  </si>
  <si>
    <t>TAS4H03</t>
  </si>
  <si>
    <t>4263</t>
  </si>
  <si>
    <t>4264</t>
  </si>
  <si>
    <t>4265</t>
  </si>
  <si>
    <t>4316</t>
  </si>
  <si>
    <t>4325</t>
  </si>
  <si>
    <t>4317</t>
  </si>
  <si>
    <t xml:space="preserve">AF CAR </t>
  </si>
  <si>
    <t>4925</t>
  </si>
  <si>
    <t>LING LONG LLF86</t>
  </si>
  <si>
    <t>169621-1</t>
  </si>
  <si>
    <t>4246</t>
  </si>
  <si>
    <t>4247</t>
  </si>
  <si>
    <t>4248</t>
  </si>
  <si>
    <t>4249</t>
  </si>
  <si>
    <t>4236</t>
  </si>
  <si>
    <t>169621</t>
  </si>
  <si>
    <t>4269</t>
  </si>
  <si>
    <t>SFM3H40</t>
  </si>
  <si>
    <t>4270</t>
  </si>
  <si>
    <t>4271</t>
  </si>
  <si>
    <t>4272</t>
  </si>
  <si>
    <t>4197</t>
  </si>
  <si>
    <t>168141-1</t>
  </si>
  <si>
    <t>4199</t>
  </si>
  <si>
    <t>4274</t>
  </si>
  <si>
    <t>4268</t>
  </si>
  <si>
    <t>4160</t>
  </si>
  <si>
    <t>4266</t>
  </si>
  <si>
    <t>4267</t>
  </si>
  <si>
    <t>4282</t>
  </si>
  <si>
    <t>4121</t>
  </si>
  <si>
    <t>4276</t>
  </si>
  <si>
    <t>4277</t>
  </si>
  <si>
    <t>4288</t>
  </si>
  <si>
    <t>4289</t>
  </si>
  <si>
    <t>4280</t>
  </si>
  <si>
    <t>4285</t>
  </si>
  <si>
    <t>4290</t>
  </si>
  <si>
    <t>4292</t>
  </si>
  <si>
    <t>4308</t>
  </si>
  <si>
    <t>4309</t>
  </si>
  <si>
    <t>4299</t>
  </si>
  <si>
    <t>4314</t>
  </si>
  <si>
    <t>4304</t>
  </si>
  <si>
    <t>4313</t>
  </si>
  <si>
    <t>4315</t>
  </si>
  <si>
    <t>4287</t>
  </si>
  <si>
    <t>165817</t>
  </si>
  <si>
    <t>3626</t>
  </si>
  <si>
    <t>4334</t>
  </si>
  <si>
    <t>4305</t>
  </si>
  <si>
    <t>4307</t>
  </si>
  <si>
    <t>4300</t>
  </si>
  <si>
    <t>COMFORSER CF302</t>
  </si>
  <si>
    <t>COMFORSER CF303</t>
  </si>
  <si>
    <t>4341</t>
  </si>
  <si>
    <t>4342</t>
  </si>
  <si>
    <t>4343</t>
  </si>
  <si>
    <t>4344</t>
  </si>
  <si>
    <t>SFM3H28</t>
  </si>
  <si>
    <t>PEDIR ALVONEI</t>
  </si>
  <si>
    <t>SFG4I65</t>
  </si>
  <si>
    <t>5394-1</t>
  </si>
  <si>
    <t>4355</t>
  </si>
  <si>
    <t>4356</t>
  </si>
  <si>
    <t>SFM3H48</t>
  </si>
  <si>
    <t>4475</t>
  </si>
  <si>
    <t>4476</t>
  </si>
  <si>
    <t>4477</t>
  </si>
  <si>
    <t>4478</t>
  </si>
  <si>
    <t>0226</t>
  </si>
  <si>
    <t>4481</t>
  </si>
  <si>
    <t>4482</t>
  </si>
  <si>
    <t>4483</t>
  </si>
  <si>
    <t>4484</t>
  </si>
  <si>
    <t>4479</t>
  </si>
  <si>
    <t>4480</t>
  </si>
  <si>
    <t>4465</t>
  </si>
  <si>
    <t>SDR3D12</t>
  </si>
  <si>
    <t>4466</t>
  </si>
  <si>
    <t>0126</t>
  </si>
  <si>
    <t>4473</t>
  </si>
  <si>
    <t>ESTOUROU</t>
  </si>
  <si>
    <t>204</t>
  </si>
  <si>
    <t>4353</t>
  </si>
  <si>
    <t>4493</t>
  </si>
  <si>
    <t>4494</t>
  </si>
  <si>
    <t>4491</t>
  </si>
  <si>
    <t>4492</t>
  </si>
  <si>
    <t>SFG4I64</t>
  </si>
  <si>
    <t>4495</t>
  </si>
  <si>
    <t>4496</t>
  </si>
  <si>
    <t xml:space="preserve">GOMMA </t>
  </si>
  <si>
    <t>5842-2</t>
  </si>
  <si>
    <t>4610</t>
  </si>
  <si>
    <t>4611</t>
  </si>
  <si>
    <t xml:space="preserve">PEDIDO FABIO </t>
  </si>
  <si>
    <t>195/60/16</t>
  </si>
  <si>
    <t>4605</t>
  </si>
  <si>
    <t>SFM3H45</t>
  </si>
  <si>
    <t>4606</t>
  </si>
  <si>
    <t>4608</t>
  </si>
  <si>
    <t>4609</t>
  </si>
  <si>
    <t>TAI9A24</t>
  </si>
  <si>
    <t>5025</t>
  </si>
  <si>
    <t>4293</t>
  </si>
  <si>
    <t>SDS3F58</t>
  </si>
  <si>
    <t>4607</t>
  </si>
  <si>
    <t>4597</t>
  </si>
  <si>
    <t>4598</t>
  </si>
  <si>
    <t>4725</t>
  </si>
  <si>
    <t>RHN8C54</t>
  </si>
  <si>
    <t>4604</t>
  </si>
  <si>
    <t>4614</t>
  </si>
  <si>
    <t>4615</t>
  </si>
  <si>
    <t>0426</t>
  </si>
  <si>
    <t>4618</t>
  </si>
  <si>
    <t>4619</t>
  </si>
  <si>
    <t>4620</t>
  </si>
  <si>
    <t>4626</t>
  </si>
  <si>
    <t>4210</t>
  </si>
  <si>
    <t>4212</t>
  </si>
  <si>
    <t>4213</t>
  </si>
  <si>
    <t>0625</t>
  </si>
  <si>
    <t>4633</t>
  </si>
  <si>
    <t>5842-3</t>
  </si>
  <si>
    <t>4634</t>
  </si>
  <si>
    <t>4635</t>
  </si>
  <si>
    <t>4636</t>
  </si>
  <si>
    <t>2442</t>
  </si>
  <si>
    <t>DIA</t>
  </si>
  <si>
    <t>V.L UNT.</t>
  </si>
  <si>
    <t>QUANT</t>
  </si>
  <si>
    <t>Estado</t>
  </si>
  <si>
    <t>Eviado Financeiro</t>
  </si>
  <si>
    <t>GRITSCH FLORIANOPOLIS</t>
  </si>
  <si>
    <t xml:space="preserve">GRITSCH CURITIBANOS </t>
  </si>
  <si>
    <t>GRITSCH CASCAVEL</t>
  </si>
  <si>
    <t>GRITSCH CHAPECO</t>
  </si>
  <si>
    <t>GRITSCH LONDRINA</t>
  </si>
  <si>
    <t>(Tudo)</t>
  </si>
  <si>
    <t>GRITSCH CWB BASE</t>
  </si>
  <si>
    <t>GRITSCH PONTA GROSSA</t>
  </si>
  <si>
    <t>Soma de QUANT</t>
  </si>
  <si>
    <t>GRITSCH BLUMENAU</t>
  </si>
  <si>
    <t>GRITSCH CRICIUMA</t>
  </si>
  <si>
    <t>GRITSCH CURITIBANOS</t>
  </si>
  <si>
    <t>GRITSCH ECT CWB</t>
  </si>
  <si>
    <t>GRITSCH LARANJEIRAS</t>
  </si>
  <si>
    <t xml:space="preserve">GRITSCH GUARAPUAVA </t>
  </si>
  <si>
    <t xml:space="preserve">JANEIRO </t>
  </si>
  <si>
    <t>GRITSCH MARINGA</t>
  </si>
  <si>
    <t xml:space="preserve">GRITSCH MATRIZ </t>
  </si>
  <si>
    <t>GRITSCH PATO BRANCO</t>
  </si>
  <si>
    <t>NOVENBRO</t>
  </si>
  <si>
    <t>GRITSCH PORTO ALEGRE</t>
  </si>
  <si>
    <t>GRITSCH SÃO PAULO</t>
  </si>
  <si>
    <t>GRISCH PATO BRANCO</t>
  </si>
  <si>
    <t>GRITSCH GUARAPUAVA</t>
  </si>
  <si>
    <t xml:space="preserve">GRITSCH PATO BRANCO  </t>
  </si>
  <si>
    <t>18/05/2023</t>
  </si>
  <si>
    <t>24/05/2023</t>
  </si>
  <si>
    <t>18/07/2023</t>
  </si>
  <si>
    <t>19/08/2023</t>
  </si>
  <si>
    <t>31/08/2023</t>
  </si>
  <si>
    <t>29/09/2023</t>
  </si>
  <si>
    <t xml:space="preserve">JULHO </t>
  </si>
  <si>
    <t>GRITSCH FLORIANÓPOLIS</t>
  </si>
  <si>
    <t>GRISCH CWB ECT</t>
  </si>
  <si>
    <t>GRITSCH CURITIBA BASE</t>
  </si>
  <si>
    <t>GRITSCH CHAPECÓ</t>
  </si>
  <si>
    <t>Pendente Pag</t>
  </si>
  <si>
    <t>DATA</t>
  </si>
  <si>
    <t>ARO</t>
  </si>
  <si>
    <t>N FOGO</t>
  </si>
  <si>
    <t>SULCO RETORNO</t>
  </si>
  <si>
    <t>KM</t>
  </si>
  <si>
    <t>STATUS ENVIO</t>
  </si>
  <si>
    <t>DATA RETORNO</t>
  </si>
  <si>
    <t>STATUS RETORNO</t>
  </si>
  <si>
    <t>NOK</t>
  </si>
  <si>
    <t>KBBC</t>
  </si>
  <si>
    <t>FIORINO</t>
  </si>
  <si>
    <t>HYFLY</t>
  </si>
  <si>
    <t>BDXGF</t>
  </si>
  <si>
    <t>RODAX</t>
  </si>
  <si>
    <t>KEB9</t>
  </si>
  <si>
    <t>BD6A46</t>
  </si>
  <si>
    <t>P.GROSSA</t>
  </si>
  <si>
    <t>STRADA</t>
  </si>
  <si>
    <t>TCM</t>
  </si>
  <si>
    <t>225/65/16c</t>
  </si>
  <si>
    <t>KNERLB</t>
  </si>
  <si>
    <t>ALHFD</t>
  </si>
  <si>
    <t>ONIX</t>
  </si>
  <si>
    <t>225/65/16C</t>
  </si>
  <si>
    <t>235/75/17,5</t>
  </si>
  <si>
    <t>ACCELO</t>
  </si>
  <si>
    <t>POA</t>
  </si>
  <si>
    <t>AJL6</t>
  </si>
  <si>
    <t>SPRINTER</t>
  </si>
  <si>
    <t>FPDVPA</t>
  </si>
  <si>
    <t>BXHFD</t>
  </si>
  <si>
    <t>205/70/15</t>
  </si>
  <si>
    <t>DUCATO</t>
  </si>
  <si>
    <t>BDXHFD</t>
  </si>
  <si>
    <t>MGF004/MGF005</t>
  </si>
  <si>
    <t>MGF006/MGF007</t>
  </si>
  <si>
    <t>1P3D</t>
  </si>
  <si>
    <t>SP001/SP002</t>
  </si>
  <si>
    <t>CHJO009/CHO010</t>
  </si>
  <si>
    <t>VOAYAGE</t>
  </si>
  <si>
    <t>JTLLTR</t>
  </si>
  <si>
    <t>14/112022</t>
  </si>
  <si>
    <t>18/112022</t>
  </si>
  <si>
    <t>ok</t>
  </si>
  <si>
    <t>26/112022</t>
  </si>
  <si>
    <t>P.ALEGRE</t>
  </si>
  <si>
    <t>P2JN</t>
  </si>
  <si>
    <t>RIO VERDE</t>
  </si>
  <si>
    <t>225/70/16</t>
  </si>
  <si>
    <t>175/70/15</t>
  </si>
  <si>
    <t>TRYANGLE</t>
  </si>
  <si>
    <t>TCM029/TCM028</t>
  </si>
  <si>
    <t>LAR035/LAR035</t>
  </si>
  <si>
    <t>BNU007/BNU008</t>
  </si>
  <si>
    <t>BNU009/BNU010</t>
  </si>
  <si>
    <t>VOYAGE</t>
  </si>
  <si>
    <t>RATEIO GRI</t>
  </si>
  <si>
    <t>ITUBIARA</t>
  </si>
  <si>
    <t>RALLY</t>
  </si>
  <si>
    <t>0638</t>
  </si>
  <si>
    <t>0639</t>
  </si>
  <si>
    <t>QUATRO2</t>
  </si>
  <si>
    <t>0640</t>
  </si>
  <si>
    <t>QUATRO3</t>
  </si>
  <si>
    <t>0641</t>
  </si>
  <si>
    <t>QUATRO4</t>
  </si>
  <si>
    <t>0223</t>
  </si>
  <si>
    <t>QUATRO01</t>
  </si>
  <si>
    <t>1122</t>
  </si>
  <si>
    <t>0621</t>
  </si>
  <si>
    <t>2422</t>
  </si>
  <si>
    <t>CORREIOS</t>
  </si>
  <si>
    <t>266/268</t>
  </si>
  <si>
    <t>3222</t>
  </si>
  <si>
    <t>HIFLY SUPER 2000</t>
  </si>
  <si>
    <t>4522/4322</t>
  </si>
  <si>
    <t>340/341</t>
  </si>
  <si>
    <t>3422/3222</t>
  </si>
  <si>
    <t xml:space="preserve">XBRI CARGOPLUS 2 </t>
  </si>
  <si>
    <t>XBRI CARGOPLUS</t>
  </si>
  <si>
    <t>4019/4419</t>
  </si>
  <si>
    <t>COCKSTONE CK032</t>
  </si>
  <si>
    <t>4121/2521</t>
  </si>
  <si>
    <t>PIRELLI CHRONO</t>
  </si>
  <si>
    <t>0119/4818</t>
  </si>
  <si>
    <t>468/469</t>
  </si>
  <si>
    <t>4221/3221</t>
  </si>
  <si>
    <t>470/471</t>
  </si>
  <si>
    <t>4622/4222</t>
  </si>
  <si>
    <t>344/339</t>
  </si>
  <si>
    <t>DUNLOP SP SPORT FM 800</t>
  </si>
  <si>
    <t>5021</t>
  </si>
  <si>
    <t>205/60/15</t>
  </si>
  <si>
    <t>GOODYEAR EFFICIENT GRIP</t>
  </si>
  <si>
    <t>3022</t>
  </si>
  <si>
    <t>516/519</t>
  </si>
  <si>
    <t>VIKING CITY TECH 2</t>
  </si>
  <si>
    <t>4720</t>
  </si>
  <si>
    <t>497/498</t>
  </si>
  <si>
    <t>EDGE TOURING KELLY</t>
  </si>
  <si>
    <t>0722</t>
  </si>
  <si>
    <t>SEMPERITO COMFORT LIFE 2</t>
  </si>
  <si>
    <t>3020</t>
  </si>
  <si>
    <t>SENTURY QIRIN 990</t>
  </si>
  <si>
    <t>276/278</t>
  </si>
  <si>
    <t>ADERENZA SPEED LINE D2</t>
  </si>
  <si>
    <t>3322 / 4222</t>
  </si>
  <si>
    <t>0120</t>
  </si>
  <si>
    <t>WESTLAKE CR960A</t>
  </si>
  <si>
    <t>3722 / 3522</t>
  </si>
  <si>
    <t>LAUFEN G FIT AS</t>
  </si>
  <si>
    <t>0822</t>
  </si>
  <si>
    <t>225/50/20</t>
  </si>
  <si>
    <t>ACCELERA LOTA</t>
  </si>
  <si>
    <t>2817 / 1517</t>
  </si>
  <si>
    <t>595 / 596</t>
  </si>
  <si>
    <t>MAXIMUM DH03</t>
  </si>
  <si>
    <t>GOODYEAR DURAPLUS</t>
  </si>
  <si>
    <t>3314</t>
  </si>
  <si>
    <t>175/60/14</t>
  </si>
  <si>
    <t>HIFLY HF201</t>
  </si>
  <si>
    <t>2821</t>
  </si>
  <si>
    <t>GOODYEAR CARGO G32</t>
  </si>
  <si>
    <t>2621</t>
  </si>
  <si>
    <t>CASCAVEL / SDU9G01</t>
  </si>
  <si>
    <t>BEG2A59</t>
  </si>
  <si>
    <t>DOUBLESTAR MAXIMUM DH03</t>
  </si>
  <si>
    <t>602 / 277 / 600</t>
  </si>
  <si>
    <t>3822 / 2522 / 1122 / 3722</t>
  </si>
  <si>
    <t>CASCAVEL / SDU9F71</t>
  </si>
  <si>
    <t>0223 / 0123 / 0123 / 0123</t>
  </si>
  <si>
    <t>565 / 566 / 567 / 568</t>
  </si>
  <si>
    <t>TCM / BDS2G31</t>
  </si>
  <si>
    <t>DUNLOP SP TOURING R1</t>
  </si>
  <si>
    <t>172 / 173</t>
  </si>
  <si>
    <t>CTB / SDU9F69</t>
  </si>
  <si>
    <t>470 / 469</t>
  </si>
  <si>
    <t>ADERENZA SPEEDLINE D2</t>
  </si>
  <si>
    <t>509 / 507</t>
  </si>
  <si>
    <t>LDB / SDU9F01</t>
  </si>
  <si>
    <t>LAR / BCQ7B49</t>
  </si>
  <si>
    <t>CRYSTONE CY9850</t>
  </si>
  <si>
    <t>0516</t>
  </si>
  <si>
    <t>3522</t>
  </si>
  <si>
    <t>0123 / 0123 / 0123 / 0223</t>
  </si>
  <si>
    <t>567 / 566 / 565 / 568</t>
  </si>
  <si>
    <t>0920</t>
  </si>
  <si>
    <t>AMERICA AT-909</t>
  </si>
  <si>
    <t>0219</t>
  </si>
  <si>
    <t>1523 / 1523 / 3520 / 4820</t>
  </si>
  <si>
    <t>LANVIGATOR MILE MAX</t>
  </si>
  <si>
    <t>0122 / 0122</t>
  </si>
  <si>
    <t>523 / 525</t>
  </si>
  <si>
    <t>205/55/16</t>
  </si>
  <si>
    <t>COCKSTONE CK720</t>
  </si>
  <si>
    <t>4519</t>
  </si>
  <si>
    <t>4421 / 4321</t>
  </si>
  <si>
    <t>CAC / SEH0B26</t>
  </si>
  <si>
    <t>SAO / BDU6J33</t>
  </si>
  <si>
    <t>8345</t>
  </si>
  <si>
    <t>PIRELLI MC01</t>
  </si>
  <si>
    <t>4119</t>
  </si>
  <si>
    <t>CHO / BEQ2A59</t>
  </si>
  <si>
    <t>0123 / 1323</t>
  </si>
  <si>
    <t>592 / 595</t>
  </si>
  <si>
    <t>CAC / SDV8E51</t>
  </si>
  <si>
    <t>CONTINENTAL VANCONTACT AP</t>
  </si>
  <si>
    <t>0222 / 0622 / 0222 / 0222</t>
  </si>
  <si>
    <t>LAR</t>
  </si>
  <si>
    <t>578/579</t>
  </si>
  <si>
    <t>LINGLONG GREENMAX HP010</t>
  </si>
  <si>
    <t>1623 / 1623 / 1523</t>
  </si>
  <si>
    <t>760 / 762 / 761</t>
  </si>
  <si>
    <t>MGF / RHL2D89</t>
  </si>
  <si>
    <t>LINGLONG RADIAL 666</t>
  </si>
  <si>
    <t>228 / 230</t>
  </si>
  <si>
    <t>FLN</t>
  </si>
  <si>
    <t>3322 / 3122</t>
  </si>
  <si>
    <t>510 / 701</t>
  </si>
  <si>
    <t>LDB / SDU9F45</t>
  </si>
  <si>
    <t xml:space="preserve">HIFLY TECHCO 1 </t>
  </si>
  <si>
    <t>667 / 668</t>
  </si>
  <si>
    <t>2622 / 2522</t>
  </si>
  <si>
    <t>APTANY HARMONIC</t>
  </si>
  <si>
    <t>0518</t>
  </si>
  <si>
    <t>APOLLO AMAZER 3G</t>
  </si>
  <si>
    <t>4921</t>
  </si>
  <si>
    <t>CHO / RHS8D30</t>
  </si>
  <si>
    <t>705 / 706</t>
  </si>
  <si>
    <t>CHO</t>
  </si>
  <si>
    <t>0623 / 0623 / 0623 / 0723</t>
  </si>
  <si>
    <t>555 / 556 / 553 / 554</t>
  </si>
  <si>
    <t>225/65/15</t>
  </si>
  <si>
    <t>5020 / 4521 / 4522</t>
  </si>
  <si>
    <t>PIRELLI CINTURATO</t>
  </si>
  <si>
    <t>0319</t>
  </si>
  <si>
    <t>2716 / 5020 / 3120 / 3120 / 3120 / 3120 / 3120 / 3120 / 3120 / 3120 / 3120 / 3120</t>
  </si>
  <si>
    <t>SF / SF / 407 / 402 / 408 / 411 / 401 / 412 / 424 / 403 / 398 / 396</t>
  </si>
  <si>
    <t>421 / 430 / 429 / 423</t>
  </si>
  <si>
    <t>GOODYEAR GT2</t>
  </si>
  <si>
    <t>0614</t>
  </si>
  <si>
    <t>GOODYEAR CARGO MARATHON 2</t>
  </si>
  <si>
    <t>3521 / 0722</t>
  </si>
  <si>
    <t>391 / 388</t>
  </si>
  <si>
    <t>TRAZANO RADIAL RP28</t>
  </si>
  <si>
    <t>0622</t>
  </si>
  <si>
    <t>2122</t>
  </si>
  <si>
    <t>MILEAGE PLUS TR652</t>
  </si>
  <si>
    <t>3220</t>
  </si>
  <si>
    <t>376 / 409 / 406 / 378</t>
  </si>
  <si>
    <t>2219</t>
  </si>
  <si>
    <t>3mm</t>
  </si>
  <si>
    <t>CAC</t>
  </si>
  <si>
    <t>HIFLY TECHCO1</t>
  </si>
  <si>
    <t>0123 / 1323 / 1323</t>
  </si>
  <si>
    <t>692 / 710 / 709</t>
  </si>
  <si>
    <t>2,5mm / 3mm / 2mm</t>
  </si>
  <si>
    <t>GOODYEAR G32 CARGO</t>
  </si>
  <si>
    <t>1022 / 1822</t>
  </si>
  <si>
    <t>3mm / 0mm</t>
  </si>
  <si>
    <t>ECT / BDE1E73</t>
  </si>
  <si>
    <t>4120</t>
  </si>
  <si>
    <t>1,5mm</t>
  </si>
  <si>
    <t>3,5mm</t>
  </si>
  <si>
    <t>LDB / BDX9F70</t>
  </si>
  <si>
    <t>5221 / 5221</t>
  </si>
  <si>
    <t>2mm / 3mm</t>
  </si>
  <si>
    <t>4mm / 3mm</t>
  </si>
  <si>
    <t>LDB / BDC9J85</t>
  </si>
  <si>
    <t>0123 / 0123</t>
  </si>
  <si>
    <t>4mm / 2mm</t>
  </si>
  <si>
    <t>BNU</t>
  </si>
  <si>
    <t>GOODYEAR EFFICIENTGRIP</t>
  </si>
  <si>
    <t>3222 / 3222</t>
  </si>
  <si>
    <t>511 / 515</t>
  </si>
  <si>
    <t>1mm / 2mm</t>
  </si>
  <si>
    <t>KELLY EDGE TOURING</t>
  </si>
  <si>
    <t>1022 / 1022</t>
  </si>
  <si>
    <t>SF / SF</t>
  </si>
  <si>
    <t>3mm / 4mm</t>
  </si>
  <si>
    <t>642 / 641</t>
  </si>
  <si>
    <t>3mm / 0,5mm</t>
  </si>
  <si>
    <t>698 / 697</t>
  </si>
  <si>
    <t>2,5mm / 3mm</t>
  </si>
  <si>
    <t>2822 / 2822</t>
  </si>
  <si>
    <t>2,5mm / 2,5mm</t>
  </si>
  <si>
    <t>0523 / 0523 / 0523 / 0523</t>
  </si>
  <si>
    <t>DUNLOP SP TOURING</t>
  </si>
  <si>
    <t>5022 / 5022</t>
  </si>
  <si>
    <t>3822 / 3822</t>
  </si>
  <si>
    <t>CHO / BEX8E18</t>
  </si>
  <si>
    <t>322 / 321 / 320 / 319</t>
  </si>
  <si>
    <t>4mm / 3,5mm / 4mm / 3mm</t>
  </si>
  <si>
    <t>3mm / 2mm / 2,5mm</t>
  </si>
  <si>
    <t>3,5mm / 3mm</t>
  </si>
  <si>
    <t>4322/4222</t>
  </si>
  <si>
    <t>532/535</t>
  </si>
  <si>
    <t>1,5mm / 2,5mm</t>
  </si>
  <si>
    <t>3522 / 3522</t>
  </si>
  <si>
    <t>186 / 187</t>
  </si>
  <si>
    <t>2mm / 2mm</t>
  </si>
  <si>
    <t>CTB</t>
  </si>
  <si>
    <t>4022 / 4322</t>
  </si>
  <si>
    <t>557 / 558</t>
  </si>
  <si>
    <t>2mm / 2,5mm</t>
  </si>
  <si>
    <t>3322 / 3322</t>
  </si>
  <si>
    <t>517 / 518</t>
  </si>
  <si>
    <t>3,5mm / 4mm</t>
  </si>
  <si>
    <t>3722 / 3722</t>
  </si>
  <si>
    <t>512 / 524</t>
  </si>
  <si>
    <t>2mm / 1,5mm</t>
  </si>
  <si>
    <t>3822 / 4622</t>
  </si>
  <si>
    <t>504 / 502</t>
  </si>
  <si>
    <t>3722 / 3822</t>
  </si>
  <si>
    <t>3822 / 4522</t>
  </si>
  <si>
    <t>503 / 501</t>
  </si>
  <si>
    <t>4,5mm / 1,5mm</t>
  </si>
  <si>
    <t>4522 / 2822 / 0123</t>
  </si>
  <si>
    <t>564 / 356 / 563</t>
  </si>
  <si>
    <t>3221</t>
  </si>
  <si>
    <t>5,5mm</t>
  </si>
  <si>
    <t>4421 / 4421</t>
  </si>
  <si>
    <t>1mm / 4mm</t>
  </si>
  <si>
    <t>PIRELLI FR01</t>
  </si>
  <si>
    <t>T817 / 4621</t>
  </si>
  <si>
    <t>3mm / 5mm</t>
  </si>
  <si>
    <t>0123 / 0123 / 0123 / 0123</t>
  </si>
  <si>
    <t>559 / 665 / 562 / 561</t>
  </si>
  <si>
    <t>4mm / 2mm / 2mm / 1,5mm</t>
  </si>
  <si>
    <t>770 / 768</t>
  </si>
  <si>
    <t>CHO / RHS8D25</t>
  </si>
  <si>
    <t>591 / 590</t>
  </si>
  <si>
    <t>2123 / 2023</t>
  </si>
  <si>
    <t>1,5mm / 2mm</t>
  </si>
  <si>
    <t>1623 / 1623 / 1623 / 1623</t>
  </si>
  <si>
    <t>751 / 752 / 749 / 750</t>
  </si>
  <si>
    <t>2mm / 3mm / 2,5mm / 1,5mm</t>
  </si>
  <si>
    <t>CAC / RHQ6I61</t>
  </si>
  <si>
    <t>4621 / 4521 / 4621 / 4121</t>
  </si>
  <si>
    <t>SF / SF / SF / SF</t>
  </si>
  <si>
    <t>2,5mm / 4mm / 3mm / 3,5mm</t>
  </si>
  <si>
    <t>1822 / 1822 / 1822 / 1822</t>
  </si>
  <si>
    <t>2,5mm / 4mm / 2,5mm / 1,5mm</t>
  </si>
  <si>
    <t>MGF / BCQ7154</t>
  </si>
  <si>
    <t>2422 / 2422</t>
  </si>
  <si>
    <t>3mm / 3mm</t>
  </si>
  <si>
    <t>0,5mm / 0,5mm</t>
  </si>
  <si>
    <t>4222 / 3322 / 3322 / 4222</t>
  </si>
  <si>
    <t>2mm / 4mm / 5mm / 2,5mm</t>
  </si>
  <si>
    <t>LDB / SDU9F98</t>
  </si>
  <si>
    <t>0223 / 0223 / 0623 / 0723</t>
  </si>
  <si>
    <t>3mm / 4mm / 3mm / 3mm</t>
  </si>
  <si>
    <t>CHO / SDU9F67</t>
  </si>
  <si>
    <t>708 / 707</t>
  </si>
  <si>
    <t>3mm / 2,5mm</t>
  </si>
  <si>
    <t>4mm / 4mm</t>
  </si>
  <si>
    <t>CAC / BEY4E57</t>
  </si>
  <si>
    <t>1023 / 1023</t>
  </si>
  <si>
    <t>2mm</t>
  </si>
  <si>
    <t>3822 / 3722 / 3822</t>
  </si>
  <si>
    <t xml:space="preserve">SF / SF / SF </t>
  </si>
  <si>
    <t>0,5mm / 1mm / 1mm</t>
  </si>
  <si>
    <t>LDB / RHL1D81</t>
  </si>
  <si>
    <t>194 / 196</t>
  </si>
  <si>
    <t>LDB / BEY4E59</t>
  </si>
  <si>
    <t>4521 / 4421</t>
  </si>
  <si>
    <t>CHO / SDU9E85</t>
  </si>
  <si>
    <t>807 / 809</t>
  </si>
  <si>
    <t>CAC / SDU9F80</t>
  </si>
  <si>
    <t>0222 / 0323</t>
  </si>
  <si>
    <t>3,5mm / 2,5mm</t>
  </si>
  <si>
    <t>2,5mm / 1mm</t>
  </si>
  <si>
    <t>4,5mm</t>
  </si>
  <si>
    <t>5mm</t>
  </si>
  <si>
    <t>GENERAL ALTIMAX ONE</t>
  </si>
  <si>
    <t>4121 / 3423</t>
  </si>
  <si>
    <t>BARUM BRAVURIS 5</t>
  </si>
  <si>
    <t>3122 / 3122 / 4421</t>
  </si>
  <si>
    <t>SF / SF / SF</t>
  </si>
  <si>
    <t>4,5mm / 4,5mm / 5mm</t>
  </si>
  <si>
    <t>CAC / SDU9F96</t>
  </si>
  <si>
    <t>0223 / 0123 / 0123 / 0223</t>
  </si>
  <si>
    <t>2,5mm / 3,5mm / 3mm / 2mm</t>
  </si>
  <si>
    <t>0322</t>
  </si>
  <si>
    <t xml:space="preserve">LAR </t>
  </si>
  <si>
    <t>2mm / 3,5mm / 2mm / 2mm</t>
  </si>
  <si>
    <t>SF / 664 / 663 / SF</t>
  </si>
  <si>
    <t>1323 / 1323</t>
  </si>
  <si>
    <t>700 / 699</t>
  </si>
  <si>
    <t>1219 / 4521</t>
  </si>
  <si>
    <t>1mm / 1mm</t>
  </si>
  <si>
    <t>2023 / 2023</t>
  </si>
  <si>
    <t>3mm / 1,5mm</t>
  </si>
  <si>
    <t>789 / 791</t>
  </si>
  <si>
    <t>0123 / 0123 / 0123</t>
  </si>
  <si>
    <t>659 / 754 / 660</t>
  </si>
  <si>
    <t>3mm / 1,5mm / 3mm</t>
  </si>
  <si>
    <t>CAC / SDU9G01</t>
  </si>
  <si>
    <t>689 / 688 / 693</t>
  </si>
  <si>
    <t>2mm / 3mm / 3,5mm</t>
  </si>
  <si>
    <t>PGO / RHT5B02</t>
  </si>
  <si>
    <t>4022 / 3822 / 4222 / 4322</t>
  </si>
  <si>
    <t>1mm / 2mm / 2,5mm / 2,5mm</t>
  </si>
  <si>
    <t>3122 / 3122</t>
  </si>
  <si>
    <t>5mm / 3mm</t>
  </si>
  <si>
    <t>767 / 769</t>
  </si>
  <si>
    <t>SF / 594 / SF / 593</t>
  </si>
  <si>
    <t>2mm / 3mm / 2mm / 3,5mm</t>
  </si>
  <si>
    <t>ITR / SES1B65</t>
  </si>
  <si>
    <t>8,5mm</t>
  </si>
  <si>
    <t>SAO / RHS3G78</t>
  </si>
  <si>
    <t>3220 / 3220</t>
  </si>
  <si>
    <t>820 / 819</t>
  </si>
  <si>
    <t>CTB / RHK8F86</t>
  </si>
  <si>
    <t>1523 / 1423 / 1523 / 1423</t>
  </si>
  <si>
    <t>3mm / 3mm / 3mm / 3mm</t>
  </si>
  <si>
    <t>6,5mm</t>
  </si>
  <si>
    <t>4821 / 4821</t>
  </si>
  <si>
    <t>2,5mm / 5mm</t>
  </si>
  <si>
    <t>0419 / 0519 / 0419 / 0419</t>
  </si>
  <si>
    <t>2mm / 2mm / 2mm / 1mm</t>
  </si>
  <si>
    <t>LDB / SEL0E75</t>
  </si>
  <si>
    <t>1523 / 1423</t>
  </si>
  <si>
    <t>LDB / RHQ6I63</t>
  </si>
  <si>
    <t>3,5mm / 3,5mm</t>
  </si>
  <si>
    <t>4719</t>
  </si>
  <si>
    <t>185/14</t>
  </si>
  <si>
    <t>COCKSTONE CKS32</t>
  </si>
  <si>
    <t>1mm / 0,5mm</t>
  </si>
  <si>
    <t>CTB / SEI5B94</t>
  </si>
  <si>
    <t>1,5mm / 2mm / 4mm / 5mm</t>
  </si>
  <si>
    <t>RHL6I69</t>
  </si>
  <si>
    <t>4222 / 4322</t>
  </si>
  <si>
    <t>1023 / 0123</t>
  </si>
  <si>
    <t>CHO / SEJ1H97</t>
  </si>
  <si>
    <t>1017 / 1018</t>
  </si>
  <si>
    <t>962 / 963</t>
  </si>
  <si>
    <t>4mm / 4,5mm</t>
  </si>
  <si>
    <t>0322 / 0919</t>
  </si>
  <si>
    <t>2mm / 5mm</t>
  </si>
  <si>
    <t>1221</t>
  </si>
  <si>
    <t>4mm</t>
  </si>
  <si>
    <t>CHO / SDU9G05</t>
  </si>
  <si>
    <t>233 / SF</t>
  </si>
  <si>
    <t>CHO / RHK5H90</t>
  </si>
  <si>
    <t>DUNLOP FM800</t>
  </si>
  <si>
    <t>MGF / SDU9F89</t>
  </si>
  <si>
    <t>681 / 685 / 683 / 684</t>
  </si>
  <si>
    <t>3mm / 2,5mm / 3mm / 4mm</t>
  </si>
  <si>
    <t>968 / 966</t>
  </si>
  <si>
    <t>3222 / 0723</t>
  </si>
  <si>
    <t>6,5mm / 4mm</t>
  </si>
  <si>
    <t>639 / SF</t>
  </si>
  <si>
    <t>MICHELIN XZE2</t>
  </si>
  <si>
    <t>3621 / 3521</t>
  </si>
  <si>
    <t>3mm / 2mm</t>
  </si>
  <si>
    <t>3322 / 3222</t>
  </si>
  <si>
    <t>ROYAL BLACK</t>
  </si>
  <si>
    <t>215/75/16</t>
  </si>
  <si>
    <t>SEMPERIT VAN-LIFE 2</t>
  </si>
  <si>
    <t>0423 / 1423</t>
  </si>
  <si>
    <t>7,5mm / 5mm</t>
  </si>
  <si>
    <t>APTANY TRACFORCE</t>
  </si>
  <si>
    <t>1,5mm / 1mm</t>
  </si>
  <si>
    <t>4322 / 4222 / 4222 / 4322</t>
  </si>
  <si>
    <t>3,5mm / 3mm / 4mm / 3,5mm</t>
  </si>
  <si>
    <t>971 / 972</t>
  </si>
  <si>
    <t>CAC / BCQ7144</t>
  </si>
  <si>
    <t>WESTLAKE RADIAL H188</t>
  </si>
  <si>
    <t>4722</t>
  </si>
  <si>
    <t>213 / 215</t>
  </si>
  <si>
    <t>645 / 646</t>
  </si>
  <si>
    <t>4,5mm / 2,5mm</t>
  </si>
  <si>
    <t>2,5mm</t>
  </si>
  <si>
    <t>924 / 929</t>
  </si>
  <si>
    <t>LDB / BBH4B56</t>
  </si>
  <si>
    <t>3722 / 3822 / 3622 / 3622</t>
  </si>
  <si>
    <t>SF / SF / 243 / 242</t>
  </si>
  <si>
    <t>3mm / 4mm / 2,5mm / 4mm</t>
  </si>
  <si>
    <t>1mm / 2,5mm</t>
  </si>
  <si>
    <t>1223 / 1323 / 1823 / 1823</t>
  </si>
  <si>
    <t>811 / 812 / 855 / 856</t>
  </si>
  <si>
    <t>3,5mm / 3mm / 3mm / 2,5mm</t>
  </si>
  <si>
    <t>3222 / 3322</t>
  </si>
  <si>
    <t>3mm / 3,5mm</t>
  </si>
  <si>
    <t>1005 / 1000</t>
  </si>
  <si>
    <t>674 / 675</t>
  </si>
  <si>
    <t>2mm / 3,5mm</t>
  </si>
  <si>
    <t>SAO / BEG6D98</t>
  </si>
  <si>
    <t>1120 / 0423 / 1120 / 0823 / 0320 / 2823 / 0423 / 4521 / 4521</t>
  </si>
  <si>
    <t>2,5mm / 5,5mm / 4,5mm / 3mm / 2,5mm / 8,5mm / 4mm / 3mm / 4mm</t>
  </si>
  <si>
    <t>JVE / BEY4C18</t>
  </si>
  <si>
    <t>1218 / 4120</t>
  </si>
  <si>
    <t>703 / SF</t>
  </si>
  <si>
    <t>8mm / 4,5mm</t>
  </si>
  <si>
    <t>0419 / 0119</t>
  </si>
  <si>
    <t>7mm / 3mm</t>
  </si>
  <si>
    <t>2823 / 2623</t>
  </si>
  <si>
    <t>MGF / SEP6E28</t>
  </si>
  <si>
    <t>2323 / 2323</t>
  </si>
  <si>
    <t>MGF / SDU9F62</t>
  </si>
  <si>
    <t>680 / 686 / 687 / 682</t>
  </si>
  <si>
    <t>3mm / 4mm / 2,5mm / 2mm</t>
  </si>
  <si>
    <t>CONTINENTAL CONTIPOWER CONTACT</t>
  </si>
  <si>
    <t>974 / 976</t>
  </si>
  <si>
    <t>CINTURATO P7</t>
  </si>
  <si>
    <t>4419</t>
  </si>
  <si>
    <t>1mm</t>
  </si>
  <si>
    <t>2823 / 1923 / 2823 / 1923</t>
  </si>
  <si>
    <t>1070 / 993 / 1069 / 994</t>
  </si>
  <si>
    <t>4mm / 4mm / 3,5mm / 3,5mm</t>
  </si>
  <si>
    <t>1623 / 1923 / 1923 / 1223</t>
  </si>
  <si>
    <t>886 / 996 / 941 / 845</t>
  </si>
  <si>
    <t>4mm / 3,5mm / 2mm / 3,5mm</t>
  </si>
  <si>
    <t>940</t>
  </si>
  <si>
    <t>995 / 883</t>
  </si>
  <si>
    <t>4720 / 4820</t>
  </si>
  <si>
    <t>0221</t>
  </si>
  <si>
    <t>LDB</t>
  </si>
  <si>
    <t>960 / 961</t>
  </si>
  <si>
    <t>4622</t>
  </si>
  <si>
    <t>830 / 829</t>
  </si>
  <si>
    <t>776/775</t>
  </si>
  <si>
    <t>2622</t>
  </si>
  <si>
    <t>MGF / RHQ6I69</t>
  </si>
  <si>
    <t>211 / 210</t>
  </si>
  <si>
    <t>4,5mm / 4mm</t>
  </si>
  <si>
    <t>2522</t>
  </si>
  <si>
    <t>4mm / 3,5mm</t>
  </si>
  <si>
    <t>MGF / SDP5J33</t>
  </si>
  <si>
    <t>1022</t>
  </si>
  <si>
    <t>650 / 649</t>
  </si>
  <si>
    <t>MGF / RHS8D24</t>
  </si>
  <si>
    <t>2mm / 2mm / 2,5mm</t>
  </si>
  <si>
    <t>MGF / RHS8D21</t>
  </si>
  <si>
    <t>4321 / 3121</t>
  </si>
  <si>
    <t>575 / 576</t>
  </si>
  <si>
    <t>4421</t>
  </si>
  <si>
    <t>ROYALBLACK R5201</t>
  </si>
  <si>
    <t>1,5mm / 1,5mm</t>
  </si>
  <si>
    <t>822 / 772 / 821 / 771</t>
  </si>
  <si>
    <t>3,5mm / 3,5mm / 4mm / 3mm</t>
  </si>
  <si>
    <t>3,5mm / 2mm</t>
  </si>
  <si>
    <t>1075 / 1076</t>
  </si>
  <si>
    <t>LDB / BDC9J76</t>
  </si>
  <si>
    <t>4mm / 2,5mm</t>
  </si>
  <si>
    <t>1019 / 1020</t>
  </si>
  <si>
    <t>1169 / 1168</t>
  </si>
  <si>
    <t>4022 / 2523 / 2423</t>
  </si>
  <si>
    <t>208 / 919 / 916</t>
  </si>
  <si>
    <t>2mm / 2mm / 2mm</t>
  </si>
  <si>
    <t>SUMITOMO BC20</t>
  </si>
  <si>
    <t>4220</t>
  </si>
  <si>
    <t>0,5mm</t>
  </si>
  <si>
    <t>ECT</t>
  </si>
  <si>
    <t>3322 / 3023 / 3322 / 2923</t>
  </si>
  <si>
    <t>SF / 1126 / SF / 1127</t>
  </si>
  <si>
    <t>2,5mm / 3,5mm / 3mm / 2,5mm</t>
  </si>
  <si>
    <t>CAC / SEJ1H99</t>
  </si>
  <si>
    <t>893 / 892</t>
  </si>
  <si>
    <t>2,5mm / 2mm</t>
  </si>
  <si>
    <t>1023 / 0122 / 1023</t>
  </si>
  <si>
    <t>889 / 890 / 891</t>
  </si>
  <si>
    <t>1mm / 4mm /2mm</t>
  </si>
  <si>
    <t>215/65/16</t>
  </si>
  <si>
    <t>TRIANGLE CNTT GLS</t>
  </si>
  <si>
    <t>0,5mm / 1mm</t>
  </si>
  <si>
    <t>NEXEN NPRIZ RH1</t>
  </si>
  <si>
    <t>2019 / 1919</t>
  </si>
  <si>
    <t>290 / 289</t>
  </si>
  <si>
    <t>1279 / 950</t>
  </si>
  <si>
    <t>5,5mm / 3mm</t>
  </si>
  <si>
    <t>4320 / 4920</t>
  </si>
  <si>
    <t>488 / 485</t>
  </si>
  <si>
    <t>4522 / 2523 / 4523 / 1222 / 1122</t>
  </si>
  <si>
    <t>300 / 917 / 301 / SF / SF</t>
  </si>
  <si>
    <t>2,5mm / 4,5mm / 1,5mm / 1,5mm / 2mm</t>
  </si>
  <si>
    <t>TRIANGLE TR685</t>
  </si>
  <si>
    <t>3220 / 3420 / 3320</t>
  </si>
  <si>
    <t>3mm / 3mm / 4mm</t>
  </si>
  <si>
    <t>4620 / 4620</t>
  </si>
  <si>
    <t>2mm / 4mm</t>
  </si>
  <si>
    <t>POA / RHL5FG8</t>
  </si>
  <si>
    <t>1623 / 4522 / 4522</t>
  </si>
  <si>
    <t>801 / SF / SF</t>
  </si>
  <si>
    <t>4,5mm / 4mm / 3,5mm</t>
  </si>
  <si>
    <t>2523 / 1823 / 2423 / 2423 / 2423</t>
  </si>
  <si>
    <t>970 / 1167 / 973 / 958 / 959</t>
  </si>
  <si>
    <t>6mm / 5mm / 6mm / 4mm / 3mm</t>
  </si>
  <si>
    <t>1423 / 1423</t>
  </si>
  <si>
    <t>1153 / 1152</t>
  </si>
  <si>
    <t>3423 / 1323</t>
  </si>
  <si>
    <t>SF / 745</t>
  </si>
  <si>
    <t>2223 / 2223</t>
  </si>
  <si>
    <t>1135 / 1134</t>
  </si>
  <si>
    <t>3420 / 3320</t>
  </si>
  <si>
    <t>969 / 967</t>
  </si>
  <si>
    <t>867 / 766</t>
  </si>
  <si>
    <t>823 / 824</t>
  </si>
  <si>
    <t>1923 / 2823 / 2823 / 2823</t>
  </si>
  <si>
    <t>1058 / 1063 / 1062 / 1030</t>
  </si>
  <si>
    <t>3mm / 3mm / 3mm / 3,5mm</t>
  </si>
  <si>
    <t>952 / 945 / 954 / 955 / 943 / 953</t>
  </si>
  <si>
    <t>3mm / 4mm / 3mm / 2mm / 3mm / 2mm</t>
  </si>
  <si>
    <t>2,5mm / 3,5mm</t>
  </si>
  <si>
    <t xml:space="preserve">MARÇO </t>
  </si>
  <si>
    <t>2923/2923</t>
  </si>
  <si>
    <t>1224 / 1225</t>
  </si>
  <si>
    <t>3mm/3,5mm</t>
  </si>
  <si>
    <t>4223/1923/4423</t>
  </si>
  <si>
    <t>1307 / 1091 / 1305</t>
  </si>
  <si>
    <t>3mm /2,5mm/3,5mm</t>
  </si>
  <si>
    <t>FLN / BDE5I40</t>
  </si>
  <si>
    <t>195/75/16C</t>
  </si>
  <si>
    <t>ONYX NY06</t>
  </si>
  <si>
    <t>1921 / 1921 / 4520 / 4520</t>
  </si>
  <si>
    <t>SF / 530 / 539 / SF</t>
  </si>
  <si>
    <t>4,5mm / 4,5mm / 4,mm / 3,5mm</t>
  </si>
  <si>
    <t xml:space="preserve">4518 / 4518 </t>
  </si>
  <si>
    <t>527 / 529</t>
  </si>
  <si>
    <t>MGF / SEP6E14</t>
  </si>
  <si>
    <t>2mm / 1,5mm / 4mm/4,5mm</t>
  </si>
  <si>
    <t>881/ 880</t>
  </si>
  <si>
    <t>2,5mm / 2,0mm</t>
  </si>
  <si>
    <t xml:space="preserve">CAC </t>
  </si>
  <si>
    <t>2323 / 2323 / 2323 / 2323</t>
  </si>
  <si>
    <t>2mm / 2mm/ 2mm / 2mm</t>
  </si>
  <si>
    <t>CAC / SDU9G04</t>
  </si>
  <si>
    <t>1223 / 1223</t>
  </si>
  <si>
    <t xml:space="preserve">711 / 864 </t>
  </si>
  <si>
    <t>2923 / 2923</t>
  </si>
  <si>
    <t>1086 / 1085</t>
  </si>
  <si>
    <t>1722/1522</t>
  </si>
  <si>
    <t xml:space="preserve">SF / SF </t>
  </si>
  <si>
    <t>3,5 mm / 3,5mm</t>
  </si>
  <si>
    <t>2822/2822</t>
  </si>
  <si>
    <t>TCM CWB / SEL0E72</t>
  </si>
  <si>
    <t>1823/1023</t>
  </si>
  <si>
    <t>1184 /1185</t>
  </si>
  <si>
    <t xml:space="preserve">LDB </t>
  </si>
  <si>
    <t>1323 / 1423 / 1423 / 1423 / 1423</t>
  </si>
  <si>
    <t>1226 / 1172 / 1173 / 1174 / 1231</t>
  </si>
  <si>
    <t>1,5mm / 2,5mm / 1,5mm / 1mm / 1,5mm</t>
  </si>
  <si>
    <t>1 mm</t>
  </si>
  <si>
    <t>ECT CWB / BDD3B67</t>
  </si>
  <si>
    <t>215/75/17,5</t>
  </si>
  <si>
    <t>GOODRIP</t>
  </si>
  <si>
    <t>5622 / 4722</t>
  </si>
  <si>
    <t>723 / 724</t>
  </si>
  <si>
    <t>5 mm / 0,5 mm</t>
  </si>
  <si>
    <t>1186 / 1187</t>
  </si>
  <si>
    <t>0122 / 4322</t>
  </si>
  <si>
    <t>868 / 865</t>
  </si>
  <si>
    <t xml:space="preserve">GOODYEAR  G32 CARGO </t>
  </si>
  <si>
    <t xml:space="preserve">3,5mm </t>
  </si>
  <si>
    <t>FLN / BEX8E21</t>
  </si>
  <si>
    <t>2922 /  4222</t>
  </si>
  <si>
    <t>286 / 287</t>
  </si>
  <si>
    <t>2,5mm/ 4,5mm</t>
  </si>
  <si>
    <t>0822 / 3621</t>
  </si>
  <si>
    <t>518 / 516</t>
  </si>
  <si>
    <t>4,5mm / 3mm</t>
  </si>
  <si>
    <t>1133 / 1023</t>
  </si>
  <si>
    <t>1159 / 1158</t>
  </si>
  <si>
    <t xml:space="preserve">2mm / 2mm </t>
  </si>
  <si>
    <t>MGF</t>
  </si>
  <si>
    <t>LDB / BDC9J79</t>
  </si>
  <si>
    <t>3223/4022</t>
  </si>
  <si>
    <t>1244/ SF</t>
  </si>
  <si>
    <t>1,5mm / 2 mm</t>
  </si>
  <si>
    <t>BNU/ SEL8J35</t>
  </si>
  <si>
    <t>1433 / 1434</t>
  </si>
  <si>
    <t>TCM CWB / SDU9E92</t>
  </si>
  <si>
    <t>3022 / 3222</t>
  </si>
  <si>
    <t xml:space="preserve">ABRIL </t>
  </si>
  <si>
    <t>TCM CWB / SDU9F54</t>
  </si>
  <si>
    <t xml:space="preserve">3423 / 3423 / 1923 / 1722 </t>
  </si>
  <si>
    <t xml:space="preserve">1400 / 1401 / 942 / SF </t>
  </si>
  <si>
    <t xml:space="preserve">2,5mm / 2,mm / 4,5 mm / 4 mm </t>
  </si>
  <si>
    <t xml:space="preserve"> CAC / BCQ 7144</t>
  </si>
  <si>
    <t>1142 / 1143</t>
  </si>
  <si>
    <t xml:space="preserve">BNU </t>
  </si>
  <si>
    <t xml:space="preserve">3423 / 1923 </t>
  </si>
  <si>
    <t xml:space="preserve">1089 / 1323 </t>
  </si>
  <si>
    <t xml:space="preserve">PIRELLI CINTURATO </t>
  </si>
  <si>
    <t>MGF/ SDU9F69</t>
  </si>
  <si>
    <t>1223/2823</t>
  </si>
  <si>
    <t>831 / 1050/ 473 / 1051</t>
  </si>
  <si>
    <t>2mm / 1,5mm / 5mm/ 1mm</t>
  </si>
  <si>
    <t>PGR / SEP6E17</t>
  </si>
  <si>
    <t xml:space="preserve">1257 / 1258 / 1259 / 1260 </t>
  </si>
  <si>
    <t xml:space="preserve">4mm / 1mm / 1mm / 1,5 mm </t>
  </si>
  <si>
    <t>CAC / RHT6I61</t>
  </si>
  <si>
    <t xml:space="preserve">2923 / 3023  </t>
  </si>
  <si>
    <t xml:space="preserve">1100 / 1099 </t>
  </si>
  <si>
    <t xml:space="preserve">MICHELIN X MULTI </t>
  </si>
  <si>
    <t>7.mm</t>
  </si>
  <si>
    <t xml:space="preserve">5 mm </t>
  </si>
  <si>
    <t>PGR / SEL0E74</t>
  </si>
  <si>
    <t xml:space="preserve">LANVIGATOR  </t>
  </si>
  <si>
    <t>1042 / 1043</t>
  </si>
  <si>
    <t xml:space="preserve">1299 / 1300 </t>
  </si>
  <si>
    <t>PGR</t>
  </si>
  <si>
    <t>TCM CWB /  RHS8D23</t>
  </si>
  <si>
    <t>2223/2213</t>
  </si>
  <si>
    <t>TCM CWB / BEX5C02</t>
  </si>
  <si>
    <t>3422 / 3422</t>
  </si>
  <si>
    <t>SF /SF</t>
  </si>
  <si>
    <t>SAO</t>
  </si>
  <si>
    <t>6,5 mm / 6mm</t>
  </si>
  <si>
    <t>CTB / SEI5B87</t>
  </si>
  <si>
    <t xml:space="preserve">BLU </t>
  </si>
  <si>
    <t>3423 / 2423</t>
  </si>
  <si>
    <t>1302 / 1301</t>
  </si>
  <si>
    <t>MGA / SDU2E89</t>
  </si>
  <si>
    <t>1071 / 1073</t>
  </si>
  <si>
    <t>MGA / SEP6E28</t>
  </si>
  <si>
    <t>1119 / 1072</t>
  </si>
  <si>
    <t>1,5 mm</t>
  </si>
  <si>
    <t>LINGLONG GREM MAX</t>
  </si>
  <si>
    <t>TCM / BDS4A75</t>
  </si>
  <si>
    <t>1722 / 0522</t>
  </si>
  <si>
    <t xml:space="preserve">7 mm </t>
  </si>
  <si>
    <t>LAR / SEP6E36</t>
  </si>
  <si>
    <t>1406 / 1407 / 1408 /  1409</t>
  </si>
  <si>
    <t>3mm / 4,5mm / 4mm /  2,5 mm</t>
  </si>
  <si>
    <t xml:space="preserve">1123 / 2423 </t>
  </si>
  <si>
    <t>1180 /  1193</t>
  </si>
  <si>
    <t>CTB / RHS8D27</t>
  </si>
  <si>
    <t>TRIANGLE TALONG LS</t>
  </si>
  <si>
    <t xml:space="preserve">910 / 911 / 912 </t>
  </si>
  <si>
    <t>3mm / 3mm  / 3mm</t>
  </si>
  <si>
    <t>TCM / SDU9F72</t>
  </si>
  <si>
    <t>1398 / 1399</t>
  </si>
  <si>
    <t xml:space="preserve">3423 / 4223 </t>
  </si>
  <si>
    <t xml:space="preserve">1371 / 1370 </t>
  </si>
  <si>
    <t>2 mm / 2mm</t>
  </si>
  <si>
    <t>LDB / SDU9E86</t>
  </si>
  <si>
    <t xml:space="preserve">1114 / 1115 / 1116 / 1117 </t>
  </si>
  <si>
    <t>2,5mm / 2mm / 2mm / 2,5 mm</t>
  </si>
  <si>
    <t>MGA</t>
  </si>
  <si>
    <t>CTB / SEZ3A79</t>
  </si>
  <si>
    <t>BLU / BEQ7158</t>
  </si>
  <si>
    <t>WASTLAKE  RADIAL H188</t>
  </si>
  <si>
    <t>0823 / 0823</t>
  </si>
  <si>
    <t>932 / 933</t>
  </si>
  <si>
    <t>2,5 mm / 2,5mm</t>
  </si>
  <si>
    <t>BLU / SEL8J84</t>
  </si>
  <si>
    <t>7mm</t>
  </si>
  <si>
    <t>LDN / SEL0B96</t>
  </si>
  <si>
    <t>1486/1485</t>
  </si>
  <si>
    <t xml:space="preserve">1046 / 1047 </t>
  </si>
  <si>
    <t>LDN / BEX5C07</t>
  </si>
  <si>
    <t>1122 / 1222</t>
  </si>
  <si>
    <t>LBD 012/ LBD 011</t>
  </si>
  <si>
    <t>1295 / 1297</t>
  </si>
  <si>
    <t>LDN / SES1B62</t>
  </si>
  <si>
    <t>XBRI CARGO PLUS 2</t>
  </si>
  <si>
    <t xml:space="preserve">TCM </t>
  </si>
  <si>
    <t>REMOLD</t>
  </si>
  <si>
    <t>2017/1718</t>
  </si>
  <si>
    <t xml:space="preserve">  SF / SF </t>
  </si>
  <si>
    <t>CAC / BEJ4E57</t>
  </si>
  <si>
    <t>TRIANGLE  TR652</t>
  </si>
  <si>
    <t>1101 / 1098</t>
  </si>
  <si>
    <t>TCM / SDU9F92</t>
  </si>
  <si>
    <t>0224 / 0224</t>
  </si>
  <si>
    <t>1550 / 1552</t>
  </si>
  <si>
    <t>SF / 513</t>
  </si>
  <si>
    <t>1087/1067</t>
  </si>
  <si>
    <t>3423 / 3423 / 3423</t>
  </si>
  <si>
    <t>1374 / 1375 / 1376</t>
  </si>
  <si>
    <t>1mm / 1mm / 1,5mm</t>
  </si>
  <si>
    <t>FLN / SDU9E81</t>
  </si>
  <si>
    <t xml:space="preserve">1323 / 1323 / 1323 </t>
  </si>
  <si>
    <t>1,5mm / 3,5mm / 2,5mm</t>
  </si>
  <si>
    <t>FLN / SDU9G03</t>
  </si>
  <si>
    <t xml:space="preserve">3222 / 3022 / 3222 / 3222 </t>
  </si>
  <si>
    <t xml:space="preserve">511 /512  /513 / 514 </t>
  </si>
  <si>
    <t>2,5mm / 2mm / 3mm / 2,5 mm</t>
  </si>
  <si>
    <t>SAO / RHS8D15</t>
  </si>
  <si>
    <t xml:space="preserve">4221 / 3121 </t>
  </si>
  <si>
    <t>SAO / RHS3G77</t>
  </si>
  <si>
    <t>3821 / 3721 / 3821 / 3721</t>
  </si>
  <si>
    <t xml:space="preserve">                                           5mm / 4,5mm / 5mm / 5mm</t>
  </si>
  <si>
    <t>MGA /RHQ6I69</t>
  </si>
  <si>
    <t xml:space="preserve">2,5mm </t>
  </si>
  <si>
    <t xml:space="preserve">MAIO </t>
  </si>
  <si>
    <t>LDB / RHQ4D39</t>
  </si>
  <si>
    <t>235/75/16</t>
  </si>
  <si>
    <t>GOODRIP KTX</t>
  </si>
  <si>
    <t>215/15/16</t>
  </si>
  <si>
    <t>GOODYEAR RHS</t>
  </si>
  <si>
    <t>2523/2523</t>
  </si>
  <si>
    <t>1389 / 1387</t>
  </si>
  <si>
    <t xml:space="preserve">JUNHO </t>
  </si>
  <si>
    <t>TCM / BEY4E58</t>
  </si>
  <si>
    <t>4523 / 4523</t>
  </si>
  <si>
    <t>2,5mm / 4,5mm</t>
  </si>
  <si>
    <t>MGA / SDU9F62</t>
  </si>
  <si>
    <t>1323 / 1323 / 1323 / 1323</t>
  </si>
  <si>
    <t>1200 / 1201 / 1202 / 1203</t>
  </si>
  <si>
    <t>2mm / 2mm / 3mm / 4,5mm</t>
  </si>
  <si>
    <t>4023 / 0123 / 3823 / 3223</t>
  </si>
  <si>
    <t>1514 / 603 / 1513 / 1245</t>
  </si>
  <si>
    <t>2mm / 2.5mm / 1,5mm / 2mm</t>
  </si>
  <si>
    <t>1444 / 1445 / 1446 / 1447 / 1449 / 1451</t>
  </si>
  <si>
    <t>1mm / 1,5mm / 1,5mm / 1.5mm / 2mm /1,5mm</t>
  </si>
  <si>
    <t>WESTLAKE H 189</t>
  </si>
  <si>
    <t xml:space="preserve">0723 / 0723 </t>
  </si>
  <si>
    <t>2mm/ 2mm</t>
  </si>
  <si>
    <t>LAR / SFD5C30</t>
  </si>
  <si>
    <t>VANCONTACT AP CONTINENTAL</t>
  </si>
  <si>
    <t>2,5 mm / 2mm / 1mm / 1mm</t>
  </si>
  <si>
    <t>PIRELLI CINTURATO P1</t>
  </si>
  <si>
    <t>3221 / 3321</t>
  </si>
  <si>
    <t>3mm/ 2mm</t>
  </si>
  <si>
    <t xml:space="preserve">BARUN BRAVIS </t>
  </si>
  <si>
    <t xml:space="preserve">GOODYEAR ASSURANSE </t>
  </si>
  <si>
    <t>4522 / 4522</t>
  </si>
  <si>
    <t>1504 / 1505</t>
  </si>
  <si>
    <t xml:space="preserve">4923 / 4923 </t>
  </si>
  <si>
    <t>1572 / 1574</t>
  </si>
  <si>
    <t>0224/4423</t>
  </si>
  <si>
    <t>1550 / 1419</t>
  </si>
  <si>
    <t>LAR / SDW2F35</t>
  </si>
  <si>
    <t>FIRESTONE  F700</t>
  </si>
  <si>
    <t>3.5 mm</t>
  </si>
  <si>
    <t>LAR /SIB5B90</t>
  </si>
  <si>
    <t>XBRI FAST WAIS A3</t>
  </si>
  <si>
    <t>LDB/SDU9F98</t>
  </si>
  <si>
    <t>CWB/RHS8D20</t>
  </si>
  <si>
    <t>FLN/RHQ4D40</t>
  </si>
  <si>
    <t>WESTLAKE CR960</t>
  </si>
  <si>
    <t>PIRELLI  FR:01</t>
  </si>
  <si>
    <t>MICHELIN X MULTI</t>
  </si>
  <si>
    <t xml:space="preserve">GOODYEAR REGIONAL </t>
  </si>
  <si>
    <t>CAC / SDR4E38</t>
  </si>
  <si>
    <t>GENERAL ALTIMAX</t>
  </si>
  <si>
    <t>2 mm</t>
  </si>
  <si>
    <t>4 mm</t>
  </si>
  <si>
    <t>CWB / SDU9G05</t>
  </si>
  <si>
    <t>ADERENZA SPEEDLINE</t>
  </si>
  <si>
    <t>DUNLOP SPORT  FM 800</t>
  </si>
  <si>
    <t xml:space="preserve">DUNLOP ENASAVE </t>
  </si>
  <si>
    <t>XBRI PREMIUN</t>
  </si>
  <si>
    <t>ENERGY FORMULA</t>
  </si>
  <si>
    <t>1mm.</t>
  </si>
  <si>
    <t xml:space="preserve">TEPECO TYRE </t>
  </si>
  <si>
    <t>CWB/SEOJ46</t>
  </si>
  <si>
    <t>PIRELLI  FR 88</t>
  </si>
  <si>
    <t>8mm</t>
  </si>
  <si>
    <t>CWB/SEW5B72</t>
  </si>
  <si>
    <t>CONTINENTAL RHS2</t>
  </si>
  <si>
    <t>CWB</t>
  </si>
  <si>
    <t>PIRELLI CINTURATO  P7</t>
  </si>
  <si>
    <t>CWB / SDU9E92</t>
  </si>
  <si>
    <t xml:space="preserve"> CWB / SDU6E30</t>
  </si>
  <si>
    <t>205/65/15</t>
  </si>
  <si>
    <t>MGA / SDP5J33</t>
  </si>
  <si>
    <t>LAR /  SEP6E36</t>
  </si>
  <si>
    <t>LDB / SEO2G25</t>
  </si>
  <si>
    <t>PGO / SDU9F80</t>
  </si>
  <si>
    <t>HIFLY SUPER  2000</t>
  </si>
  <si>
    <t>PGO / RHS8D13</t>
  </si>
  <si>
    <t>PGO /SEP6E17</t>
  </si>
  <si>
    <t>SUNNY TRAFORCE</t>
  </si>
  <si>
    <t>BLU</t>
  </si>
  <si>
    <t>LAR / SFD5C29</t>
  </si>
  <si>
    <t xml:space="preserve">CONTINENTAL  VANCONTACT </t>
  </si>
  <si>
    <t>CWB / SEL0E72</t>
  </si>
  <si>
    <t>APOLLO ASTRUT</t>
  </si>
  <si>
    <t xml:space="preserve">AGOSTO </t>
  </si>
  <si>
    <t>DUNLOP SPORT</t>
  </si>
  <si>
    <t>CONFORSER CF300</t>
  </si>
  <si>
    <t>TRIANGLE  TALON GLS</t>
  </si>
  <si>
    <t>ESTOURADO</t>
  </si>
  <si>
    <t xml:space="preserve">CWB </t>
  </si>
  <si>
    <t>TRIANGLE  TR 652</t>
  </si>
  <si>
    <t>LAR /  RHT2C48</t>
  </si>
  <si>
    <t>AMULET AT 505</t>
  </si>
  <si>
    <t>LAR /  RHT2C58</t>
  </si>
  <si>
    <t xml:space="preserve">XBRI ECOPLUS </t>
  </si>
  <si>
    <t>CONFORSER CF510</t>
  </si>
  <si>
    <t>LDB / SFD2H31</t>
  </si>
  <si>
    <t>LDB / SEI5B84</t>
  </si>
  <si>
    <t>LDB / BDQ8B16</t>
  </si>
  <si>
    <t xml:space="preserve">DELINTE DV2 </t>
  </si>
  <si>
    <t>DUNLOP ENASAVE</t>
  </si>
  <si>
    <t>TRAZANO SR 1796</t>
  </si>
  <si>
    <t>KELLY KS 465</t>
  </si>
  <si>
    <t>GOODRIDE RD28</t>
  </si>
  <si>
    <t>LDB / SDR8E01</t>
  </si>
  <si>
    <t xml:space="preserve">PIRELLI CINTAURO P1 </t>
  </si>
  <si>
    <t>LDB / SDR4E38</t>
  </si>
  <si>
    <t>XBRI FAST WAY</t>
  </si>
  <si>
    <t>1.5mm</t>
  </si>
  <si>
    <t xml:space="preserve">BRIDGESTONE DURAVIS </t>
  </si>
  <si>
    <t>MASSIMO DUREVO</t>
  </si>
  <si>
    <t xml:space="preserve"> PR</t>
  </si>
  <si>
    <t xml:space="preserve">SETEMBRO </t>
  </si>
  <si>
    <t>MGF / BBW0296</t>
  </si>
  <si>
    <t>RECAPE</t>
  </si>
  <si>
    <t>MGF / RHQ 4D38</t>
  </si>
  <si>
    <t>GOOTRIP KTX816</t>
  </si>
  <si>
    <t>TCM / RHC1G23</t>
  </si>
  <si>
    <t>2,mm</t>
  </si>
  <si>
    <t>6mm</t>
  </si>
  <si>
    <t xml:space="preserve">BOLHA </t>
  </si>
  <si>
    <t>CORTADO</t>
  </si>
  <si>
    <t>XBRI PRIMIUN</t>
  </si>
  <si>
    <t>DUNLOP ENOSAVE</t>
  </si>
  <si>
    <t>FIRESTONE F700</t>
  </si>
  <si>
    <t>FORROAD FRD 16</t>
  </si>
  <si>
    <t xml:space="preserve">TRIANGLE </t>
  </si>
  <si>
    <t>TCM / SDU9F63</t>
  </si>
  <si>
    <t>cortado</t>
  </si>
  <si>
    <t>MGF / RHQ6I66</t>
  </si>
  <si>
    <t xml:space="preserve"> CHO /SEJ1H97</t>
  </si>
  <si>
    <t>TCM / BCQ7519</t>
  </si>
  <si>
    <t>205/65/16</t>
  </si>
  <si>
    <t xml:space="preserve">CARGO PLUS XBRI </t>
  </si>
  <si>
    <t>205/70/16</t>
  </si>
  <si>
    <t>COKTONE</t>
  </si>
  <si>
    <t>LANVIGATOR</t>
  </si>
  <si>
    <t xml:space="preserve">CORTADO </t>
  </si>
  <si>
    <t>MGA / RHS8D21</t>
  </si>
  <si>
    <t>TCM  SEP/6E21</t>
  </si>
  <si>
    <t xml:space="preserve">PIRRELI CINTAURO </t>
  </si>
  <si>
    <t>TCM FINAL 72</t>
  </si>
  <si>
    <t>CAC /  SEJ1H99</t>
  </si>
  <si>
    <t>BNU /  RHS8D22</t>
  </si>
  <si>
    <t>CHAP</t>
  </si>
  <si>
    <t>FLN /SDU9E81</t>
  </si>
  <si>
    <t>FLN /BCQ7B55</t>
  </si>
  <si>
    <t>APOLLO ASTRUST</t>
  </si>
  <si>
    <t>10mm</t>
  </si>
  <si>
    <t>CAC /  SDU9F96</t>
  </si>
  <si>
    <t>DURABLE  CONFORT</t>
  </si>
  <si>
    <t>275/80/22,5</t>
  </si>
  <si>
    <t>PIRELLI RECAP</t>
  </si>
  <si>
    <t>12mm</t>
  </si>
  <si>
    <t xml:space="preserve">TALAO </t>
  </si>
  <si>
    <t>TRIANGLE TALON GLS</t>
  </si>
  <si>
    <t>FLN / BEY4C18</t>
  </si>
  <si>
    <t>GOODYEAR REGIONAL  RHS</t>
  </si>
  <si>
    <t>BNU /  SDT8J51</t>
  </si>
  <si>
    <t>MAGNUN GIORNATA</t>
  </si>
  <si>
    <t>CWB / SDP7F84</t>
  </si>
  <si>
    <t>195/55/16</t>
  </si>
  <si>
    <t xml:space="preserve">OUTUBRO </t>
  </si>
  <si>
    <t>CWB / SES2D41</t>
  </si>
  <si>
    <t xml:space="preserve">talão </t>
  </si>
  <si>
    <t xml:space="preserve">ALTMAX ONE </t>
  </si>
  <si>
    <t>PIRELLI P1</t>
  </si>
  <si>
    <t>BASE / BDD6F94</t>
  </si>
  <si>
    <t>PIRELLI MC 45</t>
  </si>
  <si>
    <t>TRIANGLE TR 865</t>
  </si>
  <si>
    <t>BRIDGESTONE M814</t>
  </si>
  <si>
    <t xml:space="preserve">GOODYEAR  REGIONAL </t>
  </si>
  <si>
    <t xml:space="preserve">MATRIZ </t>
  </si>
  <si>
    <t>TRIANGLE  TEM 11</t>
  </si>
  <si>
    <t xml:space="preserve">CHO / SEP6E11 </t>
  </si>
  <si>
    <t>PTO / SEP6E36</t>
  </si>
  <si>
    <t xml:space="preserve">MGF </t>
  </si>
  <si>
    <t>BNU / RHS8D16</t>
  </si>
  <si>
    <t>HIFLY  SUPER 2000</t>
  </si>
  <si>
    <t>CRI / RHS8D14</t>
  </si>
  <si>
    <t>CRI / SDU9F49</t>
  </si>
  <si>
    <t xml:space="preserve">CRICIUNA </t>
  </si>
  <si>
    <t>CRI / SEP6E22</t>
  </si>
  <si>
    <t>CHA / SDU9G05</t>
  </si>
  <si>
    <t xml:space="preserve">PATO BRANCO </t>
  </si>
  <si>
    <t>XBRI ROBUST</t>
  </si>
  <si>
    <t>LDB / SDT8J05</t>
  </si>
  <si>
    <t>GOODYEAR  CARGO G32</t>
  </si>
  <si>
    <t>9mm</t>
  </si>
  <si>
    <t>BOLHA</t>
  </si>
  <si>
    <t>CRI / RHP7C49</t>
  </si>
  <si>
    <t>PGO / SEP6E17</t>
  </si>
  <si>
    <t>CAC /SDU9F96</t>
  </si>
  <si>
    <t xml:space="preserve">CTB </t>
  </si>
  <si>
    <t>PIRELLI CHRONNO</t>
  </si>
  <si>
    <t>3,9mm</t>
  </si>
  <si>
    <t>CTB / SEL5J85</t>
  </si>
  <si>
    <t xml:space="preserve">PTO / SDU9E88 </t>
  </si>
  <si>
    <t>SP SPORT DUNLOP</t>
  </si>
  <si>
    <t>SUNNY HARMONIK</t>
  </si>
  <si>
    <t>CAC /SDU9F01</t>
  </si>
  <si>
    <t>CAC /SDU9G01</t>
  </si>
  <si>
    <t xml:space="preserve">LANVIGATOR </t>
  </si>
  <si>
    <t>LDB/SDU-9E86</t>
  </si>
  <si>
    <t xml:space="preserve">GOODYEAR 32 CARGO </t>
  </si>
  <si>
    <t xml:space="preserve">CHO </t>
  </si>
  <si>
    <t xml:space="preserve">GENERAL ALTMAX </t>
  </si>
  <si>
    <t>CHO/ SDU9E88</t>
  </si>
  <si>
    <t xml:space="preserve">DELMAX </t>
  </si>
  <si>
    <t>CWB / SDU9F72</t>
  </si>
  <si>
    <t>CORTE</t>
  </si>
  <si>
    <t>GPB / SDW2F35</t>
  </si>
  <si>
    <t>MGF/ SEP6E14</t>
  </si>
  <si>
    <t>CAC/SDR4E38</t>
  </si>
  <si>
    <t>CAC/SDU8E52</t>
  </si>
  <si>
    <t>COMFORSER F300</t>
  </si>
  <si>
    <t>ONYX</t>
  </si>
  <si>
    <t>SUNSET OVER CARGO</t>
  </si>
  <si>
    <t>LDB /  SFD2H31</t>
  </si>
  <si>
    <t>DURABLE CONFORT</t>
  </si>
  <si>
    <t>ECT/ BDG1E73</t>
  </si>
  <si>
    <t xml:space="preserve">SAO </t>
  </si>
  <si>
    <t>TRIANGLE TR 652</t>
  </si>
  <si>
    <t>PTO/ SEI5B90</t>
  </si>
  <si>
    <t xml:space="preserve">DELMAX  </t>
  </si>
  <si>
    <t>MGF/ SEP6E28</t>
  </si>
  <si>
    <t>CAC/SEL5J86</t>
  </si>
  <si>
    <t>ECT/ BDD0BX1</t>
  </si>
  <si>
    <t>PIRRELLI CINTAURO P7</t>
  </si>
  <si>
    <t xml:space="preserve">GENEGAL ALTMAX </t>
  </si>
  <si>
    <t xml:space="preserve">DELMAX  ALTMAX </t>
  </si>
  <si>
    <t>2,3mm</t>
  </si>
  <si>
    <t>FLN SDU9F92</t>
  </si>
  <si>
    <t>LDB / SEL4E96</t>
  </si>
  <si>
    <t>PTO</t>
  </si>
  <si>
    <t>4,mm</t>
  </si>
  <si>
    <t>CINTAURO PIRELLI</t>
  </si>
  <si>
    <t xml:space="preserve"> 2mm</t>
  </si>
  <si>
    <t>175/75/14</t>
  </si>
  <si>
    <t>WESTLAKE RP18</t>
  </si>
  <si>
    <t>COSKSTONE CK32</t>
  </si>
  <si>
    <t xml:space="preserve">GOODYEAR DIRECTION </t>
  </si>
  <si>
    <t>MGF/ RHQ6I66</t>
  </si>
  <si>
    <t>GPB / SFD5C29</t>
  </si>
  <si>
    <t>WESTLAKE  RFADIAL 188</t>
  </si>
  <si>
    <t>CWB / SDY6E93</t>
  </si>
  <si>
    <t>CAC/SDU9F96</t>
  </si>
  <si>
    <t>PGO/SDU9F80</t>
  </si>
  <si>
    <t>PGO</t>
  </si>
  <si>
    <t>MGF/ RHS8D24</t>
  </si>
  <si>
    <t xml:space="preserve">ADERENZA  ALTMAX </t>
  </si>
  <si>
    <t>CAC/SEH0B26</t>
  </si>
  <si>
    <t>1,0mm</t>
  </si>
  <si>
    <t>MGF/SDU9F62</t>
  </si>
  <si>
    <t>PIRELLI  CHONNO</t>
  </si>
  <si>
    <t>CAC/ SDR4E38</t>
  </si>
  <si>
    <t>FLN / BEQ2A54</t>
  </si>
  <si>
    <t>3,mm</t>
  </si>
  <si>
    <t>CHA / SEL5J85</t>
  </si>
  <si>
    <t xml:space="preserve">CRICIUMA </t>
  </si>
  <si>
    <t>CAC / SEP6E33</t>
  </si>
  <si>
    <t>LDB / STD8J05</t>
  </si>
  <si>
    <t>DUNLOP  SP  SPORT</t>
  </si>
  <si>
    <t>CTB / SEL3A79</t>
  </si>
  <si>
    <t>CAC/ BET7D67</t>
  </si>
  <si>
    <t>CHA</t>
  </si>
  <si>
    <t>DE3LMAX</t>
  </si>
  <si>
    <t>CONFORSER</t>
  </si>
  <si>
    <t>CAC/ SDU9F96</t>
  </si>
  <si>
    <t>AMAZER</t>
  </si>
  <si>
    <t>COMFORSER F350</t>
  </si>
  <si>
    <t>CAC/RHQ6i61</t>
  </si>
  <si>
    <t>225/75/17.5</t>
  </si>
  <si>
    <t xml:space="preserve">FLN </t>
  </si>
  <si>
    <t>GOODYEAR  G32</t>
  </si>
  <si>
    <t>CAC/ SEJ1H99</t>
  </si>
  <si>
    <t>LINGLONG</t>
  </si>
  <si>
    <t>PTO / SFD5C30</t>
  </si>
  <si>
    <t>CONFORSER SF510</t>
  </si>
  <si>
    <t>XBRI TARES</t>
  </si>
  <si>
    <t>GPB / SPW2F35</t>
  </si>
  <si>
    <t>DUNLOP  TOURING</t>
  </si>
  <si>
    <t xml:space="preserve">6mm </t>
  </si>
  <si>
    <t xml:space="preserve">TRIANGLE  </t>
  </si>
  <si>
    <t>GOODRIP KTX 816</t>
  </si>
  <si>
    <t>3 mm</t>
  </si>
  <si>
    <t>7 mm</t>
  </si>
  <si>
    <t>1,2 mm</t>
  </si>
  <si>
    <t xml:space="preserve">CURITIBANOS </t>
  </si>
  <si>
    <t>SAO PAULO</t>
  </si>
  <si>
    <t>CCAT ECO DRIVE</t>
  </si>
  <si>
    <t xml:space="preserve">AOTEL </t>
  </si>
  <si>
    <t>BARUM BRILANTS</t>
  </si>
  <si>
    <t>HANDA</t>
  </si>
  <si>
    <t>CHO/BCQ2A54</t>
  </si>
  <si>
    <t>HIFLY 2000</t>
  </si>
  <si>
    <t>2,5 mm</t>
  </si>
  <si>
    <t xml:space="preserve">ADERENZA </t>
  </si>
  <si>
    <t>CAC/SEB0B26</t>
  </si>
  <si>
    <t>1,3mm</t>
  </si>
  <si>
    <t>CAC/SDU9G05</t>
  </si>
  <si>
    <t>CHA/ BEQ2A54</t>
  </si>
  <si>
    <t>GPB/TAP2C40</t>
  </si>
  <si>
    <t xml:space="preserve">CONTINENTAL </t>
  </si>
  <si>
    <t>GPB/SDU9F71</t>
  </si>
  <si>
    <t>CHA/ RHD9F45</t>
  </si>
  <si>
    <t xml:space="preserve">PIRELLI </t>
  </si>
  <si>
    <t xml:space="preserve">GOODYEAR </t>
  </si>
  <si>
    <t>GREEEN MAX</t>
  </si>
  <si>
    <t xml:space="preserve">ROADX </t>
  </si>
  <si>
    <t>CWB/ BBV7271</t>
  </si>
  <si>
    <t>LDB/RHL1D81</t>
  </si>
  <si>
    <t>LDB/SEL0B96</t>
  </si>
  <si>
    <t>CAC/SDR4D25</t>
  </si>
  <si>
    <t>LDB/SDU9F80</t>
  </si>
  <si>
    <t>GODRITE</t>
  </si>
  <si>
    <t>PTO/SED9B32</t>
  </si>
  <si>
    <t>ENZO</t>
  </si>
  <si>
    <t>CAC/BEP1I25</t>
  </si>
  <si>
    <t>GOODYEAR REGIONAL</t>
  </si>
  <si>
    <t>235/35/17.5</t>
  </si>
  <si>
    <t>LDB/BDE1E73</t>
  </si>
  <si>
    <t>LDB/SFD2H31</t>
  </si>
  <si>
    <t>CHO/SEP6E11</t>
  </si>
  <si>
    <t>CAC/SDR438</t>
  </si>
  <si>
    <t>MATRIZ</t>
  </si>
  <si>
    <t>BARUN</t>
  </si>
  <si>
    <t>MODELO (275/80/22.5)</t>
  </si>
  <si>
    <t>QUANTIDADE</t>
  </si>
  <si>
    <t>MODELO (295/80/22.5)</t>
  </si>
  <si>
    <t>XBRI CURVEPLUS</t>
  </si>
  <si>
    <t>PIRELLI FR88 (LISO)</t>
  </si>
  <si>
    <t>PIRELLI TR88 (BORRACHUDO)</t>
  </si>
  <si>
    <t>XBRI XCURVE BORRACHUDO</t>
  </si>
  <si>
    <t>AUSTONE AT115</t>
  </si>
  <si>
    <t>XBRI XCURVE Z1</t>
  </si>
  <si>
    <t>DOUBLE STAR  RECAP</t>
  </si>
  <si>
    <t>RECEBIDOS:</t>
  </si>
  <si>
    <t>TOTAL:</t>
  </si>
  <si>
    <t xml:space="preserve">SAIDA DE PNEUS </t>
  </si>
  <si>
    <t>Lista Filial</t>
  </si>
  <si>
    <t>Lista Aro</t>
  </si>
  <si>
    <t>Lista Eixo</t>
  </si>
  <si>
    <t>Lista medida</t>
  </si>
  <si>
    <t>Lista Marca</t>
  </si>
  <si>
    <t>Lista Modelo</t>
  </si>
  <si>
    <t>Lisa veículo</t>
  </si>
  <si>
    <t>1º EIXO</t>
  </si>
  <si>
    <t>Gritsch Brasília</t>
  </si>
  <si>
    <t>Gritsch Campo Grande</t>
  </si>
  <si>
    <t>185/14R</t>
  </si>
  <si>
    <t>Gritsch Cuiabá</t>
  </si>
  <si>
    <t>Gritsch Rondonópolis</t>
  </si>
  <si>
    <t>Gritsch Salvador</t>
  </si>
  <si>
    <t>Gritsch Sinop</t>
  </si>
  <si>
    <t>DATA DE EMISSÃO</t>
  </si>
  <si>
    <t>CNPJ</t>
  </si>
  <si>
    <t>V. UNT</t>
  </si>
  <si>
    <t>V.TOTAL</t>
  </si>
  <si>
    <t>N.F</t>
  </si>
  <si>
    <t>ENVIADOS</t>
  </si>
  <si>
    <t>LANÇADA</t>
  </si>
  <si>
    <t>PNEUS  EM ESTOQUE AT</t>
  </si>
  <si>
    <t>RS PNEUS</t>
  </si>
  <si>
    <t>JRDIAS</t>
  </si>
  <si>
    <t>34092</t>
  </si>
  <si>
    <t>24041</t>
  </si>
  <si>
    <t>Apollo</t>
  </si>
  <si>
    <t>WETSLAKE</t>
  </si>
  <si>
    <t>.</t>
  </si>
  <si>
    <t>28.732.768/0001-79</t>
  </si>
  <si>
    <t>GOODTRIP</t>
  </si>
  <si>
    <t>01.668.130/0001-60</t>
  </si>
  <si>
    <t>325</t>
  </si>
  <si>
    <t>329</t>
  </si>
  <si>
    <t>33.375.034/0001-10</t>
  </si>
  <si>
    <t>37.205.048/0001-18</t>
  </si>
  <si>
    <t>1444</t>
  </si>
  <si>
    <t>28.732.768/0002-50</t>
  </si>
  <si>
    <t>358</t>
  </si>
  <si>
    <t>1443</t>
  </si>
  <si>
    <t>412</t>
  </si>
  <si>
    <t>41077</t>
  </si>
  <si>
    <t>22/07/2023</t>
  </si>
  <si>
    <t>R$      485,83</t>
  </si>
  <si>
    <t>R$        9716,60</t>
  </si>
  <si>
    <t>42130</t>
  </si>
  <si>
    <t>LING LONG GREEN MAX</t>
  </si>
  <si>
    <t>R$      284,15</t>
  </si>
  <si>
    <t>R$        6251,30</t>
  </si>
  <si>
    <t>441</t>
  </si>
  <si>
    <t>450</t>
  </si>
  <si>
    <t>WESTLAKE H10 PR</t>
  </si>
  <si>
    <t>469</t>
  </si>
  <si>
    <t>R$       236,60</t>
  </si>
  <si>
    <t>R$         1,419.60</t>
  </si>
  <si>
    <t>485</t>
  </si>
  <si>
    <t>WESTLAKE H188 10PR</t>
  </si>
  <si>
    <t>R$       539,54</t>
  </si>
  <si>
    <t>R$         1,079.08</t>
  </si>
  <si>
    <t>498</t>
  </si>
  <si>
    <t>567</t>
  </si>
  <si>
    <t>XBRI PREMIUM F1</t>
  </si>
  <si>
    <t>25017</t>
  </si>
  <si>
    <t>25026</t>
  </si>
  <si>
    <t>522</t>
  </si>
  <si>
    <t>25047</t>
  </si>
  <si>
    <t>596</t>
  </si>
  <si>
    <t>43677</t>
  </si>
  <si>
    <t>HIFLY HF261 TECHCO1</t>
  </si>
  <si>
    <t>623</t>
  </si>
  <si>
    <t>WESTLAKE 10PR</t>
  </si>
  <si>
    <t>44121</t>
  </si>
  <si>
    <t>1553</t>
  </si>
  <si>
    <t>19/10/23</t>
  </si>
  <si>
    <t>18/9/23</t>
  </si>
  <si>
    <t>720</t>
  </si>
  <si>
    <t>726</t>
  </si>
  <si>
    <t>713</t>
  </si>
  <si>
    <t>DURABLE CONFORT F01</t>
  </si>
  <si>
    <t>25375</t>
  </si>
  <si>
    <t>763</t>
  </si>
  <si>
    <t>774</t>
  </si>
  <si>
    <t>1589</t>
  </si>
  <si>
    <t>25467</t>
  </si>
  <si>
    <t>838</t>
  </si>
  <si>
    <t>75.308.551/0033-01</t>
  </si>
  <si>
    <t>LINGLONG R666</t>
  </si>
  <si>
    <t>151418</t>
  </si>
  <si>
    <t>861</t>
  </si>
  <si>
    <t>37.205.048/0001-46</t>
  </si>
  <si>
    <t>46791</t>
  </si>
  <si>
    <t>1792</t>
  </si>
  <si>
    <t>934</t>
  </si>
  <si>
    <t>910</t>
  </si>
  <si>
    <t>949</t>
  </si>
  <si>
    <t>25703</t>
  </si>
  <si>
    <t>969</t>
  </si>
  <si>
    <t>992</t>
  </si>
  <si>
    <t>25786</t>
  </si>
  <si>
    <t>SAILUN ATREZZO SH406</t>
  </si>
  <si>
    <t>1060</t>
  </si>
  <si>
    <t>25813</t>
  </si>
  <si>
    <t>25868</t>
  </si>
  <si>
    <t>25937</t>
  </si>
  <si>
    <t>1235</t>
  </si>
  <si>
    <t>50079</t>
  </si>
  <si>
    <t>1883</t>
  </si>
  <si>
    <t>1296</t>
  </si>
  <si>
    <t>50755</t>
  </si>
  <si>
    <t>1381</t>
  </si>
  <si>
    <t>1382</t>
  </si>
  <si>
    <t>JKTYRE JETWAY-JUL</t>
  </si>
  <si>
    <t>1398</t>
  </si>
  <si>
    <t>1396</t>
  </si>
  <si>
    <t>1409</t>
  </si>
  <si>
    <t>1495</t>
  </si>
  <si>
    <t>152388</t>
  </si>
  <si>
    <t>1270</t>
  </si>
  <si>
    <t>ATREZZO SH406</t>
  </si>
  <si>
    <t>52664</t>
  </si>
  <si>
    <t>26.469.474/0001-70</t>
  </si>
  <si>
    <t>1169</t>
  </si>
  <si>
    <t>1570</t>
  </si>
  <si>
    <t>1533</t>
  </si>
  <si>
    <t>1645</t>
  </si>
  <si>
    <t>1710</t>
  </si>
  <si>
    <t>54402</t>
  </si>
  <si>
    <t>54490</t>
  </si>
  <si>
    <t>1718</t>
  </si>
  <si>
    <t>09.009.223/0001-94</t>
  </si>
  <si>
    <t>IMPORTADO</t>
  </si>
  <si>
    <t>52044</t>
  </si>
  <si>
    <t xml:space="preserve">BRIDGESTONE </t>
  </si>
  <si>
    <t>1772</t>
  </si>
  <si>
    <t>AUSTONE CUL2</t>
  </si>
  <si>
    <t>52493</t>
  </si>
  <si>
    <t>1807</t>
  </si>
  <si>
    <t>1211</t>
  </si>
  <si>
    <t>RECAP  MICHELIN</t>
  </si>
  <si>
    <t>52687</t>
  </si>
  <si>
    <t>26844</t>
  </si>
  <si>
    <t>1854</t>
  </si>
  <si>
    <t xml:space="preserve">  PNEUMAR</t>
  </si>
  <si>
    <t>153049</t>
  </si>
  <si>
    <t xml:space="preserve">RECAP  BRIDGESTONE </t>
  </si>
  <si>
    <t>53057</t>
  </si>
  <si>
    <t xml:space="preserve"> IVO RECAP </t>
  </si>
  <si>
    <t>1895</t>
  </si>
  <si>
    <t xml:space="preserve">RECAP STEEL MARK </t>
  </si>
  <si>
    <t>53380</t>
  </si>
  <si>
    <t>53.180.534/0001-03</t>
  </si>
  <si>
    <t>1312</t>
  </si>
  <si>
    <t xml:space="preserve">PIRELLI RECAP </t>
  </si>
  <si>
    <t>54075</t>
  </si>
  <si>
    <t xml:space="preserve">GOODYEAR RECAP </t>
  </si>
  <si>
    <t xml:space="preserve">IMPORTADO RECAP  </t>
  </si>
  <si>
    <t>BRIDGESTONE RECAP REFOR</t>
  </si>
  <si>
    <t>50.004.291/0001-64</t>
  </si>
  <si>
    <t>ADERENZA  SPEEDLINE D2</t>
  </si>
  <si>
    <t>2091</t>
  </si>
  <si>
    <t>295/80/22.5</t>
  </si>
  <si>
    <t>DOUBLE  STAR  ADILSON</t>
  </si>
  <si>
    <t>58469</t>
  </si>
  <si>
    <t xml:space="preserve">APOLLO RECAP </t>
  </si>
  <si>
    <t>55156</t>
  </si>
  <si>
    <t>1151</t>
  </si>
  <si>
    <t>2169</t>
  </si>
  <si>
    <t>2681</t>
  </si>
  <si>
    <t>SUNNY  NL106</t>
  </si>
  <si>
    <t>DURABLE  CONFORTF01</t>
  </si>
  <si>
    <t>2247</t>
  </si>
  <si>
    <t>2252</t>
  </si>
  <si>
    <t xml:space="preserve">  09.009.223/0001-94</t>
  </si>
  <si>
    <t xml:space="preserve">DCR RECAPADO </t>
  </si>
  <si>
    <t>56254</t>
  </si>
  <si>
    <t>56508</t>
  </si>
  <si>
    <t>MICHELIN RECAP</t>
  </si>
  <si>
    <t>1282</t>
  </si>
  <si>
    <t>XBRI FASTWAY GI</t>
  </si>
  <si>
    <t>2395</t>
  </si>
  <si>
    <t>27488</t>
  </si>
  <si>
    <t xml:space="preserve">IVO PECAP </t>
  </si>
  <si>
    <t>DOUBLE STAR RECAP ALTO</t>
  </si>
  <si>
    <t xml:space="preserve">RECAP </t>
  </si>
  <si>
    <t xml:space="preserve"> 28.732.768/0002-50</t>
  </si>
  <si>
    <t xml:space="preserve">AMULET  AT505 LISO </t>
  </si>
  <si>
    <t>28,732.768./0002-50</t>
  </si>
  <si>
    <t>2489</t>
  </si>
  <si>
    <t>RECAP  BAIXO</t>
  </si>
  <si>
    <t>58640</t>
  </si>
  <si>
    <t>RECAP  ALTO</t>
  </si>
  <si>
    <t xml:space="preserve"> 53.180.534/0001-03</t>
  </si>
  <si>
    <t xml:space="preserve">VECTRA  JK TYRE </t>
  </si>
  <si>
    <t>4531</t>
  </si>
  <si>
    <t>456.30486/0001.43</t>
  </si>
  <si>
    <t>RECAP ALTO</t>
  </si>
  <si>
    <t>59427</t>
  </si>
  <si>
    <t>59744</t>
  </si>
  <si>
    <t xml:space="preserve">VULCANIZAÇÃO </t>
  </si>
  <si>
    <t>2614</t>
  </si>
  <si>
    <t>2640</t>
  </si>
  <si>
    <t>45.630.846/0001-43</t>
  </si>
  <si>
    <t>14501</t>
  </si>
  <si>
    <t>60914</t>
  </si>
  <si>
    <t>2705</t>
  </si>
  <si>
    <t>61311</t>
  </si>
  <si>
    <t xml:space="preserve">RECAP BAIXO </t>
  </si>
  <si>
    <t>DELMAX ULTIMATOUR</t>
  </si>
  <si>
    <t>14604</t>
  </si>
  <si>
    <t>2749</t>
  </si>
  <si>
    <t>61790</t>
  </si>
  <si>
    <t>2783</t>
  </si>
  <si>
    <t>5402</t>
  </si>
  <si>
    <t>14909</t>
  </si>
  <si>
    <t>BDP  DIST.</t>
  </si>
  <si>
    <t>55.139.297/0001-62</t>
  </si>
  <si>
    <t>5086</t>
  </si>
  <si>
    <t>GOODYEAR RECAP</t>
  </si>
  <si>
    <t>63306</t>
  </si>
  <si>
    <t>STEEL MARK RECAP CON</t>
  </si>
  <si>
    <t>2899</t>
  </si>
  <si>
    <t>DELMAX  ULTIMATOUR</t>
  </si>
  <si>
    <t>15229</t>
  </si>
  <si>
    <t>DELMAX  ULTIMAPLUS</t>
  </si>
  <si>
    <t>15196</t>
  </si>
  <si>
    <t>15339</t>
  </si>
  <si>
    <t>APOLLO ENDURACE 2 LISO</t>
  </si>
  <si>
    <t>2929</t>
  </si>
  <si>
    <t>2935</t>
  </si>
  <si>
    <t xml:space="preserve">RECAP   BORRACHUDO </t>
  </si>
  <si>
    <t>63770</t>
  </si>
  <si>
    <t>2953</t>
  </si>
  <si>
    <t xml:space="preserve">JR DIAS  </t>
  </si>
  <si>
    <t>15841</t>
  </si>
  <si>
    <t>15840</t>
  </si>
  <si>
    <t>RECAP BORRACHUDO</t>
  </si>
  <si>
    <t>64095-4</t>
  </si>
  <si>
    <t>64150</t>
  </si>
  <si>
    <t xml:space="preserve">RECAP  VULCANIZACAO </t>
  </si>
  <si>
    <t>28.732.768.0002/50</t>
  </si>
  <si>
    <t>APOLLO ENDURACE</t>
  </si>
  <si>
    <t>3030</t>
  </si>
  <si>
    <t>3030-1</t>
  </si>
  <si>
    <t>3030-2</t>
  </si>
  <si>
    <t>SUUNY NL 106</t>
  </si>
  <si>
    <t>16096</t>
  </si>
  <si>
    <t>16101</t>
  </si>
  <si>
    <t>65018</t>
  </si>
  <si>
    <t>3112</t>
  </si>
  <si>
    <t>56594</t>
  </si>
  <si>
    <t>HIFLY HF 261</t>
  </si>
  <si>
    <t>64894</t>
  </si>
  <si>
    <t>APOLLO ALSTRUST</t>
  </si>
  <si>
    <t>66069</t>
  </si>
  <si>
    <t>RECAP  GARANTIA</t>
  </si>
  <si>
    <t>8757</t>
  </si>
  <si>
    <t>78.141.462/0002-05</t>
  </si>
  <si>
    <t>RECAP A</t>
  </si>
  <si>
    <t>11178</t>
  </si>
  <si>
    <t>RECAP B</t>
  </si>
  <si>
    <t>TRISINO</t>
  </si>
  <si>
    <t>65908</t>
  </si>
  <si>
    <t>SUNNY  NP206</t>
  </si>
  <si>
    <t>11320</t>
  </si>
  <si>
    <t>03.114.949/0009.68</t>
  </si>
  <si>
    <t>ANTARES   SU-830</t>
  </si>
  <si>
    <t>18839</t>
  </si>
  <si>
    <t>ROADX  LISO</t>
  </si>
  <si>
    <t>HIFLY  TENCHO</t>
  </si>
  <si>
    <t>66968</t>
  </si>
  <si>
    <t>SAILUN   ATREZZO</t>
  </si>
  <si>
    <t>3334</t>
  </si>
  <si>
    <t>19093</t>
  </si>
  <si>
    <t>81.374.845/0021-92</t>
  </si>
  <si>
    <t>8101</t>
  </si>
  <si>
    <t>HIFLY   HF261</t>
  </si>
  <si>
    <t>68136</t>
  </si>
  <si>
    <t>ADERENZA  OPERLAND</t>
  </si>
  <si>
    <t>RECAP BAIXO  COM G</t>
  </si>
  <si>
    <t>8231</t>
  </si>
  <si>
    <t>8232</t>
  </si>
  <si>
    <t>SUNNY NL 106</t>
  </si>
  <si>
    <t>3469</t>
  </si>
  <si>
    <t>28872</t>
  </si>
  <si>
    <t>81.374.845.0021/92</t>
  </si>
  <si>
    <t>8409</t>
  </si>
  <si>
    <t>MOMO OUTRUN TL88</t>
  </si>
  <si>
    <t>19430</t>
  </si>
  <si>
    <t>MOMO OUTRUN TL91</t>
  </si>
  <si>
    <t>TRANGLE TE 307</t>
  </si>
  <si>
    <t>28928</t>
  </si>
  <si>
    <t>03.114.949/0009-68</t>
  </si>
  <si>
    <t>19570</t>
  </si>
  <si>
    <t>HIFLY   H162 - LISO</t>
  </si>
  <si>
    <t>3596</t>
  </si>
  <si>
    <t>19803</t>
  </si>
  <si>
    <t>70300</t>
  </si>
  <si>
    <t>PNEU GOODTRIP</t>
  </si>
  <si>
    <t>8984</t>
  </si>
  <si>
    <t xml:space="preserve">RECAP ALTO </t>
  </si>
  <si>
    <t>8985</t>
  </si>
  <si>
    <t>MOMO OUTRUN M20</t>
  </si>
  <si>
    <t>20054</t>
  </si>
  <si>
    <t>03.114.949/0009-69</t>
  </si>
  <si>
    <t>195/65/16</t>
  </si>
  <si>
    <t>RXMOTION H12  - RODAX</t>
  </si>
  <si>
    <t>RECAP BAIXO</t>
  </si>
  <si>
    <t>9230</t>
  </si>
  <si>
    <t>XBRI ECPLOGY</t>
  </si>
  <si>
    <t>MAUER</t>
  </si>
  <si>
    <t>08.423.370/0001-43</t>
  </si>
  <si>
    <t>9363</t>
  </si>
  <si>
    <t>9601</t>
  </si>
  <si>
    <t xml:space="preserve">MAUER PNEUS </t>
  </si>
  <si>
    <t>LANDGMA Z MAX</t>
  </si>
  <si>
    <t>9668</t>
  </si>
  <si>
    <t>9678</t>
  </si>
  <si>
    <t>9679</t>
  </si>
  <si>
    <t>RXMOTION H01  - RODAX</t>
  </si>
  <si>
    <t>20772</t>
  </si>
  <si>
    <t>29446</t>
  </si>
  <si>
    <t>20931</t>
  </si>
  <si>
    <t>90.739.624/0001-18</t>
  </si>
  <si>
    <t>10436</t>
  </si>
  <si>
    <t>10438</t>
  </si>
  <si>
    <t>28.732.768./0002-50</t>
  </si>
  <si>
    <t>HIFLY HH 102 LISO</t>
  </si>
  <si>
    <t>50.004.291/0002-45</t>
  </si>
  <si>
    <t>HIFLY HF261 TECHCO1 91H</t>
  </si>
  <si>
    <t>HIFLY HF261 TECHCO1 88H</t>
  </si>
  <si>
    <t>GOODRIP KTX816 LISO</t>
  </si>
  <si>
    <t>10911</t>
  </si>
  <si>
    <t>11174</t>
  </si>
  <si>
    <t>11135</t>
  </si>
  <si>
    <t>SAFEGUARD GOODTRIP</t>
  </si>
  <si>
    <t>FASTWAY  XBRI</t>
  </si>
  <si>
    <t>BF 188</t>
  </si>
  <si>
    <t>CARGO PLUS 2 XBRI</t>
  </si>
  <si>
    <t>11346</t>
  </si>
  <si>
    <t>11435</t>
  </si>
  <si>
    <t>11496</t>
  </si>
  <si>
    <t>148113</t>
  </si>
  <si>
    <t>COMFORSER  CF300</t>
  </si>
  <si>
    <t>COMFORCER 91H CF510</t>
  </si>
  <si>
    <t>AMULET AT505 LISO</t>
  </si>
  <si>
    <t>4306</t>
  </si>
  <si>
    <t>11860</t>
  </si>
  <si>
    <t xml:space="preserve">R 666 </t>
  </si>
  <si>
    <t>22780</t>
  </si>
  <si>
    <t>COMFORCER 85H CF510</t>
  </si>
  <si>
    <t>150021</t>
  </si>
  <si>
    <t>4383</t>
  </si>
  <si>
    <t>4320</t>
  </si>
  <si>
    <t>05/0925</t>
  </si>
  <si>
    <t>COMFORCER 92H CF510</t>
  </si>
  <si>
    <t>151569</t>
  </si>
  <si>
    <t>12323</t>
  </si>
  <si>
    <t>12324</t>
  </si>
  <si>
    <t>152105</t>
  </si>
  <si>
    <t>28732768/0002-50</t>
  </si>
  <si>
    <t>AMULET  AT501</t>
  </si>
  <si>
    <t>XBRI ECOWAY LISO</t>
  </si>
  <si>
    <t>23324</t>
  </si>
  <si>
    <t>ROADX  RXQUEST</t>
  </si>
  <si>
    <t>12516</t>
  </si>
  <si>
    <t>12577</t>
  </si>
  <si>
    <t>153479</t>
  </si>
  <si>
    <t>12614</t>
  </si>
  <si>
    <t>12734</t>
  </si>
  <si>
    <t>12686</t>
  </si>
  <si>
    <t>AMULET  AT505</t>
  </si>
  <si>
    <t>4662</t>
  </si>
  <si>
    <t>84643</t>
  </si>
  <si>
    <t>SUNNY  NP226</t>
  </si>
  <si>
    <t>4698</t>
  </si>
  <si>
    <t>155800</t>
  </si>
  <si>
    <t>IRONHEAD</t>
  </si>
  <si>
    <t>85287-1</t>
  </si>
  <si>
    <t>185/60/15</t>
  </si>
  <si>
    <t>PNEU HIFLY HF261</t>
  </si>
  <si>
    <t>85287</t>
  </si>
  <si>
    <t>4727</t>
  </si>
  <si>
    <t>156707</t>
  </si>
  <si>
    <t>13077</t>
  </si>
  <si>
    <t>81.374.845/0021-93</t>
  </si>
  <si>
    <t>13076</t>
  </si>
  <si>
    <t>4796</t>
  </si>
  <si>
    <t>13211</t>
  </si>
  <si>
    <t>157989</t>
  </si>
  <si>
    <t>13271</t>
  </si>
  <si>
    <t>13285</t>
  </si>
  <si>
    <t>XBRI CARGO PLUS W2</t>
  </si>
  <si>
    <t>4846</t>
  </si>
  <si>
    <t>4856</t>
  </si>
  <si>
    <t>158639</t>
  </si>
  <si>
    <t>4913</t>
  </si>
  <si>
    <t>13527</t>
  </si>
  <si>
    <t xml:space="preserve"> RECAP ALTO </t>
  </si>
  <si>
    <t>13528</t>
  </si>
  <si>
    <t>13601</t>
  </si>
  <si>
    <t xml:space="preserve"> RECAP BAIXO</t>
  </si>
  <si>
    <t>4976</t>
  </si>
  <si>
    <t>13809</t>
  </si>
  <si>
    <t>CONFORSER 300</t>
  </si>
  <si>
    <t>162939</t>
  </si>
  <si>
    <t>30823</t>
  </si>
  <si>
    <t>5050</t>
  </si>
  <si>
    <t>164179</t>
  </si>
  <si>
    <t xml:space="preserve">MAXTREX </t>
  </si>
  <si>
    <t>164794</t>
  </si>
  <si>
    <t>165604</t>
  </si>
  <si>
    <t>5214</t>
  </si>
  <si>
    <t xml:space="preserve">LINGLONG </t>
  </si>
  <si>
    <t>166260</t>
  </si>
  <si>
    <t>COMFORSER  CF350</t>
  </si>
  <si>
    <t xml:space="preserve">APOLLO  ENDURECE </t>
  </si>
  <si>
    <t>167316</t>
  </si>
  <si>
    <t>5394</t>
  </si>
  <si>
    <t>COMFOTSER CF300</t>
  </si>
  <si>
    <t>168141</t>
  </si>
  <si>
    <t>COMFOTSER CF510</t>
  </si>
  <si>
    <t>168141-2</t>
  </si>
  <si>
    <t>14782</t>
  </si>
  <si>
    <t>14452</t>
  </si>
  <si>
    <t>14450</t>
  </si>
  <si>
    <t>14511</t>
  </si>
  <si>
    <t>168186</t>
  </si>
  <si>
    <t xml:space="preserve">AF  CAR SENTER </t>
  </si>
  <si>
    <t>62.791.906/0001-29</t>
  </si>
  <si>
    <t>148</t>
  </si>
  <si>
    <t>151</t>
  </si>
  <si>
    <t xml:space="preserve">LING LONG </t>
  </si>
  <si>
    <t>14905</t>
  </si>
  <si>
    <t>14951</t>
  </si>
  <si>
    <t>AMULET 505  LISO</t>
  </si>
  <si>
    <t>5751</t>
  </si>
  <si>
    <t>181</t>
  </si>
  <si>
    <t>31404</t>
  </si>
  <si>
    <t>15337</t>
  </si>
  <si>
    <t>15325</t>
  </si>
  <si>
    <t>15401</t>
  </si>
  <si>
    <t>172534</t>
  </si>
  <si>
    <t>173305</t>
  </si>
  <si>
    <t>5842</t>
  </si>
  <si>
    <t>5842-1</t>
  </si>
  <si>
    <t>HIFLY  HF261</t>
  </si>
  <si>
    <t>92165</t>
  </si>
  <si>
    <t>CONFORSER C510</t>
  </si>
  <si>
    <t>173444</t>
  </si>
  <si>
    <t>173443</t>
  </si>
  <si>
    <t>QUANT PNEUS POR ARO</t>
  </si>
  <si>
    <t>PREÇO MÉDIO PNEUS NOVOS</t>
  </si>
  <si>
    <t>Valores</t>
  </si>
  <si>
    <t>2025 Média de VALOR/UN</t>
  </si>
  <si>
    <t>2025 Contagem de MEDIDA</t>
  </si>
  <si>
    <t>Média de VALOR/UN</t>
  </si>
  <si>
    <t>Contagem de MEDIDA</t>
  </si>
  <si>
    <t>TOTAL GASTO PNEUS POR ARO 2025</t>
  </si>
  <si>
    <t>2025 Total</t>
  </si>
  <si>
    <t>2026 Média de VALOR/UN</t>
  </si>
  <si>
    <t>2026 Contagem de MEDIDA</t>
  </si>
  <si>
    <t>TOTAL GASTO PNEUS POR ARO 2026</t>
  </si>
  <si>
    <t>2026 Total</t>
  </si>
  <si>
    <t>TiCKET MÉDIO PNEUS POR ARO</t>
  </si>
  <si>
    <t>TOTAL GASTO PNEUS POR FILIAL</t>
  </si>
  <si>
    <t>Média de TOTAL</t>
  </si>
  <si>
    <t xml:space="preserve">FOGO </t>
  </si>
  <si>
    <t xml:space="preserve">Nº DE RECAPE </t>
  </si>
  <si>
    <t xml:space="preserve">PIRELLI  FR88 </t>
  </si>
  <si>
    <t xml:space="preserve"> GARANTIA  </t>
  </si>
  <si>
    <t xml:space="preserve"> KELLY             </t>
  </si>
  <si>
    <t>DEFORMADO</t>
  </si>
  <si>
    <t>MICHELIN X MULT</t>
  </si>
  <si>
    <t/>
  </si>
  <si>
    <t>CONTINENTAL RH52</t>
  </si>
  <si>
    <t>PIRRELLI  FR88</t>
  </si>
  <si>
    <t>KELLY KS461</t>
  </si>
  <si>
    <t xml:space="preserve">ESTOURADO </t>
  </si>
  <si>
    <t xml:space="preserve">HIFLY </t>
  </si>
  <si>
    <t>DESLOCADO</t>
  </si>
  <si>
    <t>PREÇO MÉDIO PNEUS RECAP</t>
  </si>
  <si>
    <t>TOTAL GASTO PNEUS POR ARO</t>
  </si>
  <si>
    <t>PREÇO MÉDIO POR MODELO E MEDIDA</t>
  </si>
  <si>
    <t>QUANTIDA POR ARO PNEU NOVO</t>
  </si>
  <si>
    <t>QUANTIDA POR ARO RECAP</t>
  </si>
  <si>
    <t>KM RODADO E CUSTO KM</t>
  </si>
  <si>
    <t>(Vários itens)</t>
  </si>
  <si>
    <t>TOTAL DE PNUES</t>
  </si>
  <si>
    <t>PREÇO MÉDIO</t>
  </si>
  <si>
    <t>TOTAL GERAL</t>
  </si>
  <si>
    <t>Contagem de PLACA</t>
  </si>
  <si>
    <t>TOTAL PNEUS</t>
  </si>
  <si>
    <t>TORAL GERAL</t>
  </si>
  <si>
    <t>Média de Km Rodado</t>
  </si>
  <si>
    <t>Média de CPK</t>
  </si>
  <si>
    <t>175/70/14 Total</t>
  </si>
  <si>
    <t>195/60/15 Total</t>
  </si>
  <si>
    <t>225/65/16 Total</t>
  </si>
  <si>
    <t>(vazio)</t>
  </si>
  <si>
    <t xml:space="preserve">Ticekt Médio </t>
  </si>
  <si>
    <t>Ticekt Médio</t>
  </si>
  <si>
    <t>Varios</t>
  </si>
  <si>
    <t>Recap</t>
  </si>
  <si>
    <t>Pneus Canta Galo</t>
  </si>
  <si>
    <t>Quantidade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</si>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</sst>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164" formatCode="dd/mm/yy;@"/>
    <numFmt numFmtId="165" formatCode="&quot;R$&quot;\ #,##0.00"/>
    <numFmt numFmtId="166" formatCode="d/m/yy;@"/>
    <numFmt numFmtId="167" formatCode="&quot;$&quot;#,##0.00"/>
    <numFmt numFmtId="168" formatCode="_-[$R$-416]\ * #,##0.00_-;\-[$R$-416]\ * #,##0.00_-;_-[$R$-416]\ * &quot;-&quot;??_-;_-@_-"/>
    <numFmt numFmtId="169" formatCode="0.000"/>
    <numFmt numFmtId="170" formatCode="&quot;R$&quot;\ #,##0.000"/>
  </numFmts>
  <fonts count="28"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color rgb="FF53575C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11"/>
      <color rgb="FF000000"/>
      <name val="Calibri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DA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444444"/>
      <name val="Aptos Narrow"/>
      <charset val="1"/>
    </font>
    <font>
      <sz val="11"/>
      <color theme="0" tint="-0.34998626667073579"/>
      <name val="Calibri"/>
      <family val="2"/>
      <scheme val="minor"/>
    </font>
    <font>
      <sz val="11"/>
      <color rgb="FFF200FF"/>
      <name val="Calibri"/>
      <family val="2"/>
      <scheme val="minor"/>
    </font>
    <font>
      <sz val="12"/>
      <color rgb="FF000000"/>
      <name val="Calibri Light"/>
      <scheme val="major"/>
    </font>
    <font>
      <sz val="11"/>
      <color rgb="FF242424"/>
      <name val="Calibri"/>
      <scheme val="minor"/>
    </font>
    <font>
      <b/>
      <sz val="14"/>
      <color theme="1"/>
      <name val="Calibri"/>
      <family val="2"/>
      <scheme val="minor"/>
    </font>
    <font>
      <sz val="11"/>
      <color theme="1"/>
      <name val="Aptos Narrow"/>
      <charset val="1"/>
    </font>
    <font>
      <sz val="11"/>
      <color rgb="FF242424"/>
      <name val="Aptos Narrow"/>
      <charset val="1"/>
    </font>
    <font>
      <sz val="11"/>
      <color theme="1"/>
      <name val="Calibri"/>
      <family val="2"/>
      <charset val="1"/>
    </font>
    <font>
      <sz val="11"/>
      <color rgb="FF000000"/>
      <name val="Aptos Narrow"/>
      <family val="2"/>
    </font>
    <font>
      <sz val="11"/>
      <color rgb="FF000000"/>
      <name val="Aptos Narrow"/>
    </font>
  </fonts>
  <fills count="2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E03E3E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rgb="FFA6A6A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D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58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65"/>
      </top>
      <bottom/>
      <diagonal/>
    </border>
    <border>
      <left style="thin">
        <color indexed="8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 style="thin">
        <color indexed="8"/>
      </right>
      <top style="thin">
        <color indexed="65"/>
      </top>
      <bottom style="thin">
        <color indexed="8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8" tint="-0.499984740745262"/>
      </top>
      <bottom style="thin">
        <color theme="8" tint="-0.49998474074526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73">
    <xf numFmtId="0" fontId="0" fillId="0" borderId="0" xfId="0"/>
    <xf numFmtId="0" fontId="0" fillId="0" borderId="0" xfId="0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/>
    </xf>
    <xf numFmtId="0" fontId="4" fillId="2" borderId="0" xfId="0" applyFont="1" applyFill="1"/>
    <xf numFmtId="14" fontId="0" fillId="0" borderId="0" xfId="0" applyNumberFormat="1" applyAlignment="1">
      <alignment horizontal="center" vertical="center"/>
    </xf>
    <xf numFmtId="44" fontId="0" fillId="2" borderId="0" xfId="1" applyFont="1" applyFill="1" applyAlignment="1">
      <alignment horizontal="center" vertical="center"/>
    </xf>
    <xf numFmtId="44" fontId="1" fillId="0" borderId="0" xfId="1" applyFont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20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44" fontId="0" fillId="0" borderId="0" xfId="0" applyNumberFormat="1"/>
    <xf numFmtId="3" fontId="0" fillId="0" borderId="0" xfId="0" applyNumberFormat="1" applyAlignment="1">
      <alignment horizontal="center" vertical="center"/>
    </xf>
    <xf numFmtId="44" fontId="0" fillId="0" borderId="0" xfId="1" applyFont="1"/>
    <xf numFmtId="0" fontId="0" fillId="6" borderId="0" xfId="0" applyFill="1"/>
    <xf numFmtId="14" fontId="0" fillId="0" borderId="2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14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2" xfId="0" quotePrefix="1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2" xfId="0" applyBorder="1"/>
    <xf numFmtId="49" fontId="8" fillId="0" borderId="2" xfId="0" applyNumberFormat="1" applyFont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2" fillId="5" borderId="5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7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9" xfId="0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2" fillId="5" borderId="5" xfId="0" applyNumberFormat="1" applyFont="1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7" fontId="0" fillId="0" borderId="0" xfId="1" applyNumberFormat="1" applyFont="1" applyAlignment="1">
      <alignment horizontal="left" vertical="center"/>
    </xf>
    <xf numFmtId="164" fontId="2" fillId="5" borderId="7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2" fillId="5" borderId="9" xfId="0" applyFont="1" applyFill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44" fontId="0" fillId="0" borderId="16" xfId="0" applyNumberFormat="1" applyBorder="1"/>
    <xf numFmtId="44" fontId="0" fillId="0" borderId="17" xfId="0" applyNumberFormat="1" applyBorder="1"/>
    <xf numFmtId="44" fontId="0" fillId="0" borderId="18" xfId="0" applyNumberForma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1" xfId="0" applyNumberFormat="1" applyBorder="1"/>
    <xf numFmtId="0" fontId="0" fillId="0" borderId="1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4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left" vertical="center"/>
    </xf>
    <xf numFmtId="0" fontId="0" fillId="0" borderId="10" xfId="0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 vertical="center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5" xfId="0" applyBorder="1" applyAlignment="1">
      <alignment horizontal="left" vertical="center"/>
    </xf>
    <xf numFmtId="0" fontId="0" fillId="0" borderId="35" xfId="0" applyBorder="1" applyAlignment="1">
      <alignment horizontal="left"/>
    </xf>
    <xf numFmtId="0" fontId="10" fillId="0" borderId="35" xfId="0" applyFont="1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13" fillId="0" borderId="38" xfId="0" applyFont="1" applyBorder="1" applyAlignment="1">
      <alignment vertical="center"/>
    </xf>
    <xf numFmtId="0" fontId="13" fillId="0" borderId="39" xfId="0" applyFont="1" applyBorder="1" applyAlignment="1">
      <alignment vertical="center"/>
    </xf>
    <xf numFmtId="0" fontId="13" fillId="0" borderId="40" xfId="0" applyFont="1" applyBorder="1" applyAlignment="1">
      <alignment vertical="center"/>
    </xf>
    <xf numFmtId="0" fontId="8" fillId="11" borderId="0" xfId="0" applyFont="1" applyFill="1" applyAlignment="1">
      <alignment horizontal="center" vertical="center"/>
    </xf>
    <xf numFmtId="16" fontId="0" fillId="0" borderId="2" xfId="0" applyNumberFormat="1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0" fillId="0" borderId="42" xfId="0" applyBorder="1"/>
    <xf numFmtId="0" fontId="0" fillId="0" borderId="43" xfId="0" applyBorder="1"/>
    <xf numFmtId="0" fontId="14" fillId="0" borderId="2" xfId="0" applyFont="1" applyBorder="1"/>
    <xf numFmtId="0" fontId="0" fillId="4" borderId="2" xfId="0" applyFill="1" applyBorder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0" fillId="0" borderId="44" xfId="0" applyBorder="1"/>
    <xf numFmtId="0" fontId="0" fillId="0" borderId="45" xfId="0" applyBorder="1"/>
    <xf numFmtId="0" fontId="0" fillId="0" borderId="45" xfId="0" applyBorder="1" applyAlignment="1">
      <alignment horizontal="left" vertical="center"/>
    </xf>
    <xf numFmtId="0" fontId="0" fillId="0" borderId="46" xfId="0" applyBorder="1"/>
    <xf numFmtId="0" fontId="0" fillId="0" borderId="34" xfId="0" applyBorder="1"/>
    <xf numFmtId="0" fontId="0" fillId="0" borderId="47" xfId="0" applyBorder="1" applyAlignment="1">
      <alignment horizontal="left"/>
    </xf>
    <xf numFmtId="0" fontId="0" fillId="0" borderId="48" xfId="0" applyBorder="1"/>
    <xf numFmtId="0" fontId="2" fillId="0" borderId="0" xfId="0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16" fillId="0" borderId="0" xfId="0" applyFont="1"/>
    <xf numFmtId="14" fontId="0" fillId="0" borderId="0" xfId="0" applyNumberFormat="1" applyAlignment="1">
      <alignment horizontal="left"/>
    </xf>
    <xf numFmtId="165" fontId="0" fillId="0" borderId="0" xfId="0" applyNumberFormat="1" applyAlignment="1">
      <alignment horizontal="left" vertical="center"/>
    </xf>
    <xf numFmtId="165" fontId="16" fillId="0" borderId="0" xfId="0" applyNumberFormat="1" applyFont="1" applyAlignment="1">
      <alignment horizontal="left" vertical="center"/>
    </xf>
    <xf numFmtId="165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left" vertical="center"/>
    </xf>
    <xf numFmtId="0" fontId="2" fillId="5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8" fillId="0" borderId="2" xfId="0" applyNumberFormat="1" applyFont="1" applyBorder="1" applyAlignment="1">
      <alignment horizontal="left" vertical="center"/>
    </xf>
    <xf numFmtId="49" fontId="9" fillId="0" borderId="2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49" fontId="0" fillId="0" borderId="6" xfId="0" applyNumberFormat="1" applyBorder="1" applyAlignment="1">
      <alignment horizontal="left" vertical="center"/>
    </xf>
    <xf numFmtId="0" fontId="0" fillId="0" borderId="50" xfId="0" applyBorder="1" applyAlignment="1">
      <alignment horizontal="left" vertical="center"/>
    </xf>
    <xf numFmtId="0" fontId="11" fillId="0" borderId="0" xfId="0" applyFont="1" applyAlignment="1">
      <alignment horizontal="left"/>
    </xf>
    <xf numFmtId="0" fontId="0" fillId="2" borderId="0" xfId="0" applyFill="1" applyAlignment="1">
      <alignment horizontal="right" vertical="center"/>
    </xf>
    <xf numFmtId="0" fontId="2" fillId="5" borderId="2" xfId="0" applyFont="1" applyFill="1" applyBorder="1" applyAlignment="1">
      <alignment horizontal="right" vertical="center"/>
    </xf>
    <xf numFmtId="16" fontId="0" fillId="0" borderId="0" xfId="0" applyNumberForma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" fillId="0" borderId="0" xfId="0" applyFont="1" applyAlignment="1">
      <alignment horizontal="right" vertical="center"/>
    </xf>
    <xf numFmtId="0" fontId="6" fillId="8" borderId="0" xfId="0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4" fontId="0" fillId="0" borderId="10" xfId="0" applyNumberFormat="1" applyBorder="1" applyAlignment="1">
      <alignment horizontal="center"/>
    </xf>
    <xf numFmtId="44" fontId="0" fillId="0" borderId="0" xfId="1" applyNumberFormat="1" applyFont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center" vertical="center"/>
    </xf>
    <xf numFmtId="14" fontId="6" fillId="7" borderId="2" xfId="0" applyNumberFormat="1" applyFont="1" applyFill="1" applyBorder="1" applyAlignment="1">
      <alignment horizontal="center" vertical="center"/>
    </xf>
    <xf numFmtId="0" fontId="0" fillId="8" borderId="0" xfId="0" applyFont="1" applyFill="1" applyAlignment="1">
      <alignment horizontal="center" vertical="center"/>
    </xf>
    <xf numFmtId="165" fontId="0" fillId="0" borderId="0" xfId="0" applyNumberFormat="1" applyAlignment="1">
      <alignment horizontal="right" vertical="center"/>
    </xf>
    <xf numFmtId="0" fontId="8" fillId="0" borderId="0" xfId="0" applyFont="1" applyAlignment="1">
      <alignment horizontal="right" vertical="center"/>
    </xf>
    <xf numFmtId="165" fontId="8" fillId="0" borderId="0" xfId="0" applyNumberFormat="1" applyFont="1" applyAlignment="1">
      <alignment horizontal="right" vertical="center"/>
    </xf>
    <xf numFmtId="0" fontId="0" fillId="0" borderId="0" xfId="0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6" fillId="0" borderId="0" xfId="0" applyFont="1" applyAlignment="1">
      <alignment horizontal="right" vertical="top"/>
    </xf>
    <xf numFmtId="165" fontId="0" fillId="0" borderId="0" xfId="0" applyNumberFormat="1" applyAlignment="1">
      <alignment horizontal="right" vertical="top"/>
    </xf>
    <xf numFmtId="0" fontId="11" fillId="0" borderId="0" xfId="0" applyFont="1" applyAlignment="1">
      <alignment horizontal="right" vertical="top"/>
    </xf>
    <xf numFmtId="0" fontId="6" fillId="4" borderId="0" xfId="0" applyFont="1" applyFill="1" applyAlignment="1">
      <alignment horizontal="right" vertical="top"/>
    </xf>
    <xf numFmtId="0" fontId="0" fillId="4" borderId="0" xfId="0" applyFill="1" applyAlignment="1">
      <alignment horizontal="right" vertical="top"/>
    </xf>
    <xf numFmtId="165" fontId="8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19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0" fillId="7" borderId="0" xfId="0" applyFill="1" applyAlignment="1">
      <alignment horizontal="right" vertical="center"/>
    </xf>
    <xf numFmtId="0" fontId="0" fillId="0" borderId="0" xfId="0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13" borderId="0" xfId="0" applyFill="1" applyBorder="1" applyAlignment="1">
      <alignment horizontal="center" vertical="center"/>
    </xf>
    <xf numFmtId="49" fontId="0" fillId="7" borderId="0" xfId="0" applyNumberFormat="1" applyFill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 vertical="center"/>
    </xf>
    <xf numFmtId="0" fontId="0" fillId="7" borderId="0" xfId="0" applyNumberFormat="1" applyFill="1" applyAlignment="1">
      <alignment horizontal="right" vertical="center"/>
    </xf>
    <xf numFmtId="168" fontId="0" fillId="0" borderId="0" xfId="0" pivotButton="1" applyNumberFormat="1"/>
    <xf numFmtId="165" fontId="0" fillId="0" borderId="0" xfId="0" applyNumberFormat="1"/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9" fontId="0" fillId="0" borderId="0" xfId="0" applyNumberFormat="1"/>
    <xf numFmtId="169" fontId="0" fillId="0" borderId="0" xfId="0" applyNumberFormat="1" applyAlignment="1">
      <alignment horizontal="center"/>
    </xf>
    <xf numFmtId="0" fontId="16" fillId="0" borderId="0" xfId="0" applyFont="1" applyBorder="1" applyAlignment="1">
      <alignment horizontal="center"/>
    </xf>
    <xf numFmtId="165" fontId="16" fillId="0" borderId="0" xfId="0" applyNumberFormat="1" applyFont="1" applyBorder="1" applyAlignment="1">
      <alignment horizontal="center"/>
    </xf>
    <xf numFmtId="165" fontId="16" fillId="0" borderId="0" xfId="0" applyNumberFormat="1" applyFont="1" applyBorder="1" applyAlignment="1">
      <alignment horizontal="left"/>
    </xf>
    <xf numFmtId="49" fontId="0" fillId="0" borderId="0" xfId="0" applyNumberForma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0" fillId="0" borderId="0" xfId="0" applyNumberFormat="1"/>
    <xf numFmtId="168" fontId="0" fillId="0" borderId="0" xfId="0" applyNumberFormat="1"/>
    <xf numFmtId="0" fontId="0" fillId="0" borderId="0" xfId="0" applyBorder="1"/>
    <xf numFmtId="2" fontId="0" fillId="0" borderId="0" xfId="0" applyNumberFormat="1"/>
    <xf numFmtId="2" fontId="0" fillId="0" borderId="0" xfId="0" applyNumberFormat="1" applyAlignment="1">
      <alignment horizontal="left"/>
    </xf>
    <xf numFmtId="0" fontId="16" fillId="0" borderId="0" xfId="0" applyNumberFormat="1" applyFont="1" applyBorder="1" applyAlignment="1">
      <alignment horizontal="center"/>
    </xf>
    <xf numFmtId="0" fontId="0" fillId="0" borderId="0" xfId="0" applyNumberFormat="1" applyAlignment="1">
      <alignment horizontal="left"/>
    </xf>
    <xf numFmtId="20" fontId="2" fillId="5" borderId="7" xfId="0" applyNumberFormat="1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8" borderId="0" xfId="0" quotePrefix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165" fontId="0" fillId="7" borderId="0" xfId="0" applyNumberFormat="1" applyFill="1" applyAlignment="1">
      <alignment horizontal="right" vertical="center"/>
    </xf>
    <xf numFmtId="168" fontId="0" fillId="0" borderId="0" xfId="0" pivotButton="1" applyNumberFormat="1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168" fontId="0" fillId="0" borderId="0" xfId="0" applyNumberFormat="1" applyAlignment="1">
      <alignment horizontal="left"/>
    </xf>
    <xf numFmtId="0" fontId="0" fillId="12" borderId="52" xfId="0" applyFill="1" applyBorder="1" applyAlignment="1">
      <alignment horizontal="center"/>
    </xf>
    <xf numFmtId="0" fontId="0" fillId="12" borderId="53" xfId="0" applyFill="1" applyBorder="1" applyAlignment="1">
      <alignment horizontal="center"/>
    </xf>
    <xf numFmtId="0" fontId="0" fillId="0" borderId="41" xfId="0" applyBorder="1"/>
    <xf numFmtId="0" fontId="0" fillId="0" borderId="0" xfId="0" quotePrefix="1"/>
    <xf numFmtId="0" fontId="11" fillId="0" borderId="0" xfId="0" applyFont="1" applyAlignment="1">
      <alignment horizontal="center"/>
    </xf>
    <xf numFmtId="0" fontId="0" fillId="0" borderId="0" xfId="0" quotePrefix="1" applyAlignment="1">
      <alignment horizontal="right" vertical="center"/>
    </xf>
    <xf numFmtId="0" fontId="11" fillId="0" borderId="0" xfId="0" applyFont="1" applyAlignment="1">
      <alignment horizontal="right" vertical="center"/>
    </xf>
    <xf numFmtId="4" fontId="0" fillId="0" borderId="0" xfId="0" applyNumberFormat="1" applyAlignment="1">
      <alignment horizontal="left"/>
    </xf>
    <xf numFmtId="14" fontId="0" fillId="0" borderId="5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1" fillId="0" borderId="10" xfId="0" applyFont="1" applyBorder="1" applyAlignment="1">
      <alignment horizontal="center"/>
    </xf>
    <xf numFmtId="165" fontId="0" fillId="6" borderId="0" xfId="0" applyNumberFormat="1" applyFill="1" applyAlignment="1">
      <alignment horizontal="right" vertical="center"/>
    </xf>
    <xf numFmtId="165" fontId="2" fillId="5" borderId="49" xfId="0" applyNumberFormat="1" applyFont="1" applyFill="1" applyBorder="1" applyAlignment="1">
      <alignment horizontal="right" vertical="center"/>
    </xf>
    <xf numFmtId="165" fontId="8" fillId="4" borderId="0" xfId="0" applyNumberFormat="1" applyFont="1" applyFill="1" applyAlignment="1">
      <alignment horizontal="right" vertical="top"/>
    </xf>
    <xf numFmtId="165" fontId="0" fillId="0" borderId="0" xfId="1" applyNumberFormat="1" applyFont="1" applyAlignment="1">
      <alignment horizontal="right" vertical="center"/>
    </xf>
    <xf numFmtId="165" fontId="0" fillId="0" borderId="0" xfId="1" applyNumberFormat="1" applyFont="1" applyBorder="1" applyAlignment="1">
      <alignment horizontal="right" vertical="center"/>
    </xf>
    <xf numFmtId="165" fontId="6" fillId="4" borderId="0" xfId="0" applyNumberFormat="1" applyFont="1" applyFill="1" applyAlignment="1">
      <alignment horizontal="right" vertical="top"/>
    </xf>
    <xf numFmtId="170" fontId="0" fillId="0" borderId="0" xfId="0" applyNumberFormat="1" applyAlignment="1">
      <alignment horizontal="right" vertical="center"/>
    </xf>
    <xf numFmtId="170" fontId="2" fillId="5" borderId="3" xfId="0" applyNumberFormat="1" applyFont="1" applyFill="1" applyBorder="1" applyAlignment="1">
      <alignment horizontal="right" vertical="center"/>
    </xf>
    <xf numFmtId="170" fontId="0" fillId="7" borderId="0" xfId="0" applyNumberFormat="1" applyFill="1" applyAlignment="1">
      <alignment horizontal="right" vertical="center"/>
    </xf>
    <xf numFmtId="49" fontId="0" fillId="17" borderId="0" xfId="0" applyNumberForma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0" fontId="0" fillId="0" borderId="0" xfId="0" applyFill="1"/>
    <xf numFmtId="0" fontId="0" fillId="0" borderId="0" xfId="0" applyFill="1" applyAlignment="1">
      <alignment horizontal="center"/>
    </xf>
    <xf numFmtId="168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165" fontId="0" fillId="0" borderId="0" xfId="0" applyNumberFormat="1" applyFill="1" applyAlignment="1">
      <alignment horizontal="left" vertical="center"/>
    </xf>
    <xf numFmtId="0" fontId="23" fillId="0" borderId="0" xfId="0" applyFont="1" applyAlignment="1">
      <alignment horizontal="center"/>
    </xf>
    <xf numFmtId="0" fontId="0" fillId="0" borderId="0" xfId="0" applyFill="1" applyAlignment="1">
      <alignment horizontal="right" vertical="center"/>
    </xf>
    <xf numFmtId="168" fontId="0" fillId="0" borderId="0" xfId="0" applyNumberFormat="1" applyAlignment="1">
      <alignment horizontal="right" vertical="center"/>
    </xf>
    <xf numFmtId="168" fontId="0" fillId="2" borderId="0" xfId="0" applyNumberFormat="1" applyFill="1" applyAlignment="1">
      <alignment horizontal="right" vertical="center"/>
    </xf>
    <xf numFmtId="168" fontId="1" fillId="0" borderId="0" xfId="0" applyNumberFormat="1" applyFont="1" applyAlignment="1">
      <alignment horizontal="right" vertical="center"/>
    </xf>
    <xf numFmtId="168" fontId="0" fillId="2" borderId="0" xfId="0" applyNumberFormat="1" applyFill="1" applyAlignment="1">
      <alignment horizontal="left" vertical="center"/>
    </xf>
    <xf numFmtId="168" fontId="2" fillId="5" borderId="2" xfId="0" applyNumberFormat="1" applyFont="1" applyFill="1" applyBorder="1" applyAlignment="1">
      <alignment horizontal="left" vertical="center"/>
    </xf>
    <xf numFmtId="168" fontId="0" fillId="0" borderId="0" xfId="0" applyNumberFormat="1" applyAlignment="1">
      <alignment horizontal="left" vertical="center"/>
    </xf>
    <xf numFmtId="168" fontId="0" fillId="0" borderId="0" xfId="1" applyNumberFormat="1" applyFont="1" applyAlignment="1">
      <alignment horizontal="left" vertical="center"/>
    </xf>
    <xf numFmtId="168" fontId="0" fillId="7" borderId="0" xfId="0" applyNumberFormat="1" applyFill="1" applyAlignment="1">
      <alignment horizontal="left" vertical="center"/>
    </xf>
    <xf numFmtId="168" fontId="0" fillId="0" borderId="0" xfId="0" applyNumberFormat="1" applyAlignment="1">
      <alignment horizontal="left" vertical="center" wrapText="1"/>
    </xf>
    <xf numFmtId="168" fontId="24" fillId="0" borderId="0" xfId="0" applyNumberFormat="1" applyFont="1" applyAlignment="1">
      <alignment horizontal="left"/>
    </xf>
    <xf numFmtId="0" fontId="25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20" fillId="14" borderId="0" xfId="0" applyFont="1" applyFill="1" applyBorder="1" applyAlignment="1">
      <alignment horizontal="center" vertical="center"/>
    </xf>
    <xf numFmtId="0" fontId="0" fillId="8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0" fillId="0" borderId="0" xfId="1" applyNumberFormat="1" applyFont="1" applyFill="1" applyAlignment="1">
      <alignment horizontal="center" vertical="center"/>
    </xf>
    <xf numFmtId="49" fontId="0" fillId="8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8" borderId="0" xfId="0" applyNumberFormat="1" applyFill="1" applyAlignment="1">
      <alignment horizontal="center" vertical="center"/>
    </xf>
    <xf numFmtId="49" fontId="0" fillId="0" borderId="0" xfId="1" applyNumberFormat="1" applyFont="1" applyAlignment="1">
      <alignment horizontal="center" vertical="center"/>
    </xf>
    <xf numFmtId="49" fontId="0" fillId="11" borderId="0" xfId="0" applyNumberFormat="1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26" fillId="0" borderId="0" xfId="0" applyFont="1" applyFill="1" applyBorder="1" applyAlignment="1">
      <alignment wrapText="1"/>
    </xf>
    <xf numFmtId="3" fontId="0" fillId="0" borderId="0" xfId="0" applyNumberFormat="1" applyFill="1" applyAlignment="1">
      <alignment horizontal="left"/>
    </xf>
    <xf numFmtId="168" fontId="0" fillId="0" borderId="0" xfId="0" applyNumberFormat="1" applyFill="1" applyAlignment="1">
      <alignment horizontal="left"/>
    </xf>
    <xf numFmtId="0" fontId="0" fillId="0" borderId="0" xfId="0" applyBorder="1" applyAlignment="1">
      <alignment horizontal="center"/>
    </xf>
    <xf numFmtId="4" fontId="0" fillId="0" borderId="0" xfId="0" applyNumberFormat="1" applyAlignment="1">
      <alignment horizontal="center"/>
    </xf>
    <xf numFmtId="0" fontId="16" fillId="0" borderId="0" xfId="0" applyFont="1" applyAlignment="1">
      <alignment horizontal="left" vertical="center"/>
    </xf>
    <xf numFmtId="0" fontId="0" fillId="0" borderId="0" xfId="0" applyFill="1" applyAlignment="1">
      <alignment horizontal="left"/>
    </xf>
    <xf numFmtId="0" fontId="26" fillId="0" borderId="0" xfId="0" applyFont="1" applyFill="1" applyBorder="1" applyAlignment="1">
      <alignment horizontal="left" wrapText="1"/>
    </xf>
    <xf numFmtId="0" fontId="16" fillId="0" borderId="0" xfId="0" applyFont="1" applyAlignment="1">
      <alignment horizontal="center" vertical="center"/>
    </xf>
    <xf numFmtId="0" fontId="26" fillId="0" borderId="0" xfId="0" applyFont="1" applyFill="1" applyBorder="1" applyAlignment="1">
      <alignment horizontal="center"/>
    </xf>
    <xf numFmtId="0" fontId="26" fillId="0" borderId="0" xfId="0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center"/>
    </xf>
    <xf numFmtId="168" fontId="16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 vertical="center"/>
    </xf>
    <xf numFmtId="0" fontId="26" fillId="0" borderId="0" xfId="0" applyFont="1" applyFill="1" applyBorder="1" applyAlignment="1">
      <alignment horizontal="center" wrapText="1"/>
    </xf>
    <xf numFmtId="14" fontId="0" fillId="0" borderId="0" xfId="0" applyNumberFormat="1" applyFill="1" applyAlignment="1">
      <alignment horizontal="center"/>
    </xf>
    <xf numFmtId="165" fontId="0" fillId="0" borderId="0" xfId="0" applyNumberFormat="1" applyFill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26" fillId="0" borderId="0" xfId="0" applyFont="1" applyFill="1" applyBorder="1" applyAlignment="1">
      <alignment horizontal="left"/>
    </xf>
    <xf numFmtId="0" fontId="0" fillId="0" borderId="0" xfId="0" applyNumberFormat="1" applyBorder="1" applyAlignment="1">
      <alignment horizontal="right" vertical="center"/>
    </xf>
    <xf numFmtId="165" fontId="0" fillId="0" borderId="0" xfId="0" applyNumberFormat="1" applyBorder="1" applyAlignment="1">
      <alignment horizontal="right" vertical="center"/>
    </xf>
    <xf numFmtId="170" fontId="0" fillId="0" borderId="0" xfId="0" applyNumberFormat="1" applyBorder="1" applyAlignment="1">
      <alignment horizontal="right" vertical="center"/>
    </xf>
    <xf numFmtId="0" fontId="27" fillId="0" borderId="0" xfId="0" applyFont="1" applyAlignment="1">
      <alignment horizontal="left" vertical="center"/>
    </xf>
    <xf numFmtId="0" fontId="0" fillId="15" borderId="0" xfId="0" applyFill="1"/>
    <xf numFmtId="0" fontId="16" fillId="15" borderId="0" xfId="0" applyFont="1" applyFill="1" applyBorder="1" applyAlignment="1">
      <alignment horizontal="center"/>
    </xf>
    <xf numFmtId="2" fontId="0" fillId="0" borderId="0" xfId="0" pivotButton="1" applyNumberFormat="1" applyAlignment="1">
      <alignment horizontal="left"/>
    </xf>
    <xf numFmtId="49" fontId="0" fillId="7" borderId="0" xfId="0" applyNumberFormat="1" applyFont="1" applyFill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49" fontId="11" fillId="0" borderId="0" xfId="0" applyNumberFormat="1" applyFont="1" applyAlignment="1">
      <alignment horizontal="center" vertical="center"/>
    </xf>
    <xf numFmtId="0" fontId="0" fillId="19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right" vertical="top"/>
    </xf>
    <xf numFmtId="0" fontId="11" fillId="0" borderId="0" xfId="0" applyFont="1" applyBorder="1" applyAlignment="1">
      <alignment horizontal="center" vertical="center"/>
    </xf>
    <xf numFmtId="0" fontId="9" fillId="8" borderId="0" xfId="0" applyFont="1" applyFill="1" applyBorder="1" applyAlignment="1">
      <alignment horizontal="center" vertical="center"/>
    </xf>
    <xf numFmtId="0" fontId="12" fillId="8" borderId="11" xfId="0" applyFont="1" applyFill="1" applyBorder="1" applyAlignment="1">
      <alignment horizontal="center" vertical="center"/>
    </xf>
    <xf numFmtId="0" fontId="0" fillId="0" borderId="10" xfId="0" applyBorder="1" applyAlignment="1">
      <alignment horizontal="right" vertical="top"/>
    </xf>
    <xf numFmtId="0" fontId="11" fillId="0" borderId="10" xfId="0" applyFont="1" applyBorder="1" applyAlignment="1">
      <alignment horizontal="right" vertical="top"/>
    </xf>
    <xf numFmtId="0" fontId="11" fillId="0" borderId="0" xfId="0" applyFont="1" applyBorder="1" applyAlignment="1">
      <alignment horizontal="center"/>
    </xf>
    <xf numFmtId="0" fontId="0" fillId="0" borderId="1" xfId="0" applyFont="1" applyFill="1" applyBorder="1" applyAlignment="1">
      <alignment horizontal="center" vertical="center"/>
    </xf>
    <xf numFmtId="0" fontId="0" fillId="19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8" fillId="0" borderId="0" xfId="0" applyFont="1" applyFill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0" fontId="11" fillId="0" borderId="0" xfId="0" applyFon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6" fillId="0" borderId="0" xfId="0" applyFont="1" applyFill="1" applyAlignment="1">
      <alignment horizontal="center" vertical="top"/>
    </xf>
    <xf numFmtId="49" fontId="0" fillId="0" borderId="0" xfId="1" applyNumberFormat="1" applyFont="1" applyFill="1" applyAlignment="1">
      <alignment horizontal="center"/>
    </xf>
    <xf numFmtId="49" fontId="0" fillId="0" borderId="0" xfId="0" applyNumberFormat="1" applyFill="1" applyAlignment="1">
      <alignment horizontal="center"/>
    </xf>
    <xf numFmtId="49" fontId="0" fillId="0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/>
    </xf>
    <xf numFmtId="0" fontId="0" fillId="0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11" fillId="0" borderId="0" xfId="0" applyFont="1" applyAlignment="1"/>
    <xf numFmtId="0" fontId="0" fillId="7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2" fillId="5" borderId="2" xfId="0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NumberFormat="1" applyAlignment="1">
      <alignment horizontal="right"/>
    </xf>
    <xf numFmtId="0" fontId="0" fillId="0" borderId="0" xfId="0" pivotButton="1" applyNumberFormat="1" applyAlignment="1">
      <alignment horizontal="center"/>
    </xf>
    <xf numFmtId="0" fontId="0" fillId="0" borderId="0" xfId="0" applyNumberFormat="1" applyBorder="1"/>
    <xf numFmtId="0" fontId="0" fillId="0" borderId="0" xfId="0" applyNumberFormat="1" applyBorder="1" applyAlignment="1">
      <alignment horizontal="center"/>
    </xf>
    <xf numFmtId="14" fontId="0" fillId="0" borderId="0" xfId="0" applyNumberFormat="1"/>
    <xf numFmtId="0" fontId="16" fillId="0" borderId="0" xfId="0" applyFont="1" applyFill="1" applyBorder="1" applyAlignment="1">
      <alignment horizontal="center"/>
    </xf>
    <xf numFmtId="0" fontId="22" fillId="15" borderId="0" xfId="0" applyNumberFormat="1" applyFont="1" applyFill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NumberFormat="1" applyFont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16" fillId="15" borderId="54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15" borderId="5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15" borderId="56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15" borderId="54" xfId="0" applyFont="1" applyFill="1" applyBorder="1" applyAlignment="1">
      <alignment horizontal="center"/>
    </xf>
    <xf numFmtId="0" fontId="16" fillId="15" borderId="55" xfId="0" applyFont="1" applyFill="1" applyBorder="1" applyAlignment="1">
      <alignment horizontal="center"/>
    </xf>
    <xf numFmtId="0" fontId="16" fillId="15" borderId="56" xfId="0" applyFont="1" applyFill="1" applyBorder="1" applyAlignment="1">
      <alignment horizontal="center"/>
    </xf>
  </cellXfs>
  <cellStyles count="3">
    <cellStyle name="Moeda" xfId="1" builtinId="4"/>
    <cellStyle name="Moeda 2" xfId="2" xr:uid="{FFE31712-3560-4384-9946-3C75FAA5C889}"/>
    <cellStyle name="Normal" xfId="0" builtinId="0"/>
  </cellStyles>
  <dxfs count="529">
    <dxf>
      <numFmt numFmtId="0" formatCode="General"/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d/m/yy;@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5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numFmt numFmtId="165" formatCode="&quot;R$&quot;\ #,##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_-[$R$-416]\ * #,##0.00_-;\-[$R$-416]\ * #,##0.00_-;_-[$R$-416]\ * &quot;-&quot;??_-;_-@_-"/>
      <alignment horizontal="center" vertical="center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center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70" formatCode="&quot;R$&quot;\ #,##0.000"/>
      <alignment horizontal="right" vertical="center" textRotation="0" wrapText="0" indent="0" justifyLastLine="0" shrinkToFit="0" readingOrder="0"/>
    </dxf>
    <dxf>
      <numFmt numFmtId="165" formatCode="&quot;R$&quot;\ #,##0.00"/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&quot;R$&quot;\ #,##0.00"/>
      <alignment horizontal="right" vertical="center" textRotation="0" wrapText="0" indent="0" justifyLastLine="0" shrinkToFit="0" readingOrder="0"/>
    </dxf>
    <dxf>
      <numFmt numFmtId="165" formatCode="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/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9" formatCode="0.000"/>
    </dxf>
    <dxf>
      <numFmt numFmtId="169" formatCode="0.000"/>
    </dxf>
    <dxf>
      <numFmt numFmtId="165" formatCode="&quot;R$&quot;\ #,##0.00"/>
    </dxf>
    <dxf>
      <numFmt numFmtId="165" formatCode="&quot;R$&quot;\ #,##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5" formatCode="&quot;R$&quot;\ #,##0.00"/>
    </dxf>
    <dxf>
      <numFmt numFmtId="165" formatCode="&quot;R$&quot;\ #,##0.00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5" formatCode="&quot;R$&quot;\ #,##0.00"/>
    </dxf>
    <dxf>
      <numFmt numFmtId="165" formatCode="&quot;R$&quot;\ #,##0.00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5" formatCode="&quot;R$&quot;\ #,##0.00"/>
    </dxf>
    <dxf>
      <numFmt numFmtId="165" formatCode="&quot;R$&quot;\ #,##0.00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9" formatCode="0.000"/>
    </dxf>
    <dxf>
      <numFmt numFmtId="169" formatCode="0.000"/>
    </dxf>
    <dxf>
      <numFmt numFmtId="165" formatCode="&quot;R$&quot;\ #,##0.00"/>
    </dxf>
    <dxf>
      <numFmt numFmtId="165" formatCode="&quot;R$&quot;\ #,##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5" formatCode="&quot;R$&quot;\ #,##0.00"/>
    </dxf>
    <dxf>
      <numFmt numFmtId="165" formatCode="&quot;R$&quot;\ #,##0.00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numFmt numFmtId="2" formatCode="0.00"/>
    </dxf>
    <dxf>
      <numFmt numFmtId="2" formatCode="0.00"/>
    </dxf>
    <dxf>
      <alignment horizontal="left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0" formatCode="General"/>
    </dxf>
    <dxf>
      <numFmt numFmtId="0" formatCode="General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0" formatCode="General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alignment horizontal="right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colors>
    <mruColors>
      <color rgb="FFDA0000"/>
      <color rgb="FFF200FF"/>
      <color rgb="FFF2DCDA"/>
      <color rgb="FFE03E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2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1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dinâmica13</c:name>
    <c:fmtId val="6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347867676288861E-2"/>
          <c:y val="8.8670347352380857E-2"/>
          <c:w val="0.95418585233586617"/>
          <c:h val="0.739186468099399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P.GRAFICO!$F$3</c:f>
              <c:strCache>
                <c:ptCount val="1"/>
                <c:pt idx="0">
                  <c:v>Soma de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P.GRAFICO!$E$4:$E$19</c:f>
              <c:strCache>
                <c:ptCount val="15"/>
                <c:pt idx="0">
                  <c:v>BASE CWB</c:v>
                </c:pt>
                <c:pt idx="1">
                  <c:v>BLUMENAU</c:v>
                </c:pt>
                <c:pt idx="2">
                  <c:v>CASCAVEL</c:v>
                </c:pt>
                <c:pt idx="3">
                  <c:v>CHAPECO</c:v>
                </c:pt>
                <c:pt idx="4">
                  <c:v>CRICIUMA</c:v>
                </c:pt>
                <c:pt idx="5">
                  <c:v>CURITIBANOS</c:v>
                </c:pt>
                <c:pt idx="6">
                  <c:v>FLORIANOPOLIS</c:v>
                </c:pt>
                <c:pt idx="7">
                  <c:v>LARANJEIRAS</c:v>
                </c:pt>
                <c:pt idx="8">
                  <c:v>LONDRINA</c:v>
                </c:pt>
                <c:pt idx="9">
                  <c:v>MARINGA</c:v>
                </c:pt>
                <c:pt idx="10">
                  <c:v>PONTA GROSSA</c:v>
                </c:pt>
                <c:pt idx="11">
                  <c:v>SÃO PAULO</c:v>
                </c:pt>
                <c:pt idx="12">
                  <c:v>PORTO ALEGRE</c:v>
                </c:pt>
                <c:pt idx="13">
                  <c:v>TCM CWB </c:v>
                </c:pt>
                <c:pt idx="14">
                  <c:v>ECT CORREIOS</c:v>
                </c:pt>
              </c:strCache>
            </c:strRef>
          </c:cat>
          <c:val>
            <c:numRef>
              <c:f>P.GRAFICO!$F$4:$F$19</c:f>
              <c:numCache>
                <c:formatCode>_("R$"* #,##0.00_);_("R$"* \(#,##0.00\);_("R$"* "-"??_);_(@_)</c:formatCode>
                <c:ptCount val="15"/>
                <c:pt idx="0">
                  <c:v>7125.87</c:v>
                </c:pt>
                <c:pt idx="1">
                  <c:v>1621.8799999999999</c:v>
                </c:pt>
                <c:pt idx="2">
                  <c:v>5837.7800000000007</c:v>
                </c:pt>
                <c:pt idx="3">
                  <c:v>2792.56</c:v>
                </c:pt>
                <c:pt idx="4">
                  <c:v>668</c:v>
                </c:pt>
                <c:pt idx="5">
                  <c:v>2774.2</c:v>
                </c:pt>
                <c:pt idx="6">
                  <c:v>3297.96</c:v>
                </c:pt>
                <c:pt idx="7">
                  <c:v>5212.3</c:v>
                </c:pt>
                <c:pt idx="8">
                  <c:v>7059.31</c:v>
                </c:pt>
                <c:pt idx="9">
                  <c:v>2009.6399999999999</c:v>
                </c:pt>
                <c:pt idx="10">
                  <c:v>426.76</c:v>
                </c:pt>
                <c:pt idx="11">
                  <c:v>485.83</c:v>
                </c:pt>
                <c:pt idx="12">
                  <c:v>1404</c:v>
                </c:pt>
                <c:pt idx="13">
                  <c:v>12538.099999999999</c:v>
                </c:pt>
                <c:pt idx="14">
                  <c:v>5306.98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2-4086-9260-F2DDAF7D1D8F}"/>
            </c:ext>
          </c:extLst>
        </c:ser>
        <c:ser>
          <c:idx val="1"/>
          <c:order val="1"/>
          <c:tx>
            <c:strRef>
              <c:f>P.GRAFICO!$G$3</c:f>
              <c:strCache>
                <c:ptCount val="1"/>
                <c:pt idx="0">
                  <c:v>Soma de QUAN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P.GRAFICO!$E$4:$E$19</c:f>
              <c:strCache>
                <c:ptCount val="15"/>
                <c:pt idx="0">
                  <c:v>BASE CWB</c:v>
                </c:pt>
                <c:pt idx="1">
                  <c:v>BLUMENAU</c:v>
                </c:pt>
                <c:pt idx="2">
                  <c:v>CASCAVEL</c:v>
                </c:pt>
                <c:pt idx="3">
                  <c:v>CHAPECO</c:v>
                </c:pt>
                <c:pt idx="4">
                  <c:v>CRICIUMA</c:v>
                </c:pt>
                <c:pt idx="5">
                  <c:v>CURITIBANOS</c:v>
                </c:pt>
                <c:pt idx="6">
                  <c:v>FLORIANOPOLIS</c:v>
                </c:pt>
                <c:pt idx="7">
                  <c:v>LARANJEIRAS</c:v>
                </c:pt>
                <c:pt idx="8">
                  <c:v>LONDRINA</c:v>
                </c:pt>
                <c:pt idx="9">
                  <c:v>MARINGA</c:v>
                </c:pt>
                <c:pt idx="10">
                  <c:v>PONTA GROSSA</c:v>
                </c:pt>
                <c:pt idx="11">
                  <c:v>SÃO PAULO</c:v>
                </c:pt>
                <c:pt idx="12">
                  <c:v>PORTO ALEGRE</c:v>
                </c:pt>
                <c:pt idx="13">
                  <c:v>TCM CWB </c:v>
                </c:pt>
                <c:pt idx="14">
                  <c:v>ECT CORREIOS</c:v>
                </c:pt>
              </c:strCache>
            </c:strRef>
          </c:cat>
          <c:val>
            <c:numRef>
              <c:f>P.GRAFICO!$G$4:$G$19</c:f>
              <c:numCache>
                <c:formatCode>General</c:formatCode>
                <c:ptCount val="15"/>
                <c:pt idx="0">
                  <c:v>10</c:v>
                </c:pt>
                <c:pt idx="1">
                  <c:v>4</c:v>
                </c:pt>
                <c:pt idx="2">
                  <c:v>16</c:v>
                </c:pt>
                <c:pt idx="3">
                  <c:v>10</c:v>
                </c:pt>
                <c:pt idx="4">
                  <c:v>2</c:v>
                </c:pt>
                <c:pt idx="5">
                  <c:v>10</c:v>
                </c:pt>
                <c:pt idx="6">
                  <c:v>6</c:v>
                </c:pt>
                <c:pt idx="7">
                  <c:v>14</c:v>
                </c:pt>
                <c:pt idx="8">
                  <c:v>20</c:v>
                </c:pt>
                <c:pt idx="9">
                  <c:v>6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30</c:v>
                </c:pt>
                <c:pt idx="1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62-4086-9260-F2DDAF7D1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37883824"/>
        <c:axId val="337891312"/>
      </c:barChart>
      <c:catAx>
        <c:axId val="337883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891312"/>
        <c:crosses val="autoZero"/>
        <c:auto val="1"/>
        <c:lblAlgn val="ctr"/>
        <c:lblOffset val="100"/>
        <c:noMultiLvlLbl val="0"/>
      </c:catAx>
      <c:valAx>
        <c:axId val="3378913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788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POR EIXO</a:t>
            </a:r>
          </a:p>
        </c:rich>
      </c:tx>
      <c:layout>
        <c:manualLayout>
          <c:xMode val="edge"/>
          <c:yMode val="edge"/>
          <c:x val="0.6248951679605127"/>
          <c:y val="5.89633851931015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dLbl>
          <c:idx val="0"/>
          <c:layout>
            <c:manualLayout>
              <c:x val="2.2925047664055061E-2"/>
              <c:y val="-3.0009203610084113E-3"/>
            </c:manualLayout>
          </c:layout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0885773421273707"/>
                  <c:h val="0.11889646470315109"/>
                </c:manualLayout>
              </c15:layout>
            </c:ext>
          </c:extLst>
        </c:dLbl>
      </c:pivotFmt>
      <c:pivotFmt>
        <c:idx val="4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dLbl>
          <c:idx val="0"/>
          <c:layout>
            <c:manualLayout>
              <c:x val="1.8340056182391682E-2"/>
              <c:y val="-3.0009203610083567E-3"/>
            </c:manualLayout>
          </c:layout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2949019588022265"/>
                  <c:h val="0.11889646470315109"/>
                </c:manualLayout>
              </c15:layout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837870423001238"/>
          <c:y val="0.17195576508560861"/>
          <c:w val="0.75139704304067978"/>
          <c:h val="0.68708819715456437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P.GRAFICO!$B$13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alpha val="88000"/>
                </a:schemeClr>
              </a:solidFill>
              <a:ln>
                <a:solidFill>
                  <a:schemeClr val="accent1">
                    <a:lumMod val="50000"/>
                  </a:schemeClr>
                </a:solidFill>
              </a:ln>
              <a:effectLst/>
              <a:scene3d>
                <a:camera prst="orthographicFront"/>
                <a:lightRig rig="threePt" dir="t"/>
              </a:scene3d>
              <a:sp3d prstMaterial="flat">
                <a:contourClr>
                  <a:schemeClr val="accent1">
                    <a:lumMod val="50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6B4-420E-8F0B-C7A9F76B8ED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alpha val="88000"/>
                </a:schemeClr>
              </a:solidFill>
              <a:ln>
                <a:solidFill>
                  <a:schemeClr val="accent1">
                    <a:lumMod val="50000"/>
                  </a:schemeClr>
                </a:solidFill>
              </a:ln>
              <a:effectLst/>
              <a:scene3d>
                <a:camera prst="orthographicFront"/>
                <a:lightRig rig="threePt" dir="t"/>
              </a:scene3d>
              <a:sp3d prstMaterial="flat">
                <a:contourClr>
                  <a:schemeClr val="accent1">
                    <a:lumMod val="50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0-66B4-420E-8F0B-C7A9F76B8ED3}"/>
              </c:ext>
            </c:extLst>
          </c:dPt>
          <c:dLbls>
            <c:dLbl>
              <c:idx val="0"/>
              <c:layout>
                <c:manualLayout>
                  <c:x val="1.8340056182391682E-2"/>
                  <c:y val="-3.000920361008356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949019588022265"/>
                      <c:h val="0.1188964647031510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66B4-420E-8F0B-C7A9F76B8ED3}"/>
                </c:ext>
              </c:extLst>
            </c:dLbl>
            <c:dLbl>
              <c:idx val="1"/>
              <c:layout>
                <c:manualLayout>
                  <c:x val="2.2925047664055061E-2"/>
                  <c:y val="-3.000920361008411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885773421273707"/>
                      <c:h val="0.1188964647031510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66B4-420E-8F0B-C7A9F76B8ED3}"/>
                </c:ext>
              </c:extLst>
            </c:dLbl>
            <c:spPr>
              <a:solidFill>
                <a:srgbClr val="4472C4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P.GRAFICO!$A$14:$A$16</c:f>
              <c:strCache>
                <c:ptCount val="2"/>
                <c:pt idx="0">
                  <c:v>DIANTEIRO</c:v>
                </c:pt>
                <c:pt idx="1">
                  <c:v>TRASEIRO</c:v>
                </c:pt>
              </c:strCache>
            </c:strRef>
          </c:cat>
          <c:val>
            <c:numRef>
              <c:f>P.GRAFICO!$B$14:$B$16</c:f>
              <c:numCache>
                <c:formatCode>_("R$"* #,##0.00_);_("R$"* \(#,##0.00\);_("R$"* "-"??_);_(@_)</c:formatCode>
                <c:ptCount val="2"/>
                <c:pt idx="0">
                  <c:v>37638.199999999997</c:v>
                </c:pt>
                <c:pt idx="1">
                  <c:v>20922.969999999994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8-410B-B0A9-BD377F65106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337862608"/>
        <c:axId val="337863024"/>
        <c:axId val="0"/>
      </c:bar3DChart>
      <c:catAx>
        <c:axId val="33786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863024"/>
        <c:crosses val="autoZero"/>
        <c:auto val="1"/>
        <c:lblAlgn val="ctr"/>
        <c:lblOffset val="100"/>
        <c:noMultiLvlLbl val="0"/>
      </c:catAx>
      <c:valAx>
        <c:axId val="33786302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33786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dinâmica14</c:name>
    <c:fmtId val="3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</c:pivotFmt>
      <c:pivotFmt>
        <c:idx val="21"/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</c:pivotFmt>
      <c:pivotFmt>
        <c:idx val="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220336909552535E-3"/>
          <c:y val="0.10748406986547031"/>
          <c:w val="0.98477099073902663"/>
          <c:h val="0.68412331879131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P.GRAFICO!$K$3:$K$4</c:f>
              <c:strCache>
                <c:ptCount val="1"/>
                <c:pt idx="0">
                  <c:v>14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P.GRAFICO!$J$5:$J$6</c:f>
              <c:strCache>
                <c:ptCount val="1"/>
                <c:pt idx="0">
                  <c:v>AGOSTO</c:v>
                </c:pt>
              </c:strCache>
            </c:strRef>
          </c:cat>
          <c:val>
            <c:numRef>
              <c:f>P.GRAFICO!$K$5:$K$6</c:f>
              <c:numCache>
                <c:formatCode>_("R$"* #,##0.00_);_("R$"* \(#,##0.00\);_("R$"* "-"??_);_(@_)</c:formatCode>
                <c:ptCount val="1"/>
                <c:pt idx="0">
                  <c:v>10657.66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33-4EBB-BC61-E0C091E89CC3}"/>
            </c:ext>
          </c:extLst>
        </c:ser>
        <c:ser>
          <c:idx val="1"/>
          <c:order val="1"/>
          <c:tx>
            <c:strRef>
              <c:f>P.GRAFICO!$L$3:$L$4</c:f>
              <c:strCache>
                <c:ptCount val="1"/>
                <c:pt idx="0">
                  <c:v>15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P.GRAFICO!$J$5:$J$6</c:f>
              <c:strCache>
                <c:ptCount val="1"/>
                <c:pt idx="0">
                  <c:v>AGOSTO</c:v>
                </c:pt>
              </c:strCache>
            </c:strRef>
          </c:cat>
          <c:val>
            <c:numRef>
              <c:f>P.GRAFICO!$L$5:$L$6</c:f>
              <c:numCache>
                <c:formatCode>_("R$"* #,##0.00_);_("R$"* \(#,##0.00\);_("R$"* "-"??_);_(@_)</c:formatCode>
                <c:ptCount val="1"/>
                <c:pt idx="0">
                  <c:v>12636.780000000002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76-4F12-B1FD-623B0B0D5615}"/>
            </c:ext>
          </c:extLst>
        </c:ser>
        <c:ser>
          <c:idx val="2"/>
          <c:order val="2"/>
          <c:tx>
            <c:strRef>
              <c:f>P.GRAFICO!$M$3:$M$4</c:f>
              <c:strCache>
                <c:ptCount val="1"/>
                <c:pt idx="0">
                  <c:v>16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P.GRAFICO!$J$5:$J$6</c:f>
              <c:strCache>
                <c:ptCount val="1"/>
                <c:pt idx="0">
                  <c:v>AGOSTO</c:v>
                </c:pt>
              </c:strCache>
            </c:strRef>
          </c:cat>
          <c:val>
            <c:numRef>
              <c:f>P.GRAFICO!$M$5:$M$6</c:f>
              <c:numCache>
                <c:formatCode>_("R$"* #,##0.00_);_("R$"* \(#,##0.00\);_("R$"* "-"??_);_(@_)</c:formatCode>
                <c:ptCount val="1"/>
                <c:pt idx="0">
                  <c:v>32299.970000000008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76-4F12-B1FD-623B0B0D5615}"/>
            </c:ext>
          </c:extLst>
        </c:ser>
        <c:ser>
          <c:idx val="3"/>
          <c:order val="3"/>
          <c:tx>
            <c:strRef>
              <c:f>P.GRAFICO!$N$3:$N$4</c:f>
              <c:strCache>
                <c:ptCount val="1"/>
                <c:pt idx="0">
                  <c:v>17.5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P.GRAFICO!$J$5:$J$6</c:f>
              <c:strCache>
                <c:ptCount val="1"/>
                <c:pt idx="0">
                  <c:v>AGOSTO</c:v>
                </c:pt>
              </c:strCache>
            </c:strRef>
          </c:cat>
          <c:val>
            <c:numRef>
              <c:f>P.GRAFICO!$N$5:$N$6</c:f>
              <c:numCache>
                <c:formatCode>_("R$"* #,##0.00_);_("R$"* \(#,##0.00\);_("R$"* "-"??_);_(@_)</c:formatCode>
                <c:ptCount val="1"/>
                <c:pt idx="0">
                  <c:v>2966.76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75-4112-9B44-D8E30BE39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8810672"/>
        <c:axId val="2078815664"/>
      </c:barChart>
      <c:catAx>
        <c:axId val="207881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8815664"/>
        <c:crosses val="autoZero"/>
        <c:auto val="1"/>
        <c:lblAlgn val="ctr"/>
        <c:lblOffset val="100"/>
        <c:noMultiLvlLbl val="0"/>
      </c:catAx>
      <c:valAx>
        <c:axId val="207881566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07881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dinâmica20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  <a:r>
              <a:rPr lang="pt-BR" baseline="0"/>
              <a:t> GERAL</a:t>
            </a:r>
            <a:endParaRPr lang="pt-BR"/>
          </a:p>
        </c:rich>
      </c:tx>
      <c:layout>
        <c:manualLayout>
          <c:xMode val="edge"/>
          <c:yMode val="edge"/>
          <c:x val="0.69065370627169154"/>
          <c:y val="0.42707835158487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4.6802050769685251E-3"/>
              <c:y val="-1.2420205693814705E-3"/>
            </c:manualLayout>
          </c:layout>
          <c:tx>
            <c:rich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FC71B190-3C43-484E-ACE9-E9087209A625}" type="VALUE">
                  <a:rPr lang="en-US" sz="1600" b="1" baseline="0">
                    <a:solidFill>
                      <a:schemeClr val="bg1"/>
                    </a:solidFill>
                  </a:rPr>
                  <a:pPr>
                    <a:defRPr sz="1400">
                      <a:solidFill>
                        <a:schemeClr val="bg1"/>
                      </a:solidFill>
                    </a:defRPr>
                  </a:pPr>
                  <a:t>[]</a:t>
                </a:fld>
                <a:endParaRPr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oundRec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31740632430885546"/>
                  <c:h val="0.11046331920374561"/>
                </c:manualLayout>
              </c15:layout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4019505293797035"/>
          <c:y val="7.636983521389723E-2"/>
          <c:w val="0.67959520523852046"/>
          <c:h val="0.8516074356684796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P.GRAFICO!$A$19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10A4-44B5-8E5C-6D786D48995D}"/>
              </c:ext>
            </c:extLst>
          </c:dPt>
          <c:dLbls>
            <c:dLbl>
              <c:idx val="0"/>
              <c:layout>
                <c:manualLayout>
                  <c:x val="4.6802050769685251E-3"/>
                  <c:y val="-1.2420205693814705E-3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C71B190-3C43-484E-ACE9-E9087209A625}" type="VALUE">
                      <a:rPr lang="en-US" sz="1600" b="1" baseline="0">
                        <a:solidFill>
                          <a:schemeClr val="bg1"/>
                        </a:solidFill>
                      </a:rPr>
                      <a:pPr>
                        <a:defRPr sz="1400">
                          <a:solidFill>
                            <a:schemeClr val="bg1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31740632430885546"/>
                      <c:h val="0.1104633192037456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10A4-44B5-8E5C-6D786D4899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P.GRAFICO!$A$20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P.GRAFICO!$A$20</c:f>
              <c:numCache>
                <c:formatCode>_("R$"* #,##0.00_);_("R$"* \(#,##0.00\);_("R$"* "-"??_);_(@_)</c:formatCode>
                <c:ptCount val="1"/>
                <c:pt idx="0">
                  <c:v>58561.169999999991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71-4E85-98BC-B7FDA5033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36960592"/>
        <c:axId val="1036965584"/>
      </c:barChart>
      <c:catAx>
        <c:axId val="1036960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965584"/>
        <c:crosses val="autoZero"/>
        <c:auto val="1"/>
        <c:lblAlgn val="ctr"/>
        <c:lblOffset val="100"/>
        <c:noMultiLvlLbl val="0"/>
      </c:catAx>
      <c:valAx>
        <c:axId val="10369655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36960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dinâmica2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PNEUS</a:t>
            </a:r>
          </a:p>
        </c:rich>
      </c:tx>
      <c:layout>
        <c:manualLayout>
          <c:xMode val="edge"/>
          <c:yMode val="edge"/>
          <c:x val="0.46758384998855845"/>
          <c:y val="5.19454944990227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8350716758876874E-2"/>
          <c:y val="0.16159488771675395"/>
          <c:w val="0.89263694125849302"/>
          <c:h val="0.758941388550458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P.GRAFICO!$A$22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P.GRAFICO!$A$23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P.GRAFICO!$A$23</c:f>
              <c:numCache>
                <c:formatCode>General</c:formatCode>
                <c:ptCount val="1"/>
                <c:pt idx="0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10-4195-AAAA-2B7C03697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99697232"/>
        <c:axId val="1399698480"/>
      </c:barChart>
      <c:catAx>
        <c:axId val="139969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98480"/>
        <c:crosses val="autoZero"/>
        <c:auto val="1"/>
        <c:lblAlgn val="ctr"/>
        <c:lblOffset val="100"/>
        <c:noMultiLvlLbl val="0"/>
      </c:catAx>
      <c:valAx>
        <c:axId val="13996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9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image" Target="../media/image1.jpeg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Home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Home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Home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Hom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309561</xdr:colOff>
      <xdr:row>60</xdr:row>
      <xdr:rowOff>172853</xdr:rowOff>
    </xdr:from>
    <xdr:to>
      <xdr:col>33</xdr:col>
      <xdr:colOff>285749</xdr:colOff>
      <xdr:row>90</xdr:row>
      <xdr:rowOff>71437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681E8CD-D2B9-44CE-8906-69EE8F07B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324819</xdr:colOff>
      <xdr:row>13</xdr:row>
      <xdr:rowOff>51955</xdr:rowOff>
    </xdr:from>
    <xdr:to>
      <xdr:col>9</xdr:col>
      <xdr:colOff>409406</xdr:colOff>
      <xdr:row>35</xdr:row>
      <xdr:rowOff>121226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B64B25-D28B-467C-B81B-99DF463E00B1}"/>
            </a:ext>
            <a:ext uri="{147F2762-F138-4A5C-976F-8EAC2B608ADB}">
              <a16:predDERef xmlns:a16="http://schemas.microsoft.com/office/drawing/2014/main" pred="{B681E8CD-D2B9-44CE-8906-69EE8F07B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360304</xdr:colOff>
      <xdr:row>37</xdr:row>
      <xdr:rowOff>115774</xdr:rowOff>
    </xdr:from>
    <xdr:to>
      <xdr:col>33</xdr:col>
      <xdr:colOff>228600</xdr:colOff>
      <xdr:row>59</xdr:row>
      <xdr:rowOff>174171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0F62E2C-8A7C-4FE5-AFFB-CDC85D4409F3}"/>
            </a:ext>
            <a:ext uri="{147F2762-F138-4A5C-976F-8EAC2B608ADB}">
              <a16:predDERef xmlns:a16="http://schemas.microsoft.com/office/drawing/2014/main" pred="{5EB64B25-D28B-467C-B81B-99DF463E00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27</xdr:col>
      <xdr:colOff>527602</xdr:colOff>
      <xdr:row>26</xdr:row>
      <xdr:rowOff>175516</xdr:rowOff>
    </xdr:from>
    <xdr:to>
      <xdr:col>30</xdr:col>
      <xdr:colOff>525042</xdr:colOff>
      <xdr:row>35</xdr:row>
      <xdr:rowOff>143308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ÊS">
              <a:extLst>
                <a:ext uri="{FF2B5EF4-FFF2-40B4-BE49-F238E27FC236}">
                  <a16:creationId xmlns:a16="http://schemas.microsoft.com/office/drawing/2014/main" id="{9C5E16B6-E05C-4FC5-AD5F-694D72353FB4}"/>
                </a:ext>
                <a:ext uri="{147F2762-F138-4A5C-976F-8EAC2B608ADB}">
                  <a16:predDERef xmlns:a16="http://schemas.microsoft.com/office/drawing/2014/main" pred="{80F62E2C-8A7C-4FE5-AFFB-CDC85D4409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50434" y="5147566"/>
              <a:ext cx="1815849" cy="1682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528203</xdr:colOff>
      <xdr:row>12</xdr:row>
      <xdr:rowOff>111099</xdr:rowOff>
    </xdr:from>
    <xdr:to>
      <xdr:col>30</xdr:col>
      <xdr:colOff>535131</xdr:colOff>
      <xdr:row>25</xdr:row>
      <xdr:rowOff>151989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FILIAL 1">
              <a:extLst>
                <a:ext uri="{FF2B5EF4-FFF2-40B4-BE49-F238E27FC236}">
                  <a16:creationId xmlns:a16="http://schemas.microsoft.com/office/drawing/2014/main" id="{8DA5B7FA-A381-47FA-9573-F1A8E1F5E4E9}"/>
                </a:ext>
                <a:ext uri="{147F2762-F138-4A5C-976F-8EAC2B608ADB}">
                  <a16:predDERef xmlns:a16="http://schemas.microsoft.com/office/drawing/2014/main" pred="{9C5E16B6-E05C-4FC5-AD5F-694D72353F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I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12935" y="2501874"/>
              <a:ext cx="1825337" cy="25173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31</xdr:col>
      <xdr:colOff>204358</xdr:colOff>
      <xdr:row>13</xdr:row>
      <xdr:rowOff>45543</xdr:rowOff>
    </xdr:from>
    <xdr:to>
      <xdr:col>34</xdr:col>
      <xdr:colOff>205048</xdr:colOff>
      <xdr:row>21</xdr:row>
      <xdr:rowOff>164088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STADO">
              <a:extLst>
                <a:ext uri="{FF2B5EF4-FFF2-40B4-BE49-F238E27FC236}">
                  <a16:creationId xmlns:a16="http://schemas.microsoft.com/office/drawing/2014/main" id="{EE9E0C5F-13F8-40B1-ABC2-E7B66ED7D56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994585" y="2522043"/>
              <a:ext cx="1819099" cy="16425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10</xdr:col>
      <xdr:colOff>64428</xdr:colOff>
      <xdr:row>13</xdr:row>
      <xdr:rowOff>28575</xdr:rowOff>
    </xdr:from>
    <xdr:to>
      <xdr:col>19</xdr:col>
      <xdr:colOff>21999</xdr:colOff>
      <xdr:row>35</xdr:row>
      <xdr:rowOff>142874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F13FFBD-C925-4D7C-9EC2-9FB71CDB419C}"/>
            </a:ext>
            <a:ext uri="{147F2762-F138-4A5C-976F-8EAC2B608ADB}">
              <a16:predDERef xmlns:a16="http://schemas.microsoft.com/office/drawing/2014/main" pred="{EE9E0C5F-13F8-40B1-ABC2-E7B66ED7D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342553</xdr:colOff>
      <xdr:row>2</xdr:row>
      <xdr:rowOff>13854</xdr:rowOff>
    </xdr:from>
    <xdr:to>
      <xdr:col>7</xdr:col>
      <xdr:colOff>29614</xdr:colOff>
      <xdr:row>12</xdr:row>
      <xdr:rowOff>36316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5730FF4B-E1D7-23F0-1568-1EBE6B6EEE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553" y="401781"/>
          <a:ext cx="3954261" cy="1962099"/>
        </a:xfrm>
        <a:prstGeom prst="rect">
          <a:avLst/>
        </a:prstGeom>
      </xdr:spPr>
    </xdr:pic>
    <xdr:clientData/>
  </xdr:twoCellAnchor>
  <xdr:oneCellAnchor>
    <xdr:from>
      <xdr:col>10</xdr:col>
      <xdr:colOff>170065</xdr:colOff>
      <xdr:row>4</xdr:row>
      <xdr:rowOff>35848</xdr:rowOff>
    </xdr:from>
    <xdr:ext cx="4566378" cy="781111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1D39BF75-D90C-8FC5-44A9-ABFEE235336D}"/>
            </a:ext>
          </a:extLst>
        </xdr:cNvPr>
        <xdr:cNvSpPr txBox="1"/>
      </xdr:nvSpPr>
      <xdr:spPr>
        <a:xfrm>
          <a:off x="6231429" y="797848"/>
          <a:ext cx="4566378" cy="78111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4400" b="1"/>
            <a:t>CONTROLE</a:t>
          </a:r>
          <a:r>
            <a:rPr lang="pt-BR" sz="4400" b="1" baseline="0"/>
            <a:t> PNEUS </a:t>
          </a:r>
          <a:endParaRPr lang="pt-BR" sz="4400" b="1"/>
        </a:p>
      </xdr:txBody>
    </xdr:sp>
    <xdr:clientData/>
  </xdr:oneCellAnchor>
  <xdr:twoCellAnchor>
    <xdr:from>
      <xdr:col>19</xdr:col>
      <xdr:colOff>346363</xdr:colOff>
      <xdr:row>13</xdr:row>
      <xdr:rowOff>34636</xdr:rowOff>
    </xdr:from>
    <xdr:to>
      <xdr:col>27</xdr:col>
      <xdr:colOff>173182</xdr:colOff>
      <xdr:row>36</xdr:row>
      <xdr:rowOff>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9DDF20B4-1A5E-4B24-858D-8C4F4F4CEC18}"/>
            </a:ext>
            <a:ext uri="{147F2762-F138-4A5C-976F-8EAC2B608ADB}">
              <a16:predDERef xmlns:a16="http://schemas.microsoft.com/office/drawing/2014/main" pred="{1D39BF75-D90C-8FC5-44A9-ABFEE2353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111919</xdr:colOff>
      <xdr:row>0</xdr:row>
      <xdr:rowOff>29767</xdr:rowOff>
    </xdr:from>
    <xdr:to>
      <xdr:col>0</xdr:col>
      <xdr:colOff>600075</xdr:colOff>
      <xdr:row>0</xdr:row>
      <xdr:rowOff>461587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4F5860-1F4C-4891-B6CC-5A163D9A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919" y="29767"/>
          <a:ext cx="488156" cy="431820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0</xdr:row>
      <xdr:rowOff>7434</xdr:rowOff>
    </xdr:from>
    <xdr:ext cx="2782957" cy="468013"/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37058751-C3DD-4600-965F-87888D782874}"/>
            </a:ext>
          </a:extLst>
        </xdr:cNvPr>
        <xdr:cNvSpPr/>
      </xdr:nvSpPr>
      <xdr:spPr>
        <a:xfrm>
          <a:off x="0" y="7434"/>
          <a:ext cx="278295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pt-BR" sz="2400" b="1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ENVIADOS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10</xdr:col>
      <xdr:colOff>418168</xdr:colOff>
      <xdr:row>276</xdr:row>
      <xdr:rowOff>86101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F24B42-D3C7-4AD2-A4E7-773C471337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58325" y="0"/>
          <a:ext cx="418168" cy="467101"/>
        </a:xfrm>
        <a:prstGeom prst="rect">
          <a:avLst/>
        </a:prstGeom>
      </xdr:spPr>
    </xdr:pic>
    <xdr:clientData/>
  </xdr:twoCellAnchor>
  <xdr:oneCellAnchor>
    <xdr:from>
      <xdr:col>10</xdr:col>
      <xdr:colOff>0</xdr:colOff>
      <xdr:row>0</xdr:row>
      <xdr:rowOff>0</xdr:rowOff>
    </xdr:from>
    <xdr:ext cx="4829175" cy="468013"/>
    <xdr:sp macro="" textlink="">
      <xdr:nvSpPr>
        <xdr:cNvPr id="5" name="Retângulo 2">
          <a:extLst>
            <a:ext uri="{FF2B5EF4-FFF2-40B4-BE49-F238E27FC236}">
              <a16:creationId xmlns:a16="http://schemas.microsoft.com/office/drawing/2014/main" id="{217FDA13-0EF6-4128-8B19-A4155D4BE9FA}"/>
            </a:ext>
            <a:ext uri="{147F2762-F138-4A5C-976F-8EAC2B608ADB}">
              <a16:predDERef xmlns:a16="http://schemas.microsoft.com/office/drawing/2014/main" pred="{D6F24B42-D3C7-4AD2-A4E7-773C471337F8}"/>
            </a:ext>
          </a:extLst>
        </xdr:cNvPr>
        <xdr:cNvSpPr/>
      </xdr:nvSpPr>
      <xdr:spPr>
        <a:xfrm>
          <a:off x="9286875" y="0"/>
          <a:ext cx="4829175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pt-BR" sz="2400" b="1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RETORNO</a:t>
          </a:r>
          <a:r>
            <a:rPr lang="pt-BR" sz="2400" b="1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 VALORES FILIAIS</a:t>
          </a:r>
          <a:endParaRPr lang="pt-BR" sz="2400" b="1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29767</xdr:rowOff>
    </xdr:from>
    <xdr:to>
      <xdr:col>0</xdr:col>
      <xdr:colOff>488156</xdr:colOff>
      <xdr:row>0</xdr:row>
      <xdr:rowOff>447675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119AB7-F513-4E0F-8093-49AA1F47AF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919" y="29767"/>
          <a:ext cx="488156" cy="41790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0</xdr:row>
      <xdr:rowOff>0</xdr:rowOff>
    </xdr:from>
    <xdr:ext cx="2782957" cy="468013"/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7EE4D922-9600-4D77-8116-89B4BED90205}"/>
            </a:ext>
          </a:extLst>
        </xdr:cNvPr>
        <xdr:cNvSpPr/>
      </xdr:nvSpPr>
      <xdr:spPr>
        <a:xfrm>
          <a:off x="515471" y="0"/>
          <a:ext cx="278295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pt-BR" sz="2400" b="1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CARCAÇAS</a:t>
          </a:r>
        </a:p>
      </xdr:txBody>
    </xdr:sp>
    <xdr:clientData/>
  </xdr:oneCellAnchor>
  <xdr:oneCellAnchor>
    <xdr:from>
      <xdr:col>0</xdr:col>
      <xdr:colOff>0</xdr:colOff>
      <xdr:row>0</xdr:row>
      <xdr:rowOff>29767</xdr:rowOff>
    </xdr:from>
    <xdr:ext cx="488156" cy="417908"/>
    <xdr:pic>
      <xdr:nvPicPr>
        <xdr:cNvPr id="4" name="Imagem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E0B7C6-6C26-4D65-96A0-D433FE3BAC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919" y="29767"/>
          <a:ext cx="488156" cy="417908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285750</xdr:colOff>
      <xdr:row>0</xdr:row>
      <xdr:rowOff>0</xdr:rowOff>
    </xdr:from>
    <xdr:to>
      <xdr:col>0</xdr:col>
      <xdr:colOff>703918</xdr:colOff>
      <xdr:row>0</xdr:row>
      <xdr:rowOff>419476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40C71A-D412-4F69-BEC7-4D9B168BC8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0"/>
          <a:ext cx="418168" cy="419476"/>
        </a:xfrm>
        <a:prstGeom prst="rect">
          <a:avLst/>
        </a:prstGeom>
      </xdr:spPr>
    </xdr:pic>
    <xdr:clientData/>
  </xdr:twoCellAnchor>
  <xdr:oneCellAnchor>
    <xdr:from>
      <xdr:col>0</xdr:col>
      <xdr:colOff>9525</xdr:colOff>
      <xdr:row>0</xdr:row>
      <xdr:rowOff>0</xdr:rowOff>
    </xdr:from>
    <xdr:ext cx="2782957" cy="438149"/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52CC844E-3E06-4567-B775-6BF91B4A0B0E}"/>
            </a:ext>
          </a:extLst>
        </xdr:cNvPr>
        <xdr:cNvSpPr/>
      </xdr:nvSpPr>
      <xdr:spPr>
        <a:xfrm>
          <a:off x="9525" y="0"/>
          <a:ext cx="2782957" cy="438149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pt-BR" sz="2400" b="1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COMPRA</a:t>
          </a:r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230.380489120369" createdVersion="8" refreshedVersion="8" minRefreshableVersion="3" recordCount="669" xr:uid="{8A1676ED-4AA1-4B84-B620-0DD7765E459E}">
  <cacheSource type="worksheet">
    <worksheetSource name="Tabela13"/>
  </cacheSource>
  <cacheFields count="24">
    <cacheField name="N.FOGO" numFmtId="0">
      <sharedItems containsBlank="1" containsMixedTypes="1" containsNumber="1" containsInteger="1" minValue="0" maxValue="0"/>
    </cacheField>
    <cacheField name="DOT" numFmtId="0">
      <sharedItems containsBlank="1"/>
    </cacheField>
    <cacheField name="ANO" numFmtId="49">
      <sharedItems containsBlank="1" containsMixedTypes="1" containsNumber="1" containsInteger="1" minValue="2022" maxValue="2022" count="4">
        <n v="2022"/>
        <s v="2022"/>
        <s v="2023"/>
        <m/>
      </sharedItems>
    </cacheField>
    <cacheField name="DATA ENVIO" numFmtId="0">
      <sharedItems containsDate="1" containsBlank="1" containsMixedTypes="1" minDate="2022-06-07T00:00:00" maxDate="2023-10-31T00:00:00"/>
    </cacheField>
    <cacheField name="DATA ALOCADO" numFmtId="164">
      <sharedItems containsDate="1" containsBlank="1" containsMixedTypes="1" minDate="2023-07-07T00:00:00" maxDate="2023-10-04T00:00:00"/>
    </cacheField>
    <cacheField name="MÊS" numFmtId="0">
      <sharedItems containsDate="1" containsBlank="1" containsMixedTypes="1" minDate="2022-12-19T00:00:00" maxDate="2022-12-20T00:00:00" count="14">
        <s v="JUNHO"/>
        <s v="JULHO"/>
        <s v="AGOSTO"/>
        <s v="SETEMBRO"/>
        <s v="OUTUBRO"/>
        <s v="NOVENBRO"/>
        <s v="DEZEMBRO"/>
        <s v="JANEIRO"/>
        <s v="ABRIL"/>
        <s v="FEVEREIRO"/>
        <s v="MARÇO"/>
        <s v="MAIO"/>
        <m/>
        <d v="2022-12-19T00:00:00" u="1"/>
      </sharedItems>
    </cacheField>
    <cacheField name="EMPRESA" numFmtId="0">
      <sharedItems containsBlank="1"/>
    </cacheField>
    <cacheField name="ESTADO" numFmtId="0">
      <sharedItems containsBlank="1" count="7">
        <s v="PR"/>
        <s v="RS"/>
        <s v="SC"/>
        <s v="SP"/>
        <s v="GO"/>
        <s v="MG"/>
        <m/>
      </sharedItems>
    </cacheField>
    <cacheField name="FILIAL" numFmtId="0">
      <sharedItems containsBlank="1" count="27">
        <s v="LARANJEIRAS"/>
        <s v="TCM CWB "/>
        <s v="PORTO ALEGRE"/>
        <s v="BLUMENAU"/>
        <s v="LONDRINA"/>
        <s v="MARINGA"/>
        <s v="CASCAVEL"/>
        <s v="CHAPECO"/>
        <s v="PONTA GROSSA"/>
        <s v="DIRETORIA"/>
        <s v="FLORIANOPOLIS"/>
        <s v="SÃO PAULO"/>
        <s v="BASE CWB"/>
        <s v="CRICIUMA"/>
        <s v="CURITIBANOS"/>
        <s v="GOIANIA"/>
        <s v="RIO VERDE"/>
        <s v="RATEIO GRI"/>
        <s v="ITUBIARA"/>
        <s v="ECT CORREIOS"/>
        <s v="CONTAGEM"/>
        <s v="CURITIBA"/>
        <m/>
        <s v="TCM" u="1"/>
        <s v="P.ALEGRE" u="1"/>
        <s v="SP" u="1"/>
        <s v="CORREIOS" u="1"/>
      </sharedItems>
    </cacheField>
    <cacheField name="QUAN" numFmtId="0">
      <sharedItems containsString="0" containsBlank="1" containsNumber="1" containsInteger="1" minValue="1" maxValue="4" count="4">
        <n v="2"/>
        <n v="4"/>
        <n v="1"/>
        <m/>
      </sharedItems>
    </cacheField>
    <cacheField name="ARO" numFmtId="0">
      <sharedItems containsBlank="1" containsMixedTypes="1" containsNumber="1" minValue="14" maxValue="17.5" count="7">
        <n v="16"/>
        <n v="15"/>
        <n v="14"/>
        <s v="17.5"/>
        <s v="22.5"/>
        <m/>
        <n v="17.5" u="1"/>
      </sharedItems>
    </cacheField>
    <cacheField name="EIXO" numFmtId="0">
      <sharedItems containsBlank="1" count="9">
        <m/>
        <s v="TRASEIRO"/>
        <s v="DIANTEIRO"/>
        <s v="ESTEPE"/>
        <s v="TRAÇÃO"/>
        <s v="TRUCK"/>
        <s v="ND" u="1"/>
        <s v="ESTOQUE" u="1"/>
        <s v="STEPE" u="1"/>
      </sharedItems>
    </cacheField>
    <cacheField name="MEDIDA" numFmtId="0">
      <sharedItems containsBlank="1"/>
    </cacheField>
    <cacheField name="MARCA" numFmtId="0">
      <sharedItems containsBlank="1"/>
    </cacheField>
    <cacheField name="MODELO" numFmtId="0">
      <sharedItems containsBlank="1"/>
    </cacheField>
    <cacheField name="VEÍCULO" numFmtId="0">
      <sharedItems containsBlank="1"/>
    </cacheField>
    <cacheField name="PLACA" numFmtId="0">
      <sharedItems containsBlank="1"/>
    </cacheField>
    <cacheField name="KM SOLICITADO" numFmtId="0">
      <sharedItems containsString="0" containsBlank="1" containsNumber="1" containsInteger="1" minValue="0" maxValue="1125307"/>
    </cacheField>
    <cacheField name="KM ALOCADO" numFmtId="0">
      <sharedItems containsString="0" containsBlank="1" containsNumber="1" containsInteger="1" minValue="13904" maxValue="937634"/>
    </cacheField>
    <cacheField name="STATUS" numFmtId="0">
      <sharedItems containsBlank="1" containsMixedTypes="1" containsNumber="1" containsInteger="1" minValue="0" maxValue="0"/>
    </cacheField>
    <cacheField name="FORNECEDOR" numFmtId="0">
      <sharedItems containsBlank="1" containsMixedTypes="1" containsNumber="1" containsInteger="1" minValue="0" maxValue="0"/>
    </cacheField>
    <cacheField name="NF" numFmtId="0">
      <sharedItems containsBlank="1" containsMixedTypes="1" containsNumber="1" containsInteger="1" minValue="0" maxValue="910761"/>
    </cacheField>
    <cacheField name="VALOR/UN" numFmtId="0">
      <sharedItems containsBlank="1" containsMixedTypes="1" containsNumber="1" minValue="213.38" maxValue="879"/>
    </cacheField>
    <cacheField name="TOTAL" numFmtId="0">
      <sharedItems containsBlank="1" containsMixedTypes="1" containsNumber="1" minValue="0" maxValue="6479.8"/>
    </cacheField>
  </cacheFields>
  <extLst>
    <ext xmlns:x14="http://schemas.microsoft.com/office/spreadsheetml/2009/9/main" uri="{725AE2AE-9491-48be-B2B4-4EB974FC3084}">
      <x14:pivotCacheDefinition pivotCacheId="84987504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92.412450925927" createdVersion="8" refreshedVersion="8" minRefreshableVersion="3" recordCount="510" xr:uid="{43E9C7B9-35B9-496C-A104-E589CDEAC789}">
  <cacheSource type="worksheet">
    <worksheetSource ref="A1:I1048576" sheet="Retorno Carcaças"/>
  </cacheSource>
  <cacheFields count="9">
    <cacheField name="ANO" numFmtId="0">
      <sharedItems containsBlank="1" containsMixedTypes="1" containsNumber="1" containsInteger="1" minValue="2022" maxValue="2025" count="17">
        <n v="2022"/>
        <n v="2023"/>
        <n v="2024"/>
        <n v="2025"/>
        <s v="GRITSCH CASCAVEL"/>
        <s v="GRITSCH FLORIANÓPOLIS"/>
        <s v="GRISCH CWB ECT"/>
        <s v="GRITSCH CURITIBA BASE"/>
        <s v="GRITSCH PONTA GROSSA"/>
        <s v="GRITSCH PORTO ALEGRE"/>
        <s v="GRITSCH SÃO PAULO"/>
        <s v="GRITSCH LONDRINA"/>
        <s v="GRITSCH CURITIBANOS"/>
        <s v="GRITSCH CHAPECÓ"/>
        <s v="GRITSCH BLUMENAU"/>
        <s v="GRITSCH MARINGA"/>
        <m/>
      </sharedItems>
    </cacheField>
    <cacheField name="MÊS" numFmtId="0">
      <sharedItems containsBlank="1" count="16">
        <s v="SETEMBRO"/>
        <s v="OUTUBRO"/>
        <s v="NOVEMBRO"/>
        <s v="NOVENBRO"/>
        <s v="FEVEREIRO"/>
        <s v="MARÇO"/>
        <s v="ABRIL"/>
        <s v="MAIO"/>
        <s v="JUNHO"/>
        <s v="JULHO"/>
        <s v="AGOSTO"/>
        <s v="DEZEMBRO"/>
        <s v="JANEIRO"/>
        <s v="JULHO "/>
        <s v="JANEIRO "/>
        <m/>
      </sharedItems>
    </cacheField>
    <cacheField name="DIA" numFmtId="14">
      <sharedItems containsDate="1" containsBlank="1" containsMixedTypes="1" minDate="2022-09-16T00:00:00" maxDate="2025-11-19T00:00:00"/>
    </cacheField>
    <cacheField name="V.L UNT." numFmtId="168">
      <sharedItems containsString="0" containsBlank="1" containsNumber="1" minValue="5" maxValue="50"/>
    </cacheField>
    <cacheField name="QUANT" numFmtId="0">
      <sharedItems containsString="0" containsBlank="1" containsNumber="1" containsInteger="1" minValue="1" maxValue="28"/>
    </cacheField>
    <cacheField name="Estado" numFmtId="0">
      <sharedItems containsBlank="1"/>
    </cacheField>
    <cacheField name="FILIAL" numFmtId="0">
      <sharedItems containsBlank="1" count="32">
        <s v="GRITSCH FLORIANOPOLIS"/>
        <s v="GRITSCH CURITIBANOS "/>
        <s v="GRITSCH CASCAVEL"/>
        <s v="GRITSCH CHAPECO"/>
        <s v="GRITSCH LONDRINA"/>
        <s v="GRITSCH CWB BASE"/>
        <s v="GRITSCH PONTA GROSSA"/>
        <s v="GRITSCH BLUMENAU"/>
        <s v="GRITSCH CRICIUMA"/>
        <s v="GRITSCH LARANJEIRAS"/>
        <s v="GRITSCH MARINGA"/>
        <s v="GRITSCH SÃO PAULO"/>
        <s v="GRITSCH PORTO ALEGRE"/>
        <s v="GRITSCH ECT CWB"/>
        <s v="GRITSCH PATO BRANCO"/>
        <s v="GRITSCH GUARAPUAVA "/>
        <s v="GRITSCH MATRIZ "/>
        <s v="GRITSCH GUARAPUAVA"/>
        <s v="GRITSCH CURITIBANOS"/>
        <s v="GRITSCH PATO BRANCO  "/>
        <m/>
        <s v="GRISCH PATO BRANCO"/>
        <s v="GRITSCH MARINGÁ" u="1"/>
        <s v="GRITSCH CHAPECÓ" u="1"/>
        <s v="GRITSCH FLORIANO" u="1"/>
        <s v="GRITSCH FLORIANÓPOLIS" u="1"/>
        <s v="GRITSCH CRICÍUMA" u="1"/>
        <s v="GRITSCH CURITIBA BASE" u="1"/>
        <s v="GRITSCHLONDRINA" u="1"/>
        <s v="GRITSCH BLUMENAU " u="1"/>
        <s v="GRITSCH SAO PAULO" u="1"/>
        <s v="GRITSCH FLORIANÓPOLIS " u="1"/>
      </sharedItems>
    </cacheField>
    <cacheField name="TOTAL" numFmtId="165">
      <sharedItems containsString="0" containsBlank="1" containsNumber="1" minValue="0" maxValue="1000"/>
    </cacheField>
    <cacheField name="Eviado Financeir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08.483699537035" createdVersion="8" refreshedVersion="8" minRefreshableVersion="3" recordCount="3807" xr:uid="{1B2B4586-71E6-4843-B2FD-960EFB873CE6}">
  <cacheSource type="worksheet">
    <worksheetSource ref="A2:AB1048576" sheet="Enviados"/>
  </cacheSource>
  <cacheFields count="28">
    <cacheField name="N.FOGO" numFmtId="0">
      <sharedItems containsBlank="1" containsMixedTypes="1" containsNumber="1" containsInteger="1" minValue="0" maxValue="4340"/>
    </cacheField>
    <cacheField name="DOT" numFmtId="0">
      <sharedItems containsBlank="1" containsMixedTypes="1" containsNumber="1" containsInteger="1" minValue="924" maxValue="4723"/>
    </cacheField>
    <cacheField name="ANO" numFmtId="49">
      <sharedItems containsBlank="1" containsMixedTypes="1" containsNumber="1" containsInteger="1" minValue="2022" maxValue="2022" count="7">
        <n v="2022"/>
        <s v="2022"/>
        <s v="2023"/>
        <s v="2024"/>
        <s v="2025"/>
        <s v="2026"/>
        <m/>
      </sharedItems>
    </cacheField>
    <cacheField name="DATA ENVIO" numFmtId="0">
      <sharedItems containsNonDate="0" containsDate="1" containsString="0" containsBlank="1" minDate="2022-06-07T00:00:00" maxDate="2026-03-25T00:00:00"/>
    </cacheField>
    <cacheField name="DATA ALOCADO" numFmtId="0">
      <sharedItems containsDate="1" containsBlank="1" containsMixedTypes="1" minDate="2023-07-07T00:00:00" maxDate="2024-12-31T00:00:00"/>
    </cacheField>
    <cacheField name="MÊS" numFmtId="0">
      <sharedItems containsBlank="1" count="19">
        <s v="JUNHO"/>
        <s v="JULHO"/>
        <s v="AGOSTO"/>
        <s v="SETEMBRO"/>
        <s v="OUTUBRO"/>
        <s v="NOVEMBRO"/>
        <s v="DEZEMBRO"/>
        <s v="JANEIRO"/>
        <s v="ABRIL"/>
        <s v="FEVEREIRO"/>
        <s v="MARÇO"/>
        <s v="MAIO"/>
        <m/>
        <s v="JANEIRO " u="1"/>
        <s v="SETEMBRO " u="1"/>
        <s v="JUNHO " u="1"/>
        <s v="ABRIL " u="1"/>
        <s v="NOVENBRO" u="1"/>
        <s v="NOVEMBRO " u="1"/>
      </sharedItems>
    </cacheField>
    <cacheField name="EMPRESA" numFmtId="0">
      <sharedItems containsBlank="1"/>
    </cacheField>
    <cacheField name="ESTADO" numFmtId="0">
      <sharedItems containsBlank="1" count="10">
        <s v="PR"/>
        <s v="RS"/>
        <s v="SC"/>
        <s v="SP"/>
        <s v="GO"/>
        <s v="PR "/>
        <s v="SC "/>
        <s v="SP "/>
        <s v="RGS"/>
        <m/>
      </sharedItems>
    </cacheField>
    <cacheField name="FILIAL" numFmtId="0">
      <sharedItems containsBlank="1" count="28">
        <s v="Gritsch Curitiba ECT"/>
        <s v="Gritsch Laranjeiras do Sul"/>
        <s v="Gritsch Porto Alegre"/>
        <s v="Gritsch Blumenau"/>
        <s v="Gritsch Curitiba Base"/>
        <s v="Gritsch Maringá"/>
        <s v="Gritsch Londrina"/>
        <s v="Gritsch Chapecó"/>
        <s v="Gritsch Cascavel"/>
        <s v="Gritsch Ponta Grossa"/>
        <s v="Gritsch Matriz"/>
        <s v="Gritsch Florianópolis"/>
        <s v="Gritsch São Paulo Base"/>
        <s v="Gritsch Criciuma"/>
        <s v="Gritsch Curitibanos"/>
        <s v="Gritsch Goiânia"/>
        <s v="Gritsch Rio Verde"/>
        <s v="Gritsch Itumbiara"/>
        <s v="Gritsch São Paulo Perus"/>
        <s v="Gritsch Pato Branco  "/>
        <s v="Gritsch São Paulo Freguesia"/>
        <m/>
        <s v="Gritsch pato Branco"/>
        <s v="Referência"/>
        <s v="Gritsch Guarapuava "/>
        <s v="Gritsch Joinville"/>
        <s v="GUARAPUAVA" u="1"/>
        <s v="Gritsch Guarapuava" u="1"/>
      </sharedItems>
    </cacheField>
    <cacheField name="QUAN" numFmtId="0">
      <sharedItems containsString="0" containsBlank="1" containsNumber="1" containsInteger="1" minValue="1" maxValue="4"/>
    </cacheField>
    <cacheField name="22.5" numFmtId="0">
      <sharedItems containsBlank="1" containsMixedTypes="1" containsNumber="1" containsInteger="1" minValue="14" maxValue="16" count="6">
        <n v="16"/>
        <n v="15"/>
        <n v="14"/>
        <s v="17.5"/>
        <s v="22.5"/>
        <m/>
      </sharedItems>
    </cacheField>
    <cacheField name="EIXO" numFmtId="0">
      <sharedItems containsBlank="1"/>
    </cacheField>
    <cacheField name="MEDIDA" numFmtId="0">
      <sharedItems containsBlank="1" count="33">
        <s v="225/65/16"/>
        <s v="195/60/15"/>
        <s v="175/70/14"/>
        <s v="205/75/16"/>
        <s v="215/75/17.5"/>
        <s v="225/75/16"/>
        <s v="215/75/16"/>
        <s v="235/75/17.5"/>
        <s v="225/70/16"/>
        <s v="185/65/14"/>
        <s v="275/80/22.5"/>
        <s v="195/65/15"/>
        <s v="195/70/15"/>
        <s v="175/65/14"/>
        <s v="185/14"/>
        <s v="185/70/14"/>
        <s v="185/65/15"/>
        <s v="205/60/16"/>
        <s v="205/70/15"/>
        <s v="185/60/14"/>
        <s v="195/55/15"/>
        <m/>
        <s v="205/75/17"/>
        <s v="205/75/18"/>
        <s v="205/75/19"/>
        <s v="205/75/20"/>
        <s v="205/75/21"/>
        <s v="225/65/17"/>
        <s v="195/60/16"/>
        <s v="195/60/17"/>
        <s v="195/60/18"/>
        <s v="195/55/16" u="1"/>
        <s v="195/60/19" u="1"/>
      </sharedItems>
    </cacheField>
    <cacheField name="MARCA" numFmtId="0">
      <sharedItems containsBlank="1" count="60">
        <s v="COOKSTONE"/>
        <s v="DELINTE"/>
        <s v="NEXEN"/>
        <s v="APOLLO"/>
        <s v="SUMITOMO"/>
        <s v="DUNLOP"/>
        <s v="TRAZANO"/>
        <s v="FIRESTONE"/>
        <s v="FUZION"/>
        <s v="WESTLAKE"/>
        <s v="FERENTINO"/>
        <s v="HIFLY"/>
        <s v="ANTARES"/>
        <s v="ROADX"/>
        <s v="XBRI"/>
        <s v="APTANY"/>
        <s v="ROYAL"/>
        <s v="COMFORSER"/>
        <s v="ANDEREZA"/>
        <s v="MILEMAX"/>
        <s v="LING LONG"/>
        <s v="TRIANGLE"/>
        <s v="GOODRIDE"/>
        <s v="ADEREZA"/>
        <s v="SENTURY"/>
        <s v="APLUS"/>
        <s v="DOUBLESTAR"/>
        <s v="PIRELLI"/>
        <s v="GOODYEAR"/>
        <s v="AMULET"/>
        <s v="GOODTRIP "/>
        <s v="RECAP"/>
        <s v="MAXIMUS"/>
        <s v="AMULET "/>
        <s v="DURABLE"/>
        <s v="BRIDGESTONE"/>
        <s v="SAILUN"/>
        <s v="MICHELIN"/>
        <s v="CONTINENTAL"/>
        <s v="SUNNY"/>
        <s v="JKETYRE"/>
        <s v="STEELMARK"/>
        <s v="MASSIMO"/>
        <s v="SUNSET"/>
        <s v="ATREZZO"/>
        <s v="DELMAX"/>
        <s v="AUSTONE"/>
        <s v="XBRI "/>
        <s v="MOMO"/>
        <s v="ADERENZA"/>
        <s v="BLACKLION"/>
        <s v="LANDGEMA"/>
        <s v="BLACKION"/>
        <s v="BLACKLION ROD. LISO"/>
        <s v="ZMAX"/>
        <m/>
        <s v="BLACKLION "/>
        <s v="IRONHEAD  REFLEX"/>
        <s v="JK ROYALE"/>
        <s v="MAXTREX"/>
      </sharedItems>
    </cacheField>
    <cacheField name="MODELO" numFmtId="0">
      <sharedItems containsBlank="1"/>
    </cacheField>
    <cacheField name="ESTADO PNEU" numFmtId="0">
      <sharedItems containsBlank="1" containsMixedTypes="1" containsNumber="1" minValue="0.9" maxValue="0.9" count="6">
        <s v="RECAPADO"/>
        <s v="NOVO"/>
        <s v="NOVO "/>
        <s v=" MEIA VIDA "/>
        <m/>
        <n v="0.9" u="1"/>
      </sharedItems>
    </cacheField>
    <cacheField name="VEÍCULO" numFmtId="0">
      <sharedItems containsBlank="1"/>
    </cacheField>
    <cacheField name="PLACA" numFmtId="0">
      <sharedItems containsBlank="1" containsMixedTypes="1" containsNumber="1" containsInteger="1" minValue="131657" maxValue="131657"/>
    </cacheField>
    <cacheField name="KM SOLICITADO" numFmtId="0">
      <sharedItems containsBlank="1" containsMixedTypes="1" containsNumber="1" minValue="0" maxValue="2911141"/>
    </cacheField>
    <cacheField name="KM ALOCADO" numFmtId="0">
      <sharedItems containsBlank="1" containsMixedTypes="1" containsNumber="1" containsInteger="1" minValue="0" maxValue="2911141"/>
    </cacheField>
    <cacheField name="KM FINAL" numFmtId="0">
      <sharedItems containsString="0" containsBlank="1" containsNumber="1" containsInteger="1" minValue="-144473" maxValue="340097"/>
    </cacheField>
    <cacheField name="Km Rodado" numFmtId="0">
      <sharedItems containsBlank="1" containsMixedTypes="1" containsNumber="1" containsInteger="1" minValue="-13700" maxValue="277411"/>
    </cacheField>
    <cacheField name="STATUS" numFmtId="0">
      <sharedItems containsBlank="1" containsMixedTypes="1" containsNumber="1" containsInteger="1" minValue="0" maxValue="0"/>
    </cacheField>
    <cacheField name="FORNECEDOR" numFmtId="0">
      <sharedItems containsBlank="1"/>
    </cacheField>
    <cacheField name="NF" numFmtId="0">
      <sharedItems containsBlank="1" containsMixedTypes="1" containsNumber="1" containsInteger="1" minValue="0" maxValue="910761"/>
    </cacheField>
    <cacheField name="VALOR/UN" numFmtId="0">
      <sharedItems containsBlank="1" containsMixedTypes="1" containsNumber="1" minValue="0" maxValue="1800.26"/>
    </cacheField>
    <cacheField name="TOTAL" numFmtId="0">
      <sharedItems containsBlank="1" containsMixedTypes="1" containsNumber="1" minValue="0" maxValue="6479.8"/>
    </cacheField>
    <cacheField name="CPK" numFmtId="170">
      <sharedItems containsBlank="1" containsMixedTypes="1" containsNumber="1" minValue="-4.0920437956204384E-2" maxValue="1.638034188034188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9">
  <r>
    <n v="0"/>
    <m/>
    <x v="0"/>
    <d v="2022-06-07T00:00:00"/>
    <m/>
    <x v="0"/>
    <s v="GRITSCH"/>
    <x v="0"/>
    <x v="0"/>
    <x v="0"/>
    <x v="0"/>
    <x v="0"/>
    <s v="225/65/16"/>
    <s v="DELINTE"/>
    <s v="DELINTE DV2"/>
    <s v="RANAULT MASTER"/>
    <s v="RHP7C51"/>
    <n v="40320"/>
    <m/>
    <s v="OK"/>
    <s v="RALLY"/>
    <n v="739"/>
    <n v="879"/>
    <n v="1758"/>
  </r>
  <r>
    <n v="0"/>
    <m/>
    <x v="0"/>
    <d v="2022-06-07T00:00:00"/>
    <m/>
    <x v="0"/>
    <s v="GRITSCH"/>
    <x v="0"/>
    <x v="1"/>
    <x v="0"/>
    <x v="0"/>
    <x v="0"/>
    <s v="225/65/16"/>
    <s v="COOKSTONE"/>
    <s v="COOKSTONE"/>
    <s v="RANAULT MASTER"/>
    <s v="BDD3B68"/>
    <n v="75117"/>
    <m/>
    <s v="OK"/>
    <s v="COOKSTONE"/>
    <n v="522"/>
    <n v="305"/>
    <n v="610"/>
  </r>
  <r>
    <n v="0"/>
    <m/>
    <x v="0"/>
    <d v="2022-06-08T00:00:00"/>
    <m/>
    <x v="0"/>
    <s v="GRITSCH"/>
    <x v="1"/>
    <x v="2"/>
    <x v="0"/>
    <x v="0"/>
    <x v="0"/>
    <s v="225/65/16"/>
    <s v="COOKSTONE"/>
    <s v="COOKSTONE"/>
    <s v="RANAULT MASTER"/>
    <s v="BEP1I43"/>
    <n v="25601"/>
    <m/>
    <s v="OK"/>
    <s v="COOKSTONE"/>
    <n v="522"/>
    <n v="305"/>
    <n v="610"/>
  </r>
  <r>
    <n v="0"/>
    <m/>
    <x v="0"/>
    <d v="2022-06-17T00:00:00"/>
    <m/>
    <x v="0"/>
    <s v="GRITSCH"/>
    <x v="2"/>
    <x v="3"/>
    <x v="0"/>
    <x v="1"/>
    <x v="0"/>
    <s v="195/60/15"/>
    <s v="NEXEN"/>
    <s v="NEXEN"/>
    <s v="VW SAVEIRO"/>
    <s v="BCS8J35"/>
    <n v="179829"/>
    <m/>
    <s v="OK"/>
    <s v="DACOL"/>
    <n v="1152"/>
    <n v="364.42"/>
    <n v="728.84"/>
  </r>
  <r>
    <n v="0"/>
    <m/>
    <x v="0"/>
    <d v="2022-06-20T00:00:00"/>
    <m/>
    <x v="0"/>
    <s v="GRITSCH"/>
    <x v="0"/>
    <x v="4"/>
    <x v="0"/>
    <x v="0"/>
    <x v="0"/>
    <s v="225/65/16"/>
    <s v="COOKSTONE"/>
    <s v="COOKSTONE"/>
    <s v="RANAULT MASTER"/>
    <s v="RHL1D81"/>
    <n v="102000"/>
    <m/>
    <s v="OK"/>
    <s v="COOKSTONE"/>
    <n v="522"/>
    <n v="305"/>
    <n v="610"/>
  </r>
  <r>
    <n v="0"/>
    <m/>
    <x v="0"/>
    <d v="2022-06-20T00:00:00"/>
    <m/>
    <x v="0"/>
    <s v="GRITSCH"/>
    <x v="0"/>
    <x v="5"/>
    <x v="0"/>
    <x v="0"/>
    <x v="0"/>
    <s v="225/65/16"/>
    <s v="DELINTE"/>
    <s v="DELINTE DV2"/>
    <s v="RANAULT MASTER"/>
    <s v="RHL2D89"/>
    <n v="52211"/>
    <m/>
    <s v="OK"/>
    <s v="RALLY"/>
    <n v="754"/>
    <n v="879"/>
    <n v="1758"/>
  </r>
  <r>
    <n v="0"/>
    <m/>
    <x v="0"/>
    <d v="2022-06-20T00:00:00"/>
    <m/>
    <x v="0"/>
    <s v="GRITSCH"/>
    <x v="0"/>
    <x v="1"/>
    <x v="0"/>
    <x v="1"/>
    <x v="0"/>
    <s v="195/60/15"/>
    <s v="NEXEN"/>
    <s v="NEXEN"/>
    <s v="VW VOYAGE"/>
    <s v="BCQ4212"/>
    <n v="106415"/>
    <m/>
    <s v="OK"/>
    <s v="DACOL"/>
    <n v="292660"/>
    <n v="390"/>
    <n v="780"/>
  </r>
  <r>
    <n v="0"/>
    <m/>
    <x v="0"/>
    <d v="2022-06-20T00:00:00"/>
    <m/>
    <x v="0"/>
    <s v="GRITSCH"/>
    <x v="0"/>
    <x v="5"/>
    <x v="0"/>
    <x v="1"/>
    <x v="0"/>
    <s v="195/60/15"/>
    <s v="SUMITOMO"/>
    <s v="SUMITOMO"/>
    <s v="VW SAVEIRO"/>
    <s v="BEE8B91"/>
    <n v="110818"/>
    <m/>
    <s v="OK"/>
    <s v="JR DIAS"/>
    <n v="927"/>
    <n v="364.42"/>
    <n v="728.84"/>
  </r>
  <r>
    <n v="0"/>
    <m/>
    <x v="0"/>
    <d v="2022-06-20T00:00:00"/>
    <m/>
    <x v="0"/>
    <s v="GRITSCH"/>
    <x v="0"/>
    <x v="5"/>
    <x v="0"/>
    <x v="1"/>
    <x v="0"/>
    <s v="195/60/15"/>
    <s v="SUMITOMO"/>
    <s v="SUMITOMO"/>
    <s v="VW SAVEIRO"/>
    <s v="BEU4B15"/>
    <n v="93137"/>
    <m/>
    <s v="OK"/>
    <s v="JR DIAS"/>
    <n v="879"/>
    <n v="364.42"/>
    <n v="728.84"/>
  </r>
  <r>
    <n v="0"/>
    <m/>
    <x v="0"/>
    <d v="2022-06-20T00:00:00"/>
    <m/>
    <x v="0"/>
    <s v="GRITSCH"/>
    <x v="0"/>
    <x v="5"/>
    <x v="0"/>
    <x v="2"/>
    <x v="0"/>
    <s v="175/70/14"/>
    <s v="DUNLOP"/>
    <s v="DUNLOP"/>
    <s v="FIAT FIORINO"/>
    <s v="BEX5C15"/>
    <n v="90907"/>
    <m/>
    <s v="OK"/>
    <s v="JR DIAS"/>
    <n v="879"/>
    <n v="354.82"/>
    <n v="709.64"/>
  </r>
  <r>
    <n v="0"/>
    <m/>
    <x v="0"/>
    <d v="2022-06-20T00:00:00"/>
    <m/>
    <x v="0"/>
    <s v="GRITSCH"/>
    <x v="0"/>
    <x v="5"/>
    <x v="0"/>
    <x v="2"/>
    <x v="0"/>
    <s v="175/70/14"/>
    <s v="APOLLO"/>
    <s v="APOLLO"/>
    <s v="FIAT FIORINO"/>
    <s v="BDX9F69"/>
    <n v="127931"/>
    <m/>
    <s v="OK"/>
    <s v="CANTU"/>
    <n v="910761"/>
    <n v="364.44"/>
    <n v="728.88"/>
  </r>
  <r>
    <n v="0"/>
    <m/>
    <x v="0"/>
    <d v="2022-06-21T00:00:00"/>
    <m/>
    <x v="0"/>
    <s v="GRITSCH"/>
    <x v="0"/>
    <x v="6"/>
    <x v="0"/>
    <x v="1"/>
    <x v="1"/>
    <s v="195/60/15"/>
    <s v="SUMITOMO"/>
    <s v="SUMITOMO"/>
    <s v="VW SAVEIRO"/>
    <s v="BEG3B63"/>
    <n v="112813"/>
    <m/>
    <s v="OK"/>
    <s v="JR DIAS"/>
    <n v="84136"/>
    <n v="387.74"/>
    <n v="775.48"/>
  </r>
  <r>
    <n v="0"/>
    <m/>
    <x v="0"/>
    <d v="2022-06-21T00:00:00"/>
    <m/>
    <x v="0"/>
    <s v="GRITSCH"/>
    <x v="0"/>
    <x v="0"/>
    <x v="0"/>
    <x v="1"/>
    <x v="0"/>
    <s v="195/60/15"/>
    <s v="SUMITOMO"/>
    <s v="SUMITOMO"/>
    <s v="VW SAVEIRO"/>
    <s v="BEH4A85"/>
    <n v="98000"/>
    <m/>
    <s v="OK"/>
    <s v="JR DIAS"/>
    <n v="927"/>
    <n v="364.42"/>
    <n v="728.84"/>
  </r>
  <r>
    <n v="0"/>
    <m/>
    <x v="0"/>
    <d v="2022-06-21T00:00:00"/>
    <m/>
    <x v="0"/>
    <s v="GRITSCH"/>
    <x v="2"/>
    <x v="7"/>
    <x v="0"/>
    <x v="2"/>
    <x v="0"/>
    <s v="175/70/14"/>
    <s v="DUNLOP"/>
    <s v="DUNLOP"/>
    <s v="CHEVROLET ONIX"/>
    <s v="BCP6661"/>
    <n v="71000"/>
    <m/>
    <s v="OK"/>
    <s v="JR DIAS"/>
    <n v="879"/>
    <n v="354.82"/>
    <n v="709.64"/>
  </r>
  <r>
    <n v="0"/>
    <m/>
    <x v="0"/>
    <d v="2022-06-21T00:00:00"/>
    <m/>
    <x v="0"/>
    <s v="GRITSCH"/>
    <x v="0"/>
    <x v="0"/>
    <x v="0"/>
    <x v="2"/>
    <x v="0"/>
    <s v="175/70/14"/>
    <s v="DUNLOP"/>
    <s v="DUNLOP"/>
    <s v="FIAT STRADA"/>
    <s v="BDE2H30"/>
    <n v="117341"/>
    <m/>
    <s v="OK"/>
    <s v="JR DIAS"/>
    <n v="927"/>
    <n v="354.82"/>
    <n v="709.64"/>
  </r>
  <r>
    <n v="0"/>
    <m/>
    <x v="0"/>
    <d v="2022-06-23T00:00:00"/>
    <m/>
    <x v="0"/>
    <s v="GRITSCH"/>
    <x v="0"/>
    <x v="8"/>
    <x v="0"/>
    <x v="1"/>
    <x v="0"/>
    <s v="195/60/15"/>
    <s v="SUMITOMO"/>
    <s v="SUMITOMO"/>
    <s v="VW SAVEIRO"/>
    <s v="BEH4A83"/>
    <n v="129836"/>
    <m/>
    <s v="OK"/>
    <s v="JR DIAS"/>
    <n v="84136"/>
    <n v="387.74"/>
    <n v="775.48"/>
  </r>
  <r>
    <n v="0"/>
    <m/>
    <x v="0"/>
    <d v="2022-06-24T00:00:00"/>
    <m/>
    <x v="0"/>
    <s v="GRITSCH"/>
    <x v="0"/>
    <x v="9"/>
    <x v="1"/>
    <x v="1"/>
    <x v="2"/>
    <s v="195/60/15"/>
    <s v="DUNLOP"/>
    <s v="DUNLOP"/>
    <s v="VW VOYAGE"/>
    <s v="BCP0635"/>
    <n v="61186"/>
    <m/>
    <s v="OK"/>
    <s v="JR DIAS"/>
    <n v="84109"/>
    <n v="381.02"/>
    <n v="1524.08"/>
  </r>
  <r>
    <n v="0"/>
    <m/>
    <x v="0"/>
    <d v="2022-06-24T00:00:00"/>
    <m/>
    <x v="0"/>
    <s v="GRITSCH"/>
    <x v="2"/>
    <x v="10"/>
    <x v="0"/>
    <x v="1"/>
    <x v="0"/>
    <s v="195/60/15"/>
    <s v="DUNLOP"/>
    <s v="DUNLOP"/>
    <s v="VW SAVEIRO"/>
    <s v="BCS8J38"/>
    <n v="317189"/>
    <m/>
    <s v="OK"/>
    <s v="JR DIAS"/>
    <n v="84163"/>
    <n v="387.74"/>
    <n v="775.48"/>
  </r>
  <r>
    <n v="0"/>
    <m/>
    <x v="0"/>
    <d v="2022-06-24T00:00:00"/>
    <m/>
    <x v="0"/>
    <s v="GRITSCH"/>
    <x v="2"/>
    <x v="10"/>
    <x v="0"/>
    <x v="1"/>
    <x v="0"/>
    <s v="195/60/15"/>
    <s v="DUNLOP"/>
    <s v="DUNLOP"/>
    <s v="VW SAVEIRO"/>
    <s v="BI1I51"/>
    <n v="109660"/>
    <m/>
    <s v="OK"/>
    <s v="JR DIAS"/>
    <n v="84163"/>
    <n v="387.74"/>
    <n v="775.48"/>
  </r>
  <r>
    <n v="0"/>
    <m/>
    <x v="0"/>
    <d v="2022-06-24T00:00:00"/>
    <m/>
    <x v="0"/>
    <s v="GRITSCH"/>
    <x v="2"/>
    <x v="7"/>
    <x v="2"/>
    <x v="2"/>
    <x v="0"/>
    <s v="175/70/14"/>
    <s v="DUNLOP"/>
    <s v="DUNLOP"/>
    <s v="FIAT FIORINO"/>
    <s v="RHS8D25"/>
    <n v="19998"/>
    <m/>
    <s v="OK"/>
    <s v="JR DIAS"/>
    <n v="84163"/>
    <n v="354.82"/>
    <n v="354.82"/>
  </r>
  <r>
    <n v="0"/>
    <m/>
    <x v="0"/>
    <d v="2022-06-27T00:00:00"/>
    <m/>
    <x v="0"/>
    <s v="GRITSCH"/>
    <x v="0"/>
    <x v="0"/>
    <x v="0"/>
    <x v="0"/>
    <x v="2"/>
    <s v="225/65/16"/>
    <s v="DELINTE"/>
    <s v="DELINTE DV2"/>
    <s v="RANAULT MASTER"/>
    <s v="BEX8E15"/>
    <n v="127576"/>
    <m/>
    <s v="OK"/>
    <s v="RALLY"/>
    <n v="789"/>
    <n v="879"/>
    <n v="1758"/>
  </r>
  <r>
    <n v="0"/>
    <m/>
    <x v="0"/>
    <d v="2022-06-27T00:00:00"/>
    <m/>
    <x v="0"/>
    <s v="GRITSCH"/>
    <x v="0"/>
    <x v="1"/>
    <x v="0"/>
    <x v="2"/>
    <x v="0"/>
    <s v="175/70/14"/>
    <s v="DUNLOP"/>
    <s v="DUNLOP"/>
    <s v="FIAT STRADA"/>
    <s v="BCG2i93"/>
    <n v="144960"/>
    <m/>
    <s v="OK"/>
    <s v="JR DIAS"/>
    <n v="927"/>
    <n v="354.82"/>
    <n v="709.64"/>
  </r>
  <r>
    <n v="0"/>
    <m/>
    <x v="0"/>
    <d v="2022-06-27T00:00:00"/>
    <m/>
    <x v="0"/>
    <s v="GRITSCH"/>
    <x v="0"/>
    <x v="1"/>
    <x v="0"/>
    <x v="2"/>
    <x v="0"/>
    <s v="175/70/14"/>
    <s v="DUNLOP"/>
    <s v="DUNLOP"/>
    <s v="FIAT FIORINO"/>
    <s v="BEX5C10"/>
    <n v="40061"/>
    <m/>
    <s v="OK"/>
    <s v="JR DIAS"/>
    <n v="84136"/>
    <n v="354.82"/>
    <n v="709.64"/>
  </r>
  <r>
    <n v="0"/>
    <m/>
    <x v="0"/>
    <d v="2022-07-05T00:00:00"/>
    <m/>
    <x v="1"/>
    <s v="GRITSCH"/>
    <x v="2"/>
    <x v="10"/>
    <x v="0"/>
    <x v="0"/>
    <x v="2"/>
    <s v="225/65/16"/>
    <s v="DELINTE"/>
    <s v="DELINTE DV2"/>
    <s v="RANAULT MASTER"/>
    <s v="BEX8E21"/>
    <n v="39066"/>
    <m/>
    <s v="OK"/>
    <s v="RALLY"/>
    <n v="788"/>
    <n v="879"/>
    <n v="1758"/>
  </r>
  <r>
    <n v="0"/>
    <m/>
    <x v="0"/>
    <d v="2022-07-05T00:00:00"/>
    <m/>
    <x v="1"/>
    <s v="GRITSCH"/>
    <x v="2"/>
    <x v="10"/>
    <x v="0"/>
    <x v="1"/>
    <x v="1"/>
    <s v="195/60/15"/>
    <s v="DUNLOP"/>
    <s v="DUNLOP"/>
    <s v="VW SAVEIRO"/>
    <s v="BCS8J38"/>
    <n v="319600"/>
    <m/>
    <s v="OK"/>
    <s v="JR DIAS"/>
    <n v="1152"/>
    <n v="364.42"/>
    <n v="728.84"/>
  </r>
  <r>
    <n v="0"/>
    <m/>
    <x v="0"/>
    <d v="2022-07-07T00:00:00"/>
    <m/>
    <x v="1"/>
    <s v="GRITSCH"/>
    <x v="2"/>
    <x v="7"/>
    <x v="0"/>
    <x v="2"/>
    <x v="2"/>
    <s v="175/70/14"/>
    <s v="DUNLOP"/>
    <s v="DUNLOP"/>
    <s v="FIAT STRADA"/>
    <s v="RHS8D30"/>
    <n v="30050"/>
    <m/>
    <s v="OK"/>
    <s v="JR DIAS"/>
    <n v="84136"/>
    <n v="354.82"/>
    <n v="709.64"/>
  </r>
  <r>
    <n v="0"/>
    <m/>
    <x v="0"/>
    <d v="2022-07-07T00:00:00"/>
    <m/>
    <x v="1"/>
    <s v="GRITSCH"/>
    <x v="2"/>
    <x v="7"/>
    <x v="0"/>
    <x v="2"/>
    <x v="1"/>
    <s v="175/70/14"/>
    <s v="DUNLOP"/>
    <s v="DUNLOP"/>
    <s v="FIAT STRADA"/>
    <s v="RHS8D30"/>
    <n v="30050"/>
    <m/>
    <s v="OK"/>
    <s v="JR DIAS"/>
    <n v="1152"/>
    <n v="354.82"/>
    <n v="709.64"/>
  </r>
  <r>
    <n v="0"/>
    <m/>
    <x v="0"/>
    <d v="2022-07-11T00:00:00"/>
    <m/>
    <x v="1"/>
    <s v="GRITSCH"/>
    <x v="0"/>
    <x v="4"/>
    <x v="0"/>
    <x v="1"/>
    <x v="2"/>
    <s v="195/60/15"/>
    <s v="DUNLOP"/>
    <s v="DUNLOP"/>
    <s v="VW SAVEIRO"/>
    <s v="BCS8F04"/>
    <n v="271900"/>
    <m/>
    <s v="OK"/>
    <s v="JR DIAS"/>
    <n v="1152"/>
    <n v="354.82"/>
    <n v="709.64"/>
  </r>
  <r>
    <n v="0"/>
    <m/>
    <x v="0"/>
    <d v="2022-07-11T00:00:00"/>
    <m/>
    <x v="1"/>
    <s v="GRITSCH"/>
    <x v="0"/>
    <x v="4"/>
    <x v="0"/>
    <x v="2"/>
    <x v="2"/>
    <s v="175/70/14"/>
    <s v="DUNLOP"/>
    <s v="DUNLOP"/>
    <s v="FIAT STRADA"/>
    <s v="BCS8D11"/>
    <n v="107955"/>
    <m/>
    <s v="OK"/>
    <s v="JR DIAS"/>
    <n v="1152"/>
    <n v="354.82"/>
    <n v="709.64"/>
  </r>
  <r>
    <n v="0"/>
    <m/>
    <x v="0"/>
    <d v="2022-07-12T00:00:00"/>
    <m/>
    <x v="1"/>
    <s v="GRITSCH"/>
    <x v="0"/>
    <x v="4"/>
    <x v="0"/>
    <x v="0"/>
    <x v="2"/>
    <s v="205/75/16"/>
    <s v="FIRESTONE"/>
    <s v="FIRESTONE"/>
    <s v="RANAULT MASTER"/>
    <s v="BDC9J85"/>
    <n v="67650"/>
    <m/>
    <s v="OK"/>
    <s v="GP"/>
    <n v="10484"/>
    <n v="797"/>
    <n v="1594"/>
  </r>
  <r>
    <n v="0"/>
    <m/>
    <x v="0"/>
    <d v="2022-07-12T00:00:00"/>
    <m/>
    <x v="1"/>
    <s v="GRITSCH"/>
    <x v="0"/>
    <x v="0"/>
    <x v="0"/>
    <x v="1"/>
    <x v="2"/>
    <s v="195/60/15"/>
    <s v="SUMITOMO"/>
    <s v="SUMITOMO"/>
    <s v="VW SAVEIRO"/>
    <s v="BCN5C75"/>
    <n v="207805"/>
    <m/>
    <s v="OK"/>
    <s v="GP"/>
    <n v="10484"/>
    <n v="350.85"/>
    <n v="701.7"/>
  </r>
  <r>
    <n v="0"/>
    <m/>
    <x v="0"/>
    <d v="2022-07-12T00:00:00"/>
    <m/>
    <x v="1"/>
    <s v="GRITSCH"/>
    <x v="0"/>
    <x v="4"/>
    <x v="0"/>
    <x v="1"/>
    <x v="1"/>
    <s v="195/60/15"/>
    <s v="TRAZANO"/>
    <s v="TRAZANO"/>
    <s v="VW SAVEIRO"/>
    <s v="BCS8F04"/>
    <n v="271900"/>
    <m/>
    <s v="OK"/>
    <s v="GP"/>
    <n v="10484"/>
    <n v="350.85"/>
    <n v="701.7"/>
  </r>
  <r>
    <n v="0"/>
    <m/>
    <x v="0"/>
    <d v="2022-07-12T00:00:00"/>
    <m/>
    <x v="1"/>
    <s v="GRITSCH"/>
    <x v="2"/>
    <x v="3"/>
    <x v="0"/>
    <x v="1"/>
    <x v="1"/>
    <s v="195/60/15"/>
    <s v="TRAZANO"/>
    <s v="TRAZANO"/>
    <s v="VW SAVEIRO"/>
    <s v="BCS8J35"/>
    <n v="184528"/>
    <m/>
    <s v="OK"/>
    <s v="GP"/>
    <n v="10484"/>
    <n v="350.85"/>
    <n v="701.7"/>
  </r>
  <r>
    <n v="0"/>
    <m/>
    <x v="0"/>
    <d v="2022-07-13T00:00:00"/>
    <m/>
    <x v="1"/>
    <s v="GRITSCH"/>
    <x v="0"/>
    <x v="5"/>
    <x v="0"/>
    <x v="1"/>
    <x v="2"/>
    <s v="195/60/15"/>
    <s v="TRAZANO"/>
    <s v="TRAZANO"/>
    <s v="VW SAVEIRO"/>
    <s v="BEE8B91"/>
    <n v="115312"/>
    <m/>
    <s v="OK"/>
    <s v="GP"/>
    <n v="10512"/>
    <n v="350.85"/>
    <n v="701.7"/>
  </r>
  <r>
    <n v="0"/>
    <m/>
    <x v="0"/>
    <d v="2022-07-14T00:00:00"/>
    <m/>
    <x v="1"/>
    <s v="GRITSCH"/>
    <x v="2"/>
    <x v="3"/>
    <x v="0"/>
    <x v="1"/>
    <x v="2"/>
    <s v="195/60/15"/>
    <s v="TRAZANO"/>
    <s v="TRAZANO"/>
    <s v="VW SAVEIRO"/>
    <s v="BDC7G72"/>
    <n v="174344"/>
    <m/>
    <s v="OK"/>
    <s v="GP"/>
    <n v="10512"/>
    <n v="350.85"/>
    <n v="701.7"/>
  </r>
  <r>
    <n v="0"/>
    <m/>
    <x v="0"/>
    <d v="2022-07-14T00:00:00"/>
    <m/>
    <x v="1"/>
    <s v="GRITSCH"/>
    <x v="0"/>
    <x v="5"/>
    <x v="0"/>
    <x v="2"/>
    <x v="2"/>
    <s v="175/70/14"/>
    <s v="FUZION"/>
    <s v="FUZION"/>
    <s v="FIAT STRADA"/>
    <s v="BEX6J06"/>
    <n v="116767"/>
    <m/>
    <s v="OK"/>
    <s v="GP"/>
    <n v="10512"/>
    <n v="371"/>
    <n v="742"/>
  </r>
  <r>
    <n v="0"/>
    <m/>
    <x v="0"/>
    <d v="2022-07-15T00:00:00"/>
    <m/>
    <x v="1"/>
    <s v="GRITSCH"/>
    <x v="3"/>
    <x v="11"/>
    <x v="0"/>
    <x v="3"/>
    <x v="2"/>
    <s v="215/75/17.5"/>
    <s v="WESTLAKE"/>
    <s v="WESTLAKE H188"/>
    <s v="FORD CARGO 816S"/>
    <s v="BDE6J88"/>
    <n v="0"/>
    <m/>
    <s v="OK"/>
    <s v="GP"/>
    <n v="12084"/>
    <n v="681.14"/>
    <n v="1362.28"/>
  </r>
  <r>
    <n v="0"/>
    <m/>
    <x v="0"/>
    <d v="2022-07-20T00:00:00"/>
    <m/>
    <x v="1"/>
    <s v="GRITSCH"/>
    <x v="0"/>
    <x v="5"/>
    <x v="0"/>
    <x v="1"/>
    <x v="2"/>
    <s v="195/60/15"/>
    <s v="TRAZANO"/>
    <s v="TRAZANO"/>
    <s v="VW SAVEIRO"/>
    <s v="BEU4B15"/>
    <n v="102411"/>
    <m/>
    <s v="OK"/>
    <s v="GP"/>
    <n v="10512"/>
    <n v="350.85"/>
    <n v="701.7"/>
  </r>
  <r>
    <n v="0"/>
    <m/>
    <x v="0"/>
    <d v="2022-07-26T00:00:00"/>
    <m/>
    <x v="1"/>
    <s v="GRITSCH"/>
    <x v="0"/>
    <x v="4"/>
    <x v="0"/>
    <x v="0"/>
    <x v="2"/>
    <s v="225/65/16"/>
    <s v="DELINTE"/>
    <s v="DELINTE DV2"/>
    <s v="RANAULT MASTER"/>
    <s v="RHL1D81"/>
    <n v="111770"/>
    <m/>
    <s v="OK"/>
    <s v="RALLY"/>
    <n v="821"/>
    <n v="879"/>
    <n v="1758"/>
  </r>
  <r>
    <n v="0"/>
    <m/>
    <x v="0"/>
    <d v="2022-07-26T00:00:00"/>
    <m/>
    <x v="1"/>
    <s v="GRITSCH"/>
    <x v="0"/>
    <x v="4"/>
    <x v="0"/>
    <x v="1"/>
    <x v="2"/>
    <s v="195/60/15"/>
    <s v="TRAZANO"/>
    <s v="TRAZANO"/>
    <s v="VW SAVEIRO"/>
    <s v="BEF9E75"/>
    <n v="120748"/>
    <m/>
    <s v="OK"/>
    <s v="GP"/>
    <n v="10717"/>
    <n v="350"/>
    <n v="700"/>
  </r>
  <r>
    <n v="0"/>
    <m/>
    <x v="0"/>
    <d v="2022-07-26T00:00:00"/>
    <m/>
    <x v="1"/>
    <s v="GRITSCH"/>
    <x v="1"/>
    <x v="2"/>
    <x v="0"/>
    <x v="1"/>
    <x v="2"/>
    <s v="195/60/15"/>
    <s v="TRAZANO"/>
    <s v="TRAZANO"/>
    <s v="VW SAVEIRO"/>
    <s v="BEF6F72"/>
    <n v="65874"/>
    <m/>
    <s v="OK"/>
    <s v="GP"/>
    <n v="10717"/>
    <n v="350"/>
    <n v="700"/>
  </r>
  <r>
    <n v="0"/>
    <m/>
    <x v="0"/>
    <d v="2022-07-26T00:00:00"/>
    <m/>
    <x v="1"/>
    <s v="GRITSCH"/>
    <x v="0"/>
    <x v="5"/>
    <x v="0"/>
    <x v="1"/>
    <x v="2"/>
    <s v="195/60/15"/>
    <s v="TRAZANO"/>
    <s v="TRAZANO"/>
    <s v="VW SAVEIRO"/>
    <s v="BEH9G79"/>
    <n v="80255"/>
    <m/>
    <s v="OK"/>
    <s v="GP"/>
    <n v="10717"/>
    <n v="350"/>
    <n v="700"/>
  </r>
  <r>
    <n v="0"/>
    <m/>
    <x v="0"/>
    <d v="2022-07-26T00:00:00"/>
    <m/>
    <x v="1"/>
    <s v="GRITSCH"/>
    <x v="0"/>
    <x v="4"/>
    <x v="0"/>
    <x v="2"/>
    <x v="2"/>
    <s v="175/70/14"/>
    <s v="FUZION"/>
    <s v="FUZION"/>
    <s v="FIAT FIORINO"/>
    <s v="BCN9F78"/>
    <n v="56614"/>
    <m/>
    <s v="OK"/>
    <s v="GP"/>
    <n v="10512"/>
    <n v="377"/>
    <n v="754"/>
  </r>
  <r>
    <n v="0"/>
    <m/>
    <x v="0"/>
    <d v="2022-07-26T00:00:00"/>
    <m/>
    <x v="1"/>
    <s v="GRITSCH"/>
    <x v="0"/>
    <x v="4"/>
    <x v="0"/>
    <x v="2"/>
    <x v="2"/>
    <s v="175/70/14"/>
    <s v="DUNLOP"/>
    <s v="DUNLOP"/>
    <s v="FIAT FIORINO"/>
    <s v="BDX9F70"/>
    <n v="86371"/>
    <m/>
    <s v="OK"/>
    <s v="JR DIAS"/>
    <n v="8425"/>
    <n v="354.82"/>
    <n v="709.64"/>
  </r>
  <r>
    <n v="0"/>
    <m/>
    <x v="0"/>
    <d v="2022-07-28T00:00:00"/>
    <m/>
    <x v="1"/>
    <s v="GRITSCH"/>
    <x v="0"/>
    <x v="4"/>
    <x v="0"/>
    <x v="0"/>
    <x v="1"/>
    <s v="225/75/16"/>
    <s v="FIRESTONE"/>
    <s v="FIRESTONE"/>
    <s v="MB SPRINTER"/>
    <s v="BBH4B56"/>
    <n v="208972"/>
    <m/>
    <s v="OK"/>
    <s v="GP"/>
    <n v="10725"/>
    <n v="879"/>
    <n v="1758"/>
  </r>
  <r>
    <n v="0"/>
    <m/>
    <x v="0"/>
    <d v="2022-07-28T00:00:00"/>
    <m/>
    <x v="1"/>
    <s v="GRITSCH"/>
    <x v="0"/>
    <x v="0"/>
    <x v="0"/>
    <x v="1"/>
    <x v="1"/>
    <s v="195/60/15"/>
    <s v="TRAZANO"/>
    <s v="TRAZANO"/>
    <s v="VW SAVEIRO"/>
    <s v="BCN5C75"/>
    <n v="21300"/>
    <m/>
    <s v="OK"/>
    <s v="GP"/>
    <n v="10699"/>
    <n v="350"/>
    <n v="700"/>
  </r>
  <r>
    <n v="0"/>
    <m/>
    <x v="0"/>
    <d v="2022-07-28T00:00:00"/>
    <m/>
    <x v="1"/>
    <s v="GRITSCH"/>
    <x v="0"/>
    <x v="0"/>
    <x v="0"/>
    <x v="1"/>
    <x v="1"/>
    <s v="195/60/15"/>
    <s v="TRAZANO"/>
    <s v="TRAZANO"/>
    <s v="VW SAVEIRO"/>
    <s v="BEH4A85"/>
    <n v="107710"/>
    <m/>
    <s v="OK"/>
    <s v="GP"/>
    <n v="10699"/>
    <n v="350"/>
    <n v="700"/>
  </r>
  <r>
    <n v="0"/>
    <m/>
    <x v="0"/>
    <d v="2022-07-28T00:00:00"/>
    <m/>
    <x v="1"/>
    <s v="GRITSCH"/>
    <x v="0"/>
    <x v="6"/>
    <x v="0"/>
    <x v="1"/>
    <x v="2"/>
    <s v="195/60/15"/>
    <s v="TRAZANO"/>
    <s v="TRAZANO"/>
    <s v="VW SAVEIRO"/>
    <s v="BEG3B63"/>
    <n v="169045"/>
    <m/>
    <s v="OK"/>
    <s v="GP"/>
    <n v="10699"/>
    <n v="350"/>
    <n v="700"/>
  </r>
  <r>
    <n v="0"/>
    <m/>
    <x v="0"/>
    <d v="2022-07-28T00:00:00"/>
    <m/>
    <x v="1"/>
    <s v="GRITSCH"/>
    <x v="0"/>
    <x v="1"/>
    <x v="0"/>
    <x v="2"/>
    <x v="2"/>
    <s v="175/70/14"/>
    <s v="DUNLOP"/>
    <s v="DUNLOP"/>
    <s v="CHEVROLET ONIX"/>
    <s v="BEE5H50"/>
    <n v="102020"/>
    <m/>
    <s v="OK"/>
    <s v="JR DIAS"/>
    <n v="84825"/>
    <n v="354.82"/>
    <n v="709.64"/>
  </r>
  <r>
    <n v="0"/>
    <m/>
    <x v="0"/>
    <d v="2022-07-29T00:00:00"/>
    <m/>
    <x v="1"/>
    <s v="GRITSCH"/>
    <x v="2"/>
    <x v="3"/>
    <x v="0"/>
    <x v="2"/>
    <x v="2"/>
    <s v="175/70/14"/>
    <s v="FERENTINO"/>
    <s v="FERENTINO"/>
    <s v="FIAT STRADA"/>
    <s v="BCY4D32"/>
    <n v="150271"/>
    <m/>
    <s v="OK"/>
    <s v="GP"/>
    <n v="10725"/>
    <n v="334"/>
    <n v="668"/>
  </r>
  <r>
    <n v="0"/>
    <m/>
    <x v="0"/>
    <d v="2022-08-01T00:00:00"/>
    <m/>
    <x v="2"/>
    <s v="GRITSCH"/>
    <x v="0"/>
    <x v="5"/>
    <x v="0"/>
    <x v="1"/>
    <x v="2"/>
    <s v="195/60/15"/>
    <s v="TRAZANO"/>
    <s v="TRAZANO"/>
    <s v="VW SAVEIRO"/>
    <s v="BEU4B17"/>
    <n v="110385"/>
    <m/>
    <s v="OK"/>
    <s v="GP"/>
    <n v="10762"/>
    <n v="352"/>
    <n v="704"/>
  </r>
  <r>
    <n v="0"/>
    <m/>
    <x v="0"/>
    <d v="2022-08-01T00:00:00"/>
    <m/>
    <x v="2"/>
    <s v="GRITSCH"/>
    <x v="0"/>
    <x v="5"/>
    <x v="0"/>
    <x v="1"/>
    <x v="1"/>
    <s v="195/60/15"/>
    <s v="TRAZANO"/>
    <s v="TRAZANO"/>
    <s v="VW SAVEIRO"/>
    <s v="BEU4B17"/>
    <n v="110385"/>
    <m/>
    <s v="OK"/>
    <s v="GP"/>
    <n v="10762"/>
    <n v="352"/>
    <n v="704"/>
  </r>
  <r>
    <n v="0"/>
    <m/>
    <x v="0"/>
    <d v="2022-08-01T00:00:00"/>
    <m/>
    <x v="2"/>
    <s v="GRITSCH"/>
    <x v="1"/>
    <x v="2"/>
    <x v="0"/>
    <x v="1"/>
    <x v="2"/>
    <s v="195/60/15"/>
    <s v="TRAZANO"/>
    <s v="TRAZANO"/>
    <s v="VW SAVEIRO"/>
    <s v="BDW4F10"/>
    <n v="60993"/>
    <m/>
    <s v="OK"/>
    <s v="GP"/>
    <n v="10762"/>
    <n v="352"/>
    <n v="704"/>
  </r>
  <r>
    <n v="0"/>
    <m/>
    <x v="0"/>
    <d v="2022-08-01T00:00:00"/>
    <m/>
    <x v="2"/>
    <s v="GRITSCH"/>
    <x v="1"/>
    <x v="2"/>
    <x v="0"/>
    <x v="1"/>
    <x v="2"/>
    <s v="195/60/15"/>
    <s v="TRAZANO"/>
    <s v="TRAZANO"/>
    <s v="VW SAVEIRO"/>
    <s v="BDW4F16"/>
    <n v="64653"/>
    <m/>
    <s v="OK"/>
    <n v="0"/>
    <n v="0"/>
    <n v="350"/>
    <n v="700"/>
  </r>
  <r>
    <n v="0"/>
    <m/>
    <x v="0"/>
    <d v="2022-08-01T00:00:00"/>
    <m/>
    <x v="2"/>
    <s v="GRITSCH"/>
    <x v="0"/>
    <x v="5"/>
    <x v="0"/>
    <x v="2"/>
    <x v="2"/>
    <s v="175/70/14"/>
    <s v="HIFLY"/>
    <s v="HIFLY SUPER2000"/>
    <s v="FIAT FIORINO"/>
    <s v="BEX5C15"/>
    <n v="101351"/>
    <m/>
    <s v="OK"/>
    <s v="GOMMA"/>
    <n v="22994"/>
    <n v="300.82"/>
    <n v="601.64"/>
  </r>
  <r>
    <n v="0"/>
    <m/>
    <x v="0"/>
    <d v="2022-08-09T00:00:00"/>
    <m/>
    <x v="2"/>
    <s v="GRITSCH"/>
    <x v="0"/>
    <x v="12"/>
    <x v="0"/>
    <x v="0"/>
    <x v="2"/>
    <s v="225/65/16"/>
    <s v="DELINTE"/>
    <s v="DELINTE DV2"/>
    <s v="RANAULT MASTER"/>
    <s v="BEY4E58"/>
    <n v="39948"/>
    <m/>
    <s v="OK"/>
    <s v="RALLY"/>
    <n v="822"/>
    <n v="879"/>
    <n v="1758"/>
  </r>
  <r>
    <n v="0"/>
    <m/>
    <x v="0"/>
    <d v="2022-08-09T00:00:00"/>
    <m/>
    <x v="2"/>
    <s v="GRITSCH"/>
    <x v="0"/>
    <x v="12"/>
    <x v="0"/>
    <x v="0"/>
    <x v="2"/>
    <s v="225/75/16"/>
    <s v="HIFLY"/>
    <s v="HIFLY SUPER2000"/>
    <s v="MB SPRINTER"/>
    <s v="BBV7271"/>
    <n v="184776"/>
    <m/>
    <s v="OK"/>
    <s v="GOMMA"/>
    <n v="22962"/>
    <n v="647.61"/>
    <n v="1295.22"/>
  </r>
  <r>
    <n v="0"/>
    <m/>
    <x v="0"/>
    <d v="2022-08-09T00:00:00"/>
    <m/>
    <x v="2"/>
    <s v="GRITSCH"/>
    <x v="0"/>
    <x v="12"/>
    <x v="0"/>
    <x v="0"/>
    <x v="1"/>
    <s v="225/75/16"/>
    <s v="HIFLY"/>
    <s v="HIFLY SUPER2000"/>
    <s v="MB SPRINTER"/>
    <s v="BBV7271"/>
    <n v="184776"/>
    <m/>
    <s v="OK"/>
    <s v="GOMMA"/>
    <n v="22944"/>
    <n v="647.6"/>
    <n v="1295.2"/>
  </r>
  <r>
    <n v="0"/>
    <m/>
    <x v="0"/>
    <d v="2022-08-11T00:00:00"/>
    <m/>
    <x v="2"/>
    <s v="GRITSCH"/>
    <x v="2"/>
    <x v="3"/>
    <x v="0"/>
    <x v="0"/>
    <x v="2"/>
    <s v="225/65/16"/>
    <s v="HIFLY"/>
    <s v="HIFLY SUPER2000"/>
    <s v="RANAULT MASTER"/>
    <s v="BAV9082"/>
    <n v="122378"/>
    <m/>
    <s v="OK"/>
    <s v="GOMMA"/>
    <n v="22944"/>
    <n v="593.78"/>
    <n v="1187.56"/>
  </r>
  <r>
    <n v="0"/>
    <m/>
    <x v="0"/>
    <d v="2022-08-11T00:00:00"/>
    <m/>
    <x v="2"/>
    <s v="GRITSCH"/>
    <x v="0"/>
    <x v="1"/>
    <x v="0"/>
    <x v="0"/>
    <x v="2"/>
    <s v="225/75/16"/>
    <s v="HIFLY"/>
    <s v="HIFLY SUPER2000"/>
    <s v="FIAT DUCATO"/>
    <s v="BDD6E16"/>
    <n v="215870"/>
    <m/>
    <s v="OK"/>
    <s v="GOMMA"/>
    <n v="22980"/>
    <n v="647.61"/>
    <n v="1295.22"/>
  </r>
  <r>
    <n v="0"/>
    <m/>
    <x v="0"/>
    <d v="2022-08-11T00:00:00"/>
    <m/>
    <x v="2"/>
    <s v="GRITSCH"/>
    <x v="0"/>
    <x v="1"/>
    <x v="0"/>
    <x v="1"/>
    <x v="2"/>
    <s v="195/60/15"/>
    <s v="TRAZANO"/>
    <s v="TRAZANO"/>
    <s v="VW SAVEIRO"/>
    <s v="BDM6A44"/>
    <n v="171367"/>
    <m/>
    <s v="OK"/>
    <n v="0"/>
    <n v="0"/>
    <n v="350"/>
    <n v="700"/>
  </r>
  <r>
    <n v="0"/>
    <m/>
    <x v="0"/>
    <d v="2022-08-11T00:00:00"/>
    <m/>
    <x v="2"/>
    <s v="GRITSCH"/>
    <x v="2"/>
    <x v="13"/>
    <x v="0"/>
    <x v="2"/>
    <x v="2"/>
    <s v="175/70/14"/>
    <s v="FERENTINO"/>
    <s v="FERENTINO"/>
    <s v="VW GOL"/>
    <s v="BCS8F15"/>
    <n v="81279"/>
    <m/>
    <s v="OK"/>
    <s v="GP"/>
    <n v="10725"/>
    <n v="334"/>
    <n v="668"/>
  </r>
  <r>
    <n v="0"/>
    <m/>
    <x v="0"/>
    <d v="2022-08-12T00:00:00"/>
    <m/>
    <x v="2"/>
    <s v="GRITSCH"/>
    <x v="2"/>
    <x v="14"/>
    <x v="0"/>
    <x v="2"/>
    <x v="2"/>
    <s v="175/70/14"/>
    <s v="HIFLY"/>
    <s v="HIFLY SUPER2000"/>
    <s v="FIAT FIORINO"/>
    <s v="RHS8D27"/>
    <n v="29500"/>
    <m/>
    <s v="OK"/>
    <s v="GOMMA"/>
    <n v="22944"/>
    <n v="300.82"/>
    <n v="601.64"/>
  </r>
  <r>
    <n v="0"/>
    <m/>
    <x v="0"/>
    <d v="2022-08-12T00:00:00"/>
    <m/>
    <x v="2"/>
    <s v="GRITSCH"/>
    <x v="2"/>
    <x v="14"/>
    <x v="0"/>
    <x v="2"/>
    <x v="1"/>
    <s v="175/70/14"/>
    <s v="HIFLY"/>
    <s v="HIFLY SUPER2000"/>
    <s v="FIAT FIORINO"/>
    <s v="RHS8D27"/>
    <n v="29500"/>
    <m/>
    <s v="OK"/>
    <s v="GOMMA"/>
    <n v="22944"/>
    <n v="300.82"/>
    <n v="601.64"/>
  </r>
  <r>
    <n v="0"/>
    <m/>
    <x v="0"/>
    <d v="2022-08-12T00:00:00"/>
    <m/>
    <x v="2"/>
    <s v="GRITSCH"/>
    <x v="2"/>
    <x v="14"/>
    <x v="0"/>
    <x v="2"/>
    <x v="2"/>
    <s v="175/70/14"/>
    <s v="ANTARES"/>
    <s v="ANTARES"/>
    <s v="FIAT FIORINO"/>
    <s v="RHS8D23"/>
    <n v="30000"/>
    <m/>
    <s v="OK"/>
    <s v="RS"/>
    <n v="6449"/>
    <n v="217.16"/>
    <n v="434.32"/>
  </r>
  <r>
    <n v="0"/>
    <m/>
    <x v="0"/>
    <d v="2022-08-15T00:00:00"/>
    <m/>
    <x v="2"/>
    <s v="GRITSCH"/>
    <x v="2"/>
    <x v="10"/>
    <x v="0"/>
    <x v="0"/>
    <x v="2"/>
    <s v="225/65/16"/>
    <s v="DELINTE"/>
    <s v="DELINTE DV2"/>
    <s v="RANAULT MASTER"/>
    <s v="BEX8E26"/>
    <n v="97214"/>
    <m/>
    <s v="OK"/>
    <s v="RALLY"/>
    <n v="0"/>
    <n v="879"/>
    <n v="1758"/>
  </r>
  <r>
    <n v="0"/>
    <m/>
    <x v="0"/>
    <d v="2022-08-15T00:00:00"/>
    <m/>
    <x v="2"/>
    <s v="GRITSCH"/>
    <x v="0"/>
    <x v="6"/>
    <x v="0"/>
    <x v="1"/>
    <x v="1"/>
    <s v="195/60/15"/>
    <s v="ROADX"/>
    <s v="ROADX"/>
    <s v="VW SAVEIRO"/>
    <s v="BDM6A46"/>
    <n v="126850"/>
    <m/>
    <s v="OK"/>
    <s v="RS"/>
    <n v="6449"/>
    <n v="213.38"/>
    <n v="426.76"/>
  </r>
  <r>
    <n v="0"/>
    <m/>
    <x v="0"/>
    <d v="2022-08-15T00:00:00"/>
    <m/>
    <x v="2"/>
    <s v="GRITSCH"/>
    <x v="0"/>
    <x v="8"/>
    <x v="0"/>
    <x v="1"/>
    <x v="2"/>
    <s v="195/60/15"/>
    <s v="ROADX"/>
    <s v="ROADX"/>
    <s v="VW SAVEIRO"/>
    <s v="BEF4I19"/>
    <n v="143182"/>
    <m/>
    <s v="OK"/>
    <s v="RS"/>
    <n v="6449"/>
    <n v="213.38"/>
    <n v="426.76"/>
  </r>
  <r>
    <n v="0"/>
    <m/>
    <x v="0"/>
    <d v="2022-08-15T00:00:00"/>
    <m/>
    <x v="2"/>
    <s v="GRITSCH"/>
    <x v="0"/>
    <x v="1"/>
    <x v="0"/>
    <x v="2"/>
    <x v="2"/>
    <s v="175/70/14"/>
    <s v="ANTARES"/>
    <s v="ANTARES"/>
    <s v="FIAT FIORINO"/>
    <s v="BDW3F61"/>
    <n v="62189"/>
    <m/>
    <s v="OK"/>
    <s v="RS"/>
    <n v="6449"/>
    <n v="217.76"/>
    <n v="435.52"/>
  </r>
  <r>
    <n v="0"/>
    <m/>
    <x v="0"/>
    <d v="2022-08-15T00:00:00"/>
    <m/>
    <x v="2"/>
    <s v="GRITSCH"/>
    <x v="0"/>
    <x v="6"/>
    <x v="0"/>
    <x v="2"/>
    <x v="2"/>
    <s v="175/70/14"/>
    <s v="ANTARES"/>
    <s v="ANTARES"/>
    <s v="FIAT FIORINO"/>
    <s v="BDR2H90"/>
    <n v="160638"/>
    <m/>
    <s v="OK"/>
    <s v="RS"/>
    <n v="6449"/>
    <n v="217.76"/>
    <n v="435.52"/>
  </r>
  <r>
    <n v="0"/>
    <m/>
    <x v="0"/>
    <d v="2022-08-16T00:00:00"/>
    <m/>
    <x v="2"/>
    <s v="GRITSCH"/>
    <x v="0"/>
    <x v="1"/>
    <x v="0"/>
    <x v="2"/>
    <x v="2"/>
    <s v="175/70/14"/>
    <s v="ANTARES"/>
    <s v="ANTARES"/>
    <s v="FIAT STRADA"/>
    <s v="BCJ7J75"/>
    <n v="100537"/>
    <m/>
    <s v="OK"/>
    <s v="RS"/>
    <n v="6449"/>
    <n v="217.16"/>
    <n v="434.32"/>
  </r>
  <r>
    <n v="0"/>
    <m/>
    <x v="0"/>
    <d v="2022-08-17T00:00:00"/>
    <m/>
    <x v="2"/>
    <s v="GRITSCH"/>
    <x v="0"/>
    <x v="4"/>
    <x v="0"/>
    <x v="1"/>
    <x v="2"/>
    <s v="195/60/15"/>
    <s v="ROADX"/>
    <s v="ROADX"/>
    <s v="VW SAVEIRO"/>
    <s v="BEE3J62"/>
    <n v="186400"/>
    <m/>
    <s v="OK"/>
    <s v="RS"/>
    <n v="6449"/>
    <n v="213.38"/>
    <n v="426.76"/>
  </r>
  <r>
    <n v="0"/>
    <m/>
    <x v="0"/>
    <d v="2022-08-17T00:00:00"/>
    <m/>
    <x v="2"/>
    <s v="GRITSCH"/>
    <x v="0"/>
    <x v="4"/>
    <x v="0"/>
    <x v="1"/>
    <x v="1"/>
    <s v="195/60/15"/>
    <s v="ROADX"/>
    <s v="ROADX"/>
    <s v="VW SAVEIRO"/>
    <s v="BEE3J62"/>
    <n v="186400"/>
    <m/>
    <s v="OK"/>
    <s v="RS"/>
    <n v="6449"/>
    <n v="213.38"/>
    <n v="426.76"/>
  </r>
  <r>
    <n v="0"/>
    <m/>
    <x v="0"/>
    <d v="2022-08-17T00:00:00"/>
    <m/>
    <x v="2"/>
    <s v="GRITSCH"/>
    <x v="2"/>
    <x v="3"/>
    <x v="0"/>
    <x v="2"/>
    <x v="2"/>
    <s v="175/70/14"/>
    <s v="ANTARES"/>
    <s v="ANTARES"/>
    <s v="FIAT FIORINO"/>
    <s v="RHS8D22"/>
    <n v="38646"/>
    <m/>
    <s v="OK"/>
    <s v="RS"/>
    <n v="6449"/>
    <n v="217.16"/>
    <n v="434.32"/>
  </r>
  <r>
    <n v="0"/>
    <m/>
    <x v="0"/>
    <d v="2022-08-17T00:00:00"/>
    <m/>
    <x v="2"/>
    <s v="GRITSCH"/>
    <x v="0"/>
    <x v="4"/>
    <x v="0"/>
    <x v="2"/>
    <x v="2"/>
    <s v="175/70/14"/>
    <s v="ANTARES"/>
    <s v="ANTARES"/>
    <s v="FIAT STRADA"/>
    <s v="BCJ9B46"/>
    <n v="93827"/>
    <m/>
    <s v="OK"/>
    <s v="RS"/>
    <n v="6449"/>
    <n v="217.16"/>
    <n v="434.32"/>
  </r>
  <r>
    <n v="0"/>
    <m/>
    <x v="0"/>
    <d v="2022-08-18T00:00:00"/>
    <m/>
    <x v="2"/>
    <s v="GRITSCH"/>
    <x v="0"/>
    <x v="1"/>
    <x v="0"/>
    <x v="2"/>
    <x v="2"/>
    <s v="175/70/14"/>
    <s v="ANTARES"/>
    <s v="ANTARES"/>
    <s v="FIAT FIORINO"/>
    <s v="BEX5C12"/>
    <n v="89849"/>
    <m/>
    <s v="OK"/>
    <s v="RS"/>
    <n v="6449"/>
    <n v="217.16"/>
    <n v="434.32"/>
  </r>
  <r>
    <n v="0"/>
    <m/>
    <x v="0"/>
    <d v="2022-08-18T00:00:00"/>
    <m/>
    <x v="2"/>
    <s v="GRITSCH"/>
    <x v="0"/>
    <x v="1"/>
    <x v="0"/>
    <x v="2"/>
    <x v="1"/>
    <s v="175/70/14"/>
    <s v="ANTARES"/>
    <s v="ANTARES"/>
    <s v="FIAT FIORINO"/>
    <s v="BEX5C12"/>
    <n v="89849"/>
    <m/>
    <s v="OK"/>
    <s v="RS"/>
    <n v="6449"/>
    <n v="217.16"/>
    <n v="434.32"/>
  </r>
  <r>
    <n v="0"/>
    <m/>
    <x v="0"/>
    <d v="2022-08-19T00:00:00"/>
    <m/>
    <x v="2"/>
    <s v="GRITSCH"/>
    <x v="0"/>
    <x v="1"/>
    <x v="0"/>
    <x v="0"/>
    <x v="2"/>
    <s v="225/65/16"/>
    <s v="XBRI"/>
    <s v="XBRI CARGOPLUS 2"/>
    <s v="RANAULT MASTER"/>
    <s v="RHL5F68"/>
    <n v="51478"/>
    <m/>
    <s v="OK"/>
    <s v="GOMMA"/>
    <n v="23012"/>
    <n v="639.62"/>
    <n v="1279.24"/>
  </r>
  <r>
    <s v="CHO001/CHO002"/>
    <m/>
    <x v="0"/>
    <d v="2022-08-19T00:00:00"/>
    <m/>
    <x v="2"/>
    <s v="GRITSCH"/>
    <x v="2"/>
    <x v="7"/>
    <x v="0"/>
    <x v="2"/>
    <x v="2"/>
    <s v="175/70/14"/>
    <s v="HIFLY"/>
    <s v="HIFLY SUPER2000"/>
    <s v="FIAT FIORINO"/>
    <s v="RHS8D25"/>
    <n v="33084"/>
    <m/>
    <s v="OK"/>
    <s v="GOMMA"/>
    <n v="23037"/>
    <n v="300.83"/>
    <n v="601.66"/>
  </r>
  <r>
    <m/>
    <m/>
    <x v="0"/>
    <d v="2022-08-22T00:00:00"/>
    <m/>
    <x v="2"/>
    <s v="GRITSCH"/>
    <x v="0"/>
    <x v="0"/>
    <x v="0"/>
    <x v="0"/>
    <x v="2"/>
    <s v="225/65/16"/>
    <s v="XBRI"/>
    <s v="XBRI CARGOPLUS 2"/>
    <s v="RANAULT MASTER"/>
    <s v="BEX8E15"/>
    <n v="142300"/>
    <m/>
    <s v="OK"/>
    <s v="GOMMA"/>
    <n v="236012"/>
    <n v="639.62"/>
    <n v="1279.24"/>
  </r>
  <r>
    <s v="LAR001/LAR002"/>
    <m/>
    <x v="0"/>
    <d v="2022-08-22T00:00:00"/>
    <m/>
    <x v="2"/>
    <s v="GRITSCH"/>
    <x v="0"/>
    <x v="0"/>
    <x v="0"/>
    <x v="0"/>
    <x v="2"/>
    <s v="225/65/16"/>
    <s v="HIFLY"/>
    <s v="HIFLY SUPER2000"/>
    <s v="RANAULT MASTER"/>
    <s v="RHP7C51"/>
    <n v="58450"/>
    <m/>
    <s v="OK"/>
    <s v="GOMMA"/>
    <n v="23050"/>
    <n v="639.47"/>
    <n v="1278.94"/>
  </r>
  <r>
    <s v="LAR003/LAR004"/>
    <m/>
    <x v="0"/>
    <d v="2022-08-22T00:00:00"/>
    <m/>
    <x v="2"/>
    <s v="GRITSCH"/>
    <x v="0"/>
    <x v="0"/>
    <x v="0"/>
    <x v="2"/>
    <x v="2"/>
    <s v="175/70/14"/>
    <s v="HIFLY"/>
    <s v="HIFLY SUPER2000"/>
    <s v="FIAT FIORINO"/>
    <s v="RHS8D17"/>
    <n v="38620"/>
    <m/>
    <s v="OK"/>
    <s v="GOMMA"/>
    <n v="23050"/>
    <n v="285.56"/>
    <n v="571.12"/>
  </r>
  <r>
    <s v="BASE002/BASE003"/>
    <m/>
    <x v="0"/>
    <d v="2022-08-31T00:00:00"/>
    <m/>
    <x v="2"/>
    <s v="GRITSCH"/>
    <x v="0"/>
    <x v="12"/>
    <x v="0"/>
    <x v="0"/>
    <x v="2"/>
    <s v="225/65/16"/>
    <s v="HIFLY"/>
    <s v="HIFLY SUPER2000"/>
    <s v="RANAULT MASTER"/>
    <s v="BAV9112"/>
    <n v="103703"/>
    <m/>
    <s v="OK"/>
    <s v="GOMMA"/>
    <n v="23050"/>
    <n v="639.72500000000002"/>
    <n v="1279.45"/>
  </r>
  <r>
    <s v="BASE001/BASE002"/>
    <m/>
    <x v="0"/>
    <d v="2022-08-31T00:00:00"/>
    <m/>
    <x v="2"/>
    <s v="GRITSCH"/>
    <x v="0"/>
    <x v="12"/>
    <x v="0"/>
    <x v="0"/>
    <x v="2"/>
    <s v="215/75/16"/>
    <s v="APTANY"/>
    <s v="APTANY"/>
    <s v="FIAT DUCATO"/>
    <s v="BDW3F49"/>
    <n v="46114"/>
    <m/>
    <s v="OK"/>
    <s v="PNEUMAR"/>
    <n v="14807"/>
    <n v="749"/>
    <n v="1498"/>
  </r>
  <r>
    <s v="CHO003/CHO004"/>
    <m/>
    <x v="0"/>
    <d v="2022-08-31T00:00:00"/>
    <m/>
    <x v="2"/>
    <s v="GRITSCH"/>
    <x v="2"/>
    <x v="7"/>
    <x v="0"/>
    <x v="2"/>
    <x v="1"/>
    <s v="175/70/14"/>
    <s v="HIFLY"/>
    <s v="HIFLY SUPER2000"/>
    <s v="CHEVROLET ONIX"/>
    <s v="BCP6661"/>
    <n v="73000"/>
    <m/>
    <s v="OK"/>
    <s v="GOMMA"/>
    <n v="23050"/>
    <n v="285.56"/>
    <n v="571.12"/>
  </r>
  <r>
    <s v="LDB001/LDB002"/>
    <m/>
    <x v="0"/>
    <d v="2022-09-05T00:00:00"/>
    <m/>
    <x v="3"/>
    <s v="GRITSCH"/>
    <x v="0"/>
    <x v="4"/>
    <x v="0"/>
    <x v="0"/>
    <x v="2"/>
    <s v="225/65/16"/>
    <s v="XBRI"/>
    <s v="XBRI CARGOPLUS 2"/>
    <s v="RANAULT MASTER"/>
    <s v="BEY4E59"/>
    <n v="58132"/>
    <m/>
    <s v="OK"/>
    <s v="GOMMA"/>
    <n v="27769"/>
    <n v="595.45000000000005"/>
    <n v="1190.9000000000001"/>
  </r>
  <r>
    <s v="LDB003/LDB004"/>
    <m/>
    <x v="0"/>
    <d v="2022-09-05T00:00:00"/>
    <m/>
    <x v="3"/>
    <s v="GRITSCH"/>
    <x v="0"/>
    <x v="4"/>
    <x v="0"/>
    <x v="0"/>
    <x v="2"/>
    <s v="225/65/16"/>
    <s v="XBRI"/>
    <s v="XBRI CARGOPLUS 2"/>
    <s v="RANAULT MASTER"/>
    <s v="BDC9J79"/>
    <n v="110609"/>
    <m/>
    <s v="OK"/>
    <s v="GOMMA"/>
    <n v="27769"/>
    <n v="595.45000000000005"/>
    <n v="1190.9000000000001"/>
  </r>
  <r>
    <s v="LDB005/LDB006"/>
    <m/>
    <x v="0"/>
    <d v="2022-09-05T00:00:00"/>
    <m/>
    <x v="3"/>
    <s v="GRITSCH"/>
    <x v="0"/>
    <x v="4"/>
    <x v="0"/>
    <x v="0"/>
    <x v="2"/>
    <s v="225/65/16"/>
    <s v="XBRI"/>
    <s v="XBRI CARGOPLUS 2"/>
    <s v="RANAULT MASTER"/>
    <s v="BDC9J76"/>
    <n v="110609"/>
    <m/>
    <s v="OK"/>
    <s v="GOMMA"/>
    <n v="27769"/>
    <n v="595.45000000000005"/>
    <n v="1190.9000000000001"/>
  </r>
  <r>
    <s v="TCM003/TCM004"/>
    <m/>
    <x v="0"/>
    <d v="2022-09-06T00:00:00"/>
    <m/>
    <x v="3"/>
    <s v="GRITSCH"/>
    <x v="0"/>
    <x v="1"/>
    <x v="0"/>
    <x v="1"/>
    <x v="2"/>
    <s v="195/60/15"/>
    <s v="ROADX"/>
    <s v="ROADX"/>
    <s v="VW SAVEIRO"/>
    <s v="BEH8F17"/>
    <n v="135637"/>
    <m/>
    <s v="OK"/>
    <s v="RS"/>
    <n v="6449"/>
    <n v="213.38"/>
    <n v="426.76"/>
  </r>
  <r>
    <s v="TCM005/TCM006"/>
    <m/>
    <x v="0"/>
    <d v="2022-09-06T00:00:00"/>
    <m/>
    <x v="3"/>
    <s v="GRITSCH"/>
    <x v="0"/>
    <x v="1"/>
    <x v="0"/>
    <x v="1"/>
    <x v="2"/>
    <s v="195/60/15"/>
    <s v="ROADX"/>
    <s v="ROADX"/>
    <s v="VW SAVEIRO"/>
    <s v="BEU4B13"/>
    <n v="934130"/>
    <m/>
    <s v="OK"/>
    <s v="RS"/>
    <n v="6449"/>
    <n v="213.38"/>
    <n v="426.76"/>
  </r>
  <r>
    <s v="CUA001/CUA002"/>
    <m/>
    <x v="0"/>
    <d v="2022-09-09T00:00:00"/>
    <m/>
    <x v="3"/>
    <s v="GRITSCH"/>
    <x v="2"/>
    <x v="13"/>
    <x v="0"/>
    <x v="1"/>
    <x v="2"/>
    <s v="195/60/15"/>
    <s v="ROADX"/>
    <s v="ROADX"/>
    <s v="VW SAVEIRO"/>
    <s v="BCN5C78"/>
    <n v="135477"/>
    <m/>
    <s v="OK"/>
    <s v="RS"/>
    <n v="6449"/>
    <n v="213.38"/>
    <n v="426.76"/>
  </r>
  <r>
    <s v="CUA003/CUA004"/>
    <m/>
    <x v="0"/>
    <d v="2022-09-09T00:00:00"/>
    <m/>
    <x v="3"/>
    <s v="GRITSCH"/>
    <x v="2"/>
    <x v="13"/>
    <x v="0"/>
    <x v="1"/>
    <x v="1"/>
    <s v="195/60/15"/>
    <s v="ROADX"/>
    <s v="ROADX"/>
    <s v="VW SAVEIRO"/>
    <s v="BCN5C78"/>
    <n v="135477"/>
    <m/>
    <s v="OK"/>
    <s v="RS"/>
    <n v="6449"/>
    <n v="213.38"/>
    <n v="426.76"/>
  </r>
  <r>
    <s v="CHO005/CHO006"/>
    <m/>
    <x v="0"/>
    <d v="2022-09-09T00:00:00"/>
    <m/>
    <x v="3"/>
    <s v="GRITSCH"/>
    <x v="2"/>
    <x v="7"/>
    <x v="0"/>
    <x v="2"/>
    <x v="2"/>
    <s v="175/70/14"/>
    <s v="HIFLY"/>
    <s v="HIFLY SUPER2000"/>
    <s v="FIAT FIORINO"/>
    <s v="RHS8D25"/>
    <n v="38000"/>
    <m/>
    <s v="OK"/>
    <s v="GOMMA"/>
    <n v="23050"/>
    <n v="285.56"/>
    <n v="571.12"/>
  </r>
  <r>
    <n v="0"/>
    <m/>
    <x v="0"/>
    <d v="2022-09-12T00:00:00"/>
    <m/>
    <x v="3"/>
    <s v="GRITSCH"/>
    <x v="2"/>
    <x v="10"/>
    <x v="0"/>
    <x v="3"/>
    <x v="2"/>
    <s v="235/75/17.5"/>
    <s v="ROYAL"/>
    <s v="ROYALBLACK"/>
    <s v="CAMINHÃO MB 1016"/>
    <s v="RHI4F42"/>
    <n v="133980"/>
    <m/>
    <s v="OK"/>
    <s v="GOMMA"/>
    <n v="23148"/>
    <n v="832.28"/>
    <n v="1664.56"/>
  </r>
  <r>
    <s v="BNU 001/002"/>
    <m/>
    <x v="0"/>
    <d v="2022-09-13T00:00:00"/>
    <m/>
    <x v="3"/>
    <s v="GRITSCH"/>
    <x v="2"/>
    <x v="3"/>
    <x v="0"/>
    <x v="0"/>
    <x v="1"/>
    <s v="225/65/16"/>
    <s v="HIFLY"/>
    <s v="HIFLY SUPER2000"/>
    <s v="RANAULT MASTER"/>
    <s v="BEX8E24"/>
    <n v="82924"/>
    <m/>
    <s v="OK"/>
    <s v="TRISSINO"/>
    <n v="27917"/>
    <n v="837.91"/>
    <n v="1675.82"/>
  </r>
  <r>
    <s v="LAR005/LAR006"/>
    <m/>
    <x v="0"/>
    <d v="2022-09-13T00:00:00"/>
    <m/>
    <x v="3"/>
    <s v="GRITSCH"/>
    <x v="0"/>
    <x v="0"/>
    <x v="0"/>
    <x v="0"/>
    <x v="1"/>
    <s v="225/65/16"/>
    <s v="HIFLY"/>
    <s v="HIFLY SUPER2000"/>
    <s v="RANAULT MASTER"/>
    <s v="BEX8E15"/>
    <n v="148550"/>
    <m/>
    <s v="OK"/>
    <s v="TRISSINO"/>
    <n v="27917"/>
    <n v="837.91"/>
    <n v="1675.82"/>
  </r>
  <r>
    <s v="POA001/POA002"/>
    <m/>
    <x v="0"/>
    <d v="2022-09-13T00:00:00"/>
    <m/>
    <x v="3"/>
    <s v="GRITSCH"/>
    <x v="1"/>
    <x v="2"/>
    <x v="0"/>
    <x v="1"/>
    <x v="2"/>
    <s v="195/60/15"/>
    <s v="ROADX"/>
    <s v="ROADX"/>
    <s v="VW SAVEIRO"/>
    <s v="BDC6I54"/>
    <n v="161500"/>
    <m/>
    <s v="OK"/>
    <s v="RS"/>
    <n v="6449"/>
    <n v="213.38"/>
    <n v="426.76"/>
  </r>
  <r>
    <s v="CAC001/CAC002"/>
    <m/>
    <x v="0"/>
    <d v="2022-09-13T00:00:00"/>
    <m/>
    <x v="3"/>
    <s v="GRITSCH"/>
    <x v="0"/>
    <x v="6"/>
    <x v="0"/>
    <x v="2"/>
    <x v="2"/>
    <s v="175/70/14"/>
    <s v="HIFLY"/>
    <s v="HIFLY SUPER2000"/>
    <s v="FIAT STRADA"/>
    <s v="BDF4I79"/>
    <n v="113120"/>
    <m/>
    <s v="OK"/>
    <s v="GOMMA"/>
    <n v="23050"/>
    <n v="285.56"/>
    <n v="571.12"/>
  </r>
  <r>
    <s v="CAC003/CAC004"/>
    <m/>
    <x v="0"/>
    <d v="2022-09-14T00:00:00"/>
    <m/>
    <x v="3"/>
    <s v="GRITSCH"/>
    <x v="0"/>
    <x v="6"/>
    <x v="0"/>
    <x v="0"/>
    <x v="1"/>
    <s v="225/75/16"/>
    <s v="COMFORSER"/>
    <s v="COMFORSER"/>
    <s v="MB SPRINTER"/>
    <s v="BCQ7135"/>
    <n v="109973"/>
    <m/>
    <s v="OK"/>
    <s v="PNEUMAR"/>
    <n v="76674"/>
    <n v="800"/>
    <n v="1600"/>
  </r>
  <r>
    <s v="BASE004/BASE005"/>
    <m/>
    <x v="0"/>
    <d v="2022-09-16T00:00:00"/>
    <m/>
    <x v="3"/>
    <s v="GRITSCH"/>
    <x v="0"/>
    <x v="12"/>
    <x v="0"/>
    <x v="2"/>
    <x v="2"/>
    <s v="175/70/14"/>
    <s v="HIFLY"/>
    <s v="HIFLY SUPER2000"/>
    <s v="FIAT FIORINO"/>
    <s v="BEX5C04"/>
    <n v="49010"/>
    <m/>
    <s v="OK"/>
    <s v="GOMMA"/>
    <n v="23050"/>
    <n v="285.56"/>
    <n v="571.12"/>
  </r>
  <r>
    <s v="CAC005/CAC006"/>
    <m/>
    <x v="0"/>
    <d v="2022-09-20T00:00:00"/>
    <m/>
    <x v="3"/>
    <s v="GRITSCH"/>
    <x v="0"/>
    <x v="6"/>
    <x v="0"/>
    <x v="1"/>
    <x v="2"/>
    <s v="195/60/15"/>
    <s v="ROADX"/>
    <s v="ROADX"/>
    <s v="VW SAVEIRO"/>
    <s v="BDM6A46"/>
    <n v="136500"/>
    <m/>
    <s v="OK"/>
    <s v="RS"/>
    <n v="6449"/>
    <n v="213.38"/>
    <n v="426.76"/>
  </r>
  <r>
    <s v="LDB007/LDB008"/>
    <m/>
    <x v="0"/>
    <d v="2022-09-20T00:00:00"/>
    <m/>
    <x v="3"/>
    <s v="GRITSCH"/>
    <x v="0"/>
    <x v="4"/>
    <x v="0"/>
    <x v="1"/>
    <x v="2"/>
    <s v="195/60/15"/>
    <s v="ROADX"/>
    <s v="ROADX"/>
    <s v="VW SAVEIRO"/>
    <s v="BDC6I44"/>
    <n v="196610"/>
    <m/>
    <s v="OK"/>
    <s v="RS"/>
    <n v="6449"/>
    <n v="213.38"/>
    <n v="426.76"/>
  </r>
  <r>
    <s v="LDB009/LDB010"/>
    <m/>
    <x v="0"/>
    <d v="2022-09-20T00:00:00"/>
    <m/>
    <x v="3"/>
    <s v="GRITSCH"/>
    <x v="0"/>
    <x v="4"/>
    <x v="0"/>
    <x v="1"/>
    <x v="1"/>
    <s v="195/60/15"/>
    <s v="ROADX"/>
    <s v="ROADX"/>
    <s v="VW SAVEIRO"/>
    <s v="BDC6I44"/>
    <n v="196610"/>
    <m/>
    <s v="OK"/>
    <s v="RS"/>
    <n v="6449"/>
    <n v="213.38"/>
    <n v="426.76"/>
  </r>
  <r>
    <s v="LAR009/LAR010"/>
    <m/>
    <x v="0"/>
    <d v="2022-09-20T00:00:00"/>
    <m/>
    <x v="3"/>
    <s v="GRITSCH"/>
    <x v="0"/>
    <x v="0"/>
    <x v="0"/>
    <x v="1"/>
    <x v="2"/>
    <s v="195/60/15"/>
    <s v="ROADX"/>
    <s v="ROADX"/>
    <s v="VW SAVEIRO"/>
    <s v="BEF6F72 "/>
    <n v="77187"/>
    <m/>
    <s v="OK"/>
    <s v="RS"/>
    <n v="6449"/>
    <n v="213.38"/>
    <n v="426.76"/>
  </r>
  <r>
    <s v="LAR007/LAR008"/>
    <m/>
    <x v="0"/>
    <d v="2022-09-20T00:00:00"/>
    <m/>
    <x v="3"/>
    <s v="GRITSCH"/>
    <x v="0"/>
    <x v="0"/>
    <x v="0"/>
    <x v="2"/>
    <x v="2"/>
    <s v="175/70/14"/>
    <s v="HIFLY"/>
    <s v="HIFLY SUPER2000"/>
    <s v="FIAT FIORINO"/>
    <s v="RHS8D35"/>
    <n v="42561"/>
    <m/>
    <s v="OK"/>
    <s v="GOMMA"/>
    <n v="23050"/>
    <n v="285.56"/>
    <n v="571.12"/>
  </r>
  <r>
    <s v="MGF001/MGF002"/>
    <m/>
    <x v="0"/>
    <d v="2022-09-21T00:00:00"/>
    <m/>
    <x v="3"/>
    <s v="GRITSCH"/>
    <x v="0"/>
    <x v="5"/>
    <x v="0"/>
    <x v="0"/>
    <x v="2"/>
    <s v="225/65/16"/>
    <s v="HIFLY"/>
    <s v="HIFLY SUPER2000"/>
    <s v="RANAULT MASTER"/>
    <s v="RHQ6I69"/>
    <n v="34058"/>
    <m/>
    <s v="OK"/>
    <s v="GOMMA"/>
    <n v="27917"/>
    <n v="837.91"/>
    <n v="1675.82"/>
  </r>
  <r>
    <s v="CAC007/CAC008"/>
    <m/>
    <x v="0"/>
    <d v="2022-09-22T00:00:00"/>
    <m/>
    <x v="3"/>
    <s v="GRITSCH"/>
    <x v="0"/>
    <x v="6"/>
    <x v="0"/>
    <x v="0"/>
    <x v="2"/>
    <s v="225/65/16"/>
    <s v="HIFLY"/>
    <s v="HIFLY SUPER2000"/>
    <s v="RANAULT MASTER"/>
    <s v="BEY4E57"/>
    <n v="78000"/>
    <m/>
    <s v="OK"/>
    <s v="GOMMA"/>
    <n v="27917"/>
    <n v="837.91"/>
    <n v="1675.82"/>
  </r>
  <r>
    <s v="PGO001/PGO002"/>
    <m/>
    <x v="0"/>
    <d v="2022-09-22T00:00:00"/>
    <m/>
    <x v="3"/>
    <s v="GRITSCH"/>
    <x v="0"/>
    <x v="8"/>
    <x v="0"/>
    <x v="2"/>
    <x v="2"/>
    <s v="175/70/14"/>
    <s v="HIFLY"/>
    <s v="HIFLY SUPER2000"/>
    <s v="FIAT FIORINO"/>
    <s v="RHT5B02"/>
    <n v="35935"/>
    <m/>
    <s v="OK"/>
    <s v="GOMMA"/>
    <n v="23050"/>
    <n v="285.56"/>
    <n v="571.12"/>
  </r>
  <r>
    <s v="PGO003/PGO004"/>
    <m/>
    <x v="0"/>
    <d v="2022-09-22T00:00:00"/>
    <m/>
    <x v="3"/>
    <s v="GRITSCH"/>
    <x v="0"/>
    <x v="8"/>
    <x v="0"/>
    <x v="2"/>
    <x v="1"/>
    <s v="175/70/14"/>
    <s v="HIFLY"/>
    <s v="HIFLY SUPER2000"/>
    <s v="FIAT FIORINO"/>
    <s v="RHT5B02"/>
    <n v="35935"/>
    <m/>
    <s v="OK"/>
    <s v="GOMMA"/>
    <n v="23050"/>
    <n v="285.56"/>
    <n v="571.12"/>
  </r>
  <r>
    <s v="BASE006/BASE007"/>
    <m/>
    <x v="0"/>
    <d v="2022-09-23T00:00:00"/>
    <m/>
    <x v="3"/>
    <s v="GRITSCH"/>
    <x v="0"/>
    <x v="12"/>
    <x v="0"/>
    <x v="0"/>
    <x v="2"/>
    <s v="225/65/16"/>
    <s v="XBRI"/>
    <s v="XBRI CARGOPLUS 2"/>
    <s v="RANAULT MASTER"/>
    <s v="BEX8E23"/>
    <n v="94014"/>
    <m/>
    <s v="OK"/>
    <s v="GOMMA"/>
    <n v="28100"/>
    <n v="595.45000000000005"/>
    <n v="1190.9000000000001"/>
  </r>
  <r>
    <s v="CHO007/CHO008"/>
    <m/>
    <x v="0"/>
    <d v="2022-09-23T00:00:00"/>
    <m/>
    <x v="3"/>
    <s v="GRITSCH"/>
    <x v="2"/>
    <x v="7"/>
    <x v="0"/>
    <x v="2"/>
    <x v="2"/>
    <s v="175/70/14"/>
    <s v="HIFLY"/>
    <s v="HIFLY SUPER2000"/>
    <s v="FIAT FIORINO"/>
    <s v="BEQ2A59"/>
    <n v="11000"/>
    <m/>
    <s v="OK"/>
    <s v="GOMMA"/>
    <n v="23050"/>
    <n v="285.56"/>
    <n v="571.12"/>
  </r>
  <r>
    <s v="GYN001/GYN002"/>
    <m/>
    <x v="0"/>
    <d v="2022-09-26T00:00:00"/>
    <m/>
    <x v="3"/>
    <s v="GRITSCH"/>
    <x v="4"/>
    <x v="15"/>
    <x v="0"/>
    <x v="0"/>
    <x v="2"/>
    <s v="225/65/16"/>
    <s v="XBRI"/>
    <s v="XBRI CARGOPLUS 2"/>
    <s v="RANAULT MASTER"/>
    <s v="SDP5J35"/>
    <n v="27323"/>
    <m/>
    <s v="OK"/>
    <s v="GOMMA"/>
    <n v="28100"/>
    <n v="595.45000000000005"/>
    <n v="1190.9000000000001"/>
  </r>
  <r>
    <s v="CAC011/CAC012"/>
    <m/>
    <x v="0"/>
    <d v="2022-09-28T00:00:00"/>
    <m/>
    <x v="3"/>
    <s v="GRITSCH"/>
    <x v="0"/>
    <x v="6"/>
    <x v="0"/>
    <x v="0"/>
    <x v="1"/>
    <s v="225/65/16"/>
    <s v="HIFLY"/>
    <s v="HIFLY SUPER2000"/>
    <s v="RANAULT MASTER"/>
    <s v="BEY4E57"/>
    <n v="78000"/>
    <m/>
    <s v="OK"/>
    <s v="GOMMA"/>
    <n v="23223"/>
    <n v="581.38"/>
    <n v="1162.76"/>
  </r>
  <r>
    <s v="BNU003/BNU004"/>
    <m/>
    <x v="0"/>
    <d v="2022-09-28T00:00:00"/>
    <m/>
    <x v="3"/>
    <s v="GRITSCH"/>
    <x v="2"/>
    <x v="3"/>
    <x v="0"/>
    <x v="1"/>
    <x v="2"/>
    <s v="195/60/15"/>
    <s v="ANDEREZA"/>
    <s v="ANDEREZA"/>
    <s v="VW SAVEIRO"/>
    <s v="BDC7G72"/>
    <n v="193000"/>
    <m/>
    <s v="OK"/>
    <s v="GOMMA"/>
    <n v="28097"/>
    <n v="281.88"/>
    <n v="563.76"/>
  </r>
  <r>
    <s v="CAC009/CAC010"/>
    <m/>
    <x v="0"/>
    <d v="2022-09-28T00:00:00"/>
    <m/>
    <x v="3"/>
    <s v="GRITSCH"/>
    <x v="0"/>
    <x v="6"/>
    <x v="0"/>
    <x v="1"/>
    <x v="2"/>
    <s v="195/60/15"/>
    <s v="ANDEREZA"/>
    <s v="ANDEREZA"/>
    <s v="VW SAVEIRO"/>
    <s v="BEG3B63"/>
    <n v="188500"/>
    <m/>
    <s v="OK"/>
    <s v="GOMMA"/>
    <n v="28097"/>
    <n v="281.88"/>
    <n v="563.76"/>
  </r>
  <r>
    <s v="MGF003/MGF004"/>
    <m/>
    <x v="0"/>
    <d v="2022-10-06T00:00:00"/>
    <m/>
    <x v="4"/>
    <s v="GRITSCH"/>
    <x v="0"/>
    <x v="5"/>
    <x v="0"/>
    <x v="0"/>
    <x v="1"/>
    <s v="225/65/16"/>
    <s v="HIFLY"/>
    <s v="HIFLY SUPER2000"/>
    <s v="RANAULT MASTER"/>
    <s v="RHQ6I69"/>
    <n v="37200"/>
    <m/>
    <s v="OK"/>
    <s v="GOMMA"/>
    <n v="23223"/>
    <n v="581.38"/>
    <n v="1162.76"/>
  </r>
  <r>
    <s v="LDB013/LDB014"/>
    <m/>
    <x v="0"/>
    <d v="2022-10-06T00:00:00"/>
    <m/>
    <x v="4"/>
    <s v="GRITSCH"/>
    <x v="0"/>
    <x v="4"/>
    <x v="0"/>
    <x v="0"/>
    <x v="2"/>
    <s v="225/65/16"/>
    <s v="HIFLY"/>
    <s v="HIFLY SUPER2000"/>
    <s v="RANAULT MASTER"/>
    <s v="RHL1D81"/>
    <n v="129558"/>
    <m/>
    <s v="OK"/>
    <s v="GOMMA"/>
    <n v="23223"/>
    <n v="581.38"/>
    <n v="1162.76"/>
  </r>
  <r>
    <s v="MGF005/MGF006"/>
    <m/>
    <x v="0"/>
    <d v="2022-10-06T00:00:00"/>
    <m/>
    <x v="4"/>
    <s v="GRITSCH"/>
    <x v="0"/>
    <x v="5"/>
    <x v="0"/>
    <x v="0"/>
    <x v="2"/>
    <s v="225/75/16"/>
    <s v="COMFORSER"/>
    <s v="COMFORSER"/>
    <s v="MB SPRINTER"/>
    <s v="BCQ7154"/>
    <n v="69970"/>
    <m/>
    <s v="OK"/>
    <s v="PNEUMAR"/>
    <n v="76705"/>
    <n v="799"/>
    <n v="1598"/>
  </r>
  <r>
    <s v="LDB011/LDB012"/>
    <m/>
    <x v="0"/>
    <d v="2022-10-06T00:00:00"/>
    <m/>
    <x v="4"/>
    <s v="GRITSCH"/>
    <x v="0"/>
    <x v="4"/>
    <x v="0"/>
    <x v="2"/>
    <x v="2"/>
    <s v="175/70/14"/>
    <s v="HIFLY"/>
    <s v="HIFLY SUPER2000"/>
    <s v="FIAT STRADA"/>
    <s v="BDI9G34"/>
    <n v="102730"/>
    <m/>
    <s v="OK"/>
    <s v="GOMMA"/>
    <n v="23050"/>
    <n v="285.56"/>
    <n v="571.12"/>
  </r>
  <r>
    <s v="BNU005/BNU006"/>
    <m/>
    <x v="0"/>
    <d v="2022-10-10T00:00:00"/>
    <m/>
    <x v="4"/>
    <s v="GRITSCH"/>
    <x v="2"/>
    <x v="3"/>
    <x v="0"/>
    <x v="0"/>
    <x v="2"/>
    <s v="225/65/16"/>
    <s v="XBRI"/>
    <s v="XBRI CARGOPLUS 2"/>
    <s v="RANAULT MASTER"/>
    <s v="BEX8E24"/>
    <n v="91462"/>
    <m/>
    <s v="OK"/>
    <s v="GOMMA"/>
    <n v="28480"/>
    <n v="620.36"/>
    <n v="1240.72"/>
  </r>
  <r>
    <s v="LDB015/LDB016"/>
    <m/>
    <x v="0"/>
    <d v="2022-10-11T00:00:00"/>
    <m/>
    <x v="4"/>
    <s v="GRITSCH"/>
    <x v="0"/>
    <x v="4"/>
    <x v="0"/>
    <x v="1"/>
    <x v="2"/>
    <s v="205/70/15"/>
    <s v="HIFLY"/>
    <s v="HIFLY SUPER2000"/>
    <s v="FIAT DUCATO"/>
    <s v="ACX8999"/>
    <n v="141980"/>
    <m/>
    <s v="OK"/>
    <s v="GOMMA"/>
    <n v="28577"/>
    <n v="468.12"/>
    <n v="936.24"/>
  </r>
  <r>
    <s v="LDB017/LDB018"/>
    <m/>
    <x v="0"/>
    <d v="2022-10-14T00:00:00"/>
    <m/>
    <x v="4"/>
    <s v="GRITSCH"/>
    <x v="0"/>
    <x v="4"/>
    <x v="0"/>
    <x v="0"/>
    <x v="2"/>
    <s v="225/65/16"/>
    <s v="XBRI"/>
    <s v="XBRI CARGOPLUS 2"/>
    <s v="RANAULT MASTER"/>
    <s v="BDC9J85"/>
    <n v="85306"/>
    <m/>
    <s v="OK"/>
    <s v="GOMMA"/>
    <n v="28480"/>
    <n v="620.36"/>
    <n v="1240.72"/>
  </r>
  <r>
    <s v="LDB019/LDB020"/>
    <m/>
    <x v="0"/>
    <d v="2022-10-14T00:00:00"/>
    <m/>
    <x v="4"/>
    <s v="GRITSCH"/>
    <x v="0"/>
    <x v="4"/>
    <x v="0"/>
    <x v="0"/>
    <x v="1"/>
    <s v="225/65/16"/>
    <s v="XBRI"/>
    <s v="XBRI CARGOPLUS 2"/>
    <s v="RANAULT MASTER"/>
    <s v="BDC9J85"/>
    <n v="85306"/>
    <m/>
    <s v="OK"/>
    <s v="GOMMA"/>
    <n v="28480"/>
    <n v="620.36"/>
    <n v="1240.72"/>
  </r>
  <r>
    <s v="PGO005/PGO006"/>
    <m/>
    <x v="0"/>
    <d v="2022-10-17T00:00:00"/>
    <m/>
    <x v="4"/>
    <s v="GRITSCH"/>
    <x v="0"/>
    <x v="8"/>
    <x v="0"/>
    <x v="2"/>
    <x v="2"/>
    <s v="175/70/14"/>
    <s v="HIFLY"/>
    <s v="HIFLY SUPER2000"/>
    <s v="FIAT STRADA"/>
    <s v="BDE3G62"/>
    <n v="100419"/>
    <m/>
    <s v="OK"/>
    <s v="GOMMA"/>
    <n v="23224"/>
    <n v="284.07"/>
    <n v="568.14"/>
  </r>
  <r>
    <s v="PGO007/PGO008"/>
    <m/>
    <x v="0"/>
    <d v="2022-10-17T00:00:00"/>
    <m/>
    <x v="4"/>
    <s v="GRITSCH"/>
    <x v="0"/>
    <x v="8"/>
    <x v="0"/>
    <x v="2"/>
    <x v="1"/>
    <s v="175/70/14"/>
    <s v="HIFLY"/>
    <s v="HIFLY SUPER2000"/>
    <s v="FIAT STRADA"/>
    <s v="BDE3G62"/>
    <n v="100419"/>
    <m/>
    <s v="OK"/>
    <s v="GOMMA"/>
    <n v="23224"/>
    <n v="284.07"/>
    <n v="568.14"/>
  </r>
  <r>
    <s v="MGF007/MGF008"/>
    <m/>
    <x v="0"/>
    <d v="2022-10-18T00:00:00"/>
    <m/>
    <x v="4"/>
    <s v="GRITSCH"/>
    <x v="0"/>
    <x v="5"/>
    <x v="0"/>
    <x v="2"/>
    <x v="2"/>
    <s v="175/70/14"/>
    <s v="HIFLY"/>
    <s v="HIFLY SUPER2000"/>
    <s v="FIAT FIORINO"/>
    <s v="RHS8D24"/>
    <n v="30333"/>
    <m/>
    <s v="OK"/>
    <s v="GOMMA"/>
    <n v="23224"/>
    <n v="284.07"/>
    <n v="568.14"/>
  </r>
  <r>
    <s v="MGF009/MGF010"/>
    <m/>
    <x v="0"/>
    <d v="2022-10-18T00:00:00"/>
    <m/>
    <x v="4"/>
    <s v="GRITSCH"/>
    <x v="0"/>
    <x v="5"/>
    <x v="0"/>
    <x v="2"/>
    <x v="1"/>
    <s v="175/70/14"/>
    <s v="HIFLY"/>
    <s v="HIFLY SUPER2000"/>
    <s v="FIAT FIORINO"/>
    <s v="RHS8D24"/>
    <n v="30333"/>
    <m/>
    <s v="OK"/>
    <s v="GOMMA"/>
    <n v="23224"/>
    <n v="284.07"/>
    <n v="568.14"/>
  </r>
  <r>
    <s v="LAR011/LAR012"/>
    <m/>
    <x v="0"/>
    <d v="2022-10-19T00:00:00"/>
    <m/>
    <x v="4"/>
    <s v="GRITSCH"/>
    <x v="0"/>
    <x v="0"/>
    <x v="0"/>
    <x v="0"/>
    <x v="2"/>
    <s v="225/65/16"/>
    <s v="XBRI"/>
    <s v="XBRI CARGOPLUS 2"/>
    <s v="RANAULT MASTER"/>
    <s v="RHP7C51"/>
    <n v="74200"/>
    <m/>
    <s v="OK"/>
    <s v="GOMMA"/>
    <n v="28480"/>
    <n v="620.36"/>
    <n v="1240.72"/>
  </r>
  <r>
    <s v="FLN001/FLN002"/>
    <m/>
    <x v="0"/>
    <d v="2022-10-19T00:00:00"/>
    <m/>
    <x v="4"/>
    <s v="GRITSCH"/>
    <x v="2"/>
    <x v="10"/>
    <x v="0"/>
    <x v="1"/>
    <x v="2"/>
    <s v="195/60/15"/>
    <s v="ANDEREZA"/>
    <s v="ANDEREZA"/>
    <s v="VW SAVEIRO"/>
    <s v="BEI1I51"/>
    <n v="130023"/>
    <m/>
    <s v="OK"/>
    <s v="GOMMA"/>
    <n v="28097"/>
    <n v="281.88"/>
    <n v="563.76"/>
  </r>
  <r>
    <s v="LAR013/LAR014"/>
    <m/>
    <x v="0"/>
    <d v="2022-10-20T00:00:00"/>
    <m/>
    <x v="4"/>
    <s v="GRITSCH"/>
    <x v="0"/>
    <x v="0"/>
    <x v="0"/>
    <x v="2"/>
    <x v="1"/>
    <s v="175/70/14"/>
    <s v="HIFLY"/>
    <s v="HIFLY SUPER2000"/>
    <s v="FIAT FIORINO"/>
    <s v="RHS8D17"/>
    <n v="50656"/>
    <m/>
    <s v="OK"/>
    <s v="GOMMA"/>
    <n v="23224"/>
    <n v="284.07"/>
    <n v="568.14"/>
  </r>
  <r>
    <s v="LAR015/LAR016"/>
    <m/>
    <x v="0"/>
    <d v="2022-10-20T00:00:00"/>
    <m/>
    <x v="4"/>
    <s v="GRITSCH"/>
    <x v="0"/>
    <x v="0"/>
    <x v="0"/>
    <x v="2"/>
    <x v="1"/>
    <s v="175/70/14"/>
    <s v="HIFLY"/>
    <s v="HIFLY SUPER2000"/>
    <s v="FIAT FIORINO"/>
    <s v="RHS8D35"/>
    <n v="48802"/>
    <m/>
    <s v="OK"/>
    <s v="GOMMA"/>
    <n v="23224"/>
    <n v="284.07"/>
    <n v="568.14"/>
  </r>
  <r>
    <s v="LAR017/LAR018"/>
    <m/>
    <x v="0"/>
    <d v="2022-10-21T00:00:00"/>
    <m/>
    <x v="4"/>
    <s v="GRITSCH"/>
    <x v="0"/>
    <x v="0"/>
    <x v="0"/>
    <x v="0"/>
    <x v="1"/>
    <s v="225/65/16"/>
    <s v="MILEMAX"/>
    <s v="MILEMAX"/>
    <s v="RANAULT MASTER"/>
    <s v="RHP7C51"/>
    <n v="74658"/>
    <m/>
    <s v="OK"/>
    <s v="PNEUMAR"/>
    <n v="149084"/>
    <n v="779"/>
    <n v="1558"/>
  </r>
  <r>
    <s v="CTB001/CTB002"/>
    <m/>
    <x v="0"/>
    <d v="2022-10-24T00:00:00"/>
    <m/>
    <x v="4"/>
    <s v="GRITSCH"/>
    <x v="2"/>
    <x v="14"/>
    <x v="0"/>
    <x v="2"/>
    <x v="1"/>
    <s v="175/70/14"/>
    <s v="HIFLY"/>
    <s v="HIFLY SUPER2000"/>
    <s v="FIAT STRADA"/>
    <s v="BEB7C54"/>
    <n v="48000"/>
    <m/>
    <s v="OK"/>
    <s v="GOMMA"/>
    <n v="23224"/>
    <n v="284.07"/>
    <n v="568.14"/>
  </r>
  <r>
    <s v="FLN003/FLN004"/>
    <m/>
    <x v="0"/>
    <d v="2022-10-25T00:00:00"/>
    <m/>
    <x v="4"/>
    <s v="GRITSCH"/>
    <x v="2"/>
    <x v="10"/>
    <x v="0"/>
    <x v="1"/>
    <x v="2"/>
    <s v="195/60/15"/>
    <s v="ANDEREZA"/>
    <s v="ANDEREZA"/>
    <s v="FIAT STRADA"/>
    <s v="BEJ7J54"/>
    <n v="122728"/>
    <m/>
    <s v="OK"/>
    <s v="GOMMA"/>
    <n v="28097"/>
    <n v="281.88"/>
    <n v="563.76"/>
  </r>
  <r>
    <s v="LAR019/LAR020"/>
    <m/>
    <x v="0"/>
    <d v="2022-10-25T00:00:00"/>
    <m/>
    <x v="4"/>
    <s v="GRITSCH"/>
    <x v="0"/>
    <x v="0"/>
    <x v="0"/>
    <x v="2"/>
    <x v="2"/>
    <s v="175/70/14"/>
    <s v="HIFLY"/>
    <s v="HIFLY SUPER2000"/>
    <s v="FIAT STRADA"/>
    <s v="BDE2H30"/>
    <n v="136896"/>
    <m/>
    <s v="OK"/>
    <s v="GOMMA"/>
    <n v="23224"/>
    <n v="284.07"/>
    <n v="568.14"/>
  </r>
  <r>
    <s v="FLN007/FLN008"/>
    <m/>
    <x v="0"/>
    <d v="2022-10-26T00:00:00"/>
    <m/>
    <x v="4"/>
    <s v="GRITSCH"/>
    <x v="2"/>
    <x v="10"/>
    <x v="0"/>
    <x v="0"/>
    <x v="2"/>
    <s v="225/65/16"/>
    <s v="MILEMAX"/>
    <s v="MILEMAX"/>
    <s v="VW SAVEIRO"/>
    <s v="RHP7C47"/>
    <n v="107089"/>
    <m/>
    <s v="OK"/>
    <s v="PNEUMAR"/>
    <n v="149084"/>
    <n v="779"/>
    <n v="1558"/>
  </r>
  <r>
    <s v="FLN005/FLN006"/>
    <m/>
    <x v="0"/>
    <d v="2022-10-26T00:00:00"/>
    <m/>
    <x v="4"/>
    <s v="GRITSCH"/>
    <x v="2"/>
    <x v="10"/>
    <x v="0"/>
    <x v="1"/>
    <x v="2"/>
    <s v="195/60/15"/>
    <s v="ANDEREZA"/>
    <s v="ANDEREZA"/>
    <s v="VW SAVEIRO"/>
    <s v="BCS8F03"/>
    <n v="107089"/>
    <m/>
    <s v="OK"/>
    <s v="GOMMA"/>
    <n v="28097"/>
    <n v="281.88"/>
    <n v="563.76"/>
  </r>
  <r>
    <s v="SPO001/SPO002"/>
    <m/>
    <x v="0"/>
    <d v="2022-10-31T00:00:00"/>
    <m/>
    <x v="4"/>
    <s v="GRITSCH"/>
    <x v="3"/>
    <x v="11"/>
    <x v="0"/>
    <x v="0"/>
    <x v="2"/>
    <s v="225/65/16"/>
    <s v="HIFLY"/>
    <s v="HIFLY SUPER2000"/>
    <s v="RANAULT MASTER"/>
    <s v="BEB9E20"/>
    <n v="71163"/>
    <m/>
    <s v="OK"/>
    <s v="GOMMA"/>
    <n v="23434"/>
    <n v="595"/>
    <n v="1190"/>
  </r>
  <r>
    <s v="CHO009/CHO010"/>
    <m/>
    <x v="0"/>
    <d v="2022-10-31T00:00:00"/>
    <m/>
    <x v="4"/>
    <s v="GRITSCH"/>
    <x v="2"/>
    <x v="7"/>
    <x v="0"/>
    <x v="0"/>
    <x v="2"/>
    <s v="225/65/16"/>
    <s v="HIFLY"/>
    <s v="HIFLY SUPER2000"/>
    <s v="RANAULT MASTER"/>
    <s v="BEX8E18"/>
    <n v="127806"/>
    <m/>
    <s v="OK"/>
    <s v="GOMMA"/>
    <n v="23434"/>
    <n v="595"/>
    <n v="1190"/>
  </r>
  <r>
    <s v="FLN009/FLN010"/>
    <m/>
    <x v="0"/>
    <d v="2022-10-31T00:00:00"/>
    <m/>
    <x v="4"/>
    <s v="GRITSCH"/>
    <x v="2"/>
    <x v="10"/>
    <x v="0"/>
    <x v="0"/>
    <x v="2"/>
    <s v="225/65/16"/>
    <s v="HIFLY"/>
    <s v="HIFLY SUPER2000"/>
    <s v="RANAULT MASTER"/>
    <s v="BEX8E26"/>
    <n v="114190"/>
    <m/>
    <s v="OK"/>
    <s v="GOMMA"/>
    <n v="23434"/>
    <n v="595"/>
    <n v="1190"/>
  </r>
  <r>
    <s v="PGO009/PGO010"/>
    <m/>
    <x v="0"/>
    <d v="2022-10-31T00:00:00"/>
    <m/>
    <x v="4"/>
    <s v="GRITSCH"/>
    <x v="0"/>
    <x v="8"/>
    <x v="0"/>
    <x v="0"/>
    <x v="2"/>
    <s v="225/75/16"/>
    <s v="LING LONG"/>
    <s v="LING LONG R666 "/>
    <s v="FIAT DUCATO"/>
    <s v="BDD6E20"/>
    <n v="222839"/>
    <m/>
    <s v="OK"/>
    <s v="GOMMA"/>
    <n v="23437"/>
    <n v="676.49"/>
    <n v="1352.98"/>
  </r>
  <r>
    <s v="MGF011/MGF012"/>
    <m/>
    <x v="0"/>
    <d v="2022-10-31T00:00:00"/>
    <m/>
    <x v="4"/>
    <s v="GRITSCH"/>
    <x v="0"/>
    <x v="5"/>
    <x v="0"/>
    <x v="0"/>
    <x v="1"/>
    <s v="225/75/16"/>
    <s v="LING LONG"/>
    <s v="LING LONG R666 "/>
    <s v="MB SPRINTER"/>
    <s v="BCQ7154"/>
    <n v="73264"/>
    <m/>
    <s v="OK"/>
    <s v="GOMMA"/>
    <n v="23437"/>
    <n v="676.49"/>
    <n v="1352.98"/>
  </r>
  <r>
    <s v="BASE008/BASE009"/>
    <m/>
    <x v="0"/>
    <d v="2022-11-08T00:00:00"/>
    <m/>
    <x v="5"/>
    <s v="GRITSCH"/>
    <x v="0"/>
    <x v="12"/>
    <x v="0"/>
    <x v="1"/>
    <x v="1"/>
    <s v="195/60/15"/>
    <s v="ANDEREZA"/>
    <s v="ANDEREZA"/>
    <s v="VW VOYAGE"/>
    <s v="BEA9E56"/>
    <n v="38491"/>
    <m/>
    <s v="OK"/>
    <s v="GOMMA"/>
    <n v="29417"/>
    <n v="309.95999999999998"/>
    <n v="619.91999999999996"/>
  </r>
  <r>
    <s v="CTB003/CTB004"/>
    <m/>
    <x v="0"/>
    <d v="2022-11-09T00:00:00"/>
    <m/>
    <x v="5"/>
    <s v="GRITSCH"/>
    <x v="2"/>
    <x v="14"/>
    <x v="0"/>
    <x v="0"/>
    <x v="2"/>
    <s v="225/65/16"/>
    <s v="HIFLY"/>
    <s v="HIFLY SUPER2000"/>
    <s v="RANAULT MASTER"/>
    <s v="RHQ8F86"/>
    <n v="57000"/>
    <m/>
    <s v="OK"/>
    <s v="GOMMA"/>
    <n v="23434"/>
    <n v="595"/>
    <n v="1190"/>
  </r>
  <r>
    <s v="CTB005/CTB006"/>
    <m/>
    <x v="0"/>
    <d v="2022-11-09T00:00:00"/>
    <m/>
    <x v="5"/>
    <s v="GRITSCH"/>
    <x v="2"/>
    <x v="14"/>
    <x v="0"/>
    <x v="0"/>
    <x v="1"/>
    <s v="225/65/16"/>
    <s v="HIFLY"/>
    <s v="HIFLY SUPER2000"/>
    <s v="RANAULT MASTER"/>
    <s v="RHQ8F86"/>
    <n v="57000"/>
    <m/>
    <s v="OK"/>
    <s v="GOMMA"/>
    <n v="23434"/>
    <n v="595"/>
    <n v="1190"/>
  </r>
  <r>
    <s v="PGO010/PGO011"/>
    <m/>
    <x v="0"/>
    <d v="2022-11-09T00:00:00"/>
    <m/>
    <x v="5"/>
    <s v="GRITSCH"/>
    <x v="0"/>
    <x v="8"/>
    <x v="0"/>
    <x v="0"/>
    <x v="1"/>
    <s v="225/75/16"/>
    <s v="HIFLY"/>
    <s v="HIFLY SUPER2000"/>
    <s v="FIAT DUCATO"/>
    <s v="BDD6E20"/>
    <n v="57000"/>
    <m/>
    <s v="OK"/>
    <s v="GOMMA"/>
    <n v="23437"/>
    <n v="676.49"/>
    <n v="1352.98"/>
  </r>
  <r>
    <s v="SPO003/SPO004"/>
    <m/>
    <x v="0"/>
    <d v="2022-11-10T00:00:00"/>
    <m/>
    <x v="5"/>
    <s v="GRITSCH"/>
    <x v="3"/>
    <x v="11"/>
    <x v="0"/>
    <x v="0"/>
    <x v="2"/>
    <s v="225/65/16"/>
    <s v="HIFLY"/>
    <s v="HIFLY SUPER2000"/>
    <s v="RANAULT MASTER"/>
    <s v="BEK3H44"/>
    <n v="103174"/>
    <m/>
    <s v="OK"/>
    <s v="GOMMA"/>
    <n v="23434"/>
    <n v="595"/>
    <n v="1190"/>
  </r>
  <r>
    <s v="CHO013/CHO014"/>
    <m/>
    <x v="0"/>
    <d v="2022-11-10T00:00:00"/>
    <m/>
    <x v="5"/>
    <s v="GRITSCH"/>
    <x v="2"/>
    <x v="7"/>
    <x v="0"/>
    <x v="2"/>
    <x v="2"/>
    <s v="175/70/14"/>
    <s v="HIFLY"/>
    <s v="HIFLY SUPER2000"/>
    <s v="FIAT FIORINO"/>
    <s v="RHS8D25"/>
    <n v="53600"/>
    <m/>
    <s v="OK"/>
    <s v="GOMMA"/>
    <n v="23539"/>
    <n v="286.77999999999997"/>
    <n v="573.55999999999995"/>
  </r>
  <r>
    <s v="CHO015/CHO016"/>
    <m/>
    <x v="0"/>
    <d v="2022-11-16T00:00:00"/>
    <m/>
    <x v="5"/>
    <s v="GRITSCH"/>
    <x v="2"/>
    <x v="7"/>
    <x v="0"/>
    <x v="2"/>
    <x v="1"/>
    <s v="175/70/14"/>
    <s v="HIFLY"/>
    <s v="HIFLY SUPER2000"/>
    <s v="FIAT FIORINO"/>
    <s v="BEQ2A59"/>
    <n v="120500"/>
    <m/>
    <s v="OK"/>
    <s v="GOMMA"/>
    <n v="23539"/>
    <n v="287.77999999999997"/>
    <n v="575.55999999999995"/>
  </r>
  <r>
    <s v="SPO005/SPO006"/>
    <m/>
    <x v="0"/>
    <d v="2022-11-17T00:00:00"/>
    <m/>
    <x v="5"/>
    <s v="GRITSCH"/>
    <x v="3"/>
    <x v="11"/>
    <x v="0"/>
    <x v="0"/>
    <x v="2"/>
    <s v="225/65/16"/>
    <s v="HIFLY"/>
    <s v="HIFLY SUPER2000"/>
    <s v="RANAULT MASTER"/>
    <s v="BEK3H48"/>
    <n v="94532"/>
    <m/>
    <s v="OK"/>
    <s v="GOMMA"/>
    <n v="23434"/>
    <n v="595"/>
    <n v="1190"/>
  </r>
  <r>
    <s v="FLN011/FLN012"/>
    <m/>
    <x v="0"/>
    <d v="2022-11-18T00:00:00"/>
    <m/>
    <x v="5"/>
    <s v="GRITSCH"/>
    <x v="2"/>
    <x v="10"/>
    <x v="0"/>
    <x v="0"/>
    <x v="1"/>
    <s v="225/65/16"/>
    <s v="HIFLY"/>
    <s v="HIFLY SUPER2000"/>
    <s v="RANAULT MASTER"/>
    <s v="BEX8E26"/>
    <n v="117800"/>
    <m/>
    <s v="OK"/>
    <s v="GOMMA"/>
    <n v="23434"/>
    <n v="595"/>
    <n v="1190"/>
  </r>
  <r>
    <s v="CAC013/CAC014"/>
    <m/>
    <x v="0"/>
    <d v="2022-11-18T00:00:00"/>
    <m/>
    <x v="5"/>
    <s v="GRITSCH"/>
    <x v="0"/>
    <x v="6"/>
    <x v="0"/>
    <x v="1"/>
    <x v="2"/>
    <s v="195/60/15"/>
    <s v="ANDEREZA"/>
    <s v="ANDEREZA"/>
    <s v="VW SAVEIRO"/>
    <s v="BDM6A46"/>
    <n v="152500"/>
    <m/>
    <s v="OK"/>
    <s v="GOMMA"/>
    <n v="28097"/>
    <n v="281.88"/>
    <n v="563.76"/>
  </r>
  <r>
    <s v="CAC015/CAC016"/>
    <m/>
    <x v="0"/>
    <d v="2022-11-18T00:00:00"/>
    <m/>
    <x v="5"/>
    <s v="GRITSCH"/>
    <x v="0"/>
    <x v="6"/>
    <x v="0"/>
    <x v="1"/>
    <x v="1"/>
    <s v="195/60/15"/>
    <s v="ANDEREZA"/>
    <s v="ANDEREZA"/>
    <s v="VW SAVEIRO"/>
    <s v="BDM6A46"/>
    <n v="152500"/>
    <m/>
    <s v="OK"/>
    <s v="GOMMA"/>
    <n v="28097"/>
    <n v="281.88"/>
    <n v="563.76"/>
  </r>
  <r>
    <s v="CTB007/CTB008"/>
    <m/>
    <x v="0"/>
    <d v="2022-11-22T00:00:00"/>
    <m/>
    <x v="5"/>
    <s v="GRITSCH"/>
    <x v="2"/>
    <x v="14"/>
    <x v="0"/>
    <x v="2"/>
    <x v="2"/>
    <s v="175/70/14"/>
    <s v="HIFLY"/>
    <s v="HIFLY SUPER2000"/>
    <s v="FIAT FIORINO"/>
    <s v="BEX5B98"/>
    <n v="130900"/>
    <m/>
    <s v="OK"/>
    <s v="GOMMA"/>
    <n v="23539"/>
    <n v="286.77999999999997"/>
    <n v="573.55999999999995"/>
  </r>
  <r>
    <s v="CTB009/CTB010"/>
    <m/>
    <x v="0"/>
    <d v="2022-11-22T00:00:00"/>
    <m/>
    <x v="5"/>
    <s v="GRITSCH"/>
    <x v="2"/>
    <x v="14"/>
    <x v="0"/>
    <x v="2"/>
    <x v="1"/>
    <s v="175/70/14"/>
    <s v="HIFLY"/>
    <s v="HIFLY SUPER2000"/>
    <s v="FIAT FIORINO"/>
    <s v="BEX5B98"/>
    <n v="130900"/>
    <m/>
    <s v="OK"/>
    <s v="GOMMA"/>
    <n v="23539"/>
    <n v="287.77999999999997"/>
    <n v="575.55999999999995"/>
  </r>
  <r>
    <s v="TCM001/TCM002"/>
    <m/>
    <x v="0"/>
    <d v="2022-11-23T00:00:00"/>
    <m/>
    <x v="5"/>
    <s v="GRITSCH"/>
    <x v="0"/>
    <x v="1"/>
    <x v="0"/>
    <x v="2"/>
    <x v="2"/>
    <s v="175/70/14"/>
    <s v="HIFLY"/>
    <s v="HIFLY SUPER2000"/>
    <s v="FIAT FIORINO"/>
    <s v="RHS8D20"/>
    <n v="16666"/>
    <m/>
    <s v="OK"/>
    <s v="GOMMA"/>
    <n v="23224"/>
    <n v="284.07"/>
    <n v="568.14"/>
  </r>
  <r>
    <s v="LAR021/LAR022"/>
    <m/>
    <x v="0"/>
    <d v="2022-11-24T00:00:00"/>
    <m/>
    <x v="5"/>
    <s v="GRITSCH"/>
    <x v="0"/>
    <x v="0"/>
    <x v="0"/>
    <x v="1"/>
    <x v="2"/>
    <s v="195/60/15"/>
    <s v="ANDEREZA"/>
    <s v="ANDEREZA"/>
    <s v="FIAT FIORINO"/>
    <s v="BCN5C75"/>
    <n v="239250"/>
    <m/>
    <s v="OK"/>
    <s v="GOMMA"/>
    <n v="28097"/>
    <n v="281.88"/>
    <n v="563.76"/>
  </r>
  <r>
    <s v="CTB011/CTB012"/>
    <m/>
    <x v="0"/>
    <d v="2022-11-24T00:00:00"/>
    <m/>
    <x v="5"/>
    <s v="GRITSCH"/>
    <x v="2"/>
    <x v="14"/>
    <x v="0"/>
    <x v="2"/>
    <x v="1"/>
    <s v="175/70/14"/>
    <s v="HIFLY"/>
    <s v="HIFLY SUPER2000"/>
    <s v="FIAT FIORINO"/>
    <s v="RHS8D23"/>
    <n v="50000"/>
    <m/>
    <s v="OK"/>
    <s v="GOMMA"/>
    <n v="23224"/>
    <n v="284.07"/>
    <n v="568.14"/>
  </r>
  <r>
    <s v="POA003/POA004"/>
    <m/>
    <x v="0"/>
    <d v="2022-11-28T00:00:00"/>
    <m/>
    <x v="5"/>
    <s v="GRITSCH"/>
    <x v="1"/>
    <x v="2"/>
    <x v="0"/>
    <x v="0"/>
    <x v="2"/>
    <s v="225/65/16"/>
    <s v="DELINTE"/>
    <s v="DELINTE DV2"/>
    <s v="RANAULT MASTER"/>
    <s v="BEP1I25"/>
    <n v="70650"/>
    <m/>
    <s v="OK"/>
    <s v="RALLY"/>
    <n v="1138"/>
    <n v="670"/>
    <n v="1340"/>
  </r>
  <r>
    <s v="POA005/POA006"/>
    <m/>
    <x v="0"/>
    <d v="2022-11-28T00:00:00"/>
    <m/>
    <x v="5"/>
    <s v="GRITSCH"/>
    <x v="1"/>
    <x v="2"/>
    <x v="0"/>
    <x v="0"/>
    <x v="2"/>
    <s v="225/65/16"/>
    <s v="DELINTE"/>
    <s v="DELINTE DV2"/>
    <s v="RANAULT MASTER"/>
    <s v="BEP1I21"/>
    <n v="62363"/>
    <m/>
    <s v="OK"/>
    <s v="RALLY"/>
    <n v="1138"/>
    <n v="670"/>
    <n v="1340"/>
  </r>
  <r>
    <s v="POA007/POA008"/>
    <m/>
    <x v="0"/>
    <d v="2022-11-28T00:00:00"/>
    <m/>
    <x v="5"/>
    <s v="GRITSCH"/>
    <x v="1"/>
    <x v="2"/>
    <x v="0"/>
    <x v="0"/>
    <x v="1"/>
    <s v="225/65/16"/>
    <s v="DELINTE"/>
    <s v="DELINTE DV2"/>
    <s v="RANAULT MASTER"/>
    <s v="BEP1I21"/>
    <n v="62364"/>
    <m/>
    <s v="OK"/>
    <s v="RALLY"/>
    <n v="1138"/>
    <n v="670"/>
    <n v="1340"/>
  </r>
  <r>
    <s v="POA009/POA010"/>
    <m/>
    <x v="0"/>
    <d v="2022-11-28T00:00:00"/>
    <m/>
    <x v="5"/>
    <s v="GRITSCH"/>
    <x v="1"/>
    <x v="2"/>
    <x v="0"/>
    <x v="0"/>
    <x v="2"/>
    <s v="225/65/16"/>
    <s v="DELINTE"/>
    <s v="DELINTE DV2"/>
    <s v="RANAULT MASTER"/>
    <s v="BEP1I40"/>
    <n v="35520"/>
    <m/>
    <s v="OK"/>
    <s v="RALLY"/>
    <n v="1138"/>
    <n v="670"/>
    <n v="1340"/>
  </r>
  <r>
    <s v="TCM007/TCM008"/>
    <m/>
    <x v="0"/>
    <d v="2022-11-28T00:00:00"/>
    <m/>
    <x v="5"/>
    <s v="GRITSCH"/>
    <x v="0"/>
    <x v="1"/>
    <x v="0"/>
    <x v="2"/>
    <x v="1"/>
    <s v="175/70/14"/>
    <s v="HIFLY"/>
    <s v="HIFLY SUPER2000"/>
    <s v="FIAT FIORINO"/>
    <s v="RHS8D20"/>
    <n v="19950"/>
    <m/>
    <s v="OK"/>
    <s v="GOMMA"/>
    <n v="23444"/>
    <n v="289.51"/>
    <n v="579.02"/>
  </r>
  <r>
    <s v="TCM009/TCM010"/>
    <m/>
    <x v="0"/>
    <d v="2022-11-29T00:00:00"/>
    <m/>
    <x v="5"/>
    <s v="GRITSCH"/>
    <x v="0"/>
    <x v="1"/>
    <x v="0"/>
    <x v="0"/>
    <x v="2"/>
    <s v="225/65/16"/>
    <s v="DELINTE"/>
    <s v="DELINTE DV2"/>
    <s v="RANAULT MASTER"/>
    <s v="BDD0B38"/>
    <n v="67076"/>
    <m/>
    <s v="OK "/>
    <s v="RALLY"/>
    <n v="1138"/>
    <n v="671"/>
    <n v="1342"/>
  </r>
  <r>
    <s v="SPO007/SPO008"/>
    <m/>
    <x v="0"/>
    <d v="2022-12-01T00:00:00"/>
    <m/>
    <x v="6"/>
    <s v="GRITSCH"/>
    <x v="3"/>
    <x v="11"/>
    <x v="0"/>
    <x v="0"/>
    <x v="2"/>
    <s v="225/75/16"/>
    <s v="LING LONG"/>
    <s v="LING LONG R666 "/>
    <s v="MB SPRINTER"/>
    <s v="BCQ7153"/>
    <n v="31975"/>
    <m/>
    <s v="OK"/>
    <s v="GOMMA"/>
    <n v="23619"/>
    <n v="648.23"/>
    <n v="1296.46"/>
  </r>
  <r>
    <s v="SPO009/SPO010"/>
    <m/>
    <x v="0"/>
    <d v="2022-12-01T00:00:00"/>
    <m/>
    <x v="6"/>
    <s v="GRITSCH"/>
    <x v="3"/>
    <x v="11"/>
    <x v="0"/>
    <x v="0"/>
    <x v="1"/>
    <s v="225/75/16"/>
    <s v="LING LONG"/>
    <s v="LING LONG R666 "/>
    <s v="MB SPRINTER"/>
    <s v="BCQ7153"/>
    <n v="31975"/>
    <m/>
    <s v="OK"/>
    <s v="GOMMA"/>
    <n v="23619"/>
    <n v="648.23"/>
    <n v="1296.46"/>
  </r>
  <r>
    <s v="TCM011/TCM012"/>
    <m/>
    <x v="0"/>
    <d v="2022-12-01T00:00:00"/>
    <m/>
    <x v="6"/>
    <s v="GRITSCH"/>
    <x v="0"/>
    <x v="1"/>
    <x v="2"/>
    <x v="2"/>
    <x v="2"/>
    <s v="175/70/14"/>
    <s v="HIFLY"/>
    <s v="HIFLY SUPER2000"/>
    <s v="FIAT FIORINO"/>
    <s v="BEX5C04"/>
    <n v="56200"/>
    <m/>
    <s v="OK"/>
    <s v="GOMMA"/>
    <n v="23452"/>
    <n v="289.51"/>
    <n v="289.51"/>
  </r>
  <r>
    <s v="MGF020/MGF021"/>
    <m/>
    <x v="0"/>
    <d v="2022-12-05T00:00:00"/>
    <m/>
    <x v="6"/>
    <s v="GRITSCH"/>
    <x v="0"/>
    <x v="5"/>
    <x v="0"/>
    <x v="0"/>
    <x v="1"/>
    <s v="225/65/16"/>
    <s v="DELINTE"/>
    <s v="DELINTE DV2"/>
    <s v="RANAULT MASTER"/>
    <s v="RHL2D89"/>
    <n v="80600"/>
    <m/>
    <s v="OK"/>
    <s v="RALLY"/>
    <n v="1138"/>
    <n v="670"/>
    <n v="1340"/>
  </r>
  <r>
    <s v="MGF022/MGF023"/>
    <m/>
    <x v="0"/>
    <d v="2022-12-05T00:00:00"/>
    <m/>
    <x v="6"/>
    <s v="GRITSCH"/>
    <x v="0"/>
    <x v="5"/>
    <x v="0"/>
    <x v="0"/>
    <x v="2"/>
    <s v="225/75/16"/>
    <s v="LING LONG"/>
    <s v="LING LONG R666 "/>
    <s v="MB SPRINTER"/>
    <s v="BCQ7135"/>
    <n v="126400"/>
    <m/>
    <s v="OK"/>
    <s v="GOMMA"/>
    <n v="23634"/>
    <n v="648.23"/>
    <n v="1296.46"/>
  </r>
  <r>
    <s v="MGF013/MGF014"/>
    <m/>
    <x v="0"/>
    <d v="2022-12-05T00:00:00"/>
    <m/>
    <x v="6"/>
    <s v="GRITSCH"/>
    <x v="0"/>
    <x v="5"/>
    <x v="0"/>
    <x v="1"/>
    <x v="2"/>
    <s v="195/60/15"/>
    <s v="ANDEREZA"/>
    <s v="ANDEREZA"/>
    <s v="VW SAVEIRO"/>
    <s v="BEE8B91"/>
    <n v="141946"/>
    <m/>
    <s v="OK"/>
    <s v="GOMMA"/>
    <n v="28097"/>
    <n v="281.88"/>
    <n v="563.76"/>
  </r>
  <r>
    <s v="MGF015/MGF016"/>
    <m/>
    <x v="0"/>
    <d v="2022-12-05T00:00:00"/>
    <m/>
    <x v="6"/>
    <s v="GRITSCH"/>
    <x v="0"/>
    <x v="5"/>
    <x v="0"/>
    <x v="1"/>
    <x v="1"/>
    <s v="195/60/15"/>
    <s v="ANDEREZA"/>
    <s v="ANDEREZA"/>
    <s v="VW SAVEIRO"/>
    <s v="BEE8B91"/>
    <n v="141946"/>
    <m/>
    <s v="OK"/>
    <s v="GOMMA"/>
    <n v="28097"/>
    <n v="281.88"/>
    <n v="563.76"/>
  </r>
  <r>
    <s v="MGF017/MGF018"/>
    <m/>
    <x v="0"/>
    <d v="2022-12-05T00:00:00"/>
    <m/>
    <x v="6"/>
    <s v="GRITSCH"/>
    <x v="0"/>
    <x v="5"/>
    <x v="0"/>
    <x v="1"/>
    <x v="2"/>
    <s v="195/60/15"/>
    <s v="ANDEREZA"/>
    <s v="ANDEREZA"/>
    <s v="VW SAVEIRO"/>
    <s v="BEU4B15"/>
    <n v="127000"/>
    <m/>
    <s v="OK"/>
    <s v="GOMMA"/>
    <n v="28097"/>
    <n v="281.88"/>
    <n v="563.76"/>
  </r>
  <r>
    <s v="MGF019/MGF020"/>
    <m/>
    <x v="0"/>
    <d v="2022-12-05T00:00:00"/>
    <m/>
    <x v="7"/>
    <s v="GRITSCH"/>
    <x v="0"/>
    <x v="5"/>
    <x v="2"/>
    <x v="1"/>
    <x v="1"/>
    <s v="195/60/15"/>
    <s v="ANDEREZA"/>
    <s v="ANDEREZA"/>
    <s v="VW SAVEIRO"/>
    <s v="BEU4B15"/>
    <n v="127000"/>
    <m/>
    <s v="OK"/>
    <s v="GOMMA"/>
    <n v="28097"/>
    <n v="281.88"/>
    <n v="281.88"/>
  </r>
  <r>
    <s v="LAR023/LAR024"/>
    <m/>
    <x v="0"/>
    <d v="2022-12-06T00:00:00"/>
    <m/>
    <x v="6"/>
    <s v="GRITSCH"/>
    <x v="0"/>
    <x v="0"/>
    <x v="0"/>
    <x v="0"/>
    <x v="2"/>
    <s v="225/65/16"/>
    <s v="DELINTE"/>
    <s v="DELINTE DV2"/>
    <s v="RANAULT MASTER"/>
    <s v="BEX2E15"/>
    <n v="171387"/>
    <m/>
    <s v="OK"/>
    <s v="RALLY"/>
    <n v="1138"/>
    <n v="670"/>
    <n v="1340"/>
  </r>
  <r>
    <s v="LAR025/LAR026"/>
    <m/>
    <x v="0"/>
    <d v="2022-12-06T00:00:00"/>
    <m/>
    <x v="6"/>
    <s v="GRITSCH"/>
    <x v="0"/>
    <x v="0"/>
    <x v="0"/>
    <x v="0"/>
    <x v="1"/>
    <s v="225/65/16"/>
    <s v="DELINTE"/>
    <s v="DELINTE DV2"/>
    <s v="RANAULT MASTER"/>
    <s v="BEX2E15"/>
    <n v="171387"/>
    <m/>
    <s v="OK"/>
    <s v="RALLY"/>
    <n v="1138"/>
    <n v="670"/>
    <n v="1340"/>
  </r>
  <r>
    <s v="RVD001/RVD002"/>
    <m/>
    <x v="0"/>
    <d v="2022-12-06T00:00:00"/>
    <m/>
    <x v="6"/>
    <s v="GRITSCH"/>
    <x v="4"/>
    <x v="16"/>
    <x v="0"/>
    <x v="0"/>
    <x v="1"/>
    <s v="225/65/16"/>
    <s v="DELINTE"/>
    <s v="DELINTE DV2"/>
    <s v="RANAULT MASTER"/>
    <s v="SDS3F59"/>
    <n v="48165"/>
    <m/>
    <s v="OK"/>
    <s v="RALLY"/>
    <n v="23635"/>
    <n v="670"/>
    <n v="1340"/>
  </r>
  <r>
    <s v="RVD003/RVD004"/>
    <m/>
    <x v="0"/>
    <d v="2022-12-06T00:00:00"/>
    <m/>
    <x v="6"/>
    <s v="GRITSCH"/>
    <x v="4"/>
    <x v="16"/>
    <x v="0"/>
    <x v="0"/>
    <x v="1"/>
    <s v="225/65/16"/>
    <s v="DELINTE"/>
    <s v="DELINTE DV2"/>
    <s v="RANAULT MASTER"/>
    <s v="SDS3F59"/>
    <n v="48165"/>
    <m/>
    <s v="OK"/>
    <s v="RALLY"/>
    <n v="23635"/>
    <n v="670"/>
    <n v="1340"/>
  </r>
  <r>
    <s v="BASE010/BASE011"/>
    <m/>
    <x v="0"/>
    <d v="2022-12-06T00:00:00"/>
    <m/>
    <x v="6"/>
    <s v="GRITSCH"/>
    <x v="0"/>
    <x v="12"/>
    <x v="0"/>
    <x v="0"/>
    <x v="2"/>
    <s v="225/65/16"/>
    <s v="DELINTE"/>
    <s v="DELINTE DV2"/>
    <s v="RANAULT MASTER"/>
    <s v="BEY4E58"/>
    <n v="57986"/>
    <m/>
    <s v="OK"/>
    <s v="RALLY"/>
    <n v="23635"/>
    <n v="670"/>
    <n v="1340"/>
  </r>
  <r>
    <s v="BASE012/BASE013"/>
    <m/>
    <x v="0"/>
    <d v="2022-12-06T00:00:00"/>
    <m/>
    <x v="6"/>
    <s v="GRITSCH"/>
    <x v="0"/>
    <x v="12"/>
    <x v="0"/>
    <x v="0"/>
    <x v="1"/>
    <s v="225/65/16"/>
    <s v="DELINTE"/>
    <s v="DELINTE DV2"/>
    <s v="RANAULT MASTER"/>
    <s v="BEY4E58"/>
    <n v="57986"/>
    <m/>
    <s v="OK"/>
    <s v="RALLY"/>
    <n v="23635"/>
    <n v="670"/>
    <n v="1340"/>
  </r>
  <r>
    <s v="SPO011"/>
    <m/>
    <x v="0"/>
    <d v="2022-12-06T00:00:00"/>
    <m/>
    <x v="6"/>
    <s v="GRITSCH"/>
    <x v="3"/>
    <x v="11"/>
    <x v="2"/>
    <x v="0"/>
    <x v="1"/>
    <s v="225/65/16"/>
    <s v="DELINTE"/>
    <s v="DELINTE DV2"/>
    <s v="RANAULT MASTER"/>
    <s v="BEB9E20"/>
    <n v="72920"/>
    <m/>
    <s v="OK"/>
    <s v="RALLY"/>
    <n v="23635"/>
    <n v="670"/>
    <n v="670"/>
  </r>
  <r>
    <s v="BASE014/BASE015"/>
    <m/>
    <x v="0"/>
    <d v="2022-12-09T00:00:00"/>
    <m/>
    <x v="6"/>
    <s v="GRITSCH"/>
    <x v="0"/>
    <x v="12"/>
    <x v="0"/>
    <x v="0"/>
    <x v="2"/>
    <s v="225/70/16"/>
    <s v="LING LONG"/>
    <s v="LING LONG R666 "/>
    <s v="FIAT DUCATO"/>
    <s v="RHU0G62"/>
    <n v="44408"/>
    <m/>
    <s v="OK"/>
    <s v="GOMMA"/>
    <n v="23634"/>
    <n v="648.23"/>
    <n v="1296.46"/>
  </r>
  <r>
    <s v="TCM015/TCM016"/>
    <m/>
    <x v="0"/>
    <d v="2022-12-09T00:00:00"/>
    <m/>
    <x v="6"/>
    <s v="GRITSCH"/>
    <x v="0"/>
    <x v="1"/>
    <x v="2"/>
    <x v="1"/>
    <x v="2"/>
    <s v="195/60/15"/>
    <s v="ANDEREZA"/>
    <s v="ANDEREZA"/>
    <s v="VW SAVEIRO"/>
    <s v="SDU9F54"/>
    <n v="16319"/>
    <m/>
    <s v="OK"/>
    <s v="GOMMA"/>
    <n v="28097"/>
    <n v="281.88"/>
    <n v="281.88"/>
  </r>
  <r>
    <s v="TCM013/TCM014"/>
    <m/>
    <x v="0"/>
    <d v="2022-12-09T00:00:00"/>
    <m/>
    <x v="6"/>
    <s v="GRITSCH"/>
    <x v="0"/>
    <x v="1"/>
    <x v="0"/>
    <x v="2"/>
    <x v="2"/>
    <s v="175/70/14"/>
    <s v="HIFLY"/>
    <s v="HIFLY SUPER2000"/>
    <s v="CHEVROLET ONIX"/>
    <s v="BEE5H50"/>
    <n v="116857"/>
    <m/>
    <s v="OK"/>
    <s v="GOMMA"/>
    <n v="23444"/>
    <n v="289.51"/>
    <n v="579.02"/>
  </r>
  <r>
    <s v="CHO017/CHO018"/>
    <m/>
    <x v="0"/>
    <d v="2022-12-09T00:00:00"/>
    <m/>
    <x v="6"/>
    <s v="GRITSCH"/>
    <x v="2"/>
    <x v="7"/>
    <x v="0"/>
    <x v="2"/>
    <x v="2"/>
    <s v="175/70/14"/>
    <s v="HIFLY"/>
    <s v="HIFLY SUPER2000"/>
    <s v="FIAT FIORINO"/>
    <s v="RHS8D30"/>
    <n v="58700"/>
    <m/>
    <s v="OK"/>
    <s v="GOMMA"/>
    <n v="23444"/>
    <n v="289.51"/>
    <n v="579.02"/>
  </r>
  <r>
    <s v="CHO019/CHO020"/>
    <m/>
    <x v="0"/>
    <d v="2022-12-09T00:00:00"/>
    <m/>
    <x v="6"/>
    <s v="GRITSCH"/>
    <x v="2"/>
    <x v="7"/>
    <x v="0"/>
    <x v="2"/>
    <x v="1"/>
    <s v="175/70/14"/>
    <s v="HIFLY"/>
    <s v="HIFLY SUPER2000"/>
    <s v="FIAT FIORINO"/>
    <s v="RHS8D30"/>
    <n v="58700"/>
    <m/>
    <s v="OK"/>
    <s v="GOMMA"/>
    <n v="23444"/>
    <n v="289.51"/>
    <n v="579.02"/>
  </r>
  <r>
    <s v="CAC017/CAC018"/>
    <m/>
    <x v="0"/>
    <d v="2022-12-09T00:00:00"/>
    <m/>
    <x v="6"/>
    <s v="GRITSCH"/>
    <x v="0"/>
    <x v="6"/>
    <x v="0"/>
    <x v="2"/>
    <x v="2"/>
    <s v="175/70/14"/>
    <s v="HIFLY"/>
    <s v="HIFLY SUPER2000"/>
    <s v="FIAT STRADA"/>
    <s v="BDF4I79"/>
    <n v="129350"/>
    <m/>
    <s v="OK"/>
    <s v="GOMMA"/>
    <n v="23444"/>
    <n v="289.51"/>
    <n v="579.02"/>
  </r>
  <r>
    <s v="LDB021/LDB022"/>
    <m/>
    <x v="0"/>
    <d v="2022-12-12T00:00:00"/>
    <m/>
    <x v="6"/>
    <s v="GRITSCH"/>
    <x v="0"/>
    <x v="4"/>
    <x v="0"/>
    <x v="0"/>
    <x v="1"/>
    <s v="225/65/16"/>
    <s v="DELINTE"/>
    <s v="DELINTE DV2"/>
    <s v="RANAULT MASTER"/>
    <s v="RHL1D81"/>
    <n v="143956"/>
    <m/>
    <s v="OK"/>
    <s v="RALLY"/>
    <n v="23635"/>
    <n v="670"/>
    <n v="1340"/>
  </r>
  <r>
    <s v="TCM017/TCM018"/>
    <m/>
    <x v="0"/>
    <d v="2022-12-13T00:00:00"/>
    <m/>
    <x v="6"/>
    <s v="GRITSCH"/>
    <x v="0"/>
    <x v="1"/>
    <x v="0"/>
    <x v="0"/>
    <x v="2"/>
    <s v="225/65/16"/>
    <s v="DELINTE"/>
    <s v="DELINTE DV2"/>
    <s v="RANAULT MASTER"/>
    <s v="RHL5F68"/>
    <n v="73610"/>
    <m/>
    <s v="OK"/>
    <s v="RALLY"/>
    <n v="23635"/>
    <n v="670"/>
    <n v="1340"/>
  </r>
  <r>
    <s v="TCM019/TCM020"/>
    <m/>
    <x v="0"/>
    <d v="2022-12-13T00:00:00"/>
    <m/>
    <x v="6"/>
    <s v="GRITSCH"/>
    <x v="0"/>
    <x v="1"/>
    <x v="0"/>
    <x v="0"/>
    <x v="1"/>
    <s v="225/65/16"/>
    <s v="DELINTE"/>
    <s v="DELINTE DV2"/>
    <s v="RANAULT MASTER"/>
    <s v="RHL5F68"/>
    <n v="73610"/>
    <m/>
    <s v="OK"/>
    <s v="RALLY"/>
    <n v="23635"/>
    <n v="670"/>
    <n v="1340"/>
  </r>
  <r>
    <s v="PGO012/PGO013"/>
    <m/>
    <x v="0"/>
    <d v="2022-12-14T00:00:00"/>
    <m/>
    <x v="6"/>
    <s v="GRITSCH"/>
    <x v="0"/>
    <x v="8"/>
    <x v="0"/>
    <x v="2"/>
    <x v="2"/>
    <s v="175/70/14"/>
    <s v="HIFLY"/>
    <s v="HIFLY SUPER2000"/>
    <s v="FIAT FIORINO"/>
    <s v="BEX5C18"/>
    <n v="86502"/>
    <m/>
    <s v="OK"/>
    <s v="GOMMA"/>
    <n v="23452"/>
    <n v="289.51"/>
    <n v="579.02"/>
  </r>
  <r>
    <s v="PGO014/PGO015"/>
    <m/>
    <x v="0"/>
    <d v="2022-12-14T00:00:00"/>
    <m/>
    <x v="6"/>
    <s v="GRITSCH"/>
    <x v="0"/>
    <x v="8"/>
    <x v="0"/>
    <x v="2"/>
    <x v="1"/>
    <s v="175/70/14"/>
    <s v="HIFLY"/>
    <s v="HIFLY SUPER2000"/>
    <s v="FIAT FIORINO"/>
    <s v="BEX5C18"/>
    <n v="86502"/>
    <m/>
    <s v="OK"/>
    <s v="GOMMA"/>
    <n v="23452"/>
    <n v="289.51"/>
    <n v="579.02"/>
  </r>
  <r>
    <s v="TCM021"/>
    <m/>
    <x v="0"/>
    <d v="2022-12-16T00:00:00"/>
    <m/>
    <x v="6"/>
    <s v="GRITSCH"/>
    <x v="0"/>
    <x v="1"/>
    <x v="2"/>
    <x v="0"/>
    <x v="2"/>
    <s v="225/65/16"/>
    <s v="DELINTE"/>
    <s v="DELINTE DV2"/>
    <s v="RANAULT MASTER"/>
    <s v="BDD3B63"/>
    <n v="141459"/>
    <m/>
    <s v="OK"/>
    <s v="RALLY"/>
    <n v="23635"/>
    <n v="670"/>
    <n v="670"/>
  </r>
  <r>
    <s v="TCM022"/>
    <m/>
    <x v="0"/>
    <d v="2022-12-16T00:00:00"/>
    <m/>
    <x v="6"/>
    <s v="GRITSCH"/>
    <x v="0"/>
    <x v="1"/>
    <x v="2"/>
    <x v="0"/>
    <x v="1"/>
    <s v="225/65/16"/>
    <s v="DELINTE"/>
    <s v="DELINTE DV2"/>
    <s v="RANAULT MASTER"/>
    <s v="BDD3B63"/>
    <n v="141459"/>
    <m/>
    <s v="OK"/>
    <s v="RALLY"/>
    <n v="1190"/>
    <n v="670"/>
    <n v="670"/>
  </r>
  <r>
    <s v="CHO021"/>
    <m/>
    <x v="0"/>
    <d v="2022-12-16T00:00:00"/>
    <m/>
    <x v="6"/>
    <s v="GRITSCH"/>
    <x v="2"/>
    <x v="7"/>
    <x v="2"/>
    <x v="2"/>
    <x v="1"/>
    <s v="175/70/14"/>
    <s v="HIFLY"/>
    <s v="HIFLY SUPER2000"/>
    <s v="FIAT FIORINO"/>
    <s v="RHS8D25"/>
    <n v="60100"/>
    <m/>
    <s v="OK"/>
    <s v="GOMMA"/>
    <n v="23452"/>
    <n v="289.51"/>
    <n v="289.51"/>
  </r>
  <r>
    <s v="CHO022"/>
    <m/>
    <x v="0"/>
    <d v="2022-12-16T00:00:00"/>
    <m/>
    <x v="6"/>
    <s v="GRITSCH"/>
    <x v="2"/>
    <x v="7"/>
    <x v="2"/>
    <x v="2"/>
    <x v="1"/>
    <s v="175/70/14"/>
    <s v="HIFLY"/>
    <s v="HIFLY SUPER2000"/>
    <s v="FIAT FIORINO"/>
    <s v="RHS8D25"/>
    <n v="60100"/>
    <m/>
    <s v="OK"/>
    <s v="GOMMA"/>
    <n v="23689"/>
    <n v="272.8"/>
    <n v="272.8"/>
  </r>
  <r>
    <s v="TCM023/TCM024"/>
    <m/>
    <x v="0"/>
    <d v="2022-12-16T00:00:00"/>
    <m/>
    <x v="6"/>
    <s v="GRITSCH"/>
    <x v="0"/>
    <x v="1"/>
    <x v="0"/>
    <x v="2"/>
    <x v="2"/>
    <s v="175/70/14"/>
    <s v="HIFLY"/>
    <s v="HIFLY SUPER2000"/>
    <s v="FIAT FIORINO"/>
    <s v="RHT9E50"/>
    <n v="30015"/>
    <m/>
    <s v="OK"/>
    <s v="GOMMA"/>
    <n v="23689"/>
    <n v="272.8"/>
    <n v="545.6"/>
  </r>
  <r>
    <s v="LAR027/LAR028"/>
    <m/>
    <x v="0"/>
    <d v="2022-12-19T00:00:00"/>
    <m/>
    <x v="6"/>
    <s v="GRITSCH"/>
    <x v="0"/>
    <x v="0"/>
    <x v="0"/>
    <x v="0"/>
    <x v="1"/>
    <s v="225/65/16"/>
    <s v="DELINTE"/>
    <s v="DELINTE DV2"/>
    <s v="RANAULT MASTER"/>
    <s v="RHP7C51"/>
    <n v="86662"/>
    <m/>
    <s v="OK"/>
    <s v="RALLY"/>
    <n v="1190"/>
    <n v="670"/>
    <n v="1340"/>
  </r>
  <r>
    <s v="LAR032"/>
    <m/>
    <x v="0"/>
    <d v="2022-12-19T00:00:00"/>
    <m/>
    <x v="6"/>
    <s v="GRITSCH"/>
    <x v="0"/>
    <x v="0"/>
    <x v="2"/>
    <x v="1"/>
    <x v="2"/>
    <s v="195/60/15"/>
    <s v="ANDEREZA"/>
    <s v="ANDEREZA"/>
    <s v="VW SAVEIRO"/>
    <s v="BEF6F72"/>
    <n v="93550"/>
    <m/>
    <s v="OK"/>
    <s v="GOMMA"/>
    <n v="31084"/>
    <n v="291.36"/>
    <n v="291.36"/>
  </r>
  <r>
    <s v="LAR029/LAR030"/>
    <m/>
    <x v="0"/>
    <d v="2022-12-19T00:00:00"/>
    <m/>
    <x v="6"/>
    <s v="GRITSCH"/>
    <x v="0"/>
    <x v="0"/>
    <x v="0"/>
    <x v="1"/>
    <x v="1"/>
    <s v="195/60/15"/>
    <s v="ANDEREZA"/>
    <s v="ANDEREZA"/>
    <s v="VW SAVEIRO"/>
    <s v="BEF6F72"/>
    <n v="93550"/>
    <m/>
    <s v="OK"/>
    <s v="GOMMA"/>
    <n v="28097"/>
    <n v="281.88"/>
    <n v="563.76"/>
  </r>
  <r>
    <s v="LAR031"/>
    <m/>
    <x v="0"/>
    <d v="2022-12-19T00:00:00"/>
    <m/>
    <x v="6"/>
    <s v="GRITSCH"/>
    <x v="0"/>
    <x v="0"/>
    <x v="2"/>
    <x v="1"/>
    <x v="3"/>
    <s v="195/60/15"/>
    <s v="ANDEREZA"/>
    <s v="ANDEREZA"/>
    <s v="VW SAVEIRO"/>
    <s v="BEF6F72"/>
    <n v="93550"/>
    <m/>
    <s v="OK"/>
    <s v="GOMMA"/>
    <n v="0"/>
    <n v="281.88"/>
    <n v="281.88"/>
  </r>
  <r>
    <s v="TCM022/TCM025"/>
    <m/>
    <x v="0"/>
    <d v="2022-12-20T00:00:00"/>
    <m/>
    <x v="6"/>
    <s v="GRITSCH"/>
    <x v="0"/>
    <x v="1"/>
    <x v="0"/>
    <x v="0"/>
    <x v="2"/>
    <s v="225/65/16"/>
    <s v="DELINTE"/>
    <s v="DELINTE DV2"/>
    <s v="RANAULT MASTER"/>
    <s v="BDC9J78"/>
    <n v="80021"/>
    <m/>
    <s v="OK"/>
    <s v="RALLY"/>
    <n v="1190"/>
    <n v="670"/>
    <n v="1340"/>
  </r>
  <r>
    <s v="CHO023/CHO024"/>
    <m/>
    <x v="0"/>
    <d v="2022-12-20T00:00:00"/>
    <m/>
    <x v="6"/>
    <s v="GRITSCH"/>
    <x v="2"/>
    <x v="7"/>
    <x v="0"/>
    <x v="2"/>
    <x v="2"/>
    <s v="175/70/14"/>
    <s v="HIFLY"/>
    <s v="HIFLY SUPER2000"/>
    <s v="FIAT FIORINO"/>
    <s v="RHS8D25"/>
    <n v="61200"/>
    <m/>
    <s v="OK"/>
    <s v="GOMMA"/>
    <n v="23689"/>
    <n v="272.8"/>
    <n v="545.6"/>
  </r>
  <r>
    <s v="TCM023/TCM024"/>
    <m/>
    <x v="0"/>
    <d v="2022-12-22T00:00:00"/>
    <m/>
    <x v="6"/>
    <s v="GRITSCH"/>
    <x v="0"/>
    <x v="1"/>
    <x v="0"/>
    <x v="0"/>
    <x v="2"/>
    <s v="225/65/16"/>
    <s v="DELINTE"/>
    <s v="DELINTE DV2"/>
    <s v="RANAULT MASTER"/>
    <s v="BDC9J75"/>
    <n v="133760"/>
    <m/>
    <s v="OK"/>
    <s v="RALLY"/>
    <n v="1190"/>
    <n v="670"/>
    <n v="1340"/>
  </r>
  <r>
    <s v="SPO012/SPO013"/>
    <m/>
    <x v="0"/>
    <d v="2022-12-22T00:00:00"/>
    <m/>
    <x v="6"/>
    <s v="GRITSCH"/>
    <x v="3"/>
    <x v="11"/>
    <x v="0"/>
    <x v="0"/>
    <x v="2"/>
    <s v="225/65/16"/>
    <s v="DELINTE"/>
    <s v="DELINTE DV2"/>
    <s v="RANAULT MASTER"/>
    <s v="BEX8E23"/>
    <n v="111522"/>
    <m/>
    <s v="OK"/>
    <s v="RALLY"/>
    <n v="1190"/>
    <n v="670"/>
    <n v="1340"/>
  </r>
  <r>
    <s v="SPO014/SPO015"/>
    <m/>
    <x v="0"/>
    <d v="2022-12-22T00:00:00"/>
    <m/>
    <x v="6"/>
    <s v="GRITSCH"/>
    <x v="0"/>
    <x v="11"/>
    <x v="0"/>
    <x v="0"/>
    <x v="1"/>
    <s v="225/65/16"/>
    <s v="DELINTE"/>
    <s v="DELINTE DV2"/>
    <s v="RANAULT MASTER"/>
    <s v="BEX8E23"/>
    <n v="111523"/>
    <m/>
    <s v="OK"/>
    <s v="RALLY"/>
    <n v="1190"/>
    <n v="670"/>
    <n v="1340"/>
  </r>
  <r>
    <s v="TCM025/TCM026"/>
    <m/>
    <x v="0"/>
    <d v="2022-12-22T00:00:00"/>
    <m/>
    <x v="6"/>
    <s v="GRITSCH"/>
    <x v="0"/>
    <x v="1"/>
    <x v="0"/>
    <x v="2"/>
    <x v="2"/>
    <s v="175/70/14"/>
    <s v="HIFLY"/>
    <s v="HIFLY SUPER2000"/>
    <s v="FIAT FIORINO"/>
    <s v="RHS8D29"/>
    <n v="37060"/>
    <m/>
    <s v="OK"/>
    <s v="GOMMA"/>
    <n v="23689"/>
    <n v="272.8"/>
    <n v="545.6"/>
  </r>
  <r>
    <s v="TCM027/TCM028"/>
    <m/>
    <x v="0"/>
    <d v="2022-12-22T00:00:00"/>
    <m/>
    <x v="6"/>
    <s v="GRITSCH"/>
    <x v="0"/>
    <x v="1"/>
    <x v="0"/>
    <x v="2"/>
    <x v="1"/>
    <s v="175/70/14"/>
    <s v="HIFLY"/>
    <s v="HIFLY SUPER2000"/>
    <s v="FIAT FIORINO"/>
    <s v="RHS8D29"/>
    <n v="37060"/>
    <m/>
    <s v="OK"/>
    <s v="GOMMA"/>
    <n v="23689"/>
    <n v="272.8"/>
    <n v="545.6"/>
  </r>
  <r>
    <s v="CAC019/CAC020"/>
    <m/>
    <x v="0"/>
    <d v="2022-12-22T00:00:00"/>
    <m/>
    <x v="6"/>
    <s v="GRITSCH"/>
    <x v="0"/>
    <x v="6"/>
    <x v="0"/>
    <x v="2"/>
    <x v="2"/>
    <s v="175/70/14"/>
    <s v="HIFLY"/>
    <s v="HIFLY SUPER2000"/>
    <s v="FIAT FIORINO"/>
    <s v="RHS8D40"/>
    <n v="30450"/>
    <m/>
    <s v="OK"/>
    <s v="GOMMA"/>
    <n v="23689"/>
    <n v="272.8"/>
    <n v="545.6"/>
  </r>
  <r>
    <s v="TCM029/TCM030"/>
    <m/>
    <x v="0"/>
    <d v="2022-12-26T00:00:00"/>
    <m/>
    <x v="6"/>
    <s v="GRITSCH"/>
    <x v="0"/>
    <x v="1"/>
    <x v="0"/>
    <x v="2"/>
    <x v="2"/>
    <s v="175/70/14"/>
    <s v="HIFLY"/>
    <s v="HIFLY SUPER2000"/>
    <s v="FIAT FIORINO"/>
    <s v="BEB7C69"/>
    <n v="111600"/>
    <m/>
    <s v="OK"/>
    <s v="GOMMA"/>
    <n v="23689"/>
    <n v="272.8"/>
    <n v="545.6"/>
  </r>
  <r>
    <s v="TCM031/TCM032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C9J83"/>
    <n v="51689"/>
    <m/>
    <s v="OK"/>
    <s v="RS"/>
    <n v="7964"/>
    <n v="492.66"/>
    <n v="985.32"/>
  </r>
  <r>
    <s v="TCM033/TCM034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C9J82"/>
    <n v="115225"/>
    <m/>
    <s v="OK"/>
    <s v="RS"/>
    <n v="7964"/>
    <n v="492.66"/>
    <n v="985.32"/>
  </r>
  <r>
    <s v="TCM035/TCM036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D3B68"/>
    <n v="91153"/>
    <m/>
    <s v="OK"/>
    <s v="RS"/>
    <n v="7964"/>
    <n v="492.66"/>
    <n v="985.32"/>
  </r>
  <r>
    <s v="TCM037/TCM038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D3B65"/>
    <n v="60003"/>
    <m/>
    <s v="OK"/>
    <s v="RS"/>
    <n v="7964"/>
    <n v="492.66"/>
    <n v="985.32"/>
  </r>
  <r>
    <s v="TCM039/TCM040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C9J86"/>
    <n v="110245"/>
    <m/>
    <s v="OK"/>
    <s v="RS"/>
    <n v="7964"/>
    <n v="492.66"/>
    <n v="985.32"/>
  </r>
  <r>
    <s v="TCM041/TCM042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ET7D67"/>
    <n v="33099"/>
    <m/>
    <s v="OK"/>
    <s v="RS"/>
    <n v="7964"/>
    <n v="492.66"/>
    <n v="985.32"/>
  </r>
  <r>
    <s v="TCM043/TCM044"/>
    <m/>
    <x v="1"/>
    <d v="2022-12-28T00:00:00"/>
    <m/>
    <x v="6"/>
    <s v="GRITSCH"/>
    <x v="0"/>
    <x v="1"/>
    <x v="0"/>
    <x v="0"/>
    <x v="2"/>
    <s v="225/65/16"/>
    <s v="TRIANGLE"/>
    <s v="TRIANGLE TR652"/>
    <s v="RANAULT MASTER"/>
    <s v="BDD0B37"/>
    <n v="66360"/>
    <m/>
    <s v="OK"/>
    <s v="RS"/>
    <n v="7964"/>
    <n v="492.66"/>
    <n v="985.32"/>
  </r>
  <r>
    <s v="FLN012/FLN013"/>
    <m/>
    <x v="0"/>
    <d v="2022-12-29T00:00:00"/>
    <m/>
    <x v="6"/>
    <s v="GRITSCH"/>
    <x v="2"/>
    <x v="10"/>
    <x v="0"/>
    <x v="0"/>
    <x v="2"/>
    <s v="225/65/16"/>
    <s v="TRIANGLE"/>
    <s v="TRIANGLE TR652"/>
    <s v="RANAULT MASTER"/>
    <s v="RHQ6I63"/>
    <n v="60500"/>
    <m/>
    <s v="OK"/>
    <s v="RS"/>
    <n v="7964"/>
    <n v="492.66"/>
    <n v="985.32"/>
  </r>
  <r>
    <s v="LDB025/LDB026"/>
    <m/>
    <x v="2"/>
    <d v="2023-01-03T00:00:00"/>
    <m/>
    <x v="7"/>
    <s v="GRITSCH"/>
    <x v="0"/>
    <x v="4"/>
    <x v="0"/>
    <x v="0"/>
    <x v="1"/>
    <s v="225/65/16"/>
    <s v="TRIANGLE"/>
    <s v="TRIANGLE TR652"/>
    <s v="RANAULT MASTER"/>
    <s v="BEY4E59"/>
    <n v="72826"/>
    <m/>
    <s v="OK"/>
    <s v="RS"/>
    <n v="7964"/>
    <n v="492.66"/>
    <n v="985.32"/>
  </r>
  <r>
    <s v="LAR033/LAR034"/>
    <m/>
    <x v="2"/>
    <d v="2023-01-03T00:00:00"/>
    <m/>
    <x v="7"/>
    <s v="GRITSCH"/>
    <x v="0"/>
    <x v="0"/>
    <x v="0"/>
    <x v="1"/>
    <x v="2"/>
    <s v="195/60/15"/>
    <s v="ANDEREZA"/>
    <s v="ANDEREZA"/>
    <s v="VW SAVEIRO"/>
    <s v="SDU9E88"/>
    <n v="14777"/>
    <m/>
    <s v="OK"/>
    <s v="GOMMA"/>
    <n v="31084"/>
    <n v="291.36"/>
    <n v="582.72"/>
  </r>
  <r>
    <s v="LAR035/LAR036"/>
    <m/>
    <x v="2"/>
    <d v="2023-01-03T00:00:00"/>
    <m/>
    <x v="7"/>
    <s v="GRITSCH"/>
    <x v="0"/>
    <x v="0"/>
    <x v="0"/>
    <x v="1"/>
    <x v="2"/>
    <s v="195/60/15"/>
    <s v="ANDEREZA"/>
    <s v="ANDEREZA"/>
    <s v="VW SAVEIRO"/>
    <s v="SDU9E88"/>
    <n v="14777"/>
    <m/>
    <s v="OK"/>
    <s v="GOMMA"/>
    <n v="31084"/>
    <n v="291.36"/>
    <n v="582.72"/>
  </r>
  <r>
    <s v="LDB023/LDB024"/>
    <m/>
    <x v="2"/>
    <d v="2023-01-03T00:00:00"/>
    <m/>
    <x v="7"/>
    <s v="GRITSCH"/>
    <x v="0"/>
    <x v="4"/>
    <x v="0"/>
    <x v="2"/>
    <x v="2"/>
    <s v="175/70/14"/>
    <s v="HIFLY"/>
    <s v="HIFLY SUPER2000"/>
    <s v="FIAT FIORINO"/>
    <s v="BEX5C07"/>
    <n v="63373"/>
    <m/>
    <s v="OK"/>
    <s v="GOMMA"/>
    <n v="23689"/>
    <n v="272.8"/>
    <n v="545.6"/>
  </r>
  <r>
    <s v="TCM045/TCM046"/>
    <m/>
    <x v="2"/>
    <d v="2023-01-03T00:00:00"/>
    <m/>
    <x v="7"/>
    <s v="GRITSCH"/>
    <x v="0"/>
    <x v="1"/>
    <x v="0"/>
    <x v="2"/>
    <x v="2"/>
    <s v="175/70/14"/>
    <s v="HIFLY"/>
    <s v="HIFLY SUPER2000"/>
    <s v="FIAT FIORINO"/>
    <s v="RHS8D20"/>
    <n v="24581"/>
    <m/>
    <s v="OK"/>
    <s v="GOMMA"/>
    <n v="23689"/>
    <n v="272.8"/>
    <n v="545.6"/>
  </r>
  <r>
    <m/>
    <m/>
    <x v="2"/>
    <d v="2023-01-05T00:00:00"/>
    <m/>
    <x v="8"/>
    <s v="GRITSCH"/>
    <x v="3"/>
    <x v="11"/>
    <x v="0"/>
    <x v="0"/>
    <x v="2"/>
    <s v="225/65/16"/>
    <s v="DELINTE"/>
    <s v="DELINTE DV2"/>
    <s v="RANAULT MASTER"/>
    <s v="BEG6D98"/>
    <n v="90644"/>
    <m/>
    <s v="OK"/>
    <s v="QUATRO1"/>
    <n v="1274"/>
    <n v="337.9"/>
    <n v="675.8"/>
  </r>
  <r>
    <s v="BASE016/BASE017"/>
    <m/>
    <x v="2"/>
    <d v="2023-01-06T00:00:00"/>
    <m/>
    <x v="7"/>
    <s v="GRITSCH"/>
    <x v="0"/>
    <x v="12"/>
    <x v="2"/>
    <x v="0"/>
    <x v="2"/>
    <s v="225/65/16"/>
    <s v="DELINTE"/>
    <s v="DELINTE DV2"/>
    <s v="FIAT DUCATO"/>
    <s v="BCS8D34"/>
    <n v="169701"/>
    <m/>
    <s v="OK"/>
    <s v="RALLY"/>
    <n v="1224"/>
    <n v="750"/>
    <n v="750"/>
  </r>
  <r>
    <s v="BASE018/BASE019"/>
    <m/>
    <x v="2"/>
    <d v="2023-01-06T00:00:00"/>
    <m/>
    <x v="7"/>
    <s v="GRITSCH"/>
    <x v="0"/>
    <x v="12"/>
    <x v="2"/>
    <x v="0"/>
    <x v="2"/>
    <s v="225/65/16"/>
    <s v="DELINTE"/>
    <s v="DELINTE DV2"/>
    <s v="FIAT DUCATO"/>
    <s v="BCS3D34"/>
    <n v="169701"/>
    <m/>
    <s v="OK"/>
    <s v="RS"/>
    <n v="1190"/>
    <n v="750"/>
    <n v="750"/>
  </r>
  <r>
    <s v="CTB013/CTB014"/>
    <m/>
    <x v="2"/>
    <d v="2023-01-06T00:00:00"/>
    <m/>
    <x v="7"/>
    <s v="GRITSCH"/>
    <x v="2"/>
    <x v="14"/>
    <x v="0"/>
    <x v="2"/>
    <x v="2"/>
    <s v="175/70/14"/>
    <s v="HIFLY"/>
    <s v="HIFLY SUPER2000"/>
    <s v="FIAT FIORINO"/>
    <s v="RHS8D27"/>
    <n v="61000"/>
    <m/>
    <s v="OK"/>
    <s v="GOMMA"/>
    <n v="23689"/>
    <n v="272.8"/>
    <n v="545.6"/>
  </r>
  <r>
    <s v="CTB015/CTB016"/>
    <m/>
    <x v="2"/>
    <d v="2023-01-06T00:00:00"/>
    <m/>
    <x v="7"/>
    <s v="GRITSCH"/>
    <x v="2"/>
    <x v="14"/>
    <x v="0"/>
    <x v="2"/>
    <x v="1"/>
    <s v="175/70/14"/>
    <s v="HIFLY"/>
    <s v="HIFLY SUPER2000"/>
    <s v="FIAT FIORINO"/>
    <s v="RHS8D27"/>
    <n v="61000"/>
    <m/>
    <s v="OK"/>
    <s v="GOMMA"/>
    <n v="23689"/>
    <n v="272.8"/>
    <n v="545.6"/>
  </r>
  <r>
    <m/>
    <m/>
    <x v="2"/>
    <d v="2023-01-09T00:00:00"/>
    <m/>
    <x v="7"/>
    <s v="GRITSCH"/>
    <x v="0"/>
    <x v="12"/>
    <x v="0"/>
    <x v="2"/>
    <x v="1"/>
    <s v="175/70/14"/>
    <s v="HIFLY"/>
    <s v="HIFLY SUPER2000"/>
    <s v="FIAT FIORINO"/>
    <s v="BEX5C02"/>
    <n v="55643"/>
    <m/>
    <s v="OK"/>
    <s v="GOMMA"/>
    <n v="23689"/>
    <n v="272.8"/>
    <n v="545.6"/>
  </r>
  <r>
    <s v="MGF024/MGF025"/>
    <m/>
    <x v="2"/>
    <d v="2023-01-12T00:00:00"/>
    <m/>
    <x v="7"/>
    <s v="GRITSCH"/>
    <x v="0"/>
    <x v="5"/>
    <x v="0"/>
    <x v="0"/>
    <x v="1"/>
    <s v="225/75/16"/>
    <s v="HIFLY"/>
    <s v="HIFLY SUPER2000"/>
    <s v="MB SPRINTER"/>
    <s v="BCQ7135"/>
    <n v="134525"/>
    <m/>
    <s v="OK"/>
    <s v="GOMMA"/>
    <n v="23834"/>
    <n v="576.22"/>
    <n v="1152.44"/>
  </r>
  <r>
    <s v="BNU011/BNU012"/>
    <m/>
    <x v="2"/>
    <d v="2023-01-13T00:00:00"/>
    <m/>
    <x v="7"/>
    <s v="GRITSCH"/>
    <x v="0"/>
    <x v="3"/>
    <x v="0"/>
    <x v="2"/>
    <x v="1"/>
    <s v="175/70/14"/>
    <s v="HIFLY"/>
    <s v="HIFLY SUPER2000"/>
    <s v="FIAT FIORINO"/>
    <s v="BEX8E97"/>
    <n v="88815"/>
    <m/>
    <s v="OK"/>
    <s v="GOMMA"/>
    <n v="32597"/>
    <n v="280.83999999999997"/>
    <n v="561.67999999999995"/>
  </r>
  <r>
    <s v="BNU013/BNU014"/>
    <m/>
    <x v="2"/>
    <d v="2023-01-13T00:00:00"/>
    <m/>
    <x v="7"/>
    <s v="GRITSCH"/>
    <x v="0"/>
    <x v="3"/>
    <x v="0"/>
    <x v="2"/>
    <x v="2"/>
    <s v="175/70/14"/>
    <s v="HIFLY"/>
    <s v="HIFLY SUPER2000"/>
    <s v="FIAT FIORINO"/>
    <s v="BEX8E97"/>
    <n v="88815"/>
    <m/>
    <s v="OK"/>
    <s v="GOMMA"/>
    <n v="32597"/>
    <n v="280.83999999999997"/>
    <n v="561.67999999999995"/>
  </r>
  <r>
    <s v="CAC021/CAC022"/>
    <m/>
    <x v="2"/>
    <d v="2023-01-16T00:00:00"/>
    <m/>
    <x v="7"/>
    <s v="GRITSCH"/>
    <x v="0"/>
    <x v="6"/>
    <x v="0"/>
    <x v="2"/>
    <x v="2"/>
    <s v="175/70/14"/>
    <s v="HIFLY"/>
    <s v="HIFLY SUPER2000"/>
    <s v="FIAT FIORINO"/>
    <s v="BDX9F69"/>
    <n v="145000"/>
    <m/>
    <s v="OK"/>
    <s v="GOMMA"/>
    <n v="32597"/>
    <n v="280.83999999999997"/>
    <n v="561.67999999999995"/>
  </r>
  <r>
    <s v="CAC023/CAC024"/>
    <m/>
    <x v="2"/>
    <d v="2023-01-17T00:00:00"/>
    <m/>
    <x v="7"/>
    <s v="GRITSCH"/>
    <x v="0"/>
    <x v="6"/>
    <x v="0"/>
    <x v="1"/>
    <x v="2"/>
    <s v="195/60/15"/>
    <s v="ANDEREZA"/>
    <s v="ANDEREZA"/>
    <s v="VW SAVEIRO"/>
    <s v="SDU9F71"/>
    <n v="23000"/>
    <m/>
    <s v="OK"/>
    <s v="GOMMA"/>
    <n v="31084"/>
    <n v="291.36"/>
    <n v="582.72"/>
  </r>
  <r>
    <s v="PGO016/PGO017"/>
    <m/>
    <x v="2"/>
    <d v="2023-01-17T00:00:00"/>
    <m/>
    <x v="7"/>
    <s v="GRITSCH"/>
    <x v="0"/>
    <x v="8"/>
    <x v="0"/>
    <x v="2"/>
    <x v="2"/>
    <s v="175/70/14"/>
    <s v="HIFLY"/>
    <s v="HIFLY SUPER2000"/>
    <s v="FIAT FIORINO"/>
    <s v="RHS8D13"/>
    <n v="69199"/>
    <m/>
    <s v="OK"/>
    <s v="GOMMA"/>
    <n v="32597"/>
    <n v="280.83999999999997"/>
    <n v="561.67999999999995"/>
  </r>
  <r>
    <s v="CAC025/CAC026"/>
    <m/>
    <x v="2"/>
    <d v="2023-01-18T00:00:00"/>
    <m/>
    <x v="7"/>
    <s v="GRITSCH"/>
    <x v="0"/>
    <x v="6"/>
    <x v="0"/>
    <x v="1"/>
    <x v="1"/>
    <s v="195/60/15"/>
    <s v="ANDEREZA"/>
    <s v="ANDEREZA"/>
    <s v="VW SAVEIRO"/>
    <s v="BDM6A46"/>
    <n v="166700"/>
    <m/>
    <s v="OK"/>
    <s v="GOMMA"/>
    <n v="31084"/>
    <n v="291.36"/>
    <n v="582.72"/>
  </r>
  <r>
    <s v="PGO018/PGO020"/>
    <m/>
    <x v="2"/>
    <d v="2023-01-18T00:00:00"/>
    <m/>
    <x v="7"/>
    <s v="GRITSCH"/>
    <x v="0"/>
    <x v="8"/>
    <x v="0"/>
    <x v="2"/>
    <x v="1"/>
    <s v="175/70/14"/>
    <s v="HIFLY"/>
    <s v="HIFLY SUPER2000"/>
    <s v="FIAT FIORINO"/>
    <s v="RHS8D13"/>
    <n v="69199"/>
    <m/>
    <s v="OK"/>
    <s v="GOMMA"/>
    <n v="32597"/>
    <n v="280.83999999999997"/>
    <n v="561.67999999999995"/>
  </r>
  <r>
    <s v="LAR037/LAR038"/>
    <m/>
    <x v="2"/>
    <d v="2023-01-19T00:00:00"/>
    <m/>
    <x v="7"/>
    <s v="GRITSCH"/>
    <x v="0"/>
    <x v="0"/>
    <x v="0"/>
    <x v="0"/>
    <x v="2"/>
    <s v="225/65/16"/>
    <s v="TRIANGLE"/>
    <s v="TRIANGLE TR652"/>
    <s v="RANAULT MASTER"/>
    <s v="BEX8E15"/>
    <n v="184500"/>
    <m/>
    <s v="OK"/>
    <s v="RS"/>
    <n v="7964"/>
    <n v="492.66"/>
    <n v="985.32"/>
  </r>
  <r>
    <s v="LAR039/LAR040"/>
    <m/>
    <x v="2"/>
    <d v="2023-01-19T00:00:00"/>
    <m/>
    <x v="7"/>
    <s v="GRITSCH"/>
    <x v="0"/>
    <x v="0"/>
    <x v="0"/>
    <x v="0"/>
    <x v="1"/>
    <s v="225/65/16"/>
    <s v="LING LONG"/>
    <s v="LING LONG R666 "/>
    <s v="RANAULT MASTER"/>
    <s v="BEX8E15"/>
    <n v="184500"/>
    <m/>
    <s v="OK"/>
    <s v="RS"/>
    <n v="8174"/>
    <n v="500.87"/>
    <n v="1001.74"/>
  </r>
  <r>
    <s v="LAR041/LAR042"/>
    <m/>
    <x v="2"/>
    <d v="2023-01-19T00:00:00"/>
    <m/>
    <x v="7"/>
    <s v="GRITSCH"/>
    <x v="0"/>
    <x v="0"/>
    <x v="0"/>
    <x v="1"/>
    <x v="2"/>
    <s v="195/60/15"/>
    <s v="ANDEREZA"/>
    <s v="ANDEREZA"/>
    <s v="VW SAVEIRO"/>
    <s v="RHD9F39"/>
    <n v="60462"/>
    <m/>
    <s v="OK"/>
    <s v="GOMMA"/>
    <n v="31084"/>
    <n v="291.36"/>
    <n v="582.72"/>
  </r>
  <r>
    <s v="CTB017"/>
    <m/>
    <x v="2"/>
    <d v="2023-01-19T00:00:00"/>
    <m/>
    <x v="7"/>
    <s v="GRITSCH"/>
    <x v="2"/>
    <x v="14"/>
    <x v="2"/>
    <x v="1"/>
    <x v="2"/>
    <s v="195/60/15"/>
    <s v="ANDEREZA"/>
    <s v="ANDEREZA"/>
    <s v="VW SAVEIRO"/>
    <s v="SDU9F69"/>
    <n v="10000"/>
    <m/>
    <s v="OK"/>
    <s v="GOMMA"/>
    <n v="31084"/>
    <n v="291.36"/>
    <n v="291.36"/>
  </r>
  <r>
    <s v="166/167"/>
    <m/>
    <x v="2"/>
    <d v="2023-01-19T00:00:00"/>
    <m/>
    <x v="7"/>
    <s v="GRITSCH"/>
    <x v="0"/>
    <x v="1"/>
    <x v="0"/>
    <x v="1"/>
    <x v="2"/>
    <s v="195/60/15"/>
    <s v="ANDEREZA"/>
    <s v="ANDEREZA"/>
    <s v="VW VOYAGE"/>
    <s v="BEB5D94"/>
    <n v="69983"/>
    <m/>
    <s v="OK"/>
    <s v="GOMMA"/>
    <n v="33069"/>
    <n v="305.27999999999997"/>
    <n v="610.55999999999995"/>
  </r>
  <r>
    <s v="168/169"/>
    <m/>
    <x v="2"/>
    <d v="2023-01-19T00:00:00"/>
    <m/>
    <x v="7"/>
    <s v="GRITSCH"/>
    <x v="0"/>
    <x v="1"/>
    <x v="0"/>
    <x v="1"/>
    <x v="1"/>
    <s v="195/60/15"/>
    <s v="ANDEREZA"/>
    <s v="ANDEREZA"/>
    <s v="VW VOYAGE"/>
    <s v="BEB5D94"/>
    <n v="69983"/>
    <m/>
    <s v="OK"/>
    <s v="GOMMA"/>
    <n v="33069"/>
    <n v="305.27999999999997"/>
    <n v="610.55999999999995"/>
  </r>
  <r>
    <s v="TCM047/TCM048"/>
    <m/>
    <x v="2"/>
    <d v="2023-01-20T00:00:00"/>
    <m/>
    <x v="7"/>
    <s v="GRITSCH"/>
    <x v="0"/>
    <x v="1"/>
    <x v="0"/>
    <x v="1"/>
    <x v="2"/>
    <s v="195/60/15"/>
    <s v="ANDEREZA"/>
    <s v="ANDEREZA"/>
    <s v="VW SAVEIRO"/>
    <s v="SDU9F61"/>
    <n v="19468"/>
    <m/>
    <s v="OK"/>
    <s v="GOMMA"/>
    <n v="31084"/>
    <n v="292.36"/>
    <n v="584.72"/>
  </r>
  <r>
    <s v="POA011/POA012"/>
    <m/>
    <x v="2"/>
    <d v="2023-01-23T00:00:00"/>
    <m/>
    <x v="7"/>
    <s v="GRITSCH"/>
    <x v="1"/>
    <x v="2"/>
    <x v="0"/>
    <x v="2"/>
    <x v="2"/>
    <s v="175/70/14"/>
    <s v="HIFLY"/>
    <s v="HIFLY SUPER2000"/>
    <s v="FIAT FIORINO"/>
    <s v="BEX5C13"/>
    <n v="61157"/>
    <m/>
    <s v="OK"/>
    <s v="GOMMA"/>
    <n v="32597"/>
    <n v="280.83999999999997"/>
    <n v="561.67999999999995"/>
  </r>
  <r>
    <s v="173/174"/>
    <m/>
    <x v="2"/>
    <d v="2023-01-24T00:00:00"/>
    <m/>
    <x v="7"/>
    <s v="GRITSCH"/>
    <x v="0"/>
    <x v="1"/>
    <x v="0"/>
    <x v="2"/>
    <x v="2"/>
    <s v="185/65/14"/>
    <s v="DUNLOP"/>
    <s v="DUNLOP"/>
    <s v="VW GOL"/>
    <s v="BDS2G31"/>
    <n v="100080"/>
    <m/>
    <s v="OK"/>
    <s v="JR DIAS"/>
    <n v="86526"/>
    <n v="305.27999999999997"/>
    <n v="610.55999999999995"/>
  </r>
  <r>
    <s v="172/175"/>
    <m/>
    <x v="2"/>
    <d v="2023-01-24T00:00:00"/>
    <m/>
    <x v="7"/>
    <s v="GRITSCH"/>
    <x v="0"/>
    <x v="1"/>
    <x v="0"/>
    <x v="2"/>
    <x v="1"/>
    <s v="185/65/14"/>
    <s v="DUNLOP"/>
    <s v="DUNLOP"/>
    <s v="VW GOL"/>
    <s v="BDS2G31"/>
    <n v="100080"/>
    <m/>
    <s v="OK"/>
    <s v="JR DIAS"/>
    <n v="86526"/>
    <n v="305.27999999999997"/>
    <n v="610.55999999999995"/>
  </r>
  <r>
    <s v="BNU015/BNU016"/>
    <m/>
    <x v="2"/>
    <d v="2023-01-24T00:00:00"/>
    <m/>
    <x v="7"/>
    <s v="GRITSCH"/>
    <x v="2"/>
    <x v="3"/>
    <x v="0"/>
    <x v="2"/>
    <x v="2"/>
    <s v="175/70/14"/>
    <s v="HIFLY"/>
    <s v="HIFLY SUPER2000"/>
    <s v="FIAT STRADA"/>
    <s v="BCS8E03"/>
    <n v="138525"/>
    <m/>
    <s v="OK"/>
    <s v="GOMMA"/>
    <n v="32597"/>
    <n v="280.83999999999997"/>
    <n v="561.67999999999995"/>
  </r>
  <r>
    <s v="LAR043/LAR044"/>
    <m/>
    <x v="2"/>
    <d v="2023-01-24T00:00:00"/>
    <m/>
    <x v="7"/>
    <s v="GRITSCH"/>
    <x v="0"/>
    <x v="0"/>
    <x v="0"/>
    <x v="2"/>
    <x v="2"/>
    <s v="175/70/14"/>
    <s v="DUNLOP"/>
    <s v="DUNLOP"/>
    <s v="VW GOL"/>
    <s v="RHN6E33"/>
    <n v="86526"/>
    <m/>
    <s v="OK"/>
    <s v="JR DIAS"/>
    <n v="86526"/>
    <n v="328.5"/>
    <n v="657"/>
  </r>
  <r>
    <s v="LAR045/LAR046"/>
    <m/>
    <x v="2"/>
    <d v="2023-01-24T00:00:00"/>
    <m/>
    <x v="7"/>
    <s v="GRITSCH"/>
    <x v="0"/>
    <x v="0"/>
    <x v="0"/>
    <x v="2"/>
    <x v="1"/>
    <s v="175/70/14"/>
    <s v="DUNLOP"/>
    <s v="DUNLOP"/>
    <s v="VW GOL"/>
    <s v="RHN6E33"/>
    <n v="86526"/>
    <m/>
    <s v="OK"/>
    <s v="JR DIAS"/>
    <n v="86526"/>
    <n v="328.5"/>
    <n v="657"/>
  </r>
  <r>
    <s v="MGF026/MGF027"/>
    <m/>
    <x v="2"/>
    <d v="2023-01-27T00:00:00"/>
    <m/>
    <x v="7"/>
    <s v="GRITSCH"/>
    <x v="0"/>
    <x v="5"/>
    <x v="0"/>
    <x v="2"/>
    <x v="2"/>
    <s v="185/65/14"/>
    <s v="DUNLOP"/>
    <s v="DUNLOP"/>
    <s v="VW GOL"/>
    <s v="BDS2G17"/>
    <n v="86027"/>
    <m/>
    <s v="OK"/>
    <s v="JR DIAS"/>
    <n v="86526"/>
    <n v="305.27999999999997"/>
    <n v="610.55999999999995"/>
  </r>
  <r>
    <s v="LDB032/LDB033"/>
    <m/>
    <x v="2"/>
    <d v="2023-01-30T00:00:00"/>
    <m/>
    <x v="7"/>
    <s v="GRITSCH"/>
    <x v="0"/>
    <x v="4"/>
    <x v="0"/>
    <x v="0"/>
    <x v="2"/>
    <s v="225/65/16"/>
    <s v="LING LONG"/>
    <s v="LING LONG R666 "/>
    <s v="RANAULT MASTER"/>
    <s v="BEY4E59"/>
    <n v="73610"/>
    <m/>
    <s v="OK"/>
    <s v="RS"/>
    <n v="8174"/>
    <n v="500.87"/>
    <n v="1001.74"/>
  </r>
  <r>
    <s v="LDB027/LDB028"/>
    <m/>
    <x v="2"/>
    <d v="2023-01-30T00:00:00"/>
    <m/>
    <x v="7"/>
    <s v="GRITSCH"/>
    <x v="0"/>
    <x v="4"/>
    <x v="0"/>
    <x v="1"/>
    <x v="2"/>
    <s v="195/60/15"/>
    <s v="ANDEREZA"/>
    <s v="ANDEREZA"/>
    <s v="VW SAVEIRO"/>
    <s v="SDU9F01"/>
    <n v="20879"/>
    <m/>
    <s v="OK"/>
    <s v="GOMMA"/>
    <n v="31084"/>
    <n v="291.36"/>
    <n v="582.72"/>
  </r>
  <r>
    <s v="LDB030/LDB031"/>
    <m/>
    <x v="2"/>
    <d v="2023-01-30T00:00:00"/>
    <m/>
    <x v="7"/>
    <s v="GRITSCH"/>
    <x v="0"/>
    <x v="4"/>
    <x v="0"/>
    <x v="1"/>
    <x v="1"/>
    <s v="195/60/15"/>
    <s v="ANDEREZA"/>
    <s v="ANDEREZA"/>
    <s v="VW SAVEIRO"/>
    <s v="SDU9F01"/>
    <n v="20879"/>
    <m/>
    <s v="OK"/>
    <s v="GOMMA"/>
    <n v="31084"/>
    <n v="291.36"/>
    <n v="582.72"/>
  </r>
  <r>
    <s v="184/185"/>
    <m/>
    <x v="2"/>
    <d v="2023-02-01T00:00:00"/>
    <m/>
    <x v="9"/>
    <s v="GRITSCH"/>
    <x v="0"/>
    <x v="17"/>
    <x v="0"/>
    <x v="0"/>
    <x v="2"/>
    <s v="225/75/16"/>
    <s v="HIFLY"/>
    <s v="HIFLY SUPER2000"/>
    <s v="MB SPRINTER"/>
    <s v="BCQ7158"/>
    <n v="16553"/>
    <m/>
    <s v="OK"/>
    <s v="GOMMA"/>
    <n v="23879"/>
    <n v="567.57000000000005"/>
    <n v="1135.1400000000001"/>
  </r>
  <r>
    <s v="186/187"/>
    <m/>
    <x v="2"/>
    <d v="2023-02-01T00:00:00"/>
    <m/>
    <x v="9"/>
    <s v="GRITSCH"/>
    <x v="0"/>
    <x v="17"/>
    <x v="0"/>
    <x v="0"/>
    <x v="1"/>
    <s v="225/75/16"/>
    <s v="HIFLY"/>
    <s v="HIFLY SUPER2000"/>
    <s v="MB SPRINTER"/>
    <s v="BCQ7158"/>
    <n v="16553"/>
    <m/>
    <s v="OK"/>
    <s v="GOMMA"/>
    <n v="23879"/>
    <n v="567.57000000000005"/>
    <n v="1135.1400000000001"/>
  </r>
  <r>
    <s v="BNU017/BNU018"/>
    <m/>
    <x v="2"/>
    <d v="2023-02-01T00:00:00"/>
    <m/>
    <x v="9"/>
    <s v="GRITSCH"/>
    <x v="2"/>
    <x v="3"/>
    <x v="0"/>
    <x v="0"/>
    <x v="2"/>
    <s v="225/65/16"/>
    <s v="LING LONG"/>
    <s v="LING LONG R666 "/>
    <s v="RANAULT MASTER"/>
    <s v="BEX8E24"/>
    <n v="91462"/>
    <m/>
    <s v="OK"/>
    <s v="RS"/>
    <n v="8174"/>
    <n v="500.87"/>
    <n v="1001.74"/>
  </r>
  <r>
    <m/>
    <m/>
    <x v="2"/>
    <d v="2023-02-01T00:00:00"/>
    <m/>
    <x v="9"/>
    <s v="GRITSCH"/>
    <x v="0"/>
    <x v="17"/>
    <x v="0"/>
    <x v="1"/>
    <x v="2"/>
    <s v="195/60/15"/>
    <s v="HIFLY"/>
    <s v="HIFLY HF261 TECHCO 1"/>
    <s v="FIAT STRADA"/>
    <s v="BEP5J86"/>
    <n v="110836"/>
    <m/>
    <s v="OK"/>
    <s v="GOMMA"/>
    <n v="33776"/>
    <n v="304.23"/>
    <n v="608.46"/>
  </r>
  <r>
    <s v="TCM049/TCM048"/>
    <m/>
    <x v="2"/>
    <d v="2023-02-01T00:00:00"/>
    <m/>
    <x v="9"/>
    <s v="GRITSCH"/>
    <x v="0"/>
    <x v="1"/>
    <x v="0"/>
    <x v="1"/>
    <x v="2"/>
    <s v="195/60/15"/>
    <s v="ANDEREZA"/>
    <s v="ANDEREZA"/>
    <s v="VW SAVEIRO"/>
    <s v="SDU9F54"/>
    <n v="36834"/>
    <m/>
    <s v="OK"/>
    <s v="GOMMA"/>
    <n v="31084"/>
    <n v="291.36"/>
    <n v="582.72"/>
  </r>
  <r>
    <s v="195/195"/>
    <m/>
    <x v="2"/>
    <d v="2023-02-06T00:00:00"/>
    <m/>
    <x v="9"/>
    <s v="GRITSCH"/>
    <x v="0"/>
    <x v="4"/>
    <x v="0"/>
    <x v="0"/>
    <x v="2"/>
    <s v="225/65/16"/>
    <s v="LING LONG"/>
    <s v="LING LONG R666 "/>
    <s v="RANAULT MASTER"/>
    <s v="BDC9J85"/>
    <n v="105103"/>
    <m/>
    <s v="OK"/>
    <s v="RS"/>
    <n v="8174"/>
    <n v="500.87"/>
    <n v="1001.74"/>
  </r>
  <r>
    <s v="198/199"/>
    <m/>
    <x v="2"/>
    <d v="2023-02-06T00:00:00"/>
    <m/>
    <x v="9"/>
    <s v="GRITSCH"/>
    <x v="0"/>
    <x v="4"/>
    <x v="0"/>
    <x v="0"/>
    <x v="1"/>
    <s v="225/65/16"/>
    <s v="LING LONG"/>
    <s v="LING LONG R666 "/>
    <s v="RANAULT MASTER"/>
    <s v="RHL1D81"/>
    <n v="153250"/>
    <m/>
    <s v="OK"/>
    <s v="RS"/>
    <n v="8174"/>
    <n v="500.87"/>
    <n v="1001.74"/>
  </r>
  <r>
    <s v="198/199"/>
    <m/>
    <x v="2"/>
    <d v="2023-02-06T00:00:00"/>
    <m/>
    <x v="9"/>
    <s v="GRITSCH"/>
    <x v="0"/>
    <x v="4"/>
    <x v="0"/>
    <x v="0"/>
    <x v="1"/>
    <s v="225/65/16"/>
    <s v="LING LONG"/>
    <s v="LING LONG R666 "/>
    <s v="RANAULT MASTER"/>
    <s v="BDC9J85"/>
    <n v="105103"/>
    <m/>
    <s v="OK"/>
    <s v="RS"/>
    <n v="8174"/>
    <n v="500.87"/>
    <n v="1001.74"/>
  </r>
  <r>
    <s v="190/191"/>
    <m/>
    <x v="2"/>
    <d v="2023-02-07T00:00:00"/>
    <m/>
    <x v="9"/>
    <s v="GRITSCH"/>
    <x v="0"/>
    <x v="17"/>
    <x v="0"/>
    <x v="0"/>
    <x v="2"/>
    <s v="225/75/16"/>
    <s v="HIFLY"/>
    <s v="HIFLY SUPER2000"/>
    <s v="MB SPRINTER"/>
    <s v="BCQ7155"/>
    <n v="56349"/>
    <m/>
    <s v="OK"/>
    <s v="GOMMA"/>
    <n v="23879"/>
    <n v="567.57000000000005"/>
    <n v="1135.1400000000001"/>
  </r>
  <r>
    <s v="192/193"/>
    <m/>
    <x v="2"/>
    <d v="2023-02-07T00:00:00"/>
    <m/>
    <x v="9"/>
    <s v="GRITSCH"/>
    <x v="0"/>
    <x v="17"/>
    <x v="0"/>
    <x v="0"/>
    <x v="1"/>
    <s v="225/75/16"/>
    <s v="HIFLY"/>
    <s v="HIFLY SUPER2000"/>
    <s v="MB SPRINTER"/>
    <s v="BCQ7155"/>
    <n v="56349"/>
    <m/>
    <s v="OK"/>
    <s v="GOMMA"/>
    <n v="23879"/>
    <n v="567.57000000000005"/>
    <n v="1135.1400000000001"/>
  </r>
  <r>
    <s v="200/201"/>
    <m/>
    <x v="2"/>
    <d v="2023-02-07T00:00:00"/>
    <m/>
    <x v="9"/>
    <s v="GRITSCH"/>
    <x v="0"/>
    <x v="18"/>
    <x v="0"/>
    <x v="0"/>
    <x v="2"/>
    <s v="225/65/16"/>
    <s v="DELINTE"/>
    <s v="DELINTE DV2"/>
    <s v="RANAULT MASTER"/>
    <s v="RHQ6I70"/>
    <n v="11300"/>
    <m/>
    <s v="OK"/>
    <s v="RALLY"/>
    <n v="1224"/>
    <n v="751"/>
    <n v="1502"/>
  </r>
  <r>
    <s v="202/203"/>
    <m/>
    <x v="2"/>
    <d v="2023-02-07T00:00:00"/>
    <m/>
    <x v="9"/>
    <s v="GRITSCH"/>
    <x v="0"/>
    <x v="18"/>
    <x v="0"/>
    <x v="0"/>
    <x v="1"/>
    <s v="225/65/16"/>
    <s v="DELINTE"/>
    <s v="DELINTE DV2"/>
    <s v="RANAULT MASTER"/>
    <s v="RHQ6I70"/>
    <n v="11300"/>
    <m/>
    <s v="OK"/>
    <s v="RALLY"/>
    <n v="1224"/>
    <n v="751"/>
    <n v="1502"/>
  </r>
  <r>
    <s v="206/207"/>
    <m/>
    <x v="2"/>
    <d v="2023-02-14T00:00:00"/>
    <m/>
    <x v="9"/>
    <s v="GRITSCH"/>
    <x v="0"/>
    <x v="17"/>
    <x v="0"/>
    <x v="1"/>
    <x v="2"/>
    <s v="195/60/15"/>
    <s v="ANDEREZA"/>
    <s v="ANDEREZA"/>
    <s v="VW SAVEIRO"/>
    <s v="SDU9E88"/>
    <n v="26000"/>
    <m/>
    <s v="OK"/>
    <s v="GOMMA"/>
    <n v="31084"/>
    <n v="291.36"/>
    <n v="582.72"/>
  </r>
  <r>
    <s v="208/209"/>
    <m/>
    <x v="2"/>
    <d v="2023-02-14T00:00:00"/>
    <m/>
    <x v="9"/>
    <s v="GRITSCH"/>
    <x v="0"/>
    <x v="0"/>
    <x v="0"/>
    <x v="2"/>
    <x v="2"/>
    <s v="175/70/14"/>
    <s v="HIFLY"/>
    <s v="HIFLY SUPER2000"/>
    <s v="FIAT FIORINO"/>
    <s v="RHS8D35"/>
    <n v="75765"/>
    <m/>
    <s v="OK"/>
    <s v="GOMMA"/>
    <n v="23857"/>
    <n v="277.83"/>
    <n v="555.66"/>
  </r>
  <r>
    <s v="210/211"/>
    <m/>
    <x v="2"/>
    <d v="2023-02-15T00:00:00"/>
    <m/>
    <x v="9"/>
    <s v="GRITSCH"/>
    <x v="0"/>
    <x v="5"/>
    <x v="0"/>
    <x v="0"/>
    <x v="2"/>
    <s v="225/65/16"/>
    <s v="LING LONG"/>
    <s v="LING LONG R666 "/>
    <s v="RANAULT MASTER"/>
    <s v="RHQ6I69"/>
    <n v="67402"/>
    <m/>
    <s v="OK"/>
    <s v="RS"/>
    <n v="8174"/>
    <n v="500.87"/>
    <n v="1001.74"/>
  </r>
  <r>
    <s v="214/215"/>
    <m/>
    <x v="2"/>
    <d v="2023-02-16T00:00:00"/>
    <m/>
    <x v="9"/>
    <s v="GRITSCH"/>
    <x v="0"/>
    <x v="17"/>
    <x v="0"/>
    <x v="0"/>
    <x v="2"/>
    <s v="225/75/16"/>
    <s v="HIFLY"/>
    <s v="HIFLY SUPER2000"/>
    <s v="MB SPRINTER"/>
    <s v="BCQ7144"/>
    <n v="38989"/>
    <m/>
    <s v="OK"/>
    <s v="GOMMA"/>
    <n v="23879"/>
    <n v="500.87"/>
    <n v="1001.74"/>
  </r>
  <r>
    <s v="213/215"/>
    <m/>
    <x v="2"/>
    <d v="2023-02-22T00:00:00"/>
    <m/>
    <x v="9"/>
    <s v="GRITSCH"/>
    <x v="0"/>
    <x v="17"/>
    <x v="0"/>
    <x v="0"/>
    <x v="2"/>
    <s v="225/75/16"/>
    <s v="HIFLY"/>
    <s v="HIFLY SUPER2000"/>
    <s v="MB SPRINTER"/>
    <s v="BCQ7144"/>
    <n v="38989"/>
    <m/>
    <s v="OK"/>
    <s v="GOMMA"/>
    <n v="24041"/>
    <n v="548.08000000000004"/>
    <n v="1096.1600000000001"/>
  </r>
  <r>
    <s v="216/217"/>
    <m/>
    <x v="2"/>
    <d v="2023-02-22T00:00:00"/>
    <m/>
    <x v="9"/>
    <s v="GRITSCH"/>
    <x v="0"/>
    <x v="11"/>
    <x v="0"/>
    <x v="0"/>
    <x v="2"/>
    <s v="225/65/16"/>
    <s v="LING LONG"/>
    <s v="LING LONG R666 "/>
    <s v="RANAULT MASTER"/>
    <s v="RHS3G79"/>
    <n v="17835"/>
    <m/>
    <s v="OK"/>
    <s v="RS"/>
    <n v="8174"/>
    <n v="500.87"/>
    <n v="1001.74"/>
  </r>
  <r>
    <s v="218/219"/>
    <m/>
    <x v="2"/>
    <d v="2023-02-23T00:00:00"/>
    <m/>
    <x v="9"/>
    <s v="GRITSCH"/>
    <x v="0"/>
    <x v="1"/>
    <x v="0"/>
    <x v="2"/>
    <x v="2"/>
    <s v="175/70/14"/>
    <s v="HIFLY"/>
    <s v="HIFLY SUPER2000"/>
    <s v="FIAT STRADA"/>
    <s v="BEB7C54"/>
    <n v="56131"/>
    <m/>
    <s v="OK"/>
    <s v="GOMMA"/>
    <n v="23857"/>
    <n v="277.83"/>
    <n v="555.66"/>
  </r>
  <r>
    <s v="220/221"/>
    <m/>
    <x v="2"/>
    <d v="2023-02-23T00:00:00"/>
    <m/>
    <x v="9"/>
    <s v="GRITSCH"/>
    <x v="0"/>
    <x v="1"/>
    <x v="0"/>
    <x v="2"/>
    <x v="2"/>
    <s v="175/70/14"/>
    <s v="HIFLY"/>
    <s v="HIFLY SUPER2000"/>
    <s v="FIAT FIORINO"/>
    <s v="RHS8D20"/>
    <n v="33448"/>
    <m/>
    <s v="OK"/>
    <s v="GOMMA"/>
    <n v="23857"/>
    <n v="277.83"/>
    <n v="555.66"/>
  </r>
  <r>
    <s v="220/221"/>
    <m/>
    <x v="2"/>
    <d v="2023-02-23T00:00:00"/>
    <m/>
    <x v="9"/>
    <s v="GRITSCH"/>
    <x v="0"/>
    <x v="1"/>
    <x v="0"/>
    <x v="2"/>
    <x v="1"/>
    <s v="175/70/14"/>
    <s v="HIFLY"/>
    <s v="HIFLY SUPER2000"/>
    <s v="FIAT FIORINO"/>
    <s v="RHS8D20"/>
    <n v="33448"/>
    <m/>
    <s v="OK"/>
    <s v="GOMMA"/>
    <n v="23857"/>
    <n v="277.83"/>
    <n v="555.66"/>
  </r>
  <r>
    <s v="242/243"/>
    <m/>
    <x v="2"/>
    <d v="2023-02-24T00:00:00"/>
    <m/>
    <x v="9"/>
    <s v="GRITSCH"/>
    <x v="0"/>
    <x v="4"/>
    <x v="0"/>
    <x v="0"/>
    <x v="2"/>
    <s v="225/75/16"/>
    <s v="HIFLY"/>
    <s v="HIFLY SUPER2000"/>
    <s v="MB SPRINTER"/>
    <s v="BBH4B56"/>
    <n v="234950"/>
    <m/>
    <s v="OK"/>
    <s v="GOMMA"/>
    <n v="24073"/>
    <n v="548.08000000000004"/>
    <n v="1096.1600000000001"/>
  </r>
  <r>
    <m/>
    <m/>
    <x v="2"/>
    <d v="2023-02-24T00:00:00"/>
    <m/>
    <x v="9"/>
    <s v="GRITSCH"/>
    <x v="0"/>
    <x v="17"/>
    <x v="1"/>
    <x v="1"/>
    <x v="1"/>
    <s v="195/60/15"/>
    <s v="GOODRIDE"/>
    <s v="GOODRIDE"/>
    <s v="FIAT STRADA"/>
    <s v="RHD9F31"/>
    <n v="90727"/>
    <m/>
    <s v="OK"/>
    <s v="GOMMA"/>
    <s v="34092.."/>
    <n v="297.97000000000003"/>
    <n v="1191.8800000000001"/>
  </r>
  <r>
    <s v="242/243"/>
    <m/>
    <x v="2"/>
    <d v="2023-02-24T00:00:00"/>
    <m/>
    <x v="9"/>
    <s v="GRITSCH"/>
    <x v="0"/>
    <x v="4"/>
    <x v="0"/>
    <x v="2"/>
    <x v="2"/>
    <s v="185/65/14"/>
    <s v="DUNLOP"/>
    <s v="DUNLOP"/>
    <s v="CHEVROLET ONIX"/>
    <s v="BCQ3258"/>
    <n v="102860"/>
    <m/>
    <s v="OK"/>
    <s v="JR DIAS"/>
    <n v="87288"/>
    <n v="328.5"/>
    <n v="657"/>
  </r>
  <r>
    <s v="235/236"/>
    <m/>
    <x v="2"/>
    <d v="2023-02-24T00:00:00"/>
    <m/>
    <x v="9"/>
    <s v="GRITSCH"/>
    <x v="2"/>
    <x v="7"/>
    <x v="0"/>
    <x v="2"/>
    <x v="2"/>
    <s v="175/70/14"/>
    <s v="HIFLY"/>
    <s v="HIFLY SUPER2000"/>
    <s v="FIAT FIORINO"/>
    <s v="BEQ2A59 "/>
    <n v="137202"/>
    <m/>
    <s v="OK"/>
    <s v="GOMMA"/>
    <n v="23857"/>
    <n v="277.83"/>
    <n v="555.66"/>
  </r>
  <r>
    <s v="237/238"/>
    <m/>
    <x v="2"/>
    <d v="2023-02-24T00:00:00"/>
    <m/>
    <x v="9"/>
    <s v="GRITSCH"/>
    <x v="2"/>
    <x v="7"/>
    <x v="0"/>
    <x v="2"/>
    <x v="2"/>
    <s v="175/70/14"/>
    <s v="HIFLY"/>
    <s v="HIFLY SUPER2000"/>
    <s v="FIAT FIORINO"/>
    <s v="RHS8D30 "/>
    <n v="77461"/>
    <m/>
    <s v="OK"/>
    <s v="GOMMA"/>
    <n v="23857"/>
    <n v="277.83"/>
    <n v="555.66"/>
  </r>
  <r>
    <m/>
    <m/>
    <x v="2"/>
    <d v="2023-02-28T00:00:00"/>
    <m/>
    <x v="9"/>
    <s v="GRITSCH"/>
    <x v="0"/>
    <x v="17"/>
    <x v="0"/>
    <x v="0"/>
    <x v="2"/>
    <s v="225/75/16"/>
    <s v="HIFLY"/>
    <s v="HIFLY SUPER2000"/>
    <s v="MB SPRINTER"/>
    <s v="BCQ7149"/>
    <n v="49154"/>
    <m/>
    <s v="OK"/>
    <s v="GOMMA"/>
    <s v="24073.."/>
    <n v="548.08000000000004"/>
    <n v="1096.1600000000001"/>
  </r>
  <r>
    <m/>
    <m/>
    <x v="2"/>
    <d v="2023-02-28T00:00:00"/>
    <m/>
    <x v="9"/>
    <s v="GRITSCH"/>
    <x v="0"/>
    <x v="17"/>
    <x v="0"/>
    <x v="0"/>
    <x v="1"/>
    <s v="225/75/16"/>
    <s v="HIFLY"/>
    <s v="HIFLY SUPER2000"/>
    <s v="MB SPRINTER"/>
    <s v="BCQ7149"/>
    <n v="49154"/>
    <m/>
    <s v="OK"/>
    <s v="GOMMA"/>
    <s v="24073.."/>
    <n v="549.08000000000004"/>
    <n v="1098.1600000000001"/>
  </r>
  <r>
    <m/>
    <m/>
    <x v="2"/>
    <d v="2023-02-28T00:00:00"/>
    <m/>
    <x v="9"/>
    <s v="GRITSCH"/>
    <x v="0"/>
    <x v="1"/>
    <x v="0"/>
    <x v="1"/>
    <x v="2"/>
    <s v="195/60/15"/>
    <s v="ADEREZA"/>
    <s v="ADEREZA"/>
    <s v="VW SAVEIRO"/>
    <s v="SDU9F51"/>
    <n v="18215"/>
    <m/>
    <s v="OK"/>
    <s v="GOMMA"/>
    <n v="34092"/>
    <n v="291.36"/>
    <n v="582.72"/>
  </r>
  <r>
    <s v="249/250"/>
    <m/>
    <x v="2"/>
    <d v="2023-02-28T00:00:00"/>
    <m/>
    <x v="9"/>
    <s v="GRITSCH"/>
    <x v="0"/>
    <x v="1"/>
    <x v="0"/>
    <x v="2"/>
    <x v="2"/>
    <s v="175/70/14"/>
    <s v="HIFLY"/>
    <s v="HIFLY SUPER2000"/>
    <s v="FIAT FIORINO"/>
    <s v="BDL4B04 "/>
    <n v="85273"/>
    <m/>
    <s v="OK"/>
    <s v="GOMMA"/>
    <n v="23857"/>
    <n v="277.83"/>
    <n v="555.66"/>
  </r>
  <r>
    <s v="249/250"/>
    <m/>
    <x v="2"/>
    <d v="2023-02-28T00:00:00"/>
    <m/>
    <x v="9"/>
    <s v="GRITSCH"/>
    <x v="0"/>
    <x v="1"/>
    <x v="0"/>
    <x v="2"/>
    <x v="2"/>
    <s v="175/70/14"/>
    <s v="HIFLY"/>
    <s v="HIFLY SUPER2000"/>
    <s v="FIAT STRADA"/>
    <s v="BDL4B04 "/>
    <n v="85273"/>
    <m/>
    <s v="OK"/>
    <s v="GOMMA"/>
    <n v="24073"/>
    <n v="278.83"/>
    <n v="557.66"/>
  </r>
  <r>
    <s v="228/230"/>
    <m/>
    <x v="2"/>
    <d v="2023-03-01T00:00:00"/>
    <m/>
    <x v="10"/>
    <s v="GRITSCH"/>
    <x v="0"/>
    <x v="5"/>
    <x v="0"/>
    <x v="0"/>
    <x v="2"/>
    <s v="225/65/16"/>
    <s v="LING LONG"/>
    <s v="LING LONG R666 "/>
    <s v="RANAULT MASTER"/>
    <s v="RHL2D89"/>
    <n v="97635"/>
    <m/>
    <s v="OK"/>
    <s v="RS"/>
    <n v="8174"/>
    <n v="500.87"/>
    <n v="1001.74"/>
  </r>
  <r>
    <s v="233/232"/>
    <m/>
    <x v="2"/>
    <d v="2023-03-01T00:00:00"/>
    <m/>
    <x v="10"/>
    <s v="GRITSCH"/>
    <x v="0"/>
    <x v="5"/>
    <x v="0"/>
    <x v="1"/>
    <x v="2"/>
    <s v="195/60/15"/>
    <s v="ANDEREZA"/>
    <s v="ANDEREZA"/>
    <s v="VW SAVEIRO"/>
    <s v="SDU9G05"/>
    <n v="26973"/>
    <m/>
    <s v="OK"/>
    <s v="GOMMA"/>
    <n v="34092"/>
    <n v="291.36"/>
    <n v="582.72"/>
  </r>
  <r>
    <m/>
    <m/>
    <x v="2"/>
    <d v="2023-03-01T00:00:00"/>
    <m/>
    <x v="10"/>
    <s v="GRITSCH"/>
    <x v="0"/>
    <x v="5"/>
    <x v="0"/>
    <x v="1"/>
    <x v="1"/>
    <s v="195/60/15"/>
    <s v="ANDEREZA"/>
    <s v="ANDEREZA"/>
    <s v="VW SAVEIRO"/>
    <s v="SDU9G05"/>
    <n v="26973"/>
    <m/>
    <s v="OK"/>
    <s v="GOMMA"/>
    <n v="34092"/>
    <n v="291.36"/>
    <n v="582.72"/>
  </r>
  <r>
    <s v="234/240"/>
    <m/>
    <x v="2"/>
    <d v="2023-03-01T00:00:00"/>
    <m/>
    <x v="10"/>
    <s v="GRITSCH"/>
    <x v="0"/>
    <x v="5"/>
    <x v="0"/>
    <x v="1"/>
    <x v="2"/>
    <s v="195/60/15"/>
    <s v="ANDEREZA"/>
    <s v="ANDEREZA"/>
    <s v="VW SAVEIRO"/>
    <s v="BEU4B17"/>
    <n v="145600"/>
    <m/>
    <s v="OK"/>
    <s v="GOMMA"/>
    <n v="3108"/>
    <n v="291.36"/>
    <n v="582.72"/>
  </r>
  <r>
    <s v="231/239"/>
    <m/>
    <x v="2"/>
    <d v="2023-03-01T00:00:00"/>
    <m/>
    <x v="10"/>
    <s v="GRITSCH"/>
    <x v="0"/>
    <x v="5"/>
    <x v="0"/>
    <x v="1"/>
    <x v="1"/>
    <s v="195/60/15"/>
    <s v="ANDEREZA"/>
    <s v="ANDEREZA"/>
    <s v="VW SAVEIRO"/>
    <s v="BEU4B17"/>
    <n v="145600"/>
    <m/>
    <s v="OK"/>
    <s v="GOMMA"/>
    <n v="3108"/>
    <n v="291.36"/>
    <n v="582.72"/>
  </r>
  <r>
    <s v="246/244"/>
    <m/>
    <x v="2"/>
    <d v="2023-03-02T00:00:00"/>
    <m/>
    <x v="10"/>
    <s v="GRITSCH"/>
    <x v="0"/>
    <x v="8"/>
    <x v="0"/>
    <x v="2"/>
    <x v="2"/>
    <s v="175/70/14"/>
    <s v="HIFLY"/>
    <s v="HIFLY SUPER2000"/>
    <s v="FIAT STRADA"/>
    <s v="BED3G62"/>
    <n v="128320"/>
    <m/>
    <s v="OK"/>
    <s v="GOMMA"/>
    <n v="24073"/>
    <n v="277.83"/>
    <n v="555.66"/>
  </r>
  <r>
    <m/>
    <m/>
    <x v="2"/>
    <d v="2023-03-02T00:00:00"/>
    <m/>
    <x v="10"/>
    <s v="GRITSCH"/>
    <x v="0"/>
    <x v="8"/>
    <x v="0"/>
    <x v="2"/>
    <x v="1"/>
    <s v="175/70/14"/>
    <s v="HIFLY"/>
    <s v="HIFLY SUPER2000"/>
    <s v="FIAT STRADA"/>
    <s v="BED3G62"/>
    <n v="128320"/>
    <m/>
    <s v="OK"/>
    <s v="GOMMA"/>
    <n v="24073"/>
    <n v="277.83"/>
    <n v="555.66"/>
  </r>
  <r>
    <m/>
    <m/>
    <x v="2"/>
    <d v="2023-03-03T00:00:00"/>
    <m/>
    <x v="10"/>
    <s v="GRITSCH"/>
    <x v="0"/>
    <x v="1"/>
    <x v="0"/>
    <x v="1"/>
    <x v="2"/>
    <s v="195/60/15"/>
    <s v="ANDEREZA"/>
    <s v="ANDEREZA"/>
    <s v="FIAT STRADA"/>
    <s v="RHD9F31"/>
    <n v="89841"/>
    <m/>
    <s v="OK"/>
    <s v="GOMMA"/>
    <n v="34092"/>
    <n v="291.36"/>
    <n v="582.72"/>
  </r>
  <r>
    <m/>
    <m/>
    <x v="2"/>
    <d v="2023-03-03T00:00:00"/>
    <m/>
    <x v="10"/>
    <s v="GRITSCH"/>
    <x v="0"/>
    <x v="1"/>
    <x v="0"/>
    <x v="1"/>
    <x v="1"/>
    <s v="195/60/15"/>
    <s v="ANDEREZA"/>
    <s v="ANDEREZA"/>
    <s v="FIAT STRADA"/>
    <s v="RHD9F31"/>
    <n v="89841"/>
    <m/>
    <s v="OK"/>
    <s v="GOMMA"/>
    <n v="34092"/>
    <n v="291.36"/>
    <n v="582.72"/>
  </r>
  <r>
    <m/>
    <m/>
    <x v="2"/>
    <d v="2023-03-03T00:00:00"/>
    <m/>
    <x v="10"/>
    <s v="GRITSCH"/>
    <x v="0"/>
    <x v="1"/>
    <x v="0"/>
    <x v="2"/>
    <x v="2"/>
    <s v="175/70/14"/>
    <s v="HIFLY"/>
    <s v="HIFLY SUPER2000"/>
    <s v="FIAT FIORINO"/>
    <s v="BEX5C10"/>
    <n v="70762"/>
    <m/>
    <s v="OK"/>
    <s v="GOMMA"/>
    <n v="24073"/>
    <n v="277.83"/>
    <n v="555.66"/>
  </r>
  <r>
    <s v="266/267"/>
    <m/>
    <x v="2"/>
    <d v="2023-03-05T00:00:00"/>
    <m/>
    <x v="10"/>
    <s v="GRITSCH"/>
    <x v="0"/>
    <x v="0"/>
    <x v="0"/>
    <x v="0"/>
    <x v="2"/>
    <s v="225/65/16"/>
    <s v="DELINTE"/>
    <s v="DELINTE DV2"/>
    <s v="RANAULT MASTER"/>
    <s v="BEX8E15"/>
    <n v="196100"/>
    <m/>
    <s v="OK"/>
    <s v="QUATRO1"/>
    <n v="1293"/>
    <n v="597"/>
    <n v="1194"/>
  </r>
  <r>
    <s v="266/267"/>
    <m/>
    <x v="2"/>
    <d v="2023-03-05T00:00:00"/>
    <m/>
    <x v="10"/>
    <s v="GRITSCH"/>
    <x v="0"/>
    <x v="0"/>
    <x v="0"/>
    <x v="0"/>
    <x v="1"/>
    <s v="225/65/16"/>
    <s v="DELINTE"/>
    <s v="DELINTE DV2"/>
    <s v="RANAULT MASTER"/>
    <s v="BEX8E15"/>
    <n v="196100"/>
    <m/>
    <s v="OK"/>
    <s v="QUATRO1"/>
    <n v="1293"/>
    <n v="597"/>
    <n v="1194"/>
  </r>
  <r>
    <s v="262/263"/>
    <m/>
    <x v="2"/>
    <d v="2023-03-05T00:00:00"/>
    <m/>
    <x v="10"/>
    <s v="GRITSCH"/>
    <x v="3"/>
    <x v="11"/>
    <x v="0"/>
    <x v="0"/>
    <x v="2"/>
    <s v="225/65/16"/>
    <s v="DELINTE"/>
    <s v="DELINTE DV2"/>
    <s v="RANAULT MASTER"/>
    <s v="SDS3D12"/>
    <n v="102373"/>
    <m/>
    <s v="OK"/>
    <s v="QUATRO1"/>
    <n v="1293"/>
    <n v="597"/>
    <n v="1194"/>
  </r>
  <r>
    <s v="262/263"/>
    <m/>
    <x v="2"/>
    <d v="2023-03-05T00:00:00"/>
    <m/>
    <x v="10"/>
    <s v="GRITSCH"/>
    <x v="3"/>
    <x v="11"/>
    <x v="0"/>
    <x v="0"/>
    <x v="1"/>
    <s v="225/65/16"/>
    <s v="DELINTE"/>
    <s v="DELINTE DV2"/>
    <s v="RANAULT MASTER"/>
    <s v="SDS3D12"/>
    <n v="102373"/>
    <m/>
    <s v="OK"/>
    <s v="QUATRO1"/>
    <n v="1293"/>
    <n v="597"/>
    <n v="1194"/>
  </r>
  <r>
    <s v="258/259"/>
    <m/>
    <x v="2"/>
    <d v="2023-03-05T00:00:00"/>
    <m/>
    <x v="10"/>
    <s v="GRITSCH"/>
    <x v="0"/>
    <x v="0"/>
    <x v="0"/>
    <x v="1"/>
    <x v="2"/>
    <s v="195/60/15"/>
    <s v="ANDEREZA"/>
    <s v="ANDEREZA"/>
    <s v="FIAT STRADA"/>
    <s v="RHD9F39"/>
    <n v="71500"/>
    <m/>
    <s v="OK"/>
    <s v="GOMMA"/>
    <n v="34092"/>
    <n v="291.36"/>
    <n v="582.72"/>
  </r>
  <r>
    <s v="260/261"/>
    <m/>
    <x v="2"/>
    <d v="2023-03-05T00:00:00"/>
    <m/>
    <x v="10"/>
    <s v="GRITSCH"/>
    <x v="0"/>
    <x v="0"/>
    <x v="0"/>
    <x v="1"/>
    <x v="1"/>
    <s v="195/60/15"/>
    <s v="ANDEREZA"/>
    <s v="ANDEREZA"/>
    <s v="VW SAVEIRO"/>
    <s v="SDU9E88"/>
    <n v="31750"/>
    <m/>
    <s v="OK"/>
    <s v="GOMMA"/>
    <n v="34092"/>
    <n v="291.36"/>
    <n v="582.72"/>
  </r>
  <r>
    <s v="253/254"/>
    <m/>
    <x v="2"/>
    <d v="2023-03-06T00:00:00"/>
    <m/>
    <x v="10"/>
    <s v="GRITSCH"/>
    <x v="2"/>
    <x v="13"/>
    <x v="0"/>
    <x v="0"/>
    <x v="2"/>
    <s v="225/65/16"/>
    <s v="LING LONG"/>
    <s v="LING LONG R666 "/>
    <s v="RANAULT MASTER"/>
    <s v="RHP7C49"/>
    <n v="50395"/>
    <m/>
    <s v="OK"/>
    <s v="RS"/>
    <n v="8174"/>
    <n v="500.87"/>
    <n v="1001.74"/>
  </r>
  <r>
    <s v="249/250"/>
    <m/>
    <x v="2"/>
    <d v="2023-03-06T00:00:00"/>
    <m/>
    <x v="10"/>
    <s v="GRITSCH"/>
    <x v="2"/>
    <x v="13"/>
    <x v="0"/>
    <x v="1"/>
    <x v="2"/>
    <s v="195/60/15"/>
    <s v="ANDEREZA"/>
    <s v="ANDEREZA"/>
    <s v="VW SAVEIRO"/>
    <s v="BDW4C13"/>
    <n v="89841"/>
    <m/>
    <s v="OK"/>
    <s v="GOMMA"/>
    <n v="34092"/>
    <n v="291.36"/>
    <n v="582.72"/>
  </r>
  <r>
    <s v="247/248"/>
    <m/>
    <x v="2"/>
    <d v="2023-03-06T00:00:00"/>
    <m/>
    <x v="10"/>
    <s v="GRITSCH"/>
    <x v="2"/>
    <x v="13"/>
    <x v="0"/>
    <x v="1"/>
    <x v="1"/>
    <s v="195/60/15"/>
    <s v="ANDEREZA"/>
    <s v="ANDEREZA"/>
    <s v="VW SAVEIRO"/>
    <s v="BDW4C13"/>
    <n v="89841"/>
    <m/>
    <s v="OK"/>
    <s v="GOMMA"/>
    <n v="34092"/>
    <n v="291.36"/>
    <n v="582.72"/>
  </r>
  <r>
    <s v="282/283"/>
    <m/>
    <x v="2"/>
    <d v="2023-03-08T00:00:00"/>
    <m/>
    <x v="10"/>
    <s v="GRITSCH"/>
    <x v="0"/>
    <x v="4"/>
    <x v="0"/>
    <x v="0"/>
    <x v="2"/>
    <s v="225/65/16"/>
    <s v="DELINTE"/>
    <s v="DELINTE DV2"/>
    <s v="RANAULT MASTER"/>
    <s v="RHL8D81"/>
    <n v="159640"/>
    <m/>
    <s v="OK"/>
    <s v="QUATRO1"/>
    <n v="1293"/>
    <n v="597"/>
    <n v="1194"/>
  </r>
  <r>
    <s v="276/277"/>
    <m/>
    <x v="2"/>
    <d v="2023-03-08T00:00:00"/>
    <m/>
    <x v="10"/>
    <s v="GRITSCH"/>
    <x v="0"/>
    <x v="6"/>
    <x v="0"/>
    <x v="1"/>
    <x v="2"/>
    <s v="195/60/15"/>
    <s v="SENTURY"/>
    <s v="SENTURY QIRIN"/>
    <s v="VW SAVEIRO"/>
    <s v="SDU9G04"/>
    <n v="23000"/>
    <m/>
    <s v="OK"/>
    <s v="QUATRO1"/>
    <s v="1101.."/>
    <n v="337.9"/>
    <n v="675.8"/>
  </r>
  <r>
    <s v="278/279"/>
    <m/>
    <x v="2"/>
    <d v="2023-03-08T00:00:00"/>
    <m/>
    <x v="10"/>
    <s v="GRITSCH"/>
    <x v="0"/>
    <x v="6"/>
    <x v="0"/>
    <x v="1"/>
    <x v="1"/>
    <s v="195/60/15"/>
    <s v="SENTURY"/>
    <s v="SENTURY QIRIN"/>
    <s v="VW SAVEIRO"/>
    <s v="SDU9G04"/>
    <n v="23000"/>
    <m/>
    <s v="OK"/>
    <s v="QUATRO1"/>
    <s v="1101.."/>
    <n v="337.9"/>
    <n v="675.8"/>
  </r>
  <r>
    <s v="280/281"/>
    <m/>
    <x v="2"/>
    <d v="2023-03-08T00:00:00"/>
    <m/>
    <x v="10"/>
    <s v="GRITSCH"/>
    <x v="0"/>
    <x v="6"/>
    <x v="0"/>
    <x v="1"/>
    <x v="2"/>
    <s v="195/60/15"/>
    <s v="SENTURY"/>
    <s v="SENTURY QIRIN"/>
    <s v="VW SAVEIRO"/>
    <s v="SDU9F71"/>
    <n v="38500"/>
    <m/>
    <s v="OK"/>
    <s v="QUATRO1"/>
    <s v="1101.."/>
    <n v="337.9"/>
    <n v="675.8"/>
  </r>
  <r>
    <s v="274/275"/>
    <m/>
    <x v="2"/>
    <d v="2023-03-08T00:00:00"/>
    <m/>
    <x v="10"/>
    <s v="GRITSCH"/>
    <x v="2"/>
    <x v="14"/>
    <x v="0"/>
    <x v="2"/>
    <x v="2"/>
    <s v="175/70/14"/>
    <s v="HIFLY"/>
    <s v="HIFLY SUPER2000"/>
    <s v="FIAT FIORINO"/>
    <s v="RHS8D23"/>
    <n v="71000"/>
    <m/>
    <s v="OK"/>
    <s v="GOMMA"/>
    <n v="24073"/>
    <n v="277.83"/>
    <n v="555.66"/>
  </r>
  <r>
    <s v="286/287"/>
    <m/>
    <x v="2"/>
    <d v="2023-03-13T00:00:00"/>
    <m/>
    <x v="10"/>
    <s v="GRITSCH"/>
    <x v="2"/>
    <x v="10"/>
    <x v="0"/>
    <x v="0"/>
    <x v="2"/>
    <s v="225/65/16"/>
    <s v="DELINTE"/>
    <s v="DELINTE DV2"/>
    <s v="RANAULT MASTER"/>
    <s v="BEX8E21"/>
    <n v="55830"/>
    <m/>
    <s v="OK"/>
    <s v="QUATRO1"/>
    <n v="1293"/>
    <n v="597"/>
    <n v="1194"/>
  </r>
  <r>
    <m/>
    <m/>
    <x v="2"/>
    <d v="2023-03-13T00:00:00"/>
    <m/>
    <x v="10"/>
    <s v="GRITSCH"/>
    <x v="0"/>
    <x v="6"/>
    <x v="0"/>
    <x v="0"/>
    <x v="1"/>
    <s v="225/65/16"/>
    <s v="DELINTE"/>
    <s v="DELINTE DV2"/>
    <s v="RANAULT MASTER"/>
    <s v="BEY4E57"/>
    <n v="110020"/>
    <m/>
    <s v="OK"/>
    <s v="QUATRO1"/>
    <n v="1293"/>
    <n v="597"/>
    <n v="1194"/>
  </r>
  <r>
    <s v="288/289"/>
    <m/>
    <x v="2"/>
    <d v="2023-03-13T00:00:00"/>
    <m/>
    <x v="10"/>
    <s v="GRITSCH"/>
    <x v="0"/>
    <x v="4"/>
    <x v="0"/>
    <x v="1"/>
    <x v="2"/>
    <s v="195/60/15"/>
    <s v="SENTURY"/>
    <s v="SENTURY QIRIN"/>
    <s v="VW SAVEIRO"/>
    <s v="BEF9E75"/>
    <n v="151850"/>
    <m/>
    <s v="OK"/>
    <s v="QUATRO1"/>
    <s v="1101.."/>
    <n v="337.9"/>
    <n v="675.8"/>
  </r>
  <r>
    <s v="288/289"/>
    <m/>
    <x v="2"/>
    <d v="2023-03-13T00:00:00"/>
    <m/>
    <x v="10"/>
    <s v="GRITSCH"/>
    <x v="0"/>
    <x v="4"/>
    <x v="0"/>
    <x v="1"/>
    <x v="1"/>
    <s v="195/60/15"/>
    <s v="SENTURY"/>
    <s v="SENTURY QIRIN"/>
    <s v="VW SAVEIRO"/>
    <s v="BEF9E75"/>
    <n v="151850"/>
    <m/>
    <s v="OK"/>
    <s v="QUATRO1"/>
    <s v="1101.."/>
    <n v="337.9"/>
    <n v="675.8"/>
  </r>
  <r>
    <s v="294/295"/>
    <m/>
    <x v="2"/>
    <d v="2023-03-13T00:00:00"/>
    <m/>
    <x v="10"/>
    <s v="GRITSCH"/>
    <x v="2"/>
    <x v="10"/>
    <x v="0"/>
    <x v="1"/>
    <x v="2"/>
    <s v="195/60/15"/>
    <s v="COMFORSER"/>
    <s v="COMFORSER"/>
    <s v="VW GOL"/>
    <s v="BDD4A12"/>
    <n v="59489"/>
    <m/>
    <s v="OK"/>
    <s v="QUATRO1"/>
    <s v="1101."/>
    <n v="299.89999999999998"/>
    <n v="599.79999999999995"/>
  </r>
  <r>
    <s v="292/293"/>
    <m/>
    <x v="2"/>
    <d v="2023-03-13T00:00:00"/>
    <m/>
    <x v="10"/>
    <s v="GRITSCH"/>
    <x v="0"/>
    <x v="4"/>
    <x v="0"/>
    <x v="2"/>
    <x v="1"/>
    <s v="175/70/14"/>
    <s v="HIFLY"/>
    <s v="HIFLY SUPER2000"/>
    <s v="FIAT FIORINO"/>
    <s v="BEX5C07"/>
    <n v="66430"/>
    <m/>
    <s v="OK"/>
    <s v="GOMMA"/>
    <n v="24073"/>
    <n v="277.83"/>
    <n v="555.66"/>
  </r>
  <r>
    <m/>
    <m/>
    <x v="2"/>
    <d v="2023-03-14T00:00:00"/>
    <m/>
    <x v="10"/>
    <s v="GRITSCH"/>
    <x v="0"/>
    <x v="17"/>
    <x v="0"/>
    <x v="2"/>
    <x v="2"/>
    <s v="175/70/14"/>
    <s v="HIFLY"/>
    <s v="HIFLY SUPER2000"/>
    <s v="FIAT FIORINO"/>
    <s v="BEX5C12"/>
    <n v="68299"/>
    <m/>
    <s v="OK"/>
    <s v="GOMMA"/>
    <n v="24073"/>
    <n v="277.83"/>
    <n v="555.66"/>
  </r>
  <r>
    <m/>
    <m/>
    <x v="2"/>
    <d v="2023-03-16T00:00:00"/>
    <m/>
    <x v="10"/>
    <s v="GRITSCH"/>
    <x v="0"/>
    <x v="1"/>
    <x v="0"/>
    <x v="1"/>
    <x v="2"/>
    <s v="195/60/15"/>
    <s v="SENTURY"/>
    <s v="SENTURY QIRIN"/>
    <s v="VW SAVEIRO"/>
    <s v="SDU9E86"/>
    <n v="28960"/>
    <m/>
    <s v="OK"/>
    <s v="QUATRO1"/>
    <s v="1101.."/>
    <n v="337.9"/>
    <n v="675.8"/>
  </r>
  <r>
    <m/>
    <m/>
    <x v="2"/>
    <d v="2023-03-16T00:00:00"/>
    <m/>
    <x v="10"/>
    <s v="GRITSCH"/>
    <x v="0"/>
    <x v="1"/>
    <x v="0"/>
    <x v="1"/>
    <x v="1"/>
    <s v="195/60/15"/>
    <s v="SENTURY"/>
    <s v="SENTURY QIRIN"/>
    <s v="VW SAVEIRO"/>
    <s v="SDU9E86"/>
    <n v="28960"/>
    <m/>
    <s v="OK"/>
    <s v="QUATRO1"/>
    <s v="1101.."/>
    <n v="337.9"/>
    <n v="675.8"/>
  </r>
  <r>
    <m/>
    <m/>
    <x v="2"/>
    <d v="2023-03-16T00:00:00"/>
    <m/>
    <x v="10"/>
    <s v="GRITSCH"/>
    <x v="0"/>
    <x v="1"/>
    <x v="0"/>
    <x v="0"/>
    <x v="2"/>
    <s v="225/65/16"/>
    <s v="DELINTE"/>
    <s v="DELINTE DV2"/>
    <s v="RANAULT MASTER"/>
    <s v="BDD0B22"/>
    <n v="80271"/>
    <m/>
    <s v="OK"/>
    <s v="QUATRO1"/>
    <n v="1293"/>
    <n v="597"/>
    <n v="1194"/>
  </r>
  <r>
    <m/>
    <m/>
    <x v="2"/>
    <d v="2023-03-16T00:00:00"/>
    <m/>
    <x v="10"/>
    <s v="GRITSCH"/>
    <x v="0"/>
    <x v="1"/>
    <x v="0"/>
    <x v="1"/>
    <x v="2"/>
    <s v="195/60/15"/>
    <s v="SENTURY"/>
    <s v="SENTURY QIRIN"/>
    <s v="VW SAVEIRO"/>
    <s v="SDU9F54"/>
    <n v="46476"/>
    <m/>
    <s v="OK"/>
    <s v="QUATRO1"/>
    <s v="1101.."/>
    <n v="337.9"/>
    <n v="675.8"/>
  </r>
  <r>
    <m/>
    <m/>
    <x v="2"/>
    <d v="2023-03-16T00:00:00"/>
    <m/>
    <x v="10"/>
    <s v="GRITSCH"/>
    <x v="0"/>
    <x v="1"/>
    <x v="0"/>
    <x v="1"/>
    <x v="1"/>
    <s v="195/60/15"/>
    <s v="SENTURY"/>
    <s v="SENTURY QIRIN"/>
    <s v="VW SAVEIRO"/>
    <s v="SDU9F54"/>
    <n v="46476"/>
    <m/>
    <s v="OK"/>
    <s v="QUATRO1"/>
    <s v="1101.."/>
    <n v="337.9"/>
    <n v="675.8"/>
  </r>
  <r>
    <s v="300/301"/>
    <m/>
    <x v="2"/>
    <d v="2023-03-17T00:00:00"/>
    <m/>
    <x v="10"/>
    <s v="GRITSCH"/>
    <x v="0"/>
    <x v="10"/>
    <x v="0"/>
    <x v="2"/>
    <x v="2"/>
    <s v="175/70/14"/>
    <s v="HIFLY"/>
    <s v="HIFLY SUPER2000"/>
    <s v="FIAT FIORINO"/>
    <s v="BEQ2A54"/>
    <n v="74002"/>
    <m/>
    <s v="OK"/>
    <s v="GOMMA"/>
    <n v="24150"/>
    <n v="268.10000000000002"/>
    <n v="536.20000000000005"/>
  </r>
  <r>
    <m/>
    <m/>
    <x v="2"/>
    <d v="2023-03-20T00:00:00"/>
    <m/>
    <x v="10"/>
    <s v="GRITSCH"/>
    <x v="0"/>
    <x v="1"/>
    <x v="0"/>
    <x v="1"/>
    <x v="2"/>
    <s v="195/60/15"/>
    <s v="SENTURY"/>
    <s v="SENTURY QIRIN"/>
    <s v="VW SAVEIRO"/>
    <s v="SDU9F72"/>
    <n v="20000"/>
    <m/>
    <s v="OK"/>
    <s v="QUATRO1"/>
    <s v="1101.."/>
    <n v="337"/>
    <n v="674"/>
  </r>
  <r>
    <m/>
    <m/>
    <x v="2"/>
    <d v="2023-03-20T00:00:00"/>
    <m/>
    <x v="10"/>
    <s v="GRITSCH"/>
    <x v="0"/>
    <x v="1"/>
    <x v="0"/>
    <x v="0"/>
    <x v="2"/>
    <s v="225/65/16"/>
    <s v="DELINTE"/>
    <s v="DELINTE DV2"/>
    <s v="RANAULT MASTER"/>
    <s v="BEY4E58"/>
    <n v="74965"/>
    <m/>
    <s v="OK"/>
    <s v="QUATRO1"/>
    <n v="1293"/>
    <n v="597"/>
    <n v="1194"/>
  </r>
  <r>
    <m/>
    <m/>
    <x v="2"/>
    <d v="2023-03-20T00:00:00"/>
    <m/>
    <x v="10"/>
    <s v="GRITSCH"/>
    <x v="0"/>
    <x v="3"/>
    <x v="0"/>
    <x v="2"/>
    <x v="2"/>
    <s v="175/70/14"/>
    <s v="HIFLY"/>
    <s v="HIFLY SUPER2000"/>
    <s v="FIAT FIORINO"/>
    <s v="RHS8D22"/>
    <n v="86036"/>
    <m/>
    <s v="OK"/>
    <s v="GOMMA"/>
    <n v="24150"/>
    <n v="268.10000000000002"/>
    <n v="536.20000000000005"/>
  </r>
  <r>
    <m/>
    <m/>
    <x v="2"/>
    <d v="2023-03-20T00:00:00"/>
    <m/>
    <x v="10"/>
    <s v="GRITSCH"/>
    <x v="0"/>
    <x v="1"/>
    <x v="0"/>
    <x v="2"/>
    <x v="2"/>
    <s v="175/70/14"/>
    <s v="HIFLY"/>
    <s v="HIFLY SUPER2000"/>
    <s v="FIAT FIORINO"/>
    <s v="BDE2H14"/>
    <n v="75067"/>
    <m/>
    <s v="OK"/>
    <s v="GOMMA"/>
    <n v="24150"/>
    <n v="268.10000000000002"/>
    <n v="536.20000000000005"/>
  </r>
  <r>
    <m/>
    <m/>
    <x v="2"/>
    <d v="2023-03-20T00:00:00"/>
    <m/>
    <x v="10"/>
    <s v="GRITSCH"/>
    <x v="0"/>
    <x v="3"/>
    <x v="0"/>
    <x v="2"/>
    <x v="1"/>
    <s v="175/70/14"/>
    <s v="HIFLY"/>
    <s v="HIFLY SUPER2000"/>
    <s v="FIAT FIORINO"/>
    <s v="RHS8D22"/>
    <n v="86036"/>
    <m/>
    <s v="OK"/>
    <s v="GOMMA"/>
    <n v="24150"/>
    <n v="268.10000000000002"/>
    <n v="536.20000000000005"/>
  </r>
  <r>
    <m/>
    <m/>
    <x v="2"/>
    <d v="2023-03-21T00:00:00"/>
    <m/>
    <x v="10"/>
    <s v="GRITSCH"/>
    <x v="0"/>
    <x v="0"/>
    <x v="0"/>
    <x v="1"/>
    <x v="1"/>
    <s v="195/60/15"/>
    <s v="SENTURY"/>
    <s v="SENTURY QIRIN"/>
    <s v="VW SAVEIRO"/>
    <s v="RHD6G25"/>
    <n v="101200"/>
    <m/>
    <s v="OK"/>
    <s v="QUATRO1"/>
    <s v="1274-1"/>
    <n v="337.9"/>
    <n v="675.8"/>
  </r>
  <r>
    <m/>
    <m/>
    <x v="2"/>
    <d v="2023-03-21T00:00:00"/>
    <m/>
    <x v="10"/>
    <s v="GRITSCH"/>
    <x v="0"/>
    <x v="6"/>
    <x v="0"/>
    <x v="1"/>
    <x v="2"/>
    <s v="195/60/15"/>
    <s v="SENTURY"/>
    <s v="SENTURY QIRIN"/>
    <s v="VW SAVEIRO"/>
    <s v="SDU9F80"/>
    <n v="33500"/>
    <m/>
    <s v="OK"/>
    <s v="QUATRO1"/>
    <s v="1274-1"/>
    <n v="337.9"/>
    <n v="675.8"/>
  </r>
  <r>
    <m/>
    <m/>
    <x v="2"/>
    <d v="2023-03-21T00:00:00"/>
    <m/>
    <x v="10"/>
    <s v="GRITSCH"/>
    <x v="0"/>
    <x v="6"/>
    <x v="0"/>
    <x v="1"/>
    <x v="1"/>
    <s v="195/60/15"/>
    <s v="SENTURY"/>
    <s v="SENTURY QIRIN"/>
    <s v="VW SAVEIRO"/>
    <s v="SDU9F80"/>
    <n v="33500"/>
    <m/>
    <s v="OK"/>
    <s v="QUATRO1"/>
    <s v="1274-1"/>
    <n v="338.9"/>
    <n v="677.8"/>
  </r>
  <r>
    <m/>
    <m/>
    <x v="2"/>
    <d v="2023-03-21T00:00:00"/>
    <m/>
    <x v="10"/>
    <s v="GRITSCH"/>
    <x v="0"/>
    <x v="0"/>
    <x v="0"/>
    <x v="1"/>
    <x v="2"/>
    <s v="195/60/15"/>
    <s v="SENTURY"/>
    <s v="SENTURY QIRIN"/>
    <s v="VW SAVEIRO"/>
    <s v="BEF6E72"/>
    <n v="115870"/>
    <m/>
    <s v="OK"/>
    <s v="QUATRO1"/>
    <s v="1101.."/>
    <n v="337.9"/>
    <n v="675.8"/>
  </r>
  <r>
    <m/>
    <m/>
    <x v="2"/>
    <d v="2023-03-21T00:00:00"/>
    <m/>
    <x v="10"/>
    <s v="GRITSCH"/>
    <x v="0"/>
    <x v="0"/>
    <x v="0"/>
    <x v="1"/>
    <x v="1"/>
    <s v="195/60/15"/>
    <s v="SENTURY"/>
    <s v="SENTURY QIRIN"/>
    <s v="VW SAVEIRO"/>
    <s v="BEF6E72"/>
    <n v="115870"/>
    <m/>
    <s v="OK"/>
    <s v="QUATRO1"/>
    <s v="1101.."/>
    <n v="337.9"/>
    <n v="675.8"/>
  </r>
  <r>
    <m/>
    <m/>
    <x v="2"/>
    <d v="2023-03-21T00:00:00"/>
    <m/>
    <x v="10"/>
    <s v="GRITSCH"/>
    <x v="0"/>
    <x v="0"/>
    <x v="0"/>
    <x v="1"/>
    <x v="2"/>
    <s v="195/60/15"/>
    <s v="SENTURY"/>
    <s v="SENTURY QIRIN"/>
    <s v="VW SAVEIRO"/>
    <s v="RHD6G25"/>
    <n v="101200"/>
    <m/>
    <s v="OK"/>
    <s v="QUATRO1"/>
    <s v="1101.."/>
    <n v="337.9"/>
    <n v="675.8"/>
  </r>
  <r>
    <m/>
    <m/>
    <x v="2"/>
    <d v="2023-03-21T00:00:00"/>
    <m/>
    <x v="10"/>
    <s v="GRITSCH"/>
    <x v="2"/>
    <x v="14"/>
    <x v="0"/>
    <x v="1"/>
    <x v="2"/>
    <s v="195/60/15"/>
    <s v="SENTURY"/>
    <s v="SENTURY QIRIN"/>
    <s v="VW SAVEIRO"/>
    <s v="SDU9F69"/>
    <n v="23500"/>
    <m/>
    <s v="OK"/>
    <s v="GOMMA"/>
    <n v="34092"/>
    <n v="291.36"/>
    <n v="582.72"/>
  </r>
  <r>
    <m/>
    <m/>
    <x v="2"/>
    <d v="2023-03-30T00:00:00"/>
    <m/>
    <x v="10"/>
    <s v="GRITSCH"/>
    <x v="2"/>
    <x v="3"/>
    <x v="0"/>
    <x v="0"/>
    <x v="2"/>
    <s v="225/65/16"/>
    <s v="DELINTE"/>
    <s v="DELINTE DV2"/>
    <s v="RANAULT MASTER"/>
    <s v="BEX8E16"/>
    <n v="194424"/>
    <m/>
    <s v="OK"/>
    <s v="QUATRO1"/>
    <n v="1293"/>
    <n v="597"/>
    <n v="1194"/>
  </r>
  <r>
    <m/>
    <m/>
    <x v="2"/>
    <d v="2023-03-30T00:00:00"/>
    <m/>
    <x v="10"/>
    <s v="GRITSCH"/>
    <x v="2"/>
    <x v="3"/>
    <x v="0"/>
    <x v="0"/>
    <x v="1"/>
    <s v="225/65/16"/>
    <s v="DELINTE"/>
    <s v="DELINTE DV2"/>
    <s v="RANAULT MASTER"/>
    <s v="BEX8E16"/>
    <n v="194424"/>
    <m/>
    <s v="OK"/>
    <s v="QUATRO1"/>
    <n v="1293"/>
    <n v="597"/>
    <n v="1194"/>
  </r>
  <r>
    <m/>
    <m/>
    <x v="2"/>
    <d v="2023-03-30T00:00:00"/>
    <m/>
    <x v="10"/>
    <s v="GRITSCH"/>
    <x v="2"/>
    <x v="14"/>
    <x v="0"/>
    <x v="1"/>
    <x v="2"/>
    <s v="195/60/15"/>
    <s v="COMFORSER"/>
    <s v="COMFORSER"/>
    <s v="VW SAVEIRO"/>
    <s v="SDU9F69"/>
    <n v="25000"/>
    <m/>
    <s v="OK"/>
    <s v="QUATRO1"/>
    <s v="1274.."/>
    <n v="337.9"/>
    <n v="675.8"/>
  </r>
  <r>
    <m/>
    <m/>
    <x v="2"/>
    <d v="2023-03-31T00:00:00"/>
    <m/>
    <x v="10"/>
    <s v="GRITSCH"/>
    <x v="2"/>
    <x v="7"/>
    <x v="0"/>
    <x v="2"/>
    <x v="2"/>
    <s v="175/70/14"/>
    <s v="HIFLY"/>
    <s v="HIFLY SUPER2000"/>
    <s v="FIAT FIORINO"/>
    <s v="BEQ2A59"/>
    <n v="141500"/>
    <m/>
    <s v="OK"/>
    <s v="GOMMA"/>
    <n v="24150"/>
    <n v="268.10000000000002"/>
    <n v="536.20000000000005"/>
  </r>
  <r>
    <m/>
    <m/>
    <x v="2"/>
    <d v="2023-03-31T00:00:00"/>
    <m/>
    <x v="10"/>
    <s v="GRITSCH"/>
    <x v="2"/>
    <x v="7"/>
    <x v="0"/>
    <x v="2"/>
    <x v="2"/>
    <s v="175/70/14"/>
    <s v="HIFLY"/>
    <s v="HIFLY SUPER2000"/>
    <s v="FIAT FIORINO"/>
    <s v="RHS8D25"/>
    <n v="83838"/>
    <m/>
    <s v="OK"/>
    <s v="GOMMA"/>
    <n v="24150"/>
    <n v="268.10000000000002"/>
    <n v="536.20000000000005"/>
  </r>
  <r>
    <m/>
    <m/>
    <x v="2"/>
    <d v="2023-04-01T00:00:00"/>
    <m/>
    <x v="10"/>
    <s v="GRITSCH"/>
    <x v="0"/>
    <x v="8"/>
    <x v="0"/>
    <x v="0"/>
    <x v="2"/>
    <s v="225/65/16"/>
    <s v="DELINTE"/>
    <s v="DELINTE DV2"/>
    <s v="RANAULT MASTER"/>
    <s v="BEX8E15"/>
    <n v="198905"/>
    <m/>
    <s v="OK"/>
    <s v="QUATRO1"/>
    <n v="1293"/>
    <n v="597"/>
    <n v="1194"/>
  </r>
  <r>
    <m/>
    <m/>
    <x v="2"/>
    <d v="2023-04-07T00:00:00"/>
    <m/>
    <x v="10"/>
    <s v="GRITSCH"/>
    <x v="0"/>
    <x v="1"/>
    <x v="0"/>
    <x v="0"/>
    <x v="2"/>
    <s v="225/65/16"/>
    <s v="DELINTE"/>
    <s v="DELINTE DV2"/>
    <s v="RANAULT MASTER"/>
    <s v="RHL5F68"/>
    <n v="94686"/>
    <m/>
    <s v="OK"/>
    <s v="QUATRO1"/>
    <n v="1274"/>
    <n v="597"/>
    <n v="1194"/>
  </r>
  <r>
    <m/>
    <m/>
    <x v="2"/>
    <d v="2023-04-07T00:00:00"/>
    <m/>
    <x v="10"/>
    <s v="GRITSCH"/>
    <x v="3"/>
    <x v="11"/>
    <x v="0"/>
    <x v="0"/>
    <x v="2"/>
    <s v="225/65/16"/>
    <s v="DELINTE"/>
    <s v="DELINTE DV2"/>
    <s v="RANAULT MASTER"/>
    <s v="RHS3G78"/>
    <n v="13582"/>
    <m/>
    <s v="OK"/>
    <s v="QUATRO1"/>
    <n v="1274"/>
    <n v="597"/>
    <n v="1194"/>
  </r>
  <r>
    <m/>
    <m/>
    <x v="2"/>
    <d v="2023-04-07T00:00:00"/>
    <m/>
    <x v="10"/>
    <s v="GRITSCH"/>
    <x v="3"/>
    <x v="11"/>
    <x v="0"/>
    <x v="0"/>
    <x v="1"/>
    <s v="225/65/16"/>
    <s v="DELINTE"/>
    <s v="DELINTE DV2"/>
    <s v="RANAULT MASTER"/>
    <s v="RHS2G79"/>
    <n v="18423"/>
    <m/>
    <s v="OK"/>
    <s v="QUATRO1"/>
    <n v="1274"/>
    <n v="597"/>
    <n v="1194"/>
  </r>
  <r>
    <m/>
    <m/>
    <x v="2"/>
    <d v="2023-04-07T00:00:00"/>
    <m/>
    <x v="10"/>
    <s v="GRITSCH"/>
    <x v="3"/>
    <x v="11"/>
    <x v="0"/>
    <x v="0"/>
    <x v="1"/>
    <s v="225/65/16"/>
    <s v="DELINTE"/>
    <s v="DELINTE DV2"/>
    <s v="RANAULT MASTER"/>
    <s v="BEE6B29"/>
    <n v="96985"/>
    <m/>
    <s v="OK"/>
    <s v="QUATRO1"/>
    <n v="1274"/>
    <n v="597"/>
    <n v="1194"/>
  </r>
  <r>
    <m/>
    <m/>
    <x v="2"/>
    <d v="2023-04-10T00:00:00"/>
    <m/>
    <x v="10"/>
    <s v="GRITSCH"/>
    <x v="0"/>
    <x v="5"/>
    <x v="0"/>
    <x v="0"/>
    <x v="1"/>
    <s v="225/65/16"/>
    <s v="DELINTE"/>
    <s v="DELINTE DV2"/>
    <s v="RANAULT MASTER"/>
    <s v="RHQ6I69"/>
    <n v="78000"/>
    <m/>
    <s v="OK"/>
    <s v="QUATRO1"/>
    <n v="1274"/>
    <n v="597"/>
    <n v="1194"/>
  </r>
  <r>
    <m/>
    <m/>
    <x v="2"/>
    <d v="2023-04-10T00:00:00"/>
    <m/>
    <x v="10"/>
    <s v="GRITSCH"/>
    <x v="0"/>
    <x v="5"/>
    <x v="0"/>
    <x v="0"/>
    <x v="1"/>
    <s v="225/65/16"/>
    <s v="DELINTE"/>
    <s v="DELINTE DV2"/>
    <s v="RANAULT MASTER"/>
    <s v="RHL2D89"/>
    <n v="106000"/>
    <m/>
    <s v="OK"/>
    <s v="QUATRO1"/>
    <n v="1274"/>
    <n v="597"/>
    <n v="1194"/>
  </r>
  <r>
    <m/>
    <m/>
    <x v="2"/>
    <d v="2023-04-10T00:00:00"/>
    <m/>
    <x v="10"/>
    <s v="GRITSCH"/>
    <x v="0"/>
    <x v="5"/>
    <x v="0"/>
    <x v="2"/>
    <x v="1"/>
    <s v="175/70/14"/>
    <s v="HIFLY"/>
    <s v="HIFLY SUPER2000"/>
    <s v="FIAT FIORINO"/>
    <s v="RHS8D24"/>
    <n v="66000"/>
    <m/>
    <s v="OK"/>
    <s v="GOMMA"/>
    <n v="24150"/>
    <n v="268"/>
    <n v="536"/>
  </r>
  <r>
    <m/>
    <m/>
    <x v="2"/>
    <d v="2023-04-13T00:00:00"/>
    <m/>
    <x v="8"/>
    <s v="GRITSCH"/>
    <x v="2"/>
    <x v="7"/>
    <x v="0"/>
    <x v="2"/>
    <x v="1"/>
    <s v="175/70/14"/>
    <s v="HIFLY"/>
    <s v="HIFLY SUPER2000"/>
    <s v="FIAT FIORINO"/>
    <s v="BEQ2A59 "/>
    <n v="141873"/>
    <m/>
    <s v="OK"/>
    <s v="GOMMA"/>
    <s v="24360."/>
    <n v="258.14999999999998"/>
    <n v="516.29999999999995"/>
  </r>
  <r>
    <m/>
    <m/>
    <x v="2"/>
    <d v="2023-04-13T00:00:00"/>
    <m/>
    <x v="8"/>
    <s v="GRITSCH"/>
    <x v="0"/>
    <x v="8"/>
    <x v="0"/>
    <x v="2"/>
    <x v="2"/>
    <s v="175/70/14"/>
    <s v="HIFLY"/>
    <s v="HIFLY SUPER2000"/>
    <s v="FIAT FIORINO"/>
    <s v="BEX5C18"/>
    <n v="115758"/>
    <m/>
    <s v="OK"/>
    <s v="GOMMA"/>
    <s v="24360."/>
    <n v="258.14999999999998"/>
    <n v="516.29999999999995"/>
  </r>
  <r>
    <m/>
    <m/>
    <x v="2"/>
    <d v="2023-04-13T00:00:00"/>
    <m/>
    <x v="8"/>
    <s v="GRITSCH"/>
    <x v="0"/>
    <x v="8"/>
    <x v="0"/>
    <x v="2"/>
    <x v="2"/>
    <s v="175/70/14"/>
    <s v="HIFLY"/>
    <s v="HIFLY SUPER2000"/>
    <s v="FIAT FIORINO"/>
    <s v="BEX5C18"/>
    <n v="115758"/>
    <m/>
    <s v="OK"/>
    <s v="GOMMA"/>
    <s v="24360."/>
    <n v="258.14999999999998"/>
    <n v="516.29999999999995"/>
  </r>
  <r>
    <m/>
    <m/>
    <x v="2"/>
    <d v="2023-04-13T00:00:00"/>
    <m/>
    <x v="8"/>
    <s v="GRITSCH"/>
    <x v="0"/>
    <x v="1"/>
    <x v="0"/>
    <x v="2"/>
    <x v="2"/>
    <s v="175/70/14"/>
    <s v="HIFLY"/>
    <s v="HIFLY SUPER2000"/>
    <s v="FIAT FIORINO"/>
    <s v="BDL9G03"/>
    <n v="78158"/>
    <m/>
    <s v="OK"/>
    <s v="GOMMA"/>
    <s v="24360."/>
    <n v="258.14999999999998"/>
    <n v="516.29999999999995"/>
  </r>
  <r>
    <m/>
    <m/>
    <x v="2"/>
    <d v="2023-04-13T00:00:00"/>
    <m/>
    <x v="8"/>
    <s v="GRITSCH"/>
    <x v="0"/>
    <x v="1"/>
    <x v="0"/>
    <x v="2"/>
    <x v="1"/>
    <s v="175/70/14"/>
    <s v="HIFLY"/>
    <s v="HIFLY SUPER2000"/>
    <s v="FIAT FIORINO"/>
    <s v="BDL9G03"/>
    <n v="78158"/>
    <m/>
    <s v="OK"/>
    <s v="GOMMA"/>
    <s v="24360."/>
    <n v="258.14999999999998"/>
    <n v="516.29999999999995"/>
  </r>
  <r>
    <m/>
    <m/>
    <x v="2"/>
    <d v="2023-04-13T00:00:00"/>
    <m/>
    <x v="8"/>
    <s v="GRITSCH"/>
    <x v="2"/>
    <x v="7"/>
    <x v="0"/>
    <x v="1"/>
    <x v="2"/>
    <s v="195/60/15"/>
    <s v="COMFORSER"/>
    <s v="COMFORSER"/>
    <s v="VW SAVEIRO"/>
    <s v="SDU9F67 "/>
    <n v="26952"/>
    <m/>
    <s v="OK"/>
    <s v="QUATRO1"/>
    <s v="1274.."/>
    <n v="337.9"/>
    <n v="675.8"/>
  </r>
  <r>
    <m/>
    <m/>
    <x v="2"/>
    <d v="2023-04-13T00:00:00"/>
    <m/>
    <x v="8"/>
    <s v="GRITSCH"/>
    <x v="2"/>
    <x v="7"/>
    <x v="0"/>
    <x v="1"/>
    <x v="1"/>
    <s v="195/60/15"/>
    <s v="SENTURY"/>
    <s v="SENTURY QIRIN"/>
    <s v="VW SAVEIRO"/>
    <s v="SDU9F67 "/>
    <n v="26952"/>
    <m/>
    <s v="OK"/>
    <s v="QUATRO1"/>
    <s v="1274-1"/>
    <n v="337.9"/>
    <n v="675.8"/>
  </r>
  <r>
    <m/>
    <m/>
    <x v="2"/>
    <d v="2023-04-13T00:00:00"/>
    <m/>
    <x v="8"/>
    <s v="GRITSCH"/>
    <x v="0"/>
    <x v="8"/>
    <x v="0"/>
    <x v="1"/>
    <x v="2"/>
    <s v="195/60/15"/>
    <s v="SENTURY"/>
    <s v="SENTURY QIRIN"/>
    <s v="VW SAVEIRO"/>
    <s v="SDU9F75"/>
    <n v="38652"/>
    <m/>
    <s v="OK"/>
    <s v="GOMMA"/>
    <s v="1274-1"/>
    <n v="337.9"/>
    <n v="675.8"/>
  </r>
  <r>
    <m/>
    <m/>
    <x v="2"/>
    <d v="2023-04-13T00:00:00"/>
    <m/>
    <x v="8"/>
    <s v="GRITSCH"/>
    <x v="0"/>
    <x v="8"/>
    <x v="0"/>
    <x v="1"/>
    <x v="1"/>
    <s v="195/60/15"/>
    <s v="SENTURY"/>
    <s v="SENTURY QIRIN"/>
    <s v="VW SAVEIRO"/>
    <s v="SDU9F75"/>
    <n v="38652"/>
    <m/>
    <s v="OK"/>
    <s v="GOMMA"/>
    <s v="1274-1"/>
    <n v="337.9"/>
    <n v="675.8"/>
  </r>
  <r>
    <m/>
    <m/>
    <x v="2"/>
    <d v="2023-04-13T00:00:00"/>
    <m/>
    <x v="8"/>
    <s v="GRITSCH"/>
    <x v="2"/>
    <x v="7"/>
    <x v="0"/>
    <x v="2"/>
    <x v="2"/>
    <s v="175/70/14"/>
    <s v="HIFLY"/>
    <s v="HIFLY SUPER2000"/>
    <s v="FIAT FIORINO"/>
    <s v="BEQ2A59 "/>
    <n v="141873"/>
    <m/>
    <s v="OK"/>
    <s v="GOMMA"/>
    <n v="24150"/>
    <n v="268.10000000000002"/>
    <n v="536.20000000000005"/>
  </r>
  <r>
    <m/>
    <m/>
    <x v="2"/>
    <d v="2023-04-14T00:00:00"/>
    <m/>
    <x v="8"/>
    <s v="GRITSCH"/>
    <x v="0"/>
    <x v="0"/>
    <x v="0"/>
    <x v="1"/>
    <x v="2"/>
    <s v="195/60/15"/>
    <s v="COMFORSER"/>
    <s v="COMFORSER"/>
    <s v="VW SAVEIRO"/>
    <s v="SDU9E88"/>
    <n v="42650"/>
    <m/>
    <s v="OK"/>
    <s v="QUATRO1"/>
    <s v="1274.."/>
    <n v="337.9"/>
    <n v="675.8"/>
  </r>
  <r>
    <m/>
    <m/>
    <x v="2"/>
    <d v="2023-04-14T00:00:00"/>
    <m/>
    <x v="8"/>
    <s v="GRITSCH"/>
    <x v="0"/>
    <x v="0"/>
    <x v="0"/>
    <x v="1"/>
    <x v="1"/>
    <s v="195/60/15"/>
    <s v="COMFORSER"/>
    <s v="COMFORSER"/>
    <s v="VW SAVEIRO"/>
    <s v="SDU9E88"/>
    <n v="42650"/>
    <m/>
    <s v="OK"/>
    <s v="QUATRO1"/>
    <n v="1348"/>
    <n v="339.9"/>
    <n v="679.8"/>
  </r>
  <r>
    <m/>
    <m/>
    <x v="2"/>
    <d v="2023-04-17T00:00:00"/>
    <m/>
    <x v="8"/>
    <s v="GRITSCH"/>
    <x v="2"/>
    <x v="14"/>
    <x v="0"/>
    <x v="1"/>
    <x v="2"/>
    <s v="195/60/15"/>
    <s v="SENTURY"/>
    <s v="SENTURY QIRIN"/>
    <s v="VW SAVEIRO"/>
    <s v="SDU9G07"/>
    <n v="30000"/>
    <m/>
    <s v="OK"/>
    <s v="QUATRO1"/>
    <n v="1348"/>
    <n v="339.9"/>
    <n v="679.8"/>
  </r>
  <r>
    <m/>
    <m/>
    <x v="2"/>
    <d v="2023-04-17T00:00:00"/>
    <m/>
    <x v="8"/>
    <s v="GRITSCH"/>
    <x v="2"/>
    <x v="14"/>
    <x v="0"/>
    <x v="1"/>
    <x v="1"/>
    <s v="195/60/15"/>
    <s v="SENTURY"/>
    <s v="SENTURY QIRIN"/>
    <s v="VW SAVEIRO"/>
    <s v="SDU9G07"/>
    <n v="30000"/>
    <m/>
    <s v="OK"/>
    <s v="QUATRO1"/>
    <n v="1348"/>
    <n v="339.9"/>
    <n v="679.8"/>
  </r>
  <r>
    <m/>
    <m/>
    <x v="2"/>
    <d v="2023-04-17T00:00:00"/>
    <m/>
    <x v="8"/>
    <s v="GRITSCH"/>
    <x v="0"/>
    <x v="6"/>
    <x v="0"/>
    <x v="1"/>
    <x v="2"/>
    <s v="195/60/15"/>
    <s v="SENTURY"/>
    <s v="SENTURY QIRIN"/>
    <s v="VW SAVEIRO"/>
    <s v="SDU9G01"/>
    <n v="32500"/>
    <m/>
    <s v="OK"/>
    <s v="QUATRO1"/>
    <n v="1348"/>
    <n v="339.9"/>
    <n v="679.8"/>
  </r>
  <r>
    <m/>
    <m/>
    <x v="2"/>
    <d v="2023-04-17T00:00:00"/>
    <m/>
    <x v="8"/>
    <s v="GRITSCH"/>
    <x v="0"/>
    <x v="6"/>
    <x v="0"/>
    <x v="1"/>
    <x v="1"/>
    <s v="195/60/15"/>
    <s v="SENTURY"/>
    <s v="SENTURY QIRIN"/>
    <s v="VW SAVEIRO"/>
    <s v="SDU9G01"/>
    <n v="32500"/>
    <m/>
    <s v="OK"/>
    <s v="QUATRO1"/>
    <n v="1348"/>
    <n v="339.9"/>
    <n v="679.8"/>
  </r>
  <r>
    <m/>
    <m/>
    <x v="2"/>
    <d v="2023-04-18T00:00:00"/>
    <m/>
    <x v="8"/>
    <s v="GRITSCH"/>
    <x v="2"/>
    <x v="14"/>
    <x v="0"/>
    <x v="2"/>
    <x v="2"/>
    <s v="175/70/14"/>
    <s v="HIFLY"/>
    <s v="HIFLY SUPER2000"/>
    <s v="FIAT FIORINO"/>
    <s v="RHS8D23"/>
    <n v="80000"/>
    <m/>
    <s v="OK"/>
    <s v="GOMMA"/>
    <s v="24360."/>
    <n v="258.14999999999998"/>
    <n v="516.29999999999995"/>
  </r>
  <r>
    <m/>
    <m/>
    <x v="2"/>
    <d v="2023-04-18T00:00:00"/>
    <m/>
    <x v="8"/>
    <s v="GRITSCH"/>
    <x v="0"/>
    <x v="8"/>
    <x v="0"/>
    <x v="2"/>
    <x v="2"/>
    <s v="175/70/14"/>
    <s v="HIFLY"/>
    <s v="HIFLY SUPER2000"/>
    <s v="FIAT FIORINO"/>
    <s v="RHT5B02"/>
    <n v="64986"/>
    <m/>
    <s v="OK"/>
    <s v="GOMMA"/>
    <s v="24360."/>
    <n v="258.14999999999998"/>
    <n v="516.29999999999995"/>
  </r>
  <r>
    <m/>
    <m/>
    <x v="2"/>
    <d v="2023-04-18T00:00:00"/>
    <m/>
    <x v="8"/>
    <s v="GRITSCH"/>
    <x v="0"/>
    <x v="8"/>
    <x v="0"/>
    <x v="2"/>
    <x v="2"/>
    <s v="175/70/14"/>
    <s v="HIFLY"/>
    <s v="HIFLY SUPER2000"/>
    <s v="FIAT FIORINO"/>
    <s v="RHT5B02"/>
    <n v="64986"/>
    <m/>
    <s v="OK"/>
    <s v="GOMMA"/>
    <s v="24360."/>
    <n v="258.14999999999998"/>
    <n v="516.29999999999995"/>
  </r>
  <r>
    <m/>
    <m/>
    <x v="2"/>
    <d v="2023-04-18T00:00:00"/>
    <m/>
    <x v="8"/>
    <s v="GRITSCH"/>
    <x v="2"/>
    <x v="7"/>
    <x v="0"/>
    <x v="1"/>
    <x v="2"/>
    <s v="195/60/15"/>
    <s v="SENTURY"/>
    <s v="SENTURY QIRIN"/>
    <s v="VW SAVEIRO"/>
    <s v="SDU9E85  "/>
    <n v="27000"/>
    <m/>
    <s v="OK"/>
    <s v="QUATRO1"/>
    <n v="1348"/>
    <n v="339.9"/>
    <n v="679.8"/>
  </r>
  <r>
    <m/>
    <m/>
    <x v="2"/>
    <d v="2023-04-18T00:00:00"/>
    <m/>
    <x v="8"/>
    <s v="GRITSCH"/>
    <x v="2"/>
    <x v="7"/>
    <x v="0"/>
    <x v="1"/>
    <x v="1"/>
    <s v="195/60/15"/>
    <s v="SENTURY"/>
    <s v="SENTURY QIRIN"/>
    <s v="VW SAVEIRO"/>
    <s v="SDU9E85  "/>
    <n v="27000"/>
    <m/>
    <s v="OK"/>
    <s v="QUATRO1"/>
    <n v="1348"/>
    <n v="339.9"/>
    <n v="679.8"/>
  </r>
  <r>
    <m/>
    <m/>
    <x v="2"/>
    <d v="2023-04-20T00:00:00"/>
    <m/>
    <x v="8"/>
    <s v="GRITSCH"/>
    <x v="0"/>
    <x v="4"/>
    <x v="0"/>
    <x v="2"/>
    <x v="2"/>
    <s v="175/70/14"/>
    <s v="HIFLY"/>
    <s v="HIFLY SUPER2000"/>
    <s v="FIAT FIORINO"/>
    <s v="BCJ9B46"/>
    <n v="103000"/>
    <m/>
    <s v="OK"/>
    <s v="GOMMA"/>
    <n v="24412"/>
    <n v="258.14999999999998"/>
    <n v="516.29999999999995"/>
  </r>
  <r>
    <m/>
    <m/>
    <x v="2"/>
    <d v="2023-04-21T00:00:00"/>
    <m/>
    <x v="8"/>
    <s v="GRITSCH"/>
    <x v="0"/>
    <x v="6"/>
    <x v="0"/>
    <x v="2"/>
    <x v="2"/>
    <s v="175/70/14"/>
    <s v="HIFLY"/>
    <s v="HIFLY SUPER2000"/>
    <s v="FIAT STRADA"/>
    <s v="BDF4I79"/>
    <n v="141985"/>
    <m/>
    <s v="OK"/>
    <s v="GOMMA"/>
    <n v="24412"/>
    <n v="258.14999999999998"/>
    <n v="516.29999999999995"/>
  </r>
  <r>
    <m/>
    <m/>
    <x v="2"/>
    <d v="2023-04-21T00:00:00"/>
    <m/>
    <x v="8"/>
    <s v="GRITSCH"/>
    <x v="2"/>
    <x v="14"/>
    <x v="0"/>
    <x v="2"/>
    <x v="2"/>
    <s v="175/70/14"/>
    <s v="HIFLY"/>
    <s v="HIFLY SUPER2000"/>
    <s v="FIAT FIORINO"/>
    <s v="RHS8D27"/>
    <n v="85000"/>
    <m/>
    <s v="OK"/>
    <s v="GOMMA"/>
    <n v="24412"/>
    <n v="258.14999999999998"/>
    <n v="516.29999999999995"/>
  </r>
  <r>
    <m/>
    <m/>
    <x v="2"/>
    <d v="2023-04-21T00:00:00"/>
    <m/>
    <x v="8"/>
    <s v="GRITSCH"/>
    <x v="2"/>
    <x v="14"/>
    <x v="0"/>
    <x v="2"/>
    <x v="1"/>
    <s v="175/70/14"/>
    <s v="HIFLY"/>
    <s v="HIFLY SUPER2000"/>
    <s v="FIAT FIORINO"/>
    <s v="RHS8D27"/>
    <n v="85000"/>
    <m/>
    <s v="OK"/>
    <s v="GOMMA"/>
    <n v="24412"/>
    <n v="258.14999999999998"/>
    <n v="516.29999999999995"/>
  </r>
  <r>
    <m/>
    <m/>
    <x v="2"/>
    <d v="2023-04-21T00:00:00"/>
    <m/>
    <x v="8"/>
    <s v="GRITSCH"/>
    <x v="0"/>
    <x v="4"/>
    <x v="0"/>
    <x v="1"/>
    <x v="2"/>
    <s v="195/60/15"/>
    <s v="HIFLY"/>
    <s v="HIFLY HF261 TECHCO 1"/>
    <s v="VW SAVEIRO"/>
    <s v="SDU9F45"/>
    <n v="43100"/>
    <m/>
    <s v="OK"/>
    <s v="QUATRO1"/>
    <n v="1348"/>
    <n v="339.9"/>
    <n v="6479.8"/>
  </r>
  <r>
    <m/>
    <m/>
    <x v="2"/>
    <d v="2023-04-21T00:00:00"/>
    <m/>
    <x v="8"/>
    <s v="GRITSCH"/>
    <x v="0"/>
    <x v="4"/>
    <x v="0"/>
    <x v="1"/>
    <x v="1"/>
    <s v="195/60/15"/>
    <s v="HIFLY"/>
    <s v="HIFLY HF261 TECHCO 1"/>
    <s v="VW SAVEIRO"/>
    <s v="SDU9F45"/>
    <n v="43100"/>
    <m/>
    <s v="OK"/>
    <s v="QUATRO1"/>
    <n v="1348"/>
    <n v="339.9"/>
    <n v="6479.8"/>
  </r>
  <r>
    <m/>
    <m/>
    <x v="2"/>
    <d v="2023-04-25T00:00:00"/>
    <m/>
    <x v="8"/>
    <s v="GRITSCH"/>
    <x v="0"/>
    <x v="4"/>
    <x v="0"/>
    <x v="0"/>
    <x v="2"/>
    <s v="225/75/16"/>
    <s v="HIFLY"/>
    <s v="HIFLY SUPER2000"/>
    <s v="MB SPRINTER"/>
    <s v="BBH4B56"/>
    <n v="239581"/>
    <m/>
    <s v="OK"/>
    <s v="GOMMA"/>
    <n v="24440"/>
    <n v="545.17999999999995"/>
    <n v="1090.3599999999999"/>
  </r>
  <r>
    <m/>
    <m/>
    <x v="2"/>
    <d v="2023-04-25T00:00:00"/>
    <m/>
    <x v="8"/>
    <s v="GRITSCH"/>
    <x v="2"/>
    <x v="14"/>
    <x v="0"/>
    <x v="0"/>
    <x v="2"/>
    <s v="225/65/16"/>
    <s v="HIFLY"/>
    <s v="HIFLY SUPER2000"/>
    <s v="RANAULT MASTER"/>
    <s v="RHK8F86"/>
    <n v="76000"/>
    <m/>
    <s v="OK"/>
    <s v="GOMMA"/>
    <n v="24360"/>
    <n v="507.2"/>
    <n v="1014.4"/>
  </r>
  <r>
    <m/>
    <m/>
    <x v="2"/>
    <d v="2023-04-25T00:00:00"/>
    <m/>
    <x v="8"/>
    <s v="GRITSCH"/>
    <x v="2"/>
    <x v="11"/>
    <x v="0"/>
    <x v="2"/>
    <x v="2"/>
    <s v="185/65/14"/>
    <s v="APOLLO"/>
    <s v="APOLLO"/>
    <s v="VW GOL"/>
    <s v="RHB4F06"/>
    <n v="107054"/>
    <m/>
    <s v="OK"/>
    <s v="QUATRO1"/>
    <s v="1375."/>
    <n v="329.9"/>
    <n v="659.8"/>
  </r>
  <r>
    <m/>
    <m/>
    <x v="2"/>
    <d v="2023-04-25T00:00:00"/>
    <m/>
    <x v="8"/>
    <s v="GRITSCH"/>
    <x v="0"/>
    <x v="4"/>
    <x v="0"/>
    <x v="1"/>
    <x v="2"/>
    <s v="195/60/15"/>
    <s v="SENTURY"/>
    <s v="SENTURY QIRIN"/>
    <s v="VW SAVEIRO"/>
    <s v="SDU9F01"/>
    <n v="45512"/>
    <m/>
    <s v="OK"/>
    <s v="QUATRO1"/>
    <n v="1348"/>
    <n v="339.9"/>
    <n v="679.8"/>
  </r>
  <r>
    <m/>
    <m/>
    <x v="2"/>
    <d v="2023-04-25T00:00:00"/>
    <m/>
    <x v="8"/>
    <s v="GRITSCH"/>
    <x v="0"/>
    <x v="4"/>
    <x v="0"/>
    <x v="1"/>
    <x v="1"/>
    <s v="195/60/15"/>
    <s v="SENTURY"/>
    <s v="SENTURY QIRIN"/>
    <s v="VW SAVEIRO"/>
    <s v="SDU9F01"/>
    <n v="45513"/>
    <m/>
    <s v="OK"/>
    <s v="QUATRO2"/>
    <n v="1348"/>
    <n v="339.9"/>
    <n v="679.8"/>
  </r>
  <r>
    <m/>
    <m/>
    <x v="2"/>
    <d v="2023-04-25T00:00:00"/>
    <m/>
    <x v="8"/>
    <s v="GRITSCH"/>
    <x v="0"/>
    <x v="4"/>
    <x v="0"/>
    <x v="1"/>
    <x v="2"/>
    <s v="195/60/15"/>
    <s v="SENTURY"/>
    <s v="SENTURY QIRIN"/>
    <s v="VW SAVEIRO"/>
    <s v="SDU9F98"/>
    <n v="27112"/>
    <m/>
    <s v="OK"/>
    <s v="QUATRO3"/>
    <n v="1348"/>
    <n v="339.9"/>
    <n v="679.8"/>
  </r>
  <r>
    <m/>
    <m/>
    <x v="2"/>
    <d v="2023-04-25T00:00:00"/>
    <m/>
    <x v="8"/>
    <s v="GRITSCH"/>
    <x v="0"/>
    <x v="4"/>
    <x v="0"/>
    <x v="1"/>
    <x v="1"/>
    <s v="195/60/15"/>
    <s v="SENTURY"/>
    <s v="SENTURY QIRIN"/>
    <s v="VW SAVEIRO"/>
    <s v="SDU9F98"/>
    <n v="27112"/>
    <m/>
    <s v="OK"/>
    <s v="QUATRO4"/>
    <n v="1375"/>
    <n v="339.9"/>
    <n v="679.8"/>
  </r>
  <r>
    <m/>
    <m/>
    <x v="2"/>
    <d v="2023-04-26T00:00:00"/>
    <m/>
    <x v="8"/>
    <s v="GRITSCH"/>
    <x v="0"/>
    <x v="6"/>
    <x v="0"/>
    <x v="1"/>
    <x v="2"/>
    <s v="195/60/15"/>
    <s v="SENTURY"/>
    <s v="SENTURY QIRIN"/>
    <s v="VW SAVEIRO"/>
    <s v="BDM6A46"/>
    <n v="179000"/>
    <m/>
    <s v="OK"/>
    <s v="QUATRO1"/>
    <n v="1375"/>
    <n v="329"/>
    <n v="658"/>
  </r>
  <r>
    <m/>
    <m/>
    <x v="2"/>
    <d v="2023-04-28T00:00:00"/>
    <m/>
    <x v="8"/>
    <s v="GRITSCH"/>
    <x v="0"/>
    <x v="4"/>
    <x v="0"/>
    <x v="0"/>
    <x v="2"/>
    <s v="225/65/16"/>
    <s v="HIFLY"/>
    <s v="HIFLY SUPER2000"/>
    <s v="RANAULT MASTER"/>
    <s v="BDC9J85"/>
    <n v="118000"/>
    <m/>
    <s v="OK"/>
    <s v="GOMMA"/>
    <n v="24360"/>
    <n v="507.2"/>
    <n v="1014.4"/>
  </r>
  <r>
    <m/>
    <m/>
    <x v="2"/>
    <d v="2023-05-02T00:00:00"/>
    <m/>
    <x v="11"/>
    <s v="GRITSCH"/>
    <x v="0"/>
    <x v="4"/>
    <x v="0"/>
    <x v="0"/>
    <x v="2"/>
    <s v="225/65/16"/>
    <s v="HIFLY"/>
    <s v="HIFLY SUPER2000"/>
    <s v="RANAULT MASTER"/>
    <s v="BDC9J79"/>
    <n v="123812"/>
    <m/>
    <s v="OK"/>
    <s v="GOMMA"/>
    <n v="24360"/>
    <n v="507.2"/>
    <n v="1014.4"/>
  </r>
  <r>
    <m/>
    <m/>
    <x v="2"/>
    <d v="2023-05-02T00:00:00"/>
    <m/>
    <x v="11"/>
    <s v="GRITSCH"/>
    <x v="0"/>
    <x v="4"/>
    <x v="0"/>
    <x v="1"/>
    <x v="2"/>
    <s v="205/70/15"/>
    <s v="HIFLY"/>
    <s v="HIFLY SUPER2000"/>
    <s v="FIAT DUCATO"/>
    <s v="ACX8999"/>
    <n v="160114"/>
    <m/>
    <s v="OK"/>
    <s v="GOMMA"/>
    <n v="24464"/>
    <n v="399.14"/>
    <n v="798.28"/>
  </r>
  <r>
    <m/>
    <m/>
    <x v="2"/>
    <d v="2023-05-03T00:00:00"/>
    <m/>
    <x v="11"/>
    <s v="GRITSCH"/>
    <x v="0"/>
    <x v="6"/>
    <x v="0"/>
    <x v="1"/>
    <x v="2"/>
    <s v="195/60/15"/>
    <s v="SENTURY"/>
    <s v="SENTURY QIRIN"/>
    <s v="VW SAVEIRO"/>
    <s v="SDU9F96"/>
    <n v="44100"/>
    <m/>
    <s v="OK"/>
    <s v="QUATRO1"/>
    <n v="1375"/>
    <n v="329"/>
    <n v="658"/>
  </r>
  <r>
    <m/>
    <m/>
    <x v="2"/>
    <d v="2023-05-03T00:00:00"/>
    <m/>
    <x v="11"/>
    <s v="GRITSCH"/>
    <x v="0"/>
    <x v="6"/>
    <x v="0"/>
    <x v="1"/>
    <x v="1"/>
    <s v="195/60/15"/>
    <s v="SENTURY"/>
    <s v="SENTURY QIRIN"/>
    <s v="VW SAVEIRO"/>
    <s v="SDU9F96"/>
    <n v="44100"/>
    <m/>
    <s v="OK"/>
    <s v="QUATRO1"/>
    <n v="1375"/>
    <n v="329"/>
    <n v="658"/>
  </r>
  <r>
    <m/>
    <m/>
    <x v="2"/>
    <d v="2023-05-03T00:00:00"/>
    <m/>
    <x v="11"/>
    <s v="GRITSCH"/>
    <x v="0"/>
    <x v="5"/>
    <x v="0"/>
    <x v="0"/>
    <x v="1"/>
    <s v="225/65/16"/>
    <s v="HIFLY"/>
    <s v="HIFLY SUPER2000"/>
    <s v="RANAULT MASTER"/>
    <s v="RHQ6I69"/>
    <n v="81200"/>
    <m/>
    <s v="OK"/>
    <s v="GOMMA"/>
    <n v="24360"/>
    <n v="508.2"/>
    <n v="1016.4"/>
  </r>
  <r>
    <m/>
    <m/>
    <x v="2"/>
    <d v="2023-05-03T00:00:00"/>
    <m/>
    <x v="11"/>
    <s v="GRITSCH"/>
    <x v="0"/>
    <x v="5"/>
    <x v="0"/>
    <x v="0"/>
    <x v="1"/>
    <s v="225/75/16"/>
    <s v="HIFLY"/>
    <s v="HIFLY SUPER2000"/>
    <s v="MB SPRINTER"/>
    <s v="BCQ7135"/>
    <n v="157743"/>
    <m/>
    <s v="OK"/>
    <s v="GOMMA"/>
    <n v="24470"/>
    <n v="564.9"/>
    <n v="1129.8"/>
  </r>
  <r>
    <m/>
    <m/>
    <x v="2"/>
    <d v="2023-05-03T00:00:00"/>
    <m/>
    <x v="11"/>
    <s v="GRITSCH"/>
    <x v="0"/>
    <x v="5"/>
    <x v="0"/>
    <x v="0"/>
    <x v="1"/>
    <s v="225/75/16"/>
    <s v="HIFLY"/>
    <s v="HIFLY SUPER2000"/>
    <s v="MB SPRINTER"/>
    <s v="BCQ7135"/>
    <n v="157743"/>
    <m/>
    <s v="OK"/>
    <s v="GOMMA"/>
    <n v="24470"/>
    <n v="565.9"/>
    <n v="1131.8"/>
  </r>
  <r>
    <m/>
    <m/>
    <x v="2"/>
    <d v="2023-05-03T00:00:00"/>
    <m/>
    <x v="11"/>
    <s v="GRITSCH"/>
    <x v="0"/>
    <x v="5"/>
    <x v="0"/>
    <x v="1"/>
    <x v="2"/>
    <s v="195/60/15"/>
    <s v="SENTURY"/>
    <s v="SENTURY QIRIN"/>
    <s v="VW SAVEIRO"/>
    <s v="BEU4B15"/>
    <n v="158686"/>
    <m/>
    <s v="OK"/>
    <s v="QUATRO1"/>
    <n v="1375"/>
    <n v="329"/>
    <n v="658"/>
  </r>
  <r>
    <m/>
    <m/>
    <x v="2"/>
    <d v="2023-05-03T00:00:00"/>
    <m/>
    <x v="11"/>
    <s v="GRITSCH"/>
    <x v="0"/>
    <x v="5"/>
    <x v="0"/>
    <x v="1"/>
    <x v="1"/>
    <s v="195/60/15"/>
    <s v="SENTURY"/>
    <s v="SENTURY QIRIN"/>
    <s v="VW SAVEIRO"/>
    <s v="BEU4B15"/>
    <n v="158686"/>
    <m/>
    <s v="OK"/>
    <s v="QUATRO1"/>
    <n v="1375"/>
    <n v="329"/>
    <n v="658"/>
  </r>
  <r>
    <m/>
    <m/>
    <x v="2"/>
    <d v="2023-05-03T00:00:00"/>
    <m/>
    <x v="11"/>
    <s v="GRITSCH"/>
    <x v="0"/>
    <x v="1"/>
    <x v="0"/>
    <x v="0"/>
    <x v="1"/>
    <s v="195/60/15"/>
    <s v="WESTLAKE"/>
    <s v="WESTLAKE H188"/>
    <s v="FIAT DUCATO"/>
    <s v="RHU0G62"/>
    <n v="60142"/>
    <m/>
    <s v="OK"/>
    <s v="GOMMA"/>
    <n v="24472"/>
    <n v="569.58000000000004"/>
    <n v="1139.1600000000001"/>
  </r>
  <r>
    <m/>
    <m/>
    <x v="2"/>
    <d v="2023-05-04T00:00:00"/>
    <m/>
    <x v="11"/>
    <s v="GRITSCH"/>
    <x v="0"/>
    <x v="4"/>
    <x v="0"/>
    <x v="0"/>
    <x v="2"/>
    <s v="225/65/16"/>
    <s v="HIFLY"/>
    <s v="HIFLY SUPER2000"/>
    <s v="RANAULT MASTER"/>
    <s v="BDC9J76"/>
    <n v="116500"/>
    <m/>
    <s v="OK"/>
    <s v="GOMMA"/>
    <n v="24360"/>
    <n v="508.2"/>
    <n v="1016.4"/>
  </r>
  <r>
    <m/>
    <m/>
    <x v="2"/>
    <d v="2023-05-04T00:00:00"/>
    <m/>
    <x v="11"/>
    <s v="GRITSCH"/>
    <x v="0"/>
    <x v="4"/>
    <x v="0"/>
    <x v="0"/>
    <x v="1"/>
    <s v="225/65/16"/>
    <s v="HIFLY"/>
    <s v="HIFLY SUPER2000"/>
    <s v="RANAULT MASTER"/>
    <s v="BDC9J76"/>
    <n v="116500"/>
    <m/>
    <s v="OK"/>
    <s v="GOMMA"/>
    <n v="36787"/>
    <n v="508.2"/>
    <n v="1016.4"/>
  </r>
  <r>
    <m/>
    <m/>
    <x v="2"/>
    <d v="2023-05-04T00:00:00"/>
    <m/>
    <x v="11"/>
    <s v="GRITSCH"/>
    <x v="0"/>
    <x v="4"/>
    <x v="0"/>
    <x v="2"/>
    <x v="2"/>
    <s v="185/65/14"/>
    <s v="XBRI"/>
    <s v="XBRI CARGOPLUS 2"/>
    <s v="CHEVROLET ONIX"/>
    <s v="RHO4H26"/>
    <n v="117000"/>
    <m/>
    <s v="OK"/>
    <s v="GOMMA"/>
    <n v="37797"/>
    <n v="282.97000000000003"/>
    <n v="565.94000000000005"/>
  </r>
  <r>
    <m/>
    <m/>
    <x v="2"/>
    <d v="2023-05-05T00:00:00"/>
    <m/>
    <x v="11"/>
    <s v="GRITSCH"/>
    <x v="0"/>
    <x v="19"/>
    <x v="0"/>
    <x v="0"/>
    <x v="2"/>
    <s v="225/65/16"/>
    <s v="HIFLY"/>
    <s v="HIFLY SUPER2000"/>
    <s v="RANAULT MASTER"/>
    <s v="BDD0B38"/>
    <n v="75220"/>
    <m/>
    <s v="OK"/>
    <s v="GOMMA"/>
    <n v="36787"/>
    <n v="508.2"/>
    <n v="1016.4"/>
  </r>
  <r>
    <m/>
    <m/>
    <x v="2"/>
    <d v="2023-05-05T00:00:00"/>
    <m/>
    <x v="11"/>
    <s v="GRITSCH"/>
    <x v="0"/>
    <x v="19"/>
    <x v="0"/>
    <x v="0"/>
    <x v="2"/>
    <s v="225/65/16"/>
    <s v="HIFLY"/>
    <s v="HIFLY SUPER2000"/>
    <s v="RANAULT MASTER"/>
    <s v="BDC9J75"/>
    <n v="75220"/>
    <m/>
    <s v="OK"/>
    <s v="GOMMA"/>
    <n v="36787"/>
    <n v="508.2"/>
    <n v="1016.4"/>
  </r>
  <r>
    <m/>
    <m/>
    <x v="2"/>
    <d v="2023-05-08T00:00:00"/>
    <m/>
    <x v="11"/>
    <s v="GRITSCH"/>
    <x v="0"/>
    <x v="0"/>
    <x v="0"/>
    <x v="2"/>
    <x v="2"/>
    <s v="175/70/14"/>
    <s v="HIFLY"/>
    <s v="HIFLY SUPER2000"/>
    <s v="FIAT FIORINO"/>
    <s v="RHS8D35"/>
    <n v="97200"/>
    <m/>
    <s v="OK"/>
    <s v="GOMMA"/>
    <n v="24412"/>
    <n v="282.97000000000003"/>
    <n v="565.94000000000005"/>
  </r>
  <r>
    <m/>
    <m/>
    <x v="2"/>
    <d v="2023-05-08T00:00:00"/>
    <m/>
    <x v="11"/>
    <s v="GRITSCH"/>
    <x v="0"/>
    <x v="0"/>
    <x v="0"/>
    <x v="0"/>
    <x v="2"/>
    <s v="225/65/16"/>
    <s v="HIFLY"/>
    <s v="HIFLY SUPER2000"/>
    <s v="RANAULT MASTER"/>
    <s v="RHP7C51"/>
    <n v="116300"/>
    <m/>
    <s v="OK"/>
    <s v="GOMMA"/>
    <n v="36787"/>
    <n v="508.2"/>
    <n v="1016.4"/>
  </r>
  <r>
    <s v="565/566"/>
    <m/>
    <x v="2"/>
    <d v="2023-05-09T00:00:00"/>
    <m/>
    <x v="11"/>
    <s v="GRITSCH"/>
    <x v="0"/>
    <x v="6"/>
    <x v="0"/>
    <x v="1"/>
    <x v="2"/>
    <s v="195/60/15"/>
    <s v="SENTURY"/>
    <s v="SENTURY QIRIN"/>
    <s v="VW SAVEIRO"/>
    <s v="SDU9F71"/>
    <n v="59700"/>
    <m/>
    <s v="OK"/>
    <s v="GOMMA"/>
    <n v="59700"/>
    <n v="329"/>
    <n v="658"/>
  </r>
  <r>
    <s v="567/568"/>
    <m/>
    <x v="2"/>
    <d v="2023-05-09T00:00:00"/>
    <m/>
    <x v="11"/>
    <s v="GRITSCH"/>
    <x v="0"/>
    <x v="6"/>
    <x v="0"/>
    <x v="1"/>
    <x v="1"/>
    <s v="195/60/15"/>
    <s v="SENTURY"/>
    <s v="SENTURY QIRIN"/>
    <s v="VW SAVEIRO"/>
    <s v="SDU9F71"/>
    <n v="59700"/>
    <m/>
    <s v="OK"/>
    <s v="GOMMA"/>
    <n v="59700"/>
    <n v="329"/>
    <n v="658"/>
  </r>
  <r>
    <s v="575/576"/>
    <m/>
    <x v="2"/>
    <d v="2023-05-09T00:00:00"/>
    <m/>
    <x v="11"/>
    <s v="GRITSCH"/>
    <x v="0"/>
    <x v="5"/>
    <x v="0"/>
    <x v="2"/>
    <x v="2"/>
    <s v="175/70/14"/>
    <s v="HIFLY"/>
    <s v="HIFLY SUPER2000"/>
    <s v="FIAT FIORINO"/>
    <s v="RHS8D24"/>
    <n v="91753"/>
    <m/>
    <n v="0"/>
    <s v="GOMMA"/>
    <n v="24412"/>
    <n v="282.97000000000003"/>
    <n v="565.94000000000005"/>
  </r>
  <r>
    <s v="569/570"/>
    <m/>
    <x v="2"/>
    <d v="2023-05-09T00:00:00"/>
    <m/>
    <x v="11"/>
    <s v="GRITSCH"/>
    <x v="0"/>
    <x v="4"/>
    <x v="0"/>
    <x v="1"/>
    <x v="2"/>
    <s v="195/60/15"/>
    <s v="SENTURY"/>
    <s v="SENTURY QIRIN"/>
    <s v="ESTOQUE"/>
    <s v="SDU9E86"/>
    <n v="51245"/>
    <m/>
    <s v="OK"/>
    <s v="GOMMA"/>
    <n v="1375"/>
    <n v="329"/>
    <n v="658"/>
  </r>
  <r>
    <s v="571/574"/>
    <m/>
    <x v="2"/>
    <d v="2023-05-09T00:00:00"/>
    <m/>
    <x v="11"/>
    <s v="GRITSCH"/>
    <x v="0"/>
    <x v="4"/>
    <x v="0"/>
    <x v="1"/>
    <x v="1"/>
    <s v="195/60/15"/>
    <s v="SENTURY"/>
    <s v="SENTURY QIRIN"/>
    <s v="ESTOQUE"/>
    <s v="SDU9E86 "/>
    <n v="51245"/>
    <m/>
    <s v="OK"/>
    <s v="GOMMA"/>
    <n v="1375"/>
    <n v="329"/>
    <n v="658"/>
  </r>
  <r>
    <s v="585/586"/>
    <m/>
    <x v="2"/>
    <d v="2023-05-11T00:00:00"/>
    <m/>
    <x v="11"/>
    <s v="GRITSCH"/>
    <x v="4"/>
    <x v="15"/>
    <x v="0"/>
    <x v="0"/>
    <x v="2"/>
    <s v="225/65/16"/>
    <s v="HIFLY"/>
    <s v="HIFLY SUPER2000"/>
    <s v="RANAULT MASTER"/>
    <s v="RHL1G23"/>
    <n v="18892"/>
    <m/>
    <s v="OK"/>
    <s v="GOMMA"/>
    <n v="236"/>
    <n v="499.57"/>
    <n v="999.14"/>
  </r>
  <r>
    <m/>
    <m/>
    <x v="2"/>
    <d v="2023-05-16T00:00:00"/>
    <m/>
    <x v="11"/>
    <s v="GRITSCH"/>
    <x v="2"/>
    <x v="3"/>
    <x v="0"/>
    <x v="2"/>
    <x v="2"/>
    <s v="185/65/14"/>
    <s v="APLUS"/>
    <s v="APLUS A609"/>
    <s v="VW GOL"/>
    <s v="BDS2H62"/>
    <n v="1125307"/>
    <m/>
    <m/>
    <s v="RALLY"/>
    <n v="1371"/>
    <n v="329"/>
    <n v="658"/>
  </r>
  <r>
    <s v="593/594"/>
    <m/>
    <x v="2"/>
    <d v="2023-05-17T00:00:00"/>
    <m/>
    <x v="11"/>
    <s v="GRITSCH"/>
    <x v="0"/>
    <x v="1"/>
    <x v="0"/>
    <x v="2"/>
    <x v="2"/>
    <s v="175/70/14"/>
    <s v="HIFLY"/>
    <s v="HIFLY SUPER2000"/>
    <s v="FIAT FIORINO"/>
    <s v="RHS8D20"/>
    <n v="47698"/>
    <m/>
    <s v="OK"/>
    <s v="GOMMA"/>
    <n v="24412"/>
    <n v="282.97000000000003"/>
    <n v="565.94000000000005"/>
  </r>
  <r>
    <s v="593/594"/>
    <m/>
    <x v="2"/>
    <d v="2023-05-17T00:00:00"/>
    <m/>
    <x v="11"/>
    <s v="GRITSCH"/>
    <x v="0"/>
    <x v="1"/>
    <x v="0"/>
    <x v="2"/>
    <x v="1"/>
    <s v="175/70/14"/>
    <s v="HIFLY"/>
    <s v="HIFLY SUPER2000"/>
    <s v="FIAT FIORINO"/>
    <s v="RHS8D20"/>
    <n v="47698"/>
    <m/>
    <s v="OK"/>
    <s v="GOMMA"/>
    <n v="24412"/>
    <n v="282.97000000000003"/>
    <n v="565.94000000000005"/>
  </r>
  <r>
    <m/>
    <m/>
    <x v="2"/>
    <d v="2023-05-17T00:00:00"/>
    <m/>
    <x v="11"/>
    <s v="GRITSCH"/>
    <x v="0"/>
    <x v="1"/>
    <x v="0"/>
    <x v="0"/>
    <x v="2"/>
    <s v="225/65/16"/>
    <s v="HIFLY"/>
    <s v="HIFLY SUPER2000"/>
    <s v="RANAULT MASTER"/>
    <s v="BAV9112"/>
    <n v="117265"/>
    <m/>
    <s v="OK"/>
    <s v="GOMMA"/>
    <n v="236"/>
    <n v="508.2"/>
    <n v="1016.4"/>
  </r>
  <r>
    <s v="581/582"/>
    <m/>
    <x v="2"/>
    <d v="2023-05-18T00:00:00"/>
    <m/>
    <x v="11"/>
    <s v="GRITSCH"/>
    <x v="0"/>
    <x v="4"/>
    <x v="0"/>
    <x v="2"/>
    <x v="2"/>
    <s v="175/70/14"/>
    <s v="HIFLY"/>
    <s v="HIFLY SUPER2000"/>
    <s v="FIAT FIORINO"/>
    <s v="RHS8D37"/>
    <n v="38087"/>
    <m/>
    <s v="OK"/>
    <s v="GOMMA"/>
    <n v="24412"/>
    <n v="282.97000000000003"/>
    <n v="565.94000000000005"/>
  </r>
  <r>
    <s v="583/584"/>
    <m/>
    <x v="2"/>
    <d v="2023-05-18T00:00:00"/>
    <m/>
    <x v="11"/>
    <s v="GRITSCH"/>
    <x v="0"/>
    <x v="4"/>
    <x v="0"/>
    <x v="2"/>
    <x v="1"/>
    <s v="175/70/14"/>
    <s v="HIFLY"/>
    <s v="HIFLY SUPER2000"/>
    <s v="FIAT FIORINO"/>
    <s v="RHS8D37"/>
    <n v="38087"/>
    <m/>
    <s v="OK"/>
    <s v="GOMMA"/>
    <n v="24412"/>
    <n v="282.97000000000003"/>
    <n v="565.94000000000005"/>
  </r>
  <r>
    <s v="599/600"/>
    <m/>
    <x v="2"/>
    <d v="2023-05-19T00:00:00"/>
    <m/>
    <x v="11"/>
    <s v="GRITSCH"/>
    <x v="0"/>
    <x v="6"/>
    <x v="0"/>
    <x v="1"/>
    <x v="2"/>
    <s v="195/60/15"/>
    <s v="DOUBLESTAR"/>
    <s v="DOUBLESTAR"/>
    <s v="VW SAVEIRO"/>
    <s v="SDU9G04"/>
    <n v="40700"/>
    <m/>
    <s v="OK"/>
    <s v="QUATRO1"/>
    <n v="1403"/>
    <n v="329"/>
    <n v="658"/>
  </r>
  <r>
    <s v="601/602"/>
    <m/>
    <x v="2"/>
    <d v="2023-05-19T00:00:00"/>
    <m/>
    <x v="11"/>
    <s v="GRITSCH"/>
    <x v="0"/>
    <x v="6"/>
    <x v="0"/>
    <x v="1"/>
    <x v="1"/>
    <s v="195/60/15"/>
    <s v="DOUBLESTAR"/>
    <s v="DOUBLESTAR"/>
    <s v="VW SAVEIRO"/>
    <s v="SDU9G04"/>
    <n v="40700"/>
    <m/>
    <s v="OK"/>
    <s v="QUATRO1"/>
    <n v="1403"/>
    <n v="329"/>
    <n v="658"/>
  </r>
  <r>
    <m/>
    <m/>
    <x v="2"/>
    <d v="2023-05-19T00:00:00"/>
    <m/>
    <x v="11"/>
    <s v="GRITSCH"/>
    <x v="0"/>
    <x v="1"/>
    <x v="0"/>
    <x v="1"/>
    <x v="2"/>
    <s v="195/60/15"/>
    <s v="SENTURY"/>
    <s v="SENTURY QIRIN"/>
    <s v="VW SAVEIRO"/>
    <s v="SDU9F72"/>
    <n v="38280"/>
    <m/>
    <s v="OK"/>
    <s v="QUATRO1"/>
    <n v="1375"/>
    <n v="339.9"/>
    <n v="679.8"/>
  </r>
  <r>
    <m/>
    <m/>
    <x v="2"/>
    <d v="2023-05-19T00:00:00"/>
    <m/>
    <x v="11"/>
    <s v="GRITSCH"/>
    <x v="0"/>
    <x v="1"/>
    <x v="0"/>
    <x v="1"/>
    <x v="1"/>
    <s v="195/60/15"/>
    <s v="SENTURY"/>
    <s v="SENTURY QIRIN"/>
    <s v="VW SAVEIRO"/>
    <s v="SDU9F72"/>
    <n v="38280"/>
    <m/>
    <s v="OK"/>
    <s v="QUATRO1"/>
    <n v="1375"/>
    <n v="339.9"/>
    <n v="679.8"/>
  </r>
  <r>
    <m/>
    <m/>
    <x v="2"/>
    <d v="2023-05-20T00:00:00"/>
    <m/>
    <x v="11"/>
    <s v="GRITSCH"/>
    <x v="0"/>
    <x v="19"/>
    <x v="1"/>
    <x v="4"/>
    <x v="4"/>
    <s v="275/80/22.5"/>
    <s v="PIRELLI"/>
    <s v="PIRELLI"/>
    <s v="CAMINHÃO FORD 2423"/>
    <s v="BCV8D45"/>
    <n v="143860"/>
    <m/>
    <s v="OK"/>
    <s v="IVO RECAP"/>
    <s v="38542-4"/>
    <n v="550"/>
    <n v="2200"/>
  </r>
  <r>
    <s v="589/590"/>
    <m/>
    <x v="2"/>
    <d v="2023-05-22T00:00:00"/>
    <m/>
    <x v="11"/>
    <s v="GRITSCH"/>
    <x v="2"/>
    <x v="7"/>
    <x v="0"/>
    <x v="2"/>
    <x v="2"/>
    <s v="175/70/14"/>
    <s v="HIFLY"/>
    <s v="HIFLY SUPER2000"/>
    <s v="FIAT FIORINO"/>
    <s v="RHS8D25"/>
    <n v="95700"/>
    <m/>
    <s v="OK"/>
    <s v="GOMMA"/>
    <s v="24412"/>
    <n v="258.14999999999998"/>
    <n v="516.29999999999995"/>
  </r>
  <r>
    <s v="591/592"/>
    <m/>
    <x v="2"/>
    <d v="2023-05-22T00:00:00"/>
    <m/>
    <x v="11"/>
    <s v="GRITSCH"/>
    <x v="2"/>
    <x v="7"/>
    <x v="0"/>
    <x v="2"/>
    <x v="1"/>
    <s v="175/70/14"/>
    <s v="HIFLY"/>
    <s v="HIFLY SUPER2000"/>
    <s v="FIAT FIORINO"/>
    <s v="RHS8D25"/>
    <n v="95700"/>
    <m/>
    <s v="OK"/>
    <s v="GOMMA"/>
    <s v="24412"/>
    <n v="258.14999999999998"/>
    <n v="516.29999999999995"/>
  </r>
  <r>
    <m/>
    <m/>
    <x v="2"/>
    <d v="2023-05-22T00:00:00"/>
    <m/>
    <x v="11"/>
    <s v="GRITSCH"/>
    <x v="2"/>
    <x v="10"/>
    <x v="0"/>
    <x v="3"/>
    <x v="4"/>
    <s v="235/75/17.5"/>
    <s v="PIRELLI"/>
    <s v="PIRELLI"/>
    <s v="CAMINHÃO VW 11.180"/>
    <s v="RHQ4D40"/>
    <n v="153344"/>
    <m/>
    <s v="OK"/>
    <s v="IVO RECAP"/>
    <s v="38542-5"/>
    <n v="440"/>
    <n v="880"/>
  </r>
  <r>
    <s v="603/604"/>
    <m/>
    <x v="2"/>
    <d v="2023-05-22T00:00:00"/>
    <m/>
    <x v="11"/>
    <s v="GRITSCH"/>
    <x v="2"/>
    <x v="7"/>
    <x v="0"/>
    <x v="2"/>
    <x v="2"/>
    <s v="175/70/14"/>
    <s v="HIFLY"/>
    <s v="HIFLY SUPER2000"/>
    <s v="FIAT FIORINO"/>
    <s v="RHS8D30"/>
    <n v="98500"/>
    <m/>
    <s v="OK"/>
    <s v="GOMMA"/>
    <s v="24547"/>
    <n v="254.26"/>
    <n v="508.52"/>
  </r>
  <r>
    <s v="605/606"/>
    <m/>
    <x v="2"/>
    <d v="2023-05-22T00:00:00"/>
    <m/>
    <x v="11"/>
    <s v="GRITSCH"/>
    <x v="2"/>
    <x v="7"/>
    <x v="0"/>
    <x v="2"/>
    <x v="1"/>
    <s v="175/70/14"/>
    <s v="HIFLY"/>
    <s v="HIFLY SUPER2000"/>
    <s v="FIAT FIORINO"/>
    <s v="RHS8D30"/>
    <n v="98500"/>
    <m/>
    <s v="OK"/>
    <s v="GOMMA"/>
    <s v="24547"/>
    <n v="254.26"/>
    <n v="508.52"/>
  </r>
  <r>
    <m/>
    <m/>
    <x v="2"/>
    <d v="2023-05-22T00:00:00"/>
    <m/>
    <x v="11"/>
    <s v="GRITSCH"/>
    <x v="0"/>
    <x v="1"/>
    <x v="0"/>
    <x v="0"/>
    <x v="2"/>
    <s v="225/65/16"/>
    <s v="HIFLY"/>
    <s v="HIFLY SUPER2000"/>
    <s v="RANAULT MASTER"/>
    <s v="RHL5F68"/>
    <n v="105035"/>
    <m/>
    <s v="OK"/>
    <s v="GOMMA"/>
    <n v="236"/>
    <n v="499.57"/>
    <n v="999.14"/>
  </r>
  <r>
    <m/>
    <m/>
    <x v="2"/>
    <d v="2023-05-22T00:00:00"/>
    <m/>
    <x v="11"/>
    <s v="GRITSCH"/>
    <x v="2"/>
    <x v="10"/>
    <x v="0"/>
    <x v="3"/>
    <x v="4"/>
    <s v="235/75/17.5"/>
    <s v="GOODYEAR"/>
    <s v="GOODYEAR"/>
    <s v="CAMINHÃO VW 11.180"/>
    <s v="RHQ4D40"/>
    <n v="153344"/>
    <m/>
    <s v="OK"/>
    <s v="IVO RECAP"/>
    <s v="38542-6"/>
    <n v="420"/>
    <n v="840"/>
  </r>
  <r>
    <s v="607/608"/>
    <m/>
    <x v="2"/>
    <d v="2023-05-25T00:00:00"/>
    <m/>
    <x v="11"/>
    <s v="GRITSCH"/>
    <x v="1"/>
    <x v="2"/>
    <x v="0"/>
    <x v="0"/>
    <x v="2"/>
    <s v="225/65/16"/>
    <s v="HIFLY"/>
    <s v="HIFLY SUPER2000"/>
    <s v="RANAULT MASTER"/>
    <s v="BEP1I25"/>
    <n v="92790"/>
    <m/>
    <s v="OK"/>
    <s v="GOMMA"/>
    <n v="236"/>
    <n v="499.57"/>
    <n v="999.14"/>
  </r>
  <r>
    <s v="609/610"/>
    <m/>
    <x v="2"/>
    <d v="2023-05-25T00:00:00"/>
    <m/>
    <x v="11"/>
    <s v="GRITSCH"/>
    <x v="1"/>
    <x v="2"/>
    <x v="0"/>
    <x v="0"/>
    <x v="1"/>
    <s v="225/65/16"/>
    <s v="HIFLY"/>
    <s v="HIFLY SUPER2000"/>
    <s v="RANAULT MASTER"/>
    <s v="BEP1I29"/>
    <n v="39612"/>
    <m/>
    <s v="OK"/>
    <s v="GOMMA"/>
    <n v="236"/>
    <n v="499.57"/>
    <n v="999.14"/>
  </r>
  <r>
    <s v="611/612"/>
    <m/>
    <x v="2"/>
    <d v="2023-05-25T00:00:00"/>
    <m/>
    <x v="11"/>
    <s v="GRITSCH"/>
    <x v="1"/>
    <x v="2"/>
    <x v="0"/>
    <x v="0"/>
    <x v="2"/>
    <s v="225/65/16"/>
    <s v="HIFLY"/>
    <s v="HIFLY SUPER2000"/>
    <s v="RANAULT MASTER"/>
    <s v="BEP1I29"/>
    <n v="39612"/>
    <m/>
    <s v="OK"/>
    <s v="GOMMA"/>
    <n v="236"/>
    <n v="499.57"/>
    <n v="999.14"/>
  </r>
  <r>
    <s v="613/614"/>
    <m/>
    <x v="2"/>
    <d v="2023-05-26T00:00:00"/>
    <m/>
    <x v="11"/>
    <s v="GRITSCH"/>
    <x v="1"/>
    <x v="2"/>
    <x v="0"/>
    <x v="0"/>
    <x v="2"/>
    <s v="225/65/16"/>
    <s v="TRIANGLE"/>
    <s v="TRIANGLE TR652"/>
    <s v="RANAULT MASTER"/>
    <s v="BEP1I20"/>
    <n v="42365"/>
    <m/>
    <s v="OK"/>
    <s v="TRISSINO"/>
    <s v="38807."/>
    <n v="526.5"/>
    <n v="1053"/>
  </r>
  <r>
    <s v="615/616"/>
    <m/>
    <x v="2"/>
    <d v="2023-05-26T00:00:00"/>
    <m/>
    <x v="11"/>
    <s v="GRITSCH"/>
    <x v="1"/>
    <x v="2"/>
    <x v="0"/>
    <x v="0"/>
    <x v="1"/>
    <s v="225/65/16"/>
    <s v="TRIANGLE"/>
    <s v="TRIANGLE TR652"/>
    <s v="RANAULT MASTER"/>
    <s v="BEP1I20"/>
    <n v="42365"/>
    <m/>
    <s v="OK"/>
    <s v="TRISSINO"/>
    <s v="38807."/>
    <n v="526.5"/>
    <n v="1053"/>
  </r>
  <r>
    <s v="617/618"/>
    <m/>
    <x v="2"/>
    <d v="2023-05-26T00:00:00"/>
    <m/>
    <x v="11"/>
    <s v="GRITSCH"/>
    <x v="1"/>
    <x v="2"/>
    <x v="0"/>
    <x v="0"/>
    <x v="2"/>
    <s v="225/65/16"/>
    <s v="TRIANGLE"/>
    <s v="TRIANGLE TR652"/>
    <s v="RANAULT MASTER"/>
    <s v="BEP1I42"/>
    <n v="40548"/>
    <m/>
    <s v="OK"/>
    <s v="TRISSINO"/>
    <s v="38807."/>
    <n v="526.5"/>
    <n v="1053"/>
  </r>
  <r>
    <s v="619/620"/>
    <m/>
    <x v="2"/>
    <d v="2023-05-26T00:00:00"/>
    <m/>
    <x v="11"/>
    <s v="GRITSCH"/>
    <x v="1"/>
    <x v="2"/>
    <x v="0"/>
    <x v="0"/>
    <x v="2"/>
    <s v="225/65/16"/>
    <s v="TRIANGLE"/>
    <s v="TRIANGLE TR652"/>
    <s v="RANAULT MASTER"/>
    <s v="BEP1I43"/>
    <n v="42424"/>
    <m/>
    <s v="OK"/>
    <s v="TRISSINO"/>
    <s v="38807."/>
    <n v="526.5"/>
    <n v="1053"/>
  </r>
  <r>
    <s v="621/622"/>
    <m/>
    <x v="2"/>
    <d v="2023-05-26T00:00:00"/>
    <m/>
    <x v="11"/>
    <s v="GRITSCH"/>
    <x v="1"/>
    <x v="2"/>
    <x v="0"/>
    <x v="0"/>
    <x v="2"/>
    <s v="225/65/16"/>
    <s v="TRIANGLE"/>
    <s v="TRIANGLE TR652"/>
    <s v="RANAULT MASTER"/>
    <s v="BEP1I21"/>
    <n v="78171"/>
    <m/>
    <s v="OK"/>
    <s v="TRISSINO"/>
    <s v="38807."/>
    <n v="526.5"/>
    <n v="1053"/>
  </r>
  <r>
    <s v="633/634"/>
    <m/>
    <x v="2"/>
    <d v="2023-05-26T00:00:00"/>
    <m/>
    <x v="11"/>
    <s v="GRITSCH"/>
    <x v="1"/>
    <x v="2"/>
    <x v="0"/>
    <x v="0"/>
    <x v="2"/>
    <s v="225/75/16"/>
    <s v="XBRI"/>
    <s v="XBRI CARGOPLUS 2"/>
    <s v="MB SPRINTER"/>
    <s v="BBX3631"/>
    <n v="135053"/>
    <m/>
    <s v="OK"/>
    <s v="TRISSINO"/>
    <s v="38807-1"/>
    <n v="589.95000000000005"/>
    <n v="1179.9000000000001"/>
  </r>
  <r>
    <m/>
    <m/>
    <x v="2"/>
    <d v="2023-05-26T00:00:00"/>
    <m/>
    <x v="11"/>
    <s v="GRITSCH"/>
    <x v="0"/>
    <x v="1"/>
    <x v="0"/>
    <x v="2"/>
    <x v="2"/>
    <s v="175/70/14"/>
    <s v="HIFLY"/>
    <s v="HIFLY SUPER2000"/>
    <s v="FIAT FIORINO"/>
    <s v="RHT9E50"/>
    <n v="53741"/>
    <m/>
    <s v="OK"/>
    <s v="GOMMA"/>
    <n v="24412"/>
    <n v="258.14999999999998"/>
    <n v="516.29999999999995"/>
  </r>
  <r>
    <s v="627/628"/>
    <m/>
    <x v="2"/>
    <d v="2023-05-26T00:00:00"/>
    <m/>
    <x v="11"/>
    <s v="GRITSCH"/>
    <x v="2"/>
    <x v="10"/>
    <x v="0"/>
    <x v="1"/>
    <x v="1"/>
    <s v="195/60/15"/>
    <s v="TRIANGLE"/>
    <s v="TRIANGLE TEM11"/>
    <s v="FIAT STRADA"/>
    <s v="BEJ7J54"/>
    <n v="155600"/>
    <m/>
    <s v="OK"/>
    <s v="TRISSINO"/>
    <s v="38807.."/>
    <n v="276.62"/>
    <n v="553.24"/>
  </r>
  <r>
    <s v="629/630"/>
    <m/>
    <x v="2"/>
    <d v="2023-05-26T00:00:00"/>
    <m/>
    <x v="11"/>
    <s v="GRITSCH"/>
    <x v="2"/>
    <x v="10"/>
    <x v="0"/>
    <x v="1"/>
    <x v="2"/>
    <s v="195/65/15"/>
    <s v="TRIANGLE"/>
    <s v="TRIANGLE TEM11"/>
    <s v="FIAT STRADA"/>
    <s v="BEJ7J54"/>
    <n v="155600"/>
    <m/>
    <s v="OK"/>
    <s v="TRISSINO"/>
    <s v="38807.."/>
    <n v="276.62"/>
    <n v="553.24"/>
  </r>
  <r>
    <s v="639/640"/>
    <m/>
    <x v="2"/>
    <d v="2023-05-29T00:00:00"/>
    <m/>
    <x v="11"/>
    <s v="GRITSCH"/>
    <x v="2"/>
    <x v="3"/>
    <x v="0"/>
    <x v="1"/>
    <x v="2"/>
    <s v="195/60/15"/>
    <s v="DOUBLESTAR"/>
    <s v="DOUBLESTAR"/>
    <s v="VW SAVEIRO"/>
    <s v="SDU9F73"/>
    <n v="43093"/>
    <m/>
    <s v="OK"/>
    <s v="QUATRO1"/>
    <n v="1403"/>
    <n v="359"/>
    <n v="718"/>
  </r>
  <r>
    <s v="577/580"/>
    <m/>
    <x v="2"/>
    <d v="2023-05-29T00:00:00"/>
    <m/>
    <x v="11"/>
    <s v="GRITSCH"/>
    <x v="2"/>
    <x v="13"/>
    <x v="0"/>
    <x v="2"/>
    <x v="1"/>
    <s v="175/70/14"/>
    <s v="HIFLY"/>
    <s v="HIFLY SUPER2000"/>
    <s v="FIAT FIORINO"/>
    <s v="RHS8D14"/>
    <n v="68156"/>
    <m/>
    <s v="OK"/>
    <s v="GOMMA"/>
    <n v="24412"/>
    <n v="258.14999999999998"/>
    <n v="516.29999999999995"/>
  </r>
  <r>
    <s v="637/638"/>
    <m/>
    <x v="2"/>
    <d v="2023-05-29T00:00:00"/>
    <m/>
    <x v="11"/>
    <s v="GRITSCH"/>
    <x v="2"/>
    <x v="13"/>
    <x v="0"/>
    <x v="2"/>
    <x v="2"/>
    <s v="175/70/14"/>
    <s v="HIFLY"/>
    <s v="HIFLY SUPER2000"/>
    <s v="FIAT FIORINO"/>
    <s v="RHS8D14"/>
    <n v="68156"/>
    <m/>
    <s v="OK"/>
    <s v="GOMMA"/>
    <n v="24547"/>
    <n v="254.26"/>
    <n v="508.52"/>
  </r>
  <r>
    <s v="635/636"/>
    <m/>
    <x v="2"/>
    <d v="2023-05-29T00:00:00"/>
    <m/>
    <x v="11"/>
    <s v="GRITSCH"/>
    <x v="0"/>
    <x v="11"/>
    <x v="0"/>
    <x v="3"/>
    <x v="2"/>
    <s v="215/75/17.5"/>
    <s v="AMULET"/>
    <s v="AMULET"/>
    <s v="CAMINHÃO VW 9.170"/>
    <s v="BDU6J33"/>
    <n v="96992"/>
    <m/>
    <s v="OK"/>
    <s v="GOMMA"/>
    <n v="24581"/>
    <n v="703"/>
    <n v="1406"/>
  </r>
  <r>
    <s v="587"/>
    <m/>
    <x v="2"/>
    <d v="2023-05-29T00:00:00"/>
    <m/>
    <x v="11"/>
    <s v="GRITSCH"/>
    <x v="3"/>
    <x v="11"/>
    <x v="2"/>
    <x v="1"/>
    <x v="2"/>
    <s v="195/60/15"/>
    <s v="SENTURY"/>
    <s v="SENTURY QIRIN"/>
    <s v="VW SAVEIRO"/>
    <s v="BDC6I45"/>
    <n v="106952"/>
    <m/>
    <s v="OK"/>
    <s v="QUATRO1"/>
    <n v="1375"/>
    <n v="339.9"/>
    <n v="339.9"/>
  </r>
  <r>
    <m/>
    <m/>
    <x v="2"/>
    <d v="2023-05-30T00:00:00"/>
    <m/>
    <x v="11"/>
    <s v="GRITSCH"/>
    <x v="0"/>
    <x v="1"/>
    <x v="0"/>
    <x v="2"/>
    <x v="1"/>
    <s v="175/70/14"/>
    <s v="HIFLY"/>
    <s v="HIFLY SUPER2000"/>
    <s v="FIAT FIORINO"/>
    <s v="BDW3F61"/>
    <n v="85767"/>
    <m/>
    <s v="OK"/>
    <s v="GOMMA"/>
    <n v="24547"/>
    <n v="254.26"/>
    <n v="508.52"/>
  </r>
  <r>
    <s v="625/626"/>
    <s v="4922"/>
    <x v="2"/>
    <d v="2023-05-31T00:00:00"/>
    <m/>
    <x v="11"/>
    <s v="GRITSCH"/>
    <x v="0"/>
    <x v="4"/>
    <x v="0"/>
    <x v="0"/>
    <x v="1"/>
    <s v="225/65/16"/>
    <s v="TRIANGLE"/>
    <s v="TRIANGLE TR652"/>
    <s v="RANAULT MASTER"/>
    <s v="BDC9J79"/>
    <n v="124600"/>
    <m/>
    <s v="OK"/>
    <s v="TRISSINO"/>
    <s v="38807."/>
    <n v="526.5"/>
    <n v="1053"/>
  </r>
  <r>
    <s v="623/624"/>
    <s v="4922"/>
    <x v="2"/>
    <d v="2023-05-31T00:00:00"/>
    <m/>
    <x v="11"/>
    <s v="GRITSCH"/>
    <x v="0"/>
    <x v="4"/>
    <x v="0"/>
    <x v="0"/>
    <x v="2"/>
    <s v="225/65/16"/>
    <s v="TRIANGLE"/>
    <s v="TRIANGLE TR652"/>
    <s v="RANAULT MASTER"/>
    <s v="BDC9J79"/>
    <n v="124600"/>
    <m/>
    <s v="OK"/>
    <s v="TRISSINO"/>
    <s v="38807."/>
    <n v="526.5"/>
    <n v="1053"/>
  </r>
  <r>
    <s v="643/644"/>
    <s v="2822"/>
    <x v="2"/>
    <d v="2023-06-01T00:00:00"/>
    <m/>
    <x v="0"/>
    <s v="GRITSCH"/>
    <x v="0"/>
    <x v="4"/>
    <x v="0"/>
    <x v="3"/>
    <x v="2"/>
    <s v="235/75/17.5"/>
    <s v="GOODTRIP "/>
    <s v="GOODTRIP KTX816"/>
    <s v="CAMINHÃO VW 11.180"/>
    <s v="RHQ4D39"/>
    <n v="112355"/>
    <m/>
    <s v="OK"/>
    <s v="GOMMA"/>
    <n v="310"/>
    <n v="867.14"/>
    <n v="1734.28"/>
  </r>
  <r>
    <s v="645/646"/>
    <s v="0123"/>
    <x v="2"/>
    <d v="2023-06-02T00:00:00"/>
    <m/>
    <x v="0"/>
    <s v="GRITSCH"/>
    <x v="2"/>
    <x v="3"/>
    <x v="0"/>
    <x v="1"/>
    <x v="2"/>
    <s v="195/60/15"/>
    <s v="HIFLY"/>
    <s v="HIFLY HF261 TECHCO 1"/>
    <m/>
    <m/>
    <m/>
    <m/>
    <s v="ESTOQUE"/>
    <s v="TRISSINO"/>
    <n v="39126"/>
    <n v="274.37"/>
    <n v="548.74"/>
  </r>
  <r>
    <s v="647/648"/>
    <s v="0123"/>
    <x v="2"/>
    <d v="2023-06-06T00:00:00"/>
    <m/>
    <x v="0"/>
    <s v="GRITSCH"/>
    <x v="2"/>
    <x v="10"/>
    <x v="0"/>
    <x v="1"/>
    <x v="2"/>
    <s v="195/60/15"/>
    <s v="TRIANGLE"/>
    <s v="TRIANGLE TEM11"/>
    <s v="VW VOYAGE"/>
    <s v="BEB5D96"/>
    <n v="35500"/>
    <m/>
    <s v="OK"/>
    <s v="TRISSINO"/>
    <s v="39409."/>
    <n v="276.63"/>
    <n v="553.26"/>
  </r>
  <r>
    <s v="649/650"/>
    <s v="0123"/>
    <x v="2"/>
    <d v="2023-06-06T00:00:00"/>
    <m/>
    <x v="0"/>
    <s v="GRITSCH"/>
    <x v="5"/>
    <x v="20"/>
    <x v="0"/>
    <x v="0"/>
    <x v="1"/>
    <s v="225/65/16"/>
    <s v="HIFLY"/>
    <s v="HIFLY SUPER2000"/>
    <s v="RANAULT MASTER"/>
    <s v="SDP5J33"/>
    <n v="39781"/>
    <m/>
    <s v="OK"/>
    <s v="TRISSINO"/>
    <n v="39409"/>
    <n v="491.85"/>
    <n v="983.7"/>
  </r>
  <r>
    <m/>
    <m/>
    <x v="2"/>
    <d v="2023-06-06T00:00:00"/>
    <m/>
    <x v="0"/>
    <s v="GRITSCH"/>
    <x v="2"/>
    <x v="10"/>
    <x v="2"/>
    <x v="4"/>
    <x v="5"/>
    <s v="275/80/22.5"/>
    <s v="TRAZANO"/>
    <s v="TRAZANO"/>
    <s v="CAMINHÃO VW 24.280"/>
    <s v="RHA3E79"/>
    <n v="293036"/>
    <m/>
    <s v="OK"/>
    <s v="IVO RECAP"/>
    <s v="38542-1"/>
    <n v="550"/>
    <n v="550"/>
  </r>
  <r>
    <m/>
    <m/>
    <x v="2"/>
    <d v="2023-06-06T00:00:00"/>
    <m/>
    <x v="0"/>
    <s v="GRITSCH"/>
    <x v="2"/>
    <x v="10"/>
    <x v="2"/>
    <x v="4"/>
    <x v="5"/>
    <s v="275/80/22.5"/>
    <s v="PIRELLI"/>
    <s v="PIRELLI"/>
    <s v="CAMINHÃO VW 24.280"/>
    <s v="RHA3E79"/>
    <n v="293036"/>
    <m/>
    <s v="OK"/>
    <s v="IVO RECAP"/>
    <s v="38542-3"/>
    <n v="550"/>
    <n v="550"/>
  </r>
  <r>
    <m/>
    <m/>
    <x v="2"/>
    <d v="2023-06-06T00:00:00"/>
    <m/>
    <x v="0"/>
    <s v="GRITSCH"/>
    <x v="0"/>
    <x v="1"/>
    <x v="0"/>
    <x v="1"/>
    <x v="2"/>
    <s v="195/65/15"/>
    <s v="DOUBLESTAR"/>
    <s v="DOUBLESTAR"/>
    <s v="VW SAVEIRO"/>
    <s v="SDU9F61"/>
    <n v="34888"/>
    <m/>
    <s v="OK"/>
    <s v="QUATRO1"/>
    <n v="1403"/>
    <n v="359"/>
    <n v="718"/>
  </r>
  <r>
    <m/>
    <m/>
    <x v="2"/>
    <d v="2023-06-06T00:00:00"/>
    <m/>
    <x v="0"/>
    <s v="GRITSCH"/>
    <x v="0"/>
    <x v="1"/>
    <x v="0"/>
    <x v="1"/>
    <x v="1"/>
    <s v="195/65/15"/>
    <s v="DOUBLESTAR"/>
    <s v="DOUBLESTAR"/>
    <s v="VW SAVEIRO"/>
    <s v="SDU9F61"/>
    <n v="34888"/>
    <m/>
    <s v="OK"/>
    <s v="QUATRO1"/>
    <n v="1403"/>
    <n v="359"/>
    <n v="718"/>
  </r>
  <r>
    <m/>
    <m/>
    <x v="2"/>
    <d v="2023-06-06T00:00:00"/>
    <m/>
    <x v="0"/>
    <s v="GRITSCH"/>
    <x v="2"/>
    <x v="10"/>
    <x v="0"/>
    <x v="4"/>
    <x v="5"/>
    <s v="275/80/22.5"/>
    <s v="GOODYEAR"/>
    <s v="GOODYEAR"/>
    <s v="CAMINHÃO VW 24.280"/>
    <s v="RHA3E79"/>
    <n v="293036"/>
    <m/>
    <s v="OK"/>
    <s v="IVO RECAP"/>
    <s v="38542-2"/>
    <n v="550"/>
    <n v="1100"/>
  </r>
  <r>
    <m/>
    <s v="8862"/>
    <x v="2"/>
    <d v="2023-06-07T00:00:00"/>
    <m/>
    <x v="0"/>
    <s v="GRITSCH"/>
    <x v="0"/>
    <x v="4"/>
    <x v="0"/>
    <x v="3"/>
    <x v="4"/>
    <s v="215/75/17.5"/>
    <s v="PIRELLI"/>
    <s v="PIRELLI MC45"/>
    <s v="CAMINHÃO VW 9.170"/>
    <s v="RHT2C48"/>
    <n v="114512"/>
    <m/>
    <m/>
    <s v="(RECAPADO)"/>
    <m/>
    <m/>
    <m/>
  </r>
  <r>
    <m/>
    <s v="4818"/>
    <x v="2"/>
    <d v="2023-06-07T00:00:00"/>
    <m/>
    <x v="0"/>
    <s v="GRITSCH"/>
    <x v="0"/>
    <x v="4"/>
    <x v="2"/>
    <x v="3"/>
    <x v="4"/>
    <s v="215/75/17.5"/>
    <s v="PIRELLI"/>
    <s v="PIRELLI MC45"/>
    <s v="CAMINHÃO VW 9.170"/>
    <s v="RHT2C48"/>
    <n v="114512"/>
    <m/>
    <m/>
    <s v="(RECAPADO)"/>
    <m/>
    <m/>
    <m/>
  </r>
  <r>
    <m/>
    <s v="1922"/>
    <x v="2"/>
    <d v="2023-06-07T00:00:00"/>
    <m/>
    <x v="0"/>
    <s v="GRITSCH"/>
    <x v="0"/>
    <x v="4"/>
    <x v="2"/>
    <x v="3"/>
    <x v="4"/>
    <s v="215/75/17.5"/>
    <s v="ROYAL"/>
    <s v="ROYALBLACK"/>
    <s v="CAMINHÃO VW 9.170"/>
    <s v="RHT2C48"/>
    <n v="114512"/>
    <m/>
    <m/>
    <s v="(RECAPADO)"/>
    <m/>
    <m/>
    <m/>
  </r>
  <r>
    <m/>
    <m/>
    <x v="2"/>
    <d v="2023-06-07T00:00:00"/>
    <m/>
    <x v="0"/>
    <s v="GRITSCH"/>
    <x v="0"/>
    <x v="12"/>
    <x v="0"/>
    <x v="3"/>
    <x v="2"/>
    <s v="235/75/17.5"/>
    <s v="GOODTRIP "/>
    <s v="GOODTRIP KTX816"/>
    <s v="CAMINHÃO MB 1016"/>
    <s v="BEX2E95"/>
    <m/>
    <m/>
    <s v="OK"/>
    <s v="GOMMA"/>
    <n v="325"/>
    <n v="851.24"/>
    <n v="1702.48"/>
  </r>
  <r>
    <s v="631/632"/>
    <s v="3322/0122"/>
    <x v="2"/>
    <d v="2023-06-12T00:00:00"/>
    <m/>
    <x v="0"/>
    <s v="GRITSCH"/>
    <x v="0"/>
    <x v="0"/>
    <x v="0"/>
    <x v="0"/>
    <x v="2"/>
    <s v="225/75/16"/>
    <s v="XBRI"/>
    <s v="XBRI CARGOPLUS 2"/>
    <s v="MB SPRINTER"/>
    <s v="BCQ4149"/>
    <n v="68684"/>
    <m/>
    <s v="OK"/>
    <s v="TRISSINO"/>
    <s v="38807-1"/>
    <n v="589.95000000000005"/>
    <n v="1179.9000000000001"/>
  </r>
  <r>
    <s v="651/652"/>
    <s v="0123"/>
    <x v="2"/>
    <d v="2023-06-14T00:00:00"/>
    <m/>
    <x v="0"/>
    <s v="GRITSCH"/>
    <x v="0"/>
    <x v="0"/>
    <x v="0"/>
    <x v="1"/>
    <x v="2"/>
    <s v="195/60/15"/>
    <s v="HIFLY"/>
    <s v="HIFLY HF261 TECHCO 1"/>
    <s v="VW SAVEIRO"/>
    <s v="BEF9F72"/>
    <n v="141670"/>
    <m/>
    <s v="OK"/>
    <s v="TRISSINO"/>
    <n v="39126"/>
    <n v="274.37"/>
    <n v="548.74"/>
  </r>
  <r>
    <s v="653/654"/>
    <s v="0123"/>
    <x v="2"/>
    <d v="2023-06-14T00:00:00"/>
    <m/>
    <x v="0"/>
    <s v="GRITSCH"/>
    <x v="0"/>
    <x v="0"/>
    <x v="0"/>
    <x v="1"/>
    <x v="1"/>
    <s v="195/60/15"/>
    <s v="HIFLY"/>
    <s v="HIFLY HF261 TECHCO 1"/>
    <s v="VW SAVEIRO"/>
    <s v="BEF9F72"/>
    <n v="141670"/>
    <m/>
    <s v="OK"/>
    <s v="TRISSINO"/>
    <n v="39126"/>
    <n v="274.37"/>
    <n v="548.74"/>
  </r>
  <r>
    <s v="655/656"/>
    <s v="0423"/>
    <x v="2"/>
    <d v="2023-06-15T00:00:00"/>
    <m/>
    <x v="0"/>
    <s v="GRITSCH"/>
    <x v="1"/>
    <x v="2"/>
    <x v="0"/>
    <x v="1"/>
    <x v="2"/>
    <s v="195/70/15"/>
    <s v="DELINTE"/>
    <s v="DELINTE DV2"/>
    <s v="HYNDAI HR"/>
    <s v="BDV6G76"/>
    <n v="148734"/>
    <m/>
    <s v="OK"/>
    <s v="QUATRO1"/>
    <n v="1444"/>
    <n v="437"/>
    <n v="874"/>
  </r>
  <r>
    <s v="657/658"/>
    <s v="0123"/>
    <x v="2"/>
    <d v="2023-06-16T00:00:00"/>
    <m/>
    <x v="0"/>
    <s v="GRITSCH"/>
    <x v="0"/>
    <x v="1"/>
    <x v="0"/>
    <x v="1"/>
    <x v="2"/>
    <s v="195/60/15"/>
    <s v="DOUBLESTAR"/>
    <s v="DOUBLESTAR"/>
    <s v="VW SAVEIRO"/>
    <s v="SDU9F54"/>
    <n v="68123"/>
    <m/>
    <s v="OK"/>
    <s v="QUATRO1"/>
    <n v="1403"/>
    <n v="359"/>
    <n v="718"/>
  </r>
  <r>
    <m/>
    <m/>
    <x v="2"/>
    <d v="2023-06-16T00:00:00"/>
    <m/>
    <x v="0"/>
    <s v="GRITSCH"/>
    <x v="0"/>
    <x v="1"/>
    <x v="0"/>
    <x v="3"/>
    <x v="2"/>
    <s v="235/75/17.5"/>
    <s v="GOODTRIP "/>
    <s v="GOODTRIP KTX816"/>
    <s v="CAMINHÃO MB 1016"/>
    <s v="RHT0B69"/>
    <n v="114972"/>
    <m/>
    <s v="OK"/>
    <s v="GOMMA"/>
    <n v="329"/>
    <n v="851.24"/>
    <n v="1702.48"/>
  </r>
  <r>
    <s v="659/660"/>
    <s v="0123"/>
    <x v="2"/>
    <d v="2023-06-21T00:00:00"/>
    <m/>
    <x v="0"/>
    <s v="GRITSCH"/>
    <x v="2"/>
    <x v="7"/>
    <x v="0"/>
    <x v="2"/>
    <x v="1"/>
    <s v="175/70/14"/>
    <s v="HIFLY"/>
    <s v="HIFLY SUPER2000"/>
    <s v="FIAT FIORINO"/>
    <s v="RHS8D30"/>
    <n v="105412"/>
    <m/>
    <s v="OK"/>
    <s v="GOMMA"/>
    <n v="24547"/>
    <n v="254.26"/>
    <n v="508.52"/>
  </r>
  <r>
    <s v="661/662"/>
    <s v="2822"/>
    <x v="2"/>
    <d v="2023-06-22T00:00:00"/>
    <m/>
    <x v="0"/>
    <s v="GRITSCH"/>
    <x v="2"/>
    <x v="10"/>
    <x v="0"/>
    <x v="3"/>
    <x v="2"/>
    <s v="235/75/17.5"/>
    <s v="GOODTRIP "/>
    <s v="GOODTRIP KTX816"/>
    <s v="CAMINHÃO VW 11.180"/>
    <s v="RHQ4D40"/>
    <n v="176987"/>
    <m/>
    <m/>
    <s v="GOMMA"/>
    <n v="358"/>
    <n v="843.05"/>
    <n v="1686.1"/>
  </r>
  <r>
    <s v="663/664"/>
    <s v="0123"/>
    <x v="2"/>
    <d v="2023-06-22T00:00:00"/>
    <m/>
    <x v="0"/>
    <s v="GRITSCH"/>
    <x v="0"/>
    <x v="0"/>
    <x v="0"/>
    <x v="2"/>
    <x v="2"/>
    <s v="175/70/14"/>
    <s v="HIFLY"/>
    <s v="HIFLY SUPER2000"/>
    <s v="FIAT FIORINO"/>
    <s v="RHS8D35"/>
    <n v="106011"/>
    <m/>
    <s v="OK"/>
    <s v="GOMMA"/>
    <n v="24547"/>
    <n v="254.26"/>
    <n v="508.52"/>
  </r>
  <r>
    <m/>
    <m/>
    <x v="2"/>
    <s v="23/06/23"/>
    <m/>
    <x v="0"/>
    <s v="GRITSCH"/>
    <x v="2"/>
    <x v="10"/>
    <x v="1"/>
    <x v="4"/>
    <x v="4"/>
    <s v="275/80/22.5"/>
    <s v="RECAP"/>
    <s v="RECAP"/>
    <s v="CAMINHÃO VW 17230"/>
    <s v="RHD8A33"/>
    <n v="272683"/>
    <m/>
    <s v="OK"/>
    <s v="IVO RECAP"/>
    <n v="39836"/>
    <s v="R$ 550.00"/>
    <s v="R$ 1.100,00"/>
  </r>
  <r>
    <m/>
    <m/>
    <x v="2"/>
    <s v="24/06/23"/>
    <m/>
    <x v="0"/>
    <s v="GRITSCH"/>
    <x v="0"/>
    <x v="19"/>
    <x v="1"/>
    <x v="4"/>
    <x v="4"/>
    <s v="275/80/22.5"/>
    <s v="RECAP"/>
    <s v="RECAP"/>
    <s v="CAMINHÃO FORD 2423"/>
    <s v="BCV8D47"/>
    <n v="272683"/>
    <m/>
    <s v="OK"/>
    <s v="IVO RECAP"/>
    <n v="39836"/>
    <s v="R$ 550.00"/>
    <s v="R$ 1.100,00"/>
  </r>
  <r>
    <s v="665"/>
    <s v="0123"/>
    <x v="2"/>
    <d v="2023-06-26T00:00:00"/>
    <m/>
    <x v="0"/>
    <s v="GRITSCH"/>
    <x v="2"/>
    <x v="14"/>
    <x v="2"/>
    <x v="2"/>
    <x v="1"/>
    <s v="175/70/14"/>
    <s v="HIFLY"/>
    <s v="HIFLY SUPER2000"/>
    <s v="FIAT FIORINO"/>
    <s v="RHS8D27"/>
    <n v="88300"/>
    <m/>
    <s v="OK"/>
    <s v="GOMMA"/>
    <n v="24547"/>
    <n v="254.26"/>
    <n v="254.26"/>
  </r>
  <r>
    <s v="667/668"/>
    <s v="0123"/>
    <x v="2"/>
    <d v="2023-06-27T00:00:00"/>
    <m/>
    <x v="0"/>
    <s v="GRITSCH"/>
    <x v="0"/>
    <x v="4"/>
    <x v="0"/>
    <x v="1"/>
    <x v="2"/>
    <s v="195/60/15"/>
    <s v="HIFLY"/>
    <s v="HIFLY HF261 TECHCO 1"/>
    <s v="VW SAVEIRO"/>
    <s v="SDU9F45"/>
    <n v="59500"/>
    <m/>
    <s v="OK"/>
    <s v="TRISSINO"/>
    <n v="39126"/>
    <n v="274.37"/>
    <n v="548.74"/>
  </r>
  <r>
    <m/>
    <s v="0520 / B6824"/>
    <x v="2"/>
    <d v="2023-06-28T00:00:00"/>
    <m/>
    <x v="0"/>
    <s v="GRITSCH"/>
    <x v="0"/>
    <x v="1"/>
    <x v="0"/>
    <x v="3"/>
    <x v="1"/>
    <s v="215/75/17.5"/>
    <s v="DUNLOP"/>
    <s v="DUNLOP SP320"/>
    <s v="CAMINHÃO MB 1016"/>
    <s v="BEX2E95"/>
    <n v="9517"/>
    <m/>
    <m/>
    <s v="RECAPADO"/>
    <s v="RECAPADO"/>
    <s v="RECAPADO"/>
    <s v="RECAPADO"/>
  </r>
  <r>
    <m/>
    <s v="E2408"/>
    <x v="2"/>
    <d v="2023-06-28T00:00:00"/>
    <m/>
    <x v="0"/>
    <s v="GRITSCH"/>
    <x v="0"/>
    <x v="1"/>
    <x v="0"/>
    <x v="3"/>
    <x v="2"/>
    <s v="215/75/17.5"/>
    <s v="DUNLOP"/>
    <s v="DUNLOP SP391"/>
    <s v="CAMINHÃO MB 1016"/>
    <s v="BEX2E95"/>
    <n v="9517"/>
    <m/>
    <m/>
    <s v="RECAPADO"/>
    <s v="RECAPADO"/>
    <s v="RECAPADO"/>
    <s v="RECAPADO"/>
  </r>
  <r>
    <m/>
    <s v="4018"/>
    <x v="2"/>
    <d v="2023-06-28T00:00:00"/>
    <m/>
    <x v="0"/>
    <s v="GRITSCH"/>
    <x v="0"/>
    <x v="1"/>
    <x v="0"/>
    <x v="3"/>
    <x v="2"/>
    <s v="215/75/17.5"/>
    <s v="PIRELLI"/>
    <s v="PIRELLI MC45"/>
    <s v="CAMINHÃO MB 1016"/>
    <s v="BEX2E95"/>
    <n v="9517"/>
    <m/>
    <m/>
    <s v="RECAPADO"/>
    <s v="RECAPADO"/>
    <s v="RECAPADO"/>
    <s v="RECAPADO"/>
  </r>
  <r>
    <s v="669/670"/>
    <s v="0123"/>
    <x v="2"/>
    <d v="2023-06-30T00:00:00"/>
    <m/>
    <x v="0"/>
    <s v="GRITSCH"/>
    <x v="0"/>
    <x v="0"/>
    <x v="0"/>
    <x v="0"/>
    <x v="1"/>
    <s v="225/65/16"/>
    <s v="HIFLY"/>
    <s v="HIFLY SUPER2000"/>
    <s v="RANAULT MASTER"/>
    <s v="RHP7C51"/>
    <n v="130600"/>
    <m/>
    <s v="OK"/>
    <s v="TRISSINO"/>
    <n v="39409"/>
    <n v="491.85"/>
    <n v="983.7"/>
  </r>
  <r>
    <s v="588"/>
    <s v="0123"/>
    <x v="2"/>
    <d v="2023-07-04T00:00:00"/>
    <d v="2023-07-24T00:00:00"/>
    <x v="1"/>
    <s v="GRITSCH"/>
    <x v="0"/>
    <x v="2"/>
    <x v="2"/>
    <x v="1"/>
    <x v="2"/>
    <s v="195/60/15"/>
    <s v="SENTURY"/>
    <s v="SENTURY QIRIN"/>
    <s v="VW SAVEIRO"/>
    <s v="BDW4F10"/>
    <n v="105530"/>
    <n v="107996"/>
    <s v="OK"/>
    <s v="QUATRO1"/>
    <n v="1375"/>
    <n v="339.9"/>
    <n v="339.9"/>
  </r>
  <r>
    <s v="671"/>
    <s v="0123"/>
    <x v="2"/>
    <d v="2023-07-04T00:00:00"/>
    <d v="2023-07-07T00:00:00"/>
    <x v="1"/>
    <s v="GRITSCH"/>
    <x v="0"/>
    <x v="2"/>
    <x v="2"/>
    <x v="2"/>
    <x v="2"/>
    <s v="175/70/14"/>
    <s v="HIFLY"/>
    <s v="HIFLY SUPER2000"/>
    <s v="FIAT FIORINO"/>
    <s v="BEX5C13"/>
    <n v="80354"/>
    <n v="81186"/>
    <s v="OK"/>
    <s v="GOMMA"/>
    <n v="24547"/>
    <n v="254.26"/>
    <n v="254.26"/>
  </r>
  <r>
    <s v="672/673"/>
    <s v="0123"/>
    <x v="2"/>
    <d v="2023-07-05T00:00:00"/>
    <d v="2023-07-07T00:00:00"/>
    <x v="1"/>
    <s v="GRITSCH"/>
    <x v="3"/>
    <x v="11"/>
    <x v="0"/>
    <x v="0"/>
    <x v="2"/>
    <s v="225/65/16"/>
    <s v="HIFLY"/>
    <s v="HIFLY SUPER2000"/>
    <s v="RANAULT MASTER"/>
    <s v="RHP7C50"/>
    <n v="63206"/>
    <n v="63511"/>
    <s v="OK"/>
    <s v="TRISSINO"/>
    <n v="39409"/>
    <n v="491.85"/>
    <n v="983.7"/>
  </r>
  <r>
    <s v="674/675"/>
    <s v="0123"/>
    <x v="2"/>
    <d v="2023-07-05T00:00:00"/>
    <d v="2023-07-07T00:00:00"/>
    <x v="1"/>
    <s v="GRITSCH"/>
    <x v="3"/>
    <x v="11"/>
    <x v="0"/>
    <x v="0"/>
    <x v="1"/>
    <s v="225/65/16"/>
    <s v="HIFLY"/>
    <s v="HIFLY SUPER2000"/>
    <s v="RANAULT MASTER"/>
    <s v="RHP7C50"/>
    <n v="63206"/>
    <n v="63511"/>
    <s v="OK"/>
    <s v="TRISSINO"/>
    <n v="39409"/>
    <n v="491.85"/>
    <n v="983.7"/>
  </r>
  <r>
    <s v="676/677"/>
    <s v="1023"/>
    <x v="2"/>
    <d v="2023-07-05T00:00:00"/>
    <s v="SEM OS"/>
    <x v="1"/>
    <s v="GRITSCH"/>
    <x v="3"/>
    <x v="11"/>
    <x v="0"/>
    <x v="0"/>
    <x v="2"/>
    <s v="225/65/16"/>
    <s v="DELINTE"/>
    <s v="DELINTE DV2"/>
    <s v="RANAULT MASTER"/>
    <s v="BEK3H44"/>
    <n v="137209"/>
    <m/>
    <s v="OK"/>
    <s v="QUATRO1"/>
    <n v="1394"/>
    <n v="598"/>
    <n v="1196"/>
  </r>
  <r>
    <s v="678/679"/>
    <s v="1023"/>
    <x v="2"/>
    <d v="2023-07-05T00:00:00"/>
    <d v="2023-07-13T00:00:00"/>
    <x v="1"/>
    <s v="GRITSCH"/>
    <x v="3"/>
    <x v="11"/>
    <x v="0"/>
    <x v="0"/>
    <x v="1"/>
    <s v="225/65/16"/>
    <s v="DELINTE"/>
    <s v="DELINTE DV2"/>
    <s v="RANAULT MASTER"/>
    <s v="RHS3G81"/>
    <n v="13690"/>
    <n v="13904"/>
    <s v="OK"/>
    <s v="QUATRO1"/>
    <n v="1394"/>
    <n v="598"/>
    <n v="1196"/>
  </r>
  <r>
    <s v="680/681"/>
    <s v="0123"/>
    <x v="2"/>
    <d v="2023-07-05T00:00:00"/>
    <d v="2023-07-15T00:00:00"/>
    <x v="1"/>
    <s v="GRITSCH"/>
    <x v="0"/>
    <x v="5"/>
    <x v="0"/>
    <x v="1"/>
    <x v="2"/>
    <s v="195/60/15"/>
    <s v="HIFLY"/>
    <s v="HIFLY HF261 TECHCO 1"/>
    <s v="VW SAVEIRO"/>
    <s v="SDU9F62"/>
    <n v="36058"/>
    <n v="37566"/>
    <s v="OK"/>
    <s v="TRISSINO"/>
    <n v="39126"/>
    <n v="274.37"/>
    <n v="548.74"/>
  </r>
  <r>
    <s v="682/683"/>
    <s v="0123"/>
    <x v="2"/>
    <d v="2023-07-05T00:00:00"/>
    <d v="2023-07-15T00:00:00"/>
    <x v="1"/>
    <s v="GRITSCH"/>
    <x v="0"/>
    <x v="5"/>
    <x v="0"/>
    <x v="1"/>
    <x v="1"/>
    <s v="195/60/15"/>
    <s v="HIFLY"/>
    <s v="HIFLY HF261 TECHCO 1"/>
    <s v="VW SAVEIRO"/>
    <s v="SDU9F62"/>
    <n v="36058"/>
    <n v="37566"/>
    <s v="OK"/>
    <s v="TRISSINO"/>
    <n v="39126"/>
    <n v="274.37"/>
    <n v="548.74"/>
  </r>
  <r>
    <s v="684/685"/>
    <s v="0123"/>
    <x v="2"/>
    <d v="2023-07-05T00:00:00"/>
    <d v="2023-07-10T00:00:00"/>
    <x v="1"/>
    <s v="GRITSCH"/>
    <x v="0"/>
    <x v="5"/>
    <x v="0"/>
    <x v="1"/>
    <x v="2"/>
    <s v="195/60/15"/>
    <s v="HIFLY"/>
    <s v="HIFLY HF261 TECHCO 1"/>
    <s v="VW SAVEIRO"/>
    <s v="SDU9F89"/>
    <n v="37984"/>
    <n v="39023"/>
    <s v="OK"/>
    <s v="TRISSINO"/>
    <n v="39126"/>
    <n v="274.37"/>
    <n v="548.74"/>
  </r>
  <r>
    <s v="686/687"/>
    <s v="0123"/>
    <x v="2"/>
    <d v="2023-07-05T00:00:00"/>
    <d v="2023-07-10T00:00:00"/>
    <x v="1"/>
    <s v="GRITSCH"/>
    <x v="0"/>
    <x v="5"/>
    <x v="0"/>
    <x v="1"/>
    <x v="1"/>
    <s v="195/60/15"/>
    <s v="HIFLY"/>
    <s v="HIFLY HF261 TECHCO 1"/>
    <s v="VW SAVEIRO"/>
    <s v="SDU9F89"/>
    <n v="37984"/>
    <n v="39023"/>
    <s v="OK"/>
    <s v="TRISSINO"/>
    <n v="39126"/>
    <n v="274.37"/>
    <n v="548.74"/>
  </r>
  <r>
    <m/>
    <m/>
    <x v="2"/>
    <d v="2023-07-05T00:00:00"/>
    <s v="SEM OS"/>
    <x v="1"/>
    <s v="GRITSCH"/>
    <x v="0"/>
    <x v="1"/>
    <x v="0"/>
    <x v="1"/>
    <x v="2"/>
    <s v="195/60/15"/>
    <s v="MAXIMUS"/>
    <s v="MAXIMUS"/>
    <s v="VW VOYAGE"/>
    <m/>
    <n v="47275"/>
    <m/>
    <m/>
    <s v="QUATRO1"/>
    <n v="1443"/>
    <n v="290"/>
    <n v="580"/>
  </r>
  <r>
    <s v="688/689"/>
    <s v="0123"/>
    <x v="2"/>
    <d v="2023-07-06T00:00:00"/>
    <d v="2023-07-17T00:00:00"/>
    <x v="1"/>
    <s v="GRITSCH"/>
    <x v="0"/>
    <x v="6"/>
    <x v="0"/>
    <x v="1"/>
    <x v="2"/>
    <s v="195/60/15"/>
    <s v="HIFLY"/>
    <s v="HIFLY HF261 TECHCO 1"/>
    <s v="VW SAVEIRO"/>
    <s v="SDU9G01"/>
    <n v="50300"/>
    <n v="51533"/>
    <s v="OK"/>
    <s v="TRISSINO"/>
    <n v="39126"/>
    <n v="274.37"/>
    <n v="548.74"/>
  </r>
  <r>
    <s v="690/691"/>
    <s v="0123"/>
    <x v="2"/>
    <d v="2023-07-06T00:00:00"/>
    <d v="2023-07-11T00:00:00"/>
    <x v="1"/>
    <s v="GRITSCH"/>
    <x v="0"/>
    <x v="0"/>
    <x v="0"/>
    <x v="2"/>
    <x v="2"/>
    <s v="185/65/14"/>
    <s v="APLUS"/>
    <s v="APLUS A609"/>
    <s v="VW GOL"/>
    <s v="RHN6E33"/>
    <n v="80200"/>
    <n v="86600"/>
    <s v="OK"/>
    <s v="QUATRO1"/>
    <n v="1444"/>
    <n v="329"/>
    <n v="658"/>
  </r>
  <r>
    <s v="692/693"/>
    <s v="0123"/>
    <x v="2"/>
    <d v="2023-07-06T00:00:00"/>
    <d v="2023-07-17T00:00:00"/>
    <x v="1"/>
    <s v="GRITSCH"/>
    <x v="0"/>
    <x v="6"/>
    <x v="0"/>
    <x v="1"/>
    <x v="1"/>
    <s v="195/60/15"/>
    <s v="HIFLY"/>
    <s v="HIFLY HF261 TECHCO 1"/>
    <s v="VW SAVEIRO"/>
    <s v="SDU9G01"/>
    <n v="50300"/>
    <n v="51533"/>
    <s v="OK"/>
    <s v="TRISSINO"/>
    <n v="39126"/>
    <n v="274.37"/>
    <n v="548.74"/>
  </r>
  <r>
    <s v="694/695"/>
    <s v="1023/1323"/>
    <x v="2"/>
    <d v="2023-07-10T00:00:00"/>
    <d v="2023-07-21T00:00:00"/>
    <x v="1"/>
    <s v="GRITSCH"/>
    <x v="2"/>
    <x v="7"/>
    <x v="0"/>
    <x v="2"/>
    <x v="2"/>
    <s v="175/70/14"/>
    <s v="HIFLY"/>
    <s v="HIFLY SUPER2000"/>
    <s v="FIAT FIORINO"/>
    <s v="BEQ2A59"/>
    <n v="153655"/>
    <n v="154365"/>
    <s v="OK"/>
    <s v="GOMMA"/>
    <n v="24547"/>
    <n v="254.26"/>
    <n v="508.52"/>
  </r>
  <r>
    <s v="696"/>
    <s v="0123"/>
    <x v="2"/>
    <d v="2023-07-10T00:00:00"/>
    <s v="SEM OS"/>
    <x v="1"/>
    <s v="GRITSCH"/>
    <x v="3"/>
    <x v="11"/>
    <x v="2"/>
    <x v="0"/>
    <x v="2"/>
    <s v="225/65/16"/>
    <s v="HIFLY"/>
    <s v="HIFLY SUPER2000"/>
    <s v="RANAULT MASTER"/>
    <s v="BEK3H48"/>
    <n v="126444"/>
    <m/>
    <s v="OK"/>
    <s v="QUATRO1"/>
    <n v="39409"/>
    <n v="598"/>
    <n v="598"/>
  </r>
  <r>
    <s v="697/698"/>
    <s v="1023"/>
    <x v="2"/>
    <d v="2023-07-11T00:00:00"/>
    <d v="2023-07-18T00:00:00"/>
    <x v="1"/>
    <s v="GRITSCH"/>
    <x v="0"/>
    <x v="0"/>
    <x v="0"/>
    <x v="1"/>
    <x v="2"/>
    <s v="195/60/15"/>
    <s v="HIFLY"/>
    <s v="HIFLY HF261 TECHCO 1"/>
    <s v="VW SAVEIRO"/>
    <s v="SDU9E88"/>
    <n v="66546"/>
    <n v="68914"/>
    <s v="OK"/>
    <s v="GOMMA"/>
    <s v="412-2"/>
    <n v="288.05"/>
    <n v="576.1"/>
  </r>
  <r>
    <s v="699/700"/>
    <s v="1323"/>
    <x v="2"/>
    <d v="2023-07-11T00:00:00"/>
    <d v="2023-07-18T00:00:00"/>
    <x v="1"/>
    <s v="GRITSCH"/>
    <x v="0"/>
    <x v="0"/>
    <x v="0"/>
    <x v="1"/>
    <x v="1"/>
    <s v="195/60/15"/>
    <s v="HIFLY"/>
    <s v="HIFLY HF261 TECHCO 1"/>
    <s v="VW SAVEIRO"/>
    <s v="SDU9E88"/>
    <n v="66546"/>
    <n v="68914"/>
    <s v="OK"/>
    <s v="GOMMA"/>
    <s v="412-2"/>
    <n v="288.05"/>
    <n v="576.1"/>
  </r>
  <r>
    <s v="701/702"/>
    <m/>
    <x v="2"/>
    <d v="2023-07-11T00:00:00"/>
    <s v="SEM OS"/>
    <x v="1"/>
    <s v="GRITSCH"/>
    <x v="2"/>
    <x v="13"/>
    <x v="0"/>
    <x v="3"/>
    <x v="2"/>
    <s v="215/75/17.5"/>
    <s v="DUNLOP"/>
    <s v="DUNLOP"/>
    <s v="CAMINHAO VW 13.180"/>
    <s v="BEY4C18"/>
    <n v="267118"/>
    <m/>
    <s v="OK"/>
    <s v="RECAPADO"/>
    <s v="RECAPADO"/>
    <s v="RECAPADO"/>
    <s v="RECAPADO"/>
  </r>
  <r>
    <s v="703/704"/>
    <m/>
    <x v="2"/>
    <d v="2023-07-11T00:00:00"/>
    <s v="SEM OS"/>
    <x v="1"/>
    <s v="GRITSCH"/>
    <x v="2"/>
    <x v="13"/>
    <x v="0"/>
    <x v="3"/>
    <x v="2"/>
    <s v="215/75/17.5"/>
    <s v="DUNLOP"/>
    <s v="DUNLOP"/>
    <s v="CAMINHAO VW 13.180"/>
    <s v="BEY4C18"/>
    <n v="267118"/>
    <m/>
    <s v="OK"/>
    <s v="RECAPADO"/>
    <s v="RECAPADO"/>
    <s v="RECAPADO"/>
    <s v="RECAPADO"/>
  </r>
  <r>
    <s v="705/706"/>
    <s v="0123"/>
    <x v="2"/>
    <d v="2023-07-13T00:00:00"/>
    <d v="2023-07-21T00:00:00"/>
    <x v="1"/>
    <s v="GRITSCH"/>
    <x v="2"/>
    <x v="7"/>
    <x v="0"/>
    <x v="2"/>
    <x v="2"/>
    <s v="175/70/14"/>
    <s v="HIFLY"/>
    <s v="HIFLY SUPER2000"/>
    <s v="FIAT FIORINO"/>
    <s v="RHS8D30"/>
    <n v="112460"/>
    <n v="112827"/>
    <s v="OK"/>
    <s v="GOMMA"/>
    <n v="24547"/>
    <n v="254.26"/>
    <n v="508.52"/>
  </r>
  <r>
    <s v="707/708"/>
    <s v="0123"/>
    <x v="2"/>
    <d v="2023-07-14T00:00:00"/>
    <d v="2023-07-29T00:00:00"/>
    <x v="1"/>
    <s v="GRITSCH"/>
    <x v="2"/>
    <x v="7"/>
    <x v="0"/>
    <x v="1"/>
    <x v="2"/>
    <s v="195/60/15"/>
    <s v="HIFLY"/>
    <s v="HIFLY HF261 TECHCO 1"/>
    <s v="VW SAVEIRO"/>
    <s v="SDU9F67"/>
    <n v="49000"/>
    <n v="48807"/>
    <s v="OK"/>
    <s v="TRISSINO"/>
    <n v="41077"/>
    <n v="288.06"/>
    <n v="576.12"/>
  </r>
  <r>
    <s v="709/710"/>
    <s v="0123"/>
    <x v="2"/>
    <d v="2023-07-14T00:00:00"/>
    <d v="2023-07-17T00:00:00"/>
    <x v="1"/>
    <s v="GRITSCH"/>
    <x v="0"/>
    <x v="6"/>
    <x v="0"/>
    <x v="1"/>
    <x v="1"/>
    <s v="195/60/15"/>
    <s v="HIFLY"/>
    <s v="HIFLY HF261 TECHCO 1"/>
    <s v="VW SAVEIRO"/>
    <s v="SDU9G04"/>
    <n v="54989"/>
    <n v="53000"/>
    <s v="OK"/>
    <s v="GOMMA"/>
    <s v="412-2"/>
    <n v="288.05"/>
    <n v="576.1"/>
  </r>
  <r>
    <s v="711/712"/>
    <s v="0123"/>
    <x v="2"/>
    <d v="2023-07-14T00:00:00"/>
    <d v="2023-07-17T00:00:00"/>
    <x v="1"/>
    <s v="GRITSCH"/>
    <x v="0"/>
    <x v="6"/>
    <x v="0"/>
    <x v="1"/>
    <x v="2"/>
    <s v="195/60/15"/>
    <s v="HIFLY"/>
    <s v="HIFLY HF261 TECHCO 1"/>
    <s v="VW SAVEIRO"/>
    <s v="SDU9G04"/>
    <n v="54989"/>
    <n v="53000"/>
    <s v="OK"/>
    <s v="GOMMA"/>
    <s v="412-2"/>
    <n v="288.05"/>
    <n v="576.1"/>
  </r>
  <r>
    <s v="713/714"/>
    <s v="0123"/>
    <x v="2"/>
    <d v="2023-07-14T00:00:00"/>
    <d v="2023-07-20T00:00:00"/>
    <x v="1"/>
    <s v="GRITSCH"/>
    <x v="0"/>
    <x v="8"/>
    <x v="0"/>
    <x v="2"/>
    <x v="2"/>
    <s v="175/70/14"/>
    <s v="HIFLY"/>
    <s v="HIFLY SUPER2000"/>
    <s v="FIAT FIORINO"/>
    <s v="RHS8D13"/>
    <n v="103328"/>
    <n v="937634"/>
    <s v="OK"/>
    <s v="GOMMA"/>
    <n v="412"/>
    <n v="241.59"/>
    <n v="483.18"/>
  </r>
  <r>
    <s v="715/716"/>
    <s v="0123"/>
    <x v="2"/>
    <d v="2023-07-14T00:00:00"/>
    <d v="2023-07-20T00:00:00"/>
    <x v="1"/>
    <s v="GRITSCH"/>
    <x v="0"/>
    <x v="8"/>
    <x v="0"/>
    <x v="2"/>
    <x v="2"/>
    <s v="175/70/14"/>
    <s v="HIFLY"/>
    <s v="HIFLY SUPER2000"/>
    <s v="FIAT FIORINO"/>
    <s v="RHS8D13"/>
    <n v="103328"/>
    <n v="937634"/>
    <s v="OK"/>
    <s v="GOMMA"/>
    <n v="412"/>
    <n v="241.59"/>
    <n v="483.18"/>
  </r>
  <r>
    <s v="717/718"/>
    <s v="9518"/>
    <x v="2"/>
    <d v="2023-07-17T00:00:00"/>
    <d v="2023-07-18T00:00:00"/>
    <x v="1"/>
    <s v="GRITSCH"/>
    <x v="0"/>
    <x v="5"/>
    <x v="0"/>
    <x v="3"/>
    <x v="2"/>
    <s v="215/75/17.5"/>
    <s v="GOODTRIP "/>
    <s v="GOODTRIP KTX816"/>
    <s v="CAMINHÃO VW 9.170"/>
    <s v="RHQ4D38"/>
    <n v="121530"/>
    <n v="123890"/>
    <s v="OK"/>
    <s v="GOMMA"/>
    <n v="441"/>
    <n v="674.52"/>
    <n v="1349.04"/>
  </r>
  <r>
    <s v="719/720"/>
    <s v="9518"/>
    <x v="2"/>
    <d v="2023-07-17T00:00:00"/>
    <d v="2023-07-18T00:00:00"/>
    <x v="1"/>
    <s v="GRITSCH"/>
    <x v="0"/>
    <x v="5"/>
    <x v="0"/>
    <x v="3"/>
    <x v="1"/>
    <s v="215/75/17.5"/>
    <s v="GOODTRIP "/>
    <s v="GOODTRIP KTX816"/>
    <s v="CAMINHÃO VW 9.170"/>
    <s v="RHQ4D38"/>
    <n v="121530"/>
    <n v="123890"/>
    <s v="OK"/>
    <s v="GOMMA"/>
    <n v="441"/>
    <n v="674.52"/>
    <n v="1349.04"/>
  </r>
  <r>
    <s v="721/722"/>
    <s v="9518"/>
    <x v="2"/>
    <d v="2023-07-17T00:00:00"/>
    <d v="2023-07-18T00:00:00"/>
    <x v="1"/>
    <s v="GRITSCH"/>
    <x v="0"/>
    <x v="5"/>
    <x v="0"/>
    <x v="3"/>
    <x v="1"/>
    <s v="215/75/17.5"/>
    <s v="GOODTRIP "/>
    <s v="GOODTRIP KTX816"/>
    <s v="CAMINHÃO VW 9.170"/>
    <s v="RHQ4D38"/>
    <n v="121530"/>
    <n v="123890"/>
    <s v="OK"/>
    <s v="GOMMA"/>
    <n v="441"/>
    <n v="674.52"/>
    <n v="1349.04"/>
  </r>
  <r>
    <s v="725/726"/>
    <s v="9518"/>
    <x v="2"/>
    <d v="2023-07-19T00:00:00"/>
    <d v="2023-08-26T00:00:00"/>
    <x v="1"/>
    <s v="GRITSCH"/>
    <x v="0"/>
    <x v="11"/>
    <x v="0"/>
    <x v="3"/>
    <x v="1"/>
    <s v="215/75/17.5"/>
    <s v="GOODTRIP "/>
    <s v="GOODTRIP KTX816"/>
    <s v="CAMINHÃO VW 9.170"/>
    <s v="BDU6J33"/>
    <n v="104893"/>
    <n v="111225"/>
    <s v="OK"/>
    <s v="GOMMA"/>
    <n v="450"/>
    <n v="674.52"/>
    <n v="1349.04"/>
  </r>
  <r>
    <s v="727/728"/>
    <s v="9518"/>
    <x v="2"/>
    <d v="2023-07-19T00:00:00"/>
    <d v="2023-08-26T00:00:00"/>
    <x v="1"/>
    <s v="GRITSCH"/>
    <x v="0"/>
    <x v="11"/>
    <x v="0"/>
    <x v="3"/>
    <x v="1"/>
    <s v="215/75/17.5"/>
    <s v="GOODTRIP "/>
    <s v="GOODTRIP KTX816"/>
    <s v="CAMINHÃO VW 9.170"/>
    <s v="BDU6J33"/>
    <n v="104893"/>
    <n v="111225"/>
    <s v="OK"/>
    <s v="GOMMA"/>
    <n v="450"/>
    <n v="674.52"/>
    <n v="1349.04"/>
  </r>
  <r>
    <s v="737/738"/>
    <s v="0123"/>
    <x v="2"/>
    <d v="2023-07-24T00:00:00"/>
    <d v="2023-08-08T00:00:00"/>
    <x v="1"/>
    <s v="GRITSCH"/>
    <x v="0"/>
    <x v="0"/>
    <x v="0"/>
    <x v="0"/>
    <x v="2"/>
    <s v="225/65/16"/>
    <s v="HIFLY"/>
    <s v="HIFLY SUPER2000"/>
    <s v="RANAULT MASTER"/>
    <s v="RHP7C51"/>
    <n v="137400"/>
    <n v="137468"/>
    <s v="OK"/>
    <s v="GOMMA"/>
    <s v="412-1"/>
    <n v="474.66"/>
    <n v="949.32"/>
  </r>
  <r>
    <m/>
    <s v="0123"/>
    <x v="2"/>
    <d v="2023-07-25T00:00:00"/>
    <d v="2023-07-31T00:00:00"/>
    <x v="1"/>
    <s v="GRITSCH"/>
    <x v="0"/>
    <x v="6"/>
    <x v="0"/>
    <x v="1"/>
    <x v="2"/>
    <s v="195/60/15"/>
    <s v="HIFLY"/>
    <s v="HIFLY HF261 TECHCO 1"/>
    <s v="VW SAVEIRO"/>
    <s v="SDU9F80"/>
    <n v="64156"/>
    <n v="64164"/>
    <s v="OK"/>
    <s v="TRISSINO"/>
    <n v="41077"/>
    <n v="288.06"/>
    <n v="576.12"/>
  </r>
  <r>
    <m/>
    <s v="0123"/>
    <x v="2"/>
    <d v="2023-07-25T00:00:00"/>
    <d v="2023-07-31T00:00:00"/>
    <x v="1"/>
    <s v="GRITSCH"/>
    <x v="0"/>
    <x v="6"/>
    <x v="0"/>
    <x v="1"/>
    <x v="1"/>
    <s v="195/60/15"/>
    <s v="HIFLY"/>
    <s v="HIFLY HF261 TECHCO 1"/>
    <s v="VW SAVEIRO"/>
    <s v="SDU9F80"/>
    <n v="64156"/>
    <n v="64164"/>
    <s v="OK"/>
    <s v="TRISSINO"/>
    <n v="41077"/>
    <n v="288.06"/>
    <n v="576.12"/>
  </r>
  <r>
    <m/>
    <s v="0123"/>
    <x v="2"/>
    <d v="2023-07-25T00:00:00"/>
    <d v="2023-08-02T00:00:00"/>
    <x v="1"/>
    <s v="GRITSCH"/>
    <x v="0"/>
    <x v="6"/>
    <x v="0"/>
    <x v="0"/>
    <x v="2"/>
    <s v="225/65/16"/>
    <s v="DELINTE"/>
    <s v="DELINTE DV2"/>
    <s v="RANAULT MASTER"/>
    <s v="BEY4E57"/>
    <n v="137800"/>
    <n v="140000"/>
    <m/>
    <s v="QUATRO1"/>
    <n v="1394"/>
    <n v="598"/>
    <n v="1196"/>
  </r>
  <r>
    <m/>
    <s v="0123"/>
    <x v="2"/>
    <d v="2023-07-25T00:00:00"/>
    <d v="2023-07-27T00:00:00"/>
    <x v="1"/>
    <s v="GRITSCH"/>
    <x v="0"/>
    <x v="6"/>
    <x v="0"/>
    <x v="0"/>
    <x v="1"/>
    <s v="225/75/16"/>
    <s v="WESTLAKE"/>
    <s v="WESTLAKE H188"/>
    <s v="MB SPRINTER"/>
    <s v="BCQ7B49"/>
    <n v="80195"/>
    <n v="80900"/>
    <m/>
    <s v="GOMMA"/>
    <n v="469"/>
    <n v="539.54"/>
    <n v="1079.08"/>
  </r>
  <r>
    <m/>
    <s v="0123"/>
    <x v="2"/>
    <d v="2023-07-25T00:00:00"/>
    <d v="2023-07-27T00:00:00"/>
    <x v="1"/>
    <s v="GRITSCH"/>
    <x v="0"/>
    <x v="6"/>
    <x v="0"/>
    <x v="0"/>
    <x v="2"/>
    <s v="225/75/16"/>
    <s v="WESTLAKE"/>
    <s v="WESTLAKE H188"/>
    <s v="MB SPRINTER"/>
    <s v="BCQ7B49"/>
    <n v="80195"/>
    <n v="80900"/>
    <m/>
    <s v="GOMMA"/>
    <n v="469"/>
    <n v="539.54"/>
    <n v="1079.08"/>
  </r>
  <r>
    <s v="729/730"/>
    <s v="0123"/>
    <x v="2"/>
    <d v="2023-07-24T00:00:00"/>
    <d v="2023-07-27T00:00:00"/>
    <x v="1"/>
    <s v="GRITSCH"/>
    <x v="0"/>
    <x v="19"/>
    <x v="0"/>
    <x v="0"/>
    <x v="2"/>
    <s v="225/65/16"/>
    <s v="HIFLY"/>
    <s v="HIFLY SUPER2000"/>
    <s v="RANAULT MASTER"/>
    <s v="BDC9J82"/>
    <n v="136948"/>
    <n v="136948"/>
    <s v="OK"/>
    <s v="GOMMA"/>
    <s v="412-1"/>
    <n v="474.66"/>
    <n v="949.32"/>
  </r>
  <r>
    <s v="731/732"/>
    <s v="0123"/>
    <x v="2"/>
    <d v="2023-07-24T00:00:00"/>
    <d v="2023-07-27T00:00:00"/>
    <x v="1"/>
    <s v="GRITSCH"/>
    <x v="0"/>
    <x v="19"/>
    <x v="0"/>
    <x v="0"/>
    <x v="1"/>
    <s v="225/65/16"/>
    <s v="HIFLY"/>
    <s v="HIFLY SUPER2000"/>
    <s v="RANAULT MASTER"/>
    <s v="BDC9J82"/>
    <n v="136948"/>
    <n v="136948"/>
    <s v="OK"/>
    <s v="GOMMA"/>
    <s v="412-1"/>
    <n v="474.66"/>
    <n v="949.32"/>
  </r>
  <r>
    <s v="733/734"/>
    <s v="0123"/>
    <x v="2"/>
    <d v="2023-07-24T00:00:00"/>
    <d v="2023-08-03T00:00:00"/>
    <x v="1"/>
    <s v="GRITSCH"/>
    <x v="0"/>
    <x v="19"/>
    <x v="0"/>
    <x v="0"/>
    <x v="2"/>
    <s v="225/65/16"/>
    <s v="HIFLY"/>
    <s v="HIFLY SUPER2000"/>
    <s v="RANAULT MASTER"/>
    <s v="BDD3B63"/>
    <n v="161120"/>
    <n v="161276"/>
    <s v="OK"/>
    <s v="GOMMA"/>
    <s v="412-1"/>
    <n v="474.66"/>
    <n v="949.32"/>
  </r>
  <r>
    <s v="735/736"/>
    <s v="0123"/>
    <x v="2"/>
    <d v="2023-07-24T00:00:00"/>
    <d v="2023-08-03T00:00:00"/>
    <x v="1"/>
    <s v="GRITSCH"/>
    <x v="0"/>
    <x v="19"/>
    <x v="0"/>
    <x v="0"/>
    <x v="1"/>
    <s v="225/65/16"/>
    <s v="HIFLY"/>
    <s v="HIFLY SUPER2000"/>
    <s v="RANAULT MASTER"/>
    <s v="BDD3B63"/>
    <n v="161120"/>
    <n v="161276"/>
    <s v="OK"/>
    <s v="TRISSINO"/>
    <n v="39409"/>
    <n v="491.85"/>
    <n v="983.7"/>
  </r>
  <r>
    <s v="723/724"/>
    <s v="9518"/>
    <x v="2"/>
    <d v="2023-07-26T00:00:00"/>
    <s v="SEM OS"/>
    <x v="1"/>
    <s v="GRITSCH"/>
    <x v="0"/>
    <x v="19"/>
    <x v="0"/>
    <x v="3"/>
    <x v="2"/>
    <s v="215/75/17.5"/>
    <s v="GOODTRIP "/>
    <s v="GOODTRIP KTX816"/>
    <s v="FORD CARGO 816S"/>
    <s v="BDD3B67"/>
    <n v="183814"/>
    <m/>
    <s v="OK"/>
    <s v="GOMMA"/>
    <n v="441"/>
    <n v="674.52"/>
    <n v="1349.04"/>
  </r>
  <r>
    <s v="739/740"/>
    <s v="1323"/>
    <x v="2"/>
    <d v="2023-07-27T00:00:00"/>
    <d v="2023-07-28T00:00:00"/>
    <x v="1"/>
    <s v="GRITSCH"/>
    <x v="2"/>
    <x v="14"/>
    <x v="0"/>
    <x v="1"/>
    <x v="2"/>
    <s v="195/60/15"/>
    <s v="HIFLY"/>
    <s v="HIFLY HF261 TECHCO 1"/>
    <s v="VW SAVEIRO"/>
    <s v="SEI5B87"/>
    <n v="20000"/>
    <n v="18161"/>
    <s v="OK"/>
    <s v="TRISSINO"/>
    <n v="41077"/>
    <n v="288.06"/>
    <n v="576.12"/>
  </r>
  <r>
    <s v="741/742"/>
    <s v="1323"/>
    <x v="2"/>
    <d v="2023-07-27T00:00:00"/>
    <d v="2023-07-28T00:00:00"/>
    <x v="1"/>
    <s v="GRITSCH"/>
    <x v="2"/>
    <x v="14"/>
    <x v="0"/>
    <x v="1"/>
    <x v="1"/>
    <s v="195/60/15"/>
    <s v="HIFLY"/>
    <s v="HIFLY HF261 TECHCO 1"/>
    <s v="VW SAVEIRO"/>
    <s v="SEI5B87"/>
    <n v="20000"/>
    <n v="18161"/>
    <s v="OK"/>
    <s v="TRISSINO"/>
    <n v="41077"/>
    <n v="288.06"/>
    <n v="576.12"/>
  </r>
  <r>
    <s v="743"/>
    <s v="1323"/>
    <x v="2"/>
    <d v="2023-07-27T00:00:00"/>
    <d v="2023-07-28T00:00:00"/>
    <x v="1"/>
    <s v="GRITSCH"/>
    <x v="2"/>
    <x v="14"/>
    <x v="0"/>
    <x v="1"/>
    <x v="3"/>
    <s v="195/60/15"/>
    <s v="HIFLY"/>
    <s v="HIFLY HF261 TECHCO 1"/>
    <s v="VW SAVEIRO"/>
    <s v="SEI5B87"/>
    <n v="20000"/>
    <n v="18161"/>
    <s v="OK"/>
    <s v="TRISSINO"/>
    <n v="41077"/>
    <n v="288.06"/>
    <n v="576.12"/>
  </r>
  <r>
    <s v="573/574"/>
    <s v="0123"/>
    <x v="2"/>
    <d v="2023-07-27T00:00:00"/>
    <d v="2023-07-31T00:00:00"/>
    <x v="1"/>
    <s v="GRITSCH"/>
    <x v="2"/>
    <x v="3"/>
    <x v="0"/>
    <x v="2"/>
    <x v="1"/>
    <s v="175/70/14"/>
    <s v="HIFLY"/>
    <s v="HIFLY SUPER2000"/>
    <s v="FIAT FIORINO"/>
    <s v="RHS8D16"/>
    <n v="130941"/>
    <n v="131965"/>
    <s v="OK"/>
    <s v="GOMMA"/>
    <n v="24412"/>
    <n v="258.14999999999998"/>
    <n v="516.29999999999995"/>
  </r>
  <r>
    <s v="744/745"/>
    <s v="1323"/>
    <x v="2"/>
    <d v="2023-07-27T00:00:00"/>
    <d v="2023-07-31T00:00:00"/>
    <x v="1"/>
    <s v="GRITSCH"/>
    <x v="2"/>
    <x v="3"/>
    <x v="0"/>
    <x v="2"/>
    <x v="2"/>
    <s v="175/70/14"/>
    <s v="HIFLY"/>
    <s v="HIFLY SUPER2000"/>
    <s v="FIAT FIORINO"/>
    <s v="RHS8D16"/>
    <n v="130941"/>
    <n v="131965"/>
    <s v="OK"/>
    <s v="GOMMA"/>
    <n v="412"/>
    <n v="241.59"/>
    <n v="483.18"/>
  </r>
  <r>
    <s v="746/747"/>
    <s v="0723 / 0923"/>
    <x v="2"/>
    <d v="2023-07-31T00:00:00"/>
    <d v="2023-08-03T00:00:00"/>
    <x v="1"/>
    <s v="GRITSCH"/>
    <x v="2"/>
    <x v="3"/>
    <x v="0"/>
    <x v="0"/>
    <x v="2"/>
    <s v="225/75/16"/>
    <s v="WESTLAKE"/>
    <s v="WESTLAKE H188"/>
    <s v="MB SPRINTER"/>
    <s v="BCQ7158"/>
    <n v="79952"/>
    <n v="80715"/>
    <s v="OK"/>
    <s v="GOMMA"/>
    <n v="498"/>
    <n v="539.54"/>
    <n v="1079.08"/>
  </r>
  <r>
    <s v="748"/>
    <s v="1623"/>
    <x v="2"/>
    <d v="2023-08-02T00:00:00"/>
    <d v="2023-08-25T00:00:00"/>
    <x v="2"/>
    <s v="GRITSCH"/>
    <x v="3"/>
    <x v="11"/>
    <x v="2"/>
    <x v="0"/>
    <x v="1"/>
    <s v="225/65/16"/>
    <s v="HIFLY"/>
    <s v="HIFLY SUPER2000"/>
    <s v="RANAULT MASTER"/>
    <s v="BEB9E20"/>
    <n v="97133"/>
    <n v="97670"/>
    <s v="OK"/>
    <s v="TRISSINO"/>
    <n v="42130"/>
    <n v="485.83"/>
    <n v="485.83"/>
  </r>
  <r>
    <s v="749/750"/>
    <s v="1623"/>
    <x v="2"/>
    <d v="2023-08-03T00:00:00"/>
    <d v="2023-08-08T00:00:00"/>
    <x v="2"/>
    <s v="GRITSCH"/>
    <x v="0"/>
    <x v="6"/>
    <x v="0"/>
    <x v="1"/>
    <x v="2"/>
    <s v="195/60/15"/>
    <s v="LING LONG"/>
    <s v="LINLONG GREEN MAX HP010"/>
    <s v="VW SAVEIRO"/>
    <s v="SDU9F71"/>
    <n v="82350"/>
    <n v="83300"/>
    <s v="OK"/>
    <s v="TRISSINO"/>
    <s v="42130."/>
    <n v="284.14999999999998"/>
    <n v="568.29999999999995"/>
  </r>
  <r>
    <s v="751/752"/>
    <s v="162"/>
    <x v="2"/>
    <d v="2023-08-03T00:00:00"/>
    <d v="2023-08-08T00:00:00"/>
    <x v="2"/>
    <s v="GRITSCH"/>
    <x v="0"/>
    <x v="6"/>
    <x v="0"/>
    <x v="1"/>
    <x v="1"/>
    <s v="195/60/15"/>
    <s v="LING LONG"/>
    <s v="LINLONG GREEN MAX HP010"/>
    <s v="VW SAVEIRO"/>
    <s v="SDU9F71"/>
    <n v="82350"/>
    <n v="83300"/>
    <s v="OK"/>
    <s v="TRISSINO"/>
    <s v="42130."/>
    <n v="284.14999999999998"/>
    <n v="568.29999999999995"/>
  </r>
  <r>
    <s v="759/760"/>
    <s v="1623"/>
    <x v="2"/>
    <d v="2023-08-04T00:00:00"/>
    <d v="2023-08-09T00:00:00"/>
    <x v="2"/>
    <s v="GRITSCH"/>
    <x v="2"/>
    <x v="14"/>
    <x v="0"/>
    <x v="1"/>
    <x v="2"/>
    <s v="195/60/15"/>
    <s v="LING LONG"/>
    <s v="LINLONG GREEN MAX HP010"/>
    <s v="VW SAVEIRO"/>
    <s v="SDU9F69"/>
    <n v="51000"/>
    <n v="50590"/>
    <s v="OK"/>
    <s v="TRISSINO"/>
    <s v="42130."/>
    <n v="284.14999999999998"/>
    <n v="568.29999999999995"/>
  </r>
  <r>
    <s v="761/762"/>
    <s v="1623"/>
    <x v="2"/>
    <d v="2023-08-04T00:00:00"/>
    <d v="2023-08-09T00:00:00"/>
    <x v="2"/>
    <s v="GRITSCH"/>
    <x v="2"/>
    <x v="14"/>
    <x v="0"/>
    <x v="1"/>
    <x v="1"/>
    <s v="195/60/15"/>
    <s v="LING LONG"/>
    <s v="LINLONG GREEN MAX HP010"/>
    <s v="VW SAVEIRO"/>
    <s v="SDU9F69"/>
    <n v="51000"/>
    <n v="50590"/>
    <s v="OK"/>
    <s v="TRISSINO"/>
    <s v="42130."/>
    <n v="284.14999999999998"/>
    <n v="568.29999999999995"/>
  </r>
  <r>
    <s v="763/764"/>
    <s v="1623"/>
    <x v="2"/>
    <d v="2023-08-07T00:00:00"/>
    <d v="2023-08-11T00:00:00"/>
    <x v="2"/>
    <s v="GRITSCH"/>
    <x v="0"/>
    <x v="19"/>
    <x v="0"/>
    <x v="0"/>
    <x v="2"/>
    <s v="225/65/16"/>
    <s v="HIFLY"/>
    <s v="HIFLY SUPER2000"/>
    <s v="RANAULT MASTER"/>
    <s v="BDD0B38"/>
    <n v="79395"/>
    <n v="79563"/>
    <s v="OK"/>
    <s v="TRISSINO"/>
    <n v="42130"/>
    <n v="485.83"/>
    <n v="971.66"/>
  </r>
  <r>
    <s v="765/766"/>
    <s v="1623"/>
    <x v="2"/>
    <d v="2023-08-07T00:00:00"/>
    <d v="2023-08-11T00:00:00"/>
    <x v="2"/>
    <s v="GRITSCH"/>
    <x v="0"/>
    <x v="19"/>
    <x v="0"/>
    <x v="0"/>
    <x v="1"/>
    <s v="225/65/16"/>
    <s v="HIFLY"/>
    <s v="HIFLY SUPER2000"/>
    <s v="RANAULT MASTER"/>
    <s v="BDD0B38"/>
    <n v="79395"/>
    <n v="79563"/>
    <s v="OK"/>
    <s v="TRISSINO"/>
    <n v="42130"/>
    <n v="485.83"/>
    <n v="971.66"/>
  </r>
  <r>
    <s v="767/768"/>
    <s v="1623"/>
    <x v="2"/>
    <d v="2023-08-07T00:00:00"/>
    <d v="2023-08-15T00:00:00"/>
    <x v="2"/>
    <s v="GRITSCH"/>
    <x v="0"/>
    <x v="4"/>
    <x v="0"/>
    <x v="1"/>
    <x v="2"/>
    <s v="195/60/15"/>
    <s v="LING LONG"/>
    <s v="LINLONG GREEN MAX HP010"/>
    <s v="VW SAVEIRO"/>
    <s v="SDU9F01"/>
    <n v="61217"/>
    <n v="60409"/>
    <s v="OK"/>
    <s v="TRISSINO"/>
    <s v="42130."/>
    <n v="284.14999999999998"/>
    <n v="568.29999999999995"/>
  </r>
  <r>
    <s v="769/770"/>
    <s v="1623"/>
    <x v="2"/>
    <d v="2023-08-07T00:00:00"/>
    <d v="2023-08-15T00:00:00"/>
    <x v="2"/>
    <s v="GRITSCH"/>
    <x v="0"/>
    <x v="4"/>
    <x v="0"/>
    <x v="1"/>
    <x v="1"/>
    <s v="195/60/15"/>
    <s v="LING LONG"/>
    <s v="LINLONG GREEN MAX HP010"/>
    <s v="VW SAVEIRO"/>
    <s v="SDU9F01"/>
    <n v="61217"/>
    <n v="60409"/>
    <s v="OK"/>
    <s v="TRISSINO"/>
    <s v="42130."/>
    <n v="284.14999999999998"/>
    <n v="568.29999999999995"/>
  </r>
  <r>
    <s v="771/772"/>
    <s v="1623"/>
    <x v="2"/>
    <d v="2023-08-07T00:00:00"/>
    <d v="2023-08-15T00:00:00"/>
    <x v="2"/>
    <s v="GRITSCH"/>
    <x v="0"/>
    <x v="4"/>
    <x v="0"/>
    <x v="0"/>
    <x v="2"/>
    <s v="225/65/16"/>
    <s v="HIFLY"/>
    <s v="HIFLY SUPER2000"/>
    <s v="RANAULT MASTER"/>
    <s v="BDC9J85"/>
    <n v="131000"/>
    <n v="134375"/>
    <s v="OK"/>
    <s v="TRISSINO"/>
    <n v="42130"/>
    <n v="485.83"/>
    <n v="971.66"/>
  </r>
  <r>
    <s v="773/774"/>
    <s v="0123"/>
    <x v="2"/>
    <d v="2023-08-07T00:00:00"/>
    <d v="2023-08-24T00:00:00"/>
    <x v="2"/>
    <s v="GRITSCH"/>
    <x v="0"/>
    <x v="4"/>
    <x v="0"/>
    <x v="2"/>
    <x v="2"/>
    <s v="175/70/14"/>
    <s v="HIFLY"/>
    <s v="HIFLY SUPER2000"/>
    <s v="FIAT FIORINO"/>
    <s v="BDX9F70"/>
    <n v="101856"/>
    <n v="101181"/>
    <s v="OK"/>
    <s v="GOMMA"/>
    <n v="485"/>
    <n v="236.6"/>
    <n v="473.2"/>
  </r>
  <r>
    <s v="775/776"/>
    <s v="1623"/>
    <x v="2"/>
    <d v="2023-08-09T00:00:00"/>
    <d v="2023-08-14T00:00:00"/>
    <x v="2"/>
    <s v="GRITSCH"/>
    <x v="2"/>
    <x v="10"/>
    <x v="0"/>
    <x v="1"/>
    <x v="1"/>
    <s v="195/60/15"/>
    <s v="LING LONG"/>
    <s v="LINLONG GREEN MAX HP010"/>
    <s v="VW SAVEIRO"/>
    <s v="SDU9E81"/>
    <n v="59562"/>
    <n v="62315"/>
    <s v="OK"/>
    <s v="TRISSINO"/>
    <s v="42130."/>
    <n v="284.14999999999998"/>
    <n v="568.29999999999995"/>
  </r>
  <r>
    <s v="777/778"/>
    <s v="1623"/>
    <x v="2"/>
    <d v="2023-08-09T00:00:00"/>
    <d v="2023-08-11T00:00:00"/>
    <x v="2"/>
    <s v="GRITSCH"/>
    <x v="2"/>
    <x v="10"/>
    <x v="0"/>
    <x v="0"/>
    <x v="2"/>
    <s v="225/65/16"/>
    <s v="HIFLY"/>
    <s v="HIFLY SUPER2000"/>
    <s v="RANAULT MASTER"/>
    <s v="RHP7C47"/>
    <n v="44497"/>
    <n v="45279"/>
    <s v="OK"/>
    <s v="TRISSINO"/>
    <n v="42130"/>
    <n v="485.83"/>
    <n v="971.66"/>
  </r>
  <r>
    <s v="799/800"/>
    <s v="1623"/>
    <x v="2"/>
    <d v="2023-08-09T00:00:00"/>
    <s v="SEM OS"/>
    <x v="2"/>
    <s v="GRITSCH"/>
    <x v="0"/>
    <x v="1"/>
    <x v="0"/>
    <x v="0"/>
    <x v="1"/>
    <s v="225/65/16"/>
    <s v="HIFLY"/>
    <s v="HIFLY SUPER2000"/>
    <s v="RANAULT MASTER"/>
    <s v="RHL1G23"/>
    <n v="230222"/>
    <m/>
    <s v="OK"/>
    <s v="TRISSINO"/>
    <n v="42130"/>
    <n v="485.83"/>
    <n v="971.66"/>
  </r>
  <r>
    <s v="801/802"/>
    <s v="1623"/>
    <x v="2"/>
    <d v="2023-08-09T00:00:00"/>
    <s v="SEM OS"/>
    <x v="2"/>
    <s v="GRITSCH"/>
    <x v="0"/>
    <x v="1"/>
    <x v="0"/>
    <x v="0"/>
    <x v="2"/>
    <s v="225/65/16"/>
    <s v="HIFLY"/>
    <s v="HIFLY SUPER2000"/>
    <s v="RANAULT MASTER"/>
    <s v="RHL1G23"/>
    <n v="230222"/>
    <m/>
    <s v="OK"/>
    <s v="TRISSINO"/>
    <n v="42130"/>
    <n v="485.83"/>
    <n v="971.66"/>
  </r>
  <r>
    <s v="779/780"/>
    <s v="1523/1323"/>
    <x v="2"/>
    <d v="2023-08-15T00:00:00"/>
    <d v="2023-08-17T00:00:00"/>
    <x v="2"/>
    <s v="GRITSCH"/>
    <x v="0"/>
    <x v="4"/>
    <x v="0"/>
    <x v="3"/>
    <x v="1"/>
    <s v="235/75/17.5"/>
    <s v="AMULET "/>
    <s v="AMULET AT501"/>
    <s v="CAMINHÃO VW 11.180"/>
    <s v="RHQ4D39"/>
    <n v="139000"/>
    <n v="140544"/>
    <s v="OK"/>
    <s v="GOMMA"/>
    <n v="567"/>
    <n v="798.58"/>
    <n v="1597.16"/>
  </r>
  <r>
    <s v="815/816"/>
    <s v="0122"/>
    <x v="2"/>
    <d v="2023-08-15T00:00:00"/>
    <d v="2023-08-17T00:00:00"/>
    <x v="2"/>
    <s v="GRITSCH"/>
    <x v="0"/>
    <x v="1"/>
    <x v="0"/>
    <x v="2"/>
    <x v="2"/>
    <s v="175/65/14"/>
    <s v="XBRI"/>
    <s v="XBRI 82H PREMIUM F1"/>
    <s v="VW GOL"/>
    <s v="BDS2G31"/>
    <n v="117804"/>
    <n v="117804"/>
    <m/>
    <s v="GOMMA"/>
    <n v="25017"/>
    <n v="288.95999999999998"/>
    <n v="577.91999999999996"/>
  </r>
  <r>
    <s v="781/782"/>
    <s v="0723"/>
    <x v="2"/>
    <d v="2023-08-16T00:00:00"/>
    <d v="2023-08-28T00:00:00"/>
    <x v="2"/>
    <s v="GRITSCH"/>
    <x v="0"/>
    <x v="6"/>
    <x v="0"/>
    <x v="0"/>
    <x v="1"/>
    <s v="225/75/16"/>
    <s v="WESTLAKE"/>
    <s v="WESTLAKE H188"/>
    <s v="MB SPRINTER"/>
    <s v="SDV8E51"/>
    <n v="68351"/>
    <n v="72200"/>
    <s v="OK"/>
    <s v="GOMMA"/>
    <n v="25026"/>
    <n v="545.03"/>
    <n v="1090.06"/>
  </r>
  <r>
    <s v="783/784"/>
    <s v="0723/0923"/>
    <x v="2"/>
    <d v="2023-08-16T00:00:00"/>
    <d v="2023-08-28T00:00:00"/>
    <x v="2"/>
    <s v="GRITSCH"/>
    <x v="0"/>
    <x v="6"/>
    <x v="0"/>
    <x v="0"/>
    <x v="1"/>
    <s v="225/75/16"/>
    <s v="WESTLAKE"/>
    <s v="WESTLAKE H188"/>
    <s v="MB SPRINTER"/>
    <s v="SDV8E51"/>
    <n v="68351"/>
    <n v="72200"/>
    <s v="OK"/>
    <s v="GOMMA"/>
    <n v="522"/>
    <n v="534.54999999999995"/>
    <n v="1069.0999999999999"/>
  </r>
  <r>
    <s v="785/786"/>
    <s v="1523 / 1023"/>
    <x v="2"/>
    <d v="2023-08-17T00:00:00"/>
    <s v="SEM OS"/>
    <x v="2"/>
    <s v="GRITSCH"/>
    <x v="0"/>
    <x v="0"/>
    <x v="0"/>
    <x v="2"/>
    <x v="1"/>
    <s v="175/70/14"/>
    <s v="HIFLY"/>
    <s v="HIFLY SUPER2000"/>
    <s v="FIAT FIORINO"/>
    <s v="BCN9F78"/>
    <n v="82500"/>
    <m/>
    <s v="OK"/>
    <s v="GOMMA"/>
    <n v="485"/>
    <n v="236.6"/>
    <n v="473.2"/>
  </r>
  <r>
    <s v="787/788"/>
    <s v="1323 / 1023"/>
    <x v="2"/>
    <d v="2023-08-17T00:00:00"/>
    <s v="SEM OS"/>
    <x v="2"/>
    <s v="GRITSCH"/>
    <x v="0"/>
    <x v="0"/>
    <x v="0"/>
    <x v="2"/>
    <x v="2"/>
    <s v="175/70/14"/>
    <s v="HIFLY"/>
    <s v="HIFLY SUPER2000"/>
    <s v="FIAT FIORINO"/>
    <s v="BCN9F78"/>
    <n v="82500"/>
    <m/>
    <s v="OK"/>
    <s v="GOMMA"/>
    <n v="485"/>
    <n v="236.6"/>
    <n v="473.2"/>
  </r>
  <r>
    <s v="789/790"/>
    <s v="1523 / 1523"/>
    <x v="2"/>
    <d v="2023-08-17T00:00:00"/>
    <s v="SEM OS"/>
    <x v="2"/>
    <s v="GRITSCH"/>
    <x v="0"/>
    <x v="0"/>
    <x v="0"/>
    <x v="1"/>
    <x v="2"/>
    <s v="195/60/15"/>
    <s v="LING LONG"/>
    <s v="LINLONG GREEN MAX HP010"/>
    <s v="VW SAVEIRO"/>
    <s v="SEI5B90"/>
    <n v="26000"/>
    <m/>
    <s v="OK"/>
    <s v="TRISSINO"/>
    <s v="42130."/>
    <n v="284.14999999999998"/>
    <n v="568.29999999999995"/>
  </r>
  <r>
    <s v="791/792"/>
    <s v="1523 / 1623"/>
    <x v="2"/>
    <d v="2023-08-17T00:00:00"/>
    <s v="SEM OS"/>
    <x v="2"/>
    <s v="GRITSCH"/>
    <x v="0"/>
    <x v="0"/>
    <x v="0"/>
    <x v="1"/>
    <x v="1"/>
    <s v="195/60/15"/>
    <s v="LING LONG"/>
    <s v="LINLONG GREEN MAX HP010"/>
    <s v="VW SAVEIRO"/>
    <s v="SEI5B90"/>
    <n v="26000"/>
    <m/>
    <s v="OK"/>
    <s v="TRISSINO"/>
    <s v="42130."/>
    <n v="284.14999999999998"/>
    <n v="568.29999999999995"/>
  </r>
  <r>
    <s v="803/804"/>
    <s v="0723"/>
    <x v="2"/>
    <d v="2023-08-21T00:00:00"/>
    <s v="SEM OS"/>
    <x v="2"/>
    <s v="GRITSCH"/>
    <x v="0"/>
    <x v="1"/>
    <x v="0"/>
    <x v="0"/>
    <x v="1"/>
    <s v="225/75/16"/>
    <s v="WESTLAKE"/>
    <s v="WESTLAKE H188"/>
    <s v="FIAT DUCATO"/>
    <s v="BCS8D34"/>
    <n v="179519"/>
    <m/>
    <s v="OK"/>
    <s v="GOMMA"/>
    <n v="25047"/>
    <n v="545.03"/>
    <n v="1090.06"/>
  </r>
  <r>
    <s v="793/794"/>
    <s v="1023"/>
    <x v="2"/>
    <d v="2023-08-21T00:00:00"/>
    <d v="2023-08-28T00:00:00"/>
    <x v="2"/>
    <s v="GRITSCH"/>
    <x v="0"/>
    <x v="19"/>
    <x v="0"/>
    <x v="0"/>
    <x v="2"/>
    <s v="225/65/16"/>
    <s v="DELINTE"/>
    <s v="DELINTE DV2"/>
    <s v="RANAULT MASTER"/>
    <s v="BDC9J78"/>
    <n v="94432"/>
    <n v="94754"/>
    <s v="OK"/>
    <s v="QUATRO1"/>
    <n v="1394"/>
    <n v="598"/>
    <n v="1196"/>
  </r>
  <r>
    <s v="795/796"/>
    <s v="1023"/>
    <x v="2"/>
    <d v="2023-08-21T00:00:00"/>
    <d v="2023-08-28T00:00:00"/>
    <x v="2"/>
    <s v="GRITSCH"/>
    <x v="0"/>
    <x v="19"/>
    <x v="0"/>
    <x v="0"/>
    <x v="1"/>
    <s v="225/65/16"/>
    <s v="DELINTE"/>
    <s v="DELINTE DV2"/>
    <s v="RANAULT MASTER"/>
    <s v="BDC9J78"/>
    <n v="94432"/>
    <n v="94754"/>
    <s v="OK"/>
    <s v="QUATRO1"/>
    <n v="1394"/>
    <n v="598"/>
    <n v="1196"/>
  </r>
  <r>
    <s v="797/798"/>
    <s v="1623 / 0123"/>
    <x v="2"/>
    <d v="2023-08-21T00:00:00"/>
    <d v="2023-08-28T00:00:00"/>
    <x v="2"/>
    <s v="GRITSCH"/>
    <x v="0"/>
    <x v="19"/>
    <x v="0"/>
    <x v="0"/>
    <x v="2"/>
    <s v="225/65/16"/>
    <s v="HIFLY"/>
    <s v="HIFLY SUPER2000"/>
    <s v="RANAULT MASTER"/>
    <s v="BDC9J75"/>
    <n v="158283"/>
    <n v="158455"/>
    <s v="OK"/>
    <s v="TRISSINO"/>
    <n v="42130"/>
    <n v="485.83"/>
    <n v="971.66"/>
  </r>
  <r>
    <s v="805/806"/>
    <s v="1123 / 1323"/>
    <x v="2"/>
    <d v="2023-08-23T00:00:00"/>
    <s v="SEM OS"/>
    <x v="2"/>
    <s v="GRITSCH"/>
    <x v="0"/>
    <x v="1"/>
    <x v="0"/>
    <x v="3"/>
    <x v="1"/>
    <s v="215/75/17.5"/>
    <s v="AMULET "/>
    <s v="AMULET ATOS"/>
    <s v="CAMINHÃO VW 9.170"/>
    <s v="RHT2C47"/>
    <n v="70506"/>
    <m/>
    <s v="OK"/>
    <s v="GOMMA"/>
    <n v="596"/>
    <n v="684.8"/>
    <n v="1369.6"/>
  </r>
  <r>
    <s v="753/756"/>
    <s v="0123"/>
    <x v="2"/>
    <d v="2023-08-23T00:00:00"/>
    <d v="2023-09-21T00:00:00"/>
    <x v="2"/>
    <s v="GRITSCH"/>
    <x v="2"/>
    <x v="7"/>
    <x v="0"/>
    <x v="2"/>
    <x v="1"/>
    <s v="175/70/14"/>
    <s v="HIFLY"/>
    <s v="HIFLY SUPER2000"/>
    <s v="FIAT FIORINO"/>
    <s v="BEQ2A59"/>
    <n v="161300"/>
    <n v="162327"/>
    <s v="OK"/>
    <s v="GOMMA"/>
    <n v="412"/>
    <n v="241.59"/>
    <n v="483.18"/>
  </r>
  <r>
    <s v="807/808"/>
    <s v="1623 / 1523"/>
    <x v="2"/>
    <d v="2023-08-23T00:00:00"/>
    <d v="2023-09-20T00:00:00"/>
    <x v="2"/>
    <s v="GRITSCH"/>
    <x v="0"/>
    <x v="7"/>
    <x v="0"/>
    <x v="1"/>
    <x v="2"/>
    <s v="195/60/15"/>
    <s v="LING LONG"/>
    <s v="LINLONG GREEN MAX HP010"/>
    <s v="VW SAVEIRO"/>
    <s v="SDU9E85"/>
    <n v="50200"/>
    <n v="128365"/>
    <s v="OK"/>
    <s v="TRISSINO"/>
    <s v="42130."/>
    <n v="284.14999999999998"/>
    <n v="568.29999999999995"/>
  </r>
  <r>
    <s v="809/810"/>
    <s v="1523 / 1623"/>
    <x v="2"/>
    <d v="2023-08-23T00:00:00"/>
    <d v="2023-09-20T00:00:00"/>
    <x v="2"/>
    <s v="GRITSCH"/>
    <x v="0"/>
    <x v="7"/>
    <x v="0"/>
    <x v="1"/>
    <x v="1"/>
    <s v="195/60/15"/>
    <s v="LING LONG"/>
    <s v="LINLONG GREEN MAX HP010"/>
    <s v="VW SAVEIRO"/>
    <s v="SDU9E85"/>
    <n v="50200"/>
    <n v="128365"/>
    <s v="OK"/>
    <s v="TRISSINO"/>
    <s v="42130."/>
    <n v="284.14999999999998"/>
    <n v="568.29999999999995"/>
  </r>
  <r>
    <s v="811/812"/>
    <s v="1223 / 1323"/>
    <x v="2"/>
    <d v="2023-08-24T00:00:00"/>
    <s v="SEM OS"/>
    <x v="2"/>
    <s v="GRITSCH"/>
    <x v="0"/>
    <x v="4"/>
    <x v="0"/>
    <x v="1"/>
    <x v="1"/>
    <s v="195/60/15"/>
    <s v="HIFLY"/>
    <s v="HIFLY HF261 TECHCO 1"/>
    <s v="VW SAVEIRO"/>
    <s v="SDU9F45"/>
    <n v="72150"/>
    <m/>
    <s v="OK"/>
    <s v="TRISSINO"/>
    <n v="41077"/>
    <n v="288.06"/>
    <n v="576.12"/>
  </r>
  <r>
    <s v="813/814"/>
    <s v="1623"/>
    <x v="2"/>
    <d v="2023-08-25T00:00:00"/>
    <d v="2023-09-22T00:00:00"/>
    <x v="2"/>
    <s v="GRITSCH"/>
    <x v="0"/>
    <x v="1"/>
    <x v="0"/>
    <x v="0"/>
    <x v="2"/>
    <s v="225/65/16"/>
    <s v="HIFLY"/>
    <s v="HIFLY SUPER2000"/>
    <s v="RANAULT MASTER"/>
    <s v="SEL0E72"/>
    <n v="33283"/>
    <n v="39500"/>
    <s v="OK"/>
    <s v="TRISSINO"/>
    <n v="42130"/>
    <n v="485.83"/>
    <n v="971.66"/>
  </r>
  <r>
    <s v="817/818"/>
    <s v="0923 / 0723"/>
    <x v="2"/>
    <d v="2023-08-25T00:00:00"/>
    <d v="2023-08-30T00:00:00"/>
    <x v="2"/>
    <s v="GRITSCH"/>
    <x v="0"/>
    <x v="6"/>
    <x v="0"/>
    <x v="0"/>
    <x v="1"/>
    <s v="225/75/16"/>
    <s v="WESTLAKE"/>
    <s v="WESTLAKE H188"/>
    <s v="MB SPRINTER"/>
    <s v="BCQ7144"/>
    <n v="59000"/>
    <n v="59800"/>
    <s v="OK"/>
    <s v="GOMMA"/>
    <n v="623"/>
    <n v="544.71"/>
    <n v="1089.42"/>
  </r>
  <r>
    <s v="819/820"/>
    <s v="1323"/>
    <x v="2"/>
    <d v="2023-08-25T00:00:00"/>
    <d v="2023-08-28T00:00:00"/>
    <x v="2"/>
    <s v="GRITSCH"/>
    <x v="0"/>
    <x v="6"/>
    <x v="0"/>
    <x v="1"/>
    <x v="1"/>
    <s v="195/60/15"/>
    <s v="HIFLY"/>
    <s v="HIFLY HF261 TECHCO 1"/>
    <s v="VW SAVEIRO"/>
    <s v="SEH0B26"/>
    <n v="36890"/>
    <n v="37000"/>
    <s v="OK"/>
    <s v="GOMMA"/>
    <s v="623.."/>
    <n v="295.16000000000003"/>
    <n v="590.32000000000005"/>
  </r>
  <r>
    <s v="821"/>
    <s v="1623"/>
    <x v="2"/>
    <d v="2023-08-25T00:00:00"/>
    <d v="2023-08-30T00:00:00"/>
    <x v="2"/>
    <s v="GRITSCH"/>
    <x v="0"/>
    <x v="4"/>
    <x v="2"/>
    <x v="0"/>
    <x v="2"/>
    <s v="225/65/16"/>
    <s v="HIFLY"/>
    <s v="HIFLY SUPER2000"/>
    <s v="RANAULT MASTER"/>
    <s v="BDC9J85"/>
    <n v="140500"/>
    <n v="137461"/>
    <s v="OK"/>
    <s v="TRISSINO"/>
    <n v="42130"/>
    <n v="524.88"/>
    <n v="524.88"/>
  </r>
  <r>
    <s v="822"/>
    <s v="1623"/>
    <x v="2"/>
    <d v="2023-08-25T00:00:00"/>
    <d v="2023-08-30T00:00:00"/>
    <x v="2"/>
    <s v="GRITSCH"/>
    <x v="0"/>
    <x v="4"/>
    <x v="2"/>
    <x v="0"/>
    <x v="2"/>
    <s v="225/65/16"/>
    <s v="HIFLY"/>
    <s v="HIFLY SUPER2000"/>
    <s v="RANAULT MASTER"/>
    <s v="BDC9J85"/>
    <n v="140500"/>
    <n v="137461"/>
    <s v="OK"/>
    <s v="TRISSINO"/>
    <n v="39409"/>
    <n v="491.85"/>
    <n v="491.85"/>
  </r>
  <r>
    <m/>
    <m/>
    <x v="2"/>
    <d v="2023-08-29T00:00:00"/>
    <d v="2023-08-29T00:00:00"/>
    <x v="2"/>
    <s v="GRITSCH"/>
    <x v="0"/>
    <x v="1"/>
    <x v="0"/>
    <x v="0"/>
    <x v="2"/>
    <s v="225/75/16"/>
    <s v="WESTLAKE"/>
    <s v="WESTLAKE H188"/>
    <s v="FIAT DUCATO"/>
    <s v="RHU0G62"/>
    <n v="68385"/>
    <n v="68385"/>
    <m/>
    <s v="GOMMA"/>
    <n v="623"/>
    <n v="544.71"/>
    <n v="1089.42"/>
  </r>
  <r>
    <m/>
    <m/>
    <x v="2"/>
    <d v="2023-08-29T00:00:00"/>
    <m/>
    <x v="2"/>
    <s v="GRITSCH"/>
    <x v="0"/>
    <x v="1"/>
    <x v="0"/>
    <x v="2"/>
    <x v="2"/>
    <s v="175/70/14"/>
    <s v="HIFLY"/>
    <s v="HIFLY SUPER2000"/>
    <s v="FIAT FIORINO"/>
    <s v="RHS8D29"/>
    <n v="70628"/>
    <n v="70628"/>
    <m/>
    <s v="GOMMA"/>
    <n v="412"/>
    <n v="241.59"/>
    <n v="483.18"/>
  </r>
  <r>
    <s v="823/824"/>
    <s v="5022"/>
    <x v="2"/>
    <d v="2023-09-01T00:00:00"/>
    <d v="2023-09-06T00:00:00"/>
    <x v="3"/>
    <s v="GRITSCH"/>
    <x v="0"/>
    <x v="5"/>
    <x v="0"/>
    <x v="0"/>
    <x v="1"/>
    <s v="225/65/16"/>
    <s v="TRIANGLE"/>
    <s v="TRIANGLE TR652"/>
    <s v="RANAULT MASTER"/>
    <s v="RHL2D89"/>
    <n v="135529"/>
    <n v="135614"/>
    <s v="OK"/>
    <s v="TRISSINO"/>
    <n v="43677"/>
    <n v="524.88"/>
    <n v="1049.76"/>
  </r>
  <r>
    <s v="825/826"/>
    <s v="5022"/>
    <x v="2"/>
    <d v="2023-09-01T00:00:00"/>
    <d v="2023-09-06T00:00:00"/>
    <x v="3"/>
    <s v="GRITSCH"/>
    <x v="0"/>
    <x v="5"/>
    <x v="0"/>
    <x v="0"/>
    <x v="2"/>
    <s v="225/65/16"/>
    <s v="TRIANGLE"/>
    <s v="TRIANGLE TR652"/>
    <s v="RANAULT MASTER"/>
    <s v="RHL2D89"/>
    <n v="135529"/>
    <n v="135614"/>
    <s v="OK"/>
    <s v="TRISSINO"/>
    <n v="43677"/>
    <n v="524.88"/>
    <n v="1049.76"/>
  </r>
  <r>
    <s v="754/755"/>
    <s v="0123 / 1023"/>
    <x v="2"/>
    <d v="2023-09-01T00:00:00"/>
    <d v="2023-09-21T00:00:00"/>
    <x v="3"/>
    <s v="GRITSCH"/>
    <x v="2"/>
    <x v="7"/>
    <x v="0"/>
    <x v="2"/>
    <x v="2"/>
    <s v="175/70/14"/>
    <s v="HIFLY"/>
    <s v="HIFLY SUPER2000"/>
    <s v="FIAT FIORINO"/>
    <s v="RHS8D30"/>
    <n v="125000"/>
    <n v="125482"/>
    <s v="OK"/>
    <s v="GOMMA"/>
    <n v="412"/>
    <n v="241.59"/>
    <n v="483.18"/>
  </r>
  <r>
    <s v="827/828"/>
    <s v="1623"/>
    <x v="2"/>
    <d v="2023-09-01T00:00:00"/>
    <d v="2023-09-12T00:00:00"/>
    <x v="3"/>
    <s v="GRITSCH"/>
    <x v="3"/>
    <x v="11"/>
    <x v="0"/>
    <x v="0"/>
    <x v="2"/>
    <s v="225/65/16"/>
    <s v="HIFLY"/>
    <s v="HIFLY SUPER2000"/>
    <s v="RANAULT MASTER"/>
    <s v="BEK3H48"/>
    <n v="133313"/>
    <n v="210000"/>
    <s v="OK"/>
    <s v="TRISSINO"/>
    <n v="42130"/>
    <n v="485.83"/>
    <n v="971.66"/>
  </r>
  <r>
    <s v="829/830"/>
    <s v="1323 / 1223"/>
    <x v="2"/>
    <d v="2023-09-01T00:00:00"/>
    <d v="2023-09-11T00:00:00"/>
    <x v="3"/>
    <s v="GRITSCH"/>
    <x v="2"/>
    <x v="10"/>
    <x v="0"/>
    <x v="1"/>
    <x v="2"/>
    <s v="195/60/15"/>
    <s v="HIFLY"/>
    <s v="HIFLY HF261 TECHCO 1"/>
    <s v="VW SAVEIRO"/>
    <s v="SDU9E81"/>
    <n v="65890"/>
    <n v="68172"/>
    <s v="OK"/>
    <s v="TRISSINO"/>
    <s v="43677.."/>
    <n v="290.14"/>
    <n v="580.28"/>
  </r>
  <r>
    <s v="831/832"/>
    <s v="1223"/>
    <x v="2"/>
    <d v="2023-09-04T00:00:00"/>
    <d v="2023-09-12T00:00:00"/>
    <x v="3"/>
    <s v="GRITSCH"/>
    <x v="2"/>
    <x v="14"/>
    <x v="0"/>
    <x v="1"/>
    <x v="2"/>
    <s v="195/60/15"/>
    <s v="HIFLY"/>
    <s v="HIFLY HF261 TECHCO 1"/>
    <s v="VW SAVEIRO"/>
    <s v="SDU9F69"/>
    <n v="60000"/>
    <n v="59000"/>
    <s v="OK"/>
    <s v="GOMMA"/>
    <s v="623.."/>
    <n v="295.16000000000003"/>
    <n v="590.32000000000005"/>
  </r>
  <r>
    <s v="833/834"/>
    <s v="1223 / 1323"/>
    <x v="2"/>
    <d v="2023-09-04T00:00:00"/>
    <d v="2023-09-12T00:00:00"/>
    <x v="3"/>
    <s v="GRITSCH"/>
    <x v="2"/>
    <x v="14"/>
    <x v="0"/>
    <x v="1"/>
    <x v="1"/>
    <s v="195/60/15"/>
    <s v="HIFLY"/>
    <s v="HIFLY HF261 TECHCO 1"/>
    <s v="VW SAVEIRO"/>
    <s v="SDU9F69"/>
    <n v="60000"/>
    <n v="59000"/>
    <s v="OK"/>
    <s v="GOMMA"/>
    <s v="623.."/>
    <n v="295.16000000000003"/>
    <n v="590.32000000000005"/>
  </r>
  <r>
    <s v="837/838"/>
    <s v="0723"/>
    <x v="2"/>
    <d v="2023-09-06T00:00:00"/>
    <d v="2023-10-03T00:00:00"/>
    <x v="3"/>
    <s v="GRITSCH"/>
    <x v="0"/>
    <x v="5"/>
    <x v="0"/>
    <x v="0"/>
    <x v="2"/>
    <s v="225/75/16"/>
    <s v="WESTLAKE"/>
    <s v="WESTLAKE H188"/>
    <s v="MB SPRINTER"/>
    <s v="BCQ7154"/>
    <n v="109081"/>
    <n v="114474"/>
    <s v="OK"/>
    <s v="TRISSINO"/>
    <n v="44121"/>
    <n v="555.65"/>
    <n v="1111.3"/>
  </r>
  <r>
    <s v="839/840"/>
    <s v="0723"/>
    <x v="2"/>
    <d v="2023-09-06T00:00:00"/>
    <d v="2023-10-03T00:00:00"/>
    <x v="3"/>
    <s v="GRITSCH"/>
    <x v="0"/>
    <x v="5"/>
    <x v="0"/>
    <x v="0"/>
    <x v="1"/>
    <s v="225/75/16"/>
    <s v="WESTLAKE"/>
    <s v="WESTLAKE H188"/>
    <s v="MB SPRINTER"/>
    <s v="BCQ7154"/>
    <n v="109081"/>
    <n v="114474"/>
    <s v="OK"/>
    <s v="TRISSINO"/>
    <n v="44121"/>
    <n v="555.65"/>
    <n v="1111.3"/>
  </r>
  <r>
    <s v="841/842"/>
    <s v="1523 / 0123"/>
    <x v="2"/>
    <d v="2023-09-11T00:00:00"/>
    <d v="2023-09-27T00:00:00"/>
    <x v="3"/>
    <s v="GRITSCH"/>
    <x v="0"/>
    <x v="1"/>
    <x v="0"/>
    <x v="2"/>
    <x v="2"/>
    <s v="175/70/14"/>
    <s v="HIFLY"/>
    <s v="HIFLY SUPER2000"/>
    <s v="FIAT FIORINO"/>
    <s v="RHT9E50"/>
    <n v="63374"/>
    <n v="63374"/>
    <s v="OK"/>
    <s v="GOMMA"/>
    <n v="412"/>
    <n v="241.59"/>
    <n v="483.18"/>
  </r>
  <r>
    <s v="843/844"/>
    <s v="1323/1023"/>
    <x v="2"/>
    <d v="2023-09-11T00:00:00"/>
    <d v="2023-09-27T00:00:00"/>
    <x v="3"/>
    <s v="GRITSCH"/>
    <x v="0"/>
    <x v="1"/>
    <x v="0"/>
    <x v="2"/>
    <x v="1"/>
    <s v="175/70/14"/>
    <s v="HIFLY"/>
    <s v="HIFLY SUPER2000"/>
    <s v="FIAT FIORINO"/>
    <s v="RHT9E50"/>
    <n v="63374"/>
    <n v="63374"/>
    <s v="OK"/>
    <s v="GOMMA"/>
    <n v="412"/>
    <n v="241.59"/>
    <n v="483.18"/>
  </r>
  <r>
    <s v="845/846"/>
    <s v="1223 / 1823"/>
    <x v="2"/>
    <d v="2023-09-11T00:00:00"/>
    <s v="SEM OS"/>
    <x v="3"/>
    <s v="GRITSCH"/>
    <x v="0"/>
    <x v="0"/>
    <x v="0"/>
    <x v="1"/>
    <x v="2"/>
    <s v="195/60/15"/>
    <s v="HIFLY"/>
    <s v="HIFLY HF261 TECHCO 1"/>
    <s v="VW SAVEIRO"/>
    <s v="SDU9E88"/>
    <n v="84100"/>
    <m/>
    <s v="OK"/>
    <s v="TRISSINO"/>
    <s v="43677.."/>
    <n v="290.14"/>
    <n v="580.28"/>
  </r>
  <r>
    <s v="847/848"/>
    <s v="5022"/>
    <x v="2"/>
    <d v="2023-09-11T00:00:00"/>
    <d v="2023-09-15T00:00:00"/>
    <x v="3"/>
    <s v="GRITSCH"/>
    <x v="1"/>
    <x v="2"/>
    <x v="0"/>
    <x v="0"/>
    <x v="2"/>
    <s v="225/65/16"/>
    <s v="TRIANGLE"/>
    <s v="TRIANGLE TR652"/>
    <s v="RANAULT MASTER"/>
    <s v="BEX8E19"/>
    <n v="79804"/>
    <n v="80335"/>
    <s v="OK"/>
    <s v="TRISSINO"/>
    <n v="43677"/>
    <n v="524.88"/>
    <n v="1049.76"/>
  </r>
  <r>
    <s v="849/850"/>
    <s v="5022"/>
    <x v="2"/>
    <d v="2023-09-11T00:00:00"/>
    <d v="2023-09-15T00:00:00"/>
    <x v="3"/>
    <s v="GRITSCH"/>
    <x v="1"/>
    <x v="2"/>
    <x v="0"/>
    <x v="0"/>
    <x v="1"/>
    <s v="225/65/16"/>
    <s v="TRIANGLE"/>
    <s v="TRIANGLE TR652"/>
    <s v="RANAULT MASTER"/>
    <s v="BEX8E19"/>
    <n v="79804"/>
    <n v="80335"/>
    <s v="OK"/>
    <s v="TRISSINO"/>
    <n v="43677"/>
    <n v="524.88"/>
    <n v="1049.76"/>
  </r>
  <r>
    <s v="851/852"/>
    <s v="5022"/>
    <x v="2"/>
    <d v="2023-09-11T00:00:00"/>
    <d v="2023-09-14T00:00:00"/>
    <x v="3"/>
    <s v="GRITSCH"/>
    <x v="1"/>
    <x v="2"/>
    <x v="0"/>
    <x v="0"/>
    <x v="2"/>
    <s v="225/65/16"/>
    <s v="TRIANGLE"/>
    <s v="TRIANGLE TR652"/>
    <s v="RANAULT MASTER"/>
    <s v="BEP1I40"/>
    <n v="52773"/>
    <n v="52739"/>
    <s v="OK"/>
    <s v="TRISSINO"/>
    <n v="43677"/>
    <n v="524.88"/>
    <n v="1049.76"/>
  </r>
  <r>
    <s v="853/854"/>
    <s v="5022"/>
    <x v="2"/>
    <d v="2023-09-11T00:00:00"/>
    <d v="2023-09-14T00:00:00"/>
    <x v="3"/>
    <s v="GRITSCH"/>
    <x v="1"/>
    <x v="2"/>
    <x v="0"/>
    <x v="0"/>
    <x v="1"/>
    <s v="225/65/16"/>
    <s v="TRIANGLE"/>
    <s v="TRIANGLE TR652"/>
    <s v="RANAULT MASTER"/>
    <s v="BEP1I40"/>
    <n v="52773"/>
    <n v="52739"/>
    <s v="OK"/>
    <s v="TRISSINO"/>
    <n v="43677"/>
    <n v="524.88"/>
    <n v="1049.76"/>
  </r>
  <r>
    <s v="855/856"/>
    <s v="1823"/>
    <x v="2"/>
    <d v="2023-09-12T00:00:00"/>
    <d v="2023-09-13T00:00:00"/>
    <x v="3"/>
    <s v="GRITSCH"/>
    <x v="0"/>
    <x v="4"/>
    <x v="0"/>
    <x v="1"/>
    <x v="2"/>
    <s v="195/60/15"/>
    <s v="HIFLY"/>
    <s v="HIFLY HF261 TECHCO 1"/>
    <s v="VW SAVEIRO"/>
    <s v="SDU9F45"/>
    <n v="79750"/>
    <n v="75197"/>
    <s v="OK"/>
    <s v="GOMMA"/>
    <s v="623.."/>
    <n v="295.16000000000003"/>
    <n v="590.32000000000005"/>
  </r>
  <r>
    <s v="857/858"/>
    <s v="1123 / 1323"/>
    <x v="2"/>
    <d v="2023-09-12T00:00:00"/>
    <s v="placa nao existe"/>
    <x v="3"/>
    <s v="GRITSCH"/>
    <x v="0"/>
    <x v="19"/>
    <x v="0"/>
    <x v="3"/>
    <x v="2"/>
    <s v="215/75/17.5"/>
    <s v="AMULET "/>
    <s v="AMULET ATSOS"/>
    <s v="FORD CARGO 816S"/>
    <s v="BDD1E73"/>
    <n v="254208"/>
    <m/>
    <s v="OK"/>
    <s v="GOMMA"/>
    <n v="596"/>
    <n v="684.8"/>
    <n v="1369.6"/>
  </r>
  <r>
    <s v="859/860"/>
    <s v="5022"/>
    <x v="2"/>
    <d v="2023-09-13T00:00:00"/>
    <d v="2023-09-18T00:00:00"/>
    <x v="3"/>
    <s v="GRITSCH"/>
    <x v="0"/>
    <x v="19"/>
    <x v="0"/>
    <x v="0"/>
    <x v="2"/>
    <s v="225/65/16"/>
    <s v="TRIANGLE"/>
    <s v="TRIANGLE TR652"/>
    <s v="RANAULT MASTER"/>
    <s v="BDD0B37"/>
    <n v="80006"/>
    <n v="80062"/>
    <s v="OK"/>
    <s v="TRISSINO"/>
    <n v="43677"/>
    <n v="524.88"/>
    <n v="1049.76"/>
  </r>
  <r>
    <s v="861/862"/>
    <s v="5022"/>
    <x v="2"/>
    <d v="2023-09-13T00:00:00"/>
    <d v="2023-09-19T00:00:00"/>
    <x v="3"/>
    <s v="GRITSCH"/>
    <x v="3"/>
    <x v="11"/>
    <x v="0"/>
    <x v="0"/>
    <x v="2"/>
    <s v="225/65/16"/>
    <s v="TRIANGLE"/>
    <s v="TRIANGLE TR652"/>
    <s v="RANAULT MASTER"/>
    <s v="BEK3H46"/>
    <n v="62634"/>
    <n v="63097"/>
    <s v="OK"/>
    <s v="TRISSINO"/>
    <n v="43677"/>
    <n v="524.88"/>
    <n v="1049.76"/>
  </r>
  <r>
    <m/>
    <m/>
    <x v="2"/>
    <d v="2023-09-14T00:00:00"/>
    <d v="2023-09-26T00:00:00"/>
    <x v="3"/>
    <s v="GRITSCH"/>
    <x v="0"/>
    <x v="1"/>
    <x v="0"/>
    <x v="1"/>
    <x v="2"/>
    <s v="195/60/15"/>
    <s v="HIFLY"/>
    <s v="HIFLY HF261 TECHCO 1"/>
    <s v="VW SAVEIRO"/>
    <s v="SDU9F61"/>
    <n v="54065"/>
    <n v="54058"/>
    <m/>
    <s v="GOMMA"/>
    <n v="713"/>
    <n v="295.16000000000003"/>
    <n v="590.32000000000005"/>
  </r>
  <r>
    <s v="863/864"/>
    <s v="1223"/>
    <x v="2"/>
    <d v="2023-09-18T00:00:00"/>
    <d v="2023-09-20T00:00:00"/>
    <x v="3"/>
    <s v="GRITSCH"/>
    <x v="0"/>
    <x v="6"/>
    <x v="0"/>
    <x v="1"/>
    <x v="2"/>
    <s v="195/60/15"/>
    <s v="HIFLY"/>
    <s v="HIFLY HF261 TECHCO 1"/>
    <s v="VW SAVEIRO"/>
    <s v="SDU9G04"/>
    <n v="66888"/>
    <n v="66984"/>
    <s v="OK"/>
    <s v="GOMMA"/>
    <s v="623.."/>
    <n v="295.16000000000003"/>
    <n v="590.32000000000005"/>
  </r>
  <r>
    <s v="865/866"/>
    <s v="4322 / 1123"/>
    <x v="2"/>
    <d v="2023-09-19T00:00:00"/>
    <s v="SEM OS"/>
    <x v="3"/>
    <s v="GRITSCH"/>
    <x v="2"/>
    <x v="7"/>
    <x v="0"/>
    <x v="0"/>
    <x v="2"/>
    <s v="225/65/16"/>
    <s v="DELINTE"/>
    <s v="DELINTE DV2"/>
    <s v="RANAULT MASTER"/>
    <s v="BEX8E18"/>
    <n v="156500"/>
    <m/>
    <s v="OK"/>
    <s v="QUATRO1"/>
    <n v="1553"/>
    <n v="626"/>
    <n v="1252"/>
  </r>
  <r>
    <s v="867/868"/>
    <s v="1023 / 0122"/>
    <x v="2"/>
    <d v="2023-09-19T00:00:00"/>
    <s v="SEM OS"/>
    <x v="3"/>
    <s v="GRITSCH"/>
    <x v="2"/>
    <x v="7"/>
    <x v="0"/>
    <x v="0"/>
    <x v="1"/>
    <s v="225/65/16"/>
    <s v="DELINTE"/>
    <s v="DELINTE DV2"/>
    <s v="RANAULT MASTER"/>
    <s v="BEX8E18"/>
    <n v="156500"/>
    <m/>
    <s v="OK"/>
    <s v="QUATRO1"/>
    <n v="1553"/>
    <n v="626"/>
    <n v="1252"/>
  </r>
  <r>
    <s v="871"/>
    <s v="4822"/>
    <x v="2"/>
    <d v="2023-09-19T00:00:00"/>
    <s v="SEM OS"/>
    <x v="3"/>
    <s v="GRITSCH"/>
    <x v="0"/>
    <x v="5"/>
    <x v="2"/>
    <x v="3"/>
    <x v="2"/>
    <s v="215/75/17.5"/>
    <s v="GOODTRIP "/>
    <s v="GOODTRIP KTX816"/>
    <s v="CAMINHÃO VW 9.170"/>
    <s v="RHQ4D38"/>
    <n v="143085"/>
    <m/>
    <s v="OK"/>
    <s v="GOMMA"/>
    <n v="720"/>
    <n v="685.27"/>
    <n v="685.27"/>
  </r>
  <r>
    <s v="872/873"/>
    <s v="1623 / 1823"/>
    <x v="2"/>
    <d v="2023-09-19T00:00:00"/>
    <s v="SEM OS"/>
    <x v="3"/>
    <s v="GRITSCH"/>
    <x v="0"/>
    <x v="4"/>
    <x v="0"/>
    <x v="1"/>
    <x v="2"/>
    <s v="195/60/15"/>
    <s v="HIFLY"/>
    <s v="HIFLY HF261 TECHCO 1"/>
    <s v="VW SAVEIRO"/>
    <s v="SDU9F98"/>
    <n v="55000"/>
    <m/>
    <s v="OK"/>
    <s v="GOMMA"/>
    <s v="623.."/>
    <n v="295.16000000000003"/>
    <n v="590.32000000000005"/>
  </r>
  <r>
    <s v="874/875"/>
    <s v="1823 / 1623"/>
    <x v="2"/>
    <d v="2023-09-19T00:00:00"/>
    <s v="SEM OS"/>
    <x v="3"/>
    <s v="GRITSCH"/>
    <x v="0"/>
    <x v="4"/>
    <x v="0"/>
    <x v="1"/>
    <x v="1"/>
    <s v="195/60/15"/>
    <s v="HIFLY"/>
    <s v="HIFLY HF261 TECHCO 1"/>
    <s v="VW SAVEIRO"/>
    <s v="SDU9F98"/>
    <n v="55000"/>
    <m/>
    <s v="OK"/>
    <s v="GOMMA"/>
    <n v="726"/>
    <n v="295.16000000000003"/>
    <n v="590.32000000000005"/>
  </r>
  <r>
    <s v="876/877"/>
    <s v="1623 / 1823"/>
    <x v="2"/>
    <d v="2023-09-19T00:00:00"/>
    <d v="2023-10-02T00:00:00"/>
    <x v="3"/>
    <s v="GRITSCH"/>
    <x v="0"/>
    <x v="4"/>
    <x v="0"/>
    <x v="1"/>
    <x v="2"/>
    <s v="195/60/15"/>
    <s v="HIFLY"/>
    <s v="HIFLY HF261 TECHCO 1"/>
    <s v="VW SAVEIRO"/>
    <s v="SDU9F01"/>
    <n v="72000"/>
    <n v="69994"/>
    <s v="OK"/>
    <s v="GOMMA"/>
    <n v="726"/>
    <n v="295.16000000000003"/>
    <n v="590.32000000000005"/>
  </r>
  <r>
    <s v="888/889"/>
    <s v="1023"/>
    <x v="2"/>
    <d v="2023-09-20T00:00:00"/>
    <d v="2023-09-26T00:00:00"/>
    <x v="3"/>
    <s v="GRITSCH"/>
    <x v="2"/>
    <x v="14"/>
    <x v="0"/>
    <x v="0"/>
    <x v="1"/>
    <s v="225/65/16"/>
    <s v="DELINTE"/>
    <s v="DELINTE DV2"/>
    <s v="RANAULT MASTER"/>
    <s v="RHK8F86"/>
    <n v="100000"/>
    <n v="100419"/>
    <s v="OK"/>
    <s v="QUATRO1"/>
    <n v="1553"/>
    <n v="626"/>
    <n v="1252"/>
  </r>
  <r>
    <s v="890/891"/>
    <s v="0122 / 1023"/>
    <x v="2"/>
    <d v="2023-09-20T00:00:00"/>
    <d v="2023-09-26T00:00:00"/>
    <x v="3"/>
    <s v="GRITSCH"/>
    <x v="2"/>
    <x v="14"/>
    <x v="0"/>
    <x v="0"/>
    <x v="2"/>
    <s v="225/65/16"/>
    <s v="DELINTE"/>
    <s v="DELINTE DV2"/>
    <s v="RANAULT MASTER"/>
    <s v="RHK8F86"/>
    <n v="100000"/>
    <n v="100419"/>
    <s v="OK"/>
    <s v="QUATRO1"/>
    <n v="1553"/>
    <n v="626"/>
    <n v="1252"/>
  </r>
  <r>
    <s v="882/883"/>
    <s v="1623"/>
    <x v="2"/>
    <d v="2023-09-21T00:00:00"/>
    <d v="2023-09-26T00:00:00"/>
    <x v="3"/>
    <s v="GRITSCH"/>
    <x v="0"/>
    <x v="0"/>
    <x v="0"/>
    <x v="1"/>
    <x v="2"/>
    <s v="195/60/15"/>
    <s v="HIFLY"/>
    <s v="HIFLY HF261 TECHCO 1"/>
    <s v="VW SAVEIRO"/>
    <s v="SEP6E36"/>
    <n v="20100"/>
    <n v="20279"/>
    <s v="OK"/>
    <s v="GOMMA"/>
    <n v="713"/>
    <n v="295.16000000000003"/>
    <n v="590.32000000000005"/>
  </r>
  <r>
    <s v="884/885"/>
    <s v="1623 / 1823"/>
    <x v="2"/>
    <d v="2023-09-21T00:00:00"/>
    <d v="2023-09-27T00:00:00"/>
    <x v="3"/>
    <s v="GRITSCH"/>
    <x v="0"/>
    <x v="0"/>
    <x v="0"/>
    <x v="1"/>
    <x v="1"/>
    <s v="195/60/15"/>
    <s v="HIFLY"/>
    <s v="HIFLY HF261 TECHCO 1"/>
    <s v="VW SAVEIRO"/>
    <s v="SDU9F71"/>
    <n v="95170"/>
    <n v="96742"/>
    <s v="OK"/>
    <s v="GOMMA"/>
    <n v="713"/>
    <n v="295.16000000000003"/>
    <n v="590.32000000000005"/>
  </r>
  <r>
    <s v="886/887"/>
    <s v="1823 / 1623"/>
    <x v="2"/>
    <d v="2023-09-21T00:00:00"/>
    <d v="2023-09-27T00:00:00"/>
    <x v="3"/>
    <s v="GRITSCH"/>
    <x v="0"/>
    <x v="0"/>
    <x v="0"/>
    <x v="1"/>
    <x v="2"/>
    <s v="195/60/15"/>
    <s v="HIFLY"/>
    <s v="HIFLY HF261 TECHCO 1"/>
    <s v="VW SAVEIRO"/>
    <s v="SDU9F71"/>
    <n v="95170"/>
    <n v="96742"/>
    <s v="OK"/>
    <s v="GOMMA"/>
    <n v="713"/>
    <n v="295.16000000000003"/>
    <n v="590.32000000000005"/>
  </r>
  <r>
    <s v="892/893"/>
    <s v="0122"/>
    <x v="2"/>
    <d v="2023-09-21T00:00:00"/>
    <d v="2023-09-29T00:00:00"/>
    <x v="3"/>
    <s v="GRITSCH"/>
    <x v="0"/>
    <x v="6"/>
    <x v="0"/>
    <x v="0"/>
    <x v="2"/>
    <s v="225/65/16"/>
    <s v="DELINTE"/>
    <s v="DELINTE DV2"/>
    <s v="RANAULT MASTER"/>
    <s v="SEJ1H99"/>
    <n v="73000"/>
    <n v="73320"/>
    <s v="OK"/>
    <s v="QUATRO1"/>
    <n v="1553"/>
    <n v="626"/>
    <n v="1252"/>
  </r>
  <r>
    <s v="880/881"/>
    <s v="1923"/>
    <x v="2"/>
    <d v="2023-09-26T00:00:00"/>
    <d v="2023-09-20T00:00:00"/>
    <x v="3"/>
    <s v="GRITSCH"/>
    <x v="2"/>
    <x v="7"/>
    <x v="0"/>
    <x v="1"/>
    <x v="2"/>
    <s v="225/65/16"/>
    <s v="DELINTE"/>
    <s v="DELINTE DV2"/>
    <s v="VW SAVEIRO"/>
    <s v="SDU9E85"/>
    <n v="58339"/>
    <n v="128365"/>
    <s v="OK"/>
    <s v="GOMMA"/>
    <n v="713"/>
    <n v="295.16000000000003"/>
    <n v="590.32000000000005"/>
  </r>
  <r>
    <s v="835/836"/>
    <s v="1023"/>
    <x v="2"/>
    <d v="2023-09-27T00:00:00"/>
    <s v="SEM OS"/>
    <x v="3"/>
    <s v="GRITSCH"/>
    <x v="2"/>
    <x v="7"/>
    <x v="0"/>
    <x v="2"/>
    <x v="2"/>
    <s v="175/70/14"/>
    <s v="HIFLY"/>
    <s v="HIFLY SUPER2000"/>
    <s v="FIAT FIORINO"/>
    <s v="RHS8D25"/>
    <n v="112600"/>
    <m/>
    <s v="OK"/>
    <s v="GOMMA"/>
    <s v="43677."/>
    <n v="279"/>
    <n v="558"/>
  </r>
  <r>
    <s v="908/909"/>
    <s v="1923"/>
    <x v="2"/>
    <d v="2023-09-27T00:00:00"/>
    <m/>
    <x v="3"/>
    <s v="GRITSCH"/>
    <x v="2"/>
    <x v="3"/>
    <x v="0"/>
    <x v="1"/>
    <x v="1"/>
    <s v="195/60/15"/>
    <s v="HIFLY"/>
    <s v="HIFLY HF261 TECHCO 1"/>
    <s v="VW SAVEIRO"/>
    <s v="SDU9F73"/>
    <n v="43093"/>
    <m/>
    <s v="OK"/>
    <s v="GOMMA"/>
    <n v="713"/>
    <n v="295.16000000000003"/>
    <n v="590.32000000000005"/>
  </r>
  <r>
    <s v="906/907"/>
    <s v="1323 / 2123"/>
    <x v="2"/>
    <d v="2023-09-27T00:00:00"/>
    <m/>
    <x v="3"/>
    <s v="GRITSCH"/>
    <x v="2"/>
    <x v="3"/>
    <x v="0"/>
    <x v="2"/>
    <x v="1"/>
    <s v="175/70/14"/>
    <s v="TRIANGLE"/>
    <s v="TRIANGLE TEM11"/>
    <s v="FIAT FIORINO"/>
    <s v="BEX5B97"/>
    <n v="123046"/>
    <m/>
    <s v="OK"/>
    <s v="GOMMA"/>
    <s v="623."/>
    <n v="279"/>
    <n v="558"/>
  </r>
  <r>
    <s v="904/905"/>
    <s v="1323"/>
    <x v="2"/>
    <d v="2023-09-27T00:00:00"/>
    <m/>
    <x v="3"/>
    <s v="GRITSCH"/>
    <x v="2"/>
    <x v="3"/>
    <x v="0"/>
    <x v="2"/>
    <x v="2"/>
    <s v="175/70/14"/>
    <s v="TRIANGLE"/>
    <s v="TRIANGLE TEM11"/>
    <s v="FIAT FIORINO"/>
    <s v="RHS8D22"/>
    <n v="129330"/>
    <m/>
    <s v="OK"/>
    <s v="GOMMA"/>
    <s v="623."/>
    <n v="279"/>
    <n v="558"/>
  </r>
  <r>
    <s v="902/903"/>
    <s v="2123"/>
    <x v="2"/>
    <d v="2023-09-27T00:00:00"/>
    <m/>
    <x v="3"/>
    <s v="GRITSCH"/>
    <x v="2"/>
    <x v="3"/>
    <x v="0"/>
    <x v="2"/>
    <x v="1"/>
    <s v="175/70/14"/>
    <s v="TRIANGLE"/>
    <s v="TRIANGLE TEM11"/>
    <s v="FIAT FIORINO"/>
    <s v="RHS8D22"/>
    <n v="129330"/>
    <m/>
    <s v="OK"/>
    <s v="GOMMA"/>
    <s v="623."/>
    <n v="279"/>
    <n v="558"/>
  </r>
  <r>
    <s v="900/901"/>
    <s v="2123"/>
    <x v="2"/>
    <d v="2023-09-27T00:00:00"/>
    <m/>
    <x v="3"/>
    <s v="GRITSCH"/>
    <x v="2"/>
    <x v="3"/>
    <x v="0"/>
    <x v="2"/>
    <x v="2"/>
    <s v="175/70/14"/>
    <s v="TRIANGLE"/>
    <s v="TRIANGLE TEM11"/>
    <s v="FIAT STRADA"/>
    <s v="BCS8E03"/>
    <n v="161846"/>
    <m/>
    <s v="OK"/>
    <s v="GOMMA"/>
    <s v="623."/>
    <n v="279"/>
    <n v="558"/>
  </r>
  <r>
    <s v="910/911"/>
    <s v="1323"/>
    <x v="2"/>
    <d v="2023-09-28T00:00:00"/>
    <m/>
    <x v="3"/>
    <s v="GRITSCH"/>
    <x v="2"/>
    <x v="14"/>
    <x v="0"/>
    <x v="2"/>
    <x v="1"/>
    <s v="175/70/14"/>
    <s v="TRIANGLE"/>
    <s v="TRIANGLE TEM11"/>
    <s v="FIAT FIORINO"/>
    <s v="RHS8D27"/>
    <n v="106500"/>
    <m/>
    <s v="OK"/>
    <s v="GOMMA"/>
    <s v="623."/>
    <n v="279"/>
    <n v="558"/>
  </r>
  <r>
    <s v="912/913"/>
    <s v="2123"/>
    <x v="2"/>
    <d v="2023-09-28T00:00:00"/>
    <m/>
    <x v="3"/>
    <s v="GRITSCH"/>
    <x v="2"/>
    <x v="14"/>
    <x v="0"/>
    <x v="2"/>
    <x v="2"/>
    <s v="175/70/14"/>
    <s v="TRIANGLE"/>
    <s v="TRIANGLE TEM11"/>
    <s v="FIAT FIORINO"/>
    <s v="RHS8D27"/>
    <n v="106500"/>
    <m/>
    <s v="OK"/>
    <s v="GOMMA"/>
    <s v="623."/>
    <n v="279"/>
    <n v="558"/>
  </r>
  <r>
    <s v="932/933"/>
    <s v="0823"/>
    <x v="2"/>
    <d v="2023-09-29T00:00:00"/>
    <m/>
    <x v="3"/>
    <s v="GRITSCH"/>
    <x v="2"/>
    <x v="3"/>
    <x v="0"/>
    <x v="0"/>
    <x v="1"/>
    <s v="225/75/16"/>
    <s v="WESTLAKE"/>
    <s v="WESTLAKE H188"/>
    <s v="MB SPRINTER"/>
    <s v="BCQ7158"/>
    <n v="90477"/>
    <m/>
    <s v="OK"/>
    <s v="GOMMA"/>
    <s v="774."/>
    <n v="545.24"/>
    <n v="1090.48"/>
  </r>
  <r>
    <s v="930/931"/>
    <s v="0823"/>
    <x v="2"/>
    <d v="2023-09-29T00:00:00"/>
    <m/>
    <x v="3"/>
    <s v="GRITSCH"/>
    <x v="0"/>
    <x v="6"/>
    <x v="0"/>
    <x v="0"/>
    <x v="2"/>
    <s v="225/75/16"/>
    <s v="WESTLAKE"/>
    <s v="WESTLAKE H188"/>
    <s v="MB SPRINTER"/>
    <s v="SDV8E51"/>
    <n v="79806"/>
    <m/>
    <s v="OK"/>
    <s v="GOMMA"/>
    <s v="774."/>
    <n v="545.24"/>
    <n v="1090.48"/>
  </r>
  <r>
    <s v="914/915"/>
    <s v="2523"/>
    <x v="2"/>
    <d v="2023-09-29T00:00:00"/>
    <m/>
    <x v="3"/>
    <s v="GRITSCH"/>
    <x v="2"/>
    <x v="14"/>
    <x v="0"/>
    <x v="2"/>
    <x v="2"/>
    <s v="175/70/14"/>
    <s v="HIFLY"/>
    <s v="HIFLY SUPER2000"/>
    <s v="FIAT FIORINO"/>
    <s v="RHS8D23"/>
    <n v="98300"/>
    <m/>
    <s v="OK"/>
    <s v="GOMMA"/>
    <n v="774"/>
    <n v="274.64999999999998"/>
    <n v="549.29999999999995"/>
  </r>
  <r>
    <s v="958/959"/>
    <s v="2423"/>
    <x v="2"/>
    <d v="2023-10-03T00:00:00"/>
    <m/>
    <x v="4"/>
    <s v="GRITSCH"/>
    <x v="2"/>
    <x v="3"/>
    <x v="0"/>
    <x v="0"/>
    <x v="2"/>
    <s v="225/65/16"/>
    <s v="DELINTE"/>
    <s v="DELINTE DV2"/>
    <s v="RANAULT MASTER"/>
    <s v="BEX8E24"/>
    <n v="82924"/>
    <m/>
    <s v="OK"/>
    <s v="QUATRO1"/>
    <n v="1589"/>
    <n v="626"/>
    <n v="1252"/>
  </r>
  <r>
    <s v="962/963"/>
    <s v="2523 / 2423"/>
    <x v="2"/>
    <d v="2023-10-03T00:00:00"/>
    <m/>
    <x v="4"/>
    <s v="GRITSCH"/>
    <x v="0"/>
    <x v="19"/>
    <x v="0"/>
    <x v="0"/>
    <x v="2"/>
    <s v="225/65/16"/>
    <s v="DELINTE"/>
    <s v="DELINTE DV2"/>
    <s v="RANAULT MASTER"/>
    <s v="BDC9J75"/>
    <n v="161618"/>
    <m/>
    <s v="OK"/>
    <s v="QUATRO1"/>
    <n v="1589"/>
    <n v="626"/>
    <n v="1252"/>
  </r>
  <r>
    <s v="964/965"/>
    <s v="2523"/>
    <x v="2"/>
    <d v="2023-10-03T00:00:00"/>
    <m/>
    <x v="4"/>
    <s v="GRITSCH"/>
    <x v="0"/>
    <x v="4"/>
    <x v="0"/>
    <x v="0"/>
    <x v="2"/>
    <s v="225/65/16"/>
    <s v="DELINTE"/>
    <s v="DELINTE DV2"/>
    <s v="RANAULT MASTER"/>
    <s v="RHL1D81"/>
    <n v="188352"/>
    <m/>
    <s v="OK"/>
    <s v="QUATRO1"/>
    <n v="1589"/>
    <n v="626"/>
    <n v="1252"/>
  </r>
  <r>
    <s v="960/961"/>
    <s v="2523"/>
    <x v="2"/>
    <d v="2023-10-03T00:00:00"/>
    <m/>
    <x v="4"/>
    <s v="GRITSCH"/>
    <x v="0"/>
    <x v="4"/>
    <x v="0"/>
    <x v="0"/>
    <x v="2"/>
    <s v="225/65/16"/>
    <s v="DELINTE"/>
    <s v="DELINTE DV2"/>
    <s v="RANAULT MASTER"/>
    <s v="BEY4E59"/>
    <n v="98933"/>
    <m/>
    <s v="OK"/>
    <s v="QUATRO1"/>
    <n v="1589"/>
    <n v="626"/>
    <n v="1252"/>
  </r>
  <r>
    <s v="966/967"/>
    <s v="2423"/>
    <x v="2"/>
    <d v="2023-10-03T00:00:00"/>
    <m/>
    <x v="4"/>
    <s v="GRITSCH"/>
    <x v="0"/>
    <x v="6"/>
    <x v="0"/>
    <x v="0"/>
    <x v="1"/>
    <s v="225/65/16"/>
    <s v="DELINTE"/>
    <s v="DELINTE DV2"/>
    <s v="RANAULT MASTER"/>
    <s v="RHQ6I61"/>
    <n v="43725"/>
    <m/>
    <s v="OK"/>
    <s v="QUATRO1"/>
    <n v="1589"/>
    <n v="626"/>
    <n v="1252"/>
  </r>
  <r>
    <s v="968/969"/>
    <s v="2423"/>
    <x v="2"/>
    <d v="2023-10-03T00:00:00"/>
    <m/>
    <x v="4"/>
    <s v="GRITSCH"/>
    <x v="0"/>
    <x v="6"/>
    <x v="0"/>
    <x v="0"/>
    <x v="2"/>
    <s v="225/65/16"/>
    <s v="DELINTE"/>
    <s v="DELINTE DV2"/>
    <s v="RANAULT MASTER"/>
    <s v="RHQ6I61"/>
    <n v="43725"/>
    <m/>
    <s v="OK"/>
    <s v="QUATRO1"/>
    <n v="1589"/>
    <n v="626"/>
    <n v="1252"/>
  </r>
  <r>
    <s v="956/957"/>
    <s v="2423 / 2523"/>
    <x v="2"/>
    <d v="2023-10-03T00:00:00"/>
    <m/>
    <x v="4"/>
    <s v="GRITSCH"/>
    <x v="0"/>
    <x v="1"/>
    <x v="0"/>
    <x v="0"/>
    <x v="2"/>
    <s v="225/65/16"/>
    <s v="DELINTE"/>
    <s v="DELINTE DV2"/>
    <s v="RANAULT MASTER"/>
    <s v="BEX8E16"/>
    <n v="210318"/>
    <m/>
    <s v="OK"/>
    <s v="QUATRO1"/>
    <n v="1589"/>
    <n v="626"/>
    <n v="1252"/>
  </r>
  <r>
    <s v="970/971"/>
    <s v="2523"/>
    <x v="2"/>
    <d v="2023-10-04T00:00:00"/>
    <m/>
    <x v="4"/>
    <s v="GRITSCH"/>
    <x v="0"/>
    <x v="1"/>
    <x v="0"/>
    <x v="0"/>
    <x v="1"/>
    <s v="225/65/16"/>
    <s v="DELINTE"/>
    <s v="DELINTE DV2"/>
    <s v="RANAULT MASTER"/>
    <s v="BEY4E58"/>
    <n v="94582"/>
    <m/>
    <s v="OK"/>
    <s v="QUATRO1"/>
    <n v="1589"/>
    <n v="626"/>
    <n v="1252"/>
  </r>
  <r>
    <s v="972/973"/>
    <s v="2523 / 2423"/>
    <x v="2"/>
    <d v="2023-10-04T00:00:00"/>
    <m/>
    <x v="4"/>
    <s v="GRITSCH"/>
    <x v="0"/>
    <x v="1"/>
    <x v="0"/>
    <x v="0"/>
    <x v="2"/>
    <s v="225/65/16"/>
    <s v="DELINTE"/>
    <s v="DELINTE DV2"/>
    <s v="RANAULT MASTER"/>
    <s v="BEY4E58"/>
    <n v="94582"/>
    <m/>
    <s v="OK"/>
    <s v="QUATRO1"/>
    <n v="1589"/>
    <n v="626"/>
    <n v="1252"/>
  </r>
  <r>
    <s v="978/979"/>
    <s v="0923 / 0723"/>
    <x v="2"/>
    <d v="2023-10-06T00:00:00"/>
    <m/>
    <x v="4"/>
    <s v="GRITSCH"/>
    <x v="0"/>
    <x v="5"/>
    <x v="0"/>
    <x v="0"/>
    <x v="2"/>
    <s v="225/75/16"/>
    <s v="WESTLAKE"/>
    <s v="WESTLAKE H188"/>
    <s v="MB SPRINTER"/>
    <s v="BCQ7135"/>
    <n v="187987"/>
    <m/>
    <s v="OK"/>
    <s v="GOMMA"/>
    <n v="25467"/>
    <n v="543.51"/>
    <n v="1087.02"/>
  </r>
  <r>
    <s v="980/981"/>
    <s v="0923 / 0623"/>
    <x v="2"/>
    <d v="2023-10-06T00:00:00"/>
    <m/>
    <x v="4"/>
    <s v="GRITSCH"/>
    <x v="0"/>
    <x v="5"/>
    <x v="0"/>
    <x v="0"/>
    <x v="1"/>
    <s v="225/75/16"/>
    <s v="WESTLAKE"/>
    <s v="WESTLAKE H188"/>
    <s v="MB SPRINTER"/>
    <s v="BCQ7135"/>
    <n v="187987"/>
    <m/>
    <s v="OK"/>
    <s v="GOMMA"/>
    <n v="25467"/>
    <n v="543.51"/>
    <n v="1087.02"/>
  </r>
  <r>
    <s v="974/975"/>
    <s v="2423"/>
    <x v="2"/>
    <d v="2023-10-09T00:00:00"/>
    <m/>
    <x v="4"/>
    <s v="GRITSCH"/>
    <x v="0"/>
    <x v="6"/>
    <x v="0"/>
    <x v="0"/>
    <x v="2"/>
    <s v="225/65/16"/>
    <s v="DELINTE"/>
    <s v="DELINTE DV2"/>
    <s v="MASTER"/>
    <s v="BEY4E57"/>
    <n v="154000"/>
    <m/>
    <s v="OK"/>
    <s v="QUATRO1"/>
    <n v="1589"/>
    <n v="626"/>
    <n v="1252"/>
  </r>
  <r>
    <s v="976/977"/>
    <s v="2523 / 2423"/>
    <x v="2"/>
    <d v="2023-10-09T00:00:00"/>
    <m/>
    <x v="4"/>
    <s v="GRITSCH"/>
    <x v="0"/>
    <x v="6"/>
    <x v="0"/>
    <x v="0"/>
    <x v="1"/>
    <s v="225/65/16"/>
    <s v="DELINTE"/>
    <s v="DELINTE DV2"/>
    <s v="MASTER"/>
    <s v="BEY4E57"/>
    <n v="154000"/>
    <m/>
    <s v="OK"/>
    <s v="QUATRO1"/>
    <n v="1589"/>
    <n v="626"/>
    <n v="1252"/>
  </r>
  <r>
    <s v="952/953"/>
    <s v="1923"/>
    <x v="2"/>
    <d v="2023-10-09T00:00:00"/>
    <m/>
    <x v="4"/>
    <s v="GRITSCH"/>
    <x v="0"/>
    <x v="6"/>
    <x v="0"/>
    <x v="1"/>
    <x v="2"/>
    <s v="195/60/15"/>
    <s v="HIFLY"/>
    <s v="HIFLY HF261 TECHCO 1"/>
    <s v="VW SAVEIRO"/>
    <s v="SDU9F96"/>
    <n v="70000"/>
    <m/>
    <s v="OK"/>
    <s v="GOMMA"/>
    <n v="763"/>
    <n v="295.16000000000003"/>
    <n v="590.32000000000005"/>
  </r>
  <r>
    <s v="954/955"/>
    <s v="1923"/>
    <x v="2"/>
    <d v="2023-10-09T00:00:00"/>
    <m/>
    <x v="4"/>
    <s v="GRITSCH"/>
    <x v="0"/>
    <x v="6"/>
    <x v="0"/>
    <x v="1"/>
    <x v="1"/>
    <s v="195/60/15"/>
    <s v="HIFLY"/>
    <s v="HIFLY HF261 TECHCO 1"/>
    <s v="VW SAVEIRO"/>
    <s v="SDU9F96"/>
    <n v="70000"/>
    <m/>
    <s v="OK"/>
    <s v="GOMMA"/>
    <n v="763"/>
    <n v="295.16000000000003"/>
    <n v="590.32000000000005"/>
  </r>
  <r>
    <s v="950/951"/>
    <s v="1923"/>
    <x v="2"/>
    <d v="2023-10-09T00:00:00"/>
    <m/>
    <x v="4"/>
    <s v="GRITSCH"/>
    <x v="2"/>
    <x v="7"/>
    <x v="0"/>
    <x v="1"/>
    <x v="1"/>
    <s v="195/60/15"/>
    <s v="HIFLY"/>
    <s v="HIFLY HF261 TECHCO 1"/>
    <s v="VW SAVEIRO"/>
    <s v="SDU9E85"/>
    <n v="61800"/>
    <m/>
    <s v="OK"/>
    <s v="GOMMA"/>
    <n v="763"/>
    <n v="295.16000000000003"/>
    <n v="590.32000000000005"/>
  </r>
  <r>
    <m/>
    <m/>
    <x v="2"/>
    <d v="2023-10-11T00:00:00"/>
    <m/>
    <x v="4"/>
    <s v="GRITSCH"/>
    <x v="0"/>
    <x v="1"/>
    <x v="0"/>
    <x v="1"/>
    <x v="2"/>
    <s v="195/55/15"/>
    <s v="DURABLE"/>
    <s v="DURABLE COMFORT F01"/>
    <s v="VW GOL"/>
    <s v="BDN7J86"/>
    <n v="63418"/>
    <m/>
    <m/>
    <s v="GOMMA"/>
    <n v="25375"/>
    <n v="299.06"/>
    <n v="598.12"/>
  </r>
  <r>
    <m/>
    <m/>
    <x v="2"/>
    <d v="2023-10-11T00:00:00"/>
    <m/>
    <x v="4"/>
    <s v="GRITSCH"/>
    <x v="0"/>
    <x v="1"/>
    <x v="0"/>
    <x v="1"/>
    <x v="1"/>
    <s v="195/55/15"/>
    <s v="DURABLE"/>
    <s v="DURABLE COMFORT F01"/>
    <s v="VW GOL"/>
    <s v="BDN7J86"/>
    <n v="63418"/>
    <m/>
    <m/>
    <s v="GOMMA"/>
    <n v="25375"/>
    <n v="299.06"/>
    <n v="598.12"/>
  </r>
  <r>
    <s v="948/949"/>
    <s v="1923"/>
    <x v="2"/>
    <d v="2023-10-11T00:00:00"/>
    <m/>
    <x v="4"/>
    <s v="GRITSCH"/>
    <x v="2"/>
    <x v="7"/>
    <x v="0"/>
    <x v="1"/>
    <x v="2"/>
    <s v="195/60/15"/>
    <s v="HIFLY"/>
    <s v="HIFLY HF261 TECHCO 1"/>
    <s v="SAVEIRO"/>
    <s v="SDU9F67"/>
    <n v="68500"/>
    <m/>
    <s v="OK"/>
    <s v="GOMMA"/>
    <n v="763"/>
    <n v="295.16000000000003"/>
    <n v="590.32000000000005"/>
  </r>
  <r>
    <s v="946/947"/>
    <s v="1923"/>
    <x v="2"/>
    <d v="2023-10-13T00:00:00"/>
    <m/>
    <x v="4"/>
    <s v="GRITSCH"/>
    <x v="0"/>
    <x v="6"/>
    <x v="0"/>
    <x v="1"/>
    <x v="2"/>
    <s v="195/60/15"/>
    <s v="HIFLY"/>
    <s v="HIFLY HF261 TECHCO 1"/>
    <s v="SAVEIRO"/>
    <s v="SDU9F80"/>
    <n v="81760"/>
    <m/>
    <s v="OK"/>
    <s v="GOMMA"/>
    <n v="763"/>
    <n v="295.16000000000003"/>
    <n v="590.32000000000005"/>
  </r>
  <r>
    <s v="984/985"/>
    <s v="0923 / 0723"/>
    <x v="2"/>
    <d v="2023-10-13T00:00:00"/>
    <m/>
    <x v="4"/>
    <s v="GRITSCH"/>
    <x v="0"/>
    <x v="1"/>
    <x v="0"/>
    <x v="0"/>
    <x v="1"/>
    <s v="225/75/16"/>
    <s v="WESTLAKE"/>
    <s v="WESTLAKE H188"/>
    <s v="MB SPRINTER"/>
    <s v="BBV7271"/>
    <n v="234819"/>
    <m/>
    <s v="OK"/>
    <s v="GOMMA"/>
    <n v="25467"/>
    <n v="543.51"/>
    <n v="1087.02"/>
  </r>
  <r>
    <s v="986/987"/>
    <s v="0723"/>
    <x v="2"/>
    <d v="2023-10-13T00:00:00"/>
    <m/>
    <x v="4"/>
    <s v="GRITSCH"/>
    <x v="0"/>
    <x v="1"/>
    <x v="0"/>
    <x v="0"/>
    <x v="2"/>
    <s v="225/75/16"/>
    <s v="WESTLAKE"/>
    <s v="WESTLAKE H188"/>
    <s v="MB SPRINTER"/>
    <s v="BBV7271"/>
    <n v="234819"/>
    <m/>
    <s v="OK"/>
    <s v="GOMMA"/>
    <n v="838"/>
    <n v="543.39"/>
    <n v="1086.78"/>
  </r>
  <r>
    <s v="934/935"/>
    <s v="1923"/>
    <x v="2"/>
    <d v="2023-10-17T00:00:00"/>
    <m/>
    <x v="4"/>
    <s v="GRITSCH"/>
    <x v="0"/>
    <x v="0"/>
    <x v="0"/>
    <x v="1"/>
    <x v="2"/>
    <s v="195/60/15"/>
    <s v="HIFLY"/>
    <s v="HIFLY HF261 TECHCO 1"/>
    <s v="FIAT STRADA"/>
    <s v="RHD6G25"/>
    <n v="136950"/>
    <m/>
    <s v="OK"/>
    <s v="GOMMA"/>
    <n v="763"/>
    <n v="295.16000000000003"/>
    <n v="590.32000000000005"/>
  </r>
  <r>
    <s v="936/937"/>
    <s v="1923"/>
    <x v="2"/>
    <d v="2023-10-17T00:00:00"/>
    <m/>
    <x v="4"/>
    <s v="GRITSCH"/>
    <x v="0"/>
    <x v="0"/>
    <x v="0"/>
    <x v="1"/>
    <x v="1"/>
    <s v="195/60/15"/>
    <s v="HIFLY"/>
    <s v="HIFLY HF261 TECHCO 1"/>
    <s v="FIAT STRADA"/>
    <s v="RHD6G25"/>
    <n v="136950"/>
    <m/>
    <s v="OK"/>
    <s v="GOMMA"/>
    <n v="763"/>
    <n v="295.16000000000003"/>
    <n v="590.32000000000005"/>
  </r>
  <r>
    <s v="938/939"/>
    <s v="1923"/>
    <x v="2"/>
    <d v="2023-10-17T00:00:00"/>
    <m/>
    <x v="4"/>
    <s v="GRITSCH"/>
    <x v="0"/>
    <x v="0"/>
    <x v="0"/>
    <x v="1"/>
    <x v="1"/>
    <s v="195/60/15"/>
    <s v="HIFLY"/>
    <s v="HIFLY HF261 TECHCO 1"/>
    <s v="VW SAVEIRO"/>
    <s v="SDU9E88"/>
    <n v="91593"/>
    <m/>
    <s v="OK"/>
    <s v="GOMMA"/>
    <n v="763"/>
    <n v="295.16000000000003"/>
    <n v="590.32000000000005"/>
  </r>
  <r>
    <s v="940/941"/>
    <s v="1923"/>
    <x v="2"/>
    <d v="2023-10-17T00:00:00"/>
    <m/>
    <x v="4"/>
    <s v="GRITSCH"/>
    <x v="0"/>
    <x v="0"/>
    <x v="0"/>
    <x v="1"/>
    <x v="1"/>
    <s v="195/60/15"/>
    <s v="HIFLY"/>
    <s v="HIFLY HF261 TECHCO 1"/>
    <s v="VW SAVEIRO"/>
    <s v="SEP6E36"/>
    <n v="27312"/>
    <m/>
    <s v="OK"/>
    <s v="GOMMA"/>
    <n v="763"/>
    <n v="295.16000000000003"/>
    <n v="590.32000000000005"/>
  </r>
  <r>
    <s v="942/943"/>
    <s v="1923"/>
    <x v="2"/>
    <d v="2023-10-17T00:00:00"/>
    <m/>
    <x v="4"/>
    <s v="GRITSCH"/>
    <x v="0"/>
    <x v="1"/>
    <x v="0"/>
    <x v="1"/>
    <x v="2"/>
    <s v="195/60/15"/>
    <s v="HIFLY"/>
    <s v="HIFLY HF261 TECHCO 1"/>
    <s v="VW SAVEIRO"/>
    <s v="SDU9F54"/>
    <n v="84426"/>
    <m/>
    <s v="OK"/>
    <s v="GOMMA"/>
    <n v="763"/>
    <n v="295.16000000000003"/>
    <n v="590.32000000000005"/>
  </r>
  <r>
    <s v="944/945"/>
    <s v="1923"/>
    <x v="2"/>
    <d v="2023-10-17T00:00:00"/>
    <m/>
    <x v="4"/>
    <s v="GRITSCH"/>
    <x v="0"/>
    <x v="1"/>
    <x v="0"/>
    <x v="1"/>
    <x v="1"/>
    <s v="195/60/15"/>
    <s v="HIFLY"/>
    <s v="HIFLY HF261 TECHCO 1"/>
    <s v="VW SAVEIRO"/>
    <s v="SDU9F54"/>
    <n v="84426"/>
    <m/>
    <s v="OK"/>
    <s v="GOMMA"/>
    <n v="763"/>
    <n v="295.16000000000003"/>
    <n v="590.32000000000005"/>
  </r>
  <r>
    <s v="916/917"/>
    <s v="2423 / 2523"/>
    <x v="2"/>
    <d v="2023-10-17T00:00:00"/>
    <m/>
    <x v="4"/>
    <s v="GRITSCH"/>
    <x v="0"/>
    <x v="0"/>
    <x v="0"/>
    <x v="2"/>
    <x v="2"/>
    <s v="175/70/14"/>
    <s v="HIFLY"/>
    <s v="HIFLY SUPER2000"/>
    <s v="FIAT FIORINO"/>
    <s v="RHS8D35"/>
    <n v="132710"/>
    <m/>
    <s v="OK"/>
    <s v="GOMMA"/>
    <n v="774"/>
    <n v="274.64999999999998"/>
    <n v="549.29999999999995"/>
  </r>
  <r>
    <s v="918/919"/>
    <s v="2523"/>
    <x v="2"/>
    <d v="2023-10-17T00:00:00"/>
    <m/>
    <x v="4"/>
    <s v="GRITSCH"/>
    <x v="0"/>
    <x v="0"/>
    <x v="0"/>
    <x v="2"/>
    <x v="1"/>
    <s v="175/70/14"/>
    <s v="HIFLY"/>
    <s v="HIFLY SUPER2000"/>
    <s v="FIAT FIORINO"/>
    <s v="RHS8D35"/>
    <n v="132710"/>
    <m/>
    <s v="OK"/>
    <s v="GOMMA"/>
    <n v="774"/>
    <n v="274.64999999999998"/>
    <n v="549.29999999999995"/>
  </r>
  <r>
    <s v="989/990"/>
    <s v="1923"/>
    <x v="2"/>
    <d v="2023-10-17T00:00:00"/>
    <m/>
    <x v="4"/>
    <s v="GRITSCH"/>
    <x v="0"/>
    <x v="4"/>
    <x v="0"/>
    <x v="1"/>
    <x v="1"/>
    <s v="195/60/15"/>
    <s v="HIFLY"/>
    <s v="HIFLY HF261 TECHCO 1"/>
    <s v="VW SAVEIRO"/>
    <s v="SDU9F01"/>
    <n v="75578"/>
    <m/>
    <s v="OK"/>
    <s v="GOMMA"/>
    <n v="861"/>
    <n v="284.36"/>
    <n v="568.72"/>
  </r>
  <r>
    <s v="991/992"/>
    <s v="4422"/>
    <x v="2"/>
    <d v="2023-10-18T00:00:00"/>
    <m/>
    <x v="4"/>
    <s v="GRITSCH"/>
    <x v="3"/>
    <x v="11"/>
    <x v="0"/>
    <x v="0"/>
    <x v="2"/>
    <s v="225/65/16"/>
    <s v="MILEMAX"/>
    <s v="MILEMAX"/>
    <s v="RANAULT MASTER"/>
    <s v="RHS3G78"/>
    <n v="20380"/>
    <m/>
    <s v="OK"/>
    <s v="PNEUMAR"/>
    <s v="151418-1"/>
    <n v="539"/>
    <n v="1078"/>
  </r>
  <r>
    <s v="993/994"/>
    <s v="1923"/>
    <x v="2"/>
    <d v="2023-10-19T00:00:00"/>
    <m/>
    <x v="4"/>
    <s v="GRITSCH"/>
    <x v="0"/>
    <x v="0"/>
    <x v="0"/>
    <x v="1"/>
    <x v="1"/>
    <s v="195/60/15"/>
    <s v="HIFLY"/>
    <s v="HIFLY HF261 TECHCO 1"/>
    <s v="VW SAVEIRO"/>
    <s v="SEI5B90"/>
    <n v="40800"/>
    <m/>
    <s v="OK"/>
    <s v="GOMMA"/>
    <n v="861"/>
    <n v="284.36"/>
    <n v="568.72"/>
  </r>
  <r>
    <s v="995/996"/>
    <s v="1923"/>
    <x v="2"/>
    <d v="2023-10-19T00:00:00"/>
    <m/>
    <x v="4"/>
    <s v="GRITSCH"/>
    <x v="0"/>
    <x v="0"/>
    <x v="0"/>
    <x v="1"/>
    <x v="2"/>
    <s v="195/60/15"/>
    <s v="HIFLY"/>
    <s v="HIFLY HF261 TECHCO 1"/>
    <s v="VW SAVEIRO"/>
    <s v="SEI5B90"/>
    <n v="40800"/>
    <m/>
    <s v="OK"/>
    <s v="GOMMA"/>
    <n v="861"/>
    <n v="284.36"/>
    <n v="568.72"/>
  </r>
  <r>
    <s v="997"/>
    <s v="1923"/>
    <x v="2"/>
    <d v="2023-10-19T00:00:00"/>
    <m/>
    <x v="4"/>
    <s v="GRITSCH"/>
    <x v="2"/>
    <x v="14"/>
    <x v="2"/>
    <x v="1"/>
    <x v="2"/>
    <s v="195/60/15"/>
    <s v="HIFLY"/>
    <s v="HIFLY HF261 TECHCO 1"/>
    <s v="VW SAVEIRO"/>
    <s v="SDU9F69"/>
    <n v="67500"/>
    <m/>
    <s v="OK"/>
    <s v="GOMMA"/>
    <n v="861"/>
    <n v="284.36"/>
    <n v="284.36"/>
  </r>
  <r>
    <s v="998/999"/>
    <s v="1923"/>
    <x v="2"/>
    <d v="2023-10-20T00:00:00"/>
    <m/>
    <x v="4"/>
    <s v="GRITSCH"/>
    <x v="2"/>
    <x v="3"/>
    <x v="0"/>
    <x v="1"/>
    <x v="2"/>
    <s v="195/60/15"/>
    <s v="HIFLY"/>
    <s v="HIFLY HF261 TECHCO 1"/>
    <s v="VW SAVEIRO"/>
    <s v="SDU9F88"/>
    <n v="43093"/>
    <m/>
    <s v="OK"/>
    <s v="GOMMA"/>
    <n v="861"/>
    <n v="284.36"/>
    <n v="568.72"/>
  </r>
  <r>
    <s v="1000/1005"/>
    <s v="1923"/>
    <x v="2"/>
    <d v="2023-10-24T00:00:00"/>
    <m/>
    <x v="4"/>
    <s v="GRITSCH"/>
    <x v="2"/>
    <x v="7"/>
    <x v="0"/>
    <x v="1"/>
    <x v="1"/>
    <s v="195/60/15"/>
    <s v="HIFLY"/>
    <s v="HIFLY HF261 TECHCO 1"/>
    <s v="VW SAVEIRO"/>
    <s v="SDU9F67"/>
    <n v="70000"/>
    <m/>
    <s v="OK"/>
    <s v="GOMMA"/>
    <n v="861"/>
    <n v="284.36"/>
    <n v="568.72"/>
  </r>
  <r>
    <s v="1001/1002"/>
    <s v="2423 / 2523"/>
    <x v="2"/>
    <d v="2023-10-24T00:00:00"/>
    <m/>
    <x v="4"/>
    <s v="GRITSCH"/>
    <x v="0"/>
    <x v="21"/>
    <x v="0"/>
    <x v="0"/>
    <x v="2"/>
    <s v="225/65/16"/>
    <s v="DELINTE"/>
    <s v="DELINTE DV2"/>
    <s v="RANAULT MASTER"/>
    <s v="BDC9J83"/>
    <n v="131440"/>
    <m/>
    <s v="OK"/>
    <s v="QUATRO1"/>
    <n v="1759"/>
    <n v="626"/>
    <n v="1252"/>
  </r>
  <r>
    <s v="1003/1004"/>
    <s v="3123 / 2423"/>
    <x v="2"/>
    <d v="2023-10-24T00:00:00"/>
    <m/>
    <x v="4"/>
    <s v="GRITSCH"/>
    <x v="0"/>
    <x v="21"/>
    <x v="0"/>
    <x v="0"/>
    <x v="1"/>
    <s v="225/65/16"/>
    <s v="DELINTE"/>
    <s v="DELINTE DV2"/>
    <s v="RANAULT MASTER"/>
    <s v="BDC9J83"/>
    <n v="131440"/>
    <m/>
    <s v="OK"/>
    <s v="QUATRO1"/>
    <n v="1759"/>
    <n v="626"/>
    <n v="1252"/>
  </r>
  <r>
    <s v="920/921"/>
    <s v="2523"/>
    <x v="2"/>
    <d v="2023-10-24T00:00:00"/>
    <m/>
    <x v="4"/>
    <s v="GRITSCH"/>
    <x v="0"/>
    <x v="8"/>
    <x v="0"/>
    <x v="2"/>
    <x v="2"/>
    <s v="175/70/14"/>
    <s v="HIFLY"/>
    <s v="HIFLY SUPER2000"/>
    <s v="FIAT FIORINO"/>
    <s v="RHT5B02"/>
    <n v="112599"/>
    <m/>
    <s v="OK"/>
    <s v="GOMMA"/>
    <n v="774"/>
    <n v="274.64999999999998"/>
    <n v="549.29999999999995"/>
  </r>
  <r>
    <s v="922/923"/>
    <s v="2523 / 2223"/>
    <x v="2"/>
    <d v="2023-10-24T00:00:00"/>
    <m/>
    <x v="4"/>
    <s v="GRITSCH"/>
    <x v="0"/>
    <x v="8"/>
    <x v="0"/>
    <x v="2"/>
    <x v="1"/>
    <s v="175/70/14"/>
    <s v="HIFLY"/>
    <s v="HIFLY SUPER2000"/>
    <s v="FIAT FIORINO"/>
    <s v="RHT5B02"/>
    <n v="112599"/>
    <m/>
    <s v="OK"/>
    <s v="GOMMA"/>
    <n v="774"/>
    <n v="274.64999999999998"/>
    <n v="549.29999999999995"/>
  </r>
  <r>
    <s v="1006/1007"/>
    <s v="2523 / 0523"/>
    <x v="2"/>
    <d v="2023-10-24T00:00:00"/>
    <m/>
    <x v="4"/>
    <s v="GRITSCH"/>
    <x v="2"/>
    <x v="13"/>
    <x v="0"/>
    <x v="0"/>
    <x v="2"/>
    <s v="225/65/16"/>
    <s v="DELINTE"/>
    <s v="DELINTE DV2"/>
    <s v="RANAULT MASTER"/>
    <s v="RHP7C49"/>
    <n v="67812"/>
    <m/>
    <m/>
    <s v="NF COM QNT A MENOS DE PNEU"/>
    <m/>
    <m/>
    <n v="0"/>
  </r>
  <r>
    <s v="1008/1009"/>
    <s v="3622"/>
    <x v="2"/>
    <d v="2023-10-24T00:00:00"/>
    <m/>
    <x v="4"/>
    <s v="GRITSCH"/>
    <x v="2"/>
    <x v="13"/>
    <x v="0"/>
    <x v="0"/>
    <x v="1"/>
    <s v="225/65/16"/>
    <s v="MILEMAX"/>
    <s v="MILEMAX"/>
    <s v="RANAULT MASTER"/>
    <s v="RHP7C49"/>
    <n v="67812"/>
    <m/>
    <s v="OK"/>
    <s v="PNEUMAR"/>
    <s v="151418-1"/>
    <n v="539"/>
    <n v="1078"/>
  </r>
  <r>
    <s v="1010/1011"/>
    <s v="1923"/>
    <x v="2"/>
    <d v="2023-10-25T00:00:00"/>
    <m/>
    <x v="4"/>
    <s v="GRITSCH"/>
    <x v="0"/>
    <x v="6"/>
    <x v="0"/>
    <x v="1"/>
    <x v="2"/>
    <s v="195/60/15"/>
    <s v="HIFLY"/>
    <s v="HIFLY HF261 TECHCO 1"/>
    <s v="VW SAVEIRO"/>
    <s v="SEH0B26"/>
    <n v="53000"/>
    <m/>
    <s v="OK"/>
    <s v="GOMMA"/>
    <n v="861"/>
    <n v="284.36"/>
    <n v="568.72"/>
  </r>
  <r>
    <s v="1012/1013"/>
    <s v="1923"/>
    <x v="2"/>
    <d v="2023-10-25T00:00:00"/>
    <m/>
    <x v="4"/>
    <s v="GRITSCH"/>
    <x v="0"/>
    <x v="6"/>
    <x v="0"/>
    <x v="1"/>
    <x v="1"/>
    <s v="195/60/15"/>
    <s v="HIFLY"/>
    <s v="HIFLY HF261 TECHCO 1"/>
    <s v="VW SAVEIRO"/>
    <s v="SEH0B26"/>
    <n v="53000"/>
    <m/>
    <s v="OK"/>
    <s v="GOMMA"/>
    <n v="861"/>
    <n v="284.36"/>
    <n v="568.72"/>
  </r>
  <r>
    <s v="1014"/>
    <s v="3622"/>
    <x v="2"/>
    <d v="2023-10-25T00:00:00"/>
    <m/>
    <x v="4"/>
    <s v="GRITSCH"/>
    <x v="2"/>
    <x v="14"/>
    <x v="2"/>
    <x v="0"/>
    <x v="2"/>
    <s v="225/65/16"/>
    <s v="MILEMAX"/>
    <s v="MILEMAX"/>
    <s v="RANAULT MASTER"/>
    <s v="RHK8F86"/>
    <n v="105500"/>
    <m/>
    <s v="OK"/>
    <s v="PNEUMAR"/>
    <s v="151418-1"/>
    <n v="539"/>
    <n v="539"/>
  </r>
  <r>
    <s v="1015/1016"/>
    <s v="3622 / 4422"/>
    <x v="2"/>
    <d v="2023-10-26T00:00:00"/>
    <m/>
    <x v="4"/>
    <s v="GRITSCH"/>
    <x v="2"/>
    <x v="7"/>
    <x v="0"/>
    <x v="0"/>
    <x v="2"/>
    <s v="225/65/16"/>
    <s v="MILEMAX"/>
    <s v="MILEMAX"/>
    <s v="RANAULT MASTER"/>
    <s v="SEJ1H97"/>
    <n v="30520"/>
    <m/>
    <s v="OK"/>
    <s v="PNEUMAR"/>
    <s v="151418-1"/>
    <n v="539"/>
    <n v="1078"/>
  </r>
  <r>
    <s v="1017/1018"/>
    <s v="3622"/>
    <x v="2"/>
    <d v="2023-10-26T00:00:00"/>
    <m/>
    <x v="4"/>
    <s v="GRITSCH"/>
    <x v="2"/>
    <x v="7"/>
    <x v="0"/>
    <x v="0"/>
    <x v="1"/>
    <s v="225/65/16"/>
    <s v="MILEMAX"/>
    <s v="MILEMAX"/>
    <s v="RANAULT MASTER"/>
    <s v="SEJ1H97"/>
    <n v="30520"/>
    <m/>
    <s v="OK"/>
    <s v="PNEUMAR"/>
    <s v="151418-1"/>
    <n v="539"/>
    <n v="1078"/>
  </r>
  <r>
    <s v="924/927"/>
    <s v="2523 / 2223"/>
    <x v="2"/>
    <d v="2023-10-26T00:00:00"/>
    <m/>
    <x v="4"/>
    <s v="GRITSCH"/>
    <x v="2"/>
    <x v="7"/>
    <x v="0"/>
    <x v="2"/>
    <x v="2"/>
    <s v="175/70/14"/>
    <s v="HIFLY"/>
    <s v="HIFLY SUPER2000"/>
    <s v="FIAT FIORINO"/>
    <s v="RHS8D30"/>
    <n v="138200"/>
    <m/>
    <s v="OK"/>
    <s v="GOMMA"/>
    <n v="774"/>
    <n v="274.64999999999998"/>
    <n v="549.29999999999995"/>
  </r>
  <r>
    <s v="928/929"/>
    <s v="2523"/>
    <x v="2"/>
    <d v="2023-10-26T00:00:00"/>
    <m/>
    <x v="4"/>
    <s v="GRITSCH"/>
    <x v="2"/>
    <x v="7"/>
    <x v="0"/>
    <x v="2"/>
    <x v="1"/>
    <s v="175/70/14"/>
    <s v="HIFLY"/>
    <s v="HIFLY SUPER2000"/>
    <s v="FIAT FIORINO"/>
    <s v="RHS8D30"/>
    <n v="138200"/>
    <m/>
    <s v="OK"/>
    <s v="GOMMA"/>
    <n v="774"/>
    <n v="274.64999999999998"/>
    <n v="549.29999999999995"/>
  </r>
  <r>
    <s v="1019/1020"/>
    <s v="1623"/>
    <x v="2"/>
    <d v="2023-10-27T00:00:00"/>
    <m/>
    <x v="4"/>
    <s v="GRITSCH"/>
    <x v="0"/>
    <x v="6"/>
    <x v="0"/>
    <x v="1"/>
    <x v="2"/>
    <s v="195/60/15"/>
    <s v="HIFLY"/>
    <s v="HIFLY HF261 TECHCO 1"/>
    <s v="VW SAVEIRO"/>
    <s v="SDU9G01"/>
    <n v="69000"/>
    <m/>
    <s v="OK"/>
    <s v="TRISSINO"/>
    <n v="46791"/>
    <n v="284.36"/>
    <n v="568.72"/>
  </r>
  <r>
    <s v="1021/1022"/>
    <s v="1823 / 1623"/>
    <x v="2"/>
    <d v="2023-10-27T00:00:00"/>
    <m/>
    <x v="4"/>
    <s v="GRITSCH"/>
    <x v="0"/>
    <x v="6"/>
    <x v="0"/>
    <x v="1"/>
    <x v="1"/>
    <s v="195/60/15"/>
    <s v="HIFLY"/>
    <s v="HIFLY HF261 TECHCO 1"/>
    <s v="VW SAVEIRO"/>
    <s v="SDU9G01"/>
    <n v="69000"/>
    <m/>
    <s v="OK"/>
    <s v="TRISSINO"/>
    <n v="46791"/>
    <n v="284.36"/>
    <n v="568.72"/>
  </r>
  <r>
    <s v="1023/1024"/>
    <s v="4521"/>
    <x v="2"/>
    <d v="2023-10-27T00:00:00"/>
    <m/>
    <x v="4"/>
    <s v="GRITSCH"/>
    <x v="0"/>
    <x v="0"/>
    <x v="0"/>
    <x v="3"/>
    <x v="4"/>
    <s v="215/75/17.5"/>
    <s v="GOODYEAR"/>
    <s v="GOODYEAR"/>
    <s v="CAMINHÃO VW 9.170"/>
    <s v="RHT2C48"/>
    <n v="148811"/>
    <m/>
    <s v="OK"/>
    <s v="RECAP"/>
    <m/>
    <m/>
    <n v="0"/>
  </r>
  <r>
    <s v="GRI005/GRI004"/>
    <s v="3920 / 0821"/>
    <x v="2"/>
    <d v="2023-10-30T00:00:00"/>
    <m/>
    <x v="4"/>
    <s v="GRITSCH"/>
    <x v="0"/>
    <x v="1"/>
    <x v="0"/>
    <x v="4"/>
    <x v="0"/>
    <s v="275/80/22.5"/>
    <m/>
    <m/>
    <s v="CAMINHÃO VW 24.280"/>
    <s v="BDY7I29"/>
    <n v="519154"/>
    <m/>
    <m/>
    <m/>
    <m/>
    <m/>
    <n v="0"/>
  </r>
  <r>
    <s v="GRI025/GRI024"/>
    <s v="1322 / 1422"/>
    <x v="2"/>
    <d v="2023-10-30T00:00:00"/>
    <m/>
    <x v="4"/>
    <s v="GRITSCH"/>
    <x v="0"/>
    <x v="1"/>
    <x v="0"/>
    <x v="4"/>
    <x v="0"/>
    <s v="275/80/22.5"/>
    <m/>
    <m/>
    <s v="CAMINHÃO VW 24.280"/>
    <s v="BDY7I29"/>
    <n v="519154"/>
    <m/>
    <m/>
    <m/>
    <m/>
    <m/>
    <m/>
  </r>
  <r>
    <s v="1025/1026"/>
    <s v="4222"/>
    <x v="2"/>
    <d v="2023-10-30T00:00:00"/>
    <m/>
    <x v="4"/>
    <s v="GRITSCH"/>
    <x v="2"/>
    <x v="3"/>
    <x v="0"/>
    <x v="4"/>
    <x v="0"/>
    <s v="275/80/22.5"/>
    <s v="HIFLY"/>
    <s v="HIFLY SUPER2000"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n v="0"/>
  </r>
  <r>
    <m/>
    <m/>
    <x v="3"/>
    <m/>
    <m/>
    <x v="12"/>
    <m/>
    <x v="6"/>
    <x v="22"/>
    <x v="3"/>
    <x v="5"/>
    <x v="0"/>
    <m/>
    <m/>
    <m/>
    <m/>
    <m/>
    <m/>
    <m/>
    <m/>
    <m/>
    <m/>
    <m/>
    <n v="0"/>
  </r>
  <r>
    <m/>
    <m/>
    <x v="3"/>
    <m/>
    <m/>
    <x v="12"/>
    <m/>
    <x v="6"/>
    <x v="22"/>
    <x v="3"/>
    <x v="5"/>
    <x v="0"/>
    <m/>
    <m/>
    <m/>
    <m/>
    <m/>
    <m/>
    <m/>
    <m/>
    <m/>
    <m/>
    <m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0">
  <r>
    <x v="0"/>
    <x v="0"/>
    <d v="2022-09-16T00:00:00"/>
    <n v="10.75"/>
    <n v="12"/>
    <s v="SC"/>
    <x v="0"/>
    <n v="129"/>
    <s v="OK"/>
  </r>
  <r>
    <x v="0"/>
    <x v="0"/>
    <d v="2022-09-16T00:00:00"/>
    <n v="10.75"/>
    <n v="6"/>
    <s v="SC"/>
    <x v="1"/>
    <n v="64.5"/>
    <s v="OK"/>
  </r>
  <r>
    <x v="0"/>
    <x v="0"/>
    <d v="2022-09-16T00:00:00"/>
    <n v="10.75"/>
    <n v="4"/>
    <s v="PR"/>
    <x v="2"/>
    <n v="43"/>
    <s v="OK"/>
  </r>
  <r>
    <x v="0"/>
    <x v="0"/>
    <d v="2022-09-16T00:00:00"/>
    <n v="10.75"/>
    <n v="4"/>
    <s v="SC"/>
    <x v="3"/>
    <n v="43"/>
    <s v="OK"/>
  </r>
  <r>
    <x v="0"/>
    <x v="0"/>
    <d v="2022-09-16T00:00:00"/>
    <n v="10.75"/>
    <n v="6"/>
    <s v="PR"/>
    <x v="4"/>
    <n v="64.5"/>
    <s v="OK"/>
  </r>
  <r>
    <x v="0"/>
    <x v="0"/>
    <d v="2022-09-16T00:00:00"/>
    <n v="10.75"/>
    <n v="6"/>
    <s v="PR"/>
    <x v="5"/>
    <n v="64.5"/>
    <s v="OK"/>
  </r>
  <r>
    <x v="0"/>
    <x v="0"/>
    <d v="2022-09-16T00:00:00"/>
    <n v="10.75"/>
    <n v="2"/>
    <s v="PR"/>
    <x v="6"/>
    <n v="21.5"/>
    <s v="OK"/>
  </r>
  <r>
    <x v="0"/>
    <x v="1"/>
    <d v="2022-10-18T00:00:00"/>
    <n v="8.75"/>
    <n v="2"/>
    <s v="SC"/>
    <x v="0"/>
    <n v="17.5"/>
    <s v="OK"/>
  </r>
  <r>
    <x v="0"/>
    <x v="1"/>
    <d v="2022-10-18T00:00:00"/>
    <n v="8.75"/>
    <n v="6"/>
    <s v="SC"/>
    <x v="1"/>
    <n v="52.5"/>
    <s v="OK"/>
  </r>
  <r>
    <x v="0"/>
    <x v="1"/>
    <d v="2022-10-18T00:00:00"/>
    <n v="8.75"/>
    <n v="4"/>
    <s v="PR"/>
    <x v="2"/>
    <n v="35"/>
    <s v="OK"/>
  </r>
  <r>
    <x v="0"/>
    <x v="1"/>
    <d v="2022-10-18T00:00:00"/>
    <n v="8.75"/>
    <n v="4"/>
    <s v="SC"/>
    <x v="3"/>
    <n v="35"/>
    <s v="OK"/>
  </r>
  <r>
    <x v="0"/>
    <x v="1"/>
    <d v="2022-10-18T00:00:00"/>
    <n v="8.75"/>
    <n v="8"/>
    <s v="PR"/>
    <x v="4"/>
    <n v="70"/>
    <s v="OK"/>
  </r>
  <r>
    <x v="0"/>
    <x v="1"/>
    <d v="2022-10-18T00:00:00"/>
    <n v="8.75"/>
    <n v="6"/>
    <s v="PR"/>
    <x v="5"/>
    <n v="52.5"/>
    <s v="OK"/>
  </r>
  <r>
    <x v="0"/>
    <x v="1"/>
    <d v="2022-10-18T00:00:00"/>
    <n v="8.75"/>
    <n v="2"/>
    <s v="PR"/>
    <x v="6"/>
    <n v="17.5"/>
    <s v="OK"/>
  </r>
  <r>
    <x v="0"/>
    <x v="1"/>
    <d v="2022-10-18T00:00:00"/>
    <n v="8.75"/>
    <n v="4"/>
    <s v="SC"/>
    <x v="7"/>
    <n v="35"/>
    <s v="OK"/>
  </r>
  <r>
    <x v="0"/>
    <x v="1"/>
    <d v="2022-10-18T00:00:00"/>
    <n v="8.75"/>
    <n v="2"/>
    <s v="SC"/>
    <x v="8"/>
    <n v="17.5"/>
    <s v="OK"/>
  </r>
  <r>
    <x v="0"/>
    <x v="1"/>
    <d v="2022-10-18T00:00:00"/>
    <n v="8.75"/>
    <n v="2"/>
    <s v="PR"/>
    <x v="9"/>
    <n v="17.5"/>
    <s v="OK"/>
  </r>
  <r>
    <x v="0"/>
    <x v="2"/>
    <d v="2022-11-07T00:00:00"/>
    <n v="15.2"/>
    <n v="7"/>
    <s v="PR"/>
    <x v="4"/>
    <n v="106.39999999999999"/>
    <s v="OK"/>
  </r>
  <r>
    <x v="0"/>
    <x v="2"/>
    <d v="2022-11-07T00:00:00"/>
    <n v="15.2"/>
    <n v="8"/>
    <s v="PR"/>
    <x v="9"/>
    <n v="121.6"/>
    <s v="OK"/>
  </r>
  <r>
    <x v="0"/>
    <x v="2"/>
    <d v="2022-11-07T00:00:00"/>
    <n v="15.2"/>
    <n v="2"/>
    <s v="SC"/>
    <x v="1"/>
    <n v="30.4"/>
    <s v="OK"/>
  </r>
  <r>
    <x v="0"/>
    <x v="2"/>
    <d v="2022-11-07T00:00:00"/>
    <n v="15.2"/>
    <n v="4"/>
    <s v="SC"/>
    <x v="0"/>
    <n v="60.8"/>
    <s v="OK"/>
  </r>
  <r>
    <x v="0"/>
    <x v="2"/>
    <d v="2022-11-07T00:00:00"/>
    <n v="15.2"/>
    <n v="4"/>
    <s v="PR"/>
    <x v="10"/>
    <n v="60.8"/>
    <s v="OK"/>
  </r>
  <r>
    <x v="0"/>
    <x v="3"/>
    <d v="2022-12-12T00:00:00"/>
    <n v="10"/>
    <n v="6"/>
    <s v="PR"/>
    <x v="2"/>
    <n v="60"/>
    <s v="OK"/>
  </r>
  <r>
    <x v="0"/>
    <x v="3"/>
    <d v="2022-12-12T00:00:00"/>
    <n v="10"/>
    <n v="9"/>
    <s v="SC"/>
    <x v="3"/>
    <n v="90"/>
    <s v="OK"/>
  </r>
  <r>
    <x v="0"/>
    <x v="3"/>
    <d v="2022-12-12T00:00:00"/>
    <n v="10"/>
    <n v="10"/>
    <s v="SC"/>
    <x v="1"/>
    <n v="100"/>
    <s v="OK"/>
  </r>
  <r>
    <x v="0"/>
    <x v="3"/>
    <d v="2022-12-12T00:00:00"/>
    <n v="10"/>
    <n v="4"/>
    <s v="SC"/>
    <x v="0"/>
    <n v="40"/>
    <s v="OK"/>
  </r>
  <r>
    <x v="0"/>
    <x v="3"/>
    <d v="2022-12-12T00:00:00"/>
    <n v="10"/>
    <n v="4"/>
    <s v="PR"/>
    <x v="4"/>
    <n v="40"/>
    <s v="OK"/>
  </r>
  <r>
    <x v="0"/>
    <x v="3"/>
    <d v="2022-12-12T00:00:00"/>
    <n v="10"/>
    <n v="6"/>
    <s v="PR"/>
    <x v="10"/>
    <n v="60"/>
    <s v="OK"/>
  </r>
  <r>
    <x v="0"/>
    <x v="3"/>
    <d v="2022-12-12T00:00:00"/>
    <n v="10"/>
    <n v="8"/>
    <s v="PR"/>
    <x v="6"/>
    <n v="80"/>
    <s v="OK"/>
  </r>
  <r>
    <x v="1"/>
    <x v="4"/>
    <d v="2023-02-13T00:00:00"/>
    <n v="20"/>
    <n v="12"/>
    <s v="PR"/>
    <x v="5"/>
    <n v="240"/>
    <s v="OK"/>
  </r>
  <r>
    <x v="1"/>
    <x v="4"/>
    <d v="2023-02-13T00:00:00"/>
    <n v="20"/>
    <n v="4"/>
    <s v="PR"/>
    <x v="10"/>
    <n v="80"/>
    <s v="OK"/>
  </r>
  <r>
    <x v="1"/>
    <x v="4"/>
    <d v="2023-02-13T00:00:00"/>
    <n v="20"/>
    <n v="4"/>
    <s v="PR"/>
    <x v="4"/>
    <n v="80"/>
    <s v="OK"/>
  </r>
  <r>
    <x v="1"/>
    <x v="4"/>
    <d v="2023-02-13T00:00:00"/>
    <n v="20"/>
    <n v="2"/>
    <s v="SC"/>
    <x v="7"/>
    <n v="40"/>
    <s v="OK"/>
  </r>
  <r>
    <x v="1"/>
    <x v="4"/>
    <d v="2023-02-13T00:00:00"/>
    <n v="20"/>
    <n v="2"/>
    <s v="PR"/>
    <x v="2"/>
    <n v="40"/>
    <s v="OK"/>
  </r>
  <r>
    <x v="1"/>
    <x v="4"/>
    <d v="2023-02-13T00:00:00"/>
    <n v="20"/>
    <n v="1"/>
    <s v="SC"/>
    <x v="1"/>
    <n v="20"/>
    <s v="OK"/>
  </r>
  <r>
    <x v="1"/>
    <x v="4"/>
    <d v="2023-02-13T00:00:00"/>
    <n v="20"/>
    <n v="4"/>
    <s v="PR"/>
    <x v="4"/>
    <n v="80"/>
    <s v="OK"/>
  </r>
  <r>
    <x v="1"/>
    <x v="4"/>
    <d v="2023-02-13T00:00:00"/>
    <n v="20"/>
    <n v="4"/>
    <s v="PR"/>
    <x v="10"/>
    <n v="80"/>
    <s v="OK"/>
  </r>
  <r>
    <x v="1"/>
    <x v="5"/>
    <d v="2023-03-13T00:00:00"/>
    <n v="20"/>
    <n v="27"/>
    <s v="PR"/>
    <x v="5"/>
    <n v="540"/>
    <s v="OK"/>
  </r>
  <r>
    <x v="1"/>
    <x v="5"/>
    <d v="2023-03-13T00:00:00"/>
    <n v="20"/>
    <n v="2"/>
    <s v="PR"/>
    <x v="10"/>
    <n v="40"/>
    <s v="OK"/>
  </r>
  <r>
    <x v="1"/>
    <x v="5"/>
    <d v="2023-03-13T00:00:00"/>
    <n v="20"/>
    <n v="17"/>
    <s v="PR"/>
    <x v="4"/>
    <n v="340"/>
    <s v="OK"/>
  </r>
  <r>
    <x v="1"/>
    <x v="5"/>
    <d v="2023-03-13T00:00:00"/>
    <n v="20"/>
    <n v="4"/>
    <s v="SP"/>
    <x v="11"/>
    <n v="80"/>
    <s v="OK"/>
  </r>
  <r>
    <x v="1"/>
    <x v="5"/>
    <d v="2023-03-13T00:00:00"/>
    <n v="20"/>
    <n v="4"/>
    <s v="PR"/>
    <x v="4"/>
    <n v="80"/>
    <s v="OK"/>
  </r>
  <r>
    <x v="1"/>
    <x v="5"/>
    <d v="2023-03-13T00:00:00"/>
    <n v="20"/>
    <n v="4"/>
    <s v="PR"/>
    <x v="10"/>
    <n v="80"/>
    <s v="OK"/>
  </r>
  <r>
    <x v="1"/>
    <x v="6"/>
    <d v="2023-02-13T00:00:00"/>
    <n v="20"/>
    <n v="14"/>
    <s v="PR"/>
    <x v="5"/>
    <n v="280"/>
    <s v="OK"/>
  </r>
  <r>
    <x v="1"/>
    <x v="6"/>
    <d v="2023-02-13T00:00:00"/>
    <n v="20"/>
    <n v="24"/>
    <s v="PR"/>
    <x v="9"/>
    <n v="480"/>
    <s v="OK"/>
  </r>
  <r>
    <x v="1"/>
    <x v="6"/>
    <d v="2023-02-13T00:00:00"/>
    <n v="20"/>
    <n v="8"/>
    <s v="PR"/>
    <x v="2"/>
    <n v="160"/>
    <s v="OK"/>
  </r>
  <r>
    <x v="1"/>
    <x v="6"/>
    <d v="2023-02-13T00:00:00"/>
    <n v="20"/>
    <n v="9"/>
    <s v="SC"/>
    <x v="7"/>
    <n v="180"/>
    <s v="OK"/>
  </r>
  <r>
    <x v="1"/>
    <x v="6"/>
    <d v="2023-02-13T00:00:00"/>
    <n v="20"/>
    <n v="4"/>
    <s v="PR"/>
    <x v="10"/>
    <n v="80"/>
    <s v="OK"/>
  </r>
  <r>
    <x v="1"/>
    <x v="6"/>
    <d v="2023-02-13T00:00:00"/>
    <n v="20"/>
    <n v="6"/>
    <s v="SP"/>
    <x v="11"/>
    <n v="120"/>
    <s v="OK"/>
  </r>
  <r>
    <x v="1"/>
    <x v="6"/>
    <d v="2023-02-14T00:00:00"/>
    <n v="20"/>
    <n v="4"/>
    <s v="PR"/>
    <x v="6"/>
    <n v="80"/>
    <s v="OK"/>
  </r>
  <r>
    <x v="1"/>
    <x v="6"/>
    <d v="2023-02-13T00:00:00"/>
    <n v="20"/>
    <n v="4"/>
    <s v="SC"/>
    <x v="3"/>
    <n v="80"/>
    <s v="OK"/>
  </r>
  <r>
    <x v="1"/>
    <x v="6"/>
    <d v="2023-02-13T00:00:00"/>
    <n v="20"/>
    <n v="6"/>
    <s v="PR"/>
    <x v="4"/>
    <n v="120"/>
    <s v="OK"/>
  </r>
  <r>
    <x v="1"/>
    <x v="7"/>
    <d v="2023-05-18T00:00:00"/>
    <n v="20"/>
    <n v="12"/>
    <s v="SC"/>
    <x v="3"/>
    <n v="240"/>
    <s v="OK"/>
  </r>
  <r>
    <x v="1"/>
    <x v="7"/>
    <d v="2023-05-18T00:00:00"/>
    <n v="20"/>
    <n v="16"/>
    <s v="SC"/>
    <x v="1"/>
    <n v="320"/>
    <s v="OK"/>
  </r>
  <r>
    <x v="1"/>
    <x v="7"/>
    <d v="2023-05-18T00:00:00"/>
    <n v="20"/>
    <n v="8"/>
    <s v="PR"/>
    <x v="6"/>
    <n v="160"/>
    <s v="OK"/>
  </r>
  <r>
    <x v="1"/>
    <x v="7"/>
    <s v="18/05/2023"/>
    <n v="20"/>
    <n v="16"/>
    <s v="PR"/>
    <x v="2"/>
    <n v="320"/>
    <s v="OK"/>
  </r>
  <r>
    <x v="1"/>
    <x v="7"/>
    <d v="2023-05-18T00:00:00"/>
    <n v="20"/>
    <n v="8"/>
    <s v="PR"/>
    <x v="10"/>
    <n v="160"/>
    <s v="OK"/>
  </r>
  <r>
    <x v="1"/>
    <x v="7"/>
    <d v="2023-05-18T00:00:00"/>
    <n v="20"/>
    <n v="2"/>
    <s v="RS"/>
    <x v="12"/>
    <n v="40"/>
    <s v="OK"/>
  </r>
  <r>
    <x v="1"/>
    <x v="7"/>
    <s v="18/05/2023"/>
    <n v="20"/>
    <n v="2"/>
    <s v="SP"/>
    <x v="11"/>
    <n v="40"/>
    <s v="OK"/>
  </r>
  <r>
    <x v="1"/>
    <x v="7"/>
    <s v="18/05/2023"/>
    <n v="20"/>
    <n v="10"/>
    <s v="PR"/>
    <x v="5"/>
    <n v="200"/>
    <s v="OK"/>
  </r>
  <r>
    <x v="1"/>
    <x v="8"/>
    <d v="2023-05-24T00:00:00"/>
    <n v="20"/>
    <n v="6"/>
    <s v="PR"/>
    <x v="5"/>
    <n v="120"/>
    <s v="OK"/>
  </r>
  <r>
    <x v="1"/>
    <x v="8"/>
    <s v="24/05/2023"/>
    <n v="20"/>
    <n v="2"/>
    <s v="PR"/>
    <x v="4"/>
    <n v="40"/>
    <s v="OK"/>
  </r>
  <r>
    <x v="1"/>
    <x v="8"/>
    <d v="2023-05-24T00:00:00"/>
    <n v="20"/>
    <n v="6"/>
    <s v="PR"/>
    <x v="9"/>
    <n v="120"/>
    <s v="OK"/>
  </r>
  <r>
    <x v="1"/>
    <x v="9"/>
    <s v="18/07/2023"/>
    <n v="20"/>
    <n v="27"/>
    <s v="PR"/>
    <x v="5"/>
    <n v="540"/>
    <s v="OK"/>
  </r>
  <r>
    <x v="1"/>
    <x v="9"/>
    <s v="18/07/2023"/>
    <n v="20"/>
    <n v="2"/>
    <s v="PR"/>
    <x v="4"/>
    <n v="40"/>
    <s v="OK"/>
  </r>
  <r>
    <x v="1"/>
    <x v="9"/>
    <s v="18/07/2023"/>
    <n v="20"/>
    <n v="4"/>
    <s v="PR"/>
    <x v="9"/>
    <n v="80"/>
    <s v="OK"/>
  </r>
  <r>
    <x v="1"/>
    <x v="9"/>
    <s v="18/07/2023"/>
    <n v="20"/>
    <n v="4"/>
    <s v="SP"/>
    <x v="11"/>
    <n v="80"/>
    <s v="OK"/>
  </r>
  <r>
    <x v="1"/>
    <x v="9"/>
    <s v="18/07/2023"/>
    <n v="20"/>
    <n v="8"/>
    <s v="PR"/>
    <x v="10"/>
    <n v="160"/>
    <s v="OK"/>
  </r>
  <r>
    <x v="1"/>
    <x v="9"/>
    <s v="18/07/2023"/>
    <n v="20"/>
    <n v="7"/>
    <s v="PR"/>
    <x v="2"/>
    <n v="140"/>
    <s v="OK"/>
  </r>
  <r>
    <x v="1"/>
    <x v="9"/>
    <s v="18/07/2023"/>
    <n v="20"/>
    <n v="8"/>
    <s v="PR"/>
    <x v="6"/>
    <n v="160"/>
    <s v="OK"/>
  </r>
  <r>
    <x v="1"/>
    <x v="10"/>
    <s v="19/08/2023"/>
    <n v="20"/>
    <n v="7"/>
    <s v="PR"/>
    <x v="2"/>
    <n v="140"/>
    <s v="OK"/>
  </r>
  <r>
    <x v="1"/>
    <x v="10"/>
    <s v="19/08/2023"/>
    <n v="20"/>
    <n v="7"/>
    <s v="PR"/>
    <x v="4"/>
    <n v="140"/>
    <s v="OK"/>
  </r>
  <r>
    <x v="1"/>
    <x v="10"/>
    <s v="19/08/2023"/>
    <n v="20"/>
    <n v="8"/>
    <s v="PR"/>
    <x v="5"/>
    <n v="160"/>
    <s v="OK"/>
  </r>
  <r>
    <x v="1"/>
    <x v="10"/>
    <s v="19/08/2023"/>
    <n v="20"/>
    <n v="4"/>
    <s v="SC"/>
    <x v="1"/>
    <n v="80"/>
    <s v="OK"/>
  </r>
  <r>
    <x v="1"/>
    <x v="10"/>
    <s v="31/08/2023"/>
    <n v="20"/>
    <n v="6"/>
    <s v="PR"/>
    <x v="2"/>
    <n v="120"/>
    <s v="OK"/>
  </r>
  <r>
    <x v="1"/>
    <x v="10"/>
    <s v="31/08/2023"/>
    <n v="20"/>
    <n v="4"/>
    <s v="SP"/>
    <x v="11"/>
    <n v="80"/>
    <s v="OK"/>
  </r>
  <r>
    <x v="1"/>
    <x v="10"/>
    <s v="31/08/2023"/>
    <n v="20"/>
    <n v="12"/>
    <s v="PR"/>
    <x v="5"/>
    <n v="240"/>
    <s v="OK"/>
  </r>
  <r>
    <x v="1"/>
    <x v="10"/>
    <s v="31/08/2023"/>
    <n v="20"/>
    <n v="4"/>
    <s v="SC"/>
    <x v="3"/>
    <n v="80"/>
    <s v="OK"/>
  </r>
  <r>
    <x v="1"/>
    <x v="0"/>
    <s v="29/09/2023"/>
    <n v="20"/>
    <n v="28"/>
    <s v="PR"/>
    <x v="5"/>
    <n v="560"/>
    <s v="OK"/>
  </r>
  <r>
    <x v="1"/>
    <x v="0"/>
    <s v="29/09/2023"/>
    <n v="20"/>
    <n v="18"/>
    <s v="PR"/>
    <x v="9"/>
    <n v="360"/>
    <s v="OK"/>
  </r>
  <r>
    <x v="1"/>
    <x v="0"/>
    <s v="29/09/2023"/>
    <n v="20"/>
    <n v="3"/>
    <s v="SC"/>
    <x v="1"/>
    <n v="60"/>
    <s v="OK"/>
  </r>
  <r>
    <x v="1"/>
    <x v="0"/>
    <s v="29/09/2023"/>
    <n v="20"/>
    <n v="4"/>
    <s v="PR"/>
    <x v="10"/>
    <n v="80"/>
    <s v="OK"/>
  </r>
  <r>
    <x v="1"/>
    <x v="0"/>
    <s v="29/09/2023"/>
    <n v="20"/>
    <n v="2"/>
    <s v="SC"/>
    <x v="0"/>
    <n v="40"/>
    <s v="OK"/>
  </r>
  <r>
    <x v="1"/>
    <x v="0"/>
    <s v="29/09/2023"/>
    <n v="20"/>
    <n v="7"/>
    <s v="PR"/>
    <x v="4"/>
    <n v="140"/>
    <s v="OK"/>
  </r>
  <r>
    <x v="1"/>
    <x v="0"/>
    <s v="29/09/2023"/>
    <n v="20"/>
    <n v="10"/>
    <s v="SC"/>
    <x v="3"/>
    <n v="200"/>
    <s v="OK"/>
  </r>
  <r>
    <x v="1"/>
    <x v="0"/>
    <s v="29/09/2023"/>
    <n v="20"/>
    <n v="27"/>
    <s v="RS"/>
    <x v="12"/>
    <n v="540"/>
    <s v="OK"/>
  </r>
  <r>
    <x v="1"/>
    <x v="0"/>
    <s v="29/09/2023"/>
    <n v="20"/>
    <n v="5"/>
    <s v="PR"/>
    <x v="2"/>
    <n v="100"/>
    <s v="OK"/>
  </r>
  <r>
    <x v="1"/>
    <x v="0"/>
    <s v="29/09/2023"/>
    <n v="20"/>
    <n v="2"/>
    <s v="SC"/>
    <x v="7"/>
    <n v="40"/>
    <s v="OK"/>
  </r>
  <r>
    <x v="1"/>
    <x v="1"/>
    <d v="2023-10-06T00:00:00"/>
    <n v="20"/>
    <n v="8"/>
    <s v="PR"/>
    <x v="5"/>
    <n v="160"/>
    <s v="OK"/>
  </r>
  <r>
    <x v="1"/>
    <x v="1"/>
    <d v="2023-10-06T00:00:00"/>
    <n v="20"/>
    <n v="12"/>
    <s v="SC"/>
    <x v="7"/>
    <n v="240"/>
    <s v="OK"/>
  </r>
  <r>
    <x v="1"/>
    <x v="1"/>
    <d v="2023-10-06T00:00:00"/>
    <n v="20"/>
    <n v="10"/>
    <s v="SC"/>
    <x v="1"/>
    <n v="200"/>
    <s v="OK"/>
  </r>
  <r>
    <x v="1"/>
    <x v="1"/>
    <d v="2023-10-06T00:00:00"/>
    <n v="20"/>
    <n v="2"/>
    <s v="PR"/>
    <x v="4"/>
    <n v="40"/>
    <s v="OK"/>
  </r>
  <r>
    <x v="1"/>
    <x v="1"/>
    <d v="2023-10-06T00:00:00"/>
    <n v="20"/>
    <n v="2"/>
    <s v="SC"/>
    <x v="3"/>
    <n v="40"/>
    <s v="OK"/>
  </r>
  <r>
    <x v="1"/>
    <x v="1"/>
    <d v="2023-10-06T00:00:00"/>
    <n v="20"/>
    <n v="8"/>
    <s v="PR"/>
    <x v="2"/>
    <n v="160"/>
    <s v="OK"/>
  </r>
  <r>
    <x v="1"/>
    <x v="1"/>
    <d v="2023-11-07T00:00:00"/>
    <n v="20"/>
    <n v="8"/>
    <s v="PR"/>
    <x v="5"/>
    <n v="160"/>
    <s v="OK"/>
  </r>
  <r>
    <x v="1"/>
    <x v="1"/>
    <d v="2023-11-07T00:00:00"/>
    <n v="20"/>
    <n v="12"/>
    <s v="SC"/>
    <x v="7"/>
    <n v="240"/>
    <s v="OK"/>
  </r>
  <r>
    <x v="1"/>
    <x v="1"/>
    <d v="2023-11-07T00:00:00"/>
    <n v="20"/>
    <n v="10"/>
    <s v="SC"/>
    <x v="1"/>
    <n v="200"/>
    <s v="OK"/>
  </r>
  <r>
    <x v="1"/>
    <x v="1"/>
    <d v="2023-11-07T00:00:00"/>
    <n v="20"/>
    <n v="2"/>
    <s v="PR"/>
    <x v="4"/>
    <n v="40"/>
    <s v="OK"/>
  </r>
  <r>
    <x v="1"/>
    <x v="1"/>
    <d v="2023-11-07T00:00:00"/>
    <n v="20"/>
    <n v="2"/>
    <s v="SC"/>
    <x v="3"/>
    <n v="40"/>
    <s v="OK"/>
  </r>
  <r>
    <x v="1"/>
    <x v="1"/>
    <d v="2023-11-07T00:00:00"/>
    <n v="20"/>
    <n v="8"/>
    <s v="PR"/>
    <x v="2"/>
    <n v="160"/>
    <s v="OK"/>
  </r>
  <r>
    <x v="1"/>
    <x v="1"/>
    <d v="2023-11-08T00:00:00"/>
    <n v="20"/>
    <n v="12"/>
    <s v="PR"/>
    <x v="2"/>
    <n v="240"/>
    <s v="OK"/>
  </r>
  <r>
    <x v="1"/>
    <x v="1"/>
    <d v="2023-11-08T00:00:00"/>
    <n v="20"/>
    <n v="2"/>
    <s v="SC"/>
    <x v="7"/>
    <n v="40"/>
    <s v="OK"/>
  </r>
  <r>
    <x v="1"/>
    <x v="1"/>
    <d v="2023-11-08T00:00:00"/>
    <n v="20"/>
    <n v="7"/>
    <s v="SC"/>
    <x v="1"/>
    <n v="140"/>
    <s v="OK"/>
  </r>
  <r>
    <x v="1"/>
    <x v="1"/>
    <d v="2023-11-08T00:00:00"/>
    <n v="20"/>
    <n v="8"/>
    <s v="PR"/>
    <x v="5"/>
    <n v="160"/>
    <s v="OK"/>
  </r>
  <r>
    <x v="1"/>
    <x v="1"/>
    <d v="2023-11-08T00:00:00"/>
    <n v="20"/>
    <n v="5"/>
    <s v="SC"/>
    <x v="3"/>
    <n v="100"/>
    <s v="OK"/>
  </r>
  <r>
    <x v="1"/>
    <x v="1"/>
    <d v="2023-11-08T00:00:00"/>
    <n v="20"/>
    <n v="16"/>
    <s v="PR"/>
    <x v="9"/>
    <n v="320"/>
    <s v="OK"/>
  </r>
  <r>
    <x v="1"/>
    <x v="1"/>
    <d v="2023-11-08T00:00:00"/>
    <n v="20"/>
    <n v="4"/>
    <s v="PR"/>
    <x v="6"/>
    <n v="80"/>
    <s v="OK"/>
  </r>
  <r>
    <x v="1"/>
    <x v="11"/>
    <d v="2023-12-04T00:00:00"/>
    <n v="20"/>
    <n v="20"/>
    <s v="PR"/>
    <x v="5"/>
    <n v="400"/>
    <s v="OK"/>
  </r>
  <r>
    <x v="1"/>
    <x v="11"/>
    <d v="2023-12-04T00:00:00"/>
    <n v="20"/>
    <n v="3"/>
    <s v="SP"/>
    <x v="11"/>
    <n v="60"/>
    <s v="OK"/>
  </r>
  <r>
    <x v="1"/>
    <x v="11"/>
    <d v="2023-12-04T00:00:00"/>
    <n v="20"/>
    <n v="2"/>
    <s v="PR"/>
    <x v="2"/>
    <n v="40"/>
    <s v="OK"/>
  </r>
  <r>
    <x v="1"/>
    <x v="11"/>
    <d v="2023-12-04T00:00:00"/>
    <n v="20"/>
    <n v="8"/>
    <s v="SC"/>
    <x v="1"/>
    <n v="160"/>
    <s v="OK"/>
  </r>
  <r>
    <x v="1"/>
    <x v="11"/>
    <d v="2023-12-04T00:00:00"/>
    <n v="20"/>
    <n v="4"/>
    <s v="PR"/>
    <x v="4"/>
    <n v="80"/>
    <s v="OK"/>
  </r>
  <r>
    <x v="2"/>
    <x v="12"/>
    <d v="2024-01-17T00:00:00"/>
    <n v="20"/>
    <n v="27"/>
    <s v="PR"/>
    <x v="5"/>
    <n v="540"/>
    <s v="OK"/>
  </r>
  <r>
    <x v="2"/>
    <x v="12"/>
    <d v="2024-01-17T00:00:00"/>
    <n v="20"/>
    <n v="12"/>
    <s v="SC"/>
    <x v="3"/>
    <n v="240"/>
    <s v="OK"/>
  </r>
  <r>
    <x v="2"/>
    <x v="12"/>
    <d v="2024-01-17T00:00:00"/>
    <n v="20"/>
    <n v="8"/>
    <s v="PR"/>
    <x v="2"/>
    <n v="160"/>
    <s v="OK"/>
  </r>
  <r>
    <x v="2"/>
    <x v="12"/>
    <d v="2024-01-17T00:00:00"/>
    <n v="20"/>
    <n v="12"/>
    <s v="PR"/>
    <x v="10"/>
    <n v="240"/>
    <s v="OK"/>
  </r>
  <r>
    <x v="2"/>
    <x v="12"/>
    <d v="2024-01-17T00:00:00"/>
    <n v="20"/>
    <n v="10"/>
    <s v="PR"/>
    <x v="4"/>
    <n v="200"/>
    <s v="OK"/>
  </r>
  <r>
    <x v="2"/>
    <x v="12"/>
    <d v="2024-01-17T00:00:00"/>
    <n v="20"/>
    <n v="9"/>
    <s v="SP"/>
    <x v="11"/>
    <n v="180"/>
    <s v="OK"/>
  </r>
  <r>
    <x v="2"/>
    <x v="12"/>
    <d v="2024-01-17T00:00:00"/>
    <n v="20"/>
    <n v="2"/>
    <s v="SP"/>
    <x v="11"/>
    <n v="40"/>
    <s v="OK"/>
  </r>
  <r>
    <x v="2"/>
    <x v="12"/>
    <d v="2024-01-17T00:00:00"/>
    <n v="20"/>
    <n v="4"/>
    <s v="SC"/>
    <x v="0"/>
    <n v="80"/>
    <s v="OK"/>
  </r>
  <r>
    <x v="2"/>
    <x v="12"/>
    <d v="2024-01-17T00:00:00"/>
    <n v="20"/>
    <n v="6"/>
    <s v="SC"/>
    <x v="7"/>
    <n v="120"/>
    <s v="OK"/>
  </r>
  <r>
    <x v="2"/>
    <x v="12"/>
    <d v="2024-01-26T00:00:00"/>
    <n v="20"/>
    <n v="4"/>
    <s v="SC"/>
    <x v="0"/>
    <n v="80"/>
    <s v="OK"/>
  </r>
  <r>
    <x v="2"/>
    <x v="12"/>
    <d v="2024-01-26T00:00:00"/>
    <n v="20"/>
    <n v="2"/>
    <s v="SP"/>
    <x v="11"/>
    <n v="40"/>
    <s v="OK"/>
  </r>
  <r>
    <x v="2"/>
    <x v="12"/>
    <d v="2024-01-26T00:00:00"/>
    <n v="20"/>
    <n v="8"/>
    <s v="PR"/>
    <x v="10"/>
    <n v="160"/>
    <s v="OK"/>
  </r>
  <r>
    <x v="2"/>
    <x v="12"/>
    <d v="2024-01-26T00:00:00"/>
    <n v="20"/>
    <n v="6"/>
    <s v="PR"/>
    <x v="2"/>
    <n v="120"/>
    <s v="OK"/>
  </r>
  <r>
    <x v="2"/>
    <x v="12"/>
    <d v="2024-01-26T00:00:00"/>
    <n v="20"/>
    <n v="10"/>
    <s v="PR"/>
    <x v="9"/>
    <n v="200"/>
    <s v="OK"/>
  </r>
  <r>
    <x v="2"/>
    <x v="12"/>
    <d v="2024-01-26T00:00:00"/>
    <n v="20"/>
    <n v="3"/>
    <s v="PR"/>
    <x v="4"/>
    <n v="60"/>
    <s v="OK"/>
  </r>
  <r>
    <x v="2"/>
    <x v="4"/>
    <d v="2024-02-05T00:00:00"/>
    <n v="20"/>
    <n v="11"/>
    <s v="PR"/>
    <x v="5"/>
    <n v="220"/>
    <s v="OK"/>
  </r>
  <r>
    <x v="2"/>
    <x v="4"/>
    <d v="2024-02-05T00:00:00"/>
    <n v="20"/>
    <n v="6"/>
    <s v="PR"/>
    <x v="4"/>
    <n v="120"/>
    <s v="OK"/>
  </r>
  <r>
    <x v="2"/>
    <x v="4"/>
    <d v="2024-02-05T00:00:00"/>
    <n v="20"/>
    <n v="6"/>
    <s v="SC"/>
    <x v="3"/>
    <n v="120"/>
    <s v="OK"/>
  </r>
  <r>
    <x v="2"/>
    <x v="4"/>
    <d v="2024-02-05T00:00:00"/>
    <n v="20"/>
    <n v="4"/>
    <s v="SC"/>
    <x v="0"/>
    <n v="80"/>
    <s v="OK"/>
  </r>
  <r>
    <x v="2"/>
    <x v="4"/>
    <d v="2024-02-05T00:00:00"/>
    <n v="20"/>
    <n v="3"/>
    <s v="PR"/>
    <x v="2"/>
    <n v="60"/>
    <s v="OK"/>
  </r>
  <r>
    <x v="2"/>
    <x v="4"/>
    <d v="2024-02-05T00:00:00"/>
    <n v="20"/>
    <n v="15"/>
    <s v="PR"/>
    <x v="10"/>
    <n v="300"/>
    <s v="OK"/>
  </r>
  <r>
    <x v="2"/>
    <x v="4"/>
    <d v="2024-02-05T00:00:00"/>
    <n v="20"/>
    <n v="16"/>
    <s v="PR"/>
    <x v="9"/>
    <n v="320"/>
    <s v="OK"/>
  </r>
  <r>
    <x v="2"/>
    <x v="5"/>
    <d v="2024-03-10T00:00:00"/>
    <n v="20"/>
    <n v="8"/>
    <s v="PR"/>
    <x v="13"/>
    <n v="160"/>
    <s v="OK"/>
  </r>
  <r>
    <x v="2"/>
    <x v="5"/>
    <d v="2024-03-10T00:00:00"/>
    <n v="20"/>
    <n v="8"/>
    <s v="PR"/>
    <x v="9"/>
    <n v="160"/>
    <s v="OK"/>
  </r>
  <r>
    <x v="2"/>
    <x v="5"/>
    <d v="2024-03-10T00:00:00"/>
    <n v="20"/>
    <n v="10"/>
    <s v="PR"/>
    <x v="4"/>
    <n v="200"/>
    <s v="OK"/>
  </r>
  <r>
    <x v="2"/>
    <x v="5"/>
    <d v="2024-03-10T00:00:00"/>
    <n v="20"/>
    <n v="8"/>
    <s v="PR"/>
    <x v="2"/>
    <n v="160"/>
    <s v="OK"/>
  </r>
  <r>
    <x v="2"/>
    <x v="5"/>
    <d v="2024-03-10T00:00:00"/>
    <n v="20"/>
    <n v="16"/>
    <s v="PR"/>
    <x v="5"/>
    <n v="320"/>
    <s v="OK"/>
  </r>
  <r>
    <x v="2"/>
    <x v="4"/>
    <d v="2024-02-16T00:00:00"/>
    <n v="20"/>
    <n v="8"/>
    <s v="PR"/>
    <x v="13"/>
    <n v="160"/>
    <s v="OK"/>
  </r>
  <r>
    <x v="2"/>
    <x v="4"/>
    <d v="2024-02-16T00:00:00"/>
    <n v="20"/>
    <n v="3"/>
    <s v="RS"/>
    <x v="12"/>
    <n v="60"/>
    <s v="OK"/>
  </r>
  <r>
    <x v="2"/>
    <x v="4"/>
    <d v="2024-02-16T00:00:00"/>
    <n v="20"/>
    <n v="5"/>
    <s v="PR"/>
    <x v="13"/>
    <n v="100"/>
    <s v="OK"/>
  </r>
  <r>
    <x v="2"/>
    <x v="4"/>
    <d v="2024-02-16T00:00:00"/>
    <n v="20"/>
    <n v="4"/>
    <s v="SC"/>
    <x v="3"/>
    <n v="80"/>
    <s v="OK"/>
  </r>
  <r>
    <x v="2"/>
    <x v="4"/>
    <d v="2024-02-16T00:00:00"/>
    <n v="20"/>
    <n v="4"/>
    <s v="SC"/>
    <x v="7"/>
    <n v="80"/>
    <s v="OK"/>
  </r>
  <r>
    <x v="2"/>
    <x v="4"/>
    <d v="2024-02-22T00:00:00"/>
    <n v="20"/>
    <n v="15"/>
    <s v="PR"/>
    <x v="6"/>
    <n v="300"/>
    <s v="OK"/>
  </r>
  <r>
    <x v="2"/>
    <x v="4"/>
    <d v="2024-02-22T00:00:00"/>
    <n v="20"/>
    <n v="4"/>
    <s v="PR"/>
    <x v="13"/>
    <n v="80"/>
    <s v="OK"/>
  </r>
  <r>
    <x v="2"/>
    <x v="4"/>
    <d v="2024-02-22T00:00:00"/>
    <n v="20"/>
    <n v="6"/>
    <s v="PR"/>
    <x v="4"/>
    <n v="120"/>
    <s v="OK"/>
  </r>
  <r>
    <x v="2"/>
    <x v="4"/>
    <d v="2024-02-22T00:00:00"/>
    <n v="20"/>
    <n v="2"/>
    <s v="SC"/>
    <x v="3"/>
    <n v="40"/>
    <s v="OK"/>
  </r>
  <r>
    <x v="2"/>
    <x v="5"/>
    <d v="2024-03-13T00:00:00"/>
    <n v="20"/>
    <n v="4"/>
    <s v="PR"/>
    <x v="9"/>
    <n v="80"/>
    <s v="OK"/>
  </r>
  <r>
    <x v="2"/>
    <x v="5"/>
    <d v="2024-03-13T00:00:00"/>
    <n v="20"/>
    <n v="5"/>
    <s v="PR"/>
    <x v="4"/>
    <n v="100"/>
    <s v="OK"/>
  </r>
  <r>
    <x v="2"/>
    <x v="5"/>
    <d v="2024-03-13T00:00:00"/>
    <n v="20"/>
    <n v="6"/>
    <s v="SC"/>
    <x v="3"/>
    <n v="120"/>
    <s v="OK"/>
  </r>
  <r>
    <x v="2"/>
    <x v="5"/>
    <d v="2024-03-13T00:00:00"/>
    <n v="20"/>
    <n v="6"/>
    <s v="SC"/>
    <x v="0"/>
    <n v="120"/>
    <s v="OK"/>
  </r>
  <r>
    <x v="2"/>
    <x v="5"/>
    <d v="2024-03-13T00:00:00"/>
    <n v="20"/>
    <n v="10"/>
    <s v="PR"/>
    <x v="2"/>
    <n v="200"/>
    <s v="OK"/>
  </r>
  <r>
    <x v="2"/>
    <x v="5"/>
    <d v="2024-03-13T00:00:00"/>
    <n v="20"/>
    <n v="4"/>
    <s v="PR"/>
    <x v="13"/>
    <n v="80"/>
    <s v="OK"/>
  </r>
  <r>
    <x v="2"/>
    <x v="5"/>
    <d v="2024-03-13T00:00:00"/>
    <n v="20"/>
    <n v="4"/>
    <s v="PR"/>
    <x v="10"/>
    <n v="80"/>
    <s v="OK"/>
  </r>
  <r>
    <x v="2"/>
    <x v="5"/>
    <d v="2024-03-18T00:00:00"/>
    <n v="20"/>
    <n v="7"/>
    <s v="PR"/>
    <x v="9"/>
    <n v="140"/>
    <s v="OK"/>
  </r>
  <r>
    <x v="2"/>
    <x v="5"/>
    <d v="2024-03-18T00:00:00"/>
    <n v="20"/>
    <n v="8"/>
    <s v="PR"/>
    <x v="2"/>
    <n v="160"/>
    <s v="OK"/>
  </r>
  <r>
    <x v="2"/>
    <x v="5"/>
    <d v="2024-03-18T00:00:00"/>
    <n v="20"/>
    <n v="4"/>
    <s v="SC"/>
    <x v="3"/>
    <n v="80"/>
    <s v="OK"/>
  </r>
  <r>
    <x v="2"/>
    <x v="5"/>
    <d v="2024-03-18T00:00:00"/>
    <n v="20"/>
    <n v="10"/>
    <s v="PR"/>
    <x v="5"/>
    <n v="200"/>
    <s v="OK"/>
  </r>
  <r>
    <x v="2"/>
    <x v="5"/>
    <d v="2024-03-18T00:00:00"/>
    <n v="20"/>
    <n v="6"/>
    <s v="SC"/>
    <x v="0"/>
    <n v="120"/>
    <s v="OK"/>
  </r>
  <r>
    <x v="2"/>
    <x v="5"/>
    <d v="2024-03-25T00:00:00"/>
    <n v="20"/>
    <n v="2"/>
    <s v="PR"/>
    <x v="10"/>
    <n v="40"/>
    <s v="OK"/>
  </r>
  <r>
    <x v="2"/>
    <x v="5"/>
    <d v="2024-03-25T00:00:00"/>
    <n v="20"/>
    <n v="2"/>
    <s v="SC"/>
    <x v="0"/>
    <n v="40"/>
    <s v="OK"/>
  </r>
  <r>
    <x v="2"/>
    <x v="5"/>
    <d v="2024-03-25T00:00:00"/>
    <n v="20"/>
    <n v="2"/>
    <s v="PR"/>
    <x v="4"/>
    <n v="40"/>
    <s v="OK"/>
  </r>
  <r>
    <x v="2"/>
    <x v="5"/>
    <d v="2024-03-25T00:00:00"/>
    <n v="20"/>
    <n v="2"/>
    <s v="PR"/>
    <x v="2"/>
    <n v="40"/>
    <s v="OK"/>
  </r>
  <r>
    <x v="2"/>
    <x v="5"/>
    <d v="2024-03-25T00:00:00"/>
    <n v="20"/>
    <n v="4"/>
    <s v="SC"/>
    <x v="3"/>
    <n v="80"/>
    <s v="OK"/>
  </r>
  <r>
    <x v="2"/>
    <x v="5"/>
    <d v="2024-03-25T00:00:00"/>
    <n v="20"/>
    <n v="1"/>
    <s v="PR"/>
    <x v="5"/>
    <n v="20"/>
    <s v="OK"/>
  </r>
  <r>
    <x v="2"/>
    <x v="6"/>
    <d v="2024-04-09T00:00:00"/>
    <n v="20"/>
    <n v="4"/>
    <s v="PR"/>
    <x v="5"/>
    <n v="80"/>
    <s v="OK"/>
  </r>
  <r>
    <x v="2"/>
    <x v="6"/>
    <d v="2024-04-09T00:00:00"/>
    <n v="20"/>
    <n v="4"/>
    <s v="SC"/>
    <x v="3"/>
    <n v="80"/>
    <s v="OK"/>
  </r>
  <r>
    <x v="2"/>
    <x v="6"/>
    <d v="2024-04-09T00:00:00"/>
    <n v="20"/>
    <n v="2"/>
    <s v="PR"/>
    <x v="4"/>
    <n v="40"/>
    <s v="OK"/>
  </r>
  <r>
    <x v="2"/>
    <x v="6"/>
    <d v="2024-04-09T00:00:00"/>
    <n v="20"/>
    <n v="2"/>
    <s v="SC"/>
    <x v="7"/>
    <n v="40"/>
    <s v="OK"/>
  </r>
  <r>
    <x v="2"/>
    <x v="6"/>
    <d v="2024-04-09T00:00:00"/>
    <n v="20"/>
    <n v="8"/>
    <s v="PR"/>
    <x v="10"/>
    <n v="160"/>
    <s v="OK"/>
  </r>
  <r>
    <x v="2"/>
    <x v="6"/>
    <d v="2024-04-09T00:00:00"/>
    <n v="20"/>
    <n v="4"/>
    <s v="PR"/>
    <x v="9"/>
    <n v="80"/>
    <s v="OK"/>
  </r>
  <r>
    <x v="2"/>
    <x v="6"/>
    <d v="2024-04-26T00:00:00"/>
    <n v="20"/>
    <n v="1"/>
    <s v="RS"/>
    <x v="12"/>
    <n v="20"/>
    <s v="OK"/>
  </r>
  <r>
    <x v="2"/>
    <x v="6"/>
    <d v="2024-04-26T00:00:00"/>
    <n v="20"/>
    <n v="2"/>
    <s v="SC"/>
    <x v="3"/>
    <n v="40"/>
    <s v="OK"/>
  </r>
  <r>
    <x v="2"/>
    <x v="6"/>
    <d v="2024-04-26T00:00:00"/>
    <n v="20"/>
    <n v="2"/>
    <s v="SC"/>
    <x v="1"/>
    <n v="40"/>
    <s v="OK"/>
  </r>
  <r>
    <x v="2"/>
    <x v="6"/>
    <d v="2024-04-26T00:00:00"/>
    <n v="20"/>
    <n v="7"/>
    <s v="PR"/>
    <x v="6"/>
    <n v="140"/>
    <s v="OK"/>
  </r>
  <r>
    <x v="2"/>
    <x v="6"/>
    <d v="2024-04-26T00:00:00"/>
    <n v="20"/>
    <n v="8"/>
    <s v="PR"/>
    <x v="10"/>
    <n v="160"/>
    <s v="OK"/>
  </r>
  <r>
    <x v="2"/>
    <x v="6"/>
    <d v="2024-05-26T00:00:00"/>
    <n v="20"/>
    <n v="1"/>
    <s v="SP"/>
    <x v="11"/>
    <n v="20"/>
    <s v="OK"/>
  </r>
  <r>
    <x v="2"/>
    <x v="6"/>
    <d v="2024-04-26T00:00:00"/>
    <n v="20"/>
    <n v="3"/>
    <s v="PR"/>
    <x v="13"/>
    <n v="60"/>
    <s v="OK"/>
  </r>
  <r>
    <x v="2"/>
    <x v="6"/>
    <d v="2024-04-26T00:00:00"/>
    <n v="20"/>
    <n v="5"/>
    <s v="SC"/>
    <x v="7"/>
    <n v="100"/>
    <s v="OK"/>
  </r>
  <r>
    <x v="2"/>
    <x v="7"/>
    <d v="2024-05-06T00:00:00"/>
    <n v="20"/>
    <n v="6"/>
    <s v="PR"/>
    <x v="4"/>
    <n v="120"/>
    <s v="OK"/>
  </r>
  <r>
    <x v="2"/>
    <x v="7"/>
    <d v="2024-05-06T00:00:00"/>
    <n v="20"/>
    <n v="3"/>
    <s v="PR"/>
    <x v="5"/>
    <n v="60"/>
    <s v="OK"/>
  </r>
  <r>
    <x v="2"/>
    <x v="7"/>
    <d v="2024-05-06T00:00:00"/>
    <n v="20"/>
    <n v="5"/>
    <s v="SC"/>
    <x v="1"/>
    <n v="100"/>
    <s v="OK"/>
  </r>
  <r>
    <x v="2"/>
    <x v="7"/>
    <d v="2024-05-06T00:00:00"/>
    <n v="20"/>
    <n v="4"/>
    <s v="PR"/>
    <x v="9"/>
    <n v="80"/>
    <s v="OK"/>
  </r>
  <r>
    <x v="2"/>
    <x v="7"/>
    <d v="2024-05-06T00:00:00"/>
    <n v="20"/>
    <n v="1"/>
    <s v="SP"/>
    <x v="11"/>
    <n v="20"/>
    <s v="OK"/>
  </r>
  <r>
    <x v="2"/>
    <x v="7"/>
    <d v="2024-05-06T00:00:00"/>
    <n v="20"/>
    <n v="2"/>
    <s v="SC"/>
    <x v="3"/>
    <n v="40"/>
    <s v="OK"/>
  </r>
  <r>
    <x v="2"/>
    <x v="7"/>
    <d v="2024-05-06T00:00:00"/>
    <n v="20"/>
    <n v="2"/>
    <s v="SC"/>
    <x v="7"/>
    <n v="40"/>
    <s v="OK"/>
  </r>
  <r>
    <x v="2"/>
    <x v="7"/>
    <d v="2024-05-27T00:00:00"/>
    <n v="20"/>
    <n v="8"/>
    <s v="PR"/>
    <x v="4"/>
    <n v="160"/>
    <s v="OK"/>
  </r>
  <r>
    <x v="2"/>
    <x v="7"/>
    <d v="2024-05-27T00:00:00"/>
    <n v="20"/>
    <n v="4"/>
    <s v="PR"/>
    <x v="5"/>
    <n v="80"/>
    <s v="OK"/>
  </r>
  <r>
    <x v="2"/>
    <x v="7"/>
    <d v="2024-05-27T00:00:00"/>
    <n v="20"/>
    <n v="2"/>
    <s v="SC"/>
    <x v="1"/>
    <n v="40"/>
    <s v="OK"/>
  </r>
  <r>
    <x v="2"/>
    <x v="7"/>
    <d v="2024-05-27T00:00:00"/>
    <n v="20"/>
    <n v="2"/>
    <s v="PR"/>
    <x v="2"/>
    <n v="40"/>
    <s v="OK"/>
  </r>
  <r>
    <x v="2"/>
    <x v="7"/>
    <d v="2024-05-27T00:00:00"/>
    <n v="20"/>
    <n v="2"/>
    <s v="PR"/>
    <x v="10"/>
    <n v="40"/>
    <s v="OK"/>
  </r>
  <r>
    <x v="2"/>
    <x v="7"/>
    <d v="2024-05-27T00:00:00"/>
    <n v="20"/>
    <n v="1"/>
    <s v="SC"/>
    <x v="3"/>
    <n v="20"/>
    <s v="OK"/>
  </r>
  <r>
    <x v="2"/>
    <x v="7"/>
    <d v="2024-05-27T00:00:00"/>
    <n v="20"/>
    <n v="4"/>
    <s v="SC"/>
    <x v="7"/>
    <n v="80"/>
    <s v="OK"/>
  </r>
  <r>
    <x v="2"/>
    <x v="7"/>
    <d v="2024-05-27T00:00:00"/>
    <n v="20"/>
    <n v="8"/>
    <s v="SC"/>
    <x v="0"/>
    <n v="160"/>
    <s v="OK"/>
  </r>
  <r>
    <x v="2"/>
    <x v="7"/>
    <d v="2024-05-27T00:00:00"/>
    <n v="20"/>
    <n v="2"/>
    <s v="SP"/>
    <x v="11"/>
    <n v="40"/>
    <s v="OK"/>
  </r>
  <r>
    <x v="2"/>
    <x v="8"/>
    <d v="2024-06-05T00:00:00"/>
    <n v="20"/>
    <n v="3"/>
    <s v="PR"/>
    <x v="4"/>
    <n v="60"/>
    <s v="OK"/>
  </r>
  <r>
    <x v="2"/>
    <x v="8"/>
    <d v="2024-06-05T00:00:00"/>
    <n v="20"/>
    <n v="4"/>
    <s v="SC"/>
    <x v="3"/>
    <n v="80"/>
    <s v="OK"/>
  </r>
  <r>
    <x v="2"/>
    <x v="8"/>
    <d v="2024-06-05T00:00:00"/>
    <n v="20"/>
    <n v="6"/>
    <s v="PR"/>
    <x v="9"/>
    <n v="120"/>
    <s v="OK"/>
  </r>
  <r>
    <x v="2"/>
    <x v="8"/>
    <d v="2024-06-05T00:00:00"/>
    <n v="20"/>
    <n v="3"/>
    <s v="PR"/>
    <x v="5"/>
    <n v="60"/>
    <s v="OK"/>
  </r>
  <r>
    <x v="2"/>
    <x v="8"/>
    <d v="2024-06-05T00:00:00"/>
    <n v="20"/>
    <n v="4"/>
    <s v="PR"/>
    <x v="10"/>
    <n v="80"/>
    <s v="OK"/>
  </r>
  <r>
    <x v="2"/>
    <x v="8"/>
    <d v="2024-06-18T00:00:00"/>
    <n v="20"/>
    <n v="11"/>
    <s v="PR"/>
    <x v="9"/>
    <n v="220"/>
    <s v="OK"/>
  </r>
  <r>
    <x v="2"/>
    <x v="8"/>
    <d v="2024-06-18T00:00:00"/>
    <n v="20"/>
    <n v="3"/>
    <s v="PR"/>
    <x v="5"/>
    <n v="60"/>
    <s v="OK"/>
  </r>
  <r>
    <x v="2"/>
    <x v="8"/>
    <d v="2024-06-18T00:00:00"/>
    <n v="15"/>
    <n v="2"/>
    <s v="SC"/>
    <x v="3"/>
    <n v="30"/>
    <s v="OK"/>
  </r>
  <r>
    <x v="2"/>
    <x v="8"/>
    <d v="2024-06-18T00:00:00"/>
    <n v="15"/>
    <n v="2"/>
    <s v="SC"/>
    <x v="7"/>
    <n v="30"/>
    <s v="OK"/>
  </r>
  <r>
    <x v="2"/>
    <x v="8"/>
    <d v="2024-06-24T00:00:00"/>
    <n v="15"/>
    <n v="3"/>
    <s v="PR"/>
    <x v="2"/>
    <n v="45"/>
    <s v="OK"/>
  </r>
  <r>
    <x v="2"/>
    <x v="8"/>
    <d v="2024-06-24T00:00:00"/>
    <n v="15"/>
    <n v="6"/>
    <s v="PR"/>
    <x v="4"/>
    <n v="90"/>
    <s v="OK"/>
  </r>
  <r>
    <x v="2"/>
    <x v="8"/>
    <d v="2024-06-24T00:00:00"/>
    <n v="15"/>
    <n v="4"/>
    <s v="PR"/>
    <x v="13"/>
    <n v="60"/>
    <s v="OK"/>
  </r>
  <r>
    <x v="2"/>
    <x v="8"/>
    <d v="2024-06-24T00:00:00"/>
    <n v="15"/>
    <n v="4"/>
    <s v="SC"/>
    <x v="0"/>
    <n v="60"/>
    <s v="OK"/>
  </r>
  <r>
    <x v="2"/>
    <x v="9"/>
    <d v="2024-07-02T00:00:00"/>
    <n v="15"/>
    <n v="7"/>
    <s v="PR"/>
    <x v="13"/>
    <n v="105"/>
    <s v="OK"/>
  </r>
  <r>
    <x v="2"/>
    <x v="9"/>
    <d v="2024-07-02T00:00:00"/>
    <n v="15"/>
    <n v="8"/>
    <s v="PR"/>
    <x v="4"/>
    <n v="120"/>
    <s v="OK"/>
  </r>
  <r>
    <x v="2"/>
    <x v="9"/>
    <d v="2024-07-02T00:00:00"/>
    <n v="15"/>
    <n v="4"/>
    <s v="PR"/>
    <x v="2"/>
    <n v="60"/>
    <s v="OK"/>
  </r>
  <r>
    <x v="2"/>
    <x v="13"/>
    <d v="2024-07-10T00:00:00"/>
    <n v="15"/>
    <n v="12"/>
    <s v="PR"/>
    <x v="6"/>
    <n v="180"/>
    <s v="OK"/>
  </r>
  <r>
    <x v="2"/>
    <x v="13"/>
    <d v="2024-07-10T00:00:00"/>
    <n v="15"/>
    <n v="10"/>
    <s v="SC"/>
    <x v="1"/>
    <n v="150"/>
    <s v="OK"/>
  </r>
  <r>
    <x v="2"/>
    <x v="13"/>
    <d v="2024-07-10T00:00:00"/>
    <n v="15"/>
    <n v="2"/>
    <s v="PR"/>
    <x v="10"/>
    <n v="30"/>
    <s v="OK"/>
  </r>
  <r>
    <x v="2"/>
    <x v="10"/>
    <d v="2024-08-08T00:00:00"/>
    <n v="15"/>
    <n v="2"/>
    <s v="PR"/>
    <x v="9"/>
    <n v="30"/>
    <s v="OK"/>
  </r>
  <r>
    <x v="2"/>
    <x v="10"/>
    <d v="2024-08-08T00:00:00"/>
    <n v="15"/>
    <n v="16"/>
    <s v="PR"/>
    <x v="5"/>
    <n v="240"/>
    <s v="OK"/>
  </r>
  <r>
    <x v="2"/>
    <x v="10"/>
    <d v="2024-08-08T00:00:00"/>
    <n v="15"/>
    <n v="5"/>
    <s v="SC"/>
    <x v="1"/>
    <n v="75"/>
    <s v="OK"/>
  </r>
  <r>
    <x v="2"/>
    <x v="10"/>
    <d v="2024-08-08T00:00:00"/>
    <n v="15"/>
    <n v="9"/>
    <s v="SC"/>
    <x v="7"/>
    <n v="135"/>
    <s v="OK"/>
  </r>
  <r>
    <x v="2"/>
    <x v="10"/>
    <d v="2024-08-08T00:00:00"/>
    <n v="7.05"/>
    <n v="12"/>
    <s v="PR"/>
    <x v="4"/>
    <n v="84.6"/>
    <s v="OK"/>
  </r>
  <r>
    <x v="2"/>
    <x v="10"/>
    <d v="2024-08-08T00:00:00"/>
    <n v="7.05"/>
    <n v="4"/>
    <s v="SC"/>
    <x v="3"/>
    <n v="28.2"/>
    <s v="OK"/>
  </r>
  <r>
    <x v="2"/>
    <x v="10"/>
    <d v="2024-08-08T00:00:00"/>
    <n v="7.05"/>
    <n v="8"/>
    <s v="SP"/>
    <x v="11"/>
    <n v="56.4"/>
    <s v="OK"/>
  </r>
  <r>
    <x v="2"/>
    <x v="0"/>
    <d v="2024-09-03T00:00:00"/>
    <n v="7.05"/>
    <n v="4"/>
    <s v="SC"/>
    <x v="8"/>
    <n v="28.2"/>
    <s v="OK"/>
  </r>
  <r>
    <x v="2"/>
    <x v="0"/>
    <d v="2024-09-03T00:00:00"/>
    <n v="7.05"/>
    <n v="2"/>
    <s v="SC"/>
    <x v="3"/>
    <n v="14.1"/>
    <s v="OK"/>
  </r>
  <r>
    <x v="2"/>
    <x v="0"/>
    <d v="2024-09-03T00:00:00"/>
    <n v="7.05"/>
    <n v="12"/>
    <s v="PR"/>
    <x v="10"/>
    <n v="84.6"/>
    <s v="OK"/>
  </r>
  <r>
    <x v="2"/>
    <x v="0"/>
    <d v="2024-09-03T00:00:00"/>
    <n v="7.05"/>
    <n v="6"/>
    <s v="PR"/>
    <x v="5"/>
    <n v="42.3"/>
    <s v="OK"/>
  </r>
  <r>
    <x v="2"/>
    <x v="0"/>
    <d v="2024-09-03T00:00:00"/>
    <n v="7.05"/>
    <n v="2"/>
    <s v="SC"/>
    <x v="7"/>
    <n v="14.1"/>
    <s v="OK"/>
  </r>
  <r>
    <x v="2"/>
    <x v="0"/>
    <d v="2024-09-03T00:00:00"/>
    <n v="7.05"/>
    <n v="2"/>
    <s v="PR"/>
    <x v="2"/>
    <n v="14.1"/>
    <s v="OK"/>
  </r>
  <r>
    <x v="2"/>
    <x v="0"/>
    <d v="2024-09-03T00:00:00"/>
    <n v="7.05"/>
    <n v="2"/>
    <s v="SC"/>
    <x v="1"/>
    <n v="14.1"/>
    <s v="OK"/>
  </r>
  <r>
    <x v="2"/>
    <x v="0"/>
    <d v="2024-09-04T00:00:00"/>
    <n v="15"/>
    <n v="4"/>
    <s v="PR"/>
    <x v="9"/>
    <n v="60"/>
    <s v="OK"/>
  </r>
  <r>
    <x v="2"/>
    <x v="0"/>
    <d v="2024-09-12T00:00:00"/>
    <n v="5"/>
    <n v="2"/>
    <s v="PR"/>
    <x v="5"/>
    <n v="10"/>
    <s v="OK"/>
  </r>
  <r>
    <x v="2"/>
    <x v="0"/>
    <d v="2024-09-12T00:00:00"/>
    <n v="15"/>
    <n v="4"/>
    <s v="SP"/>
    <x v="11"/>
    <n v="60"/>
    <s v="OK"/>
  </r>
  <r>
    <x v="2"/>
    <x v="0"/>
    <d v="2024-09-12T00:00:00"/>
    <n v="15"/>
    <n v="4"/>
    <s v="SC"/>
    <x v="3"/>
    <n v="60"/>
    <s v="OK"/>
  </r>
  <r>
    <x v="2"/>
    <x v="0"/>
    <d v="2024-09-12T00:00:00"/>
    <n v="15"/>
    <n v="6"/>
    <s v="SC"/>
    <x v="7"/>
    <n v="90"/>
    <s v="OK"/>
  </r>
  <r>
    <x v="2"/>
    <x v="0"/>
    <d v="2024-09-25T00:00:00"/>
    <n v="15"/>
    <n v="17"/>
    <s v="PR"/>
    <x v="5"/>
    <n v="255"/>
    <s v="OK"/>
  </r>
  <r>
    <x v="2"/>
    <x v="0"/>
    <d v="2024-09-25T00:00:00"/>
    <n v="15"/>
    <n v="2"/>
    <s v="SC"/>
    <x v="3"/>
    <n v="30"/>
    <s v="OK"/>
  </r>
  <r>
    <x v="2"/>
    <x v="0"/>
    <d v="2024-09-25T00:00:00"/>
    <n v="15"/>
    <n v="6"/>
    <s v="SC"/>
    <x v="7"/>
    <n v="90"/>
    <s v="OK"/>
  </r>
  <r>
    <x v="2"/>
    <x v="0"/>
    <d v="2024-09-25T00:00:00"/>
    <n v="15"/>
    <n v="8"/>
    <s v="RS"/>
    <x v="12"/>
    <n v="120"/>
    <s v="OK"/>
  </r>
  <r>
    <x v="2"/>
    <x v="0"/>
    <d v="2024-09-25T00:00:00"/>
    <n v="15"/>
    <n v="3"/>
    <s v="PR"/>
    <x v="2"/>
    <n v="45"/>
    <s v="OK"/>
  </r>
  <r>
    <x v="2"/>
    <x v="0"/>
    <d v="2024-09-25T00:00:00"/>
    <n v="15"/>
    <n v="7"/>
    <s v="PR"/>
    <x v="10"/>
    <n v="105"/>
    <s v="OK"/>
  </r>
  <r>
    <x v="2"/>
    <x v="1"/>
    <d v="2024-10-11T00:00:00"/>
    <n v="15"/>
    <n v="8"/>
    <s v="PR"/>
    <x v="6"/>
    <n v="120"/>
    <s v="OK"/>
  </r>
  <r>
    <x v="2"/>
    <x v="1"/>
    <d v="2024-10-11T00:00:00"/>
    <n v="15"/>
    <n v="4"/>
    <s v="SC"/>
    <x v="0"/>
    <n v="60"/>
    <s v="OK"/>
  </r>
  <r>
    <x v="2"/>
    <x v="1"/>
    <d v="2024-10-11T00:00:00"/>
    <n v="15"/>
    <n v="6"/>
    <s v="SC"/>
    <x v="7"/>
    <n v="90"/>
    <s v="OK"/>
  </r>
  <r>
    <x v="2"/>
    <x v="1"/>
    <d v="2024-10-11T00:00:00"/>
    <n v="15"/>
    <n v="2"/>
    <s v="PR"/>
    <x v="5"/>
    <n v="30"/>
    <s v="OK"/>
  </r>
  <r>
    <x v="2"/>
    <x v="1"/>
    <d v="2024-10-11T00:00:00"/>
    <n v="15"/>
    <n v="1"/>
    <s v="SP"/>
    <x v="11"/>
    <n v="15"/>
    <s v="OK"/>
  </r>
  <r>
    <x v="2"/>
    <x v="1"/>
    <d v="2024-10-11T00:00:00"/>
    <n v="15"/>
    <n v="2"/>
    <s v="SC"/>
    <x v="3"/>
    <n v="30"/>
    <s v="OK"/>
  </r>
  <r>
    <x v="2"/>
    <x v="1"/>
    <d v="2024-10-11T00:00:00"/>
    <n v="15"/>
    <n v="2"/>
    <s v="PR"/>
    <x v="10"/>
    <n v="30"/>
    <s v="OK"/>
  </r>
  <r>
    <x v="2"/>
    <x v="1"/>
    <d v="2024-10-16T00:00:00"/>
    <n v="15"/>
    <n v="4"/>
    <s v="SC"/>
    <x v="3"/>
    <n v="60"/>
    <s v="OK"/>
  </r>
  <r>
    <x v="2"/>
    <x v="1"/>
    <d v="2024-10-16T00:00:00"/>
    <n v="15"/>
    <n v="4"/>
    <s v="PR"/>
    <x v="5"/>
    <n v="60"/>
    <s v="OK"/>
  </r>
  <r>
    <x v="2"/>
    <x v="1"/>
    <d v="2024-10-16T00:00:00"/>
    <n v="15"/>
    <n v="2"/>
    <s v="PR"/>
    <x v="2"/>
    <n v="30"/>
    <s v="OK"/>
  </r>
  <r>
    <x v="2"/>
    <x v="1"/>
    <d v="2024-10-16T00:00:00"/>
    <n v="15"/>
    <n v="2"/>
    <s v="SC"/>
    <x v="0"/>
    <n v="30"/>
    <s v="OK"/>
  </r>
  <r>
    <x v="2"/>
    <x v="1"/>
    <d v="2024-10-26T00:00:00"/>
    <n v="15"/>
    <n v="4"/>
    <s v="SC"/>
    <x v="3"/>
    <n v="60"/>
    <s v="OK"/>
  </r>
  <r>
    <x v="2"/>
    <x v="1"/>
    <d v="2024-10-26T00:00:00"/>
    <n v="15"/>
    <n v="2"/>
    <s v="PR"/>
    <x v="4"/>
    <n v="30"/>
    <s v="OK"/>
  </r>
  <r>
    <x v="2"/>
    <x v="1"/>
    <d v="2024-10-26T00:00:00"/>
    <n v="15"/>
    <n v="2"/>
    <s v="PR"/>
    <x v="2"/>
    <n v="30"/>
    <s v="OK"/>
  </r>
  <r>
    <x v="2"/>
    <x v="1"/>
    <d v="2024-10-26T00:00:00"/>
    <n v="15"/>
    <n v="13"/>
    <s v="SC"/>
    <x v="8"/>
    <n v="195"/>
    <s v="OK"/>
  </r>
  <r>
    <x v="2"/>
    <x v="1"/>
    <d v="2024-10-26T00:00:00"/>
    <n v="15"/>
    <n v="3"/>
    <s v="SC"/>
    <x v="7"/>
    <n v="45"/>
    <s v="OK"/>
  </r>
  <r>
    <x v="2"/>
    <x v="1"/>
    <d v="2024-10-28T00:00:00"/>
    <n v="15"/>
    <n v="2"/>
    <s v="SC"/>
    <x v="7"/>
    <n v="30"/>
    <s v="OK"/>
  </r>
  <r>
    <x v="2"/>
    <x v="1"/>
    <d v="2024-10-28T00:00:00"/>
    <n v="15"/>
    <n v="1"/>
    <s v="PR"/>
    <x v="10"/>
    <n v="15"/>
    <s v="OK"/>
  </r>
  <r>
    <x v="2"/>
    <x v="1"/>
    <d v="2024-10-28T00:00:00"/>
    <n v="15"/>
    <n v="4"/>
    <s v="PR"/>
    <x v="14"/>
    <n v="60"/>
    <s v="OK"/>
  </r>
  <r>
    <x v="2"/>
    <x v="1"/>
    <d v="2024-10-28T00:00:00"/>
    <n v="15"/>
    <n v="4"/>
    <s v="PR"/>
    <x v="2"/>
    <n v="60"/>
    <s v="OK"/>
  </r>
  <r>
    <x v="2"/>
    <x v="1"/>
    <d v="2024-10-28T00:00:00"/>
    <n v="15"/>
    <n v="4"/>
    <s v="PR"/>
    <x v="14"/>
    <n v="60"/>
    <s v="OK"/>
  </r>
  <r>
    <x v="2"/>
    <x v="1"/>
    <d v="2024-10-28T00:00:00"/>
    <n v="15"/>
    <n v="4"/>
    <s v="SC"/>
    <x v="0"/>
    <n v="60"/>
    <s v="OK"/>
  </r>
  <r>
    <x v="2"/>
    <x v="2"/>
    <d v="2024-11-01T00:00:00"/>
    <n v="15"/>
    <n v="17"/>
    <s v="SC"/>
    <x v="1"/>
    <n v="255"/>
    <s v="OK"/>
  </r>
  <r>
    <x v="2"/>
    <x v="2"/>
    <d v="2024-11-01T00:00:00"/>
    <n v="15"/>
    <n v="2"/>
    <s v="SC"/>
    <x v="8"/>
    <n v="30"/>
    <s v="OK"/>
  </r>
  <r>
    <x v="2"/>
    <x v="2"/>
    <d v="2024-11-01T00:00:00"/>
    <n v="15"/>
    <n v="4"/>
    <s v="PR"/>
    <x v="6"/>
    <n v="60"/>
    <s v="OK"/>
  </r>
  <r>
    <x v="2"/>
    <x v="2"/>
    <d v="2024-11-01T00:00:00"/>
    <n v="15"/>
    <n v="3"/>
    <s v="PR"/>
    <x v="5"/>
    <n v="45"/>
    <s v="OK"/>
  </r>
  <r>
    <x v="2"/>
    <x v="2"/>
    <d v="2024-11-01T00:00:00"/>
    <n v="15"/>
    <n v="1"/>
    <s v="PR"/>
    <x v="2"/>
    <n v="15"/>
    <s v="OK"/>
  </r>
  <r>
    <x v="2"/>
    <x v="2"/>
    <d v="2024-11-01T00:00:00"/>
    <n v="15"/>
    <n v="3"/>
    <s v="SC"/>
    <x v="7"/>
    <n v="45"/>
    <s v="OK"/>
  </r>
  <r>
    <x v="2"/>
    <x v="2"/>
    <d v="2024-11-01T00:00:00"/>
    <n v="15"/>
    <n v="4"/>
    <s v="SC"/>
    <x v="0"/>
    <n v="60"/>
    <s v="OK"/>
  </r>
  <r>
    <x v="2"/>
    <x v="2"/>
    <d v="2024-11-01T00:00:00"/>
    <n v="15"/>
    <n v="4"/>
    <s v="PR"/>
    <x v="5"/>
    <n v="60"/>
    <s v="OK"/>
  </r>
  <r>
    <x v="2"/>
    <x v="2"/>
    <d v="2024-11-01T00:00:00"/>
    <n v="15"/>
    <n v="2"/>
    <s v="SC"/>
    <x v="8"/>
    <n v="30"/>
    <s v="OK"/>
  </r>
  <r>
    <x v="2"/>
    <x v="2"/>
    <d v="2024-11-01T00:00:00"/>
    <n v="15"/>
    <n v="2"/>
    <s v="PR"/>
    <x v="14"/>
    <n v="30"/>
    <s v="OK"/>
  </r>
  <r>
    <x v="2"/>
    <x v="2"/>
    <d v="2024-11-01T00:00:00"/>
    <n v="15"/>
    <n v="4"/>
    <s v="SC"/>
    <x v="7"/>
    <n v="60"/>
    <s v="OK"/>
  </r>
  <r>
    <x v="2"/>
    <x v="2"/>
    <d v="2024-11-01T00:00:00"/>
    <n v="15"/>
    <n v="2"/>
    <s v="PR"/>
    <x v="5"/>
    <n v="30"/>
    <s v="OK"/>
  </r>
  <r>
    <x v="3"/>
    <x v="14"/>
    <d v="2025-01-10T00:00:00"/>
    <n v="15"/>
    <n v="2"/>
    <s v="PR"/>
    <x v="14"/>
    <n v="30"/>
    <s v="OK"/>
  </r>
  <r>
    <x v="3"/>
    <x v="14"/>
    <d v="2025-01-10T00:00:00"/>
    <n v="15"/>
    <n v="3"/>
    <s v="PR"/>
    <x v="15"/>
    <n v="45"/>
    <s v="OK"/>
  </r>
  <r>
    <x v="3"/>
    <x v="14"/>
    <d v="2025-01-10T00:00:00"/>
    <n v="15"/>
    <n v="4"/>
    <s v="PR"/>
    <x v="5"/>
    <n v="60"/>
    <s v="OK"/>
  </r>
  <r>
    <x v="3"/>
    <x v="14"/>
    <d v="2025-01-10T00:00:00"/>
    <n v="15"/>
    <n v="8"/>
    <s v="SC"/>
    <x v="3"/>
    <n v="120"/>
    <s v="OK"/>
  </r>
  <r>
    <x v="3"/>
    <x v="14"/>
    <d v="2025-01-10T00:00:00"/>
    <n v="15"/>
    <n v="2"/>
    <s v="SC"/>
    <x v="7"/>
    <n v="30"/>
    <s v="OK"/>
  </r>
  <r>
    <x v="3"/>
    <x v="14"/>
    <d v="2025-01-10T00:00:00"/>
    <n v="15"/>
    <n v="11"/>
    <s v="PR"/>
    <x v="4"/>
    <n v="165"/>
    <s v="OK"/>
  </r>
  <r>
    <x v="3"/>
    <x v="14"/>
    <d v="2025-01-10T00:00:00"/>
    <n v="15"/>
    <n v="4"/>
    <s v="PR"/>
    <x v="2"/>
    <n v="60"/>
    <s v="OK"/>
  </r>
  <r>
    <x v="3"/>
    <x v="14"/>
    <d v="2025-01-10T00:00:00"/>
    <n v="15"/>
    <n v="2"/>
    <s v="PR"/>
    <x v="10"/>
    <n v="30"/>
    <s v="OK"/>
  </r>
  <r>
    <x v="3"/>
    <x v="14"/>
    <d v="2025-01-10T00:00:00"/>
    <n v="15"/>
    <n v="9"/>
    <s v="PR"/>
    <x v="4"/>
    <n v="135"/>
    <s v="OK"/>
  </r>
  <r>
    <x v="3"/>
    <x v="14"/>
    <d v="2025-01-10T00:00:00"/>
    <n v="15"/>
    <n v="2"/>
    <s v="SC"/>
    <x v="7"/>
    <n v="30"/>
    <s v="OK"/>
  </r>
  <r>
    <x v="3"/>
    <x v="14"/>
    <d v="2025-01-10T00:00:00"/>
    <n v="15"/>
    <n v="4"/>
    <s v="PR"/>
    <x v="2"/>
    <n v="60"/>
    <s v="OK"/>
  </r>
  <r>
    <x v="3"/>
    <x v="14"/>
    <d v="2025-01-10T00:00:00"/>
    <n v="15"/>
    <n v="4"/>
    <s v="SP"/>
    <x v="11"/>
    <n v="60"/>
    <s v="OK"/>
  </r>
  <r>
    <x v="3"/>
    <x v="14"/>
    <d v="2025-01-10T00:00:00"/>
    <n v="15"/>
    <n v="2"/>
    <s v="PR"/>
    <x v="13"/>
    <n v="30"/>
    <s v="OK"/>
  </r>
  <r>
    <x v="3"/>
    <x v="14"/>
    <d v="2025-01-10T00:00:00"/>
    <n v="15"/>
    <n v="6"/>
    <s v="PR"/>
    <x v="14"/>
    <n v="90"/>
    <s v="OK"/>
  </r>
  <r>
    <x v="3"/>
    <x v="14"/>
    <d v="2025-01-10T00:00:00"/>
    <n v="15"/>
    <n v="6"/>
    <s v="PR"/>
    <x v="10"/>
    <n v="90"/>
    <s v="OK"/>
  </r>
  <r>
    <x v="3"/>
    <x v="14"/>
    <d v="2025-01-10T00:00:00"/>
    <n v="15"/>
    <n v="4"/>
    <s v="PR"/>
    <x v="2"/>
    <n v="60"/>
    <s v="OK"/>
  </r>
  <r>
    <x v="3"/>
    <x v="14"/>
    <d v="2025-01-10T00:00:00"/>
    <n v="15"/>
    <n v="9"/>
    <s v="PR"/>
    <x v="5"/>
    <n v="135"/>
    <s v="OK"/>
  </r>
  <r>
    <x v="3"/>
    <x v="14"/>
    <d v="2025-01-10T00:00:00"/>
    <n v="15"/>
    <n v="10"/>
    <s v="SC"/>
    <x v="0"/>
    <n v="150"/>
    <s v="OK"/>
  </r>
  <r>
    <x v="3"/>
    <x v="14"/>
    <d v="2025-01-10T00:00:00"/>
    <n v="15"/>
    <n v="5"/>
    <s v="PR"/>
    <x v="4"/>
    <n v="75"/>
    <s v="OK"/>
  </r>
  <r>
    <x v="3"/>
    <x v="14"/>
    <d v="2025-01-10T00:00:00"/>
    <n v="15"/>
    <n v="10"/>
    <s v="SP"/>
    <x v="11"/>
    <n v="150"/>
    <s v="OK"/>
  </r>
  <r>
    <x v="3"/>
    <x v="14"/>
    <d v="2025-01-10T00:00:00"/>
    <n v="15"/>
    <n v="2"/>
    <s v="PR"/>
    <x v="13"/>
    <n v="30"/>
    <s v="OK"/>
  </r>
  <r>
    <x v="3"/>
    <x v="14"/>
    <d v="2025-01-10T00:00:00"/>
    <n v="15"/>
    <n v="4"/>
    <s v="PR"/>
    <x v="15"/>
    <n v="60"/>
    <s v="OK"/>
  </r>
  <r>
    <x v="3"/>
    <x v="14"/>
    <d v="2025-01-10T00:00:00"/>
    <n v="15"/>
    <n v="2"/>
    <s v="PR"/>
    <x v="5"/>
    <n v="30"/>
    <s v="OK"/>
  </r>
  <r>
    <x v="3"/>
    <x v="14"/>
    <d v="2025-01-10T00:00:00"/>
    <n v="15"/>
    <n v="4"/>
    <s v="SC"/>
    <x v="1"/>
    <n v="60"/>
    <s v="OK"/>
  </r>
  <r>
    <x v="3"/>
    <x v="14"/>
    <d v="2025-01-10T00:00:00"/>
    <n v="15"/>
    <n v="4"/>
    <s v="PR"/>
    <x v="2"/>
    <n v="60"/>
    <s v="OK"/>
  </r>
  <r>
    <x v="3"/>
    <x v="14"/>
    <d v="2025-01-10T00:00:00"/>
    <n v="15"/>
    <n v="8"/>
    <s v="PR"/>
    <x v="10"/>
    <n v="120"/>
    <s v="OK"/>
  </r>
  <r>
    <x v="3"/>
    <x v="14"/>
    <d v="2025-01-10T00:00:00"/>
    <n v="15"/>
    <n v="5"/>
    <s v="PR"/>
    <x v="6"/>
    <n v="75"/>
    <s v="OK"/>
  </r>
  <r>
    <x v="3"/>
    <x v="14"/>
    <d v="2025-01-10T00:00:00"/>
    <n v="15"/>
    <n v="2"/>
    <s v="PR"/>
    <x v="5"/>
    <n v="30"/>
    <s v="OK"/>
  </r>
  <r>
    <x v="3"/>
    <x v="4"/>
    <d v="2025-02-03T00:00:00"/>
    <n v="15"/>
    <n v="7"/>
    <s v="PR"/>
    <x v="2"/>
    <n v="105"/>
    <s v="OK"/>
  </r>
  <r>
    <x v="3"/>
    <x v="4"/>
    <d v="2025-02-03T00:00:00"/>
    <n v="15"/>
    <n v="2"/>
    <s v="SC"/>
    <x v="0"/>
    <n v="30"/>
    <s v="OK"/>
  </r>
  <r>
    <x v="3"/>
    <x v="4"/>
    <d v="2025-02-03T00:00:00"/>
    <n v="15"/>
    <n v="2"/>
    <s v="SC"/>
    <x v="3"/>
    <n v="30"/>
    <s v="OK"/>
  </r>
  <r>
    <x v="3"/>
    <x v="4"/>
    <d v="2025-02-03T00:00:00"/>
    <n v="15"/>
    <n v="6"/>
    <s v="SC"/>
    <x v="8"/>
    <n v="90"/>
    <s v="OK"/>
  </r>
  <r>
    <x v="3"/>
    <x v="4"/>
    <d v="2025-02-03T00:00:00"/>
    <n v="15"/>
    <n v="14"/>
    <s v="PR"/>
    <x v="4"/>
    <n v="210"/>
    <s v="OK"/>
  </r>
  <r>
    <x v="3"/>
    <x v="4"/>
    <d v="2025-02-14T00:00:00"/>
    <n v="15"/>
    <n v="6"/>
    <s v="PR"/>
    <x v="5"/>
    <n v="90"/>
    <s v="OK"/>
  </r>
  <r>
    <x v="3"/>
    <x v="4"/>
    <d v="2025-02-14T00:00:00"/>
    <n v="15"/>
    <n v="6"/>
    <s v="SC"/>
    <x v="0"/>
    <n v="90"/>
    <s v="OK"/>
  </r>
  <r>
    <x v="3"/>
    <x v="4"/>
    <d v="2025-02-14T00:00:00"/>
    <n v="15"/>
    <n v="8"/>
    <s v="PR"/>
    <x v="2"/>
    <n v="120"/>
    <s v="OK"/>
  </r>
  <r>
    <x v="3"/>
    <x v="4"/>
    <d v="2025-02-14T00:00:00"/>
    <n v="15"/>
    <n v="7"/>
    <s v="SC"/>
    <x v="7"/>
    <n v="105"/>
    <s v="OK"/>
  </r>
  <r>
    <x v="3"/>
    <x v="4"/>
    <d v="2025-02-14T00:00:00"/>
    <n v="15"/>
    <n v="4"/>
    <s v="PR"/>
    <x v="16"/>
    <n v="60"/>
    <s v="OK"/>
  </r>
  <r>
    <x v="3"/>
    <x v="4"/>
    <d v="2025-02-14T00:00:00"/>
    <n v="15"/>
    <n v="2"/>
    <s v="PR"/>
    <x v="10"/>
    <n v="30"/>
    <s v="OK"/>
  </r>
  <r>
    <x v="3"/>
    <x v="4"/>
    <d v="2025-02-26T00:00:00"/>
    <n v="15"/>
    <n v="12"/>
    <s v="SC"/>
    <x v="7"/>
    <n v="180"/>
    <s v="OK"/>
  </r>
  <r>
    <x v="3"/>
    <x v="4"/>
    <d v="2025-02-26T00:00:00"/>
    <n v="15"/>
    <n v="4"/>
    <s v="SC"/>
    <x v="1"/>
    <n v="60"/>
    <s v="OK"/>
  </r>
  <r>
    <x v="3"/>
    <x v="4"/>
    <d v="2025-02-26T00:00:00"/>
    <n v="15"/>
    <n v="4"/>
    <s v="PR"/>
    <x v="14"/>
    <n v="60"/>
    <s v="OK"/>
  </r>
  <r>
    <x v="3"/>
    <x v="4"/>
    <d v="2025-02-26T00:00:00"/>
    <n v="15"/>
    <n v="12"/>
    <s v="PR"/>
    <x v="5"/>
    <n v="180"/>
    <s v="OK"/>
  </r>
  <r>
    <x v="3"/>
    <x v="4"/>
    <d v="2025-02-26T00:00:00"/>
    <n v="15"/>
    <n v="1"/>
    <s v="PR"/>
    <x v="2"/>
    <n v="15"/>
    <s v="OK"/>
  </r>
  <r>
    <x v="3"/>
    <x v="4"/>
    <d v="2025-02-26T00:00:00"/>
    <n v="15"/>
    <n v="2"/>
    <s v="PR"/>
    <x v="15"/>
    <n v="30"/>
    <s v="OK"/>
  </r>
  <r>
    <x v="3"/>
    <x v="4"/>
    <d v="2025-02-26T00:00:00"/>
    <n v="15"/>
    <n v="2"/>
    <s v="PR"/>
    <x v="4"/>
    <n v="30"/>
    <s v="OK"/>
  </r>
  <r>
    <x v="3"/>
    <x v="4"/>
    <d v="2025-02-26T00:00:00"/>
    <n v="15"/>
    <n v="4"/>
    <s v="PR "/>
    <x v="8"/>
    <n v="60"/>
    <s v="OK"/>
  </r>
  <r>
    <x v="3"/>
    <x v="4"/>
    <d v="2025-02-26T00:00:00"/>
    <n v="15"/>
    <n v="4"/>
    <s v="SP"/>
    <x v="11"/>
    <n v="60"/>
    <s v="OK"/>
  </r>
  <r>
    <x v="3"/>
    <x v="6"/>
    <d v="2025-04-14T00:00:00"/>
    <n v="15"/>
    <n v="5"/>
    <s v="PR"/>
    <x v="5"/>
    <n v="75"/>
    <s v="OK"/>
  </r>
  <r>
    <x v="3"/>
    <x v="6"/>
    <d v="2025-04-14T00:00:00"/>
    <n v="15"/>
    <n v="2"/>
    <s v="SC "/>
    <x v="1"/>
    <n v="30"/>
    <s v="OK"/>
  </r>
  <r>
    <x v="3"/>
    <x v="6"/>
    <d v="2025-04-14T00:00:00"/>
    <n v="15"/>
    <n v="6"/>
    <s v="SC "/>
    <x v="7"/>
    <n v="90"/>
    <s v="OK"/>
  </r>
  <r>
    <x v="3"/>
    <x v="6"/>
    <d v="2025-04-14T00:00:00"/>
    <n v="15"/>
    <n v="6"/>
    <s v="SP"/>
    <x v="11"/>
    <n v="90"/>
    <s v="OK"/>
  </r>
  <r>
    <x v="3"/>
    <x v="6"/>
    <d v="2025-04-14T00:00:00"/>
    <n v="15"/>
    <n v="6"/>
    <s v="SC "/>
    <x v="3"/>
    <n v="90"/>
    <s v="OK"/>
  </r>
  <r>
    <x v="3"/>
    <x v="6"/>
    <d v="2025-04-14T00:00:00"/>
    <n v="15"/>
    <n v="5"/>
    <s v="SC "/>
    <x v="0"/>
    <n v="75"/>
    <s v="OK"/>
  </r>
  <r>
    <x v="3"/>
    <x v="6"/>
    <d v="2025-04-25T00:00:00"/>
    <n v="15"/>
    <n v="8"/>
    <s v="PR"/>
    <x v="5"/>
    <n v="120"/>
    <s v="OK"/>
  </r>
  <r>
    <x v="3"/>
    <x v="6"/>
    <d v="2025-04-25T00:00:00"/>
    <n v="15"/>
    <n v="8"/>
    <s v="PR"/>
    <x v="15"/>
    <n v="120"/>
    <s v="OK"/>
  </r>
  <r>
    <x v="3"/>
    <x v="6"/>
    <d v="2025-04-25T00:00:00"/>
    <n v="15"/>
    <n v="2"/>
    <s v="PR "/>
    <x v="3"/>
    <n v="30"/>
    <s v="OK"/>
  </r>
  <r>
    <x v="3"/>
    <x v="6"/>
    <d v="2025-04-25T00:00:00"/>
    <n v="15"/>
    <n v="2"/>
    <s v="PR"/>
    <x v="4"/>
    <n v="30"/>
    <s v="OK"/>
  </r>
  <r>
    <x v="3"/>
    <x v="6"/>
    <d v="2025-04-25T00:00:00"/>
    <n v="15"/>
    <n v="8"/>
    <s v="PR "/>
    <x v="0"/>
    <n v="120"/>
    <s v="OK"/>
  </r>
  <r>
    <x v="3"/>
    <x v="7"/>
    <d v="2025-05-06T00:00:00"/>
    <n v="15"/>
    <n v="8"/>
    <s v="PR"/>
    <x v="5"/>
    <n v="120"/>
    <s v="OK"/>
  </r>
  <r>
    <x v="3"/>
    <x v="7"/>
    <d v="2025-05-06T00:00:00"/>
    <n v="15"/>
    <n v="9"/>
    <s v="PR"/>
    <x v="4"/>
    <n v="135"/>
    <s v="OK"/>
  </r>
  <r>
    <x v="3"/>
    <x v="7"/>
    <d v="2025-05-27T00:00:00"/>
    <n v="15"/>
    <n v="4"/>
    <s v="PR"/>
    <x v="5"/>
    <n v="60"/>
    <s v="OK"/>
  </r>
  <r>
    <x v="3"/>
    <x v="7"/>
    <d v="2025-05-27T00:00:00"/>
    <n v="15"/>
    <n v="2"/>
    <s v="PR "/>
    <x v="3"/>
    <n v="30"/>
    <s v="OK"/>
  </r>
  <r>
    <x v="3"/>
    <x v="7"/>
    <d v="2025-05-27T00:00:00"/>
    <n v="15"/>
    <n v="4"/>
    <s v="PR"/>
    <x v="15"/>
    <n v="60"/>
    <s v="OK"/>
  </r>
  <r>
    <x v="3"/>
    <x v="7"/>
    <d v="2025-05-27T00:00:00"/>
    <n v="15"/>
    <n v="1"/>
    <s v="PR"/>
    <x v="16"/>
    <n v="15"/>
    <s v="OK"/>
  </r>
  <r>
    <x v="3"/>
    <x v="7"/>
    <d v="2025-05-27T00:00:00"/>
    <n v="15"/>
    <n v="14"/>
    <s v="PR"/>
    <x v="2"/>
    <n v="210"/>
    <s v="OK"/>
  </r>
  <r>
    <x v="3"/>
    <x v="7"/>
    <d v="2025-05-27T00:00:00"/>
    <n v="15"/>
    <n v="3"/>
    <s v="PR"/>
    <x v="4"/>
    <n v="45"/>
    <s v="OK"/>
  </r>
  <r>
    <x v="3"/>
    <x v="7"/>
    <d v="2025-05-27T00:00:00"/>
    <n v="15"/>
    <n v="4"/>
    <s v="PR "/>
    <x v="1"/>
    <n v="60"/>
    <s v="OK"/>
  </r>
  <r>
    <x v="3"/>
    <x v="8"/>
    <d v="2025-06-18T00:00:00"/>
    <n v="15"/>
    <n v="16"/>
    <s v="PR"/>
    <x v="4"/>
    <n v="240"/>
    <s v="OK"/>
  </r>
  <r>
    <x v="3"/>
    <x v="8"/>
    <d v="2025-06-18T00:00:00"/>
    <n v="15"/>
    <n v="12"/>
    <s v="PR"/>
    <x v="2"/>
    <n v="180"/>
    <s v="OK"/>
  </r>
  <r>
    <x v="3"/>
    <x v="8"/>
    <d v="2025-06-18T00:00:00"/>
    <n v="15"/>
    <n v="2"/>
    <s v="SC "/>
    <x v="7"/>
    <n v="30"/>
    <s v="OK"/>
  </r>
  <r>
    <x v="3"/>
    <x v="8"/>
    <d v="2025-06-18T00:00:00"/>
    <n v="15"/>
    <n v="2"/>
    <s v="PR"/>
    <x v="14"/>
    <n v="30"/>
    <s v="OK"/>
  </r>
  <r>
    <x v="3"/>
    <x v="8"/>
    <d v="2025-06-18T00:00:00"/>
    <n v="15"/>
    <n v="6"/>
    <s v="RS"/>
    <x v="12"/>
    <n v="90"/>
    <s v="OK"/>
  </r>
  <r>
    <x v="3"/>
    <x v="8"/>
    <d v="2025-06-18T00:00:00"/>
    <n v="15"/>
    <n v="5"/>
    <s v="SC "/>
    <x v="3"/>
    <n v="75"/>
    <s v="OK"/>
  </r>
  <r>
    <x v="3"/>
    <x v="8"/>
    <d v="2025-06-18T00:00:00"/>
    <n v="15"/>
    <n v="13"/>
    <s v="PR"/>
    <x v="16"/>
    <n v="195"/>
    <s v="OK"/>
  </r>
  <r>
    <x v="3"/>
    <x v="8"/>
    <d v="2025-06-18T00:00:00"/>
    <n v="15"/>
    <n v="2"/>
    <s v="PR"/>
    <x v="5"/>
    <n v="30"/>
    <s v="OK"/>
  </r>
  <r>
    <x v="3"/>
    <x v="8"/>
    <d v="2025-06-18T00:00:00"/>
    <n v="15"/>
    <n v="6"/>
    <s v="SC "/>
    <x v="0"/>
    <n v="90"/>
    <s v="OK"/>
  </r>
  <r>
    <x v="3"/>
    <x v="8"/>
    <d v="2025-06-18T00:00:00"/>
    <n v="15"/>
    <n v="2"/>
    <s v="SC "/>
    <x v="7"/>
    <n v="30"/>
    <s v="OK"/>
  </r>
  <r>
    <x v="3"/>
    <x v="8"/>
    <d v="2025-06-18T00:00:00"/>
    <n v="15"/>
    <n v="2"/>
    <s v="PR"/>
    <x v="14"/>
    <n v="30"/>
    <s v="OK"/>
  </r>
  <r>
    <x v="3"/>
    <x v="9"/>
    <d v="2025-07-21T00:00:00"/>
    <n v="15"/>
    <n v="4"/>
    <s v="SC "/>
    <x v="8"/>
    <n v="60"/>
    <s v="OK"/>
  </r>
  <r>
    <x v="3"/>
    <x v="9"/>
    <d v="2025-07-21T00:00:00"/>
    <n v="15"/>
    <n v="2"/>
    <s v="RS"/>
    <x v="12"/>
    <n v="30"/>
    <s v="OK"/>
  </r>
  <r>
    <x v="3"/>
    <x v="9"/>
    <d v="2025-07-21T00:00:00"/>
    <n v="15"/>
    <n v="10"/>
    <s v="PR "/>
    <x v="3"/>
    <n v="150"/>
    <s v="OK"/>
  </r>
  <r>
    <x v="3"/>
    <x v="9"/>
    <d v="2025-07-21T00:00:00"/>
    <n v="15"/>
    <n v="10"/>
    <s v="SC "/>
    <x v="1"/>
    <n v="150"/>
    <s v="OK"/>
  </r>
  <r>
    <x v="3"/>
    <x v="9"/>
    <d v="2025-07-21T00:00:00"/>
    <n v="15"/>
    <n v="4"/>
    <s v="PR"/>
    <x v="15"/>
    <n v="60"/>
    <s v="OK"/>
  </r>
  <r>
    <x v="3"/>
    <x v="9"/>
    <d v="2025-07-21T00:00:00"/>
    <n v="15"/>
    <n v="4"/>
    <s v="PR"/>
    <x v="14"/>
    <n v="60"/>
    <s v="OK"/>
  </r>
  <r>
    <x v="3"/>
    <x v="9"/>
    <d v="2025-07-21T00:00:00"/>
    <n v="15"/>
    <n v="3"/>
    <s v="SC"/>
    <x v="7"/>
    <n v="45"/>
    <s v="OK"/>
  </r>
  <r>
    <x v="3"/>
    <x v="9"/>
    <d v="2025-07-21T00:00:00"/>
    <n v="15"/>
    <n v="6"/>
    <s v="PR"/>
    <x v="10"/>
    <n v="90"/>
    <s v="OK"/>
  </r>
  <r>
    <x v="3"/>
    <x v="9"/>
    <d v="2025-07-21T00:00:00"/>
    <n v="15"/>
    <n v="4"/>
    <s v="PR"/>
    <x v="14"/>
    <n v="60"/>
    <s v="OK"/>
  </r>
  <r>
    <x v="3"/>
    <x v="9"/>
    <d v="2025-07-21T00:00:00"/>
    <n v="15"/>
    <n v="2"/>
    <s v="PR "/>
    <x v="0"/>
    <n v="30"/>
    <s v="OK"/>
  </r>
  <r>
    <x v="3"/>
    <x v="9"/>
    <d v="2025-07-21T00:00:00"/>
    <n v="15"/>
    <n v="6"/>
    <s v="PR"/>
    <x v="5"/>
    <n v="90"/>
    <s v="OK"/>
  </r>
  <r>
    <x v="3"/>
    <x v="9"/>
    <d v="2025-07-21T00:00:00"/>
    <n v="15"/>
    <n v="2"/>
    <s v="PR"/>
    <x v="16"/>
    <n v="30"/>
    <s v="OK"/>
  </r>
  <r>
    <x v="3"/>
    <x v="9"/>
    <d v="2025-07-21T00:00:00"/>
    <n v="15"/>
    <n v="1"/>
    <s v="PR "/>
    <x v="11"/>
    <n v="15"/>
    <s v="OK"/>
  </r>
  <r>
    <x v="3"/>
    <x v="10"/>
    <d v="2025-08-13T00:00:00"/>
    <n v="15"/>
    <n v="4"/>
    <s v="PR"/>
    <x v="2"/>
    <n v="60"/>
    <s v="OK"/>
  </r>
  <r>
    <x v="3"/>
    <x v="10"/>
    <d v="2025-08-13T00:00:00"/>
    <n v="15"/>
    <n v="12"/>
    <s v="PR"/>
    <x v="4"/>
    <n v="180"/>
    <s v="OK"/>
  </r>
  <r>
    <x v="3"/>
    <x v="10"/>
    <d v="2025-08-13T00:00:00"/>
    <n v="15"/>
    <n v="2"/>
    <s v="SC "/>
    <x v="3"/>
    <n v="30"/>
    <s v="OK"/>
  </r>
  <r>
    <x v="3"/>
    <x v="10"/>
    <d v="2025-08-13T00:00:00"/>
    <n v="15"/>
    <n v="2"/>
    <s v="PR"/>
    <x v="6"/>
    <n v="30"/>
    <s v="OK"/>
  </r>
  <r>
    <x v="3"/>
    <x v="10"/>
    <d v="2025-08-27T00:00:00"/>
    <n v="15"/>
    <n v="7"/>
    <s v="PR"/>
    <x v="2"/>
    <n v="105"/>
    <s v="OK"/>
  </r>
  <r>
    <x v="3"/>
    <x v="0"/>
    <d v="2025-09-24T00:00:00"/>
    <n v="30.4"/>
    <n v="3"/>
    <s v="PR"/>
    <x v="14"/>
    <n v="91.199999999999989"/>
    <s v="OK"/>
  </r>
  <r>
    <x v="3"/>
    <x v="0"/>
    <d v="2025-09-24T00:00:00"/>
    <n v="30.4"/>
    <n v="6"/>
    <s v="SC "/>
    <x v="7"/>
    <n v="182.39999999999998"/>
    <s v="OK"/>
  </r>
  <r>
    <x v="3"/>
    <x v="0"/>
    <d v="2025-09-24T00:00:00"/>
    <n v="30.4"/>
    <n v="3"/>
    <s v="PR"/>
    <x v="2"/>
    <n v="91.199999999999989"/>
    <s v="OK"/>
  </r>
  <r>
    <x v="3"/>
    <x v="0"/>
    <d v="2025-09-24T00:00:00"/>
    <n v="30.4"/>
    <n v="2"/>
    <s v="SC "/>
    <x v="3"/>
    <n v="60.8"/>
    <s v="OK"/>
  </r>
  <r>
    <x v="3"/>
    <x v="0"/>
    <d v="2025-09-24T00:00:00"/>
    <n v="30.4"/>
    <n v="4"/>
    <s v="SC "/>
    <x v="8"/>
    <n v="121.6"/>
    <s v="OK"/>
  </r>
  <r>
    <x v="3"/>
    <x v="0"/>
    <d v="2025-09-24T00:00:00"/>
    <n v="30.4"/>
    <n v="2"/>
    <s v="PR"/>
    <x v="5"/>
    <n v="60.8"/>
    <s v="OK"/>
  </r>
  <r>
    <x v="3"/>
    <x v="0"/>
    <d v="2025-09-24T00:00:00"/>
    <n v="30.4"/>
    <n v="2"/>
    <s v="SC "/>
    <x v="1"/>
    <n v="60.8"/>
    <s v="OK"/>
  </r>
  <r>
    <x v="3"/>
    <x v="0"/>
    <d v="2025-09-24T00:00:00"/>
    <n v="30.4"/>
    <n v="5"/>
    <s v="PR "/>
    <x v="0"/>
    <n v="152"/>
    <s v="OK"/>
  </r>
  <r>
    <x v="3"/>
    <x v="0"/>
    <d v="2025-09-24T00:00:00"/>
    <n v="30.4"/>
    <n v="1"/>
    <s v="SC "/>
    <x v="0"/>
    <n v="30.4"/>
    <s v="OK"/>
  </r>
  <r>
    <x v="3"/>
    <x v="0"/>
    <d v="2025-09-24T00:00:00"/>
    <n v="30.4"/>
    <n v="6"/>
    <s v="PR"/>
    <x v="17"/>
    <n v="182.39999999999998"/>
    <s v="OK"/>
  </r>
  <r>
    <x v="3"/>
    <x v="0"/>
    <d v="2025-09-24T00:00:00"/>
    <n v="30.4"/>
    <n v="1"/>
    <s v="PR"/>
    <x v="4"/>
    <n v="30.4"/>
    <s v="OK"/>
  </r>
  <r>
    <x v="3"/>
    <x v="0"/>
    <d v="2025-09-24T00:00:00"/>
    <n v="30.4"/>
    <n v="7"/>
    <s v="PR"/>
    <x v="4"/>
    <n v="212.79999999999998"/>
    <s v="OK"/>
  </r>
  <r>
    <x v="3"/>
    <x v="0"/>
    <d v="2025-09-24T00:00:00"/>
    <n v="30.4"/>
    <n v="4"/>
    <s v="PR"/>
    <x v="10"/>
    <n v="121.6"/>
    <s v="OK"/>
  </r>
  <r>
    <x v="3"/>
    <x v="0"/>
    <d v="2025-09-24T00:00:00"/>
    <n v="30.4"/>
    <n v="3"/>
    <s v="PR"/>
    <x v="10"/>
    <n v="91.199999999999989"/>
    <s v="OK"/>
  </r>
  <r>
    <x v="3"/>
    <x v="0"/>
    <d v="2025-09-24T00:00:00"/>
    <n v="30.4"/>
    <n v="2"/>
    <s v="PR"/>
    <x v="14"/>
    <n v="60.8"/>
    <s v="OK"/>
  </r>
  <r>
    <x v="3"/>
    <x v="0"/>
    <d v="2025-09-24T00:00:00"/>
    <n v="30.4"/>
    <n v="3"/>
    <s v="PR"/>
    <x v="6"/>
    <n v="91.199999999999989"/>
    <s v="OK"/>
  </r>
  <r>
    <x v="3"/>
    <x v="1"/>
    <d v="2025-10-08T00:00:00"/>
    <n v="50"/>
    <n v="20"/>
    <s v="PR"/>
    <x v="5"/>
    <n v="1000"/>
    <s v="OK"/>
  </r>
  <r>
    <x v="3"/>
    <x v="0"/>
    <d v="2025-09-26T00:00:00"/>
    <n v="15"/>
    <n v="4"/>
    <s v="PR"/>
    <x v="5"/>
    <n v="60"/>
    <s v="OK"/>
  </r>
  <r>
    <x v="3"/>
    <x v="0"/>
    <d v="2025-09-26T00:00:00"/>
    <n v="15"/>
    <n v="7"/>
    <s v="SP"/>
    <x v="11"/>
    <n v="105"/>
    <s v="OK"/>
  </r>
  <r>
    <x v="3"/>
    <x v="0"/>
    <d v="2025-09-26T00:00:00"/>
    <n v="15"/>
    <n v="2"/>
    <s v="PR"/>
    <x v="10"/>
    <n v="30"/>
    <s v="OK"/>
  </r>
  <r>
    <x v="3"/>
    <x v="0"/>
    <d v="2025-09-26T00:00:00"/>
    <n v="15"/>
    <n v="2"/>
    <s v="PR"/>
    <x v="2"/>
    <n v="30"/>
    <s v="OK"/>
  </r>
  <r>
    <x v="3"/>
    <x v="0"/>
    <d v="2025-09-26T00:00:00"/>
    <n v="15"/>
    <n v="2"/>
    <s v="SC "/>
    <x v="1"/>
    <n v="30"/>
    <s v="OK"/>
  </r>
  <r>
    <x v="3"/>
    <x v="1"/>
    <d v="2025-10-08T00:00:00"/>
    <n v="15"/>
    <n v="2"/>
    <s v="PR"/>
    <x v="2"/>
    <n v="30"/>
    <s v="OK"/>
  </r>
  <r>
    <x v="3"/>
    <x v="1"/>
    <d v="2025-10-08T00:00:00"/>
    <n v="15"/>
    <n v="5"/>
    <s v="SC "/>
    <x v="3"/>
    <n v="75"/>
    <s v="OK"/>
  </r>
  <r>
    <x v="3"/>
    <x v="1"/>
    <d v="2025-10-08T00:00:00"/>
    <n v="15"/>
    <n v="3"/>
    <s v="PR"/>
    <x v="5"/>
    <n v="45"/>
    <s v="OK"/>
  </r>
  <r>
    <x v="3"/>
    <x v="1"/>
    <d v="2025-10-08T00:00:00"/>
    <n v="15"/>
    <n v="7"/>
    <s v="PR"/>
    <x v="5"/>
    <n v="105"/>
    <s v="OK"/>
  </r>
  <r>
    <x v="3"/>
    <x v="1"/>
    <d v="2025-10-08T00:00:00"/>
    <n v="15"/>
    <n v="1"/>
    <s v="SC "/>
    <x v="18"/>
    <n v="15"/>
    <s v="OK"/>
  </r>
  <r>
    <x v="3"/>
    <x v="1"/>
    <d v="2025-10-08T00:00:00"/>
    <n v="15"/>
    <n v="21"/>
    <s v="PR"/>
    <x v="5"/>
    <n v="315"/>
    <s v="OK"/>
  </r>
  <r>
    <x v="3"/>
    <x v="1"/>
    <d v="2025-10-08T00:00:00"/>
    <n v="15"/>
    <n v="1"/>
    <s v="SC "/>
    <x v="0"/>
    <n v="15"/>
    <s v="OK"/>
  </r>
  <r>
    <x v="3"/>
    <x v="1"/>
    <d v="2025-10-08T00:00:00"/>
    <n v="15"/>
    <n v="7"/>
    <s v="PR"/>
    <x v="17"/>
    <n v="105"/>
    <s v="OK"/>
  </r>
  <r>
    <x v="3"/>
    <x v="1"/>
    <d v="2025-10-08T00:00:00"/>
    <n v="15"/>
    <n v="1"/>
    <s v="PR"/>
    <x v="4"/>
    <n v="15"/>
    <s v="OK"/>
  </r>
  <r>
    <x v="3"/>
    <x v="1"/>
    <d v="2025-10-08T00:00:00"/>
    <n v="15"/>
    <n v="6"/>
    <s v="PR"/>
    <x v="10"/>
    <n v="90"/>
    <s v="OK"/>
  </r>
  <r>
    <x v="3"/>
    <x v="1"/>
    <d v="2025-10-08T00:00:00"/>
    <n v="15"/>
    <n v="2"/>
    <s v="PR"/>
    <x v="19"/>
    <n v="30"/>
    <s v="OK"/>
  </r>
  <r>
    <x v="3"/>
    <x v="1"/>
    <d v="2025-10-08T00:00:00"/>
    <n v="15"/>
    <n v="1"/>
    <s v="PR"/>
    <x v="6"/>
    <n v="15"/>
    <s v="OK"/>
  </r>
  <r>
    <x v="3"/>
    <x v="1"/>
    <d v="2025-10-08T00:00:00"/>
    <n v="15"/>
    <n v="13"/>
    <s v="RS"/>
    <x v="12"/>
    <n v="195"/>
    <s v="OK"/>
  </r>
  <r>
    <x v="3"/>
    <x v="1"/>
    <d v="2025-10-08T00:00:00"/>
    <n v="15"/>
    <n v="8"/>
    <s v="SP"/>
    <x v="11"/>
    <n v="120"/>
    <s v="OK"/>
  </r>
  <r>
    <x v="3"/>
    <x v="1"/>
    <d v="2025-10-08T00:00:00"/>
    <n v="15"/>
    <n v="3"/>
    <s v="SP"/>
    <x v="11"/>
    <n v="45"/>
    <s v="OK"/>
  </r>
  <r>
    <x v="3"/>
    <x v="1"/>
    <d v="2025-10-08T00:00:00"/>
    <n v="15"/>
    <n v="1"/>
    <s v="SP"/>
    <x v="11"/>
    <n v="15"/>
    <s v="OK"/>
  </r>
  <r>
    <x v="3"/>
    <x v="1"/>
    <d v="2025-10-09T00:00:00"/>
    <n v="15"/>
    <n v="7"/>
    <s v="PR"/>
    <x v="4"/>
    <n v="105"/>
    <s v="OK"/>
  </r>
  <r>
    <x v="3"/>
    <x v="1"/>
    <d v="2025-10-09T00:00:00"/>
    <n v="15"/>
    <n v="4"/>
    <s v="PR"/>
    <x v="2"/>
    <n v="60"/>
    <s v="OK"/>
  </r>
  <r>
    <x v="3"/>
    <x v="1"/>
    <d v="2025-10-09T00:00:00"/>
    <n v="15"/>
    <n v="9"/>
    <s v="SC "/>
    <x v="0"/>
    <n v="135"/>
    <s v="OK"/>
  </r>
  <r>
    <x v="3"/>
    <x v="1"/>
    <d v="2025-10-09T00:00:00"/>
    <n v="15"/>
    <n v="1"/>
    <s v="PR"/>
    <x v="13"/>
    <n v="15"/>
    <s v="OK"/>
  </r>
  <r>
    <x v="3"/>
    <x v="1"/>
    <d v="2025-10-09T00:00:00"/>
    <n v="15"/>
    <n v="8"/>
    <s v="PR"/>
    <x v="5"/>
    <n v="120"/>
    <s v="OK"/>
  </r>
  <r>
    <x v="3"/>
    <x v="1"/>
    <d v="2025-10-09T00:00:00"/>
    <n v="15"/>
    <n v="5"/>
    <s v="PR"/>
    <x v="6"/>
    <n v="75"/>
    <s v="OK"/>
  </r>
  <r>
    <x v="3"/>
    <x v="1"/>
    <d v="2025-10-09T00:00:00"/>
    <n v="15"/>
    <n v="1"/>
    <s v="RS"/>
    <x v="12"/>
    <n v="15"/>
    <s v="OK"/>
  </r>
  <r>
    <x v="3"/>
    <x v="1"/>
    <d v="2025-10-09T00:00:00"/>
    <n v="15"/>
    <n v="8"/>
    <s v="SP"/>
    <x v="11"/>
    <n v="120"/>
    <s v="OK"/>
  </r>
  <r>
    <x v="3"/>
    <x v="1"/>
    <d v="2025-10-09T00:00:00"/>
    <n v="15"/>
    <n v="5"/>
    <s v="SC "/>
    <x v="18"/>
    <n v="75"/>
    <s v="OK"/>
  </r>
  <r>
    <x v="3"/>
    <x v="1"/>
    <d v="2025-10-09T00:00:00"/>
    <n v="15"/>
    <n v="9"/>
    <s v="SC "/>
    <x v="3"/>
    <n v="135"/>
    <s v="OK"/>
  </r>
  <r>
    <x v="3"/>
    <x v="1"/>
    <d v="2025-10-09T00:00:00"/>
    <n v="15"/>
    <n v="4"/>
    <s v="SC "/>
    <x v="7"/>
    <n v="60"/>
    <s v="OK"/>
  </r>
  <r>
    <x v="3"/>
    <x v="1"/>
    <d v="2025-10-09T00:00:00"/>
    <n v="15"/>
    <n v="4"/>
    <s v="PR"/>
    <x v="10"/>
    <n v="60"/>
    <s v="OK"/>
  </r>
  <r>
    <x v="3"/>
    <x v="1"/>
    <d v="2025-10-09T00:00:00"/>
    <n v="15"/>
    <n v="3"/>
    <s v="PR"/>
    <x v="19"/>
    <n v="45"/>
    <s v="OK"/>
  </r>
  <r>
    <x v="3"/>
    <x v="1"/>
    <d v="2025-10-10T00:00:00"/>
    <n v="15"/>
    <n v="7"/>
    <s v="SC "/>
    <x v="3"/>
    <n v="105"/>
    <s v="OK"/>
  </r>
  <r>
    <x v="3"/>
    <x v="1"/>
    <d v="2025-10-10T00:00:00"/>
    <n v="15"/>
    <n v="4"/>
    <s v="PR"/>
    <x v="17"/>
    <n v="60"/>
    <s v="OK"/>
  </r>
  <r>
    <x v="3"/>
    <x v="1"/>
    <d v="2025-10-10T00:00:00"/>
    <n v="15"/>
    <n v="7"/>
    <s v="PR"/>
    <x v="4"/>
    <n v="105"/>
    <s v="OK"/>
  </r>
  <r>
    <x v="3"/>
    <x v="1"/>
    <d v="2025-10-10T00:00:00"/>
    <n v="15"/>
    <n v="4"/>
    <s v="SC "/>
    <x v="7"/>
    <n v="60"/>
    <s v="OK"/>
  </r>
  <r>
    <x v="3"/>
    <x v="1"/>
    <d v="2025-10-10T00:00:00"/>
    <n v="15"/>
    <n v="4"/>
    <s v="PR"/>
    <x v="6"/>
    <n v="60"/>
    <s v="OK"/>
  </r>
  <r>
    <x v="3"/>
    <x v="1"/>
    <d v="2025-10-10T00:00:00"/>
    <n v="15"/>
    <n v="2"/>
    <s v="SC "/>
    <x v="18"/>
    <n v="30"/>
    <s v="OK"/>
  </r>
  <r>
    <x v="4"/>
    <x v="15"/>
    <m/>
    <m/>
    <m/>
    <m/>
    <x v="20"/>
    <n v="0"/>
    <m/>
  </r>
  <r>
    <x v="5"/>
    <x v="15"/>
    <m/>
    <m/>
    <m/>
    <m/>
    <x v="20"/>
    <n v="0"/>
    <m/>
  </r>
  <r>
    <x v="6"/>
    <x v="15"/>
    <m/>
    <m/>
    <m/>
    <m/>
    <x v="20"/>
    <n v="0"/>
    <m/>
  </r>
  <r>
    <x v="7"/>
    <x v="15"/>
    <m/>
    <m/>
    <m/>
    <m/>
    <x v="20"/>
    <n v="0"/>
    <m/>
  </r>
  <r>
    <x v="7"/>
    <x v="15"/>
    <m/>
    <m/>
    <m/>
    <m/>
    <x v="20"/>
    <n v="0"/>
    <m/>
  </r>
  <r>
    <x v="8"/>
    <x v="15"/>
    <m/>
    <m/>
    <m/>
    <m/>
    <x v="20"/>
    <n v="0"/>
    <m/>
  </r>
  <r>
    <x v="8"/>
    <x v="15"/>
    <m/>
    <m/>
    <m/>
    <m/>
    <x v="20"/>
    <n v="0"/>
    <m/>
  </r>
  <r>
    <x v="9"/>
    <x v="15"/>
    <m/>
    <m/>
    <m/>
    <m/>
    <x v="20"/>
    <n v="0"/>
    <m/>
  </r>
  <r>
    <x v="10"/>
    <x v="15"/>
    <m/>
    <m/>
    <m/>
    <m/>
    <x v="20"/>
    <n v="0"/>
    <m/>
  </r>
  <r>
    <x v="10"/>
    <x v="15"/>
    <m/>
    <m/>
    <m/>
    <m/>
    <x v="20"/>
    <n v="0"/>
    <m/>
  </r>
  <r>
    <x v="10"/>
    <x v="15"/>
    <m/>
    <m/>
    <m/>
    <m/>
    <x v="20"/>
    <n v="0"/>
    <m/>
  </r>
  <r>
    <x v="11"/>
    <x v="15"/>
    <m/>
    <m/>
    <m/>
    <m/>
    <x v="20"/>
    <n v="0"/>
    <m/>
  </r>
  <r>
    <x v="12"/>
    <x v="15"/>
    <m/>
    <m/>
    <m/>
    <m/>
    <x v="20"/>
    <n v="0"/>
    <m/>
  </r>
  <r>
    <x v="11"/>
    <x v="15"/>
    <m/>
    <m/>
    <m/>
    <m/>
    <x v="20"/>
    <n v="0"/>
    <m/>
  </r>
  <r>
    <x v="10"/>
    <x v="15"/>
    <m/>
    <m/>
    <m/>
    <m/>
    <x v="20"/>
    <n v="0"/>
    <m/>
  </r>
  <r>
    <x v="11"/>
    <x v="15"/>
    <m/>
    <m/>
    <m/>
    <m/>
    <x v="20"/>
    <n v="0"/>
    <m/>
  </r>
  <r>
    <x v="13"/>
    <x v="15"/>
    <m/>
    <m/>
    <m/>
    <m/>
    <x v="20"/>
    <n v="0"/>
    <m/>
  </r>
  <r>
    <x v="14"/>
    <x v="15"/>
    <m/>
    <m/>
    <m/>
    <m/>
    <x v="20"/>
    <n v="0"/>
    <m/>
  </r>
  <r>
    <x v="12"/>
    <x v="15"/>
    <m/>
    <m/>
    <m/>
    <m/>
    <x v="20"/>
    <n v="0"/>
    <m/>
  </r>
  <r>
    <x v="11"/>
    <x v="15"/>
    <m/>
    <m/>
    <m/>
    <m/>
    <x v="20"/>
    <n v="0"/>
    <m/>
  </r>
  <r>
    <x v="10"/>
    <x v="15"/>
    <m/>
    <m/>
    <m/>
    <m/>
    <x v="20"/>
    <n v="0"/>
    <m/>
  </r>
  <r>
    <x v="10"/>
    <x v="15"/>
    <m/>
    <m/>
    <m/>
    <m/>
    <x v="20"/>
    <n v="0"/>
    <m/>
  </r>
  <r>
    <x v="10"/>
    <x v="15"/>
    <m/>
    <m/>
    <m/>
    <m/>
    <x v="20"/>
    <n v="0"/>
    <m/>
  </r>
  <r>
    <x v="4"/>
    <x v="15"/>
    <m/>
    <m/>
    <m/>
    <m/>
    <x v="20"/>
    <n v="0"/>
    <m/>
  </r>
  <r>
    <x v="4"/>
    <x v="15"/>
    <m/>
    <m/>
    <m/>
    <m/>
    <x v="20"/>
    <n v="0"/>
    <m/>
  </r>
  <r>
    <x v="4"/>
    <x v="15"/>
    <m/>
    <m/>
    <m/>
    <m/>
    <x v="20"/>
    <n v="0"/>
    <m/>
  </r>
  <r>
    <x v="15"/>
    <x v="15"/>
    <m/>
    <m/>
    <m/>
    <m/>
    <x v="20"/>
    <n v="0"/>
    <m/>
  </r>
  <r>
    <x v="15"/>
    <x v="15"/>
    <m/>
    <m/>
    <m/>
    <m/>
    <x v="20"/>
    <n v="0"/>
    <m/>
  </r>
  <r>
    <x v="15"/>
    <x v="15"/>
    <m/>
    <m/>
    <m/>
    <m/>
    <x v="20"/>
    <n v="0"/>
    <m/>
  </r>
  <r>
    <x v="5"/>
    <x v="15"/>
    <m/>
    <m/>
    <m/>
    <m/>
    <x v="20"/>
    <n v="0"/>
    <m/>
  </r>
  <r>
    <x v="11"/>
    <x v="15"/>
    <m/>
    <m/>
    <m/>
    <m/>
    <x v="20"/>
    <n v="0"/>
    <m/>
  </r>
  <r>
    <x v="11"/>
    <x v="15"/>
    <m/>
    <m/>
    <m/>
    <m/>
    <x v="20"/>
    <n v="0"/>
    <m/>
  </r>
  <r>
    <x v="10"/>
    <x v="15"/>
    <m/>
    <m/>
    <m/>
    <m/>
    <x v="20"/>
    <n v="0"/>
    <m/>
  </r>
  <r>
    <x v="15"/>
    <x v="15"/>
    <m/>
    <m/>
    <m/>
    <m/>
    <x v="20"/>
    <n v="0"/>
    <m/>
  </r>
  <r>
    <x v="5"/>
    <x v="15"/>
    <m/>
    <m/>
    <m/>
    <m/>
    <x v="20"/>
    <n v="0"/>
    <m/>
  </r>
  <r>
    <x v="5"/>
    <x v="15"/>
    <m/>
    <m/>
    <m/>
    <m/>
    <x v="20"/>
    <n v="0"/>
    <m/>
  </r>
  <r>
    <x v="5"/>
    <x v="15"/>
    <m/>
    <m/>
    <m/>
    <m/>
    <x v="20"/>
    <n v="0"/>
    <m/>
  </r>
  <r>
    <x v="5"/>
    <x v="15"/>
    <m/>
    <m/>
    <m/>
    <m/>
    <x v="20"/>
    <n v="0"/>
    <m/>
  </r>
  <r>
    <x v="5"/>
    <x v="15"/>
    <m/>
    <m/>
    <m/>
    <m/>
    <x v="20"/>
    <n v="0"/>
    <m/>
  </r>
  <r>
    <x v="12"/>
    <x v="15"/>
    <m/>
    <m/>
    <m/>
    <m/>
    <x v="20"/>
    <n v="0"/>
    <m/>
  </r>
  <r>
    <x v="13"/>
    <x v="15"/>
    <m/>
    <m/>
    <m/>
    <m/>
    <x v="20"/>
    <n v="0"/>
    <m/>
  </r>
  <r>
    <x v="3"/>
    <x v="1"/>
    <d v="2025-10-27T00:00:00"/>
    <n v="15"/>
    <n v="2"/>
    <s v="SC "/>
    <x v="7"/>
    <n v="30"/>
    <s v="OK"/>
  </r>
  <r>
    <x v="3"/>
    <x v="1"/>
    <d v="2025-10-27T00:00:00"/>
    <n v="15"/>
    <n v="4"/>
    <s v="SC "/>
    <x v="3"/>
    <n v="60"/>
    <s v="OK"/>
  </r>
  <r>
    <x v="3"/>
    <x v="1"/>
    <d v="2025-10-27T00:00:00"/>
    <n v="15"/>
    <n v="3"/>
    <s v="PR"/>
    <x v="5"/>
    <n v="45"/>
    <s v="OK"/>
  </r>
  <r>
    <x v="3"/>
    <x v="1"/>
    <d v="2025-10-27T00:00:00"/>
    <n v="15"/>
    <n v="6"/>
    <s v="SC "/>
    <x v="18"/>
    <n v="90"/>
    <s v="OK"/>
  </r>
  <r>
    <x v="3"/>
    <x v="1"/>
    <d v="2025-10-27T00:00:00"/>
    <n v="15"/>
    <n v="5"/>
    <s v="SC "/>
    <x v="0"/>
    <n v="75"/>
    <s v="OK"/>
  </r>
  <r>
    <x v="3"/>
    <x v="1"/>
    <d v="2025-10-27T00:00:00"/>
    <n v="15"/>
    <n v="13"/>
    <s v="PR"/>
    <x v="4"/>
    <n v="195"/>
    <s v="OK"/>
  </r>
  <r>
    <x v="3"/>
    <x v="1"/>
    <d v="2025-10-27T00:00:00"/>
    <n v="15"/>
    <n v="2"/>
    <s v="PR"/>
    <x v="10"/>
    <n v="30"/>
    <s v="OK"/>
  </r>
  <r>
    <x v="3"/>
    <x v="1"/>
    <d v="2025-10-27T00:00:00"/>
    <n v="15"/>
    <n v="1"/>
    <s v="PR"/>
    <x v="10"/>
    <n v="15"/>
    <s v="OK"/>
  </r>
  <r>
    <x v="3"/>
    <x v="1"/>
    <d v="2025-10-27T00:00:00"/>
    <n v="15"/>
    <n v="3"/>
    <s v="PR"/>
    <x v="6"/>
    <n v="45"/>
    <s v="OK"/>
  </r>
  <r>
    <x v="3"/>
    <x v="1"/>
    <d v="2025-10-27T00:00:00"/>
    <n v="15"/>
    <n v="1"/>
    <s v="SP"/>
    <x v="11"/>
    <n v="15"/>
    <s v="OK"/>
  </r>
  <r>
    <x v="3"/>
    <x v="2"/>
    <d v="2025-11-03T00:00:00"/>
    <n v="15"/>
    <n v="8"/>
    <s v="PR"/>
    <x v="5"/>
    <n v="120"/>
    <s v="OK"/>
  </r>
  <r>
    <x v="3"/>
    <x v="2"/>
    <d v="2025-11-03T00:00:00"/>
    <n v="15"/>
    <n v="9"/>
    <s v="PR"/>
    <x v="2"/>
    <n v="135"/>
    <s v="OK"/>
  </r>
  <r>
    <x v="3"/>
    <x v="2"/>
    <d v="2025-11-03T00:00:00"/>
    <n v="15"/>
    <n v="5"/>
    <s v="SP"/>
    <x v="11"/>
    <n v="75"/>
    <s v="OK"/>
  </r>
  <r>
    <x v="3"/>
    <x v="2"/>
    <d v="2025-11-03T00:00:00"/>
    <n v="15"/>
    <n v="8"/>
    <s v="PR"/>
    <x v="6"/>
    <n v="120"/>
    <s v="OK"/>
  </r>
  <r>
    <x v="3"/>
    <x v="2"/>
    <d v="2025-11-03T00:00:00"/>
    <n v="15"/>
    <n v="4"/>
    <s v="PR"/>
    <x v="14"/>
    <n v="60"/>
    <s v="OK"/>
  </r>
  <r>
    <x v="3"/>
    <x v="2"/>
    <d v="2025-11-03T00:00:00"/>
    <n v="15"/>
    <n v="4"/>
    <s v="SC "/>
    <x v="3"/>
    <n v="60"/>
    <s v="OK"/>
  </r>
  <r>
    <x v="3"/>
    <x v="2"/>
    <d v="2025-11-03T00:00:00"/>
    <n v="15"/>
    <n v="2"/>
    <s v="PR"/>
    <x v="10"/>
    <n v="30"/>
    <s v="OK"/>
  </r>
  <r>
    <x v="3"/>
    <x v="2"/>
    <d v="2025-11-06T00:00:00"/>
    <n v="15"/>
    <n v="13"/>
    <s v="PR"/>
    <x v="4"/>
    <n v="195"/>
    <s v="OK"/>
  </r>
  <r>
    <x v="3"/>
    <x v="2"/>
    <d v="2025-11-06T00:00:00"/>
    <n v="16.5"/>
    <n v="6"/>
    <s v="PR"/>
    <x v="6"/>
    <n v="99"/>
    <s v="OK"/>
  </r>
  <r>
    <x v="3"/>
    <x v="2"/>
    <d v="2025-11-06T00:00:00"/>
    <n v="15"/>
    <n v="10"/>
    <s v="PR"/>
    <x v="19"/>
    <n v="150"/>
    <s v="Pendente Pag"/>
  </r>
  <r>
    <x v="3"/>
    <x v="2"/>
    <d v="2025-11-06T00:00:00"/>
    <n v="15"/>
    <n v="1"/>
    <s v="PR"/>
    <x v="5"/>
    <n v="15"/>
    <s v="Pendente Pag"/>
  </r>
  <r>
    <x v="3"/>
    <x v="2"/>
    <d v="2025-11-06T00:00:00"/>
    <n v="15"/>
    <n v="5"/>
    <s v="SC "/>
    <x v="7"/>
    <n v="75"/>
    <s v="Pendente Pag"/>
  </r>
  <r>
    <x v="3"/>
    <x v="2"/>
    <d v="2025-11-06T00:00:00"/>
    <n v="15"/>
    <n v="5"/>
    <s v="SC "/>
    <x v="18"/>
    <n v="75"/>
    <s v="Pendente Pag"/>
  </r>
  <r>
    <x v="3"/>
    <x v="2"/>
    <d v="2025-11-06T00:00:00"/>
    <n v="15"/>
    <n v="6"/>
    <s v="PR"/>
    <x v="10"/>
    <n v="90"/>
    <s v="Pendente Pag"/>
  </r>
  <r>
    <x v="3"/>
    <x v="2"/>
    <d v="2025-11-06T00:00:00"/>
    <n v="15"/>
    <n v="8"/>
    <s v="PR "/>
    <x v="3"/>
    <n v="120"/>
    <s v="Pendente Pag"/>
  </r>
  <r>
    <x v="3"/>
    <x v="2"/>
    <d v="2025-11-06T00:00:00"/>
    <n v="15"/>
    <n v="6"/>
    <s v="PR"/>
    <x v="13"/>
    <n v="90"/>
    <s v="Pendente Pag"/>
  </r>
  <r>
    <x v="3"/>
    <x v="2"/>
    <d v="2025-11-06T00:00:00"/>
    <n v="15"/>
    <n v="1"/>
    <s v="SC "/>
    <x v="0"/>
    <n v="15"/>
    <s v="Pendente Pag"/>
  </r>
  <r>
    <x v="3"/>
    <x v="2"/>
    <d v="2025-11-06T00:00:00"/>
    <n v="15"/>
    <n v="18"/>
    <s v="PR"/>
    <x v="5"/>
    <n v="270"/>
    <s v="Pendente Pag"/>
  </r>
  <r>
    <x v="3"/>
    <x v="2"/>
    <d v="2025-11-06T00:00:00"/>
    <n v="15"/>
    <n v="1"/>
    <s v="RS"/>
    <x v="12"/>
    <n v="15"/>
    <s v="Pendente Pag"/>
  </r>
  <r>
    <x v="3"/>
    <x v="2"/>
    <d v="2025-11-13T00:00:00"/>
    <n v="15"/>
    <n v="2"/>
    <s v="PR"/>
    <x v="2"/>
    <n v="30"/>
    <s v="Pendente Pag"/>
  </r>
  <r>
    <x v="3"/>
    <x v="2"/>
    <d v="2025-11-13T00:00:00"/>
    <n v="15"/>
    <n v="2"/>
    <s v="SC "/>
    <x v="7"/>
    <n v="30"/>
    <s v="Pendente Pag"/>
  </r>
  <r>
    <x v="3"/>
    <x v="2"/>
    <d v="2025-11-13T00:00:00"/>
    <n v="15"/>
    <n v="6"/>
    <s v="PR"/>
    <x v="5"/>
    <n v="90"/>
    <s v="Pendente Pag"/>
  </r>
  <r>
    <x v="3"/>
    <x v="2"/>
    <d v="2025-11-13T00:00:00"/>
    <n v="15"/>
    <n v="6"/>
    <s v="SC "/>
    <x v="3"/>
    <n v="90"/>
    <s v="Pendente Pag"/>
  </r>
  <r>
    <x v="3"/>
    <x v="2"/>
    <d v="2025-11-13T00:00:00"/>
    <n v="15"/>
    <n v="2"/>
    <s v="SP"/>
    <x v="11"/>
    <n v="30"/>
    <s v="Pendente Pag"/>
  </r>
  <r>
    <x v="3"/>
    <x v="2"/>
    <d v="2025-11-18T00:00:00"/>
    <n v="15"/>
    <n v="2"/>
    <s v="PR"/>
    <x v="10"/>
    <n v="30"/>
    <s v="Pendente Pag"/>
  </r>
  <r>
    <x v="3"/>
    <x v="2"/>
    <d v="2025-11-18T00:00:00"/>
    <n v="15"/>
    <n v="4"/>
    <s v="PR"/>
    <x v="2"/>
    <n v="60"/>
    <s v="Pendente Pag"/>
  </r>
  <r>
    <x v="3"/>
    <x v="2"/>
    <d v="2025-11-18T00:00:00"/>
    <n v="15"/>
    <n v="6"/>
    <s v="PR"/>
    <x v="4"/>
    <n v="90"/>
    <s v="Pendente Pag"/>
  </r>
  <r>
    <x v="3"/>
    <x v="2"/>
    <d v="2025-11-18T00:00:00"/>
    <n v="15"/>
    <n v="4"/>
    <s v="PR"/>
    <x v="21"/>
    <n v="60"/>
    <s v="Pendente Pag"/>
  </r>
  <r>
    <x v="3"/>
    <x v="2"/>
    <d v="2025-11-18T00:00:00"/>
    <n v="15"/>
    <n v="2"/>
    <s v="SC "/>
    <x v="3"/>
    <n v="30"/>
    <s v="Pendente Pag"/>
  </r>
  <r>
    <x v="3"/>
    <x v="2"/>
    <d v="2025-11-18T00:00:00"/>
    <n v="15"/>
    <n v="11"/>
    <s v="SC"/>
    <x v="18"/>
    <n v="165"/>
    <s v="Pendente Pag"/>
  </r>
  <r>
    <x v="16"/>
    <x v="15"/>
    <m/>
    <m/>
    <m/>
    <m/>
    <x v="20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7">
  <r>
    <n v="0"/>
    <m/>
    <x v="0"/>
    <d v="2022-06-07T00:00:00"/>
    <m/>
    <x v="0"/>
    <s v="GRITSCH"/>
    <x v="0"/>
    <x v="0"/>
    <n v="2"/>
    <x v="0"/>
    <m/>
    <x v="0"/>
    <x v="0"/>
    <s v="COOKSTONE"/>
    <x v="0"/>
    <s v="RANAULT MASTER"/>
    <s v="BDD3B68"/>
    <n v="75117"/>
    <m/>
    <m/>
    <s v=""/>
    <s v="OK"/>
    <s v="COOKSTONE"/>
    <n v="522"/>
    <n v="305"/>
    <n v="610"/>
    <s v=""/>
  </r>
  <r>
    <n v="0"/>
    <m/>
    <x v="0"/>
    <d v="2022-06-07T00:00:00"/>
    <m/>
    <x v="0"/>
    <s v="GRITSCH"/>
    <x v="0"/>
    <x v="1"/>
    <n v="2"/>
    <x v="0"/>
    <m/>
    <x v="0"/>
    <x v="1"/>
    <s v="DELINTE DV2"/>
    <x v="1"/>
    <s v="RANAULT MASTER"/>
    <s v="RHP7C51"/>
    <n v="40320"/>
    <m/>
    <m/>
    <s v=""/>
    <s v="OK"/>
    <s v="QUATRO1"/>
    <n v="739"/>
    <n v="879"/>
    <n v="1758"/>
    <s v=""/>
  </r>
  <r>
    <n v="0"/>
    <m/>
    <x v="0"/>
    <d v="2022-06-08T00:00:00"/>
    <m/>
    <x v="0"/>
    <s v="GRITSCH"/>
    <x v="1"/>
    <x v="2"/>
    <n v="2"/>
    <x v="0"/>
    <m/>
    <x v="0"/>
    <x v="0"/>
    <s v="COOKSTONE"/>
    <x v="0"/>
    <s v="RANAULT MASTER"/>
    <s v="BEP1I43"/>
    <n v="25601"/>
    <m/>
    <m/>
    <s v=""/>
    <s v="OK"/>
    <s v="COOKSTONE"/>
    <n v="522"/>
    <n v="305"/>
    <n v="610"/>
    <s v=""/>
  </r>
  <r>
    <n v="0"/>
    <m/>
    <x v="0"/>
    <d v="2022-06-17T00:00:00"/>
    <m/>
    <x v="0"/>
    <s v="GRITSCH"/>
    <x v="2"/>
    <x v="3"/>
    <n v="2"/>
    <x v="1"/>
    <m/>
    <x v="1"/>
    <x v="2"/>
    <s v="NEXEN"/>
    <x v="1"/>
    <s v="VW SAVEIRO"/>
    <s v="BCS8J35"/>
    <n v="179829"/>
    <m/>
    <m/>
    <s v=""/>
    <s v="OK"/>
    <s v="DACOL"/>
    <n v="1152"/>
    <n v="364.42"/>
    <n v="728.84"/>
    <s v=""/>
  </r>
  <r>
    <n v="0"/>
    <m/>
    <x v="0"/>
    <d v="2022-06-20T00:00:00"/>
    <m/>
    <x v="0"/>
    <s v="GRITSCH"/>
    <x v="0"/>
    <x v="4"/>
    <n v="2"/>
    <x v="1"/>
    <m/>
    <x v="1"/>
    <x v="2"/>
    <s v="NEXEN"/>
    <x v="1"/>
    <s v="VW VOYAGE"/>
    <s v="BCQ4212"/>
    <n v="106415"/>
    <m/>
    <m/>
    <s v=""/>
    <s v="OK"/>
    <s v="DACOL"/>
    <n v="292660"/>
    <n v="390"/>
    <n v="780"/>
    <s v=""/>
  </r>
  <r>
    <n v="0"/>
    <m/>
    <x v="0"/>
    <d v="2022-06-20T00:00:00"/>
    <m/>
    <x v="0"/>
    <s v="GRITSCH"/>
    <x v="0"/>
    <x v="5"/>
    <n v="2"/>
    <x v="2"/>
    <m/>
    <x v="2"/>
    <x v="3"/>
    <s v="APOLLO"/>
    <x v="1"/>
    <s v="FIAT FIORINO"/>
    <s v="BDX9F69"/>
    <n v="127931"/>
    <m/>
    <m/>
    <s v=""/>
    <s v="OK"/>
    <s v="CANTU"/>
    <n v="910761"/>
    <n v="364.44"/>
    <n v="728.88"/>
    <s v=""/>
  </r>
  <r>
    <n v="0"/>
    <m/>
    <x v="0"/>
    <d v="2022-06-20T00:00:00"/>
    <m/>
    <x v="0"/>
    <s v="GRITSCH"/>
    <x v="0"/>
    <x v="5"/>
    <n v="2"/>
    <x v="1"/>
    <m/>
    <x v="1"/>
    <x v="4"/>
    <s v="SUMITOMO"/>
    <x v="1"/>
    <s v="VW SAVEIRO"/>
    <s v="BEE8B91"/>
    <n v="110818"/>
    <m/>
    <m/>
    <s v=""/>
    <s v="OK"/>
    <s v="JR DIAS"/>
    <n v="927"/>
    <n v="364.42"/>
    <n v="728.84"/>
    <s v=""/>
  </r>
  <r>
    <n v="0"/>
    <m/>
    <x v="0"/>
    <d v="2022-06-20T00:00:00"/>
    <m/>
    <x v="0"/>
    <s v="GRITSCH"/>
    <x v="0"/>
    <x v="5"/>
    <n v="2"/>
    <x v="1"/>
    <m/>
    <x v="1"/>
    <x v="4"/>
    <s v="SUMITOMO"/>
    <x v="1"/>
    <s v="VW SAVEIRO"/>
    <s v="BEU4B15"/>
    <n v="93137"/>
    <m/>
    <m/>
    <s v=""/>
    <s v="OK"/>
    <s v="JR DIAS"/>
    <n v="879"/>
    <n v="364.42"/>
    <n v="728.84"/>
    <s v=""/>
  </r>
  <r>
    <n v="0"/>
    <m/>
    <x v="0"/>
    <d v="2022-06-20T00:00:00"/>
    <m/>
    <x v="0"/>
    <s v="GRITSCH"/>
    <x v="0"/>
    <x v="5"/>
    <n v="2"/>
    <x v="2"/>
    <m/>
    <x v="2"/>
    <x v="5"/>
    <s v="DUNLOP"/>
    <x v="1"/>
    <s v="FIAT FIORINO"/>
    <s v="BEX5C15"/>
    <n v="90907"/>
    <m/>
    <m/>
    <s v=""/>
    <s v="OK"/>
    <s v="JR DIAS"/>
    <n v="879"/>
    <n v="354.82"/>
    <n v="709.64"/>
    <s v=""/>
  </r>
  <r>
    <n v="0"/>
    <m/>
    <x v="0"/>
    <d v="2022-06-20T00:00:00"/>
    <m/>
    <x v="0"/>
    <s v="GRITSCH"/>
    <x v="0"/>
    <x v="6"/>
    <n v="2"/>
    <x v="0"/>
    <m/>
    <x v="0"/>
    <x v="0"/>
    <s v="COOKSTONE"/>
    <x v="0"/>
    <s v="RANAULT MASTER"/>
    <s v="RHL1D81"/>
    <n v="102000"/>
    <m/>
    <m/>
    <s v=""/>
    <s v="OK"/>
    <s v="COOKSTONE"/>
    <n v="522"/>
    <n v="305"/>
    <n v="610"/>
    <s v=""/>
  </r>
  <r>
    <n v="0"/>
    <m/>
    <x v="0"/>
    <d v="2022-06-20T00:00:00"/>
    <m/>
    <x v="0"/>
    <s v="GRITSCH"/>
    <x v="0"/>
    <x v="5"/>
    <n v="2"/>
    <x v="0"/>
    <m/>
    <x v="0"/>
    <x v="1"/>
    <s v="DELINTE DV2"/>
    <x v="1"/>
    <s v="RANAULT MASTER"/>
    <s v="RHL2D89"/>
    <n v="52211"/>
    <m/>
    <m/>
    <s v=""/>
    <s v="OK"/>
    <s v="QUATRO1"/>
    <n v="754"/>
    <n v="879"/>
    <n v="1758"/>
    <s v=""/>
  </r>
  <r>
    <n v="0"/>
    <m/>
    <x v="0"/>
    <d v="2022-06-21T00:00:00"/>
    <m/>
    <x v="0"/>
    <s v="GRITSCH"/>
    <x v="2"/>
    <x v="7"/>
    <n v="2"/>
    <x v="2"/>
    <m/>
    <x v="2"/>
    <x v="5"/>
    <s v="DUNLOP"/>
    <x v="1"/>
    <s v="CHEVROLET ONIX"/>
    <s v="BCP6661"/>
    <n v="71000"/>
    <m/>
    <m/>
    <s v=""/>
    <s v="OK"/>
    <s v="JR DIAS"/>
    <n v="879"/>
    <n v="354.82"/>
    <n v="709.64"/>
    <s v=""/>
  </r>
  <r>
    <n v="0"/>
    <m/>
    <x v="0"/>
    <d v="2022-06-21T00:00:00"/>
    <m/>
    <x v="0"/>
    <s v="GRITSCH"/>
    <x v="0"/>
    <x v="1"/>
    <n v="2"/>
    <x v="2"/>
    <m/>
    <x v="2"/>
    <x v="5"/>
    <s v="DUNLOP"/>
    <x v="1"/>
    <s v="FIAT STRADA"/>
    <s v="BDE2H30"/>
    <n v="117341"/>
    <m/>
    <m/>
    <s v=""/>
    <s v="OK"/>
    <s v="JR DIAS"/>
    <n v="927"/>
    <n v="354.82"/>
    <n v="709.64"/>
    <s v=""/>
  </r>
  <r>
    <n v="0"/>
    <m/>
    <x v="0"/>
    <d v="2022-06-21T00:00:00"/>
    <m/>
    <x v="0"/>
    <s v="GRITSCH"/>
    <x v="0"/>
    <x v="8"/>
    <n v="2"/>
    <x v="1"/>
    <s v="TRASEIRO"/>
    <x v="1"/>
    <x v="4"/>
    <s v="SUMITOMO"/>
    <x v="1"/>
    <s v="VW SAVEIRO"/>
    <s v="BEG3B63"/>
    <n v="112813"/>
    <m/>
    <m/>
    <s v=""/>
    <s v="OK"/>
    <s v="JR DIAS"/>
    <n v="84136"/>
    <n v="387.74"/>
    <n v="775.48"/>
    <s v=""/>
  </r>
  <r>
    <n v="0"/>
    <m/>
    <x v="0"/>
    <d v="2022-06-21T00:00:00"/>
    <m/>
    <x v="0"/>
    <s v="GRITSCH"/>
    <x v="0"/>
    <x v="1"/>
    <n v="2"/>
    <x v="1"/>
    <m/>
    <x v="1"/>
    <x v="4"/>
    <s v="SUMITOMO"/>
    <x v="1"/>
    <s v="VW SAVEIRO"/>
    <s v="BEH4A85"/>
    <n v="98000"/>
    <m/>
    <m/>
    <s v=""/>
    <s v="OK"/>
    <s v="JR DIAS"/>
    <n v="927"/>
    <n v="364.42"/>
    <n v="728.84"/>
    <s v=""/>
  </r>
  <r>
    <n v="0"/>
    <m/>
    <x v="0"/>
    <d v="2022-06-23T00:00:00"/>
    <m/>
    <x v="0"/>
    <s v="GRITSCH"/>
    <x v="0"/>
    <x v="9"/>
    <n v="2"/>
    <x v="1"/>
    <m/>
    <x v="1"/>
    <x v="4"/>
    <s v="SUMITOMO"/>
    <x v="1"/>
    <s v="VW SAVEIRO"/>
    <s v="BEH4A83"/>
    <n v="129836"/>
    <m/>
    <m/>
    <s v=""/>
    <s v="OK"/>
    <s v="JR DIAS"/>
    <n v="84136"/>
    <n v="387.74"/>
    <n v="775.48"/>
    <s v=""/>
  </r>
  <r>
    <n v="0"/>
    <m/>
    <x v="0"/>
    <d v="2022-06-24T00:00:00"/>
    <m/>
    <x v="0"/>
    <s v="GRITSCH"/>
    <x v="0"/>
    <x v="10"/>
    <n v="4"/>
    <x v="1"/>
    <s v="DIANTEIRO"/>
    <x v="1"/>
    <x v="5"/>
    <s v="DUNLOP"/>
    <x v="1"/>
    <s v="VW VOYAGE"/>
    <s v="BCP0635"/>
    <n v="61186"/>
    <m/>
    <m/>
    <s v=""/>
    <s v="OK"/>
    <s v="JR DIAS"/>
    <n v="84109"/>
    <n v="381.02"/>
    <n v="1524.08"/>
    <s v=""/>
  </r>
  <r>
    <n v="0"/>
    <m/>
    <x v="0"/>
    <d v="2022-06-24T00:00:00"/>
    <m/>
    <x v="0"/>
    <s v="GRITSCH"/>
    <x v="2"/>
    <x v="11"/>
    <n v="2"/>
    <x v="1"/>
    <m/>
    <x v="1"/>
    <x v="5"/>
    <s v="DUNLOP"/>
    <x v="1"/>
    <s v="VW SAVEIRO"/>
    <s v="BCS8J38"/>
    <n v="317189"/>
    <m/>
    <m/>
    <s v=""/>
    <s v="OK"/>
    <s v="JR DIAS"/>
    <n v="84163"/>
    <n v="387.74"/>
    <n v="775.48"/>
    <s v=""/>
  </r>
  <r>
    <n v="0"/>
    <m/>
    <x v="0"/>
    <d v="2022-06-24T00:00:00"/>
    <m/>
    <x v="0"/>
    <s v="GRITSCH"/>
    <x v="2"/>
    <x v="11"/>
    <n v="2"/>
    <x v="1"/>
    <m/>
    <x v="1"/>
    <x v="5"/>
    <s v="DUNLOP"/>
    <x v="1"/>
    <s v="VW SAVEIRO"/>
    <s v="BI1I51"/>
    <n v="109660"/>
    <m/>
    <m/>
    <s v=""/>
    <s v="OK"/>
    <s v="JR DIAS"/>
    <n v="84163"/>
    <n v="387.74"/>
    <n v="775.48"/>
    <s v=""/>
  </r>
  <r>
    <n v="0"/>
    <m/>
    <x v="0"/>
    <d v="2022-06-24T00:00:00"/>
    <m/>
    <x v="0"/>
    <s v="GRITSCH"/>
    <x v="2"/>
    <x v="7"/>
    <n v="1"/>
    <x v="2"/>
    <m/>
    <x v="2"/>
    <x v="5"/>
    <s v="DUNLOP"/>
    <x v="1"/>
    <s v="FIAT FIORINO"/>
    <s v="RHS8D25"/>
    <n v="19998"/>
    <m/>
    <m/>
    <s v=""/>
    <s v="OK"/>
    <s v="JR DIAS"/>
    <n v="84163"/>
    <n v="354.82"/>
    <n v="354.82"/>
    <s v=""/>
  </r>
  <r>
    <n v="0"/>
    <m/>
    <x v="0"/>
    <d v="2022-06-27T00:00:00"/>
    <m/>
    <x v="0"/>
    <s v="GRITSCH"/>
    <x v="0"/>
    <x v="4"/>
    <n v="2"/>
    <x v="2"/>
    <m/>
    <x v="2"/>
    <x v="5"/>
    <s v="DUNLOP"/>
    <x v="1"/>
    <s v="FIAT STRADA"/>
    <s v="BCG2i93"/>
    <n v="144960"/>
    <m/>
    <m/>
    <s v=""/>
    <s v="OK"/>
    <s v="JR DIAS"/>
    <n v="927"/>
    <n v="354.82"/>
    <n v="709.64"/>
    <s v=""/>
  </r>
  <r>
    <n v="0"/>
    <m/>
    <x v="0"/>
    <d v="2022-06-27T00:00:00"/>
    <m/>
    <x v="0"/>
    <s v="GRITSCH"/>
    <x v="0"/>
    <x v="4"/>
    <n v="2"/>
    <x v="2"/>
    <m/>
    <x v="2"/>
    <x v="5"/>
    <s v="DUNLOP"/>
    <x v="1"/>
    <s v="FIAT FIORINO"/>
    <s v="BEX5C10"/>
    <n v="40061"/>
    <m/>
    <m/>
    <s v=""/>
    <s v="OK"/>
    <s v="JR DIAS"/>
    <n v="84136"/>
    <n v="354.82"/>
    <n v="709.64"/>
    <s v=""/>
  </r>
  <r>
    <n v="0"/>
    <m/>
    <x v="0"/>
    <d v="2022-06-27T00:00:00"/>
    <m/>
    <x v="0"/>
    <s v="GRITSCH"/>
    <x v="0"/>
    <x v="1"/>
    <n v="2"/>
    <x v="0"/>
    <s v="DIANTEIRO"/>
    <x v="0"/>
    <x v="1"/>
    <s v="DELINTE DV2"/>
    <x v="1"/>
    <s v="RANAULT MASTER"/>
    <s v="BEX8E15"/>
    <n v="127576"/>
    <m/>
    <m/>
    <s v=""/>
    <s v="OK"/>
    <s v="QUATRO1"/>
    <n v="789"/>
    <n v="879"/>
    <n v="1758"/>
    <s v=""/>
  </r>
  <r>
    <n v="0"/>
    <m/>
    <x v="0"/>
    <d v="2022-07-05T00:00:00"/>
    <m/>
    <x v="1"/>
    <s v="GRITSCH"/>
    <x v="2"/>
    <x v="11"/>
    <n v="2"/>
    <x v="1"/>
    <s v="TRASEIRO"/>
    <x v="1"/>
    <x v="5"/>
    <s v="DUNLOP"/>
    <x v="1"/>
    <s v="VW SAVEIRO"/>
    <s v="BCS8J38"/>
    <n v="319600"/>
    <m/>
    <m/>
    <s v=""/>
    <s v="OK"/>
    <s v="JR DIAS"/>
    <n v="1152"/>
    <n v="364.42"/>
    <n v="728.84"/>
    <s v=""/>
  </r>
  <r>
    <n v="0"/>
    <m/>
    <x v="0"/>
    <d v="2022-07-05T00:00:00"/>
    <m/>
    <x v="1"/>
    <s v="GRITSCH"/>
    <x v="2"/>
    <x v="11"/>
    <n v="2"/>
    <x v="0"/>
    <s v="DIANTEIRO"/>
    <x v="0"/>
    <x v="1"/>
    <s v="DELINTE DV2"/>
    <x v="1"/>
    <s v="RANAULT MASTER"/>
    <s v="BEX8E21"/>
    <n v="39066"/>
    <m/>
    <m/>
    <s v=""/>
    <s v="OK"/>
    <s v="QUATRO1"/>
    <n v="788"/>
    <n v="879"/>
    <n v="1758"/>
    <s v=""/>
  </r>
  <r>
    <n v="0"/>
    <m/>
    <x v="0"/>
    <d v="2022-07-07T00:00:00"/>
    <m/>
    <x v="1"/>
    <s v="GRITSCH"/>
    <x v="2"/>
    <x v="7"/>
    <n v="2"/>
    <x v="2"/>
    <s v="DIANTEIRO"/>
    <x v="2"/>
    <x v="5"/>
    <s v="DUNLOP"/>
    <x v="1"/>
    <s v="FIAT STRADA"/>
    <s v="RHS8D30"/>
    <n v="30050"/>
    <m/>
    <m/>
    <s v=""/>
    <s v="OK"/>
    <s v="JR DIAS"/>
    <n v="84136"/>
    <n v="354.82"/>
    <n v="709.64"/>
    <s v=""/>
  </r>
  <r>
    <n v="0"/>
    <m/>
    <x v="0"/>
    <d v="2022-07-07T00:00:00"/>
    <m/>
    <x v="1"/>
    <s v="GRITSCH"/>
    <x v="2"/>
    <x v="7"/>
    <n v="2"/>
    <x v="2"/>
    <s v="TRASEIRO"/>
    <x v="2"/>
    <x v="5"/>
    <s v="DUNLOP"/>
    <x v="1"/>
    <s v="FIAT STRADA"/>
    <s v="RHS8D30"/>
    <n v="30050"/>
    <m/>
    <m/>
    <s v=""/>
    <s v="OK"/>
    <s v="JR DIAS"/>
    <n v="1152"/>
    <n v="354.82"/>
    <n v="709.64"/>
    <s v=""/>
  </r>
  <r>
    <n v="0"/>
    <m/>
    <x v="0"/>
    <d v="2022-07-11T00:00:00"/>
    <m/>
    <x v="1"/>
    <s v="GRITSCH"/>
    <x v="0"/>
    <x v="6"/>
    <n v="2"/>
    <x v="2"/>
    <s v="DIANTEIRO"/>
    <x v="2"/>
    <x v="5"/>
    <s v="DUNLOP"/>
    <x v="1"/>
    <s v="FIAT STRADA"/>
    <s v="BCS8D11"/>
    <n v="107955"/>
    <m/>
    <m/>
    <s v=""/>
    <s v="OK"/>
    <s v="JR DIAS"/>
    <n v="1152"/>
    <n v="354.82"/>
    <n v="709.64"/>
    <s v=""/>
  </r>
  <r>
    <n v="0"/>
    <m/>
    <x v="0"/>
    <d v="2022-07-11T00:00:00"/>
    <m/>
    <x v="1"/>
    <s v="GRITSCH"/>
    <x v="0"/>
    <x v="6"/>
    <n v="2"/>
    <x v="1"/>
    <s v="DIANTEIRO"/>
    <x v="1"/>
    <x v="5"/>
    <s v="DUNLOP"/>
    <x v="1"/>
    <s v="VW SAVEIRO"/>
    <s v="BCS8F04"/>
    <n v="271900"/>
    <m/>
    <m/>
    <s v=""/>
    <s v="OK"/>
    <s v="JR DIAS"/>
    <n v="1152"/>
    <n v="354.82"/>
    <n v="709.64"/>
    <s v=""/>
  </r>
  <r>
    <n v="0"/>
    <m/>
    <x v="0"/>
    <d v="2022-07-12T00:00:00"/>
    <m/>
    <x v="1"/>
    <s v="GRITSCH"/>
    <x v="0"/>
    <x v="1"/>
    <n v="2"/>
    <x v="1"/>
    <s v="DIANTEIRO"/>
    <x v="1"/>
    <x v="4"/>
    <s v="SUMITOMO"/>
    <x v="1"/>
    <s v="VW SAVEIRO"/>
    <s v="BCN5C75"/>
    <n v="207805"/>
    <m/>
    <m/>
    <s v=""/>
    <s v="OK"/>
    <s v="GP"/>
    <n v="10484"/>
    <n v="350.85"/>
    <n v="701.7"/>
    <s v=""/>
  </r>
  <r>
    <n v="0"/>
    <m/>
    <x v="0"/>
    <d v="2022-07-12T00:00:00"/>
    <m/>
    <x v="1"/>
    <s v="GRITSCH"/>
    <x v="0"/>
    <x v="6"/>
    <n v="2"/>
    <x v="1"/>
    <s v="TRASEIRO"/>
    <x v="1"/>
    <x v="6"/>
    <s v="TRAZANO"/>
    <x v="1"/>
    <s v="VW SAVEIRO"/>
    <s v="BCS8F04"/>
    <n v="271900"/>
    <m/>
    <m/>
    <s v=""/>
    <s v="OK"/>
    <s v="GP"/>
    <n v="10484"/>
    <n v="350.85"/>
    <n v="701.7"/>
    <s v=""/>
  </r>
  <r>
    <n v="0"/>
    <m/>
    <x v="0"/>
    <d v="2022-07-12T00:00:00"/>
    <m/>
    <x v="1"/>
    <s v="GRITSCH"/>
    <x v="2"/>
    <x v="3"/>
    <n v="2"/>
    <x v="1"/>
    <s v="TRASEIRO"/>
    <x v="1"/>
    <x v="6"/>
    <s v="TRAZANO"/>
    <x v="1"/>
    <s v="VW SAVEIRO"/>
    <s v="BCS8J35"/>
    <n v="184528"/>
    <m/>
    <m/>
    <s v=""/>
    <s v="OK"/>
    <s v="GP"/>
    <n v="10484"/>
    <n v="350.85"/>
    <n v="701.7"/>
    <s v=""/>
  </r>
  <r>
    <n v="0"/>
    <m/>
    <x v="0"/>
    <d v="2022-07-12T00:00:00"/>
    <m/>
    <x v="1"/>
    <s v="GRITSCH"/>
    <x v="0"/>
    <x v="6"/>
    <n v="2"/>
    <x v="0"/>
    <s v="DIANTEIRO"/>
    <x v="3"/>
    <x v="7"/>
    <s v="FIRESTONE"/>
    <x v="1"/>
    <s v="RANAULT MASTER"/>
    <s v="BDC9J85"/>
    <n v="67650"/>
    <m/>
    <m/>
    <s v=""/>
    <s v="OK"/>
    <s v="GP"/>
    <n v="10484"/>
    <n v="797"/>
    <n v="1594"/>
    <s v=""/>
  </r>
  <r>
    <n v="0"/>
    <m/>
    <x v="0"/>
    <d v="2022-07-13T00:00:00"/>
    <m/>
    <x v="1"/>
    <s v="GRITSCH"/>
    <x v="0"/>
    <x v="5"/>
    <n v="2"/>
    <x v="1"/>
    <s v="DIANTEIRO"/>
    <x v="1"/>
    <x v="6"/>
    <s v="TRAZANO"/>
    <x v="1"/>
    <s v="VW SAVEIRO"/>
    <s v="BEE8B91"/>
    <n v="115312"/>
    <m/>
    <m/>
    <s v=""/>
    <s v="OK"/>
    <s v="GP"/>
    <n v="10512"/>
    <n v="350.85"/>
    <n v="701.7"/>
    <s v=""/>
  </r>
  <r>
    <n v="0"/>
    <m/>
    <x v="0"/>
    <d v="2022-07-14T00:00:00"/>
    <m/>
    <x v="1"/>
    <s v="GRITSCH"/>
    <x v="2"/>
    <x v="3"/>
    <n v="2"/>
    <x v="1"/>
    <s v="DIANTEIRO"/>
    <x v="1"/>
    <x v="6"/>
    <s v="TRAZANO"/>
    <x v="1"/>
    <s v="VW SAVEIRO"/>
    <s v="BDC7G72"/>
    <n v="174344"/>
    <m/>
    <m/>
    <s v=""/>
    <s v="OK"/>
    <s v="GP"/>
    <n v="10512"/>
    <n v="350.85"/>
    <n v="701.7"/>
    <s v=""/>
  </r>
  <r>
    <n v="0"/>
    <m/>
    <x v="0"/>
    <d v="2022-07-14T00:00:00"/>
    <m/>
    <x v="1"/>
    <s v="GRITSCH"/>
    <x v="0"/>
    <x v="5"/>
    <n v="2"/>
    <x v="2"/>
    <s v="DIANTEIRO"/>
    <x v="2"/>
    <x v="8"/>
    <s v="FUZION"/>
    <x v="1"/>
    <s v="FIAT STRADA"/>
    <s v="BEX6J06"/>
    <n v="116767"/>
    <m/>
    <m/>
    <s v=""/>
    <s v="OK"/>
    <s v="GP"/>
    <n v="10512"/>
    <n v="371"/>
    <n v="742"/>
    <s v=""/>
  </r>
  <r>
    <n v="0"/>
    <m/>
    <x v="0"/>
    <d v="2022-07-15T00:00:00"/>
    <m/>
    <x v="1"/>
    <s v="GRITSCH"/>
    <x v="3"/>
    <x v="12"/>
    <n v="2"/>
    <x v="3"/>
    <s v="DIANTEIRO"/>
    <x v="4"/>
    <x v="9"/>
    <s v="WESTLAKE H188"/>
    <x v="1"/>
    <s v="FORD CARGO 816S"/>
    <s v="BDE6J88"/>
    <n v="0"/>
    <m/>
    <m/>
    <s v=""/>
    <s v="OK"/>
    <s v="GP"/>
    <n v="12084"/>
    <n v="681.14"/>
    <n v="1362.28"/>
    <s v=""/>
  </r>
  <r>
    <n v="0"/>
    <m/>
    <x v="0"/>
    <d v="2022-07-20T00:00:00"/>
    <m/>
    <x v="1"/>
    <s v="GRITSCH"/>
    <x v="0"/>
    <x v="5"/>
    <n v="2"/>
    <x v="1"/>
    <s v="DIANTEIRO"/>
    <x v="1"/>
    <x v="6"/>
    <s v="TRAZANO"/>
    <x v="1"/>
    <s v="VW SAVEIRO"/>
    <s v="BEU4B15"/>
    <n v="102411"/>
    <m/>
    <m/>
    <s v=""/>
    <s v="OK"/>
    <s v="GP"/>
    <n v="10512"/>
    <n v="350.85"/>
    <n v="701.7"/>
    <s v=""/>
  </r>
  <r>
    <n v="0"/>
    <m/>
    <x v="0"/>
    <d v="2022-07-26T00:00:00"/>
    <m/>
    <x v="1"/>
    <s v="GRITSCH"/>
    <x v="0"/>
    <x v="6"/>
    <n v="2"/>
    <x v="2"/>
    <s v="DIANTEIRO"/>
    <x v="2"/>
    <x v="8"/>
    <s v="FUZION"/>
    <x v="1"/>
    <s v="FIAT FIORINO"/>
    <s v="BCN9F78"/>
    <n v="56614"/>
    <m/>
    <m/>
    <s v=""/>
    <s v="OK"/>
    <s v="GP"/>
    <n v="10512"/>
    <n v="377"/>
    <n v="754"/>
    <s v=""/>
  </r>
  <r>
    <n v="0"/>
    <m/>
    <x v="0"/>
    <d v="2022-07-26T00:00:00"/>
    <m/>
    <x v="1"/>
    <s v="GRITSCH"/>
    <x v="0"/>
    <x v="6"/>
    <n v="2"/>
    <x v="2"/>
    <s v="DIANTEIRO"/>
    <x v="2"/>
    <x v="5"/>
    <s v="DUNLOP"/>
    <x v="1"/>
    <s v="FIAT FIORINO"/>
    <s v="BDX9F70"/>
    <n v="86371"/>
    <m/>
    <m/>
    <s v=""/>
    <s v="OK"/>
    <s v="JR DIAS"/>
    <n v="8425"/>
    <n v="354.82"/>
    <n v="709.64"/>
    <s v=""/>
  </r>
  <r>
    <n v="0"/>
    <m/>
    <x v="0"/>
    <d v="2022-07-26T00:00:00"/>
    <m/>
    <x v="1"/>
    <s v="GRITSCH"/>
    <x v="1"/>
    <x v="2"/>
    <n v="2"/>
    <x v="1"/>
    <s v="DIANTEIRO"/>
    <x v="1"/>
    <x v="6"/>
    <s v="TRAZANO"/>
    <x v="1"/>
    <s v="VW SAVEIRO"/>
    <s v="BEF6F72"/>
    <n v="65874"/>
    <m/>
    <m/>
    <s v=""/>
    <s v="OK"/>
    <s v="GP"/>
    <n v="10717"/>
    <n v="350"/>
    <n v="700"/>
    <s v=""/>
  </r>
  <r>
    <n v="0"/>
    <m/>
    <x v="0"/>
    <d v="2022-07-26T00:00:00"/>
    <m/>
    <x v="1"/>
    <s v="GRITSCH"/>
    <x v="0"/>
    <x v="6"/>
    <n v="2"/>
    <x v="1"/>
    <s v="DIANTEIRO"/>
    <x v="1"/>
    <x v="6"/>
    <s v="TRAZANO"/>
    <x v="1"/>
    <s v="VW SAVEIRO"/>
    <s v="BEF9E75"/>
    <n v="120748"/>
    <m/>
    <m/>
    <s v=""/>
    <s v="OK"/>
    <s v="GP"/>
    <n v="10717"/>
    <n v="350"/>
    <n v="700"/>
    <s v=""/>
  </r>
  <r>
    <n v="0"/>
    <m/>
    <x v="0"/>
    <d v="2022-07-26T00:00:00"/>
    <m/>
    <x v="1"/>
    <s v="GRITSCH"/>
    <x v="0"/>
    <x v="5"/>
    <n v="2"/>
    <x v="1"/>
    <s v="DIANTEIRO"/>
    <x v="1"/>
    <x v="6"/>
    <s v="TRAZANO"/>
    <x v="1"/>
    <s v="VW SAVEIRO"/>
    <s v="BEH9G79"/>
    <n v="80255"/>
    <m/>
    <m/>
    <s v=""/>
    <s v="OK"/>
    <s v="GP"/>
    <n v="10717"/>
    <n v="350"/>
    <n v="700"/>
    <s v=""/>
  </r>
  <r>
    <n v="0"/>
    <m/>
    <x v="0"/>
    <d v="2022-07-26T00:00:00"/>
    <m/>
    <x v="1"/>
    <s v="GRITSCH"/>
    <x v="0"/>
    <x v="6"/>
    <n v="2"/>
    <x v="0"/>
    <s v="DIANTEIRO"/>
    <x v="0"/>
    <x v="1"/>
    <s v="DELINTE DV2"/>
    <x v="1"/>
    <s v="RANAULT MASTER"/>
    <s v="RHL1D81"/>
    <n v="111770"/>
    <m/>
    <m/>
    <s v=""/>
    <s v="OK"/>
    <s v="QUATRO1"/>
    <n v="821"/>
    <n v="879"/>
    <n v="1758"/>
    <s v=""/>
  </r>
  <r>
    <n v="0"/>
    <m/>
    <x v="0"/>
    <d v="2022-07-28T00:00:00"/>
    <m/>
    <x v="1"/>
    <s v="GRITSCH"/>
    <x v="0"/>
    <x v="6"/>
    <n v="2"/>
    <x v="0"/>
    <s v="TRASEIRO"/>
    <x v="5"/>
    <x v="7"/>
    <s v="FIRESTONE"/>
    <x v="1"/>
    <s v="MB SPRINTER"/>
    <s v="BBH4B56"/>
    <n v="208972"/>
    <m/>
    <m/>
    <s v=""/>
    <s v="OK"/>
    <s v="GP"/>
    <n v="10725"/>
    <n v="879"/>
    <n v="1758"/>
    <s v=""/>
  </r>
  <r>
    <n v="0"/>
    <m/>
    <x v="0"/>
    <d v="2022-07-28T00:00:00"/>
    <m/>
    <x v="1"/>
    <s v="GRITSCH"/>
    <x v="0"/>
    <x v="1"/>
    <n v="2"/>
    <x v="1"/>
    <s v="TRASEIRO"/>
    <x v="1"/>
    <x v="6"/>
    <s v="TRAZANO"/>
    <x v="1"/>
    <s v="VW SAVEIRO"/>
    <s v="BCN5C75"/>
    <n v="21300"/>
    <m/>
    <m/>
    <s v=""/>
    <s v="OK"/>
    <s v="GP"/>
    <n v="10699"/>
    <n v="350"/>
    <n v="700"/>
    <s v=""/>
  </r>
  <r>
    <n v="0"/>
    <m/>
    <x v="0"/>
    <d v="2022-07-28T00:00:00"/>
    <m/>
    <x v="1"/>
    <s v="GRITSCH"/>
    <x v="0"/>
    <x v="4"/>
    <n v="2"/>
    <x v="2"/>
    <s v="DIANTEIRO"/>
    <x v="2"/>
    <x v="5"/>
    <s v="DUNLOP"/>
    <x v="1"/>
    <s v="CHEVROLET ONIX"/>
    <s v="BEE5H50"/>
    <n v="102020"/>
    <m/>
    <m/>
    <s v=""/>
    <s v="OK"/>
    <s v="JR DIAS"/>
    <n v="84825"/>
    <n v="354.82"/>
    <n v="709.64"/>
    <s v=""/>
  </r>
  <r>
    <n v="0"/>
    <m/>
    <x v="0"/>
    <d v="2022-07-28T00:00:00"/>
    <m/>
    <x v="1"/>
    <s v="GRITSCH"/>
    <x v="0"/>
    <x v="8"/>
    <n v="2"/>
    <x v="1"/>
    <s v="DIANTEIRO"/>
    <x v="1"/>
    <x v="6"/>
    <s v="TRAZANO"/>
    <x v="1"/>
    <s v="VW SAVEIRO"/>
    <s v="BEG3B63"/>
    <n v="169045"/>
    <m/>
    <m/>
    <s v=""/>
    <s v="OK"/>
    <s v="GP"/>
    <n v="10699"/>
    <n v="350"/>
    <n v="700"/>
    <s v=""/>
  </r>
  <r>
    <n v="0"/>
    <m/>
    <x v="0"/>
    <d v="2022-07-28T00:00:00"/>
    <m/>
    <x v="1"/>
    <s v="GRITSCH"/>
    <x v="0"/>
    <x v="1"/>
    <n v="2"/>
    <x v="1"/>
    <s v="TRASEIRO"/>
    <x v="1"/>
    <x v="6"/>
    <s v="TRAZANO"/>
    <x v="1"/>
    <s v="VW SAVEIRO"/>
    <s v="BEH4A85"/>
    <n v="107710"/>
    <m/>
    <m/>
    <s v=""/>
    <s v="OK"/>
    <s v="GP"/>
    <n v="10699"/>
    <n v="350"/>
    <n v="700"/>
    <s v=""/>
  </r>
  <r>
    <n v="0"/>
    <m/>
    <x v="0"/>
    <d v="2022-07-29T00:00:00"/>
    <m/>
    <x v="1"/>
    <s v="GRITSCH"/>
    <x v="2"/>
    <x v="3"/>
    <n v="2"/>
    <x v="2"/>
    <s v="DIANTEIRO"/>
    <x v="2"/>
    <x v="10"/>
    <s v="FERENTINO"/>
    <x v="1"/>
    <s v="FIAT STRADA"/>
    <s v="BCY4D32"/>
    <n v="150271"/>
    <m/>
    <m/>
    <s v=""/>
    <s v="OK"/>
    <s v="GP"/>
    <n v="10725"/>
    <n v="334"/>
    <n v="668"/>
    <s v=""/>
  </r>
  <r>
    <n v="0"/>
    <m/>
    <x v="0"/>
    <d v="2022-08-01T00:00:00"/>
    <m/>
    <x v="2"/>
    <s v="GRITSCH"/>
    <x v="1"/>
    <x v="2"/>
    <n v="2"/>
    <x v="1"/>
    <s v="DIANTEIRO"/>
    <x v="1"/>
    <x v="6"/>
    <s v="TRAZANO"/>
    <x v="1"/>
    <s v="VW SAVEIRO"/>
    <s v="BDW4F10"/>
    <n v="60993"/>
    <m/>
    <m/>
    <s v=""/>
    <s v="OK"/>
    <s v="GP"/>
    <n v="10762"/>
    <n v="352"/>
    <n v="704"/>
    <s v=""/>
  </r>
  <r>
    <n v="0"/>
    <m/>
    <x v="0"/>
    <d v="2022-08-01T00:00:00"/>
    <m/>
    <x v="2"/>
    <s v="GRITSCH"/>
    <x v="1"/>
    <x v="2"/>
    <n v="2"/>
    <x v="1"/>
    <s v="DIANTEIRO"/>
    <x v="1"/>
    <x v="6"/>
    <s v="TRAZANO"/>
    <x v="1"/>
    <s v="VW SAVEIRO"/>
    <s v="BDW4F16"/>
    <n v="64653"/>
    <m/>
    <m/>
    <s v=""/>
    <s v="OK"/>
    <s v="ESTOQUE"/>
    <n v="0"/>
    <n v="350"/>
    <n v="700"/>
    <s v=""/>
  </r>
  <r>
    <n v="0"/>
    <m/>
    <x v="0"/>
    <d v="2022-08-01T00:00:00"/>
    <m/>
    <x v="2"/>
    <s v="GRITSCH"/>
    <x v="0"/>
    <x v="5"/>
    <n v="2"/>
    <x v="1"/>
    <s v="DIANTEIRO"/>
    <x v="1"/>
    <x v="6"/>
    <s v="TRAZANO"/>
    <x v="1"/>
    <s v="VW SAVEIRO"/>
    <s v="BEU4B17"/>
    <n v="110385"/>
    <m/>
    <m/>
    <s v=""/>
    <s v="OK"/>
    <s v="GP"/>
    <n v="10762"/>
    <n v="352"/>
    <n v="704"/>
    <s v=""/>
  </r>
  <r>
    <n v="0"/>
    <m/>
    <x v="0"/>
    <d v="2022-08-01T00:00:00"/>
    <m/>
    <x v="2"/>
    <s v="GRITSCH"/>
    <x v="0"/>
    <x v="5"/>
    <n v="2"/>
    <x v="1"/>
    <s v="TRASEIRO"/>
    <x v="1"/>
    <x v="6"/>
    <s v="TRAZANO"/>
    <x v="1"/>
    <s v="VW SAVEIRO"/>
    <s v="BEU4B17"/>
    <n v="110385"/>
    <m/>
    <m/>
    <s v=""/>
    <s v="OK"/>
    <s v="GP"/>
    <n v="10762"/>
    <n v="352"/>
    <n v="704"/>
    <s v=""/>
  </r>
  <r>
    <n v="0"/>
    <m/>
    <x v="0"/>
    <d v="2022-08-01T00:00:00"/>
    <m/>
    <x v="2"/>
    <s v="GRITSCH"/>
    <x v="0"/>
    <x v="5"/>
    <n v="2"/>
    <x v="2"/>
    <s v="DIANTEIRO"/>
    <x v="2"/>
    <x v="11"/>
    <s v="HIFLY SUPER2000"/>
    <x v="1"/>
    <s v="FIAT FIORINO"/>
    <s v="BEX5C15"/>
    <n v="101351"/>
    <m/>
    <m/>
    <s v=""/>
    <s v="OK"/>
    <s v="GOMMA"/>
    <n v="22994"/>
    <n v="300.82"/>
    <n v="601.64"/>
    <s v=""/>
  </r>
  <r>
    <n v="0"/>
    <m/>
    <x v="0"/>
    <d v="2022-08-09T00:00:00"/>
    <m/>
    <x v="2"/>
    <s v="GRITSCH"/>
    <x v="0"/>
    <x v="4"/>
    <n v="2"/>
    <x v="0"/>
    <s v="DIANTEIRO"/>
    <x v="5"/>
    <x v="11"/>
    <s v="HIFLY SUPER2000"/>
    <x v="1"/>
    <s v="MB SPRINTER"/>
    <s v="BBV7271"/>
    <n v="184776"/>
    <m/>
    <m/>
    <s v=""/>
    <s v="OK"/>
    <s v="GOMMA"/>
    <n v="22962"/>
    <n v="647.61"/>
    <n v="1295.22"/>
    <s v=""/>
  </r>
  <r>
    <n v="0"/>
    <m/>
    <x v="0"/>
    <d v="2022-08-09T00:00:00"/>
    <m/>
    <x v="2"/>
    <s v="GRITSCH"/>
    <x v="0"/>
    <x v="4"/>
    <n v="2"/>
    <x v="0"/>
    <s v="TRASEIRO"/>
    <x v="5"/>
    <x v="11"/>
    <s v="HIFLY SUPER2000"/>
    <x v="1"/>
    <s v="MB SPRINTER"/>
    <s v="BBV7271"/>
    <n v="184776"/>
    <m/>
    <m/>
    <s v=""/>
    <s v="OK"/>
    <s v="GOMMA"/>
    <n v="22944"/>
    <n v="647.6"/>
    <n v="1295.2"/>
    <s v=""/>
  </r>
  <r>
    <n v="0"/>
    <m/>
    <x v="0"/>
    <d v="2022-08-09T00:00:00"/>
    <m/>
    <x v="2"/>
    <s v="GRITSCH"/>
    <x v="0"/>
    <x v="4"/>
    <n v="2"/>
    <x v="0"/>
    <s v="DIANTEIRO"/>
    <x v="0"/>
    <x v="1"/>
    <s v="DELINTE DV2"/>
    <x v="1"/>
    <s v="RANAULT MASTER"/>
    <s v="BEY4E58"/>
    <n v="39948"/>
    <m/>
    <m/>
    <s v=""/>
    <s v="OK"/>
    <s v="QUATRO1"/>
    <n v="822"/>
    <n v="879"/>
    <n v="1758"/>
    <s v=""/>
  </r>
  <r>
    <n v="0"/>
    <m/>
    <x v="0"/>
    <d v="2022-08-11T00:00:00"/>
    <m/>
    <x v="2"/>
    <s v="GRITSCH"/>
    <x v="2"/>
    <x v="3"/>
    <n v="2"/>
    <x v="0"/>
    <s v="DIANTEIRO"/>
    <x v="0"/>
    <x v="11"/>
    <s v="HIFLY SUPER2000"/>
    <x v="1"/>
    <s v="RANAULT MASTER"/>
    <s v="BAV9082"/>
    <n v="122378"/>
    <m/>
    <m/>
    <s v=""/>
    <s v="OK"/>
    <s v="GOMMA"/>
    <n v="22944"/>
    <n v="593.78"/>
    <n v="1187.56"/>
    <s v=""/>
  </r>
  <r>
    <n v="0"/>
    <m/>
    <x v="0"/>
    <d v="2022-08-11T00:00:00"/>
    <m/>
    <x v="2"/>
    <s v="GRITSCH"/>
    <x v="2"/>
    <x v="13"/>
    <n v="2"/>
    <x v="2"/>
    <s v="DIANTEIRO"/>
    <x v="2"/>
    <x v="10"/>
    <s v="FERENTINO"/>
    <x v="1"/>
    <s v="VW GOL"/>
    <s v="BCS8F15"/>
    <n v="81279"/>
    <m/>
    <m/>
    <s v=""/>
    <s v="OK"/>
    <s v="GP"/>
    <n v="10725"/>
    <n v="334"/>
    <n v="668"/>
    <s v=""/>
  </r>
  <r>
    <n v="0"/>
    <m/>
    <x v="0"/>
    <d v="2022-08-11T00:00:00"/>
    <m/>
    <x v="2"/>
    <s v="GRITSCH"/>
    <x v="0"/>
    <x v="0"/>
    <n v="2"/>
    <x v="0"/>
    <s v="DIANTEIRO"/>
    <x v="5"/>
    <x v="11"/>
    <s v="HIFLY SUPER2000"/>
    <x v="1"/>
    <s v="FIAT DUCATO"/>
    <s v="BDD6E16"/>
    <n v="215870"/>
    <m/>
    <m/>
    <s v=""/>
    <s v="OK"/>
    <s v="GOMMA"/>
    <n v="22980"/>
    <n v="647.61"/>
    <n v="1295.22"/>
    <s v=""/>
  </r>
  <r>
    <n v="0"/>
    <m/>
    <x v="0"/>
    <d v="2022-08-11T00:00:00"/>
    <m/>
    <x v="2"/>
    <s v="GRITSCH"/>
    <x v="0"/>
    <x v="4"/>
    <n v="2"/>
    <x v="1"/>
    <s v="DIANTEIRO"/>
    <x v="1"/>
    <x v="6"/>
    <s v="TRAZANO"/>
    <x v="1"/>
    <s v="VW SAVEIRO"/>
    <s v="BDM6A44"/>
    <n v="171367"/>
    <m/>
    <m/>
    <s v=""/>
    <s v="OK"/>
    <s v="ESTOQUE"/>
    <n v="0"/>
    <n v="350"/>
    <n v="700"/>
    <s v=""/>
  </r>
  <r>
    <n v="0"/>
    <m/>
    <x v="0"/>
    <d v="2022-08-12T00:00:00"/>
    <m/>
    <x v="2"/>
    <s v="GRITSCH"/>
    <x v="2"/>
    <x v="14"/>
    <n v="2"/>
    <x v="2"/>
    <s v="DIANTEIRO"/>
    <x v="2"/>
    <x v="12"/>
    <s v="ANTARES"/>
    <x v="1"/>
    <s v="FIAT FIORINO"/>
    <s v="RHS8D23"/>
    <n v="30000"/>
    <m/>
    <m/>
    <s v=""/>
    <s v="OK"/>
    <s v="RS"/>
    <n v="6449"/>
    <n v="217.16"/>
    <n v="434.32"/>
    <s v=""/>
  </r>
  <r>
    <n v="0"/>
    <m/>
    <x v="0"/>
    <d v="2022-08-12T00:00:00"/>
    <m/>
    <x v="2"/>
    <s v="GRITSCH"/>
    <x v="2"/>
    <x v="14"/>
    <n v="2"/>
    <x v="2"/>
    <s v="DIANTEIRO"/>
    <x v="2"/>
    <x v="11"/>
    <s v="HIFLY SUPER2000"/>
    <x v="1"/>
    <s v="FIAT FIORINO"/>
    <s v="RHS8D27"/>
    <n v="29500"/>
    <m/>
    <m/>
    <s v=""/>
    <s v="OK"/>
    <s v="GOMMA"/>
    <n v="22944"/>
    <n v="300.82"/>
    <n v="601.64"/>
    <s v=""/>
  </r>
  <r>
    <n v="0"/>
    <m/>
    <x v="0"/>
    <d v="2022-08-12T00:00:00"/>
    <m/>
    <x v="2"/>
    <s v="GRITSCH"/>
    <x v="2"/>
    <x v="14"/>
    <n v="2"/>
    <x v="2"/>
    <s v="TRASEIRO"/>
    <x v="2"/>
    <x v="11"/>
    <s v="HIFLY SUPER2000"/>
    <x v="1"/>
    <s v="FIAT FIORINO"/>
    <s v="RHS8D27"/>
    <n v="29500"/>
    <m/>
    <m/>
    <s v=""/>
    <s v="OK"/>
    <s v="GOMMA"/>
    <n v="22944"/>
    <n v="300.82"/>
    <n v="601.64"/>
    <s v=""/>
  </r>
  <r>
    <n v="0"/>
    <m/>
    <x v="0"/>
    <d v="2022-08-15T00:00:00"/>
    <m/>
    <x v="2"/>
    <s v="GRITSCH"/>
    <x v="0"/>
    <x v="8"/>
    <n v="2"/>
    <x v="1"/>
    <s v="TRASEIRO"/>
    <x v="1"/>
    <x v="13"/>
    <s v="ROADX"/>
    <x v="1"/>
    <s v="VW SAVEIRO"/>
    <s v="BDM6A46"/>
    <n v="126850"/>
    <m/>
    <m/>
    <s v=""/>
    <s v="OK"/>
    <s v="RS"/>
    <n v="6449"/>
    <n v="213.38"/>
    <n v="426.76"/>
    <s v=""/>
  </r>
  <r>
    <n v="0"/>
    <m/>
    <x v="0"/>
    <d v="2022-08-15T00:00:00"/>
    <m/>
    <x v="2"/>
    <s v="GRITSCH"/>
    <x v="0"/>
    <x v="8"/>
    <n v="2"/>
    <x v="2"/>
    <s v="DIANTEIRO"/>
    <x v="2"/>
    <x v="12"/>
    <s v="ANTARES"/>
    <x v="1"/>
    <s v="FIAT FIORINO"/>
    <s v="BDR2H90"/>
    <n v="160638"/>
    <m/>
    <m/>
    <s v=""/>
    <s v="OK"/>
    <s v="RS"/>
    <n v="6449"/>
    <n v="217.76"/>
    <n v="435.52"/>
    <s v=""/>
  </r>
  <r>
    <n v="0"/>
    <m/>
    <x v="0"/>
    <d v="2022-08-15T00:00:00"/>
    <m/>
    <x v="2"/>
    <s v="GRITSCH"/>
    <x v="0"/>
    <x v="4"/>
    <n v="2"/>
    <x v="2"/>
    <s v="DIANTEIRO"/>
    <x v="2"/>
    <x v="12"/>
    <s v="ANTARES"/>
    <x v="1"/>
    <s v="FIAT FIORINO"/>
    <s v="BDW3F61"/>
    <n v="62189"/>
    <m/>
    <m/>
    <s v=""/>
    <s v="OK"/>
    <s v="RS"/>
    <n v="6449"/>
    <n v="217.76"/>
    <n v="435.52"/>
    <s v=""/>
  </r>
  <r>
    <n v="0"/>
    <m/>
    <x v="0"/>
    <d v="2022-08-15T00:00:00"/>
    <m/>
    <x v="2"/>
    <s v="GRITSCH"/>
    <x v="0"/>
    <x v="9"/>
    <n v="2"/>
    <x v="1"/>
    <s v="DIANTEIRO"/>
    <x v="1"/>
    <x v="13"/>
    <s v="ROADX"/>
    <x v="1"/>
    <s v="VW SAVEIRO"/>
    <s v="BEF4I19"/>
    <n v="143182"/>
    <m/>
    <m/>
    <s v=""/>
    <s v="OK"/>
    <s v="RS"/>
    <n v="6449"/>
    <n v="213.38"/>
    <n v="426.76"/>
    <s v=""/>
  </r>
  <r>
    <n v="0"/>
    <m/>
    <x v="0"/>
    <d v="2022-08-15T00:00:00"/>
    <m/>
    <x v="2"/>
    <s v="GRITSCH"/>
    <x v="2"/>
    <x v="11"/>
    <n v="2"/>
    <x v="0"/>
    <s v="DIANTEIRO"/>
    <x v="0"/>
    <x v="1"/>
    <s v="DELINTE DV2"/>
    <x v="1"/>
    <s v="RANAULT MASTER"/>
    <s v="BEX8E26"/>
    <n v="97214"/>
    <m/>
    <m/>
    <s v=""/>
    <s v="OK"/>
    <s v="QUATRO1"/>
    <n v="0"/>
    <n v="879"/>
    <n v="1758"/>
    <s v=""/>
  </r>
  <r>
    <n v="0"/>
    <m/>
    <x v="0"/>
    <d v="2022-08-16T00:00:00"/>
    <m/>
    <x v="2"/>
    <s v="GRITSCH"/>
    <x v="0"/>
    <x v="4"/>
    <n v="2"/>
    <x v="2"/>
    <s v="DIANTEIRO"/>
    <x v="2"/>
    <x v="12"/>
    <s v="ANTARES"/>
    <x v="1"/>
    <s v="FIAT STRADA"/>
    <s v="BCJ7J75"/>
    <n v="100537"/>
    <m/>
    <m/>
    <s v=""/>
    <s v="OK"/>
    <s v="RS"/>
    <n v="6449"/>
    <n v="217.16"/>
    <n v="434.32"/>
    <s v=""/>
  </r>
  <r>
    <n v="0"/>
    <m/>
    <x v="0"/>
    <d v="2022-08-17T00:00:00"/>
    <m/>
    <x v="2"/>
    <s v="GRITSCH"/>
    <x v="0"/>
    <x v="6"/>
    <n v="2"/>
    <x v="2"/>
    <s v="DIANTEIRO"/>
    <x v="2"/>
    <x v="12"/>
    <s v="ANTARES"/>
    <x v="1"/>
    <s v="FIAT STRADA"/>
    <s v="BCJ9B46"/>
    <n v="93827"/>
    <m/>
    <m/>
    <s v=""/>
    <s v="OK"/>
    <s v="RS"/>
    <n v="6449"/>
    <n v="217.16"/>
    <n v="434.32"/>
    <s v=""/>
  </r>
  <r>
    <n v="0"/>
    <m/>
    <x v="0"/>
    <d v="2022-08-17T00:00:00"/>
    <m/>
    <x v="2"/>
    <s v="GRITSCH"/>
    <x v="0"/>
    <x v="6"/>
    <n v="2"/>
    <x v="1"/>
    <s v="DIANTEIRO"/>
    <x v="1"/>
    <x v="13"/>
    <s v="ROADX"/>
    <x v="1"/>
    <s v="VW SAVEIRO"/>
    <s v="BEE3J62"/>
    <n v="186400"/>
    <m/>
    <m/>
    <s v=""/>
    <s v="OK"/>
    <s v="RS"/>
    <n v="6449"/>
    <n v="213.38"/>
    <n v="426.76"/>
    <s v=""/>
  </r>
  <r>
    <n v="0"/>
    <m/>
    <x v="0"/>
    <d v="2022-08-17T00:00:00"/>
    <m/>
    <x v="2"/>
    <s v="GRITSCH"/>
    <x v="0"/>
    <x v="6"/>
    <n v="2"/>
    <x v="1"/>
    <s v="TRASEIRO"/>
    <x v="1"/>
    <x v="13"/>
    <s v="ROADX"/>
    <x v="1"/>
    <s v="VW SAVEIRO"/>
    <s v="BEE3J62"/>
    <n v="186400"/>
    <m/>
    <m/>
    <s v=""/>
    <s v="OK"/>
    <s v="RS"/>
    <n v="6449"/>
    <n v="213.38"/>
    <n v="426.76"/>
    <s v=""/>
  </r>
  <r>
    <n v="0"/>
    <m/>
    <x v="0"/>
    <d v="2022-08-17T00:00:00"/>
    <m/>
    <x v="2"/>
    <s v="GRITSCH"/>
    <x v="2"/>
    <x v="3"/>
    <n v="2"/>
    <x v="2"/>
    <s v="DIANTEIRO"/>
    <x v="2"/>
    <x v="12"/>
    <s v="ANTARES"/>
    <x v="1"/>
    <s v="FIAT FIORINO"/>
    <s v="RHS8D22"/>
    <n v="38646"/>
    <m/>
    <m/>
    <s v=""/>
    <s v="OK"/>
    <s v="RS"/>
    <n v="6449"/>
    <n v="217.16"/>
    <n v="434.32"/>
    <s v=""/>
  </r>
  <r>
    <n v="0"/>
    <m/>
    <x v="0"/>
    <d v="2022-08-18T00:00:00"/>
    <m/>
    <x v="2"/>
    <s v="GRITSCH"/>
    <x v="0"/>
    <x v="4"/>
    <n v="2"/>
    <x v="2"/>
    <s v="DIANTEIRO"/>
    <x v="2"/>
    <x v="12"/>
    <s v="ANTARES"/>
    <x v="1"/>
    <s v="FIAT FIORINO"/>
    <s v="BEX5C12"/>
    <n v="89849"/>
    <m/>
    <m/>
    <s v=""/>
    <s v="OK"/>
    <s v="RS"/>
    <n v="6449"/>
    <n v="217.16"/>
    <n v="434.32"/>
    <s v=""/>
  </r>
  <r>
    <n v="0"/>
    <m/>
    <x v="0"/>
    <d v="2022-08-18T00:00:00"/>
    <m/>
    <x v="2"/>
    <s v="GRITSCH"/>
    <x v="0"/>
    <x v="4"/>
    <n v="2"/>
    <x v="2"/>
    <s v="TRASEIRO"/>
    <x v="2"/>
    <x v="12"/>
    <s v="ANTARES"/>
    <x v="1"/>
    <s v="FIAT FIORINO"/>
    <s v="BEX5C12"/>
    <n v="89849"/>
    <m/>
    <m/>
    <s v=""/>
    <s v="OK"/>
    <s v="RS"/>
    <n v="6449"/>
    <n v="217.16"/>
    <n v="434.32"/>
    <s v=""/>
  </r>
  <r>
    <n v="0"/>
    <m/>
    <x v="0"/>
    <d v="2022-08-19T00:00:00"/>
    <m/>
    <x v="2"/>
    <s v="GRITSCH"/>
    <x v="0"/>
    <x v="4"/>
    <n v="2"/>
    <x v="0"/>
    <s v="DIANTEIRO"/>
    <x v="0"/>
    <x v="14"/>
    <s v="XBRI CARGOPLUS 2"/>
    <x v="1"/>
    <s v="RANAULT MASTER"/>
    <s v="RHL5F68"/>
    <n v="51478"/>
    <m/>
    <m/>
    <s v=""/>
    <s v="OK"/>
    <s v="GOMMA"/>
    <n v="23012"/>
    <n v="639.62"/>
    <n v="1279.24"/>
    <s v=""/>
  </r>
  <r>
    <s v="CHO001/CHO002"/>
    <m/>
    <x v="0"/>
    <d v="2022-08-19T00:00:00"/>
    <m/>
    <x v="2"/>
    <s v="GRITSCH"/>
    <x v="2"/>
    <x v="7"/>
    <n v="2"/>
    <x v="2"/>
    <s v="DIANTEIRO"/>
    <x v="2"/>
    <x v="11"/>
    <s v="HIFLY SUPER2000"/>
    <x v="1"/>
    <s v="FIAT FIORINO"/>
    <s v="RHS8D25"/>
    <n v="33084"/>
    <m/>
    <m/>
    <s v=""/>
    <s v="OK"/>
    <s v="GOMMA"/>
    <n v="23037"/>
    <n v="300.83"/>
    <n v="601.66"/>
    <s v=""/>
  </r>
  <r>
    <m/>
    <m/>
    <x v="0"/>
    <d v="2022-08-22T00:00:00"/>
    <m/>
    <x v="2"/>
    <s v="GRITSCH"/>
    <x v="0"/>
    <x v="1"/>
    <n v="2"/>
    <x v="0"/>
    <s v="DIANTEIRO"/>
    <x v="0"/>
    <x v="14"/>
    <s v="XBRI CARGOPLUS 2"/>
    <x v="1"/>
    <s v="RANAULT MASTER"/>
    <s v="BEX8E15"/>
    <n v="142300"/>
    <m/>
    <m/>
    <s v=""/>
    <s v="OK"/>
    <s v="GOMMA"/>
    <n v="236012"/>
    <n v="639.62"/>
    <n v="1279.24"/>
    <s v=""/>
  </r>
  <r>
    <s v="LAR001/LAR002"/>
    <m/>
    <x v="0"/>
    <d v="2022-08-22T00:00:00"/>
    <m/>
    <x v="2"/>
    <s v="GRITSCH"/>
    <x v="0"/>
    <x v="1"/>
    <n v="2"/>
    <x v="0"/>
    <s v="DIANTEIRO"/>
    <x v="0"/>
    <x v="11"/>
    <s v="HIFLY SUPER2000"/>
    <x v="1"/>
    <s v="RANAULT MASTER"/>
    <s v="RHP7C51"/>
    <n v="58450"/>
    <m/>
    <m/>
    <s v=""/>
    <s v="OK"/>
    <s v="GOMMA"/>
    <n v="23050"/>
    <n v="639.47"/>
    <n v="1278.94"/>
    <s v=""/>
  </r>
  <r>
    <s v="LAR003/LAR004"/>
    <m/>
    <x v="0"/>
    <d v="2022-08-22T00:00:00"/>
    <m/>
    <x v="2"/>
    <s v="GRITSCH"/>
    <x v="0"/>
    <x v="1"/>
    <n v="2"/>
    <x v="2"/>
    <s v="DIANTEIRO"/>
    <x v="2"/>
    <x v="11"/>
    <s v="HIFLY SUPER2000"/>
    <x v="1"/>
    <s v="FIAT FIORINO"/>
    <s v="RHS8D17"/>
    <n v="38620"/>
    <m/>
    <m/>
    <s v=""/>
    <s v="OK"/>
    <s v="GOMMA"/>
    <n v="23050"/>
    <n v="285.56"/>
    <n v="571.12"/>
    <s v=""/>
  </r>
  <r>
    <s v="BASE002/BASE003"/>
    <m/>
    <x v="0"/>
    <d v="2022-08-31T00:00:00"/>
    <m/>
    <x v="2"/>
    <s v="GRITSCH"/>
    <x v="0"/>
    <x v="4"/>
    <n v="2"/>
    <x v="0"/>
    <s v="DIANTEIRO"/>
    <x v="0"/>
    <x v="11"/>
    <s v="HIFLY SUPER2000"/>
    <x v="1"/>
    <s v="RANAULT MASTER"/>
    <s v="BAV9112"/>
    <n v="103703"/>
    <m/>
    <m/>
    <s v=""/>
    <s v="OK"/>
    <s v="GOMMA"/>
    <n v="23050"/>
    <n v="639.72500000000002"/>
    <n v="1279.45"/>
    <s v=""/>
  </r>
  <r>
    <s v="CHO003/CHO004"/>
    <m/>
    <x v="0"/>
    <d v="2022-08-31T00:00:00"/>
    <m/>
    <x v="2"/>
    <s v="GRITSCH"/>
    <x v="2"/>
    <x v="7"/>
    <n v="2"/>
    <x v="2"/>
    <s v="TRASEIRO"/>
    <x v="2"/>
    <x v="11"/>
    <s v="HIFLY SUPER2000"/>
    <x v="1"/>
    <s v="CHEVROLET ONIX"/>
    <s v="BCP6661"/>
    <n v="73000"/>
    <m/>
    <m/>
    <s v=""/>
    <s v="OK"/>
    <s v="GOMMA"/>
    <n v="23050"/>
    <n v="285.56"/>
    <n v="571.12"/>
    <s v=""/>
  </r>
  <r>
    <s v="BASE001/BASE002"/>
    <m/>
    <x v="0"/>
    <d v="2022-08-31T00:00:00"/>
    <m/>
    <x v="2"/>
    <s v="GRITSCH"/>
    <x v="0"/>
    <x v="4"/>
    <n v="2"/>
    <x v="0"/>
    <s v="DIANTEIRO"/>
    <x v="6"/>
    <x v="15"/>
    <s v="APTANY"/>
    <x v="1"/>
    <s v="FIAT DUCATO"/>
    <s v="BDW3F49"/>
    <n v="46114"/>
    <m/>
    <m/>
    <s v=""/>
    <s v="OK"/>
    <s v="PNEUMAR"/>
    <n v="14807"/>
    <n v="749"/>
    <n v="1498"/>
    <s v=""/>
  </r>
  <r>
    <s v="LDB005/LDB006"/>
    <m/>
    <x v="0"/>
    <d v="2022-09-05T00:00:00"/>
    <m/>
    <x v="3"/>
    <s v="GRITSCH"/>
    <x v="0"/>
    <x v="6"/>
    <n v="2"/>
    <x v="0"/>
    <s v="DIANTEIRO"/>
    <x v="0"/>
    <x v="14"/>
    <s v="XBRI CARGOPLUS 2"/>
    <x v="1"/>
    <s v="RANAULT MASTER"/>
    <s v="BDC9J76"/>
    <n v="110609"/>
    <m/>
    <m/>
    <s v=""/>
    <s v="OK"/>
    <s v="GOMMA"/>
    <n v="27769"/>
    <n v="595.45000000000005"/>
    <n v="1190.9000000000001"/>
    <s v=""/>
  </r>
  <r>
    <s v="LDB003/LDB004"/>
    <m/>
    <x v="0"/>
    <d v="2022-09-05T00:00:00"/>
    <m/>
    <x v="3"/>
    <s v="GRITSCH"/>
    <x v="0"/>
    <x v="6"/>
    <n v="2"/>
    <x v="0"/>
    <s v="DIANTEIRO"/>
    <x v="0"/>
    <x v="14"/>
    <s v="XBRI CARGOPLUS 2"/>
    <x v="1"/>
    <s v="RANAULT MASTER"/>
    <s v="BDC9J79"/>
    <n v="110609"/>
    <m/>
    <m/>
    <s v=""/>
    <s v="OK"/>
    <s v="GOMMA"/>
    <n v="27769"/>
    <n v="595.45000000000005"/>
    <n v="1190.9000000000001"/>
    <s v=""/>
  </r>
  <r>
    <s v="LDB001/LDB002"/>
    <m/>
    <x v="0"/>
    <d v="2022-09-05T00:00:00"/>
    <m/>
    <x v="3"/>
    <s v="GRITSCH"/>
    <x v="0"/>
    <x v="6"/>
    <n v="2"/>
    <x v="0"/>
    <s v="DIANTEIRO"/>
    <x v="0"/>
    <x v="14"/>
    <s v="XBRI CARGOPLUS 2"/>
    <x v="1"/>
    <s v="RANAULT MASTER"/>
    <s v="BEY4E59"/>
    <n v="58132"/>
    <m/>
    <m/>
    <s v=""/>
    <s v="OK"/>
    <s v="GOMMA"/>
    <n v="27769"/>
    <n v="595.45000000000005"/>
    <n v="1190.9000000000001"/>
    <s v=""/>
  </r>
  <r>
    <s v="TCM003/TCM004"/>
    <m/>
    <x v="0"/>
    <d v="2022-09-06T00:00:00"/>
    <m/>
    <x v="3"/>
    <s v="GRITSCH"/>
    <x v="0"/>
    <x v="4"/>
    <n v="2"/>
    <x v="1"/>
    <s v="DIANTEIRO"/>
    <x v="1"/>
    <x v="13"/>
    <s v="ROADX"/>
    <x v="1"/>
    <s v="VW SAVEIRO"/>
    <s v="BEH8F17"/>
    <n v="135637"/>
    <m/>
    <m/>
    <s v=""/>
    <s v="OK"/>
    <s v="RS"/>
    <n v="6449"/>
    <n v="213.38"/>
    <n v="426.76"/>
    <s v=""/>
  </r>
  <r>
    <s v="TCM005/TCM006"/>
    <m/>
    <x v="0"/>
    <d v="2022-09-06T00:00:00"/>
    <m/>
    <x v="3"/>
    <s v="GRITSCH"/>
    <x v="0"/>
    <x v="4"/>
    <n v="2"/>
    <x v="1"/>
    <s v="DIANTEIRO"/>
    <x v="1"/>
    <x v="13"/>
    <s v="ROADX"/>
    <x v="1"/>
    <s v="VW SAVEIRO"/>
    <s v="BEU4B13"/>
    <n v="934130"/>
    <m/>
    <m/>
    <s v=""/>
    <s v="OK"/>
    <s v="RS"/>
    <n v="6449"/>
    <n v="213.38"/>
    <n v="426.76"/>
    <s v=""/>
  </r>
  <r>
    <s v="CUA001/CUA002"/>
    <m/>
    <x v="0"/>
    <d v="2022-09-09T00:00:00"/>
    <m/>
    <x v="3"/>
    <s v="GRITSCH"/>
    <x v="2"/>
    <x v="13"/>
    <n v="2"/>
    <x v="1"/>
    <s v="DIANTEIRO"/>
    <x v="1"/>
    <x v="13"/>
    <s v="ROADX"/>
    <x v="1"/>
    <s v="VW SAVEIRO"/>
    <s v="BCN5C78"/>
    <n v="135477"/>
    <m/>
    <m/>
    <s v=""/>
    <s v="OK"/>
    <s v="RS"/>
    <n v="6449"/>
    <n v="213.38"/>
    <n v="426.76"/>
    <s v=""/>
  </r>
  <r>
    <s v="CUA003/CUA004"/>
    <m/>
    <x v="0"/>
    <d v="2022-09-09T00:00:00"/>
    <m/>
    <x v="3"/>
    <s v="GRITSCH"/>
    <x v="2"/>
    <x v="13"/>
    <n v="2"/>
    <x v="1"/>
    <s v="TRASEIRO"/>
    <x v="1"/>
    <x v="13"/>
    <s v="ROADX"/>
    <x v="1"/>
    <s v="VW SAVEIRO"/>
    <s v="BCN5C78"/>
    <n v="135477"/>
    <m/>
    <m/>
    <s v=""/>
    <s v="OK"/>
    <s v="RS"/>
    <n v="6449"/>
    <n v="213.38"/>
    <n v="426.76"/>
    <s v=""/>
  </r>
  <r>
    <s v="CHO005/CHO006"/>
    <m/>
    <x v="0"/>
    <d v="2022-09-09T00:00:00"/>
    <m/>
    <x v="3"/>
    <s v="GRITSCH"/>
    <x v="2"/>
    <x v="7"/>
    <n v="2"/>
    <x v="2"/>
    <s v="DIANTEIRO"/>
    <x v="2"/>
    <x v="11"/>
    <s v="HIFLY SUPER2000"/>
    <x v="1"/>
    <s v="FIAT FIORINO"/>
    <s v="RHS8D25"/>
    <n v="38000"/>
    <m/>
    <m/>
    <s v=""/>
    <s v="OK"/>
    <s v="GOMMA"/>
    <n v="23050"/>
    <n v="285.56"/>
    <n v="571.12"/>
    <s v=""/>
  </r>
  <r>
    <n v="0"/>
    <m/>
    <x v="0"/>
    <d v="2022-09-12T00:00:00"/>
    <m/>
    <x v="3"/>
    <s v="GRITSCH"/>
    <x v="2"/>
    <x v="11"/>
    <n v="2"/>
    <x v="3"/>
    <s v="DIANTEIRO"/>
    <x v="7"/>
    <x v="16"/>
    <s v="ROYALBLACK"/>
    <x v="1"/>
    <s v="CAMINHÃO MB 1016"/>
    <s v="RHI4F42"/>
    <n v="133980"/>
    <m/>
    <m/>
    <s v=""/>
    <s v="OK"/>
    <s v="GOMMA"/>
    <n v="23148"/>
    <n v="832.28"/>
    <n v="1664.56"/>
    <s v=""/>
  </r>
  <r>
    <s v="POA001/POA002"/>
    <m/>
    <x v="0"/>
    <d v="2022-09-13T00:00:00"/>
    <m/>
    <x v="3"/>
    <s v="GRITSCH"/>
    <x v="1"/>
    <x v="2"/>
    <n v="2"/>
    <x v="1"/>
    <s v="DIANTEIRO"/>
    <x v="1"/>
    <x v="13"/>
    <s v="ROADX"/>
    <x v="1"/>
    <s v="VW SAVEIRO"/>
    <s v="BDC6I54"/>
    <n v="161500"/>
    <m/>
    <m/>
    <s v=""/>
    <s v="OK"/>
    <s v="RS"/>
    <n v="6449"/>
    <n v="213.38"/>
    <n v="426.76"/>
    <s v=""/>
  </r>
  <r>
    <s v="CAC001/CAC002"/>
    <m/>
    <x v="0"/>
    <d v="2022-09-13T00:00:00"/>
    <m/>
    <x v="3"/>
    <s v="GRITSCH"/>
    <x v="0"/>
    <x v="8"/>
    <n v="2"/>
    <x v="2"/>
    <s v="DIANTEIRO"/>
    <x v="2"/>
    <x v="11"/>
    <s v="HIFLY SUPER2000"/>
    <x v="1"/>
    <s v="FIAT STRADA"/>
    <s v="BDF4I79"/>
    <n v="113120"/>
    <m/>
    <m/>
    <s v=""/>
    <s v="OK"/>
    <s v="GOMMA"/>
    <n v="23050"/>
    <n v="285.56"/>
    <n v="571.12"/>
    <s v=""/>
  </r>
  <r>
    <s v="LAR005/LAR006"/>
    <m/>
    <x v="0"/>
    <d v="2022-09-13T00:00:00"/>
    <m/>
    <x v="3"/>
    <s v="GRITSCH"/>
    <x v="0"/>
    <x v="1"/>
    <n v="2"/>
    <x v="0"/>
    <s v="TRASEIRO"/>
    <x v="0"/>
    <x v="11"/>
    <s v="HIFLY SUPER2000"/>
    <x v="1"/>
    <s v="RANAULT MASTER"/>
    <s v="BEX8E15"/>
    <n v="148550"/>
    <m/>
    <m/>
    <s v=""/>
    <s v="OK"/>
    <s v="TRISSINO"/>
    <n v="27917"/>
    <n v="837.91"/>
    <n v="1675.82"/>
    <s v=""/>
  </r>
  <r>
    <s v="BNU 001/002"/>
    <m/>
    <x v="0"/>
    <d v="2022-09-13T00:00:00"/>
    <m/>
    <x v="3"/>
    <s v="GRITSCH"/>
    <x v="2"/>
    <x v="3"/>
    <n v="2"/>
    <x v="0"/>
    <s v="TRASEIRO"/>
    <x v="0"/>
    <x v="11"/>
    <s v="HIFLY SUPER2000"/>
    <x v="1"/>
    <s v="RANAULT MASTER"/>
    <s v="BEX8E24"/>
    <n v="82924"/>
    <m/>
    <m/>
    <s v=""/>
    <s v="OK"/>
    <s v="TRISSINO"/>
    <n v="27917"/>
    <n v="837.91"/>
    <n v="1675.82"/>
    <s v=""/>
  </r>
  <r>
    <s v="CAC003/CAC004"/>
    <m/>
    <x v="0"/>
    <d v="2022-09-14T00:00:00"/>
    <m/>
    <x v="3"/>
    <s v="GRITSCH"/>
    <x v="0"/>
    <x v="8"/>
    <n v="2"/>
    <x v="0"/>
    <s v="TRASEIRO"/>
    <x v="5"/>
    <x v="17"/>
    <s v="COMFORSER"/>
    <x v="1"/>
    <s v="MB SPRINTER"/>
    <s v="BCQ7135"/>
    <n v="109973"/>
    <m/>
    <m/>
    <s v=""/>
    <s v="OK"/>
    <s v="PNEUMAR"/>
    <n v="76674"/>
    <n v="800"/>
    <n v="1600"/>
    <s v=""/>
  </r>
  <r>
    <s v="BASE004/BASE005"/>
    <m/>
    <x v="0"/>
    <d v="2022-09-16T00:00:00"/>
    <m/>
    <x v="3"/>
    <s v="GRITSCH"/>
    <x v="0"/>
    <x v="4"/>
    <n v="2"/>
    <x v="2"/>
    <s v="DIANTEIRO"/>
    <x v="2"/>
    <x v="11"/>
    <s v="HIFLY SUPER2000"/>
    <x v="1"/>
    <s v="FIAT FIORINO"/>
    <s v="BEX5C04"/>
    <n v="49010"/>
    <m/>
    <m/>
    <s v=""/>
    <s v="OK"/>
    <s v="GOMMA"/>
    <n v="23050"/>
    <n v="285.56"/>
    <n v="571.12"/>
    <s v=""/>
  </r>
  <r>
    <s v="LDB007/LDB008"/>
    <m/>
    <x v="0"/>
    <d v="2022-09-20T00:00:00"/>
    <m/>
    <x v="3"/>
    <s v="GRITSCH"/>
    <x v="0"/>
    <x v="6"/>
    <n v="2"/>
    <x v="1"/>
    <s v="DIANTEIRO"/>
    <x v="1"/>
    <x v="13"/>
    <s v="ROADX"/>
    <x v="1"/>
    <s v="VW SAVEIRO"/>
    <s v="BDC6I44"/>
    <n v="196610"/>
    <m/>
    <m/>
    <s v=""/>
    <s v="OK"/>
    <s v="RS"/>
    <n v="6449"/>
    <n v="213.38"/>
    <n v="426.76"/>
    <s v=""/>
  </r>
  <r>
    <s v="LDB009/LDB010"/>
    <m/>
    <x v="0"/>
    <d v="2022-09-20T00:00:00"/>
    <m/>
    <x v="3"/>
    <s v="GRITSCH"/>
    <x v="0"/>
    <x v="6"/>
    <n v="2"/>
    <x v="1"/>
    <s v="TRASEIRO"/>
    <x v="1"/>
    <x v="13"/>
    <s v="ROADX"/>
    <x v="1"/>
    <s v="VW SAVEIRO"/>
    <s v="BDC6I44"/>
    <n v="196610"/>
    <m/>
    <m/>
    <s v=""/>
    <s v="OK"/>
    <s v="RS"/>
    <n v="6449"/>
    <n v="213.38"/>
    <n v="426.76"/>
    <s v=""/>
  </r>
  <r>
    <s v="CAC005/CAC006"/>
    <m/>
    <x v="0"/>
    <d v="2022-09-20T00:00:00"/>
    <m/>
    <x v="3"/>
    <s v="GRITSCH"/>
    <x v="0"/>
    <x v="8"/>
    <n v="2"/>
    <x v="1"/>
    <s v="DIANTEIRO"/>
    <x v="1"/>
    <x v="13"/>
    <s v="ROADX"/>
    <x v="1"/>
    <s v="VW SAVEIRO"/>
    <s v="BDM6A46"/>
    <n v="136500"/>
    <m/>
    <m/>
    <s v=""/>
    <s v="OK"/>
    <s v="RS"/>
    <n v="6449"/>
    <n v="213.38"/>
    <n v="426.76"/>
    <s v=""/>
  </r>
  <r>
    <s v="LAR009/LAR010"/>
    <m/>
    <x v="0"/>
    <d v="2022-09-20T00:00:00"/>
    <m/>
    <x v="3"/>
    <s v="GRITSCH"/>
    <x v="0"/>
    <x v="1"/>
    <n v="2"/>
    <x v="1"/>
    <s v="DIANTEIRO"/>
    <x v="1"/>
    <x v="13"/>
    <s v="ROADX"/>
    <x v="1"/>
    <s v="VW SAVEIRO"/>
    <s v="BEF6F72 "/>
    <n v="77187"/>
    <m/>
    <m/>
    <s v=""/>
    <s v="OK"/>
    <s v="RS"/>
    <n v="6449"/>
    <n v="213.38"/>
    <n v="426.76"/>
    <s v=""/>
  </r>
  <r>
    <s v="LAR007/LAR008"/>
    <m/>
    <x v="0"/>
    <d v="2022-09-20T00:00:00"/>
    <m/>
    <x v="3"/>
    <s v="GRITSCH"/>
    <x v="0"/>
    <x v="1"/>
    <n v="2"/>
    <x v="2"/>
    <s v="DIANTEIRO"/>
    <x v="2"/>
    <x v="11"/>
    <s v="HIFLY SUPER2000"/>
    <x v="1"/>
    <s v="FIAT FIORINO"/>
    <s v="RHS8D35"/>
    <n v="42561"/>
    <m/>
    <m/>
    <s v=""/>
    <s v="OK"/>
    <s v="GOMMA"/>
    <n v="23050"/>
    <n v="285.56"/>
    <n v="571.12"/>
    <s v=""/>
  </r>
  <r>
    <s v="MGF001/MGF002"/>
    <m/>
    <x v="0"/>
    <d v="2022-09-21T00:00:00"/>
    <m/>
    <x v="3"/>
    <s v="GRITSCH"/>
    <x v="0"/>
    <x v="5"/>
    <n v="2"/>
    <x v="0"/>
    <s v="DIANTEIRO"/>
    <x v="0"/>
    <x v="11"/>
    <s v="HIFLY SUPER2000"/>
    <x v="1"/>
    <s v="RANAULT MASTER"/>
    <s v="RHQ6I69"/>
    <n v="34058"/>
    <m/>
    <m/>
    <s v=""/>
    <s v="OK"/>
    <s v="GOMMA"/>
    <n v="27917"/>
    <n v="837.91"/>
    <n v="1675.82"/>
    <s v=""/>
  </r>
  <r>
    <s v="CAC007/CAC008"/>
    <m/>
    <x v="0"/>
    <d v="2022-09-22T00:00:00"/>
    <m/>
    <x v="3"/>
    <s v="GRITSCH"/>
    <x v="0"/>
    <x v="8"/>
    <n v="2"/>
    <x v="0"/>
    <s v="DIANTEIRO"/>
    <x v="0"/>
    <x v="11"/>
    <s v="HIFLY SUPER2000"/>
    <x v="1"/>
    <s v="RANAULT MASTER"/>
    <s v="BEY4E57"/>
    <n v="78000"/>
    <m/>
    <m/>
    <s v=""/>
    <s v="OK"/>
    <s v="GOMMA"/>
    <n v="27917"/>
    <n v="837.91"/>
    <n v="1675.82"/>
    <s v=""/>
  </r>
  <r>
    <s v="PGO001/PGO002"/>
    <m/>
    <x v="0"/>
    <d v="2022-09-22T00:00:00"/>
    <m/>
    <x v="3"/>
    <s v="GRITSCH"/>
    <x v="0"/>
    <x v="9"/>
    <n v="2"/>
    <x v="2"/>
    <s v="DIANTEIRO"/>
    <x v="2"/>
    <x v="11"/>
    <s v="HIFLY SUPER2000"/>
    <x v="1"/>
    <s v="FIAT FIORINO"/>
    <s v="RHT5B02"/>
    <n v="35935"/>
    <m/>
    <m/>
    <s v=""/>
    <s v="OK"/>
    <s v="GOMMA"/>
    <n v="23050"/>
    <n v="285.56"/>
    <n v="571.12"/>
    <s v=""/>
  </r>
  <r>
    <s v="PGO003/PGO004"/>
    <m/>
    <x v="0"/>
    <d v="2022-09-22T00:00:00"/>
    <m/>
    <x v="3"/>
    <s v="GRITSCH"/>
    <x v="0"/>
    <x v="9"/>
    <n v="2"/>
    <x v="2"/>
    <s v="TRASEIRO"/>
    <x v="2"/>
    <x v="11"/>
    <s v="HIFLY SUPER2000"/>
    <x v="1"/>
    <s v="FIAT FIORINO"/>
    <s v="RHT5B02"/>
    <n v="35935"/>
    <m/>
    <m/>
    <s v=""/>
    <s v="OK"/>
    <s v="GOMMA"/>
    <n v="23050"/>
    <n v="285.56"/>
    <n v="571.12"/>
    <s v=""/>
  </r>
  <r>
    <s v="CHO007/CHO008"/>
    <m/>
    <x v="0"/>
    <d v="2022-09-23T00:00:00"/>
    <m/>
    <x v="3"/>
    <s v="GRITSCH"/>
    <x v="2"/>
    <x v="7"/>
    <n v="2"/>
    <x v="2"/>
    <s v="DIANTEIRO"/>
    <x v="2"/>
    <x v="11"/>
    <s v="HIFLY SUPER2000"/>
    <x v="1"/>
    <s v="FIAT FIORINO"/>
    <s v="BEQ2A59"/>
    <n v="11000"/>
    <m/>
    <m/>
    <s v=""/>
    <s v="OK"/>
    <s v="GOMMA"/>
    <n v="23050"/>
    <n v="285.56"/>
    <n v="571.12"/>
    <s v=""/>
  </r>
  <r>
    <s v="BASE006/BASE007"/>
    <m/>
    <x v="0"/>
    <d v="2022-09-23T00:00:00"/>
    <m/>
    <x v="3"/>
    <s v="GRITSCH"/>
    <x v="0"/>
    <x v="4"/>
    <n v="2"/>
    <x v="0"/>
    <s v="DIANTEIRO"/>
    <x v="0"/>
    <x v="14"/>
    <s v="XBRI CARGOPLUS 2"/>
    <x v="1"/>
    <s v="RANAULT MASTER"/>
    <s v="BEX8E23"/>
    <n v="94014"/>
    <m/>
    <m/>
    <s v=""/>
    <s v="OK"/>
    <s v="GOMMA"/>
    <n v="28100"/>
    <n v="595.45000000000005"/>
    <n v="1190.9000000000001"/>
    <s v=""/>
  </r>
  <r>
    <s v="GYN001/GYN002"/>
    <m/>
    <x v="0"/>
    <d v="2022-09-26T00:00:00"/>
    <m/>
    <x v="3"/>
    <s v="GRITSCH"/>
    <x v="4"/>
    <x v="15"/>
    <n v="2"/>
    <x v="0"/>
    <s v="DIANTEIRO"/>
    <x v="0"/>
    <x v="14"/>
    <s v="XBRI CARGOPLUS 2"/>
    <x v="1"/>
    <s v="RANAULT MASTER"/>
    <s v="SDP5J35"/>
    <n v="27323"/>
    <m/>
    <m/>
    <s v=""/>
    <s v="OK"/>
    <s v="GOMMA"/>
    <n v="28100"/>
    <n v="595.45000000000005"/>
    <n v="1190.9000000000001"/>
    <s v=""/>
  </r>
  <r>
    <s v="BNU003/BNU004"/>
    <m/>
    <x v="0"/>
    <d v="2022-09-28T00:00:00"/>
    <m/>
    <x v="3"/>
    <s v="GRITSCH"/>
    <x v="2"/>
    <x v="3"/>
    <n v="2"/>
    <x v="1"/>
    <s v="DIANTEIRO"/>
    <x v="1"/>
    <x v="18"/>
    <s v="ANDEREZA"/>
    <x v="1"/>
    <s v="VW SAVEIRO"/>
    <s v="BDC7G72"/>
    <n v="193000"/>
    <m/>
    <m/>
    <s v=""/>
    <s v="OK"/>
    <s v="GOMMA"/>
    <n v="28097"/>
    <n v="281.88"/>
    <n v="563.76"/>
    <s v=""/>
  </r>
  <r>
    <s v="CAC009/CAC010"/>
    <m/>
    <x v="0"/>
    <d v="2022-09-28T00:00:00"/>
    <m/>
    <x v="3"/>
    <s v="GRITSCH"/>
    <x v="0"/>
    <x v="8"/>
    <n v="2"/>
    <x v="1"/>
    <s v="DIANTEIRO"/>
    <x v="1"/>
    <x v="18"/>
    <s v="ANDEREZA"/>
    <x v="1"/>
    <s v="VW SAVEIRO"/>
    <s v="BEG3B63"/>
    <n v="188500"/>
    <m/>
    <m/>
    <s v=""/>
    <s v="OK"/>
    <s v="GOMMA"/>
    <n v="28097"/>
    <n v="281.88"/>
    <n v="563.76"/>
    <s v=""/>
  </r>
  <r>
    <s v="CAC011/CAC012"/>
    <m/>
    <x v="0"/>
    <d v="2022-09-28T00:00:00"/>
    <m/>
    <x v="3"/>
    <s v="GRITSCH"/>
    <x v="0"/>
    <x v="8"/>
    <n v="2"/>
    <x v="0"/>
    <s v="TRASEIRO"/>
    <x v="0"/>
    <x v="11"/>
    <s v="HIFLY SUPER2000"/>
    <x v="1"/>
    <s v="RANAULT MASTER"/>
    <s v="BEY4E57"/>
    <n v="78000"/>
    <m/>
    <m/>
    <s v=""/>
    <s v="OK"/>
    <s v="GOMMA"/>
    <n v="23223"/>
    <n v="581.38"/>
    <n v="1162.76"/>
    <s v=""/>
  </r>
  <r>
    <s v="MGF005/MGF006"/>
    <m/>
    <x v="0"/>
    <d v="2022-10-06T00:00:00"/>
    <m/>
    <x v="4"/>
    <s v="GRITSCH"/>
    <x v="0"/>
    <x v="5"/>
    <n v="2"/>
    <x v="0"/>
    <s v="DIANTEIRO"/>
    <x v="5"/>
    <x v="17"/>
    <s v="COMFORSER"/>
    <x v="1"/>
    <s v="MB SPRINTER"/>
    <s v="BCQ7154"/>
    <n v="69970"/>
    <m/>
    <m/>
    <s v=""/>
    <s v="OK"/>
    <s v="PNEUMAR"/>
    <n v="76705"/>
    <n v="799"/>
    <n v="1598"/>
    <s v=""/>
  </r>
  <r>
    <s v="LDB011/LDB012"/>
    <m/>
    <x v="0"/>
    <d v="2022-10-06T00:00:00"/>
    <m/>
    <x v="4"/>
    <s v="GRITSCH"/>
    <x v="0"/>
    <x v="6"/>
    <n v="2"/>
    <x v="2"/>
    <s v="DIANTEIRO"/>
    <x v="2"/>
    <x v="11"/>
    <s v="HIFLY SUPER2000"/>
    <x v="1"/>
    <s v="FIAT STRADA"/>
    <s v="BDI9G34"/>
    <n v="102730"/>
    <m/>
    <m/>
    <s v=""/>
    <s v="OK"/>
    <s v="GOMMA"/>
    <n v="23050"/>
    <n v="285.56"/>
    <n v="571.12"/>
    <s v=""/>
  </r>
  <r>
    <s v="LDB013/LDB014"/>
    <m/>
    <x v="0"/>
    <d v="2022-10-06T00:00:00"/>
    <m/>
    <x v="4"/>
    <s v="GRITSCH"/>
    <x v="0"/>
    <x v="6"/>
    <n v="2"/>
    <x v="0"/>
    <s v="DIANTEIRO"/>
    <x v="0"/>
    <x v="11"/>
    <s v="HIFLY SUPER2000"/>
    <x v="1"/>
    <s v="RANAULT MASTER"/>
    <s v="RHL1D81"/>
    <n v="129558"/>
    <m/>
    <m/>
    <s v=""/>
    <s v="OK"/>
    <s v="GOMMA"/>
    <n v="23223"/>
    <n v="581.38"/>
    <n v="1162.76"/>
    <s v=""/>
  </r>
  <r>
    <s v="MGF003/MGF004"/>
    <m/>
    <x v="0"/>
    <d v="2022-10-06T00:00:00"/>
    <m/>
    <x v="4"/>
    <s v="GRITSCH"/>
    <x v="0"/>
    <x v="5"/>
    <n v="2"/>
    <x v="0"/>
    <s v="TRASEIRO"/>
    <x v="0"/>
    <x v="11"/>
    <s v="HIFLY SUPER2000"/>
    <x v="1"/>
    <s v="RANAULT MASTER"/>
    <s v="RHQ6I69"/>
    <n v="37200"/>
    <m/>
    <m/>
    <s v=""/>
    <s v="OK"/>
    <s v="GOMMA"/>
    <n v="23223"/>
    <n v="581.38"/>
    <n v="1162.76"/>
    <s v=""/>
  </r>
  <r>
    <s v="BNU005/BNU006"/>
    <m/>
    <x v="0"/>
    <d v="2022-10-10T00:00:00"/>
    <m/>
    <x v="4"/>
    <s v="GRITSCH"/>
    <x v="2"/>
    <x v="3"/>
    <n v="2"/>
    <x v="0"/>
    <s v="DIANTEIRO"/>
    <x v="0"/>
    <x v="14"/>
    <s v="XBRI CARGOPLUS 2"/>
    <x v="1"/>
    <s v="RANAULT MASTER"/>
    <s v="BEX8E24"/>
    <n v="91462"/>
    <m/>
    <m/>
    <s v=""/>
    <s v="OK"/>
    <s v="GOMMA"/>
    <n v="28480"/>
    <n v="620.36"/>
    <n v="1240.72"/>
    <s v=""/>
  </r>
  <r>
    <s v="LDB015/LDB016"/>
    <m/>
    <x v="0"/>
    <d v="2022-10-11T00:00:00"/>
    <m/>
    <x v="4"/>
    <s v="GRITSCH"/>
    <x v="0"/>
    <x v="6"/>
    <n v="2"/>
    <x v="1"/>
    <s v="DIANTEIRO"/>
    <x v="3"/>
    <x v="11"/>
    <s v="HIFLY SUPER2000"/>
    <x v="1"/>
    <s v="FIAT DUCATO"/>
    <s v="ACX8999"/>
    <n v="141980"/>
    <m/>
    <m/>
    <s v=""/>
    <s v="OK"/>
    <s v="GOMMA"/>
    <n v="28577"/>
    <n v="468.12"/>
    <n v="936.24"/>
    <s v=""/>
  </r>
  <r>
    <s v="LDB017/LDB018"/>
    <m/>
    <x v="0"/>
    <d v="2022-10-14T00:00:00"/>
    <m/>
    <x v="4"/>
    <s v="GRITSCH"/>
    <x v="0"/>
    <x v="6"/>
    <n v="2"/>
    <x v="0"/>
    <s v="DIANTEIRO"/>
    <x v="0"/>
    <x v="14"/>
    <s v="XBRI CARGOPLUS 2"/>
    <x v="1"/>
    <s v="RANAULT MASTER"/>
    <s v="BDC9J85"/>
    <n v="85306"/>
    <m/>
    <m/>
    <s v=""/>
    <s v="OK"/>
    <s v="GOMMA"/>
    <n v="28480"/>
    <n v="620.36"/>
    <n v="1240.72"/>
    <s v=""/>
  </r>
  <r>
    <s v="LDB019/LDB020"/>
    <m/>
    <x v="0"/>
    <d v="2022-10-14T00:00:00"/>
    <m/>
    <x v="4"/>
    <s v="GRITSCH"/>
    <x v="0"/>
    <x v="6"/>
    <n v="2"/>
    <x v="0"/>
    <s v="TRASEIRO"/>
    <x v="0"/>
    <x v="14"/>
    <s v="XBRI CARGOPLUS 2"/>
    <x v="1"/>
    <s v="RANAULT MASTER"/>
    <s v="BDC9J85"/>
    <n v="85306"/>
    <m/>
    <m/>
    <s v=""/>
    <s v="OK"/>
    <s v="GOMMA"/>
    <n v="28480"/>
    <n v="620.36"/>
    <n v="1240.72"/>
    <s v=""/>
  </r>
  <r>
    <s v="PGO005/PGO006"/>
    <m/>
    <x v="0"/>
    <d v="2022-10-17T00:00:00"/>
    <m/>
    <x v="4"/>
    <s v="GRITSCH"/>
    <x v="0"/>
    <x v="9"/>
    <n v="2"/>
    <x v="2"/>
    <s v="DIANTEIRO"/>
    <x v="2"/>
    <x v="11"/>
    <s v="HIFLY SUPER2000"/>
    <x v="1"/>
    <s v="FIAT STRADA"/>
    <s v="BDE3G62"/>
    <n v="100419"/>
    <m/>
    <m/>
    <s v=""/>
    <s v="OK"/>
    <s v="GOMMA"/>
    <n v="23224"/>
    <n v="284.07"/>
    <n v="568.14"/>
    <s v=""/>
  </r>
  <r>
    <s v="PGO007/PGO008"/>
    <m/>
    <x v="0"/>
    <d v="2022-10-17T00:00:00"/>
    <m/>
    <x v="4"/>
    <s v="GRITSCH"/>
    <x v="0"/>
    <x v="9"/>
    <n v="2"/>
    <x v="2"/>
    <s v="TRASEIRO"/>
    <x v="2"/>
    <x v="11"/>
    <s v="HIFLY SUPER2000"/>
    <x v="1"/>
    <s v="FIAT STRADA"/>
    <s v="BDE3G62"/>
    <n v="100419"/>
    <m/>
    <m/>
    <s v=""/>
    <s v="OK"/>
    <s v="GOMMA"/>
    <n v="23224"/>
    <n v="284.07"/>
    <n v="568.14"/>
    <s v=""/>
  </r>
  <r>
    <s v="MGF007/MGF008"/>
    <m/>
    <x v="0"/>
    <d v="2022-10-18T00:00:00"/>
    <m/>
    <x v="4"/>
    <s v="GRITSCH"/>
    <x v="0"/>
    <x v="5"/>
    <n v="2"/>
    <x v="2"/>
    <s v="DIANTEIRO"/>
    <x v="2"/>
    <x v="11"/>
    <s v="HIFLY SUPER2000"/>
    <x v="1"/>
    <s v="FIAT FIORINO"/>
    <s v="RHS8D24"/>
    <n v="30333"/>
    <m/>
    <m/>
    <s v=""/>
    <s v="OK"/>
    <s v="GOMMA"/>
    <n v="23224"/>
    <n v="284.07"/>
    <n v="568.14"/>
    <s v=""/>
  </r>
  <r>
    <s v="MGF009/MGF010"/>
    <m/>
    <x v="0"/>
    <d v="2022-10-18T00:00:00"/>
    <m/>
    <x v="4"/>
    <s v="GRITSCH"/>
    <x v="0"/>
    <x v="5"/>
    <n v="2"/>
    <x v="2"/>
    <s v="TRASEIRO"/>
    <x v="2"/>
    <x v="11"/>
    <s v="HIFLY SUPER2000"/>
    <x v="1"/>
    <s v="FIAT FIORINO"/>
    <s v="RHS8D24"/>
    <n v="30333"/>
    <m/>
    <m/>
    <s v=""/>
    <s v="OK"/>
    <s v="GOMMA"/>
    <n v="23224"/>
    <n v="284.07"/>
    <n v="568.14"/>
    <s v=""/>
  </r>
  <r>
    <s v="FLN001/FLN002"/>
    <m/>
    <x v="0"/>
    <d v="2022-10-19T00:00:00"/>
    <m/>
    <x v="4"/>
    <s v="GRITSCH"/>
    <x v="2"/>
    <x v="11"/>
    <n v="2"/>
    <x v="1"/>
    <s v="DIANTEIRO"/>
    <x v="1"/>
    <x v="18"/>
    <s v="ANDEREZA"/>
    <x v="1"/>
    <s v="VW SAVEIRO"/>
    <s v="BEI1I51"/>
    <n v="130023"/>
    <m/>
    <m/>
    <s v=""/>
    <s v="OK"/>
    <s v="GOMMA"/>
    <n v="28097"/>
    <n v="281.88"/>
    <n v="563.76"/>
    <s v=""/>
  </r>
  <r>
    <s v="LAR011/LAR012"/>
    <m/>
    <x v="0"/>
    <d v="2022-10-19T00:00:00"/>
    <m/>
    <x v="4"/>
    <s v="GRITSCH"/>
    <x v="0"/>
    <x v="1"/>
    <n v="2"/>
    <x v="0"/>
    <s v="DIANTEIRO"/>
    <x v="0"/>
    <x v="14"/>
    <s v="XBRI CARGOPLUS 2"/>
    <x v="1"/>
    <s v="RANAULT MASTER"/>
    <s v="RHP7C51"/>
    <n v="74200"/>
    <m/>
    <m/>
    <s v=""/>
    <s v="OK"/>
    <s v="GOMMA"/>
    <n v="28480"/>
    <n v="620.36"/>
    <n v="1240.72"/>
    <s v=""/>
  </r>
  <r>
    <s v="LAR013/LAR014"/>
    <m/>
    <x v="0"/>
    <d v="2022-10-20T00:00:00"/>
    <m/>
    <x v="4"/>
    <s v="GRITSCH"/>
    <x v="0"/>
    <x v="1"/>
    <n v="2"/>
    <x v="2"/>
    <s v="TRASEIRO"/>
    <x v="2"/>
    <x v="11"/>
    <s v="HIFLY SUPER2000"/>
    <x v="1"/>
    <s v="FIAT FIORINO"/>
    <s v="RHS8D17"/>
    <n v="50656"/>
    <m/>
    <m/>
    <s v=""/>
    <s v="OK"/>
    <s v="GOMMA"/>
    <n v="23224"/>
    <n v="284.07"/>
    <n v="568.14"/>
    <s v=""/>
  </r>
  <r>
    <s v="LAR015/LAR016"/>
    <m/>
    <x v="0"/>
    <d v="2022-10-20T00:00:00"/>
    <m/>
    <x v="4"/>
    <s v="GRITSCH"/>
    <x v="0"/>
    <x v="1"/>
    <n v="2"/>
    <x v="2"/>
    <s v="TRASEIRO"/>
    <x v="2"/>
    <x v="11"/>
    <s v="HIFLY SUPER2000"/>
    <x v="1"/>
    <s v="FIAT FIORINO"/>
    <s v="RHS8D35"/>
    <n v="48802"/>
    <m/>
    <m/>
    <s v=""/>
    <s v="OK"/>
    <s v="GOMMA"/>
    <n v="23224"/>
    <n v="284.07"/>
    <n v="568.14"/>
    <s v=""/>
  </r>
  <r>
    <s v="LAR017/LAR018"/>
    <m/>
    <x v="0"/>
    <d v="2022-10-21T00:00:00"/>
    <m/>
    <x v="4"/>
    <s v="GRITSCH"/>
    <x v="0"/>
    <x v="1"/>
    <n v="2"/>
    <x v="0"/>
    <s v="TRASEIRO"/>
    <x v="0"/>
    <x v="19"/>
    <s v="MILEMAX"/>
    <x v="1"/>
    <s v="RANAULT MASTER"/>
    <s v="RHP7C51"/>
    <n v="74658"/>
    <m/>
    <m/>
    <s v=""/>
    <s v="OK"/>
    <s v="PNEUMAR"/>
    <n v="149084"/>
    <n v="779"/>
    <n v="1558"/>
    <s v=""/>
  </r>
  <r>
    <s v="CTB001/CTB002"/>
    <m/>
    <x v="0"/>
    <d v="2022-10-24T00:00:00"/>
    <m/>
    <x v="4"/>
    <s v="GRITSCH"/>
    <x v="2"/>
    <x v="14"/>
    <n v="2"/>
    <x v="2"/>
    <s v="TRASEIRO"/>
    <x v="2"/>
    <x v="11"/>
    <s v="HIFLY SUPER2000"/>
    <x v="1"/>
    <s v="FIAT STRADA"/>
    <s v="BEB7C54"/>
    <n v="48000"/>
    <m/>
    <m/>
    <s v=""/>
    <s v="OK"/>
    <s v="GOMMA"/>
    <n v="23224"/>
    <n v="284.07"/>
    <n v="568.14"/>
    <s v=""/>
  </r>
  <r>
    <s v="LAR019/LAR020"/>
    <m/>
    <x v="0"/>
    <d v="2022-10-25T00:00:00"/>
    <m/>
    <x v="4"/>
    <s v="GRITSCH"/>
    <x v="0"/>
    <x v="1"/>
    <n v="2"/>
    <x v="2"/>
    <s v="DIANTEIRO"/>
    <x v="2"/>
    <x v="11"/>
    <s v="HIFLY SUPER2000"/>
    <x v="1"/>
    <s v="FIAT STRADA"/>
    <s v="BDE2H30"/>
    <n v="136896"/>
    <m/>
    <m/>
    <s v=""/>
    <s v="OK"/>
    <s v="GOMMA"/>
    <n v="23224"/>
    <n v="284.07"/>
    <n v="568.14"/>
    <s v=""/>
  </r>
  <r>
    <s v="FLN003/FLN004"/>
    <m/>
    <x v="0"/>
    <d v="2022-10-25T00:00:00"/>
    <m/>
    <x v="4"/>
    <s v="GRITSCH"/>
    <x v="2"/>
    <x v="11"/>
    <n v="2"/>
    <x v="1"/>
    <s v="DIANTEIRO"/>
    <x v="1"/>
    <x v="18"/>
    <s v="ANDEREZA"/>
    <x v="1"/>
    <s v="FIAT STRADA"/>
    <s v="BEJ7J54"/>
    <n v="122728"/>
    <m/>
    <m/>
    <s v=""/>
    <s v="OK"/>
    <s v="GOMMA"/>
    <n v="28097"/>
    <n v="281.88"/>
    <n v="563.76"/>
    <s v=""/>
  </r>
  <r>
    <s v="FLN005/FLN006"/>
    <m/>
    <x v="0"/>
    <d v="2022-10-26T00:00:00"/>
    <m/>
    <x v="4"/>
    <s v="GRITSCH"/>
    <x v="2"/>
    <x v="11"/>
    <n v="2"/>
    <x v="1"/>
    <s v="DIANTEIRO"/>
    <x v="1"/>
    <x v="18"/>
    <s v="ANDEREZA"/>
    <x v="1"/>
    <s v="VW SAVEIRO"/>
    <s v="BCS8F03"/>
    <n v="107089"/>
    <m/>
    <m/>
    <s v=""/>
    <s v="OK"/>
    <s v="GOMMA"/>
    <n v="28097"/>
    <n v="281.88"/>
    <n v="563.76"/>
    <s v=""/>
  </r>
  <r>
    <s v="FLN007/FLN008"/>
    <m/>
    <x v="0"/>
    <d v="2022-10-26T00:00:00"/>
    <m/>
    <x v="4"/>
    <s v="GRITSCH"/>
    <x v="2"/>
    <x v="11"/>
    <n v="2"/>
    <x v="0"/>
    <s v="DIANTEIRO"/>
    <x v="0"/>
    <x v="19"/>
    <s v="MILEMAX"/>
    <x v="1"/>
    <s v="VW SAVEIRO"/>
    <s v="RHP7C47"/>
    <n v="107089"/>
    <m/>
    <m/>
    <s v=""/>
    <s v="OK"/>
    <s v="PNEUMAR"/>
    <n v="149084"/>
    <n v="779"/>
    <n v="1558"/>
    <s v=""/>
  </r>
  <r>
    <s v="MGF011/MGF012"/>
    <m/>
    <x v="0"/>
    <d v="2022-10-31T00:00:00"/>
    <m/>
    <x v="4"/>
    <s v="GRITSCH"/>
    <x v="0"/>
    <x v="5"/>
    <n v="2"/>
    <x v="0"/>
    <s v="TRASEIRO"/>
    <x v="5"/>
    <x v="20"/>
    <s v="LING LONG R666 "/>
    <x v="1"/>
    <s v="MB SPRINTER"/>
    <s v="BCQ7154"/>
    <n v="73264"/>
    <m/>
    <m/>
    <s v=""/>
    <s v="OK"/>
    <s v="GOMMA"/>
    <n v="23437"/>
    <n v="676.49"/>
    <n v="1352.98"/>
    <s v=""/>
  </r>
  <r>
    <s v="PGO009/PGO010"/>
    <m/>
    <x v="0"/>
    <d v="2022-10-31T00:00:00"/>
    <m/>
    <x v="4"/>
    <s v="GRITSCH"/>
    <x v="0"/>
    <x v="9"/>
    <n v="2"/>
    <x v="0"/>
    <s v="DIANTEIRO"/>
    <x v="5"/>
    <x v="20"/>
    <s v="LING LONG R666 "/>
    <x v="1"/>
    <s v="FIAT DUCATO"/>
    <s v="BDD6E20"/>
    <n v="222839"/>
    <m/>
    <m/>
    <s v=""/>
    <s v="OK"/>
    <s v="GOMMA"/>
    <n v="23437"/>
    <n v="676.49"/>
    <n v="1352.98"/>
    <s v=""/>
  </r>
  <r>
    <s v="SPO001/SPO002"/>
    <m/>
    <x v="0"/>
    <d v="2022-10-31T00:00:00"/>
    <m/>
    <x v="4"/>
    <s v="GRITSCH"/>
    <x v="3"/>
    <x v="12"/>
    <n v="2"/>
    <x v="0"/>
    <s v="DIANTEIRO"/>
    <x v="0"/>
    <x v="11"/>
    <s v="HIFLY SUPER2000"/>
    <x v="1"/>
    <s v="RANAULT MASTER"/>
    <s v="BEB9E20"/>
    <n v="71163"/>
    <m/>
    <m/>
    <s v=""/>
    <s v="OK"/>
    <s v="GOMMA"/>
    <n v="23434"/>
    <n v="595"/>
    <n v="1190"/>
    <s v=""/>
  </r>
  <r>
    <s v="CHO009/CHO010"/>
    <m/>
    <x v="0"/>
    <d v="2022-10-31T00:00:00"/>
    <m/>
    <x v="4"/>
    <s v="GRITSCH"/>
    <x v="2"/>
    <x v="7"/>
    <n v="2"/>
    <x v="0"/>
    <s v="DIANTEIRO"/>
    <x v="0"/>
    <x v="11"/>
    <s v="HIFLY SUPER2000"/>
    <x v="1"/>
    <s v="RANAULT MASTER"/>
    <s v="BEX8E18"/>
    <n v="127806"/>
    <m/>
    <m/>
    <s v=""/>
    <s v="OK"/>
    <s v="GOMMA"/>
    <n v="23434"/>
    <n v="595"/>
    <n v="1190"/>
    <s v=""/>
  </r>
  <r>
    <s v="FLN009/FLN010"/>
    <m/>
    <x v="0"/>
    <d v="2022-10-31T00:00:00"/>
    <m/>
    <x v="4"/>
    <s v="GRITSCH"/>
    <x v="2"/>
    <x v="11"/>
    <n v="2"/>
    <x v="0"/>
    <s v="DIANTEIRO"/>
    <x v="0"/>
    <x v="11"/>
    <s v="HIFLY SUPER2000"/>
    <x v="1"/>
    <s v="RANAULT MASTER"/>
    <s v="BEX8E26"/>
    <n v="114190"/>
    <m/>
    <m/>
    <s v=""/>
    <s v="OK"/>
    <s v="GOMMA"/>
    <n v="23434"/>
    <n v="595"/>
    <n v="1190"/>
    <s v=""/>
  </r>
  <r>
    <s v="BASE008/BASE009"/>
    <m/>
    <x v="0"/>
    <d v="2022-11-08T00:00:00"/>
    <m/>
    <x v="5"/>
    <s v="GRITSCH"/>
    <x v="0"/>
    <x v="4"/>
    <n v="2"/>
    <x v="1"/>
    <s v="TRASEIRO"/>
    <x v="1"/>
    <x v="18"/>
    <s v="ANDEREZA"/>
    <x v="1"/>
    <s v="VW VOYAGE"/>
    <s v="BEA9E56"/>
    <n v="38491"/>
    <m/>
    <m/>
    <s v=""/>
    <s v="OK"/>
    <s v="GOMMA"/>
    <n v="29417"/>
    <n v="309.95999999999998"/>
    <n v="619.91999999999996"/>
    <s v=""/>
  </r>
  <r>
    <s v="PGO010/PGO011"/>
    <m/>
    <x v="0"/>
    <d v="2022-11-09T00:00:00"/>
    <m/>
    <x v="5"/>
    <s v="GRITSCH"/>
    <x v="0"/>
    <x v="9"/>
    <n v="2"/>
    <x v="0"/>
    <s v="TRASEIRO"/>
    <x v="5"/>
    <x v="11"/>
    <s v="HIFLY SUPER2000"/>
    <x v="1"/>
    <s v="FIAT DUCATO"/>
    <s v="BDD6E20"/>
    <n v="57000"/>
    <m/>
    <m/>
    <s v=""/>
    <s v="OK"/>
    <s v="GOMMA"/>
    <n v="23437"/>
    <n v="676.49"/>
    <n v="1352.98"/>
    <s v=""/>
  </r>
  <r>
    <s v="CTB003/CTB004"/>
    <m/>
    <x v="0"/>
    <d v="2022-11-09T00:00:00"/>
    <m/>
    <x v="5"/>
    <s v="GRITSCH"/>
    <x v="2"/>
    <x v="14"/>
    <n v="2"/>
    <x v="0"/>
    <s v="DIANTEIRO"/>
    <x v="0"/>
    <x v="11"/>
    <s v="HIFLY SUPER2000"/>
    <x v="1"/>
    <s v="RANAULT MASTER"/>
    <s v="RHQ8F86"/>
    <n v="57000"/>
    <m/>
    <m/>
    <s v=""/>
    <s v="OK"/>
    <s v="GOMMA"/>
    <n v="23434"/>
    <n v="595"/>
    <n v="1190"/>
    <s v=""/>
  </r>
  <r>
    <s v="CTB005/CTB006"/>
    <m/>
    <x v="0"/>
    <d v="2022-11-09T00:00:00"/>
    <m/>
    <x v="5"/>
    <s v="GRITSCH"/>
    <x v="2"/>
    <x v="14"/>
    <n v="2"/>
    <x v="0"/>
    <s v="TRASEIRO"/>
    <x v="0"/>
    <x v="11"/>
    <s v="HIFLY SUPER2000"/>
    <x v="1"/>
    <s v="RANAULT MASTER"/>
    <s v="RHQ8F86"/>
    <n v="57000"/>
    <m/>
    <m/>
    <s v=""/>
    <s v="OK"/>
    <s v="GOMMA"/>
    <n v="23434"/>
    <n v="595"/>
    <n v="1190"/>
    <s v=""/>
  </r>
  <r>
    <s v="SPO003/SPO004"/>
    <m/>
    <x v="0"/>
    <d v="2022-11-10T00:00:00"/>
    <m/>
    <x v="5"/>
    <s v="GRITSCH"/>
    <x v="3"/>
    <x v="12"/>
    <n v="2"/>
    <x v="0"/>
    <s v="DIANTEIRO"/>
    <x v="0"/>
    <x v="11"/>
    <s v="HIFLY SUPER2000"/>
    <x v="1"/>
    <s v="RANAULT MASTER"/>
    <s v="BEK3H44"/>
    <n v="103174"/>
    <m/>
    <m/>
    <s v=""/>
    <s v="OK"/>
    <s v="GOMMA"/>
    <n v="23434"/>
    <n v="595"/>
    <n v="1190"/>
    <s v=""/>
  </r>
  <r>
    <s v="CHO013/CHO014"/>
    <m/>
    <x v="0"/>
    <d v="2022-11-10T00:00:00"/>
    <m/>
    <x v="5"/>
    <s v="GRITSCH"/>
    <x v="2"/>
    <x v="7"/>
    <n v="2"/>
    <x v="2"/>
    <s v="DIANTEIRO"/>
    <x v="2"/>
    <x v="11"/>
    <s v="HIFLY SUPER2000"/>
    <x v="1"/>
    <s v="FIAT FIORINO"/>
    <s v="RHS8D25"/>
    <n v="53600"/>
    <m/>
    <m/>
    <s v=""/>
    <s v="OK"/>
    <s v="GOMMA"/>
    <n v="23539"/>
    <n v="286.77999999999997"/>
    <n v="573.55999999999995"/>
    <s v=""/>
  </r>
  <r>
    <s v="CHO015/CHO016"/>
    <m/>
    <x v="0"/>
    <d v="2022-11-16T00:00:00"/>
    <m/>
    <x v="5"/>
    <s v="GRITSCH"/>
    <x v="2"/>
    <x v="7"/>
    <n v="2"/>
    <x v="2"/>
    <s v="TRASEIRO"/>
    <x v="2"/>
    <x v="11"/>
    <s v="HIFLY SUPER2000"/>
    <x v="1"/>
    <s v="FIAT FIORINO"/>
    <s v="BEQ2A59"/>
    <n v="120500"/>
    <m/>
    <m/>
    <s v=""/>
    <s v="OK"/>
    <s v="GOMMA"/>
    <n v="23539"/>
    <n v="287.77999999999997"/>
    <n v="575.55999999999995"/>
    <s v=""/>
  </r>
  <r>
    <s v="SPO005/SPO006"/>
    <m/>
    <x v="0"/>
    <d v="2022-11-17T00:00:00"/>
    <m/>
    <x v="5"/>
    <s v="GRITSCH"/>
    <x v="3"/>
    <x v="12"/>
    <n v="2"/>
    <x v="0"/>
    <s v="DIANTEIRO"/>
    <x v="0"/>
    <x v="11"/>
    <s v="HIFLY SUPER2000"/>
    <x v="1"/>
    <s v="RANAULT MASTER"/>
    <s v="BEK3H48"/>
    <n v="94532"/>
    <m/>
    <m/>
    <s v=""/>
    <s v="OK"/>
    <s v="GOMMA"/>
    <n v="23434"/>
    <n v="595"/>
    <n v="1190"/>
    <s v=""/>
  </r>
  <r>
    <s v="CAC013/CAC014"/>
    <m/>
    <x v="0"/>
    <d v="2022-11-18T00:00:00"/>
    <m/>
    <x v="5"/>
    <s v="GRITSCH"/>
    <x v="0"/>
    <x v="8"/>
    <n v="2"/>
    <x v="1"/>
    <s v="DIANTEIRO"/>
    <x v="1"/>
    <x v="18"/>
    <s v="ANDEREZA"/>
    <x v="1"/>
    <s v="VW SAVEIRO"/>
    <s v="BDM6A46"/>
    <n v="152500"/>
    <m/>
    <m/>
    <s v=""/>
    <s v="OK"/>
    <s v="GOMMA"/>
    <n v="28097"/>
    <n v="281.88"/>
    <n v="563.76"/>
    <s v=""/>
  </r>
  <r>
    <s v="CAC015/CAC016"/>
    <m/>
    <x v="0"/>
    <d v="2022-11-18T00:00:00"/>
    <m/>
    <x v="5"/>
    <s v="GRITSCH"/>
    <x v="0"/>
    <x v="8"/>
    <n v="2"/>
    <x v="1"/>
    <s v="TRASEIRO"/>
    <x v="1"/>
    <x v="18"/>
    <s v="ANDEREZA"/>
    <x v="1"/>
    <s v="VW SAVEIRO"/>
    <s v="BDM6A46"/>
    <n v="152500"/>
    <m/>
    <m/>
    <s v=""/>
    <s v="OK"/>
    <s v="GOMMA"/>
    <n v="28097"/>
    <n v="281.88"/>
    <n v="563.76"/>
    <s v=""/>
  </r>
  <r>
    <s v="FLN011/FLN012"/>
    <m/>
    <x v="0"/>
    <d v="2022-11-18T00:00:00"/>
    <m/>
    <x v="5"/>
    <s v="GRITSCH"/>
    <x v="2"/>
    <x v="11"/>
    <n v="2"/>
    <x v="0"/>
    <s v="TRASEIRO"/>
    <x v="0"/>
    <x v="11"/>
    <s v="HIFLY SUPER2000"/>
    <x v="1"/>
    <s v="RANAULT MASTER"/>
    <s v="BEX8E26"/>
    <n v="117800"/>
    <m/>
    <m/>
    <s v=""/>
    <s v="OK"/>
    <s v="GOMMA"/>
    <n v="23434"/>
    <n v="595"/>
    <n v="1190"/>
    <s v=""/>
  </r>
  <r>
    <s v="CTB007/CTB008"/>
    <m/>
    <x v="0"/>
    <d v="2022-11-22T00:00:00"/>
    <m/>
    <x v="5"/>
    <s v="GRITSCH"/>
    <x v="2"/>
    <x v="14"/>
    <n v="2"/>
    <x v="2"/>
    <s v="DIANTEIRO"/>
    <x v="2"/>
    <x v="11"/>
    <s v="HIFLY SUPER2000"/>
    <x v="1"/>
    <s v="FIAT FIORINO"/>
    <s v="BEX5B98"/>
    <n v="130900"/>
    <m/>
    <m/>
    <s v=""/>
    <s v="OK"/>
    <s v="GOMMA"/>
    <n v="23539"/>
    <n v="286.77999999999997"/>
    <n v="573.55999999999995"/>
    <s v=""/>
  </r>
  <r>
    <s v="CTB009/CTB010"/>
    <m/>
    <x v="0"/>
    <d v="2022-11-22T00:00:00"/>
    <m/>
    <x v="5"/>
    <s v="GRITSCH"/>
    <x v="2"/>
    <x v="14"/>
    <n v="2"/>
    <x v="2"/>
    <s v="TRASEIRO"/>
    <x v="2"/>
    <x v="11"/>
    <s v="HIFLY SUPER2000"/>
    <x v="1"/>
    <s v="FIAT FIORINO"/>
    <s v="BEX5B98"/>
    <n v="130900"/>
    <m/>
    <m/>
    <s v=""/>
    <s v="OK"/>
    <s v="GOMMA"/>
    <n v="23539"/>
    <n v="287.77999999999997"/>
    <n v="575.55999999999995"/>
    <s v=""/>
  </r>
  <r>
    <s v="TCM001/TCM002"/>
    <m/>
    <x v="0"/>
    <d v="2022-11-23T00:00:00"/>
    <m/>
    <x v="5"/>
    <s v="GRITSCH"/>
    <x v="0"/>
    <x v="4"/>
    <n v="2"/>
    <x v="2"/>
    <s v="DIANTEIRO"/>
    <x v="2"/>
    <x v="11"/>
    <s v="HIFLY SUPER2000"/>
    <x v="1"/>
    <s v="FIAT FIORINO"/>
    <s v="RHS8D20"/>
    <n v="16666"/>
    <m/>
    <m/>
    <s v=""/>
    <s v="OK"/>
    <s v="GOMMA"/>
    <n v="23224"/>
    <n v="284.07"/>
    <n v="568.14"/>
    <s v=""/>
  </r>
  <r>
    <s v="LAR021/LAR022"/>
    <m/>
    <x v="0"/>
    <d v="2022-11-24T00:00:00"/>
    <m/>
    <x v="5"/>
    <s v="GRITSCH"/>
    <x v="0"/>
    <x v="1"/>
    <n v="2"/>
    <x v="1"/>
    <s v="DIANTEIRO"/>
    <x v="1"/>
    <x v="18"/>
    <s v="ANDEREZA"/>
    <x v="1"/>
    <s v="FIAT FIORINO"/>
    <s v="BCN5C75"/>
    <n v="239250"/>
    <m/>
    <m/>
    <s v=""/>
    <s v="OK"/>
    <s v="GOMMA"/>
    <n v="28097"/>
    <n v="281.88"/>
    <n v="563.76"/>
    <s v=""/>
  </r>
  <r>
    <s v="CTB011/CTB012"/>
    <m/>
    <x v="0"/>
    <d v="2022-11-24T00:00:00"/>
    <m/>
    <x v="5"/>
    <s v="GRITSCH"/>
    <x v="2"/>
    <x v="14"/>
    <n v="2"/>
    <x v="2"/>
    <s v="TRASEIRO"/>
    <x v="2"/>
    <x v="11"/>
    <s v="HIFLY SUPER2000"/>
    <x v="1"/>
    <s v="FIAT FIORINO"/>
    <s v="RHS8D23"/>
    <n v="50000"/>
    <m/>
    <m/>
    <s v=""/>
    <s v="OK"/>
    <s v="GOMMA"/>
    <n v="23224"/>
    <n v="284.07"/>
    <n v="568.14"/>
    <s v=""/>
  </r>
  <r>
    <s v="POA005/POA006"/>
    <m/>
    <x v="0"/>
    <d v="2022-11-28T00:00:00"/>
    <m/>
    <x v="5"/>
    <s v="GRITSCH"/>
    <x v="1"/>
    <x v="2"/>
    <n v="2"/>
    <x v="0"/>
    <s v="DIANTEIRO"/>
    <x v="0"/>
    <x v="1"/>
    <s v="DELINTE DV2"/>
    <x v="1"/>
    <s v="RANAULT MASTER"/>
    <s v="BEP1I21"/>
    <n v="62363"/>
    <m/>
    <m/>
    <s v=""/>
    <s v="OK"/>
    <s v="QUATRO1"/>
    <n v="1138"/>
    <n v="670"/>
    <n v="1340"/>
    <s v=""/>
  </r>
  <r>
    <s v="POA007/POA008"/>
    <m/>
    <x v="0"/>
    <d v="2022-11-28T00:00:00"/>
    <m/>
    <x v="5"/>
    <s v="GRITSCH"/>
    <x v="1"/>
    <x v="2"/>
    <n v="2"/>
    <x v="0"/>
    <s v="TRASEIRO"/>
    <x v="0"/>
    <x v="1"/>
    <s v="DELINTE DV2"/>
    <x v="1"/>
    <s v="RANAULT MASTER"/>
    <s v="BEP1I21"/>
    <n v="62364"/>
    <m/>
    <m/>
    <s v=""/>
    <s v="OK"/>
    <s v="QUATRO1"/>
    <n v="1138"/>
    <n v="670"/>
    <n v="1340"/>
    <s v=""/>
  </r>
  <r>
    <s v="POA003/POA004"/>
    <m/>
    <x v="0"/>
    <d v="2022-11-28T00:00:00"/>
    <m/>
    <x v="5"/>
    <s v="GRITSCH"/>
    <x v="1"/>
    <x v="2"/>
    <n v="2"/>
    <x v="0"/>
    <s v="DIANTEIRO"/>
    <x v="0"/>
    <x v="1"/>
    <s v="DELINTE DV2"/>
    <x v="1"/>
    <s v="RANAULT MASTER"/>
    <s v="BEP1I25"/>
    <n v="70650"/>
    <m/>
    <m/>
    <s v=""/>
    <s v="OK"/>
    <s v="QUATRO1"/>
    <n v="1138"/>
    <n v="670"/>
    <n v="1340"/>
    <s v=""/>
  </r>
  <r>
    <s v="POA009/POA010"/>
    <m/>
    <x v="0"/>
    <d v="2022-11-28T00:00:00"/>
    <m/>
    <x v="5"/>
    <s v="GRITSCH"/>
    <x v="1"/>
    <x v="2"/>
    <n v="2"/>
    <x v="0"/>
    <s v="DIANTEIRO"/>
    <x v="0"/>
    <x v="1"/>
    <s v="DELINTE DV2"/>
    <x v="1"/>
    <s v="RANAULT MASTER"/>
    <s v="BEP1I40"/>
    <n v="35520"/>
    <m/>
    <m/>
    <s v=""/>
    <s v="OK"/>
    <s v="QUATRO1"/>
    <n v="1138"/>
    <n v="670"/>
    <n v="1340"/>
    <s v=""/>
  </r>
  <r>
    <s v="TCM007/TCM008"/>
    <m/>
    <x v="0"/>
    <d v="2022-11-28T00:00:00"/>
    <m/>
    <x v="5"/>
    <s v="GRITSCH"/>
    <x v="0"/>
    <x v="4"/>
    <n v="2"/>
    <x v="2"/>
    <s v="TRASEIRO"/>
    <x v="2"/>
    <x v="11"/>
    <s v="HIFLY SUPER2000"/>
    <x v="1"/>
    <s v="FIAT FIORINO"/>
    <s v="RHS8D20"/>
    <n v="19950"/>
    <m/>
    <m/>
    <s v=""/>
    <s v="OK"/>
    <s v="GOMMA"/>
    <n v="23444"/>
    <n v="289.51"/>
    <n v="579.02"/>
    <s v=""/>
  </r>
  <r>
    <s v="TCM009/TCM010"/>
    <m/>
    <x v="0"/>
    <d v="2022-11-29T00:00:00"/>
    <m/>
    <x v="5"/>
    <s v="GRITSCH"/>
    <x v="0"/>
    <x v="0"/>
    <n v="2"/>
    <x v="0"/>
    <s v="DIANTEIRO"/>
    <x v="0"/>
    <x v="1"/>
    <s v="DELINTE DV2"/>
    <x v="1"/>
    <s v="RANAULT MASTER"/>
    <s v="BDD0B38"/>
    <n v="67076"/>
    <m/>
    <m/>
    <s v=""/>
    <s v="OK "/>
    <s v="QUATRO1"/>
    <n v="1138"/>
    <n v="671"/>
    <n v="1342"/>
    <s v=""/>
  </r>
  <r>
    <s v="SPO007/SPO008"/>
    <m/>
    <x v="0"/>
    <d v="2022-12-01T00:00:00"/>
    <m/>
    <x v="6"/>
    <s v="GRITSCH"/>
    <x v="3"/>
    <x v="12"/>
    <n v="2"/>
    <x v="0"/>
    <s v="DIANTEIRO"/>
    <x v="5"/>
    <x v="20"/>
    <s v="LING LONG R666 "/>
    <x v="1"/>
    <s v="MB SPRINTER"/>
    <s v="BCQ7153"/>
    <n v="31975"/>
    <m/>
    <m/>
    <s v=""/>
    <s v="OK"/>
    <s v="GOMMA"/>
    <n v="23619"/>
    <n v="648.23"/>
    <n v="1296.46"/>
    <s v=""/>
  </r>
  <r>
    <s v="SPO009/SPO010"/>
    <m/>
    <x v="0"/>
    <d v="2022-12-01T00:00:00"/>
    <m/>
    <x v="6"/>
    <s v="GRITSCH"/>
    <x v="3"/>
    <x v="12"/>
    <n v="2"/>
    <x v="0"/>
    <s v="TRASEIRO"/>
    <x v="5"/>
    <x v="20"/>
    <s v="LING LONG R666 "/>
    <x v="1"/>
    <s v="MB SPRINTER"/>
    <s v="BCQ7153"/>
    <n v="31975"/>
    <m/>
    <m/>
    <s v=""/>
    <s v="OK"/>
    <s v="GOMMA"/>
    <n v="23619"/>
    <n v="648.23"/>
    <n v="1296.46"/>
    <s v=""/>
  </r>
  <r>
    <s v="TCM011/TCM012"/>
    <m/>
    <x v="0"/>
    <d v="2022-12-01T00:00:00"/>
    <m/>
    <x v="6"/>
    <s v="GRITSCH"/>
    <x v="0"/>
    <x v="4"/>
    <n v="1"/>
    <x v="2"/>
    <s v="DIANTEIRO"/>
    <x v="2"/>
    <x v="11"/>
    <s v="HIFLY SUPER2000"/>
    <x v="1"/>
    <s v="FIAT FIORINO"/>
    <s v="BEX5C04"/>
    <n v="56200"/>
    <m/>
    <m/>
    <s v=""/>
    <s v="OK"/>
    <s v="GOMMA"/>
    <n v="23452"/>
    <n v="289.51"/>
    <n v="289.51"/>
    <s v=""/>
  </r>
  <r>
    <s v="MGF022/MGF023"/>
    <m/>
    <x v="0"/>
    <d v="2022-12-05T00:00:00"/>
    <m/>
    <x v="6"/>
    <s v="GRITSCH"/>
    <x v="0"/>
    <x v="5"/>
    <n v="2"/>
    <x v="0"/>
    <s v="DIANTEIRO"/>
    <x v="5"/>
    <x v="20"/>
    <s v="LING LONG R666 "/>
    <x v="1"/>
    <s v="MB SPRINTER"/>
    <s v="BCQ7135"/>
    <n v="126400"/>
    <m/>
    <m/>
    <s v=""/>
    <s v="OK"/>
    <s v="GOMMA"/>
    <n v="23634"/>
    <n v="648.23"/>
    <n v="1296.46"/>
    <s v=""/>
  </r>
  <r>
    <s v="MGF013/MGF014"/>
    <m/>
    <x v="0"/>
    <d v="2022-12-05T00:00:00"/>
    <m/>
    <x v="6"/>
    <s v="GRITSCH"/>
    <x v="0"/>
    <x v="5"/>
    <n v="2"/>
    <x v="1"/>
    <s v="DIANTEIRO"/>
    <x v="1"/>
    <x v="18"/>
    <s v="ANDEREZA"/>
    <x v="1"/>
    <s v="VW SAVEIRO"/>
    <s v="BEE8B91"/>
    <n v="141946"/>
    <m/>
    <m/>
    <s v=""/>
    <s v="OK"/>
    <s v="GOMMA"/>
    <n v="28097"/>
    <n v="281.88"/>
    <n v="563.76"/>
    <s v=""/>
  </r>
  <r>
    <s v="MGF015/MGF016"/>
    <m/>
    <x v="0"/>
    <d v="2022-12-05T00:00:00"/>
    <m/>
    <x v="6"/>
    <s v="GRITSCH"/>
    <x v="0"/>
    <x v="5"/>
    <n v="2"/>
    <x v="1"/>
    <s v="TRASEIRO"/>
    <x v="1"/>
    <x v="18"/>
    <s v="ANDEREZA"/>
    <x v="1"/>
    <s v="VW SAVEIRO"/>
    <s v="BEE8B91"/>
    <n v="141946"/>
    <m/>
    <m/>
    <s v=""/>
    <s v="OK"/>
    <s v="GOMMA"/>
    <n v="28097"/>
    <n v="281.88"/>
    <n v="563.76"/>
    <s v=""/>
  </r>
  <r>
    <s v="MGF017/MGF018"/>
    <m/>
    <x v="0"/>
    <d v="2022-12-05T00:00:00"/>
    <m/>
    <x v="6"/>
    <s v="GRITSCH"/>
    <x v="0"/>
    <x v="5"/>
    <n v="2"/>
    <x v="1"/>
    <s v="DIANTEIRO"/>
    <x v="1"/>
    <x v="18"/>
    <s v="ANDEREZA"/>
    <x v="1"/>
    <s v="VW SAVEIRO"/>
    <s v="BEU4B15"/>
    <n v="127000"/>
    <m/>
    <m/>
    <s v=""/>
    <s v="OK"/>
    <s v="GOMMA"/>
    <n v="28097"/>
    <n v="281.88"/>
    <n v="563.76"/>
    <s v=""/>
  </r>
  <r>
    <s v="MGF019/MGF020"/>
    <m/>
    <x v="0"/>
    <d v="2022-12-05T00:00:00"/>
    <m/>
    <x v="7"/>
    <s v="GRITSCH"/>
    <x v="0"/>
    <x v="5"/>
    <n v="1"/>
    <x v="1"/>
    <s v="TRASEIRO"/>
    <x v="1"/>
    <x v="18"/>
    <s v="ANDEREZA"/>
    <x v="1"/>
    <s v="VW SAVEIRO"/>
    <s v="BEU4B15"/>
    <n v="127000"/>
    <m/>
    <m/>
    <s v=""/>
    <s v="OK"/>
    <s v="GOMMA"/>
    <n v="28097"/>
    <n v="281.88"/>
    <n v="281.88"/>
    <s v=""/>
  </r>
  <r>
    <s v="MGF020/MGF021"/>
    <m/>
    <x v="0"/>
    <d v="2022-12-05T00:00:00"/>
    <m/>
    <x v="6"/>
    <s v="GRITSCH"/>
    <x v="0"/>
    <x v="5"/>
    <n v="2"/>
    <x v="0"/>
    <s v="TRASEIRO"/>
    <x v="0"/>
    <x v="1"/>
    <s v="DELINTE DV2"/>
    <x v="1"/>
    <s v="RANAULT MASTER"/>
    <s v="RHL2D89"/>
    <n v="80600"/>
    <m/>
    <m/>
    <s v=""/>
    <s v="OK"/>
    <s v="QUATRO1"/>
    <n v="1138"/>
    <n v="670"/>
    <n v="1340"/>
    <s v=""/>
  </r>
  <r>
    <s v="SPO011"/>
    <m/>
    <x v="0"/>
    <d v="2022-12-06T00:00:00"/>
    <m/>
    <x v="6"/>
    <s v="GRITSCH"/>
    <x v="3"/>
    <x v="12"/>
    <n v="1"/>
    <x v="0"/>
    <s v="TRASEIRO"/>
    <x v="0"/>
    <x v="1"/>
    <s v="DELINTE DV2"/>
    <x v="1"/>
    <s v="RANAULT MASTER"/>
    <s v="BEB9E20"/>
    <n v="72920"/>
    <m/>
    <m/>
    <s v=""/>
    <s v="OK"/>
    <s v="QUATRO1"/>
    <n v="23635"/>
    <n v="670"/>
    <n v="670"/>
    <s v=""/>
  </r>
  <r>
    <s v="LAR023/LAR024"/>
    <m/>
    <x v="0"/>
    <d v="2022-12-06T00:00:00"/>
    <m/>
    <x v="6"/>
    <s v="GRITSCH"/>
    <x v="0"/>
    <x v="1"/>
    <n v="2"/>
    <x v="0"/>
    <s v="DIANTEIRO"/>
    <x v="0"/>
    <x v="1"/>
    <s v="DELINTE DV2"/>
    <x v="1"/>
    <s v="RANAULT MASTER"/>
    <s v="BEX2E15"/>
    <n v="171387"/>
    <m/>
    <m/>
    <s v=""/>
    <s v="OK"/>
    <s v="QUATRO1"/>
    <n v="1138"/>
    <n v="670"/>
    <n v="1340"/>
    <s v=""/>
  </r>
  <r>
    <s v="LAR025/LAR026"/>
    <m/>
    <x v="0"/>
    <d v="2022-12-06T00:00:00"/>
    <m/>
    <x v="6"/>
    <s v="GRITSCH"/>
    <x v="0"/>
    <x v="1"/>
    <n v="2"/>
    <x v="0"/>
    <s v="TRASEIRO"/>
    <x v="0"/>
    <x v="1"/>
    <s v="DELINTE DV2"/>
    <x v="1"/>
    <s v="RANAULT MASTER"/>
    <s v="BEX2E15"/>
    <n v="171387"/>
    <m/>
    <m/>
    <s v=""/>
    <s v="OK"/>
    <s v="QUATRO1"/>
    <n v="1138"/>
    <n v="670"/>
    <n v="1340"/>
    <s v=""/>
  </r>
  <r>
    <s v="BASE010/BASE011"/>
    <m/>
    <x v="0"/>
    <d v="2022-12-06T00:00:00"/>
    <m/>
    <x v="6"/>
    <s v="GRITSCH"/>
    <x v="0"/>
    <x v="4"/>
    <n v="2"/>
    <x v="0"/>
    <s v="DIANTEIRO"/>
    <x v="0"/>
    <x v="1"/>
    <s v="DELINTE DV2"/>
    <x v="1"/>
    <s v="RANAULT MASTER"/>
    <s v="BEY4E58"/>
    <n v="57986"/>
    <m/>
    <m/>
    <s v=""/>
    <s v="OK"/>
    <s v="QUATRO1"/>
    <n v="23635"/>
    <n v="670"/>
    <n v="1340"/>
    <s v=""/>
  </r>
  <r>
    <s v="BASE012/BASE013"/>
    <m/>
    <x v="0"/>
    <d v="2022-12-06T00:00:00"/>
    <m/>
    <x v="6"/>
    <s v="GRITSCH"/>
    <x v="0"/>
    <x v="4"/>
    <n v="2"/>
    <x v="0"/>
    <s v="TRASEIRO"/>
    <x v="0"/>
    <x v="1"/>
    <s v="DELINTE DV2"/>
    <x v="1"/>
    <s v="RANAULT MASTER"/>
    <s v="BEY4E58"/>
    <n v="57986"/>
    <m/>
    <m/>
    <s v=""/>
    <s v="OK"/>
    <s v="QUATRO1"/>
    <n v="23635"/>
    <n v="670"/>
    <n v="1340"/>
    <s v=""/>
  </r>
  <r>
    <s v="RVD001/RVD002"/>
    <m/>
    <x v="0"/>
    <d v="2022-12-06T00:00:00"/>
    <m/>
    <x v="6"/>
    <s v="GRITSCH"/>
    <x v="4"/>
    <x v="16"/>
    <n v="2"/>
    <x v="0"/>
    <s v="TRASEIRO"/>
    <x v="0"/>
    <x v="1"/>
    <s v="DELINTE DV2"/>
    <x v="1"/>
    <s v="RANAULT MASTER"/>
    <s v="SDS3F59"/>
    <n v="48165"/>
    <m/>
    <m/>
    <s v=""/>
    <s v="OK"/>
    <s v="QUATRO1"/>
    <n v="23635"/>
    <n v="670"/>
    <n v="1340"/>
    <s v=""/>
  </r>
  <r>
    <s v="RVD003/RVD004"/>
    <m/>
    <x v="0"/>
    <d v="2022-12-06T00:00:00"/>
    <m/>
    <x v="6"/>
    <s v="GRITSCH"/>
    <x v="4"/>
    <x v="16"/>
    <n v="2"/>
    <x v="0"/>
    <s v="TRASEIRO"/>
    <x v="0"/>
    <x v="1"/>
    <s v="DELINTE DV2"/>
    <x v="1"/>
    <s v="RANAULT MASTER"/>
    <s v="SDS3F59"/>
    <n v="48165"/>
    <m/>
    <m/>
    <s v=""/>
    <s v="OK"/>
    <s v="QUATRO1"/>
    <n v="23635"/>
    <n v="670"/>
    <n v="1340"/>
    <s v=""/>
  </r>
  <r>
    <s v="CAC017/CAC018"/>
    <m/>
    <x v="0"/>
    <d v="2022-12-09T00:00:00"/>
    <m/>
    <x v="6"/>
    <s v="GRITSCH"/>
    <x v="0"/>
    <x v="8"/>
    <n v="2"/>
    <x v="2"/>
    <s v="DIANTEIRO"/>
    <x v="2"/>
    <x v="11"/>
    <s v="HIFLY SUPER2000"/>
    <x v="1"/>
    <s v="FIAT STRADA"/>
    <s v="BDF4I79"/>
    <n v="129350"/>
    <m/>
    <m/>
    <s v=""/>
    <s v="OK"/>
    <s v="GOMMA"/>
    <n v="23444"/>
    <n v="289.51"/>
    <n v="579.02"/>
    <s v=""/>
  </r>
  <r>
    <s v="TCM013/TCM014"/>
    <m/>
    <x v="0"/>
    <d v="2022-12-09T00:00:00"/>
    <m/>
    <x v="6"/>
    <s v="GRITSCH"/>
    <x v="0"/>
    <x v="4"/>
    <n v="2"/>
    <x v="2"/>
    <s v="DIANTEIRO"/>
    <x v="2"/>
    <x v="11"/>
    <s v="HIFLY SUPER2000"/>
    <x v="1"/>
    <s v="CHEVROLET ONIX"/>
    <s v="BEE5H50"/>
    <n v="116857"/>
    <m/>
    <m/>
    <s v=""/>
    <s v="OK"/>
    <s v="GOMMA"/>
    <n v="23444"/>
    <n v="289.51"/>
    <n v="579.02"/>
    <s v=""/>
  </r>
  <r>
    <s v="CHO017/CHO018"/>
    <m/>
    <x v="0"/>
    <d v="2022-12-09T00:00:00"/>
    <m/>
    <x v="6"/>
    <s v="GRITSCH"/>
    <x v="2"/>
    <x v="7"/>
    <n v="2"/>
    <x v="2"/>
    <s v="DIANTEIRO"/>
    <x v="2"/>
    <x v="11"/>
    <s v="HIFLY SUPER2000"/>
    <x v="1"/>
    <s v="FIAT FIORINO"/>
    <s v="RHS8D30"/>
    <n v="58700"/>
    <m/>
    <m/>
    <s v=""/>
    <s v="OK"/>
    <s v="GOMMA"/>
    <n v="23444"/>
    <n v="289.51"/>
    <n v="579.02"/>
    <s v=""/>
  </r>
  <r>
    <s v="CHO019/CHO020"/>
    <m/>
    <x v="0"/>
    <d v="2022-12-09T00:00:00"/>
    <m/>
    <x v="6"/>
    <s v="GRITSCH"/>
    <x v="2"/>
    <x v="7"/>
    <n v="2"/>
    <x v="2"/>
    <s v="TRASEIRO"/>
    <x v="2"/>
    <x v="11"/>
    <s v="HIFLY SUPER2000"/>
    <x v="1"/>
    <s v="FIAT FIORINO"/>
    <s v="RHS8D30"/>
    <n v="58700"/>
    <m/>
    <m/>
    <s v=""/>
    <s v="OK"/>
    <s v="GOMMA"/>
    <n v="23444"/>
    <n v="289.51"/>
    <n v="579.02"/>
    <s v=""/>
  </r>
  <r>
    <s v="BASE014/BASE015"/>
    <m/>
    <x v="0"/>
    <d v="2022-12-09T00:00:00"/>
    <m/>
    <x v="6"/>
    <s v="GRITSCH"/>
    <x v="0"/>
    <x v="4"/>
    <n v="2"/>
    <x v="0"/>
    <s v="DIANTEIRO"/>
    <x v="8"/>
    <x v="20"/>
    <s v="LING LONG R666 "/>
    <x v="1"/>
    <s v="FIAT DUCATO"/>
    <s v="RHU0G62"/>
    <n v="44408"/>
    <m/>
    <m/>
    <s v=""/>
    <s v="OK"/>
    <s v="GOMMA"/>
    <n v="23634"/>
    <n v="648.23"/>
    <n v="1296.46"/>
    <s v=""/>
  </r>
  <r>
    <s v="TCM015/TCM016"/>
    <m/>
    <x v="0"/>
    <d v="2022-12-09T00:00:00"/>
    <m/>
    <x v="6"/>
    <s v="GRITSCH"/>
    <x v="0"/>
    <x v="4"/>
    <n v="1"/>
    <x v="1"/>
    <s v="DIANTEIRO"/>
    <x v="1"/>
    <x v="18"/>
    <s v="ANDEREZA"/>
    <x v="1"/>
    <s v="VW SAVEIRO"/>
    <s v="SDU9F54"/>
    <n v="16319"/>
    <m/>
    <m/>
    <s v=""/>
    <s v="OK"/>
    <s v="GOMMA"/>
    <n v="28097"/>
    <n v="281.88"/>
    <n v="281.88"/>
    <s v=""/>
  </r>
  <r>
    <s v="LDB021/LDB022"/>
    <m/>
    <x v="0"/>
    <d v="2022-12-12T00:00:00"/>
    <m/>
    <x v="6"/>
    <s v="GRITSCH"/>
    <x v="0"/>
    <x v="6"/>
    <n v="2"/>
    <x v="0"/>
    <s v="TRASEIRO"/>
    <x v="0"/>
    <x v="1"/>
    <s v="DELINTE DV2"/>
    <x v="1"/>
    <s v="RANAULT MASTER"/>
    <s v="RHL1D81"/>
    <n v="143956"/>
    <m/>
    <m/>
    <s v=""/>
    <s v="OK"/>
    <s v="QUATRO1"/>
    <n v="23635"/>
    <n v="670"/>
    <n v="1340"/>
    <s v=""/>
  </r>
  <r>
    <s v="TCM017/TCM018"/>
    <m/>
    <x v="0"/>
    <d v="2022-12-13T00:00:00"/>
    <m/>
    <x v="6"/>
    <s v="GRITSCH"/>
    <x v="0"/>
    <x v="4"/>
    <n v="2"/>
    <x v="0"/>
    <s v="DIANTEIRO"/>
    <x v="0"/>
    <x v="1"/>
    <s v="DELINTE DV2"/>
    <x v="1"/>
    <s v="RANAULT MASTER"/>
    <s v="RHL5F68"/>
    <n v="73610"/>
    <m/>
    <m/>
    <s v=""/>
    <s v="OK"/>
    <s v="QUATRO1"/>
    <n v="23635"/>
    <n v="670"/>
    <n v="1340"/>
    <s v=""/>
  </r>
  <r>
    <s v="TCM019/TCM020"/>
    <m/>
    <x v="0"/>
    <d v="2022-12-13T00:00:00"/>
    <m/>
    <x v="6"/>
    <s v="GRITSCH"/>
    <x v="0"/>
    <x v="4"/>
    <n v="2"/>
    <x v="0"/>
    <s v="TRASEIRO"/>
    <x v="0"/>
    <x v="1"/>
    <s v="DELINTE DV2"/>
    <x v="1"/>
    <s v="RANAULT MASTER"/>
    <s v="RHL5F68"/>
    <n v="73610"/>
    <m/>
    <m/>
    <s v=""/>
    <s v="OK"/>
    <s v="QUATRO1"/>
    <n v="23635"/>
    <n v="670"/>
    <n v="1340"/>
    <s v=""/>
  </r>
  <r>
    <s v="PGO012/PGO013"/>
    <m/>
    <x v="0"/>
    <d v="2022-12-14T00:00:00"/>
    <m/>
    <x v="6"/>
    <s v="GRITSCH"/>
    <x v="0"/>
    <x v="9"/>
    <n v="2"/>
    <x v="2"/>
    <s v="DIANTEIRO"/>
    <x v="2"/>
    <x v="11"/>
    <s v="HIFLY SUPER2000"/>
    <x v="1"/>
    <s v="FIAT FIORINO"/>
    <s v="BEX5C18"/>
    <n v="86502"/>
    <m/>
    <m/>
    <s v=""/>
    <s v="OK"/>
    <s v="GOMMA"/>
    <n v="23452"/>
    <n v="289.51"/>
    <n v="579.02"/>
    <s v=""/>
  </r>
  <r>
    <s v="PGO014/PGO015"/>
    <m/>
    <x v="0"/>
    <d v="2022-12-14T00:00:00"/>
    <m/>
    <x v="6"/>
    <s v="GRITSCH"/>
    <x v="0"/>
    <x v="9"/>
    <n v="2"/>
    <x v="2"/>
    <s v="TRASEIRO"/>
    <x v="2"/>
    <x v="11"/>
    <s v="HIFLY SUPER2000"/>
    <x v="1"/>
    <s v="FIAT FIORINO"/>
    <s v="BEX5C18"/>
    <n v="86502"/>
    <m/>
    <m/>
    <s v=""/>
    <s v="OK"/>
    <s v="GOMMA"/>
    <n v="23452"/>
    <n v="289.51"/>
    <n v="579.02"/>
    <s v=""/>
  </r>
  <r>
    <s v="TCM021"/>
    <m/>
    <x v="0"/>
    <d v="2022-12-16T00:00:00"/>
    <m/>
    <x v="6"/>
    <s v="GRITSCH"/>
    <x v="0"/>
    <x v="0"/>
    <n v="1"/>
    <x v="0"/>
    <s v="DIANTEIRO"/>
    <x v="0"/>
    <x v="1"/>
    <s v="DELINTE DV2"/>
    <x v="1"/>
    <s v="RANAULT MASTER"/>
    <s v="BDD3B63"/>
    <n v="141459"/>
    <m/>
    <m/>
    <s v=""/>
    <s v="OK"/>
    <s v="QUATRO1"/>
    <n v="23635"/>
    <n v="670"/>
    <n v="670"/>
    <s v=""/>
  </r>
  <r>
    <s v="TCM022"/>
    <m/>
    <x v="0"/>
    <d v="2022-12-16T00:00:00"/>
    <m/>
    <x v="6"/>
    <s v="GRITSCH"/>
    <x v="0"/>
    <x v="0"/>
    <n v="1"/>
    <x v="0"/>
    <s v="TRASEIRO"/>
    <x v="0"/>
    <x v="1"/>
    <s v="DELINTE DV2"/>
    <x v="1"/>
    <s v="RANAULT MASTER"/>
    <s v="BDD3B63"/>
    <n v="141459"/>
    <m/>
    <m/>
    <s v=""/>
    <s v="OK"/>
    <s v="QUATRO1"/>
    <n v="1190"/>
    <n v="670"/>
    <n v="670"/>
    <s v=""/>
  </r>
  <r>
    <s v="CHO021"/>
    <m/>
    <x v="0"/>
    <d v="2022-12-16T00:00:00"/>
    <m/>
    <x v="6"/>
    <s v="GRITSCH"/>
    <x v="2"/>
    <x v="7"/>
    <n v="1"/>
    <x v="2"/>
    <s v="TRASEIRO"/>
    <x v="2"/>
    <x v="11"/>
    <s v="HIFLY SUPER2000"/>
    <x v="1"/>
    <s v="FIAT FIORINO"/>
    <s v="RHS8D25"/>
    <n v="60100"/>
    <m/>
    <m/>
    <s v=""/>
    <s v="OK"/>
    <s v="GOMMA"/>
    <n v="23452"/>
    <n v="289.51"/>
    <n v="289.51"/>
    <s v=""/>
  </r>
  <r>
    <s v="CHO022"/>
    <m/>
    <x v="0"/>
    <d v="2022-12-16T00:00:00"/>
    <m/>
    <x v="6"/>
    <s v="GRITSCH"/>
    <x v="2"/>
    <x v="7"/>
    <n v="1"/>
    <x v="2"/>
    <s v="TRASEIRO"/>
    <x v="2"/>
    <x v="11"/>
    <s v="HIFLY SUPER2000"/>
    <x v="1"/>
    <s v="FIAT FIORINO"/>
    <s v="RHS8D25"/>
    <n v="60100"/>
    <m/>
    <m/>
    <s v=""/>
    <s v="OK"/>
    <s v="GOMMA"/>
    <n v="23689"/>
    <n v="272.8"/>
    <n v="272.8"/>
    <s v=""/>
  </r>
  <r>
    <s v="TCM023/TCM024"/>
    <m/>
    <x v="0"/>
    <d v="2022-12-16T00:00:00"/>
    <m/>
    <x v="6"/>
    <s v="GRITSCH"/>
    <x v="0"/>
    <x v="4"/>
    <n v="2"/>
    <x v="2"/>
    <s v="DIANTEIRO"/>
    <x v="2"/>
    <x v="11"/>
    <s v="HIFLY SUPER2000"/>
    <x v="1"/>
    <s v="FIAT FIORINO"/>
    <s v="RHT9E50"/>
    <n v="30015"/>
    <m/>
    <m/>
    <s v=""/>
    <s v="OK"/>
    <s v="GOMMA"/>
    <n v="23689"/>
    <n v="272.8"/>
    <n v="545.6"/>
    <s v=""/>
  </r>
  <r>
    <s v="LAR032"/>
    <m/>
    <x v="0"/>
    <d v="2022-12-19T00:00:00"/>
    <m/>
    <x v="6"/>
    <s v="GRITSCH"/>
    <x v="0"/>
    <x v="1"/>
    <n v="1"/>
    <x v="1"/>
    <s v="DIANTEIRO"/>
    <x v="1"/>
    <x v="18"/>
    <s v="ANDEREZA"/>
    <x v="1"/>
    <s v="VW SAVEIRO"/>
    <s v="BEF6F72"/>
    <n v="93550"/>
    <m/>
    <m/>
    <s v=""/>
    <s v="OK"/>
    <s v="GOMMA"/>
    <n v="31084"/>
    <n v="291.36"/>
    <n v="291.36"/>
    <s v=""/>
  </r>
  <r>
    <s v="LAR029/LAR030"/>
    <m/>
    <x v="0"/>
    <d v="2022-12-19T00:00:00"/>
    <m/>
    <x v="6"/>
    <s v="GRITSCH"/>
    <x v="0"/>
    <x v="1"/>
    <n v="2"/>
    <x v="1"/>
    <s v="TRASEIRO"/>
    <x v="1"/>
    <x v="18"/>
    <s v="ANDEREZA"/>
    <x v="1"/>
    <s v="VW SAVEIRO"/>
    <s v="BEF6F72"/>
    <n v="93550"/>
    <m/>
    <m/>
    <s v=""/>
    <s v="OK"/>
    <s v="GOMMA"/>
    <n v="28097"/>
    <n v="281.88"/>
    <n v="563.76"/>
    <s v=""/>
  </r>
  <r>
    <s v="LAR031"/>
    <m/>
    <x v="0"/>
    <d v="2022-12-19T00:00:00"/>
    <m/>
    <x v="6"/>
    <s v="GRITSCH"/>
    <x v="0"/>
    <x v="1"/>
    <n v="1"/>
    <x v="1"/>
    <s v="ESTEPE"/>
    <x v="1"/>
    <x v="18"/>
    <s v="ANDEREZA"/>
    <x v="1"/>
    <s v="VW SAVEIRO"/>
    <s v="BEF6F72"/>
    <n v="93550"/>
    <m/>
    <m/>
    <s v=""/>
    <s v="OK"/>
    <s v="GOMMA"/>
    <n v="0"/>
    <n v="281.88"/>
    <n v="281.88"/>
    <s v=""/>
  </r>
  <r>
    <s v="LAR027/LAR028"/>
    <m/>
    <x v="0"/>
    <d v="2022-12-19T00:00:00"/>
    <m/>
    <x v="6"/>
    <s v="GRITSCH"/>
    <x v="0"/>
    <x v="1"/>
    <n v="2"/>
    <x v="0"/>
    <s v="TRASEIRO"/>
    <x v="0"/>
    <x v="1"/>
    <s v="DELINTE DV2"/>
    <x v="1"/>
    <s v="RANAULT MASTER"/>
    <s v="RHP7C51"/>
    <n v="86662"/>
    <m/>
    <m/>
    <s v=""/>
    <s v="OK"/>
    <s v="QUATRO1"/>
    <n v="1190"/>
    <n v="670"/>
    <n v="1340"/>
    <s v=""/>
  </r>
  <r>
    <s v="TCM022/TCM025"/>
    <m/>
    <x v="0"/>
    <d v="2022-12-20T00:00:00"/>
    <m/>
    <x v="6"/>
    <s v="GRITSCH"/>
    <x v="0"/>
    <x v="0"/>
    <n v="2"/>
    <x v="0"/>
    <s v="DIANTEIRO"/>
    <x v="0"/>
    <x v="1"/>
    <s v="DELINTE DV2"/>
    <x v="1"/>
    <s v="RANAULT MASTER"/>
    <s v="BDC9J78"/>
    <n v="80021"/>
    <m/>
    <m/>
    <s v=""/>
    <s v="OK"/>
    <s v="QUATRO1"/>
    <n v="1190"/>
    <n v="670"/>
    <n v="1340"/>
    <s v=""/>
  </r>
  <r>
    <s v="CHO023/CHO024"/>
    <m/>
    <x v="0"/>
    <d v="2022-12-20T00:00:00"/>
    <m/>
    <x v="6"/>
    <s v="GRITSCH"/>
    <x v="2"/>
    <x v="7"/>
    <n v="2"/>
    <x v="2"/>
    <s v="DIANTEIRO"/>
    <x v="2"/>
    <x v="11"/>
    <s v="HIFLY SUPER2000"/>
    <x v="1"/>
    <s v="FIAT FIORINO"/>
    <s v="RHS8D25"/>
    <n v="61200"/>
    <m/>
    <m/>
    <s v=""/>
    <s v="OK"/>
    <s v="GOMMA"/>
    <n v="23689"/>
    <n v="272.8"/>
    <n v="545.6"/>
    <s v=""/>
  </r>
  <r>
    <s v="TCM023/TCM024"/>
    <m/>
    <x v="0"/>
    <d v="2022-12-22T00:00:00"/>
    <m/>
    <x v="6"/>
    <s v="GRITSCH"/>
    <x v="0"/>
    <x v="0"/>
    <n v="2"/>
    <x v="0"/>
    <s v="DIANTEIRO"/>
    <x v="0"/>
    <x v="1"/>
    <s v="DELINTE DV2"/>
    <x v="1"/>
    <s v="RANAULT MASTER"/>
    <s v="BDC9J75"/>
    <n v="133760"/>
    <m/>
    <m/>
    <s v=""/>
    <s v="OK"/>
    <s v="QUATRO1"/>
    <n v="1190"/>
    <n v="670"/>
    <n v="1340"/>
    <s v=""/>
  </r>
  <r>
    <s v="SPO012/SPO013"/>
    <m/>
    <x v="0"/>
    <d v="2022-12-22T00:00:00"/>
    <m/>
    <x v="6"/>
    <s v="GRITSCH"/>
    <x v="3"/>
    <x v="12"/>
    <n v="2"/>
    <x v="0"/>
    <s v="DIANTEIRO"/>
    <x v="0"/>
    <x v="1"/>
    <s v="DELINTE DV2"/>
    <x v="1"/>
    <s v="RANAULT MASTER"/>
    <s v="BEX8E23"/>
    <n v="111522"/>
    <m/>
    <m/>
    <s v=""/>
    <s v="OK"/>
    <s v="QUATRO1"/>
    <n v="1190"/>
    <n v="670"/>
    <n v="1340"/>
    <s v=""/>
  </r>
  <r>
    <s v="SPO014/SPO015"/>
    <m/>
    <x v="0"/>
    <d v="2022-12-22T00:00:00"/>
    <m/>
    <x v="6"/>
    <s v="GRITSCH"/>
    <x v="0"/>
    <x v="12"/>
    <n v="2"/>
    <x v="0"/>
    <s v="TRASEIRO"/>
    <x v="0"/>
    <x v="1"/>
    <s v="DELINTE DV2"/>
    <x v="1"/>
    <s v="RANAULT MASTER"/>
    <s v="BEX8E23"/>
    <n v="111523"/>
    <m/>
    <m/>
    <s v=""/>
    <s v="OK"/>
    <s v="QUATRO1"/>
    <n v="1190"/>
    <n v="670"/>
    <n v="1340"/>
    <s v=""/>
  </r>
  <r>
    <s v="TCM025/TCM026"/>
    <m/>
    <x v="0"/>
    <d v="2022-12-22T00:00:00"/>
    <m/>
    <x v="6"/>
    <s v="GRITSCH"/>
    <x v="0"/>
    <x v="4"/>
    <n v="2"/>
    <x v="2"/>
    <s v="DIANTEIRO"/>
    <x v="2"/>
    <x v="11"/>
    <s v="HIFLY SUPER2000"/>
    <x v="1"/>
    <s v="FIAT FIORINO"/>
    <s v="RHS8D29"/>
    <n v="37060"/>
    <m/>
    <m/>
    <s v=""/>
    <s v="OK"/>
    <s v="GOMMA"/>
    <n v="23689"/>
    <n v="272.8"/>
    <n v="545.6"/>
    <s v=""/>
  </r>
  <r>
    <s v="TCM027/TCM028"/>
    <m/>
    <x v="0"/>
    <d v="2022-12-22T00:00:00"/>
    <m/>
    <x v="6"/>
    <s v="GRITSCH"/>
    <x v="0"/>
    <x v="4"/>
    <n v="2"/>
    <x v="2"/>
    <s v="TRASEIRO"/>
    <x v="2"/>
    <x v="11"/>
    <s v="HIFLY SUPER2000"/>
    <x v="1"/>
    <s v="FIAT FIORINO"/>
    <s v="RHS8D29"/>
    <n v="37060"/>
    <m/>
    <m/>
    <s v=""/>
    <s v="OK"/>
    <s v="GOMMA"/>
    <n v="23689"/>
    <n v="272.8"/>
    <n v="545.6"/>
    <s v=""/>
  </r>
  <r>
    <s v="CAC019/CAC020"/>
    <m/>
    <x v="0"/>
    <d v="2022-12-22T00:00:00"/>
    <m/>
    <x v="6"/>
    <s v="GRITSCH"/>
    <x v="0"/>
    <x v="8"/>
    <n v="2"/>
    <x v="2"/>
    <s v="DIANTEIRO"/>
    <x v="2"/>
    <x v="11"/>
    <s v="HIFLY SUPER2000"/>
    <x v="1"/>
    <s v="FIAT FIORINO"/>
    <s v="RHS8D40"/>
    <n v="30450"/>
    <m/>
    <m/>
    <s v=""/>
    <s v="OK"/>
    <s v="GOMMA"/>
    <n v="23689"/>
    <n v="272.8"/>
    <n v="545.6"/>
    <s v=""/>
  </r>
  <r>
    <s v="TCM029/TCM030"/>
    <m/>
    <x v="0"/>
    <d v="2022-12-26T00:00:00"/>
    <m/>
    <x v="6"/>
    <s v="GRITSCH"/>
    <x v="0"/>
    <x v="4"/>
    <n v="2"/>
    <x v="2"/>
    <s v="DIANTEIRO"/>
    <x v="2"/>
    <x v="11"/>
    <s v="HIFLY SUPER2000"/>
    <x v="1"/>
    <s v="FIAT FIORINO"/>
    <s v="BEB7C69"/>
    <n v="111600"/>
    <m/>
    <m/>
    <s v=""/>
    <s v="OK"/>
    <s v="GOMMA"/>
    <n v="23689"/>
    <n v="272.8"/>
    <n v="545.6"/>
    <s v=""/>
  </r>
  <r>
    <s v="TCM033/TCM034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C9J82"/>
    <n v="115225"/>
    <m/>
    <m/>
    <s v=""/>
    <s v="OK"/>
    <s v="RS"/>
    <n v="7964"/>
    <n v="492.66"/>
    <n v="985.32"/>
    <s v=""/>
  </r>
  <r>
    <s v="TCM031/TCM032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C9J83"/>
    <n v="51689"/>
    <m/>
    <m/>
    <s v=""/>
    <s v="OK"/>
    <s v="RS"/>
    <n v="7964"/>
    <n v="492.66"/>
    <n v="985.32"/>
    <s v=""/>
  </r>
  <r>
    <s v="TCM039/TCM040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C9J86"/>
    <n v="110245"/>
    <m/>
    <m/>
    <s v=""/>
    <s v="OK"/>
    <s v="RS"/>
    <n v="7964"/>
    <n v="492.66"/>
    <n v="985.32"/>
    <s v=""/>
  </r>
  <r>
    <s v="TCM043/TCM044"/>
    <m/>
    <x v="1"/>
    <d v="2022-12-28T00:00:00"/>
    <m/>
    <x v="6"/>
    <s v="GRITSCH"/>
    <x v="0"/>
    <x v="0"/>
    <n v="2"/>
    <x v="0"/>
    <s v="DIANTEIRO"/>
    <x v="0"/>
    <x v="21"/>
    <s v="TRIANGLE TR652"/>
    <x v="1"/>
    <s v="RANAULT MASTER"/>
    <s v="BDD0B37"/>
    <n v="66360"/>
    <m/>
    <m/>
    <s v=""/>
    <s v="OK"/>
    <s v="RS"/>
    <n v="7964"/>
    <n v="492.66"/>
    <n v="985.32"/>
    <s v=""/>
  </r>
  <r>
    <s v="TCM037/TCM038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D3B65"/>
    <n v="60003"/>
    <m/>
    <m/>
    <s v=""/>
    <s v="OK"/>
    <s v="RS"/>
    <n v="7964"/>
    <n v="492.66"/>
    <n v="985.32"/>
    <s v=""/>
  </r>
  <r>
    <s v="TCM035/TCM036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D3B68"/>
    <n v="91153"/>
    <m/>
    <m/>
    <s v=""/>
    <s v="OK"/>
    <s v="RS"/>
    <n v="7964"/>
    <n v="492.66"/>
    <n v="985.32"/>
    <s v=""/>
  </r>
  <r>
    <s v="TCM041/TCM042"/>
    <m/>
    <x v="0"/>
    <d v="2022-12-28T00:00:00"/>
    <m/>
    <x v="6"/>
    <s v="GRITSCH"/>
    <x v="0"/>
    <x v="4"/>
    <n v="2"/>
    <x v="0"/>
    <s v="DIANTEIRO"/>
    <x v="0"/>
    <x v="21"/>
    <s v="TRIANGLE TR652"/>
    <x v="1"/>
    <s v="RANAULT MASTER"/>
    <s v="BET7D67"/>
    <n v="33099"/>
    <m/>
    <m/>
    <s v=""/>
    <s v="OK"/>
    <s v="RS"/>
    <n v="7964"/>
    <n v="492.66"/>
    <n v="985.32"/>
    <s v=""/>
  </r>
  <r>
    <s v="FLN012/FLN013"/>
    <m/>
    <x v="0"/>
    <d v="2022-12-29T00:00:00"/>
    <m/>
    <x v="6"/>
    <s v="GRITSCH"/>
    <x v="2"/>
    <x v="11"/>
    <n v="2"/>
    <x v="0"/>
    <s v="DIANTEIRO"/>
    <x v="0"/>
    <x v="21"/>
    <s v="TRIANGLE TR652"/>
    <x v="1"/>
    <s v="RANAULT MASTER"/>
    <s v="RHQ6I63"/>
    <n v="60500"/>
    <m/>
    <m/>
    <s v=""/>
    <s v="OK"/>
    <s v="RS"/>
    <n v="7964"/>
    <n v="492.66"/>
    <n v="985.32"/>
    <s v=""/>
  </r>
  <r>
    <s v="LDB023/LDB024"/>
    <m/>
    <x v="2"/>
    <d v="2023-01-03T00:00:00"/>
    <m/>
    <x v="7"/>
    <s v="GRITSCH"/>
    <x v="0"/>
    <x v="6"/>
    <n v="2"/>
    <x v="2"/>
    <s v="DIANTEIRO"/>
    <x v="2"/>
    <x v="11"/>
    <s v="HIFLY SUPER2000"/>
    <x v="1"/>
    <s v="FIAT FIORINO"/>
    <s v="BEX5C07"/>
    <n v="63373"/>
    <m/>
    <m/>
    <s v=""/>
    <s v="OK"/>
    <s v="GOMMA"/>
    <n v="23689"/>
    <n v="272.8"/>
    <n v="545.6"/>
    <s v=""/>
  </r>
  <r>
    <s v="LDB025/LDB026"/>
    <m/>
    <x v="2"/>
    <d v="2023-01-03T00:00:00"/>
    <m/>
    <x v="7"/>
    <s v="GRITSCH"/>
    <x v="0"/>
    <x v="6"/>
    <n v="2"/>
    <x v="0"/>
    <s v="TRASEIRO"/>
    <x v="0"/>
    <x v="21"/>
    <s v="TRIANGLE TR652"/>
    <x v="1"/>
    <s v="RANAULT MASTER"/>
    <s v="BEY4E59"/>
    <n v="72826"/>
    <m/>
    <m/>
    <s v=""/>
    <s v="OK"/>
    <s v="RS"/>
    <n v="7964"/>
    <n v="492.66"/>
    <n v="985.32"/>
    <s v=""/>
  </r>
  <r>
    <s v="TCM045/TCM046"/>
    <m/>
    <x v="2"/>
    <d v="2023-01-03T00:00:00"/>
    <m/>
    <x v="7"/>
    <s v="GRITSCH"/>
    <x v="0"/>
    <x v="4"/>
    <n v="2"/>
    <x v="2"/>
    <s v="DIANTEIRO"/>
    <x v="2"/>
    <x v="11"/>
    <s v="HIFLY SUPER2000"/>
    <x v="1"/>
    <s v="FIAT FIORINO"/>
    <s v="RHS8D20"/>
    <n v="24581"/>
    <m/>
    <m/>
    <s v=""/>
    <s v="OK"/>
    <s v="GOMMA"/>
    <n v="23689"/>
    <n v="272.8"/>
    <n v="545.6"/>
    <s v=""/>
  </r>
  <r>
    <s v="LAR033/LAR034"/>
    <m/>
    <x v="2"/>
    <d v="2023-01-03T00:00:00"/>
    <m/>
    <x v="7"/>
    <s v="GRITSCH"/>
    <x v="0"/>
    <x v="1"/>
    <n v="2"/>
    <x v="1"/>
    <s v="DIANTEIRO"/>
    <x v="1"/>
    <x v="18"/>
    <s v="ANDEREZA"/>
    <x v="1"/>
    <s v="VW SAVEIRO"/>
    <s v="SDU9E88"/>
    <n v="14777"/>
    <m/>
    <m/>
    <s v=""/>
    <s v="OK"/>
    <s v="GOMMA"/>
    <n v="31084"/>
    <n v="291.36"/>
    <n v="582.72"/>
    <s v=""/>
  </r>
  <r>
    <s v="LAR035/LAR036"/>
    <m/>
    <x v="2"/>
    <d v="2023-01-03T00:00:00"/>
    <m/>
    <x v="7"/>
    <s v="GRITSCH"/>
    <x v="0"/>
    <x v="1"/>
    <n v="2"/>
    <x v="1"/>
    <s v="DIANTEIRO"/>
    <x v="1"/>
    <x v="18"/>
    <s v="ANDEREZA"/>
    <x v="1"/>
    <s v="VW SAVEIRO"/>
    <s v="SDU9E88"/>
    <n v="14777"/>
    <m/>
    <m/>
    <s v=""/>
    <s v="OK"/>
    <s v="GOMMA"/>
    <n v="31084"/>
    <n v="291.36"/>
    <n v="582.72"/>
    <s v=""/>
  </r>
  <r>
    <m/>
    <m/>
    <x v="2"/>
    <d v="2023-01-05T00:00:00"/>
    <m/>
    <x v="8"/>
    <s v="GRITSCH"/>
    <x v="3"/>
    <x v="12"/>
    <n v="2"/>
    <x v="0"/>
    <s v="DIANTEIRO"/>
    <x v="0"/>
    <x v="1"/>
    <s v="DELINTE DV2"/>
    <x v="1"/>
    <s v="RANAULT MASTER"/>
    <s v="BEG6D98"/>
    <n v="90644"/>
    <m/>
    <m/>
    <s v=""/>
    <s v="OK"/>
    <s v="QUATRO1"/>
    <n v="1274"/>
    <n v="337.9"/>
    <n v="675.8"/>
    <s v=""/>
  </r>
  <r>
    <s v="BASE018/BASE019"/>
    <m/>
    <x v="2"/>
    <d v="2023-01-06T00:00:00"/>
    <m/>
    <x v="7"/>
    <s v="GRITSCH"/>
    <x v="0"/>
    <x v="4"/>
    <n v="1"/>
    <x v="0"/>
    <s v="DIANTEIRO"/>
    <x v="0"/>
    <x v="1"/>
    <s v="DELINTE DV2"/>
    <x v="1"/>
    <s v="FIAT DUCATO"/>
    <s v="BCS3D34"/>
    <n v="169701"/>
    <m/>
    <m/>
    <s v=""/>
    <s v="OK"/>
    <s v="RS"/>
    <n v="1190"/>
    <n v="750"/>
    <n v="750"/>
    <s v=""/>
  </r>
  <r>
    <s v="BASE016/BASE017"/>
    <m/>
    <x v="2"/>
    <d v="2023-01-06T00:00:00"/>
    <m/>
    <x v="7"/>
    <s v="GRITSCH"/>
    <x v="0"/>
    <x v="4"/>
    <n v="1"/>
    <x v="0"/>
    <s v="DIANTEIRO"/>
    <x v="0"/>
    <x v="1"/>
    <s v="DELINTE DV2"/>
    <x v="1"/>
    <s v="FIAT DUCATO"/>
    <s v="BCS8D34"/>
    <n v="169701"/>
    <m/>
    <m/>
    <s v=""/>
    <s v="OK"/>
    <s v="QUATRO1"/>
    <n v="1224"/>
    <n v="750"/>
    <n v="750"/>
    <s v=""/>
  </r>
  <r>
    <s v="CTB013/CTB014"/>
    <m/>
    <x v="2"/>
    <d v="2023-01-06T00:00:00"/>
    <m/>
    <x v="7"/>
    <s v="GRITSCH"/>
    <x v="2"/>
    <x v="14"/>
    <n v="2"/>
    <x v="2"/>
    <s v="DIANTEIRO"/>
    <x v="2"/>
    <x v="11"/>
    <s v="HIFLY SUPER2000"/>
    <x v="1"/>
    <s v="FIAT FIORINO"/>
    <s v="RHS8D27"/>
    <n v="61000"/>
    <m/>
    <m/>
    <s v=""/>
    <s v="OK"/>
    <s v="GOMMA"/>
    <n v="23689"/>
    <n v="272.8"/>
    <n v="545.6"/>
    <s v=""/>
  </r>
  <r>
    <s v="CTB015/CTB016"/>
    <m/>
    <x v="2"/>
    <d v="2023-01-06T00:00:00"/>
    <m/>
    <x v="7"/>
    <s v="GRITSCH"/>
    <x v="2"/>
    <x v="14"/>
    <n v="2"/>
    <x v="2"/>
    <s v="TRASEIRO"/>
    <x v="2"/>
    <x v="11"/>
    <s v="HIFLY SUPER2000"/>
    <x v="1"/>
    <s v="FIAT FIORINO"/>
    <s v="RHS8D27"/>
    <n v="61000"/>
    <m/>
    <m/>
    <s v=""/>
    <s v="OK"/>
    <s v="GOMMA"/>
    <n v="23689"/>
    <n v="272.8"/>
    <n v="545.6"/>
    <s v=""/>
  </r>
  <r>
    <m/>
    <m/>
    <x v="2"/>
    <d v="2023-01-09T00:00:00"/>
    <m/>
    <x v="7"/>
    <s v="GRITSCH"/>
    <x v="0"/>
    <x v="4"/>
    <n v="2"/>
    <x v="2"/>
    <s v="TRASEIRO"/>
    <x v="2"/>
    <x v="11"/>
    <s v="HIFLY SUPER2000"/>
    <x v="1"/>
    <s v="FIAT FIORINO"/>
    <s v="BEX5C02"/>
    <n v="55643"/>
    <m/>
    <m/>
    <s v=""/>
    <s v="OK"/>
    <s v="GOMMA"/>
    <n v="23689"/>
    <n v="272.8"/>
    <n v="545.6"/>
    <s v=""/>
  </r>
  <r>
    <s v="MGF024/MGF025"/>
    <m/>
    <x v="2"/>
    <d v="2023-01-12T00:00:00"/>
    <m/>
    <x v="7"/>
    <s v="GRITSCH"/>
    <x v="0"/>
    <x v="5"/>
    <n v="2"/>
    <x v="0"/>
    <s v="TRASEIRO"/>
    <x v="5"/>
    <x v="11"/>
    <s v="HIFLY SUPER2000"/>
    <x v="1"/>
    <s v="MB SPRINTER"/>
    <s v="BCQ7135"/>
    <n v="134525"/>
    <m/>
    <m/>
    <s v=""/>
    <s v="OK"/>
    <s v="GOMMA"/>
    <n v="23834"/>
    <n v="576.22"/>
    <n v="1152.44"/>
    <s v=""/>
  </r>
  <r>
    <s v="BNU011/BNU012"/>
    <m/>
    <x v="2"/>
    <d v="2023-01-13T00:00:00"/>
    <m/>
    <x v="7"/>
    <s v="GRITSCH"/>
    <x v="0"/>
    <x v="3"/>
    <n v="2"/>
    <x v="2"/>
    <s v="TRASEIRO"/>
    <x v="2"/>
    <x v="11"/>
    <s v="HIFLY SUPER2000"/>
    <x v="1"/>
    <s v="FIAT FIORINO"/>
    <s v="BEX8E97"/>
    <n v="88815"/>
    <m/>
    <m/>
    <s v=""/>
    <s v="OK"/>
    <s v="GOMMA"/>
    <n v="32597"/>
    <n v="280.83999999999997"/>
    <n v="561.67999999999995"/>
    <s v=""/>
  </r>
  <r>
    <s v="BNU013/BNU014"/>
    <m/>
    <x v="2"/>
    <d v="2023-01-13T00:00:00"/>
    <m/>
    <x v="7"/>
    <s v="GRITSCH"/>
    <x v="0"/>
    <x v="3"/>
    <n v="2"/>
    <x v="2"/>
    <s v="DIANTEIRO"/>
    <x v="2"/>
    <x v="11"/>
    <s v="HIFLY SUPER2000"/>
    <x v="1"/>
    <s v="FIAT FIORINO"/>
    <s v="BEX8E97"/>
    <n v="88815"/>
    <m/>
    <m/>
    <s v=""/>
    <s v="OK"/>
    <s v="GOMMA"/>
    <n v="32597"/>
    <n v="280.83999999999997"/>
    <n v="561.67999999999995"/>
    <s v=""/>
  </r>
  <r>
    <s v="CAC021/CAC022"/>
    <m/>
    <x v="2"/>
    <d v="2023-01-16T00:00:00"/>
    <m/>
    <x v="7"/>
    <s v="GRITSCH"/>
    <x v="0"/>
    <x v="8"/>
    <n v="2"/>
    <x v="2"/>
    <s v="DIANTEIRO"/>
    <x v="2"/>
    <x v="11"/>
    <s v="HIFLY SUPER2000"/>
    <x v="1"/>
    <s v="FIAT FIORINO"/>
    <s v="BDX9F69"/>
    <n v="145000"/>
    <m/>
    <m/>
    <s v=""/>
    <s v="OK"/>
    <s v="GOMMA"/>
    <n v="32597"/>
    <n v="280.83999999999997"/>
    <n v="561.67999999999995"/>
    <s v=""/>
  </r>
  <r>
    <s v="PGO016/PGO017"/>
    <m/>
    <x v="2"/>
    <d v="2023-01-17T00:00:00"/>
    <m/>
    <x v="7"/>
    <s v="GRITSCH"/>
    <x v="0"/>
    <x v="9"/>
    <n v="2"/>
    <x v="2"/>
    <s v="DIANTEIRO"/>
    <x v="2"/>
    <x v="11"/>
    <s v="HIFLY SUPER2000"/>
    <x v="1"/>
    <s v="FIAT FIORINO"/>
    <s v="RHS8D13"/>
    <n v="69199"/>
    <m/>
    <m/>
    <s v=""/>
    <s v="OK"/>
    <s v="GOMMA"/>
    <n v="32597"/>
    <n v="280.83999999999997"/>
    <n v="561.67999999999995"/>
    <s v=""/>
  </r>
  <r>
    <s v="CAC023/CAC024"/>
    <m/>
    <x v="2"/>
    <d v="2023-01-17T00:00:00"/>
    <m/>
    <x v="7"/>
    <s v="GRITSCH"/>
    <x v="0"/>
    <x v="8"/>
    <n v="2"/>
    <x v="1"/>
    <s v="DIANTEIRO"/>
    <x v="1"/>
    <x v="18"/>
    <s v="ANDEREZA"/>
    <x v="1"/>
    <s v="VW SAVEIRO"/>
    <s v="SDU9F71"/>
    <n v="23000"/>
    <m/>
    <m/>
    <s v=""/>
    <s v="OK"/>
    <s v="GOMMA"/>
    <n v="31084"/>
    <n v="291.36"/>
    <n v="582.72"/>
    <s v=""/>
  </r>
  <r>
    <s v="CAC025/CAC026"/>
    <m/>
    <x v="2"/>
    <d v="2023-01-18T00:00:00"/>
    <m/>
    <x v="7"/>
    <s v="GRITSCH"/>
    <x v="0"/>
    <x v="8"/>
    <n v="2"/>
    <x v="1"/>
    <s v="TRASEIRO"/>
    <x v="1"/>
    <x v="18"/>
    <s v="ANDEREZA"/>
    <x v="1"/>
    <s v="VW SAVEIRO"/>
    <s v="BDM6A46"/>
    <n v="166700"/>
    <m/>
    <m/>
    <s v=""/>
    <s v="OK"/>
    <s v="GOMMA"/>
    <n v="31084"/>
    <n v="291.36"/>
    <n v="582.72"/>
    <s v=""/>
  </r>
  <r>
    <s v="PGO018/PGO020"/>
    <m/>
    <x v="2"/>
    <d v="2023-01-18T00:00:00"/>
    <m/>
    <x v="7"/>
    <s v="GRITSCH"/>
    <x v="0"/>
    <x v="9"/>
    <n v="2"/>
    <x v="2"/>
    <s v="TRASEIRO"/>
    <x v="2"/>
    <x v="11"/>
    <s v="HIFLY SUPER2000"/>
    <x v="1"/>
    <s v="FIAT FIORINO"/>
    <s v="RHS8D13"/>
    <n v="69199"/>
    <m/>
    <m/>
    <s v=""/>
    <s v="OK"/>
    <s v="GOMMA"/>
    <n v="32597"/>
    <n v="280.83999999999997"/>
    <n v="561.67999999999995"/>
    <s v=""/>
  </r>
  <r>
    <s v="166/167"/>
    <m/>
    <x v="2"/>
    <d v="2023-01-19T00:00:00"/>
    <m/>
    <x v="7"/>
    <s v="GRITSCH"/>
    <x v="0"/>
    <x v="4"/>
    <n v="2"/>
    <x v="1"/>
    <s v="DIANTEIRO"/>
    <x v="1"/>
    <x v="18"/>
    <s v="ANDEREZA"/>
    <x v="1"/>
    <s v="VW VOYAGE"/>
    <s v="BEB5D94"/>
    <n v="69983"/>
    <m/>
    <m/>
    <s v=""/>
    <s v="OK"/>
    <s v="GOMMA"/>
    <n v="33069"/>
    <n v="305.27999999999997"/>
    <n v="610.55999999999995"/>
    <s v=""/>
  </r>
  <r>
    <s v="168/169"/>
    <m/>
    <x v="2"/>
    <d v="2023-01-19T00:00:00"/>
    <m/>
    <x v="7"/>
    <s v="GRITSCH"/>
    <x v="0"/>
    <x v="4"/>
    <n v="2"/>
    <x v="1"/>
    <s v="TRASEIRO"/>
    <x v="1"/>
    <x v="18"/>
    <s v="ANDEREZA"/>
    <x v="1"/>
    <s v="VW VOYAGE"/>
    <s v="BEB5D94"/>
    <n v="69983"/>
    <m/>
    <m/>
    <s v=""/>
    <s v="OK"/>
    <s v="GOMMA"/>
    <n v="33069"/>
    <n v="305.27999999999997"/>
    <n v="610.55999999999995"/>
    <s v=""/>
  </r>
  <r>
    <s v="LAR037/LAR038"/>
    <m/>
    <x v="2"/>
    <d v="2023-01-19T00:00:00"/>
    <m/>
    <x v="7"/>
    <s v="GRITSCH"/>
    <x v="0"/>
    <x v="1"/>
    <n v="2"/>
    <x v="0"/>
    <s v="DIANTEIRO"/>
    <x v="0"/>
    <x v="21"/>
    <s v="TRIANGLE TR652"/>
    <x v="1"/>
    <s v="RANAULT MASTER"/>
    <s v="BEX8E15"/>
    <n v="184500"/>
    <m/>
    <m/>
    <s v=""/>
    <s v="OK"/>
    <s v="RS"/>
    <n v="7964"/>
    <n v="492.66"/>
    <n v="985.32"/>
    <s v=""/>
  </r>
  <r>
    <s v="LAR039/LAR040"/>
    <m/>
    <x v="2"/>
    <d v="2023-01-19T00:00:00"/>
    <m/>
    <x v="7"/>
    <s v="GRITSCH"/>
    <x v="0"/>
    <x v="1"/>
    <n v="2"/>
    <x v="0"/>
    <s v="TRASEIRO"/>
    <x v="0"/>
    <x v="20"/>
    <s v="LING LONG R666 "/>
    <x v="1"/>
    <s v="RANAULT MASTER"/>
    <s v="BEX8E15"/>
    <n v="184500"/>
    <m/>
    <m/>
    <s v=""/>
    <s v="OK"/>
    <s v="RS"/>
    <n v="8174"/>
    <n v="500.87"/>
    <n v="1001.74"/>
    <s v=""/>
  </r>
  <r>
    <s v="LAR041/LAR042"/>
    <m/>
    <x v="2"/>
    <d v="2023-01-19T00:00:00"/>
    <m/>
    <x v="7"/>
    <s v="GRITSCH"/>
    <x v="0"/>
    <x v="1"/>
    <n v="2"/>
    <x v="1"/>
    <s v="DIANTEIRO"/>
    <x v="1"/>
    <x v="18"/>
    <s v="ANDEREZA"/>
    <x v="1"/>
    <s v="VW SAVEIRO"/>
    <s v="RHD9F39"/>
    <n v="60462"/>
    <m/>
    <m/>
    <s v=""/>
    <s v="OK"/>
    <s v="GOMMA"/>
    <n v="31084"/>
    <n v="291.36"/>
    <n v="582.72"/>
    <s v=""/>
  </r>
  <r>
    <s v="CTB017"/>
    <m/>
    <x v="2"/>
    <d v="2023-01-19T00:00:00"/>
    <m/>
    <x v="7"/>
    <s v="GRITSCH"/>
    <x v="2"/>
    <x v="14"/>
    <n v="1"/>
    <x v="1"/>
    <s v="DIANTEIRO"/>
    <x v="1"/>
    <x v="18"/>
    <s v="ANDEREZA"/>
    <x v="1"/>
    <s v="VW SAVEIRO"/>
    <s v="SDU9F69"/>
    <n v="10000"/>
    <m/>
    <m/>
    <s v=""/>
    <s v="OK"/>
    <s v="GOMMA"/>
    <n v="31084"/>
    <n v="291.36"/>
    <n v="291.36"/>
    <s v=""/>
  </r>
  <r>
    <s v="TCM047/TCM048"/>
    <m/>
    <x v="2"/>
    <d v="2023-01-20T00:00:00"/>
    <m/>
    <x v="7"/>
    <s v="GRITSCH"/>
    <x v="0"/>
    <x v="4"/>
    <n v="2"/>
    <x v="1"/>
    <s v="DIANTEIRO"/>
    <x v="1"/>
    <x v="18"/>
    <s v="ANDEREZA"/>
    <x v="1"/>
    <s v="VW SAVEIRO"/>
    <s v="SDU9F61"/>
    <n v="19468"/>
    <m/>
    <m/>
    <s v=""/>
    <s v="OK"/>
    <s v="GOMMA"/>
    <n v="31084"/>
    <n v="292.36"/>
    <n v="584.72"/>
    <s v=""/>
  </r>
  <r>
    <s v="POA011/POA012"/>
    <m/>
    <x v="2"/>
    <d v="2023-01-23T00:00:00"/>
    <m/>
    <x v="7"/>
    <s v="GRITSCH"/>
    <x v="1"/>
    <x v="2"/>
    <n v="2"/>
    <x v="2"/>
    <s v="DIANTEIRO"/>
    <x v="2"/>
    <x v="11"/>
    <s v="HIFLY SUPER2000"/>
    <x v="1"/>
    <s v="FIAT FIORINO"/>
    <s v="BEX5C13"/>
    <n v="61157"/>
    <m/>
    <m/>
    <s v=""/>
    <s v="OK"/>
    <s v="GOMMA"/>
    <n v="32597"/>
    <n v="280.83999999999997"/>
    <n v="561.67999999999995"/>
    <s v=""/>
  </r>
  <r>
    <s v="BNU015/BNU016"/>
    <m/>
    <x v="2"/>
    <d v="2023-01-24T00:00:00"/>
    <m/>
    <x v="7"/>
    <s v="GRITSCH"/>
    <x v="2"/>
    <x v="3"/>
    <n v="2"/>
    <x v="2"/>
    <s v="DIANTEIRO"/>
    <x v="2"/>
    <x v="11"/>
    <s v="HIFLY SUPER2000"/>
    <x v="1"/>
    <s v="FIAT STRADA"/>
    <s v="BCS8E03"/>
    <n v="138525"/>
    <m/>
    <m/>
    <s v=""/>
    <s v="OK"/>
    <s v="GOMMA"/>
    <n v="32597"/>
    <n v="280.83999999999997"/>
    <n v="561.67999999999995"/>
    <s v=""/>
  </r>
  <r>
    <s v="173/174"/>
    <m/>
    <x v="2"/>
    <d v="2023-01-24T00:00:00"/>
    <m/>
    <x v="7"/>
    <s v="GRITSCH"/>
    <x v="0"/>
    <x v="4"/>
    <n v="2"/>
    <x v="2"/>
    <s v="DIANTEIRO"/>
    <x v="9"/>
    <x v="5"/>
    <s v="DUNLOP"/>
    <x v="1"/>
    <s v="VW GOL"/>
    <s v="BDS2G31"/>
    <n v="100080"/>
    <m/>
    <m/>
    <s v=""/>
    <s v="OK"/>
    <s v="JR DIAS"/>
    <n v="86526"/>
    <n v="305.27999999999997"/>
    <n v="610.55999999999995"/>
    <s v=""/>
  </r>
  <r>
    <s v="172/175"/>
    <m/>
    <x v="2"/>
    <d v="2023-01-24T00:00:00"/>
    <m/>
    <x v="7"/>
    <s v="GRITSCH"/>
    <x v="0"/>
    <x v="4"/>
    <n v="2"/>
    <x v="2"/>
    <s v="TRASEIRO"/>
    <x v="9"/>
    <x v="5"/>
    <s v="DUNLOP"/>
    <x v="1"/>
    <s v="VW GOL"/>
    <s v="BDS2G31"/>
    <n v="100080"/>
    <m/>
    <m/>
    <s v=""/>
    <s v="OK"/>
    <s v="JR DIAS"/>
    <n v="86526"/>
    <n v="305.27999999999997"/>
    <n v="610.55999999999995"/>
    <s v=""/>
  </r>
  <r>
    <s v="LAR043/LAR044"/>
    <m/>
    <x v="2"/>
    <d v="2023-01-24T00:00:00"/>
    <m/>
    <x v="7"/>
    <s v="GRITSCH"/>
    <x v="0"/>
    <x v="1"/>
    <n v="2"/>
    <x v="2"/>
    <s v="DIANTEIRO"/>
    <x v="2"/>
    <x v="5"/>
    <s v="DUNLOP"/>
    <x v="1"/>
    <s v="VW GOL"/>
    <s v="RHN6E33"/>
    <n v="86526"/>
    <m/>
    <m/>
    <s v=""/>
    <s v="OK"/>
    <s v="JR DIAS"/>
    <n v="86526"/>
    <n v="328.5"/>
    <n v="657"/>
    <s v=""/>
  </r>
  <r>
    <s v="LAR045/LAR046"/>
    <m/>
    <x v="2"/>
    <d v="2023-01-24T00:00:00"/>
    <m/>
    <x v="7"/>
    <s v="GRITSCH"/>
    <x v="0"/>
    <x v="1"/>
    <n v="2"/>
    <x v="2"/>
    <s v="TRASEIRO"/>
    <x v="2"/>
    <x v="5"/>
    <s v="DUNLOP"/>
    <x v="1"/>
    <s v="VW GOL"/>
    <s v="RHN6E33"/>
    <n v="86526"/>
    <m/>
    <m/>
    <s v=""/>
    <s v="OK"/>
    <s v="JR DIAS"/>
    <n v="86526"/>
    <n v="328.5"/>
    <n v="657"/>
    <s v=""/>
  </r>
  <r>
    <s v="MGF026/MGF027"/>
    <m/>
    <x v="2"/>
    <d v="2023-01-27T00:00:00"/>
    <m/>
    <x v="7"/>
    <s v="GRITSCH"/>
    <x v="0"/>
    <x v="5"/>
    <n v="2"/>
    <x v="2"/>
    <s v="DIANTEIRO"/>
    <x v="9"/>
    <x v="5"/>
    <s v="DUNLOP"/>
    <x v="1"/>
    <s v="VW GOL"/>
    <s v="BDS2G17"/>
    <n v="86027"/>
    <m/>
    <m/>
    <s v=""/>
    <s v="OK"/>
    <s v="JR DIAS"/>
    <n v="86526"/>
    <n v="305.27999999999997"/>
    <n v="610.55999999999995"/>
    <s v=""/>
  </r>
  <r>
    <s v="LDB032/LDB033"/>
    <m/>
    <x v="2"/>
    <d v="2023-01-30T00:00:00"/>
    <m/>
    <x v="7"/>
    <s v="GRITSCH"/>
    <x v="0"/>
    <x v="6"/>
    <n v="2"/>
    <x v="0"/>
    <s v="DIANTEIRO"/>
    <x v="0"/>
    <x v="20"/>
    <s v="LING LONG R666 "/>
    <x v="1"/>
    <s v="RANAULT MASTER"/>
    <s v="BEY4E59"/>
    <n v="73610"/>
    <m/>
    <m/>
    <s v=""/>
    <s v="OK"/>
    <s v="RS"/>
    <n v="8174"/>
    <n v="500.87"/>
    <n v="1001.74"/>
    <s v=""/>
  </r>
  <r>
    <s v="LDB027/LDB028"/>
    <m/>
    <x v="2"/>
    <d v="2023-01-30T00:00:00"/>
    <m/>
    <x v="7"/>
    <s v="GRITSCH"/>
    <x v="0"/>
    <x v="6"/>
    <n v="2"/>
    <x v="1"/>
    <s v="DIANTEIRO"/>
    <x v="1"/>
    <x v="18"/>
    <s v="ANDEREZA"/>
    <x v="1"/>
    <s v="VW SAVEIRO"/>
    <s v="SDU9F01"/>
    <n v="20879"/>
    <m/>
    <m/>
    <s v=""/>
    <s v="OK"/>
    <s v="GOMMA"/>
    <n v="31084"/>
    <n v="291.36"/>
    <n v="582.72"/>
    <s v=""/>
  </r>
  <r>
    <s v="LDB030/LDB031"/>
    <m/>
    <x v="2"/>
    <d v="2023-01-30T00:00:00"/>
    <m/>
    <x v="7"/>
    <s v="GRITSCH"/>
    <x v="0"/>
    <x v="6"/>
    <n v="2"/>
    <x v="1"/>
    <s v="TRASEIRO"/>
    <x v="1"/>
    <x v="18"/>
    <s v="ANDEREZA"/>
    <x v="1"/>
    <s v="VW SAVEIRO"/>
    <s v="SDU9F01"/>
    <n v="20879"/>
    <m/>
    <m/>
    <s v=""/>
    <s v="OK"/>
    <s v="GOMMA"/>
    <n v="31084"/>
    <n v="291.36"/>
    <n v="582.72"/>
    <s v=""/>
  </r>
  <r>
    <s v="184/185"/>
    <m/>
    <x v="2"/>
    <d v="2023-02-01T00:00:00"/>
    <m/>
    <x v="9"/>
    <s v="GRITSCH"/>
    <x v="0"/>
    <x v="10"/>
    <n v="2"/>
    <x v="0"/>
    <s v="DIANTEIRO"/>
    <x v="5"/>
    <x v="11"/>
    <s v="HIFLY SUPER2000"/>
    <x v="1"/>
    <s v="MB SPRINTER"/>
    <s v="BCQ7158"/>
    <n v="16553"/>
    <m/>
    <m/>
    <s v=""/>
    <s v="OK"/>
    <s v="GOMMA"/>
    <n v="23879"/>
    <n v="567.57000000000005"/>
    <n v="1135.1400000000001"/>
    <s v=""/>
  </r>
  <r>
    <s v="186/187"/>
    <m/>
    <x v="2"/>
    <d v="2023-02-01T00:00:00"/>
    <m/>
    <x v="9"/>
    <s v="GRITSCH"/>
    <x v="0"/>
    <x v="10"/>
    <n v="2"/>
    <x v="0"/>
    <s v="TRASEIRO"/>
    <x v="5"/>
    <x v="11"/>
    <s v="HIFLY SUPER2000"/>
    <x v="1"/>
    <s v="MB SPRINTER"/>
    <s v="BCQ7158"/>
    <n v="16553"/>
    <m/>
    <m/>
    <s v=""/>
    <s v="OK"/>
    <s v="GOMMA"/>
    <n v="23879"/>
    <n v="567.57000000000005"/>
    <n v="1135.1400000000001"/>
    <s v=""/>
  </r>
  <r>
    <m/>
    <m/>
    <x v="2"/>
    <d v="2023-02-01T00:00:00"/>
    <m/>
    <x v="9"/>
    <s v="GRITSCH"/>
    <x v="0"/>
    <x v="10"/>
    <n v="2"/>
    <x v="1"/>
    <s v="DIANTEIRO"/>
    <x v="1"/>
    <x v="11"/>
    <s v="HIFLY HF261 TECHCO 1"/>
    <x v="1"/>
    <s v="FIAT STRADA"/>
    <s v="BEP5J86"/>
    <n v="110836"/>
    <m/>
    <m/>
    <s v=""/>
    <s v="OK"/>
    <s v="GOMMA"/>
    <n v="33776"/>
    <n v="304.23"/>
    <n v="608.46"/>
    <s v=""/>
  </r>
  <r>
    <s v="BNU017/BNU018"/>
    <m/>
    <x v="2"/>
    <d v="2023-02-01T00:00:00"/>
    <m/>
    <x v="9"/>
    <s v="GRITSCH"/>
    <x v="2"/>
    <x v="3"/>
    <n v="2"/>
    <x v="0"/>
    <s v="DIANTEIRO"/>
    <x v="0"/>
    <x v="20"/>
    <s v="LING LONG R666 "/>
    <x v="1"/>
    <s v="RANAULT MASTER"/>
    <s v="BEX8E24"/>
    <n v="91462"/>
    <m/>
    <m/>
    <s v=""/>
    <s v="OK"/>
    <s v="RS"/>
    <n v="8174"/>
    <n v="500.87"/>
    <n v="1001.74"/>
    <s v=""/>
  </r>
  <r>
    <s v="TCM049/TCM048"/>
    <m/>
    <x v="2"/>
    <d v="2023-02-01T00:00:00"/>
    <m/>
    <x v="9"/>
    <s v="GRITSCH"/>
    <x v="0"/>
    <x v="4"/>
    <n v="2"/>
    <x v="1"/>
    <s v="DIANTEIRO"/>
    <x v="1"/>
    <x v="18"/>
    <s v="ANDEREZA"/>
    <x v="1"/>
    <s v="VW SAVEIRO"/>
    <s v="SDU9F54"/>
    <n v="36834"/>
    <m/>
    <m/>
    <s v=""/>
    <s v="OK"/>
    <s v="GOMMA"/>
    <n v="31084"/>
    <n v="291.36"/>
    <n v="582.72"/>
    <s v=""/>
  </r>
  <r>
    <s v="195/195"/>
    <m/>
    <x v="2"/>
    <d v="2023-02-06T00:00:00"/>
    <m/>
    <x v="9"/>
    <s v="GRITSCH"/>
    <x v="0"/>
    <x v="6"/>
    <n v="2"/>
    <x v="0"/>
    <s v="DIANTEIRO"/>
    <x v="0"/>
    <x v="20"/>
    <s v="LING LONG R666 "/>
    <x v="1"/>
    <s v="RANAULT MASTER"/>
    <s v="BDC9J85"/>
    <n v="105103"/>
    <m/>
    <m/>
    <s v=""/>
    <s v="OK"/>
    <s v="RS"/>
    <n v="8174"/>
    <n v="500.87"/>
    <n v="1001.74"/>
    <s v=""/>
  </r>
  <r>
    <s v="198/199"/>
    <m/>
    <x v="2"/>
    <d v="2023-02-06T00:00:00"/>
    <m/>
    <x v="9"/>
    <s v="GRITSCH"/>
    <x v="0"/>
    <x v="6"/>
    <n v="2"/>
    <x v="0"/>
    <s v="TRASEIRO"/>
    <x v="0"/>
    <x v="20"/>
    <s v="LING LONG R666 "/>
    <x v="1"/>
    <s v="RANAULT MASTER"/>
    <s v="BDC9J85"/>
    <n v="105103"/>
    <m/>
    <m/>
    <s v=""/>
    <s v="OK"/>
    <s v="RS"/>
    <n v="8174"/>
    <n v="500.87"/>
    <n v="1001.74"/>
    <s v=""/>
  </r>
  <r>
    <s v="198/199"/>
    <m/>
    <x v="2"/>
    <d v="2023-02-06T00:00:00"/>
    <m/>
    <x v="9"/>
    <s v="GRITSCH"/>
    <x v="0"/>
    <x v="6"/>
    <n v="2"/>
    <x v="0"/>
    <s v="TRASEIRO"/>
    <x v="0"/>
    <x v="20"/>
    <s v="LING LONG R666 "/>
    <x v="1"/>
    <s v="RANAULT MASTER"/>
    <s v="RHL1D81"/>
    <n v="153250"/>
    <m/>
    <m/>
    <s v=""/>
    <s v="OK"/>
    <s v="RS"/>
    <n v="8174"/>
    <n v="500.87"/>
    <n v="1001.74"/>
    <s v=""/>
  </r>
  <r>
    <s v="190/191"/>
    <m/>
    <x v="2"/>
    <d v="2023-02-07T00:00:00"/>
    <m/>
    <x v="9"/>
    <s v="GRITSCH"/>
    <x v="0"/>
    <x v="10"/>
    <n v="2"/>
    <x v="0"/>
    <s v="DIANTEIRO"/>
    <x v="5"/>
    <x v="11"/>
    <s v="HIFLY SUPER2000"/>
    <x v="1"/>
    <s v="MB SPRINTER"/>
    <s v="BCQ7155"/>
    <n v="56349"/>
    <m/>
    <m/>
    <s v=""/>
    <s v="OK"/>
    <s v="GOMMA"/>
    <n v="23879"/>
    <n v="567.57000000000005"/>
    <n v="1135.1400000000001"/>
    <s v=""/>
  </r>
  <r>
    <s v="192/193"/>
    <m/>
    <x v="2"/>
    <d v="2023-02-07T00:00:00"/>
    <m/>
    <x v="9"/>
    <s v="GRITSCH"/>
    <x v="0"/>
    <x v="10"/>
    <n v="2"/>
    <x v="0"/>
    <s v="TRASEIRO"/>
    <x v="5"/>
    <x v="11"/>
    <s v="HIFLY SUPER2000"/>
    <x v="1"/>
    <s v="MB SPRINTER"/>
    <s v="BCQ7155"/>
    <n v="56349"/>
    <m/>
    <m/>
    <s v=""/>
    <s v="OK"/>
    <s v="GOMMA"/>
    <n v="23879"/>
    <n v="567.57000000000005"/>
    <n v="1135.1400000000001"/>
    <s v=""/>
  </r>
  <r>
    <s v="200/201"/>
    <m/>
    <x v="2"/>
    <d v="2023-02-07T00:00:00"/>
    <m/>
    <x v="9"/>
    <s v="GRITSCH"/>
    <x v="0"/>
    <x v="17"/>
    <n v="2"/>
    <x v="0"/>
    <s v="DIANTEIRO"/>
    <x v="0"/>
    <x v="1"/>
    <s v="DELINTE DV2"/>
    <x v="1"/>
    <s v="RANAULT MASTER"/>
    <s v="RHQ6I70"/>
    <n v="11300"/>
    <m/>
    <m/>
    <s v=""/>
    <s v="OK"/>
    <s v="QUATRO1"/>
    <n v="1224"/>
    <n v="751"/>
    <n v="1502"/>
    <s v=""/>
  </r>
  <r>
    <s v="202/203"/>
    <m/>
    <x v="2"/>
    <d v="2023-02-07T00:00:00"/>
    <m/>
    <x v="9"/>
    <s v="GRITSCH"/>
    <x v="0"/>
    <x v="17"/>
    <n v="2"/>
    <x v="0"/>
    <s v="TRASEIRO"/>
    <x v="0"/>
    <x v="1"/>
    <s v="DELINTE DV2"/>
    <x v="1"/>
    <s v="RANAULT MASTER"/>
    <s v="RHQ6I70"/>
    <n v="11300"/>
    <m/>
    <m/>
    <s v=""/>
    <s v="OK"/>
    <s v="QUATRO1"/>
    <n v="1224"/>
    <n v="751"/>
    <n v="1502"/>
    <s v=""/>
  </r>
  <r>
    <s v="208/209"/>
    <m/>
    <x v="2"/>
    <d v="2023-02-14T00:00:00"/>
    <m/>
    <x v="9"/>
    <s v="GRITSCH"/>
    <x v="0"/>
    <x v="1"/>
    <n v="2"/>
    <x v="2"/>
    <s v="DIANTEIRO"/>
    <x v="2"/>
    <x v="11"/>
    <s v="HIFLY SUPER2000"/>
    <x v="1"/>
    <s v="FIAT FIORINO"/>
    <s v="RHS8D35"/>
    <n v="75765"/>
    <m/>
    <m/>
    <s v=""/>
    <s v="OK"/>
    <s v="GOMMA"/>
    <n v="23857"/>
    <n v="277.83"/>
    <n v="555.66"/>
    <s v=""/>
  </r>
  <r>
    <s v="206/207"/>
    <m/>
    <x v="2"/>
    <d v="2023-02-14T00:00:00"/>
    <m/>
    <x v="9"/>
    <s v="GRITSCH"/>
    <x v="0"/>
    <x v="10"/>
    <n v="2"/>
    <x v="1"/>
    <s v="DIANTEIRO"/>
    <x v="1"/>
    <x v="18"/>
    <s v="ANDEREZA"/>
    <x v="1"/>
    <s v="VW SAVEIRO"/>
    <s v="SDU9E88"/>
    <n v="26000"/>
    <m/>
    <m/>
    <s v=""/>
    <s v="OK"/>
    <s v="GOMMA"/>
    <n v="31084"/>
    <n v="291.36"/>
    <n v="582.72"/>
    <s v=""/>
  </r>
  <r>
    <s v="210/211"/>
    <m/>
    <x v="2"/>
    <d v="2023-02-15T00:00:00"/>
    <m/>
    <x v="9"/>
    <s v="GRITSCH"/>
    <x v="0"/>
    <x v="5"/>
    <n v="2"/>
    <x v="0"/>
    <s v="DIANTEIRO"/>
    <x v="0"/>
    <x v="20"/>
    <s v="LING LONG R666 "/>
    <x v="1"/>
    <s v="RANAULT MASTER"/>
    <s v="RHQ6I69"/>
    <n v="67402"/>
    <m/>
    <m/>
    <s v=""/>
    <s v="OK"/>
    <s v="RS"/>
    <n v="8174"/>
    <n v="500.87"/>
    <n v="1001.74"/>
    <s v=""/>
  </r>
  <r>
    <s v="214/215"/>
    <m/>
    <x v="2"/>
    <d v="2023-02-16T00:00:00"/>
    <m/>
    <x v="9"/>
    <s v="GRITSCH"/>
    <x v="0"/>
    <x v="10"/>
    <n v="2"/>
    <x v="0"/>
    <s v="DIANTEIRO"/>
    <x v="5"/>
    <x v="11"/>
    <s v="HIFLY SUPER2000"/>
    <x v="1"/>
    <s v="MB SPRINTER"/>
    <s v="BCQ7144"/>
    <n v="38989"/>
    <m/>
    <m/>
    <s v=""/>
    <s v="OK"/>
    <s v="GOMMA"/>
    <n v="23879"/>
    <n v="500.87"/>
    <n v="1001.74"/>
    <s v=""/>
  </r>
  <r>
    <s v="213/215"/>
    <m/>
    <x v="2"/>
    <d v="2023-02-22T00:00:00"/>
    <m/>
    <x v="9"/>
    <s v="GRITSCH"/>
    <x v="0"/>
    <x v="10"/>
    <n v="2"/>
    <x v="0"/>
    <s v="DIANTEIRO"/>
    <x v="5"/>
    <x v="11"/>
    <s v="HIFLY SUPER2000"/>
    <x v="1"/>
    <s v="MB SPRINTER"/>
    <s v="BCQ7144"/>
    <n v="38989"/>
    <m/>
    <m/>
    <s v=""/>
    <s v="OK"/>
    <s v="GOMMA"/>
    <n v="24041"/>
    <n v="548.08000000000004"/>
    <n v="1096.1600000000001"/>
    <s v=""/>
  </r>
  <r>
    <s v="216/217"/>
    <m/>
    <x v="2"/>
    <d v="2023-02-22T00:00:00"/>
    <m/>
    <x v="9"/>
    <s v="GRITSCH"/>
    <x v="0"/>
    <x v="12"/>
    <n v="2"/>
    <x v="0"/>
    <s v="DIANTEIRO"/>
    <x v="0"/>
    <x v="20"/>
    <s v="LING LONG R666 "/>
    <x v="1"/>
    <s v="RANAULT MASTER"/>
    <s v="RHS3G79"/>
    <n v="17835"/>
    <m/>
    <m/>
    <s v=""/>
    <s v="OK"/>
    <s v="RS"/>
    <n v="8174"/>
    <n v="500.87"/>
    <n v="1001.74"/>
    <s v=""/>
  </r>
  <r>
    <s v="218/219"/>
    <m/>
    <x v="2"/>
    <d v="2023-02-23T00:00:00"/>
    <m/>
    <x v="9"/>
    <s v="GRITSCH"/>
    <x v="0"/>
    <x v="4"/>
    <n v="2"/>
    <x v="2"/>
    <s v="DIANTEIRO"/>
    <x v="2"/>
    <x v="11"/>
    <s v="HIFLY SUPER2000"/>
    <x v="1"/>
    <s v="FIAT STRADA"/>
    <s v="BEB7C54"/>
    <n v="56131"/>
    <m/>
    <m/>
    <s v=""/>
    <s v="OK"/>
    <s v="GOMMA"/>
    <n v="23857"/>
    <n v="277.83"/>
    <n v="555.66"/>
    <s v=""/>
  </r>
  <r>
    <s v="220/221"/>
    <m/>
    <x v="2"/>
    <d v="2023-02-23T00:00:00"/>
    <m/>
    <x v="9"/>
    <s v="GRITSCH"/>
    <x v="0"/>
    <x v="4"/>
    <n v="2"/>
    <x v="2"/>
    <s v="DIANTEIRO"/>
    <x v="2"/>
    <x v="11"/>
    <s v="HIFLY SUPER2000"/>
    <x v="1"/>
    <s v="FIAT FIORINO"/>
    <s v="RHS8D20"/>
    <n v="33448"/>
    <m/>
    <m/>
    <s v=""/>
    <s v="OK"/>
    <s v="GOMMA"/>
    <n v="23857"/>
    <n v="277.83"/>
    <n v="555.66"/>
    <s v=""/>
  </r>
  <r>
    <s v="220/221"/>
    <m/>
    <x v="2"/>
    <d v="2023-02-23T00:00:00"/>
    <m/>
    <x v="9"/>
    <s v="GRITSCH"/>
    <x v="0"/>
    <x v="4"/>
    <n v="2"/>
    <x v="2"/>
    <s v="TRASEIRO"/>
    <x v="2"/>
    <x v="11"/>
    <s v="HIFLY SUPER2000"/>
    <x v="1"/>
    <s v="FIAT FIORINO"/>
    <s v="RHS8D20"/>
    <n v="33448"/>
    <m/>
    <m/>
    <s v=""/>
    <s v="OK"/>
    <s v="GOMMA"/>
    <n v="23857"/>
    <n v="277.83"/>
    <n v="555.66"/>
    <s v=""/>
  </r>
  <r>
    <s v="242/243"/>
    <m/>
    <x v="2"/>
    <d v="2023-02-24T00:00:00"/>
    <m/>
    <x v="9"/>
    <s v="GRITSCH"/>
    <x v="0"/>
    <x v="6"/>
    <n v="2"/>
    <x v="0"/>
    <s v="DIANTEIRO"/>
    <x v="5"/>
    <x v="11"/>
    <s v="HIFLY SUPER2000"/>
    <x v="1"/>
    <s v="MB SPRINTER"/>
    <s v="BBH4B56"/>
    <n v="234950"/>
    <m/>
    <m/>
    <s v=""/>
    <s v="OK"/>
    <s v="GOMMA"/>
    <n v="24073"/>
    <n v="548.08000000000004"/>
    <n v="1096.1600000000001"/>
    <s v=""/>
  </r>
  <r>
    <s v="242/243"/>
    <m/>
    <x v="2"/>
    <d v="2023-02-24T00:00:00"/>
    <m/>
    <x v="9"/>
    <s v="GRITSCH"/>
    <x v="0"/>
    <x v="6"/>
    <n v="2"/>
    <x v="2"/>
    <s v="DIANTEIRO"/>
    <x v="9"/>
    <x v="5"/>
    <s v="DUNLOP"/>
    <x v="1"/>
    <s v="CHEVROLET ONIX"/>
    <s v="BCQ3258"/>
    <n v="102860"/>
    <m/>
    <m/>
    <s v=""/>
    <s v="OK"/>
    <s v="JR DIAS"/>
    <n v="87288"/>
    <n v="328.5"/>
    <n v="657"/>
    <s v=""/>
  </r>
  <r>
    <s v="235/236"/>
    <m/>
    <x v="2"/>
    <d v="2023-02-24T00:00:00"/>
    <m/>
    <x v="9"/>
    <s v="GRITSCH"/>
    <x v="2"/>
    <x v="7"/>
    <n v="2"/>
    <x v="2"/>
    <s v="DIANTEIRO"/>
    <x v="2"/>
    <x v="11"/>
    <s v="HIFLY SUPER2000"/>
    <x v="1"/>
    <s v="FIAT FIORINO"/>
    <s v="BEQ2A59 "/>
    <n v="137202"/>
    <m/>
    <m/>
    <s v=""/>
    <s v="OK"/>
    <s v="GOMMA"/>
    <n v="23857"/>
    <n v="277.83"/>
    <n v="555.66"/>
    <s v=""/>
  </r>
  <r>
    <m/>
    <m/>
    <x v="2"/>
    <d v="2023-02-24T00:00:00"/>
    <m/>
    <x v="9"/>
    <s v="GRITSCH"/>
    <x v="0"/>
    <x v="10"/>
    <n v="4"/>
    <x v="1"/>
    <s v="TRASEIRO"/>
    <x v="1"/>
    <x v="22"/>
    <s v="GOODRIDE"/>
    <x v="1"/>
    <s v="FIAT STRADA"/>
    <s v="RHD9F31"/>
    <n v="90727"/>
    <m/>
    <m/>
    <s v=""/>
    <s v="OK"/>
    <s v="GOMMA"/>
    <s v="34092.."/>
    <n v="297.97000000000003"/>
    <n v="1191.8800000000001"/>
    <s v=""/>
  </r>
  <r>
    <s v="237/238"/>
    <m/>
    <x v="2"/>
    <d v="2023-02-24T00:00:00"/>
    <m/>
    <x v="9"/>
    <s v="GRITSCH"/>
    <x v="2"/>
    <x v="7"/>
    <n v="2"/>
    <x v="2"/>
    <s v="DIANTEIRO"/>
    <x v="2"/>
    <x v="11"/>
    <s v="HIFLY SUPER2000"/>
    <x v="1"/>
    <s v="FIAT FIORINO"/>
    <s v="RHS8D30 "/>
    <n v="77461"/>
    <m/>
    <m/>
    <s v=""/>
    <s v="OK"/>
    <s v="GOMMA"/>
    <n v="23857"/>
    <n v="277.83"/>
    <n v="555.66"/>
    <s v=""/>
  </r>
  <r>
    <m/>
    <m/>
    <x v="2"/>
    <d v="2023-02-28T00:00:00"/>
    <m/>
    <x v="9"/>
    <s v="GRITSCH"/>
    <x v="0"/>
    <x v="10"/>
    <n v="2"/>
    <x v="0"/>
    <s v="DIANTEIRO"/>
    <x v="5"/>
    <x v="11"/>
    <s v="HIFLY SUPER2000"/>
    <x v="1"/>
    <s v="MB SPRINTER"/>
    <s v="BCQ7149"/>
    <n v="49154"/>
    <m/>
    <m/>
    <s v=""/>
    <s v="OK"/>
    <s v="GOMMA"/>
    <s v="24073.."/>
    <n v="548.08000000000004"/>
    <n v="1096.1600000000001"/>
    <s v=""/>
  </r>
  <r>
    <m/>
    <m/>
    <x v="2"/>
    <d v="2023-02-28T00:00:00"/>
    <m/>
    <x v="9"/>
    <s v="GRITSCH"/>
    <x v="0"/>
    <x v="10"/>
    <n v="2"/>
    <x v="0"/>
    <s v="TRASEIRO"/>
    <x v="5"/>
    <x v="11"/>
    <s v="HIFLY SUPER2000"/>
    <x v="1"/>
    <s v="MB SPRINTER"/>
    <s v="BCQ7149"/>
    <n v="49154"/>
    <m/>
    <m/>
    <s v=""/>
    <s v="OK"/>
    <s v="GOMMA"/>
    <s v="24073.."/>
    <n v="549.08000000000004"/>
    <n v="1098.1600000000001"/>
    <s v=""/>
  </r>
  <r>
    <s v="249/250"/>
    <m/>
    <x v="2"/>
    <d v="2023-02-28T00:00:00"/>
    <m/>
    <x v="9"/>
    <s v="GRITSCH"/>
    <x v="0"/>
    <x v="4"/>
    <n v="2"/>
    <x v="2"/>
    <s v="DIANTEIRO"/>
    <x v="2"/>
    <x v="11"/>
    <s v="HIFLY SUPER2000"/>
    <x v="1"/>
    <s v="FIAT FIORINO"/>
    <s v="BDL4B04 "/>
    <n v="85273"/>
    <m/>
    <m/>
    <s v=""/>
    <s v="OK"/>
    <s v="GOMMA"/>
    <n v="23857"/>
    <n v="277.83"/>
    <n v="555.66"/>
    <s v=""/>
  </r>
  <r>
    <s v="249/250"/>
    <m/>
    <x v="2"/>
    <d v="2023-02-28T00:00:00"/>
    <m/>
    <x v="9"/>
    <s v="GRITSCH"/>
    <x v="0"/>
    <x v="4"/>
    <n v="2"/>
    <x v="2"/>
    <s v="DIANTEIRO"/>
    <x v="2"/>
    <x v="11"/>
    <s v="HIFLY SUPER2000"/>
    <x v="1"/>
    <s v="FIAT STRADA"/>
    <s v="BDL4B04 "/>
    <n v="85273"/>
    <m/>
    <m/>
    <s v=""/>
    <s v="OK"/>
    <s v="GOMMA"/>
    <n v="24073"/>
    <n v="278.83"/>
    <n v="557.66"/>
    <s v=""/>
  </r>
  <r>
    <m/>
    <m/>
    <x v="2"/>
    <d v="2023-02-28T00:00:00"/>
    <m/>
    <x v="9"/>
    <s v="GRITSCH"/>
    <x v="0"/>
    <x v="4"/>
    <n v="2"/>
    <x v="1"/>
    <s v="DIANTEIRO"/>
    <x v="1"/>
    <x v="23"/>
    <s v="ADEREZA"/>
    <x v="1"/>
    <s v="VW SAVEIRO"/>
    <s v="SDU9F51"/>
    <n v="18215"/>
    <m/>
    <m/>
    <s v=""/>
    <s v="OK"/>
    <s v="GOMMA"/>
    <n v="34092"/>
    <n v="291.36"/>
    <n v="582.72"/>
    <s v=""/>
  </r>
  <r>
    <s v="234/240"/>
    <m/>
    <x v="2"/>
    <d v="2023-03-01T00:00:00"/>
    <m/>
    <x v="10"/>
    <s v="GRITSCH"/>
    <x v="0"/>
    <x v="5"/>
    <n v="2"/>
    <x v="1"/>
    <s v="DIANTEIRO"/>
    <x v="1"/>
    <x v="18"/>
    <s v="ANDEREZA"/>
    <x v="1"/>
    <s v="VW SAVEIRO"/>
    <s v="BEU4B17"/>
    <n v="145600"/>
    <m/>
    <m/>
    <s v=""/>
    <s v="OK"/>
    <s v="GOMMA"/>
    <n v="3108"/>
    <n v="291.36"/>
    <n v="582.72"/>
    <s v=""/>
  </r>
  <r>
    <s v="231/239"/>
    <m/>
    <x v="2"/>
    <d v="2023-03-01T00:00:00"/>
    <m/>
    <x v="10"/>
    <s v="GRITSCH"/>
    <x v="0"/>
    <x v="5"/>
    <n v="2"/>
    <x v="1"/>
    <s v="TRASEIRO"/>
    <x v="1"/>
    <x v="18"/>
    <s v="ANDEREZA"/>
    <x v="1"/>
    <s v="VW SAVEIRO"/>
    <s v="BEU4B17"/>
    <n v="145600"/>
    <m/>
    <m/>
    <s v=""/>
    <s v="OK"/>
    <s v="GOMMA"/>
    <n v="3108"/>
    <n v="291.36"/>
    <n v="582.72"/>
    <s v=""/>
  </r>
  <r>
    <s v="228/230"/>
    <m/>
    <x v="2"/>
    <d v="2023-03-01T00:00:00"/>
    <m/>
    <x v="10"/>
    <s v="GRITSCH"/>
    <x v="0"/>
    <x v="5"/>
    <n v="2"/>
    <x v="0"/>
    <s v="DIANTEIRO"/>
    <x v="0"/>
    <x v="20"/>
    <s v="LING LONG R666 "/>
    <x v="1"/>
    <s v="RANAULT MASTER"/>
    <s v="RHL2D89"/>
    <n v="97635"/>
    <m/>
    <m/>
    <s v=""/>
    <s v="OK"/>
    <s v="RS"/>
    <n v="8174"/>
    <n v="500.87"/>
    <n v="1001.74"/>
    <s v=""/>
  </r>
  <r>
    <s v="233/232"/>
    <m/>
    <x v="2"/>
    <d v="2023-03-01T00:00:00"/>
    <m/>
    <x v="10"/>
    <s v="GRITSCH"/>
    <x v="0"/>
    <x v="5"/>
    <n v="2"/>
    <x v="1"/>
    <s v="DIANTEIRO"/>
    <x v="1"/>
    <x v="18"/>
    <s v="ANDEREZA"/>
    <x v="1"/>
    <s v="VW SAVEIRO"/>
    <s v="SDU9G05"/>
    <n v="26973"/>
    <m/>
    <m/>
    <s v=""/>
    <s v="OK"/>
    <s v="GOMMA"/>
    <n v="34092"/>
    <n v="291.36"/>
    <n v="582.72"/>
    <s v=""/>
  </r>
  <r>
    <m/>
    <m/>
    <x v="2"/>
    <d v="2023-03-01T00:00:00"/>
    <m/>
    <x v="10"/>
    <s v="GRITSCH"/>
    <x v="0"/>
    <x v="5"/>
    <n v="2"/>
    <x v="1"/>
    <s v="TRASEIRO"/>
    <x v="1"/>
    <x v="18"/>
    <s v="ANDEREZA"/>
    <x v="1"/>
    <s v="VW SAVEIRO"/>
    <s v="SDU9G05"/>
    <n v="26973"/>
    <m/>
    <m/>
    <s v=""/>
    <s v="OK"/>
    <s v="GOMMA"/>
    <n v="34092"/>
    <n v="291.36"/>
    <n v="582.72"/>
    <s v=""/>
  </r>
  <r>
    <s v="246/244"/>
    <m/>
    <x v="2"/>
    <d v="2023-03-02T00:00:00"/>
    <m/>
    <x v="10"/>
    <s v="GRITSCH"/>
    <x v="0"/>
    <x v="9"/>
    <n v="2"/>
    <x v="2"/>
    <s v="DIANTEIRO"/>
    <x v="2"/>
    <x v="11"/>
    <s v="HIFLY SUPER2000"/>
    <x v="1"/>
    <s v="FIAT STRADA"/>
    <s v="BED3G62"/>
    <n v="128320"/>
    <m/>
    <m/>
    <s v=""/>
    <s v="OK"/>
    <s v="GOMMA"/>
    <n v="24073"/>
    <n v="277.83"/>
    <n v="555.66"/>
    <s v=""/>
  </r>
  <r>
    <m/>
    <m/>
    <x v="2"/>
    <d v="2023-03-02T00:00:00"/>
    <m/>
    <x v="10"/>
    <s v="GRITSCH"/>
    <x v="0"/>
    <x v="9"/>
    <n v="2"/>
    <x v="2"/>
    <s v="TRASEIRO"/>
    <x v="2"/>
    <x v="11"/>
    <s v="HIFLY SUPER2000"/>
    <x v="1"/>
    <s v="FIAT STRADA"/>
    <s v="BED3G62"/>
    <n v="128320"/>
    <m/>
    <m/>
    <s v=""/>
    <s v="OK"/>
    <s v="GOMMA"/>
    <n v="24073"/>
    <n v="277.83"/>
    <n v="555.66"/>
    <s v=""/>
  </r>
  <r>
    <m/>
    <m/>
    <x v="2"/>
    <d v="2023-03-03T00:00:00"/>
    <m/>
    <x v="10"/>
    <s v="GRITSCH"/>
    <x v="0"/>
    <x v="4"/>
    <n v="2"/>
    <x v="2"/>
    <s v="DIANTEIRO"/>
    <x v="2"/>
    <x v="11"/>
    <s v="HIFLY SUPER2000"/>
    <x v="1"/>
    <s v="FIAT FIORINO"/>
    <s v="BEX5C10"/>
    <n v="70762"/>
    <m/>
    <m/>
    <s v=""/>
    <s v="OK"/>
    <s v="GOMMA"/>
    <n v="24073"/>
    <n v="277.83"/>
    <n v="555.66"/>
    <s v=""/>
  </r>
  <r>
    <m/>
    <m/>
    <x v="2"/>
    <d v="2023-03-03T00:00:00"/>
    <m/>
    <x v="10"/>
    <s v="GRITSCH"/>
    <x v="0"/>
    <x v="4"/>
    <n v="2"/>
    <x v="1"/>
    <s v="DIANTEIRO"/>
    <x v="1"/>
    <x v="18"/>
    <s v="ANDEREZA"/>
    <x v="1"/>
    <s v="FIAT STRADA"/>
    <s v="RHD9F31"/>
    <n v="89841"/>
    <m/>
    <m/>
    <s v=""/>
    <s v="OK"/>
    <s v="GOMMA"/>
    <n v="34092"/>
    <n v="291.36"/>
    <n v="582.72"/>
    <s v=""/>
  </r>
  <r>
    <m/>
    <m/>
    <x v="2"/>
    <d v="2023-03-03T00:00:00"/>
    <m/>
    <x v="10"/>
    <s v="GRITSCH"/>
    <x v="0"/>
    <x v="4"/>
    <n v="2"/>
    <x v="1"/>
    <s v="TRASEIRO"/>
    <x v="1"/>
    <x v="18"/>
    <s v="ANDEREZA"/>
    <x v="1"/>
    <s v="FIAT STRADA"/>
    <s v="RHD9F31"/>
    <n v="89841"/>
    <m/>
    <m/>
    <s v=""/>
    <s v="OK"/>
    <s v="GOMMA"/>
    <n v="34092"/>
    <n v="291.36"/>
    <n v="582.72"/>
    <s v=""/>
  </r>
  <r>
    <s v="266/267"/>
    <m/>
    <x v="2"/>
    <d v="2023-03-05T00:00:00"/>
    <m/>
    <x v="10"/>
    <s v="GRITSCH"/>
    <x v="0"/>
    <x v="1"/>
    <n v="2"/>
    <x v="0"/>
    <s v="DIANTEIRO"/>
    <x v="0"/>
    <x v="1"/>
    <s v="DELINTE DV2"/>
    <x v="1"/>
    <s v="RANAULT MASTER"/>
    <s v="BEX8E15"/>
    <n v="196100"/>
    <m/>
    <m/>
    <s v=""/>
    <s v="OK"/>
    <s v="QUATRO1"/>
    <n v="1293"/>
    <n v="597"/>
    <n v="1194"/>
    <s v=""/>
  </r>
  <r>
    <s v="266/267"/>
    <m/>
    <x v="2"/>
    <d v="2023-03-05T00:00:00"/>
    <m/>
    <x v="10"/>
    <s v="GRITSCH"/>
    <x v="0"/>
    <x v="1"/>
    <n v="2"/>
    <x v="0"/>
    <s v="TRASEIRO"/>
    <x v="0"/>
    <x v="1"/>
    <s v="DELINTE DV2"/>
    <x v="1"/>
    <s v="RANAULT MASTER"/>
    <s v="BEX8E15"/>
    <n v="196100"/>
    <m/>
    <m/>
    <s v=""/>
    <s v="OK"/>
    <s v="QUATRO1"/>
    <n v="1293"/>
    <n v="597"/>
    <n v="1194"/>
    <s v=""/>
  </r>
  <r>
    <s v="258/259"/>
    <m/>
    <x v="2"/>
    <d v="2023-03-05T00:00:00"/>
    <m/>
    <x v="10"/>
    <s v="GRITSCH"/>
    <x v="0"/>
    <x v="1"/>
    <n v="2"/>
    <x v="1"/>
    <s v="DIANTEIRO"/>
    <x v="1"/>
    <x v="18"/>
    <s v="ANDEREZA"/>
    <x v="1"/>
    <s v="FIAT STRADA"/>
    <s v="RHD9F39"/>
    <n v="71500"/>
    <m/>
    <m/>
    <s v=""/>
    <s v="OK"/>
    <s v="GOMMA"/>
    <n v="34092"/>
    <n v="291.36"/>
    <n v="582.72"/>
    <s v=""/>
  </r>
  <r>
    <s v="262/263"/>
    <m/>
    <x v="2"/>
    <d v="2023-03-05T00:00:00"/>
    <m/>
    <x v="10"/>
    <s v="GRITSCH"/>
    <x v="3"/>
    <x v="12"/>
    <n v="2"/>
    <x v="0"/>
    <s v="DIANTEIRO"/>
    <x v="0"/>
    <x v="1"/>
    <s v="DELINTE DV2"/>
    <x v="1"/>
    <s v="RANAULT MASTER"/>
    <s v="SDS3D12"/>
    <n v="102373"/>
    <m/>
    <m/>
    <s v=""/>
    <s v="OK"/>
    <s v="QUATRO1"/>
    <n v="1293"/>
    <n v="597"/>
    <n v="1194"/>
    <s v=""/>
  </r>
  <r>
    <s v="262/263"/>
    <m/>
    <x v="2"/>
    <d v="2023-03-05T00:00:00"/>
    <m/>
    <x v="10"/>
    <s v="GRITSCH"/>
    <x v="3"/>
    <x v="12"/>
    <n v="2"/>
    <x v="0"/>
    <s v="TRASEIRO"/>
    <x v="0"/>
    <x v="1"/>
    <s v="DELINTE DV2"/>
    <x v="1"/>
    <s v="RANAULT MASTER"/>
    <s v="SDS3D12"/>
    <n v="102373"/>
    <m/>
    <m/>
    <s v=""/>
    <s v="OK"/>
    <s v="QUATRO1"/>
    <n v="1293"/>
    <n v="597"/>
    <n v="1194"/>
    <s v=""/>
  </r>
  <r>
    <s v="260/261"/>
    <m/>
    <x v="2"/>
    <d v="2023-03-05T00:00:00"/>
    <m/>
    <x v="10"/>
    <s v="GRITSCH"/>
    <x v="0"/>
    <x v="1"/>
    <n v="2"/>
    <x v="1"/>
    <s v="TRASEIRO"/>
    <x v="1"/>
    <x v="18"/>
    <s v="ANDEREZA"/>
    <x v="1"/>
    <s v="VW SAVEIRO"/>
    <s v="SDU9E88"/>
    <n v="31750"/>
    <m/>
    <m/>
    <s v=""/>
    <s v="OK"/>
    <s v="GOMMA"/>
    <n v="34092"/>
    <n v="291.36"/>
    <n v="582.72"/>
    <s v=""/>
  </r>
  <r>
    <s v="249/250"/>
    <m/>
    <x v="2"/>
    <d v="2023-03-06T00:00:00"/>
    <m/>
    <x v="10"/>
    <s v="GRITSCH"/>
    <x v="2"/>
    <x v="13"/>
    <n v="2"/>
    <x v="1"/>
    <s v="DIANTEIRO"/>
    <x v="1"/>
    <x v="18"/>
    <s v="ANDEREZA"/>
    <x v="1"/>
    <s v="VW SAVEIRO"/>
    <s v="BDW4C13"/>
    <n v="89841"/>
    <m/>
    <m/>
    <s v=""/>
    <s v="OK"/>
    <s v="GOMMA"/>
    <n v="34092"/>
    <n v="291.36"/>
    <n v="582.72"/>
    <s v=""/>
  </r>
  <r>
    <s v="247/248"/>
    <m/>
    <x v="2"/>
    <d v="2023-03-06T00:00:00"/>
    <m/>
    <x v="10"/>
    <s v="GRITSCH"/>
    <x v="2"/>
    <x v="13"/>
    <n v="2"/>
    <x v="1"/>
    <s v="TRASEIRO"/>
    <x v="1"/>
    <x v="18"/>
    <s v="ANDEREZA"/>
    <x v="1"/>
    <s v="VW SAVEIRO"/>
    <s v="BDW4C13"/>
    <n v="89841"/>
    <m/>
    <m/>
    <s v=""/>
    <s v="OK"/>
    <s v="GOMMA"/>
    <n v="34092"/>
    <n v="291.36"/>
    <n v="582.72"/>
    <s v=""/>
  </r>
  <r>
    <s v="253/254"/>
    <m/>
    <x v="2"/>
    <d v="2023-03-06T00:00:00"/>
    <m/>
    <x v="10"/>
    <s v="GRITSCH"/>
    <x v="2"/>
    <x v="13"/>
    <n v="2"/>
    <x v="0"/>
    <s v="DIANTEIRO"/>
    <x v="0"/>
    <x v="20"/>
    <s v="LING LONG R666 "/>
    <x v="1"/>
    <s v="RANAULT MASTER"/>
    <s v="RHP7C49"/>
    <n v="50395"/>
    <m/>
    <m/>
    <s v=""/>
    <s v="OK"/>
    <s v="RS"/>
    <n v="8174"/>
    <n v="500.87"/>
    <n v="1001.74"/>
    <s v=""/>
  </r>
  <r>
    <s v="282/283"/>
    <m/>
    <x v="2"/>
    <d v="2023-03-08T00:00:00"/>
    <m/>
    <x v="10"/>
    <s v="GRITSCH"/>
    <x v="0"/>
    <x v="6"/>
    <n v="2"/>
    <x v="0"/>
    <s v="DIANTEIRO"/>
    <x v="0"/>
    <x v="1"/>
    <s v="DELINTE DV2"/>
    <x v="1"/>
    <s v="RANAULT MASTER"/>
    <s v="RHL8D81"/>
    <n v="159640"/>
    <m/>
    <m/>
    <s v=""/>
    <s v="OK"/>
    <s v="QUATRO1"/>
    <n v="1293"/>
    <n v="597"/>
    <n v="1194"/>
    <s v=""/>
  </r>
  <r>
    <s v="274/275"/>
    <m/>
    <x v="2"/>
    <d v="2023-03-08T00:00:00"/>
    <m/>
    <x v="10"/>
    <s v="GRITSCH"/>
    <x v="2"/>
    <x v="14"/>
    <n v="2"/>
    <x v="2"/>
    <s v="DIANTEIRO"/>
    <x v="2"/>
    <x v="11"/>
    <s v="HIFLY SUPER2000"/>
    <x v="1"/>
    <s v="FIAT FIORINO"/>
    <s v="RHS8D23"/>
    <n v="71000"/>
    <m/>
    <m/>
    <s v=""/>
    <s v="OK"/>
    <s v="GOMMA"/>
    <n v="24073"/>
    <n v="277.83"/>
    <n v="555.66"/>
    <s v=""/>
  </r>
  <r>
    <s v="280/281"/>
    <m/>
    <x v="2"/>
    <d v="2023-03-08T00:00:00"/>
    <m/>
    <x v="10"/>
    <s v="GRITSCH"/>
    <x v="0"/>
    <x v="8"/>
    <n v="2"/>
    <x v="1"/>
    <s v="DIANTEIRO"/>
    <x v="1"/>
    <x v="24"/>
    <s v="SENTURY QIRIN"/>
    <x v="1"/>
    <s v="VW SAVEIRO"/>
    <s v="SDU9F71"/>
    <n v="38500"/>
    <m/>
    <m/>
    <s v=""/>
    <s v="OK"/>
    <s v="QUATRO1"/>
    <s v="1101.."/>
    <n v="337.9"/>
    <n v="675.8"/>
    <s v=""/>
  </r>
  <r>
    <s v="276/277"/>
    <m/>
    <x v="2"/>
    <d v="2023-03-08T00:00:00"/>
    <m/>
    <x v="10"/>
    <s v="GRITSCH"/>
    <x v="0"/>
    <x v="8"/>
    <n v="2"/>
    <x v="1"/>
    <s v="DIANTEIRO"/>
    <x v="1"/>
    <x v="24"/>
    <s v="SENTURY QIRIN"/>
    <x v="1"/>
    <s v="VW SAVEIRO"/>
    <s v="SDU9G04"/>
    <n v="23000"/>
    <m/>
    <m/>
    <s v=""/>
    <s v="OK"/>
    <s v="QUATRO1"/>
    <s v="1101.."/>
    <n v="337.9"/>
    <n v="675.8"/>
    <s v=""/>
  </r>
  <r>
    <s v="278/279"/>
    <m/>
    <x v="2"/>
    <d v="2023-03-08T00:00:00"/>
    <m/>
    <x v="10"/>
    <s v="GRITSCH"/>
    <x v="0"/>
    <x v="8"/>
    <n v="2"/>
    <x v="1"/>
    <s v="TRASEIRO"/>
    <x v="1"/>
    <x v="24"/>
    <s v="SENTURY QIRIN"/>
    <x v="1"/>
    <s v="VW SAVEIRO"/>
    <s v="SDU9G04"/>
    <n v="23000"/>
    <m/>
    <m/>
    <s v=""/>
    <s v="OK"/>
    <s v="QUATRO1"/>
    <s v="1101.."/>
    <n v="337.9"/>
    <n v="675.8"/>
    <s v=""/>
  </r>
  <r>
    <s v="294/295"/>
    <m/>
    <x v="2"/>
    <d v="2023-03-13T00:00:00"/>
    <m/>
    <x v="10"/>
    <s v="GRITSCH"/>
    <x v="2"/>
    <x v="11"/>
    <n v="2"/>
    <x v="1"/>
    <s v="DIANTEIRO"/>
    <x v="1"/>
    <x v="17"/>
    <s v="COMFORSER"/>
    <x v="1"/>
    <s v="VW GOL"/>
    <s v="BDD4A12"/>
    <n v="59489"/>
    <m/>
    <m/>
    <s v=""/>
    <s v="OK"/>
    <s v="QUATRO1"/>
    <s v="1101."/>
    <n v="299.89999999999998"/>
    <n v="599.79999999999995"/>
    <s v=""/>
  </r>
  <r>
    <s v="288/289"/>
    <m/>
    <x v="2"/>
    <d v="2023-03-13T00:00:00"/>
    <m/>
    <x v="10"/>
    <s v="GRITSCH"/>
    <x v="0"/>
    <x v="6"/>
    <n v="2"/>
    <x v="1"/>
    <s v="DIANTEIRO"/>
    <x v="1"/>
    <x v="24"/>
    <s v="SENTURY QIRIN"/>
    <x v="1"/>
    <s v="VW SAVEIRO"/>
    <s v="BEF9E75"/>
    <n v="151850"/>
    <m/>
    <m/>
    <s v=""/>
    <s v="OK"/>
    <s v="QUATRO1"/>
    <s v="1101.."/>
    <n v="337.9"/>
    <n v="675.8"/>
    <s v=""/>
  </r>
  <r>
    <s v="288/289"/>
    <m/>
    <x v="2"/>
    <d v="2023-03-13T00:00:00"/>
    <m/>
    <x v="10"/>
    <s v="GRITSCH"/>
    <x v="0"/>
    <x v="6"/>
    <n v="2"/>
    <x v="1"/>
    <s v="TRASEIRO"/>
    <x v="1"/>
    <x v="24"/>
    <s v="SENTURY QIRIN"/>
    <x v="1"/>
    <s v="VW SAVEIRO"/>
    <s v="BEF9E75"/>
    <n v="151850"/>
    <m/>
    <m/>
    <s v=""/>
    <s v="OK"/>
    <s v="QUATRO1"/>
    <s v="1101.."/>
    <n v="337.9"/>
    <n v="675.8"/>
    <s v=""/>
  </r>
  <r>
    <s v="292/293"/>
    <m/>
    <x v="2"/>
    <d v="2023-03-13T00:00:00"/>
    <m/>
    <x v="10"/>
    <s v="GRITSCH"/>
    <x v="0"/>
    <x v="6"/>
    <n v="2"/>
    <x v="2"/>
    <s v="TRASEIRO"/>
    <x v="2"/>
    <x v="11"/>
    <s v="HIFLY SUPER2000"/>
    <x v="1"/>
    <s v="FIAT FIORINO"/>
    <s v="BEX5C07"/>
    <n v="66430"/>
    <m/>
    <m/>
    <s v=""/>
    <s v="OK"/>
    <s v="GOMMA"/>
    <n v="24073"/>
    <n v="277.83"/>
    <n v="555.66"/>
    <s v=""/>
  </r>
  <r>
    <s v="286/287"/>
    <m/>
    <x v="2"/>
    <d v="2023-03-13T00:00:00"/>
    <m/>
    <x v="10"/>
    <s v="GRITSCH"/>
    <x v="2"/>
    <x v="11"/>
    <n v="2"/>
    <x v="0"/>
    <s v="DIANTEIRO"/>
    <x v="0"/>
    <x v="1"/>
    <s v="DELINTE DV2"/>
    <x v="1"/>
    <s v="RANAULT MASTER"/>
    <s v="BEX8E21"/>
    <n v="55830"/>
    <m/>
    <m/>
    <s v=""/>
    <s v="OK"/>
    <s v="QUATRO1"/>
    <n v="1293"/>
    <n v="597"/>
    <n v="1194"/>
    <s v=""/>
  </r>
  <r>
    <m/>
    <m/>
    <x v="2"/>
    <d v="2023-03-13T00:00:00"/>
    <m/>
    <x v="10"/>
    <s v="GRITSCH"/>
    <x v="0"/>
    <x v="8"/>
    <n v="2"/>
    <x v="0"/>
    <s v="TRASEIRO"/>
    <x v="0"/>
    <x v="1"/>
    <s v="DELINTE DV2"/>
    <x v="1"/>
    <s v="RANAULT MASTER"/>
    <s v="BEY4E57"/>
    <n v="110020"/>
    <m/>
    <m/>
    <s v=""/>
    <s v="OK"/>
    <s v="QUATRO1"/>
    <n v="1293"/>
    <n v="597"/>
    <n v="1194"/>
    <s v=""/>
  </r>
  <r>
    <m/>
    <m/>
    <x v="2"/>
    <d v="2023-03-14T00:00:00"/>
    <m/>
    <x v="10"/>
    <s v="GRITSCH"/>
    <x v="0"/>
    <x v="10"/>
    <n v="2"/>
    <x v="2"/>
    <s v="DIANTEIRO"/>
    <x v="2"/>
    <x v="11"/>
    <s v="HIFLY SUPER2000"/>
    <x v="1"/>
    <s v="FIAT FIORINO"/>
    <s v="BEX5C12"/>
    <n v="68299"/>
    <m/>
    <m/>
    <s v=""/>
    <s v="OK"/>
    <s v="GOMMA"/>
    <n v="24073"/>
    <n v="277.83"/>
    <n v="555.66"/>
    <s v=""/>
  </r>
  <r>
    <m/>
    <m/>
    <x v="2"/>
    <d v="2023-03-16T00:00:00"/>
    <m/>
    <x v="10"/>
    <s v="GRITSCH"/>
    <x v="0"/>
    <x v="0"/>
    <n v="2"/>
    <x v="0"/>
    <s v="DIANTEIRO"/>
    <x v="0"/>
    <x v="1"/>
    <s v="DELINTE DV2"/>
    <x v="1"/>
    <s v="RANAULT MASTER"/>
    <s v="BDD0B22"/>
    <n v="80271"/>
    <m/>
    <m/>
    <s v=""/>
    <s v="OK"/>
    <s v="QUATRO1"/>
    <n v="1293"/>
    <n v="597"/>
    <n v="1194"/>
    <s v=""/>
  </r>
  <r>
    <m/>
    <m/>
    <x v="2"/>
    <d v="2023-03-16T00:00:00"/>
    <m/>
    <x v="10"/>
    <s v="GRITSCH"/>
    <x v="0"/>
    <x v="4"/>
    <n v="2"/>
    <x v="1"/>
    <s v="DIANTEIRO"/>
    <x v="1"/>
    <x v="24"/>
    <s v="SENTURY QIRIN"/>
    <x v="1"/>
    <s v="VW SAVEIRO"/>
    <s v="SDU9E86"/>
    <n v="28960"/>
    <m/>
    <m/>
    <s v=""/>
    <s v="OK"/>
    <s v="QUATRO1"/>
    <s v="1101.."/>
    <n v="337.9"/>
    <n v="675.8"/>
    <s v=""/>
  </r>
  <r>
    <m/>
    <m/>
    <x v="2"/>
    <d v="2023-03-16T00:00:00"/>
    <m/>
    <x v="10"/>
    <s v="GRITSCH"/>
    <x v="0"/>
    <x v="4"/>
    <n v="2"/>
    <x v="1"/>
    <s v="TRASEIRO"/>
    <x v="1"/>
    <x v="24"/>
    <s v="SENTURY QIRIN"/>
    <x v="1"/>
    <s v="VW SAVEIRO"/>
    <s v="SDU9E86"/>
    <n v="28960"/>
    <m/>
    <m/>
    <s v=""/>
    <s v="OK"/>
    <s v="QUATRO1"/>
    <s v="1101.."/>
    <n v="337.9"/>
    <n v="675.8"/>
    <s v=""/>
  </r>
  <r>
    <m/>
    <m/>
    <x v="2"/>
    <d v="2023-03-16T00:00:00"/>
    <m/>
    <x v="10"/>
    <s v="GRITSCH"/>
    <x v="0"/>
    <x v="4"/>
    <n v="2"/>
    <x v="1"/>
    <s v="DIANTEIRO"/>
    <x v="1"/>
    <x v="24"/>
    <s v="SENTURY QIRIN"/>
    <x v="1"/>
    <s v="VW SAVEIRO"/>
    <s v="SDU9F54"/>
    <n v="46476"/>
    <m/>
    <m/>
    <s v=""/>
    <s v="OK"/>
    <s v="QUATRO1"/>
    <s v="1101.."/>
    <n v="337.9"/>
    <n v="675.8"/>
    <s v=""/>
  </r>
  <r>
    <m/>
    <m/>
    <x v="2"/>
    <d v="2023-03-16T00:00:00"/>
    <m/>
    <x v="10"/>
    <s v="GRITSCH"/>
    <x v="0"/>
    <x v="4"/>
    <n v="2"/>
    <x v="1"/>
    <s v="TRASEIRO"/>
    <x v="1"/>
    <x v="24"/>
    <s v="SENTURY QIRIN"/>
    <x v="1"/>
    <s v="VW SAVEIRO"/>
    <s v="SDU9F54"/>
    <n v="46476"/>
    <m/>
    <m/>
    <s v=""/>
    <s v="OK"/>
    <s v="QUATRO1"/>
    <s v="1101.."/>
    <n v="337.9"/>
    <n v="675.8"/>
    <s v=""/>
  </r>
  <r>
    <s v="300/301"/>
    <m/>
    <x v="2"/>
    <d v="2023-03-17T00:00:00"/>
    <m/>
    <x v="10"/>
    <s v="GRITSCH"/>
    <x v="0"/>
    <x v="11"/>
    <n v="2"/>
    <x v="2"/>
    <s v="DIANTEIRO"/>
    <x v="2"/>
    <x v="11"/>
    <s v="HIFLY SUPER2000"/>
    <x v="1"/>
    <s v="FIAT FIORINO"/>
    <s v="BEQ2A54"/>
    <n v="74002"/>
    <m/>
    <m/>
    <s v=""/>
    <s v="OK"/>
    <s v="GOMMA"/>
    <n v="24150"/>
    <n v="268.10000000000002"/>
    <n v="536.20000000000005"/>
    <s v=""/>
  </r>
  <r>
    <m/>
    <m/>
    <x v="2"/>
    <d v="2023-03-20T00:00:00"/>
    <m/>
    <x v="10"/>
    <s v="GRITSCH"/>
    <x v="0"/>
    <x v="4"/>
    <n v="2"/>
    <x v="2"/>
    <s v="DIANTEIRO"/>
    <x v="2"/>
    <x v="11"/>
    <s v="HIFLY SUPER2000"/>
    <x v="1"/>
    <s v="FIAT FIORINO"/>
    <s v="BDE2H14"/>
    <n v="75067"/>
    <m/>
    <m/>
    <s v=""/>
    <s v="OK"/>
    <s v="GOMMA"/>
    <n v="24150"/>
    <n v="268.10000000000002"/>
    <n v="536.20000000000005"/>
    <s v=""/>
  </r>
  <r>
    <m/>
    <m/>
    <x v="2"/>
    <d v="2023-03-20T00:00:00"/>
    <m/>
    <x v="10"/>
    <s v="GRITSCH"/>
    <x v="0"/>
    <x v="4"/>
    <n v="2"/>
    <x v="0"/>
    <s v="DIANTEIRO"/>
    <x v="0"/>
    <x v="1"/>
    <s v="DELINTE DV2"/>
    <x v="1"/>
    <s v="RANAULT MASTER"/>
    <s v="BEY4E58"/>
    <n v="74965"/>
    <m/>
    <m/>
    <s v=""/>
    <s v="OK"/>
    <s v="QUATRO1"/>
    <n v="1293"/>
    <n v="597"/>
    <n v="1194"/>
    <s v=""/>
  </r>
  <r>
    <m/>
    <m/>
    <x v="2"/>
    <d v="2023-03-20T00:00:00"/>
    <m/>
    <x v="10"/>
    <s v="GRITSCH"/>
    <x v="0"/>
    <x v="3"/>
    <n v="2"/>
    <x v="2"/>
    <s v="DIANTEIRO"/>
    <x v="2"/>
    <x v="11"/>
    <s v="HIFLY SUPER2000"/>
    <x v="1"/>
    <s v="FIAT FIORINO"/>
    <s v="RHS8D22"/>
    <n v="86036"/>
    <m/>
    <m/>
    <s v=""/>
    <s v="OK"/>
    <s v="GOMMA"/>
    <n v="24150"/>
    <n v="268.10000000000002"/>
    <n v="536.20000000000005"/>
    <s v=""/>
  </r>
  <r>
    <m/>
    <m/>
    <x v="2"/>
    <d v="2023-03-20T00:00:00"/>
    <m/>
    <x v="10"/>
    <s v="GRITSCH"/>
    <x v="0"/>
    <x v="3"/>
    <n v="2"/>
    <x v="2"/>
    <s v="TRASEIRO"/>
    <x v="2"/>
    <x v="11"/>
    <s v="HIFLY SUPER2000"/>
    <x v="1"/>
    <s v="FIAT FIORINO"/>
    <s v="RHS8D22"/>
    <n v="86036"/>
    <m/>
    <m/>
    <s v=""/>
    <s v="OK"/>
    <s v="GOMMA"/>
    <n v="24150"/>
    <n v="268.10000000000002"/>
    <n v="536.20000000000005"/>
    <s v=""/>
  </r>
  <r>
    <m/>
    <m/>
    <x v="2"/>
    <d v="2023-03-20T00:00:00"/>
    <m/>
    <x v="10"/>
    <s v="GRITSCH"/>
    <x v="0"/>
    <x v="4"/>
    <n v="2"/>
    <x v="1"/>
    <s v="DIANTEIRO"/>
    <x v="1"/>
    <x v="24"/>
    <s v="SENTURY QIRIN"/>
    <x v="1"/>
    <s v="VW SAVEIRO"/>
    <s v="SDU9F72"/>
    <n v="20000"/>
    <m/>
    <m/>
    <s v=""/>
    <s v="OK"/>
    <s v="QUATRO1"/>
    <s v="1101.."/>
    <n v="337"/>
    <n v="674"/>
    <s v=""/>
  </r>
  <r>
    <m/>
    <m/>
    <x v="2"/>
    <d v="2023-03-21T00:00:00"/>
    <m/>
    <x v="10"/>
    <s v="GRITSCH"/>
    <x v="0"/>
    <x v="1"/>
    <n v="2"/>
    <x v="1"/>
    <s v="DIANTEIRO"/>
    <x v="1"/>
    <x v="24"/>
    <s v="SENTURY QIRIN"/>
    <x v="1"/>
    <s v="VW SAVEIRO"/>
    <s v="BEF6E72"/>
    <n v="115870"/>
    <m/>
    <m/>
    <s v=""/>
    <s v="OK"/>
    <s v="QUATRO1"/>
    <s v="1101.."/>
    <n v="337.9"/>
    <n v="675.8"/>
    <s v=""/>
  </r>
  <r>
    <m/>
    <m/>
    <x v="2"/>
    <d v="2023-03-21T00:00:00"/>
    <m/>
    <x v="10"/>
    <s v="GRITSCH"/>
    <x v="0"/>
    <x v="1"/>
    <n v="2"/>
    <x v="1"/>
    <s v="TRASEIRO"/>
    <x v="1"/>
    <x v="24"/>
    <s v="SENTURY QIRIN"/>
    <x v="1"/>
    <s v="VW SAVEIRO"/>
    <s v="BEF6E72"/>
    <n v="115870"/>
    <m/>
    <m/>
    <s v=""/>
    <s v="OK"/>
    <s v="QUATRO1"/>
    <s v="1101.."/>
    <n v="337.9"/>
    <n v="675.8"/>
    <s v=""/>
  </r>
  <r>
    <m/>
    <m/>
    <x v="2"/>
    <d v="2023-03-21T00:00:00"/>
    <m/>
    <x v="10"/>
    <s v="GRITSCH"/>
    <x v="0"/>
    <x v="1"/>
    <n v="2"/>
    <x v="1"/>
    <s v="TRASEIRO"/>
    <x v="1"/>
    <x v="24"/>
    <s v="SENTURY QIRIN"/>
    <x v="1"/>
    <s v="VW SAVEIRO"/>
    <s v="RHD6G25"/>
    <n v="101200"/>
    <m/>
    <m/>
    <s v=""/>
    <s v="OK"/>
    <s v="QUATRO1"/>
    <s v="1274-1"/>
    <n v="337.9"/>
    <n v="675.8"/>
    <s v=""/>
  </r>
  <r>
    <m/>
    <m/>
    <x v="2"/>
    <d v="2023-03-21T00:00:00"/>
    <m/>
    <x v="10"/>
    <s v="GRITSCH"/>
    <x v="0"/>
    <x v="1"/>
    <n v="2"/>
    <x v="1"/>
    <s v="DIANTEIRO"/>
    <x v="1"/>
    <x v="24"/>
    <s v="SENTURY QIRIN"/>
    <x v="1"/>
    <s v="VW SAVEIRO"/>
    <s v="RHD6G25"/>
    <n v="101200"/>
    <m/>
    <m/>
    <s v=""/>
    <s v="OK"/>
    <s v="QUATRO1"/>
    <s v="1101.."/>
    <n v="337.9"/>
    <n v="675.8"/>
    <s v=""/>
  </r>
  <r>
    <m/>
    <m/>
    <x v="2"/>
    <d v="2023-03-21T00:00:00"/>
    <m/>
    <x v="10"/>
    <s v="GRITSCH"/>
    <x v="2"/>
    <x v="14"/>
    <n v="2"/>
    <x v="1"/>
    <s v="DIANTEIRO"/>
    <x v="1"/>
    <x v="24"/>
    <s v="SENTURY QIRIN"/>
    <x v="1"/>
    <s v="VW SAVEIRO"/>
    <s v="SDU9F69"/>
    <n v="23500"/>
    <m/>
    <m/>
    <s v=""/>
    <s v="OK"/>
    <s v="GOMMA"/>
    <n v="34092"/>
    <n v="291.36"/>
    <n v="582.72"/>
    <s v=""/>
  </r>
  <r>
    <m/>
    <m/>
    <x v="2"/>
    <d v="2023-03-21T00:00:00"/>
    <m/>
    <x v="10"/>
    <s v="GRITSCH"/>
    <x v="0"/>
    <x v="8"/>
    <n v="2"/>
    <x v="1"/>
    <s v="DIANTEIRO"/>
    <x v="1"/>
    <x v="24"/>
    <s v="SENTURY QIRIN"/>
    <x v="1"/>
    <s v="VW SAVEIRO"/>
    <s v="SDU9F80"/>
    <n v="33500"/>
    <m/>
    <m/>
    <s v=""/>
    <s v="OK"/>
    <s v="QUATRO1"/>
    <s v="1274-1"/>
    <n v="337.9"/>
    <n v="675.8"/>
    <s v=""/>
  </r>
  <r>
    <m/>
    <m/>
    <x v="2"/>
    <d v="2023-03-21T00:00:00"/>
    <m/>
    <x v="10"/>
    <s v="GRITSCH"/>
    <x v="0"/>
    <x v="8"/>
    <n v="2"/>
    <x v="1"/>
    <s v="TRASEIRO"/>
    <x v="1"/>
    <x v="24"/>
    <s v="SENTURY QIRIN"/>
    <x v="1"/>
    <s v="VW SAVEIRO"/>
    <s v="SDU9F80"/>
    <n v="33500"/>
    <m/>
    <m/>
    <s v=""/>
    <s v="OK"/>
    <s v="QUATRO1"/>
    <s v="1274-1"/>
    <n v="338.9"/>
    <n v="677.8"/>
    <s v=""/>
  </r>
  <r>
    <m/>
    <m/>
    <x v="2"/>
    <d v="2023-03-30T00:00:00"/>
    <m/>
    <x v="10"/>
    <s v="GRITSCH"/>
    <x v="2"/>
    <x v="3"/>
    <n v="2"/>
    <x v="0"/>
    <s v="DIANTEIRO"/>
    <x v="0"/>
    <x v="1"/>
    <s v="DELINTE DV2"/>
    <x v="1"/>
    <s v="RANAULT MASTER"/>
    <s v="BEX8E16"/>
    <n v="194424"/>
    <m/>
    <m/>
    <s v=""/>
    <s v="OK"/>
    <s v="QUATRO1"/>
    <n v="1293"/>
    <n v="597"/>
    <n v="1194"/>
    <s v=""/>
  </r>
  <r>
    <m/>
    <m/>
    <x v="2"/>
    <d v="2023-03-30T00:00:00"/>
    <m/>
    <x v="10"/>
    <s v="GRITSCH"/>
    <x v="2"/>
    <x v="3"/>
    <n v="2"/>
    <x v="0"/>
    <s v="TRASEIRO"/>
    <x v="0"/>
    <x v="1"/>
    <s v="DELINTE DV2"/>
    <x v="1"/>
    <s v="RANAULT MASTER"/>
    <s v="BEX8E16"/>
    <n v="194424"/>
    <m/>
    <m/>
    <s v=""/>
    <s v="OK"/>
    <s v="QUATRO1"/>
    <n v="1293"/>
    <n v="597"/>
    <n v="1194"/>
    <s v=""/>
  </r>
  <r>
    <m/>
    <m/>
    <x v="2"/>
    <d v="2023-03-30T00:00:00"/>
    <m/>
    <x v="10"/>
    <s v="GRITSCH"/>
    <x v="2"/>
    <x v="14"/>
    <n v="2"/>
    <x v="1"/>
    <s v="DIANTEIRO"/>
    <x v="1"/>
    <x v="17"/>
    <s v="COMFORSER"/>
    <x v="1"/>
    <s v="VW SAVEIRO"/>
    <s v="SDU9F69"/>
    <n v="25000"/>
    <m/>
    <m/>
    <s v=""/>
    <s v="OK"/>
    <s v="QUATRO1"/>
    <s v="1274.."/>
    <n v="337.9"/>
    <n v="675.8"/>
    <s v=""/>
  </r>
  <r>
    <m/>
    <m/>
    <x v="2"/>
    <d v="2023-03-31T00:00:00"/>
    <m/>
    <x v="10"/>
    <s v="GRITSCH"/>
    <x v="2"/>
    <x v="7"/>
    <n v="2"/>
    <x v="2"/>
    <s v="DIANTEIRO"/>
    <x v="2"/>
    <x v="11"/>
    <s v="HIFLY SUPER2000"/>
    <x v="1"/>
    <s v="FIAT FIORINO"/>
    <s v="BEQ2A59"/>
    <n v="141500"/>
    <m/>
    <m/>
    <s v=""/>
    <s v="OK"/>
    <s v="GOMMA"/>
    <n v="24150"/>
    <n v="268.10000000000002"/>
    <n v="536.20000000000005"/>
    <s v=""/>
  </r>
  <r>
    <m/>
    <m/>
    <x v="2"/>
    <d v="2023-03-31T00:00:00"/>
    <m/>
    <x v="10"/>
    <s v="GRITSCH"/>
    <x v="2"/>
    <x v="7"/>
    <n v="2"/>
    <x v="2"/>
    <s v="DIANTEIRO"/>
    <x v="2"/>
    <x v="11"/>
    <s v="HIFLY SUPER2000"/>
    <x v="1"/>
    <s v="FIAT FIORINO"/>
    <s v="RHS8D25"/>
    <n v="83838"/>
    <m/>
    <m/>
    <s v=""/>
    <s v="OK"/>
    <s v="GOMMA"/>
    <n v="24150"/>
    <n v="268.10000000000002"/>
    <n v="536.20000000000005"/>
    <s v=""/>
  </r>
  <r>
    <m/>
    <m/>
    <x v="2"/>
    <d v="2023-04-01T00:00:00"/>
    <m/>
    <x v="10"/>
    <s v="GRITSCH"/>
    <x v="0"/>
    <x v="9"/>
    <n v="2"/>
    <x v="0"/>
    <s v="DIANTEIRO"/>
    <x v="0"/>
    <x v="1"/>
    <s v="DELINTE DV2"/>
    <x v="1"/>
    <s v="RANAULT MASTER"/>
    <s v="BEX8E15"/>
    <n v="198905"/>
    <m/>
    <m/>
    <s v=""/>
    <s v="OK"/>
    <s v="QUATRO1"/>
    <n v="1293"/>
    <n v="597"/>
    <n v="1194"/>
    <s v=""/>
  </r>
  <r>
    <m/>
    <m/>
    <x v="2"/>
    <d v="2023-04-07T00:00:00"/>
    <m/>
    <x v="10"/>
    <s v="GRITSCH"/>
    <x v="3"/>
    <x v="12"/>
    <n v="2"/>
    <x v="0"/>
    <s v="TRASEIRO"/>
    <x v="0"/>
    <x v="1"/>
    <s v="DELINTE DV2"/>
    <x v="1"/>
    <s v="RANAULT MASTER"/>
    <s v="BEE6B29"/>
    <n v="96985"/>
    <m/>
    <m/>
    <s v=""/>
    <s v="OK"/>
    <s v="QUATRO1"/>
    <n v="1274"/>
    <n v="597"/>
    <n v="1194"/>
    <s v=""/>
  </r>
  <r>
    <m/>
    <m/>
    <x v="2"/>
    <d v="2023-04-07T00:00:00"/>
    <m/>
    <x v="10"/>
    <s v="GRITSCH"/>
    <x v="0"/>
    <x v="4"/>
    <n v="2"/>
    <x v="0"/>
    <s v="DIANTEIRO"/>
    <x v="0"/>
    <x v="1"/>
    <s v="DELINTE DV2"/>
    <x v="1"/>
    <s v="RANAULT MASTER"/>
    <s v="RHL5F68"/>
    <n v="94686"/>
    <m/>
    <n v="-2299"/>
    <s v=""/>
    <s v="OK"/>
    <s v="QUATRO1"/>
    <n v="1274"/>
    <n v="597"/>
    <n v="1194"/>
    <s v=""/>
  </r>
  <r>
    <m/>
    <m/>
    <x v="2"/>
    <d v="2023-04-07T00:00:00"/>
    <m/>
    <x v="10"/>
    <s v="GRITSCH"/>
    <x v="3"/>
    <x v="12"/>
    <n v="2"/>
    <x v="0"/>
    <s v="TRASEIRO"/>
    <x v="0"/>
    <x v="1"/>
    <s v="DELINTE DV2"/>
    <x v="1"/>
    <s v="RANAULT MASTER"/>
    <s v="RHS2G79"/>
    <n v="18423"/>
    <m/>
    <m/>
    <s v=""/>
    <s v="OK"/>
    <s v="QUATRO1"/>
    <n v="1274"/>
    <n v="597"/>
    <n v="1194"/>
    <s v=""/>
  </r>
  <r>
    <m/>
    <m/>
    <x v="2"/>
    <d v="2023-04-07T00:00:00"/>
    <m/>
    <x v="10"/>
    <s v="GRITSCH"/>
    <x v="3"/>
    <x v="12"/>
    <n v="2"/>
    <x v="0"/>
    <s v="DIANTEIRO"/>
    <x v="0"/>
    <x v="1"/>
    <s v="DELINTE DV2"/>
    <x v="1"/>
    <s v="RANAULT MASTER"/>
    <s v="RHS3G78"/>
    <n v="13582"/>
    <m/>
    <m/>
    <s v=""/>
    <s v="OK"/>
    <s v="QUATRO1"/>
    <n v="1274"/>
    <n v="597"/>
    <n v="1194"/>
    <s v=""/>
  </r>
  <r>
    <m/>
    <m/>
    <x v="2"/>
    <d v="2023-04-10T00:00:00"/>
    <m/>
    <x v="10"/>
    <s v="GRITSCH"/>
    <x v="0"/>
    <x v="5"/>
    <n v="2"/>
    <x v="0"/>
    <s v="TRASEIRO"/>
    <x v="0"/>
    <x v="1"/>
    <s v="DELINTE DV2"/>
    <x v="1"/>
    <s v="RANAULT MASTER"/>
    <s v="RHL2D89"/>
    <n v="106000"/>
    <m/>
    <m/>
    <s v=""/>
    <s v="OK"/>
    <s v="QUATRO1"/>
    <n v="1274"/>
    <n v="597"/>
    <n v="1194"/>
    <s v=""/>
  </r>
  <r>
    <m/>
    <m/>
    <x v="2"/>
    <d v="2023-04-10T00:00:00"/>
    <m/>
    <x v="10"/>
    <s v="GRITSCH"/>
    <x v="0"/>
    <x v="5"/>
    <n v="2"/>
    <x v="0"/>
    <s v="TRASEIRO"/>
    <x v="0"/>
    <x v="1"/>
    <s v="DELINTE DV2"/>
    <x v="1"/>
    <s v="RANAULT MASTER"/>
    <s v="RHQ6I69"/>
    <n v="78000"/>
    <m/>
    <m/>
    <s v=""/>
    <s v="OK"/>
    <s v="QUATRO1"/>
    <n v="1274"/>
    <n v="597"/>
    <n v="1194"/>
    <s v=""/>
  </r>
  <r>
    <m/>
    <m/>
    <x v="2"/>
    <d v="2023-04-10T00:00:00"/>
    <m/>
    <x v="10"/>
    <s v="GRITSCH"/>
    <x v="0"/>
    <x v="5"/>
    <n v="2"/>
    <x v="2"/>
    <s v="TRASEIRO"/>
    <x v="2"/>
    <x v="11"/>
    <s v="HIFLY SUPER2000"/>
    <x v="1"/>
    <s v="FIAT FIORINO"/>
    <s v="RHS8D24"/>
    <n v="66000"/>
    <m/>
    <m/>
    <s v=""/>
    <s v="OK"/>
    <s v="GOMMA"/>
    <n v="24150"/>
    <n v="268"/>
    <n v="536"/>
    <s v=""/>
  </r>
  <r>
    <m/>
    <m/>
    <x v="2"/>
    <d v="2023-04-13T00:00:00"/>
    <m/>
    <x v="8"/>
    <s v="GRITSCH"/>
    <x v="0"/>
    <x v="4"/>
    <n v="2"/>
    <x v="2"/>
    <s v="DIANTEIRO"/>
    <x v="2"/>
    <x v="11"/>
    <s v="HIFLY SUPER2000"/>
    <x v="1"/>
    <s v="FIAT FIORINO"/>
    <s v="BDL9G03"/>
    <n v="78158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0"/>
    <x v="4"/>
    <n v="2"/>
    <x v="2"/>
    <s v="TRASEIRO"/>
    <x v="2"/>
    <x v="11"/>
    <s v="HIFLY SUPER2000"/>
    <x v="1"/>
    <s v="FIAT FIORINO"/>
    <s v="BDL9G03"/>
    <n v="78158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2"/>
    <x v="7"/>
    <n v="2"/>
    <x v="2"/>
    <s v="TRASEIRO"/>
    <x v="2"/>
    <x v="11"/>
    <s v="HIFLY SUPER2000"/>
    <x v="1"/>
    <s v="FIAT FIORINO"/>
    <s v="BEQ2A59 "/>
    <n v="141873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2"/>
    <x v="7"/>
    <n v="2"/>
    <x v="2"/>
    <s v="DIANTEIRO"/>
    <x v="2"/>
    <x v="11"/>
    <s v="HIFLY SUPER2000"/>
    <x v="1"/>
    <s v="FIAT FIORINO"/>
    <s v="BEQ2A59 "/>
    <n v="141873"/>
    <m/>
    <m/>
    <s v=""/>
    <s v="OK"/>
    <s v="GOMMA"/>
    <n v="24150"/>
    <n v="268.10000000000002"/>
    <n v="536.20000000000005"/>
    <s v=""/>
  </r>
  <r>
    <m/>
    <m/>
    <x v="2"/>
    <d v="2023-04-13T00:00:00"/>
    <m/>
    <x v="8"/>
    <s v="GRITSCH"/>
    <x v="0"/>
    <x v="9"/>
    <n v="2"/>
    <x v="2"/>
    <s v="DIANTEIRO"/>
    <x v="2"/>
    <x v="11"/>
    <s v="HIFLY SUPER2000"/>
    <x v="1"/>
    <s v="FIAT FIORINO"/>
    <s v="BEX5C18"/>
    <n v="115758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0"/>
    <x v="9"/>
    <n v="2"/>
    <x v="2"/>
    <s v="DIANTEIRO"/>
    <x v="2"/>
    <x v="11"/>
    <s v="HIFLY SUPER2000"/>
    <x v="1"/>
    <s v="FIAT FIORINO"/>
    <s v="BEX5C18"/>
    <n v="115758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2"/>
    <x v="7"/>
    <n v="2"/>
    <x v="1"/>
    <s v="DIANTEIRO"/>
    <x v="1"/>
    <x v="17"/>
    <s v="COMFORSER"/>
    <x v="1"/>
    <s v="VW SAVEIRO"/>
    <s v="SDU9F67 "/>
    <n v="26952"/>
    <m/>
    <m/>
    <s v=""/>
    <s v="OK"/>
    <s v="QUATRO1"/>
    <s v="1274.."/>
    <n v="337.9"/>
    <n v="675.8"/>
    <s v=""/>
  </r>
  <r>
    <m/>
    <m/>
    <x v="2"/>
    <d v="2023-04-13T00:00:00"/>
    <m/>
    <x v="8"/>
    <s v="GRITSCH"/>
    <x v="2"/>
    <x v="7"/>
    <n v="2"/>
    <x v="1"/>
    <s v="TRASEIRO"/>
    <x v="1"/>
    <x v="24"/>
    <s v="SENTURY QIRIN"/>
    <x v="1"/>
    <s v="VW SAVEIRO"/>
    <s v="SDU9F67 "/>
    <n v="26952"/>
    <m/>
    <m/>
    <s v=""/>
    <s v="OK"/>
    <s v="QUATRO1"/>
    <s v="1274-1"/>
    <n v="337.9"/>
    <n v="675.8"/>
    <s v=""/>
  </r>
  <r>
    <m/>
    <m/>
    <x v="2"/>
    <d v="2023-04-13T00:00:00"/>
    <m/>
    <x v="8"/>
    <s v="GRITSCH"/>
    <x v="0"/>
    <x v="9"/>
    <n v="2"/>
    <x v="1"/>
    <s v="DIANTEIRO"/>
    <x v="1"/>
    <x v="24"/>
    <s v="SENTURY QIRIN"/>
    <x v="1"/>
    <s v="VW SAVEIRO"/>
    <s v="SDU9F75"/>
    <n v="38652"/>
    <m/>
    <m/>
    <s v=""/>
    <s v="OK"/>
    <s v="GOMMA"/>
    <s v="1274-1"/>
    <n v="337.9"/>
    <n v="675.8"/>
    <s v=""/>
  </r>
  <r>
    <m/>
    <m/>
    <x v="2"/>
    <d v="2023-04-13T00:00:00"/>
    <m/>
    <x v="8"/>
    <s v="GRITSCH"/>
    <x v="0"/>
    <x v="9"/>
    <n v="2"/>
    <x v="1"/>
    <s v="TRASEIRO"/>
    <x v="1"/>
    <x v="24"/>
    <s v="SENTURY QIRIN"/>
    <x v="1"/>
    <s v="VW SAVEIRO"/>
    <s v="SDU9F75"/>
    <n v="38652"/>
    <m/>
    <m/>
    <s v=""/>
    <s v="OK"/>
    <s v="GOMMA"/>
    <s v="1274-1"/>
    <n v="337.9"/>
    <n v="675.8"/>
    <s v=""/>
  </r>
  <r>
    <m/>
    <m/>
    <x v="2"/>
    <d v="2023-04-14T00:00:00"/>
    <m/>
    <x v="8"/>
    <s v="GRITSCH"/>
    <x v="0"/>
    <x v="1"/>
    <n v="2"/>
    <x v="1"/>
    <s v="DIANTEIRO"/>
    <x v="1"/>
    <x v="17"/>
    <s v="COMFORSER"/>
    <x v="1"/>
    <s v="VW SAVEIRO"/>
    <s v="SDU9E88"/>
    <n v="42650"/>
    <m/>
    <m/>
    <s v=""/>
    <s v="OK"/>
    <s v="QUATRO1"/>
    <s v="1274.."/>
    <n v="337.9"/>
    <n v="675.8"/>
    <s v=""/>
  </r>
  <r>
    <m/>
    <m/>
    <x v="2"/>
    <d v="2023-04-14T00:00:00"/>
    <m/>
    <x v="8"/>
    <s v="GRITSCH"/>
    <x v="0"/>
    <x v="1"/>
    <n v="2"/>
    <x v="1"/>
    <s v="TRASEIRO"/>
    <x v="1"/>
    <x v="17"/>
    <s v="COMFORSER"/>
    <x v="1"/>
    <s v="VW SAVEIRO"/>
    <s v="SDU9E88"/>
    <n v="42650"/>
    <m/>
    <m/>
    <s v=""/>
    <s v="OK"/>
    <s v="QUATRO1"/>
    <n v="1348"/>
    <n v="339.9"/>
    <n v="679.8"/>
    <s v=""/>
  </r>
  <r>
    <m/>
    <m/>
    <x v="2"/>
    <d v="2023-04-17T00:00:00"/>
    <m/>
    <x v="8"/>
    <s v="GRITSCH"/>
    <x v="0"/>
    <x v="8"/>
    <n v="2"/>
    <x v="1"/>
    <s v="DIANTEIRO"/>
    <x v="1"/>
    <x v="24"/>
    <s v="SENTURY QIRIN"/>
    <x v="1"/>
    <s v="VW SAVEIRO"/>
    <s v="SDU9G01"/>
    <n v="32500"/>
    <m/>
    <m/>
    <s v=""/>
    <s v="OK"/>
    <s v="QUATRO1"/>
    <n v="1348"/>
    <n v="339.9"/>
    <n v="679.8"/>
    <s v=""/>
  </r>
  <r>
    <m/>
    <m/>
    <x v="2"/>
    <d v="2023-04-17T00:00:00"/>
    <m/>
    <x v="8"/>
    <s v="GRITSCH"/>
    <x v="0"/>
    <x v="8"/>
    <n v="2"/>
    <x v="1"/>
    <s v="TRASEIRO"/>
    <x v="1"/>
    <x v="24"/>
    <s v="SENTURY QIRIN"/>
    <x v="1"/>
    <s v="VW SAVEIRO"/>
    <s v="SDU9G01"/>
    <n v="32500"/>
    <m/>
    <m/>
    <s v=""/>
    <s v="OK"/>
    <s v="QUATRO1"/>
    <n v="1348"/>
    <n v="339.9"/>
    <n v="679.8"/>
    <s v=""/>
  </r>
  <r>
    <m/>
    <m/>
    <x v="2"/>
    <d v="2023-04-17T00:00:00"/>
    <m/>
    <x v="8"/>
    <s v="GRITSCH"/>
    <x v="2"/>
    <x v="14"/>
    <n v="2"/>
    <x v="1"/>
    <s v="DIANTEIRO"/>
    <x v="1"/>
    <x v="24"/>
    <s v="SENTURY QIRIN"/>
    <x v="1"/>
    <s v="VW SAVEIRO"/>
    <s v="SDU9G07"/>
    <n v="30000"/>
    <m/>
    <m/>
    <s v=""/>
    <s v="OK"/>
    <s v="QUATRO1"/>
    <n v="1348"/>
    <n v="339.9"/>
    <n v="679.8"/>
    <s v=""/>
  </r>
  <r>
    <m/>
    <m/>
    <x v="2"/>
    <d v="2023-04-17T00:00:00"/>
    <m/>
    <x v="8"/>
    <s v="GRITSCH"/>
    <x v="2"/>
    <x v="14"/>
    <n v="2"/>
    <x v="1"/>
    <s v="TRASEIRO"/>
    <x v="1"/>
    <x v="24"/>
    <s v="SENTURY QIRIN"/>
    <x v="1"/>
    <s v="VW SAVEIRO"/>
    <s v="SDU9G07"/>
    <n v="30000"/>
    <m/>
    <m/>
    <s v=""/>
    <s v="OK"/>
    <s v="QUATRO1"/>
    <n v="1348"/>
    <n v="339.9"/>
    <n v="679.8"/>
    <s v=""/>
  </r>
  <r>
    <m/>
    <m/>
    <x v="2"/>
    <d v="2023-04-18T00:00:00"/>
    <m/>
    <x v="8"/>
    <s v="GRITSCH"/>
    <x v="2"/>
    <x v="14"/>
    <n v="2"/>
    <x v="2"/>
    <s v="DIANTEIRO"/>
    <x v="2"/>
    <x v="11"/>
    <s v="HIFLY SUPER2000"/>
    <x v="1"/>
    <s v="FIAT FIORINO"/>
    <s v="RHS8D23"/>
    <n v="80000"/>
    <m/>
    <m/>
    <s v=""/>
    <s v="OK"/>
    <s v="GOMMA"/>
    <s v="24360."/>
    <n v="258.14999999999998"/>
    <n v="516.29999999999995"/>
    <s v=""/>
  </r>
  <r>
    <m/>
    <m/>
    <x v="2"/>
    <d v="2023-04-18T00:00:00"/>
    <m/>
    <x v="8"/>
    <s v="GRITSCH"/>
    <x v="0"/>
    <x v="9"/>
    <n v="2"/>
    <x v="2"/>
    <s v="DIANTEIRO"/>
    <x v="2"/>
    <x v="11"/>
    <s v="HIFLY SUPER2000"/>
    <x v="1"/>
    <s v="FIAT FIORINO"/>
    <s v="RHT5B02"/>
    <n v="64986"/>
    <m/>
    <m/>
    <s v=""/>
    <s v="OK"/>
    <s v="GOMMA"/>
    <s v="24360."/>
    <n v="258.14999999999998"/>
    <n v="516.29999999999995"/>
    <s v=""/>
  </r>
  <r>
    <m/>
    <m/>
    <x v="2"/>
    <d v="2023-04-18T00:00:00"/>
    <m/>
    <x v="8"/>
    <s v="GRITSCH"/>
    <x v="0"/>
    <x v="9"/>
    <n v="2"/>
    <x v="2"/>
    <s v="DIANTEIRO"/>
    <x v="2"/>
    <x v="11"/>
    <s v="HIFLY SUPER2000"/>
    <x v="1"/>
    <s v="FIAT FIORINO"/>
    <s v="RHT5B02"/>
    <n v="64986"/>
    <m/>
    <m/>
    <s v=""/>
    <s v="OK"/>
    <s v="GOMMA"/>
    <s v="24360."/>
    <n v="258.14999999999998"/>
    <n v="516.29999999999995"/>
    <s v=""/>
  </r>
  <r>
    <m/>
    <m/>
    <x v="2"/>
    <d v="2023-04-18T00:00:00"/>
    <m/>
    <x v="8"/>
    <s v="GRITSCH"/>
    <x v="2"/>
    <x v="7"/>
    <n v="2"/>
    <x v="1"/>
    <s v="DIANTEIRO"/>
    <x v="1"/>
    <x v="24"/>
    <s v="SENTURY QIRIN"/>
    <x v="1"/>
    <s v="VW SAVEIRO"/>
    <s v="SDU9E85  "/>
    <n v="27000"/>
    <m/>
    <m/>
    <s v=""/>
    <s v="OK"/>
    <s v="QUATRO1"/>
    <n v="1348"/>
    <n v="339.9"/>
    <n v="679.8"/>
    <s v=""/>
  </r>
  <r>
    <m/>
    <m/>
    <x v="2"/>
    <d v="2023-04-18T00:00:00"/>
    <m/>
    <x v="8"/>
    <s v="GRITSCH"/>
    <x v="2"/>
    <x v="7"/>
    <n v="2"/>
    <x v="1"/>
    <s v="TRASEIRO"/>
    <x v="1"/>
    <x v="24"/>
    <s v="SENTURY QIRIN"/>
    <x v="1"/>
    <s v="VW SAVEIRO"/>
    <s v="SDU9E85  "/>
    <n v="27000"/>
    <m/>
    <m/>
    <s v=""/>
    <s v="OK"/>
    <s v="QUATRO1"/>
    <n v="1348"/>
    <n v="339.9"/>
    <n v="679.8"/>
    <s v=""/>
  </r>
  <r>
    <m/>
    <m/>
    <x v="2"/>
    <d v="2023-04-20T00:00:00"/>
    <m/>
    <x v="8"/>
    <s v="GRITSCH"/>
    <x v="0"/>
    <x v="6"/>
    <n v="2"/>
    <x v="2"/>
    <s v="DIANTEIRO"/>
    <x v="2"/>
    <x v="11"/>
    <s v="HIFLY SUPER2000"/>
    <x v="1"/>
    <s v="FIAT FIORINO"/>
    <s v="BCJ9B46"/>
    <n v="103000"/>
    <m/>
    <m/>
    <s v=""/>
    <s v="OK"/>
    <s v="GOMMA"/>
    <n v="24412"/>
    <n v="258.14999999999998"/>
    <n v="516.29999999999995"/>
    <s v=""/>
  </r>
  <r>
    <m/>
    <m/>
    <x v="2"/>
    <d v="2023-04-21T00:00:00"/>
    <m/>
    <x v="8"/>
    <s v="GRITSCH"/>
    <x v="0"/>
    <x v="8"/>
    <n v="2"/>
    <x v="2"/>
    <s v="DIANTEIRO"/>
    <x v="2"/>
    <x v="11"/>
    <s v="HIFLY SUPER2000"/>
    <x v="1"/>
    <s v="FIAT STRADA"/>
    <s v="BDF4I79"/>
    <n v="141985"/>
    <m/>
    <m/>
    <s v=""/>
    <s v="OK"/>
    <s v="GOMMA"/>
    <n v="24412"/>
    <n v="258.14999999999998"/>
    <n v="516.29999999999995"/>
    <s v=""/>
  </r>
  <r>
    <m/>
    <m/>
    <x v="2"/>
    <d v="2023-04-21T00:00:00"/>
    <m/>
    <x v="8"/>
    <s v="GRITSCH"/>
    <x v="2"/>
    <x v="14"/>
    <n v="2"/>
    <x v="2"/>
    <s v="DIANTEIRO"/>
    <x v="2"/>
    <x v="11"/>
    <s v="HIFLY SUPER2000"/>
    <x v="1"/>
    <s v="FIAT FIORINO"/>
    <s v="RHS8D27"/>
    <n v="85000"/>
    <m/>
    <m/>
    <s v=""/>
    <s v="OK"/>
    <s v="GOMMA"/>
    <n v="24412"/>
    <n v="258.14999999999998"/>
    <n v="516.29999999999995"/>
    <s v=""/>
  </r>
  <r>
    <m/>
    <m/>
    <x v="2"/>
    <d v="2023-04-21T00:00:00"/>
    <m/>
    <x v="8"/>
    <s v="GRITSCH"/>
    <x v="2"/>
    <x v="14"/>
    <n v="2"/>
    <x v="2"/>
    <s v="TRASEIRO"/>
    <x v="2"/>
    <x v="11"/>
    <s v="HIFLY SUPER2000"/>
    <x v="1"/>
    <s v="FIAT FIORINO"/>
    <s v="RHS8D27"/>
    <n v="85000"/>
    <m/>
    <m/>
    <s v=""/>
    <s v="OK"/>
    <s v="GOMMA"/>
    <n v="24412"/>
    <n v="258.14999999999998"/>
    <n v="516.29999999999995"/>
    <s v=""/>
  </r>
  <r>
    <m/>
    <m/>
    <x v="2"/>
    <d v="2023-04-21T00:00:00"/>
    <m/>
    <x v="8"/>
    <s v="GRITSCH"/>
    <x v="0"/>
    <x v="6"/>
    <n v="2"/>
    <x v="1"/>
    <s v="DIANTEIRO"/>
    <x v="1"/>
    <x v="11"/>
    <s v="HIFLY HF261 TECHCO 1"/>
    <x v="1"/>
    <s v="VW SAVEIRO"/>
    <s v="SDU9F45"/>
    <n v="43100"/>
    <m/>
    <m/>
    <s v=""/>
    <s v="OK"/>
    <s v="QUATRO1"/>
    <n v="1348"/>
    <n v="339.9"/>
    <n v="6479.8"/>
    <s v=""/>
  </r>
  <r>
    <m/>
    <m/>
    <x v="2"/>
    <d v="2023-04-21T00:00:00"/>
    <m/>
    <x v="8"/>
    <s v="GRITSCH"/>
    <x v="0"/>
    <x v="6"/>
    <n v="2"/>
    <x v="1"/>
    <s v="TRASEIRO"/>
    <x v="1"/>
    <x v="11"/>
    <s v="HIFLY HF261 TECHCO 1"/>
    <x v="1"/>
    <s v="VW SAVEIRO"/>
    <s v="SDU9F45"/>
    <n v="43100"/>
    <m/>
    <m/>
    <s v=""/>
    <s v="OK"/>
    <s v="QUATRO1"/>
    <n v="1348"/>
    <n v="339.9"/>
    <n v="6479.8"/>
    <s v=""/>
  </r>
  <r>
    <m/>
    <m/>
    <x v="2"/>
    <d v="2023-04-25T00:00:00"/>
    <m/>
    <x v="8"/>
    <s v="GRITSCH"/>
    <x v="0"/>
    <x v="6"/>
    <n v="2"/>
    <x v="0"/>
    <s v="DIANTEIRO"/>
    <x v="5"/>
    <x v="11"/>
    <s v="HIFLY SUPER2000"/>
    <x v="1"/>
    <s v="MB SPRINTER"/>
    <s v="BBH4B56"/>
    <n v="239581"/>
    <m/>
    <m/>
    <s v=""/>
    <s v="OK"/>
    <s v="GOMMA"/>
    <n v="24440"/>
    <n v="545.17999999999995"/>
    <n v="1090.3599999999999"/>
    <s v=""/>
  </r>
  <r>
    <m/>
    <m/>
    <x v="2"/>
    <d v="2023-04-25T00:00:00"/>
    <m/>
    <x v="8"/>
    <s v="GRITSCH"/>
    <x v="2"/>
    <x v="12"/>
    <n v="2"/>
    <x v="2"/>
    <s v="DIANTEIRO"/>
    <x v="9"/>
    <x v="3"/>
    <s v="APOLLO"/>
    <x v="1"/>
    <s v="VW GOL"/>
    <s v="RHB4F06"/>
    <n v="107054"/>
    <m/>
    <m/>
    <s v=""/>
    <s v="OK"/>
    <s v="QUATRO1"/>
    <s v="1375."/>
    <n v="329.9"/>
    <n v="659.8"/>
    <s v=""/>
  </r>
  <r>
    <m/>
    <m/>
    <x v="2"/>
    <d v="2023-04-25T00:00:00"/>
    <m/>
    <x v="8"/>
    <s v="GRITSCH"/>
    <x v="2"/>
    <x v="14"/>
    <n v="2"/>
    <x v="0"/>
    <s v="DIANTEIRO"/>
    <x v="0"/>
    <x v="11"/>
    <s v="HIFLY SUPER2000"/>
    <x v="1"/>
    <s v="RANAULT MASTER"/>
    <s v="RHK8F86"/>
    <n v="76000"/>
    <m/>
    <m/>
    <s v=""/>
    <s v="OK"/>
    <s v="GOMMA"/>
    <n v="24360"/>
    <n v="507.2"/>
    <n v="1014.4"/>
    <s v=""/>
  </r>
  <r>
    <m/>
    <m/>
    <x v="2"/>
    <d v="2023-04-25T00:00:00"/>
    <m/>
    <x v="8"/>
    <s v="GRITSCH"/>
    <x v="0"/>
    <x v="6"/>
    <n v="2"/>
    <x v="1"/>
    <s v="DIANTEIRO"/>
    <x v="1"/>
    <x v="24"/>
    <s v="SENTURY QIRIN"/>
    <x v="1"/>
    <s v="VW SAVEIRO"/>
    <s v="SDU9F01"/>
    <n v="45512"/>
    <m/>
    <m/>
    <s v=""/>
    <s v="OK"/>
    <s v="QUATRO1"/>
    <n v="1348"/>
    <n v="339.9"/>
    <n v="679.8"/>
    <s v=""/>
  </r>
  <r>
    <m/>
    <m/>
    <x v="2"/>
    <d v="2023-04-25T00:00:00"/>
    <m/>
    <x v="8"/>
    <s v="GRITSCH"/>
    <x v="0"/>
    <x v="6"/>
    <n v="2"/>
    <x v="1"/>
    <s v="TRASEIRO"/>
    <x v="1"/>
    <x v="24"/>
    <s v="SENTURY QIRIN"/>
    <x v="1"/>
    <s v="VW SAVEIRO"/>
    <s v="SDU9F01"/>
    <n v="45513"/>
    <m/>
    <m/>
    <s v=""/>
    <s v="OK"/>
    <s v="QUATRO1"/>
    <n v="1348"/>
    <n v="339.9"/>
    <n v="679.8"/>
    <s v=""/>
  </r>
  <r>
    <m/>
    <m/>
    <x v="2"/>
    <d v="2023-04-25T00:00:00"/>
    <m/>
    <x v="8"/>
    <s v="GRITSCH"/>
    <x v="0"/>
    <x v="6"/>
    <n v="2"/>
    <x v="1"/>
    <s v="DIANTEIRO"/>
    <x v="1"/>
    <x v="24"/>
    <s v="SENTURY QIRIN"/>
    <x v="1"/>
    <s v="VW SAVEIRO"/>
    <s v="SDU9F98"/>
    <n v="27112"/>
    <m/>
    <m/>
    <s v=""/>
    <s v="OK"/>
    <s v="QUATRO1"/>
    <n v="1348"/>
    <n v="339.9"/>
    <n v="679.8"/>
    <s v=""/>
  </r>
  <r>
    <m/>
    <m/>
    <x v="2"/>
    <d v="2023-04-25T00:00:00"/>
    <m/>
    <x v="8"/>
    <s v="GRITSCH"/>
    <x v="0"/>
    <x v="6"/>
    <n v="2"/>
    <x v="1"/>
    <s v="TRASEIRO"/>
    <x v="1"/>
    <x v="24"/>
    <s v="SENTURY QIRIN"/>
    <x v="1"/>
    <s v="VW SAVEIRO"/>
    <s v="SDU9F98"/>
    <n v="27112"/>
    <m/>
    <m/>
    <s v=""/>
    <s v="OK"/>
    <s v="QUATRO1"/>
    <n v="1375"/>
    <n v="339.9"/>
    <n v="679.8"/>
    <s v=""/>
  </r>
  <r>
    <m/>
    <m/>
    <x v="2"/>
    <d v="2023-04-26T00:00:00"/>
    <m/>
    <x v="8"/>
    <s v="GRITSCH"/>
    <x v="0"/>
    <x v="8"/>
    <n v="2"/>
    <x v="1"/>
    <s v="DIANTEIRO"/>
    <x v="1"/>
    <x v="24"/>
    <s v="SENTURY QIRIN"/>
    <x v="1"/>
    <s v="VW SAVEIRO"/>
    <s v="BDM6A46"/>
    <n v="179000"/>
    <m/>
    <m/>
    <s v=""/>
    <s v="OK"/>
    <s v="QUATRO1"/>
    <n v="1375"/>
    <n v="329"/>
    <n v="658"/>
    <s v=""/>
  </r>
  <r>
    <m/>
    <m/>
    <x v="2"/>
    <d v="2023-04-28T00:00:00"/>
    <m/>
    <x v="8"/>
    <s v="GRITSCH"/>
    <x v="0"/>
    <x v="6"/>
    <n v="2"/>
    <x v="0"/>
    <s v="DIANTEIRO"/>
    <x v="0"/>
    <x v="11"/>
    <s v="HIFLY SUPER2000"/>
    <x v="1"/>
    <s v="RANAULT MASTER"/>
    <s v="BDC9J85"/>
    <n v="118000"/>
    <m/>
    <m/>
    <s v=""/>
    <s v="OK"/>
    <s v="GOMMA"/>
    <n v="24360"/>
    <n v="507.2"/>
    <n v="1014.4"/>
    <s v=""/>
  </r>
  <r>
    <m/>
    <m/>
    <x v="2"/>
    <d v="2023-05-02T00:00:00"/>
    <m/>
    <x v="11"/>
    <s v="GRITSCH"/>
    <x v="0"/>
    <x v="6"/>
    <n v="2"/>
    <x v="1"/>
    <s v="DIANTEIRO"/>
    <x v="3"/>
    <x v="11"/>
    <s v="HIFLY SUPER2000"/>
    <x v="1"/>
    <s v="FIAT DUCATO"/>
    <s v="ACX8999"/>
    <n v="160114"/>
    <m/>
    <m/>
    <s v=""/>
    <s v="OK"/>
    <s v="GOMMA"/>
    <n v="24464"/>
    <n v="399.14"/>
    <n v="798.28"/>
    <s v=""/>
  </r>
  <r>
    <m/>
    <m/>
    <x v="2"/>
    <d v="2023-05-02T00:00:00"/>
    <m/>
    <x v="11"/>
    <s v="GRITSCH"/>
    <x v="0"/>
    <x v="6"/>
    <n v="2"/>
    <x v="0"/>
    <s v="DIANTEIRO"/>
    <x v="0"/>
    <x v="11"/>
    <s v="HIFLY SUPER2000"/>
    <x v="1"/>
    <s v="RANAULT MASTER"/>
    <s v="BDC9J79"/>
    <n v="123812"/>
    <m/>
    <m/>
    <s v=""/>
    <s v="OK"/>
    <s v="GOMMA"/>
    <n v="24360"/>
    <n v="507.2"/>
    <n v="1014.4"/>
    <s v=""/>
  </r>
  <r>
    <m/>
    <m/>
    <x v="2"/>
    <d v="2023-05-03T00:00:00"/>
    <m/>
    <x v="11"/>
    <s v="GRITSCH"/>
    <x v="0"/>
    <x v="5"/>
    <n v="2"/>
    <x v="0"/>
    <s v="TRASEIRO"/>
    <x v="5"/>
    <x v="11"/>
    <s v="HIFLY SUPER2000"/>
    <x v="1"/>
    <s v="MB SPRINTER"/>
    <s v="BCQ7135"/>
    <n v="157743"/>
    <m/>
    <m/>
    <s v=""/>
    <s v="OK"/>
    <s v="GOMMA"/>
    <n v="24470"/>
    <n v="564.9"/>
    <n v="1129.8"/>
    <s v=""/>
  </r>
  <r>
    <m/>
    <m/>
    <x v="2"/>
    <d v="2023-05-03T00:00:00"/>
    <m/>
    <x v="11"/>
    <s v="GRITSCH"/>
    <x v="0"/>
    <x v="5"/>
    <n v="2"/>
    <x v="0"/>
    <s v="TRASEIRO"/>
    <x v="5"/>
    <x v="11"/>
    <s v="HIFLY SUPER2000"/>
    <x v="1"/>
    <s v="MB SPRINTER"/>
    <s v="BCQ7135"/>
    <n v="157743"/>
    <m/>
    <m/>
    <s v=""/>
    <s v="OK"/>
    <s v="GOMMA"/>
    <n v="24470"/>
    <n v="565.9"/>
    <n v="1131.8"/>
    <s v=""/>
  </r>
  <r>
    <m/>
    <m/>
    <x v="2"/>
    <d v="2023-05-03T00:00:00"/>
    <m/>
    <x v="11"/>
    <s v="GRITSCH"/>
    <x v="0"/>
    <x v="5"/>
    <n v="2"/>
    <x v="1"/>
    <s v="DIANTEIRO"/>
    <x v="1"/>
    <x v="24"/>
    <s v="SENTURY QIRIN"/>
    <x v="1"/>
    <s v="VW SAVEIRO"/>
    <s v="BEU4B15"/>
    <n v="158686"/>
    <m/>
    <m/>
    <s v=""/>
    <s v="OK"/>
    <s v="QUATRO1"/>
    <n v="1375"/>
    <n v="329"/>
    <n v="658"/>
    <s v=""/>
  </r>
  <r>
    <m/>
    <m/>
    <x v="2"/>
    <d v="2023-05-03T00:00:00"/>
    <m/>
    <x v="11"/>
    <s v="GRITSCH"/>
    <x v="0"/>
    <x v="5"/>
    <n v="2"/>
    <x v="1"/>
    <s v="TRASEIRO"/>
    <x v="1"/>
    <x v="24"/>
    <s v="SENTURY QIRIN"/>
    <x v="1"/>
    <s v="VW SAVEIRO"/>
    <s v="BEU4B15"/>
    <n v="158686"/>
    <m/>
    <m/>
    <s v=""/>
    <s v="OK"/>
    <s v="QUATRO1"/>
    <n v="1375"/>
    <n v="329"/>
    <n v="658"/>
    <s v=""/>
  </r>
  <r>
    <m/>
    <m/>
    <x v="2"/>
    <d v="2023-05-03T00:00:00"/>
    <m/>
    <x v="11"/>
    <s v="GRITSCH"/>
    <x v="0"/>
    <x v="5"/>
    <n v="2"/>
    <x v="0"/>
    <s v="TRASEIRO"/>
    <x v="0"/>
    <x v="11"/>
    <s v="HIFLY SUPER2000"/>
    <x v="1"/>
    <s v="RANAULT MASTER"/>
    <s v="RHQ6I69"/>
    <n v="81200"/>
    <m/>
    <m/>
    <s v=""/>
    <s v="OK"/>
    <s v="GOMMA"/>
    <n v="24360"/>
    <n v="508.2"/>
    <n v="1016.4"/>
    <s v=""/>
  </r>
  <r>
    <m/>
    <m/>
    <x v="2"/>
    <d v="2023-05-03T00:00:00"/>
    <m/>
    <x v="11"/>
    <s v="GRITSCH"/>
    <x v="0"/>
    <x v="4"/>
    <n v="2"/>
    <x v="0"/>
    <s v="TRASEIRO"/>
    <x v="1"/>
    <x v="9"/>
    <s v="WESTLAKE H188"/>
    <x v="1"/>
    <s v="FIAT DUCATO"/>
    <s v="RHU0G62"/>
    <n v="60142"/>
    <m/>
    <m/>
    <s v=""/>
    <s v="OK"/>
    <s v="GOMMA"/>
    <n v="24472"/>
    <n v="569.58000000000004"/>
    <n v="1139.1600000000001"/>
    <s v=""/>
  </r>
  <r>
    <m/>
    <m/>
    <x v="2"/>
    <d v="2023-05-03T00:00:00"/>
    <m/>
    <x v="11"/>
    <s v="GRITSCH"/>
    <x v="0"/>
    <x v="8"/>
    <n v="2"/>
    <x v="1"/>
    <s v="DIANTEIRO"/>
    <x v="1"/>
    <x v="24"/>
    <s v="SENTURY QIRIN"/>
    <x v="1"/>
    <s v="VW SAVEIRO"/>
    <s v="SDU9F96"/>
    <n v="44100"/>
    <m/>
    <m/>
    <s v=""/>
    <s v="OK"/>
    <s v="QUATRO1"/>
    <n v="1375"/>
    <n v="329"/>
    <n v="658"/>
    <s v=""/>
  </r>
  <r>
    <m/>
    <m/>
    <x v="2"/>
    <d v="2023-05-03T00:00:00"/>
    <m/>
    <x v="11"/>
    <s v="GRITSCH"/>
    <x v="0"/>
    <x v="8"/>
    <n v="2"/>
    <x v="1"/>
    <s v="TRASEIRO"/>
    <x v="1"/>
    <x v="24"/>
    <s v="SENTURY QIRIN"/>
    <x v="1"/>
    <s v="VW SAVEIRO"/>
    <s v="SDU9F96"/>
    <n v="44100"/>
    <m/>
    <m/>
    <s v=""/>
    <s v="OK"/>
    <s v="QUATRO1"/>
    <n v="1375"/>
    <n v="329"/>
    <n v="658"/>
    <s v=""/>
  </r>
  <r>
    <m/>
    <m/>
    <x v="2"/>
    <d v="2023-05-04T00:00:00"/>
    <m/>
    <x v="11"/>
    <s v="GRITSCH"/>
    <x v="0"/>
    <x v="6"/>
    <n v="2"/>
    <x v="0"/>
    <s v="DIANTEIRO"/>
    <x v="0"/>
    <x v="11"/>
    <s v="HIFLY SUPER2000"/>
    <x v="1"/>
    <s v="RANAULT MASTER"/>
    <s v="BDC9J76"/>
    <n v="116500"/>
    <m/>
    <m/>
    <s v=""/>
    <s v="OK"/>
    <s v="GOMMA"/>
    <n v="24360"/>
    <n v="508.2"/>
    <n v="1016.4"/>
    <s v=""/>
  </r>
  <r>
    <m/>
    <m/>
    <x v="2"/>
    <d v="2023-05-04T00:00:00"/>
    <m/>
    <x v="11"/>
    <s v="GRITSCH"/>
    <x v="0"/>
    <x v="6"/>
    <n v="2"/>
    <x v="0"/>
    <s v="TRASEIRO"/>
    <x v="0"/>
    <x v="11"/>
    <s v="HIFLY SUPER2000"/>
    <x v="1"/>
    <s v="RANAULT MASTER"/>
    <s v="BDC9J76"/>
    <n v="116500"/>
    <m/>
    <m/>
    <s v=""/>
    <s v="OK"/>
    <s v="GOMMA"/>
    <n v="36787"/>
    <n v="508.2"/>
    <n v="1016.4"/>
    <s v=""/>
  </r>
  <r>
    <m/>
    <m/>
    <x v="2"/>
    <d v="2023-05-04T00:00:00"/>
    <m/>
    <x v="11"/>
    <s v="GRITSCH"/>
    <x v="0"/>
    <x v="6"/>
    <n v="2"/>
    <x v="2"/>
    <s v="DIANTEIRO"/>
    <x v="9"/>
    <x v="14"/>
    <s v="XBRI CARGOPLUS 2"/>
    <x v="1"/>
    <s v="CHEVROLET ONIX"/>
    <s v="RHO4H26"/>
    <n v="117000"/>
    <m/>
    <m/>
    <s v=""/>
    <s v="OK"/>
    <s v="GOMMA"/>
    <n v="37797"/>
    <n v="282.97000000000003"/>
    <n v="565.94000000000005"/>
    <s v=""/>
  </r>
  <r>
    <m/>
    <m/>
    <x v="2"/>
    <d v="2023-05-05T00:00:00"/>
    <m/>
    <x v="11"/>
    <s v="GRITSCH"/>
    <x v="0"/>
    <x v="0"/>
    <n v="2"/>
    <x v="0"/>
    <s v="DIANTEIRO"/>
    <x v="0"/>
    <x v="11"/>
    <s v="HIFLY SUPER2000"/>
    <x v="1"/>
    <s v="RANAULT MASTER"/>
    <s v="BDC9J75"/>
    <n v="75220"/>
    <m/>
    <m/>
    <s v=""/>
    <s v="OK"/>
    <s v="GOMMA"/>
    <n v="36787"/>
    <n v="508.2"/>
    <n v="1016.4"/>
    <s v=""/>
  </r>
  <r>
    <m/>
    <m/>
    <x v="2"/>
    <d v="2023-05-05T00:00:00"/>
    <m/>
    <x v="11"/>
    <s v="GRITSCH"/>
    <x v="0"/>
    <x v="0"/>
    <n v="2"/>
    <x v="0"/>
    <s v="DIANTEIRO"/>
    <x v="0"/>
    <x v="11"/>
    <s v="HIFLY SUPER2000"/>
    <x v="1"/>
    <s v="RANAULT MASTER"/>
    <s v="BDD0B38"/>
    <n v="75220"/>
    <m/>
    <m/>
    <s v=""/>
    <s v="OK"/>
    <s v="GOMMA"/>
    <n v="36787"/>
    <n v="508.2"/>
    <n v="1016.4"/>
    <s v=""/>
  </r>
  <r>
    <m/>
    <m/>
    <x v="2"/>
    <d v="2023-05-08T00:00:00"/>
    <m/>
    <x v="11"/>
    <s v="GRITSCH"/>
    <x v="0"/>
    <x v="1"/>
    <n v="2"/>
    <x v="0"/>
    <s v="DIANTEIRO"/>
    <x v="0"/>
    <x v="11"/>
    <s v="HIFLY SUPER2000"/>
    <x v="1"/>
    <s v="RANAULT MASTER"/>
    <s v="RHP7C51"/>
    <n v="116300"/>
    <m/>
    <m/>
    <s v=""/>
    <s v="OK"/>
    <s v="GOMMA"/>
    <n v="36787"/>
    <n v="508.2"/>
    <n v="1016.4"/>
    <s v=""/>
  </r>
  <r>
    <m/>
    <m/>
    <x v="2"/>
    <d v="2023-05-08T00:00:00"/>
    <m/>
    <x v="11"/>
    <s v="GRITSCH"/>
    <x v="0"/>
    <x v="1"/>
    <n v="2"/>
    <x v="2"/>
    <s v="DIANTEIRO"/>
    <x v="2"/>
    <x v="11"/>
    <s v="HIFLY SUPER2000"/>
    <x v="1"/>
    <s v="FIAT FIORINO"/>
    <s v="RHS8D35"/>
    <n v="97200"/>
    <m/>
    <m/>
    <s v=""/>
    <s v="OK"/>
    <s v="GOMMA"/>
    <n v="24412"/>
    <n v="282.97000000000003"/>
    <n v="565.94000000000005"/>
    <s v=""/>
  </r>
  <r>
    <s v="575/576"/>
    <m/>
    <x v="2"/>
    <d v="2023-05-09T00:00:00"/>
    <m/>
    <x v="11"/>
    <s v="GRITSCH"/>
    <x v="0"/>
    <x v="5"/>
    <n v="2"/>
    <x v="2"/>
    <s v="DIANTEIRO"/>
    <x v="2"/>
    <x v="11"/>
    <s v="HIFLY SUPER2000"/>
    <x v="1"/>
    <s v="FIAT FIORINO"/>
    <s v="RHS8D24"/>
    <n v="91753"/>
    <m/>
    <m/>
    <s v=""/>
    <n v="0"/>
    <s v="GOMMA"/>
    <n v="24412"/>
    <n v="282.97000000000003"/>
    <n v="565.94000000000005"/>
    <s v=""/>
  </r>
  <r>
    <s v="569/570"/>
    <m/>
    <x v="2"/>
    <d v="2023-05-09T00:00:00"/>
    <m/>
    <x v="11"/>
    <s v="GRITSCH"/>
    <x v="0"/>
    <x v="6"/>
    <n v="2"/>
    <x v="1"/>
    <s v="DIANTEIRO"/>
    <x v="1"/>
    <x v="24"/>
    <s v="SENTURY QIRIN"/>
    <x v="1"/>
    <s v="ESTOQUE"/>
    <s v="SDU9E86"/>
    <n v="51245"/>
    <m/>
    <m/>
    <s v=""/>
    <s v="OK"/>
    <s v="GOMMA"/>
    <n v="1375"/>
    <n v="329"/>
    <n v="658"/>
    <s v=""/>
  </r>
  <r>
    <s v="571/574"/>
    <m/>
    <x v="2"/>
    <d v="2023-05-09T00:00:00"/>
    <m/>
    <x v="11"/>
    <s v="GRITSCH"/>
    <x v="0"/>
    <x v="6"/>
    <n v="2"/>
    <x v="1"/>
    <s v="TRASEIRO"/>
    <x v="1"/>
    <x v="24"/>
    <s v="SENTURY QIRIN"/>
    <x v="1"/>
    <s v="ESTOQUE"/>
    <s v="SDU9E86 "/>
    <n v="51245"/>
    <m/>
    <m/>
    <s v=""/>
    <s v="OK"/>
    <s v="GOMMA"/>
    <n v="1375"/>
    <n v="329"/>
    <n v="658"/>
    <s v=""/>
  </r>
  <r>
    <s v="565/566"/>
    <m/>
    <x v="2"/>
    <d v="2023-05-09T00:00:00"/>
    <m/>
    <x v="11"/>
    <s v="GRITSCH"/>
    <x v="0"/>
    <x v="8"/>
    <n v="2"/>
    <x v="1"/>
    <s v="DIANTEIRO"/>
    <x v="1"/>
    <x v="24"/>
    <s v="SENTURY QIRIN"/>
    <x v="1"/>
    <s v="VW SAVEIRO"/>
    <s v="SDU9F71"/>
    <n v="59700"/>
    <m/>
    <m/>
    <s v=""/>
    <s v="OK"/>
    <s v="GOMMA"/>
    <n v="59700"/>
    <n v="329"/>
    <n v="658"/>
    <s v=""/>
  </r>
  <r>
    <s v="567/568"/>
    <m/>
    <x v="2"/>
    <d v="2023-05-09T00:00:00"/>
    <m/>
    <x v="11"/>
    <s v="GRITSCH"/>
    <x v="0"/>
    <x v="8"/>
    <n v="2"/>
    <x v="1"/>
    <s v="TRASEIRO"/>
    <x v="1"/>
    <x v="24"/>
    <s v="SENTURY QIRIN"/>
    <x v="1"/>
    <s v="VW SAVEIRO"/>
    <s v="SDU9F71"/>
    <n v="59700"/>
    <m/>
    <m/>
    <s v=""/>
    <s v="OK"/>
    <s v="GOMMA"/>
    <n v="59700"/>
    <n v="329"/>
    <n v="658"/>
    <s v=""/>
  </r>
  <r>
    <s v="585/586"/>
    <m/>
    <x v="2"/>
    <d v="2023-05-11T00:00:00"/>
    <m/>
    <x v="11"/>
    <s v="GRITSCH"/>
    <x v="4"/>
    <x v="15"/>
    <n v="2"/>
    <x v="0"/>
    <s v="DIANTEIRO"/>
    <x v="0"/>
    <x v="11"/>
    <s v="HIFLY SUPER2000"/>
    <x v="1"/>
    <s v="RANAULT MASTER"/>
    <s v="RHL1G23"/>
    <n v="18892"/>
    <m/>
    <m/>
    <s v=""/>
    <s v="OK"/>
    <s v="GOMMA"/>
    <n v="236"/>
    <n v="499.57"/>
    <n v="999.14"/>
    <s v=""/>
  </r>
  <r>
    <m/>
    <m/>
    <x v="2"/>
    <d v="2023-05-16T00:00:00"/>
    <m/>
    <x v="11"/>
    <s v="GRITSCH"/>
    <x v="2"/>
    <x v="3"/>
    <n v="2"/>
    <x v="2"/>
    <s v="DIANTEIRO"/>
    <x v="9"/>
    <x v="25"/>
    <s v="APLUS A609"/>
    <x v="1"/>
    <s v="VW GOL"/>
    <s v="BDS2H62"/>
    <n v="1125307"/>
    <m/>
    <m/>
    <s v=""/>
    <m/>
    <s v="QUATRO1"/>
    <n v="1371"/>
    <n v="329"/>
    <n v="658"/>
    <s v=""/>
  </r>
  <r>
    <m/>
    <m/>
    <x v="2"/>
    <d v="2023-05-17T00:00:00"/>
    <m/>
    <x v="11"/>
    <s v="GRITSCH"/>
    <x v="0"/>
    <x v="4"/>
    <n v="2"/>
    <x v="0"/>
    <s v="DIANTEIRO"/>
    <x v="0"/>
    <x v="11"/>
    <s v="HIFLY SUPER2000"/>
    <x v="1"/>
    <s v="RANAULT MASTER"/>
    <s v="BAV9112"/>
    <n v="117265"/>
    <m/>
    <m/>
    <s v=""/>
    <s v="OK"/>
    <s v="GOMMA"/>
    <n v="236"/>
    <n v="508.2"/>
    <n v="1016.4"/>
    <s v=""/>
  </r>
  <r>
    <s v="593/594"/>
    <m/>
    <x v="2"/>
    <d v="2023-05-17T00:00:00"/>
    <m/>
    <x v="11"/>
    <s v="GRITSCH"/>
    <x v="0"/>
    <x v="4"/>
    <n v="2"/>
    <x v="2"/>
    <s v="DIANTEIRO"/>
    <x v="2"/>
    <x v="11"/>
    <s v="HIFLY SUPER2000"/>
    <x v="1"/>
    <s v="FIAT FIORINO"/>
    <s v="RHS8D20"/>
    <n v="47698"/>
    <m/>
    <m/>
    <s v=""/>
    <s v="OK"/>
    <s v="GOMMA"/>
    <n v="24412"/>
    <n v="282.97000000000003"/>
    <n v="565.94000000000005"/>
    <s v=""/>
  </r>
  <r>
    <s v="593/594"/>
    <m/>
    <x v="2"/>
    <d v="2023-05-17T00:00:00"/>
    <m/>
    <x v="11"/>
    <s v="GRITSCH"/>
    <x v="0"/>
    <x v="4"/>
    <n v="2"/>
    <x v="2"/>
    <s v="TRASEIRO"/>
    <x v="2"/>
    <x v="11"/>
    <s v="HIFLY SUPER2000"/>
    <x v="1"/>
    <s v="FIAT FIORINO"/>
    <s v="RHS8D20"/>
    <n v="47698"/>
    <m/>
    <m/>
    <s v=""/>
    <s v="OK"/>
    <s v="GOMMA"/>
    <n v="24412"/>
    <n v="282.97000000000003"/>
    <n v="565.94000000000005"/>
    <s v=""/>
  </r>
  <r>
    <s v="581/582"/>
    <m/>
    <x v="2"/>
    <d v="2023-05-18T00:00:00"/>
    <m/>
    <x v="11"/>
    <s v="GRITSCH"/>
    <x v="0"/>
    <x v="6"/>
    <n v="2"/>
    <x v="2"/>
    <s v="DIANTEIRO"/>
    <x v="2"/>
    <x v="11"/>
    <s v="HIFLY SUPER2000"/>
    <x v="1"/>
    <s v="FIAT FIORINO"/>
    <s v="RHS8D37"/>
    <n v="38087"/>
    <m/>
    <m/>
    <s v=""/>
    <s v="OK"/>
    <s v="GOMMA"/>
    <n v="24412"/>
    <n v="282.97000000000003"/>
    <n v="565.94000000000005"/>
    <s v=""/>
  </r>
  <r>
    <s v="583/584"/>
    <m/>
    <x v="2"/>
    <d v="2023-05-18T00:00:00"/>
    <m/>
    <x v="11"/>
    <s v="GRITSCH"/>
    <x v="0"/>
    <x v="6"/>
    <n v="2"/>
    <x v="2"/>
    <s v="TRASEIRO"/>
    <x v="2"/>
    <x v="11"/>
    <s v="HIFLY SUPER2000"/>
    <x v="1"/>
    <s v="FIAT FIORINO"/>
    <s v="RHS8D37"/>
    <n v="38087"/>
    <m/>
    <m/>
    <s v=""/>
    <s v="OK"/>
    <s v="GOMMA"/>
    <n v="24412"/>
    <n v="282.97000000000003"/>
    <n v="565.94000000000005"/>
    <s v=""/>
  </r>
  <r>
    <m/>
    <m/>
    <x v="2"/>
    <d v="2023-05-19T00:00:00"/>
    <m/>
    <x v="11"/>
    <s v="GRITSCH"/>
    <x v="0"/>
    <x v="4"/>
    <n v="2"/>
    <x v="1"/>
    <s v="DIANTEIRO"/>
    <x v="1"/>
    <x v="24"/>
    <s v="SENTURY QIRIN"/>
    <x v="1"/>
    <s v="VW SAVEIRO"/>
    <s v="SDU9F72"/>
    <n v="38280"/>
    <m/>
    <m/>
    <s v=""/>
    <s v="OK"/>
    <s v="QUATRO1"/>
    <n v="1375"/>
    <n v="339.9"/>
    <n v="679.8"/>
    <s v=""/>
  </r>
  <r>
    <m/>
    <m/>
    <x v="2"/>
    <d v="2023-05-19T00:00:00"/>
    <m/>
    <x v="11"/>
    <s v="GRITSCH"/>
    <x v="0"/>
    <x v="4"/>
    <n v="2"/>
    <x v="1"/>
    <s v="TRASEIRO"/>
    <x v="1"/>
    <x v="24"/>
    <s v="SENTURY QIRIN"/>
    <x v="1"/>
    <s v="VW SAVEIRO"/>
    <s v="SDU9F72"/>
    <n v="38280"/>
    <m/>
    <m/>
    <s v=""/>
    <s v="OK"/>
    <s v="QUATRO1"/>
    <n v="1375"/>
    <n v="339.9"/>
    <n v="679.8"/>
    <s v=""/>
  </r>
  <r>
    <s v="599/600"/>
    <m/>
    <x v="2"/>
    <d v="2023-05-19T00:00:00"/>
    <m/>
    <x v="11"/>
    <s v="GRITSCH"/>
    <x v="0"/>
    <x v="8"/>
    <n v="2"/>
    <x v="1"/>
    <s v="DIANTEIRO"/>
    <x v="1"/>
    <x v="26"/>
    <s v="DOUBLESTAR"/>
    <x v="1"/>
    <s v="VW SAVEIRO"/>
    <s v="SDU9G04"/>
    <n v="40700"/>
    <m/>
    <m/>
    <s v=""/>
    <s v="OK"/>
    <s v="QUATRO1"/>
    <n v="1403"/>
    <n v="329"/>
    <n v="658"/>
    <s v=""/>
  </r>
  <r>
    <s v="601/602"/>
    <m/>
    <x v="2"/>
    <d v="2023-05-19T00:00:00"/>
    <m/>
    <x v="11"/>
    <s v="GRITSCH"/>
    <x v="0"/>
    <x v="8"/>
    <n v="2"/>
    <x v="1"/>
    <s v="TRASEIRO"/>
    <x v="1"/>
    <x v="26"/>
    <s v="DOUBLESTAR"/>
    <x v="1"/>
    <s v="VW SAVEIRO"/>
    <s v="SDU9G04"/>
    <n v="40700"/>
    <m/>
    <m/>
    <s v=""/>
    <s v="OK"/>
    <s v="QUATRO1"/>
    <n v="1403"/>
    <n v="329"/>
    <n v="658"/>
    <s v=""/>
  </r>
  <r>
    <m/>
    <m/>
    <x v="2"/>
    <d v="2023-05-20T00:00:00"/>
    <m/>
    <x v="11"/>
    <s v="GRITSCH"/>
    <x v="0"/>
    <x v="0"/>
    <n v="4"/>
    <x v="4"/>
    <s v="TRAÇÃO"/>
    <x v="10"/>
    <x v="27"/>
    <s v="PIRELLI"/>
    <x v="0"/>
    <s v="CAMINHÃO FORD 2423"/>
    <s v="BCV8D45"/>
    <n v="143860"/>
    <m/>
    <m/>
    <s v=""/>
    <s v="OK"/>
    <s v="IVO RECAP"/>
    <s v="38542-4"/>
    <n v="550"/>
    <n v="2200"/>
    <s v=""/>
  </r>
  <r>
    <m/>
    <m/>
    <x v="2"/>
    <d v="2023-05-22T00:00:00"/>
    <m/>
    <x v="11"/>
    <s v="GRITSCH"/>
    <x v="0"/>
    <x v="4"/>
    <n v="2"/>
    <x v="0"/>
    <s v="DIANTEIRO"/>
    <x v="0"/>
    <x v="11"/>
    <s v="HIFLY SUPER2000"/>
    <x v="1"/>
    <s v="RANAULT MASTER"/>
    <s v="RHL5F68"/>
    <n v="105035"/>
    <m/>
    <m/>
    <s v=""/>
    <s v="OK"/>
    <s v="GOMMA"/>
    <n v="236"/>
    <n v="499.57"/>
    <n v="999.14"/>
    <s v=""/>
  </r>
  <r>
    <m/>
    <m/>
    <x v="2"/>
    <d v="2023-05-22T00:00:00"/>
    <m/>
    <x v="11"/>
    <s v="GRITSCH"/>
    <x v="2"/>
    <x v="11"/>
    <n v="2"/>
    <x v="3"/>
    <s v="TRAÇÃO"/>
    <x v="7"/>
    <x v="27"/>
    <s v="PIRELLI"/>
    <x v="0"/>
    <s v="CAMINHÃO VW 11.180"/>
    <s v="RHQ4D40"/>
    <n v="153344"/>
    <m/>
    <m/>
    <s v=""/>
    <s v="OK"/>
    <s v="IVO RECAP"/>
    <s v="38542-5"/>
    <n v="440"/>
    <n v="880"/>
    <s v=""/>
  </r>
  <r>
    <m/>
    <m/>
    <x v="2"/>
    <d v="2023-05-22T00:00:00"/>
    <m/>
    <x v="11"/>
    <s v="GRITSCH"/>
    <x v="2"/>
    <x v="11"/>
    <n v="2"/>
    <x v="3"/>
    <s v="TRAÇÃO"/>
    <x v="7"/>
    <x v="28"/>
    <s v="GOODYEAR"/>
    <x v="0"/>
    <s v="CAMINHÃO VW 11.180"/>
    <s v="RHQ4D40"/>
    <n v="153344"/>
    <m/>
    <m/>
    <s v=""/>
    <s v="OK"/>
    <s v="IVO RECAP"/>
    <s v="38542-6"/>
    <n v="420"/>
    <n v="840"/>
    <s v=""/>
  </r>
  <r>
    <s v="589/590"/>
    <m/>
    <x v="2"/>
    <d v="2023-05-22T00:00:00"/>
    <m/>
    <x v="11"/>
    <s v="GRITSCH"/>
    <x v="2"/>
    <x v="7"/>
    <n v="2"/>
    <x v="2"/>
    <s v="DIANTEIRO"/>
    <x v="2"/>
    <x v="11"/>
    <s v="HIFLY SUPER2000"/>
    <x v="1"/>
    <s v="FIAT FIORINO"/>
    <s v="RHS8D25"/>
    <n v="95700"/>
    <m/>
    <m/>
    <s v=""/>
    <s v="OK"/>
    <s v="GOMMA"/>
    <s v="24412"/>
    <n v="258.14999999999998"/>
    <n v="516.29999999999995"/>
    <s v=""/>
  </r>
  <r>
    <s v="591/592"/>
    <m/>
    <x v="2"/>
    <d v="2023-05-22T00:00:00"/>
    <m/>
    <x v="11"/>
    <s v="GRITSCH"/>
    <x v="2"/>
    <x v="7"/>
    <n v="2"/>
    <x v="2"/>
    <s v="TRASEIRO"/>
    <x v="2"/>
    <x v="11"/>
    <s v="HIFLY SUPER2000"/>
    <x v="1"/>
    <s v="FIAT FIORINO"/>
    <s v="RHS8D25"/>
    <n v="95700"/>
    <m/>
    <m/>
    <s v=""/>
    <s v="OK"/>
    <s v="GOMMA"/>
    <s v="24412"/>
    <n v="258.14999999999998"/>
    <n v="516.29999999999995"/>
    <s v=""/>
  </r>
  <r>
    <s v="603/604"/>
    <m/>
    <x v="2"/>
    <d v="2023-05-22T00:00:00"/>
    <m/>
    <x v="11"/>
    <s v="GRITSCH"/>
    <x v="2"/>
    <x v="7"/>
    <n v="2"/>
    <x v="2"/>
    <s v="DIANTEIRO"/>
    <x v="2"/>
    <x v="11"/>
    <s v="HIFLY SUPER2000"/>
    <x v="1"/>
    <s v="FIAT FIORINO"/>
    <s v="RHS8D30"/>
    <n v="98500"/>
    <m/>
    <m/>
    <s v=""/>
    <s v="OK"/>
    <s v="GOMMA"/>
    <s v="24547"/>
    <n v="254.26"/>
    <n v="508.52"/>
    <s v=""/>
  </r>
  <r>
    <s v="605/606"/>
    <m/>
    <x v="2"/>
    <d v="2023-05-22T00:00:00"/>
    <m/>
    <x v="11"/>
    <s v="GRITSCH"/>
    <x v="2"/>
    <x v="7"/>
    <n v="2"/>
    <x v="2"/>
    <s v="TRASEIRO"/>
    <x v="2"/>
    <x v="11"/>
    <s v="HIFLY SUPER2000"/>
    <x v="1"/>
    <s v="FIAT FIORINO"/>
    <s v="RHS8D30"/>
    <n v="98500"/>
    <m/>
    <m/>
    <s v=""/>
    <s v="OK"/>
    <s v="GOMMA"/>
    <s v="24547"/>
    <n v="254.26"/>
    <n v="508.52"/>
    <s v=""/>
  </r>
  <r>
    <s v="607/608"/>
    <m/>
    <x v="2"/>
    <d v="2023-05-25T00:00:00"/>
    <m/>
    <x v="11"/>
    <s v="GRITSCH"/>
    <x v="1"/>
    <x v="2"/>
    <n v="2"/>
    <x v="0"/>
    <s v="DIANTEIRO"/>
    <x v="0"/>
    <x v="11"/>
    <s v="HIFLY SUPER2000"/>
    <x v="1"/>
    <s v="RANAULT MASTER"/>
    <s v="BEP1I25"/>
    <n v="92790"/>
    <m/>
    <m/>
    <s v=""/>
    <s v="OK"/>
    <s v="GOMMA"/>
    <n v="236"/>
    <n v="499.57"/>
    <n v="999.14"/>
    <s v=""/>
  </r>
  <r>
    <s v="609/610"/>
    <m/>
    <x v="2"/>
    <d v="2023-05-25T00:00:00"/>
    <m/>
    <x v="11"/>
    <s v="GRITSCH"/>
    <x v="1"/>
    <x v="2"/>
    <n v="2"/>
    <x v="0"/>
    <s v="TRASEIRO"/>
    <x v="0"/>
    <x v="11"/>
    <s v="HIFLY SUPER2000"/>
    <x v="1"/>
    <s v="RANAULT MASTER"/>
    <s v="BEP1I29"/>
    <n v="39612"/>
    <m/>
    <m/>
    <s v=""/>
    <s v="OK"/>
    <s v="GOMMA"/>
    <n v="236"/>
    <n v="499.57"/>
    <n v="999.14"/>
    <s v=""/>
  </r>
  <r>
    <s v="611/612"/>
    <m/>
    <x v="2"/>
    <d v="2023-05-25T00:00:00"/>
    <m/>
    <x v="11"/>
    <s v="GRITSCH"/>
    <x v="1"/>
    <x v="2"/>
    <n v="2"/>
    <x v="0"/>
    <s v="DIANTEIRO"/>
    <x v="0"/>
    <x v="11"/>
    <s v="HIFLY SUPER2000"/>
    <x v="1"/>
    <s v="RANAULT MASTER"/>
    <s v="BEP1I29"/>
    <n v="39612"/>
    <m/>
    <m/>
    <s v=""/>
    <s v="OK"/>
    <s v="GOMMA"/>
    <n v="236"/>
    <n v="499.57"/>
    <n v="999.14"/>
    <s v=""/>
  </r>
  <r>
    <s v="633/634"/>
    <m/>
    <x v="2"/>
    <d v="2023-05-26T00:00:00"/>
    <m/>
    <x v="11"/>
    <s v="GRITSCH"/>
    <x v="1"/>
    <x v="2"/>
    <n v="2"/>
    <x v="0"/>
    <s v="DIANTEIRO"/>
    <x v="5"/>
    <x v="14"/>
    <s v="XBRI CARGOPLUS 2"/>
    <x v="1"/>
    <s v="MB SPRINTER"/>
    <s v="BBX3631"/>
    <n v="135053"/>
    <m/>
    <m/>
    <s v=""/>
    <s v="OK"/>
    <s v="TRISSINO"/>
    <s v="38807-1"/>
    <n v="589.95000000000005"/>
    <n v="1179.9000000000001"/>
    <s v=""/>
  </r>
  <r>
    <s v="627/628"/>
    <m/>
    <x v="2"/>
    <d v="2023-05-26T00:00:00"/>
    <m/>
    <x v="11"/>
    <s v="GRITSCH"/>
    <x v="2"/>
    <x v="11"/>
    <n v="2"/>
    <x v="1"/>
    <s v="TRASEIRO"/>
    <x v="1"/>
    <x v="21"/>
    <s v="TRIANGLE TEM11"/>
    <x v="1"/>
    <s v="FIAT STRADA"/>
    <s v="BEJ7J54"/>
    <n v="155600"/>
    <m/>
    <m/>
    <s v=""/>
    <s v="OK"/>
    <s v="TRISSINO"/>
    <s v="38807.."/>
    <n v="276.62"/>
    <n v="553.24"/>
    <s v=""/>
  </r>
  <r>
    <s v="629/630"/>
    <m/>
    <x v="2"/>
    <d v="2023-05-26T00:00:00"/>
    <m/>
    <x v="11"/>
    <s v="GRITSCH"/>
    <x v="2"/>
    <x v="11"/>
    <n v="2"/>
    <x v="1"/>
    <s v="DIANTEIRO"/>
    <x v="11"/>
    <x v="21"/>
    <s v="TRIANGLE TEM11"/>
    <x v="1"/>
    <s v="FIAT STRADA"/>
    <s v="BEJ7J54"/>
    <n v="155600"/>
    <m/>
    <m/>
    <s v=""/>
    <s v="OK"/>
    <s v="TRISSINO"/>
    <s v="38807.."/>
    <n v="276.62"/>
    <n v="553.24"/>
    <s v=""/>
  </r>
  <r>
    <s v="613/614"/>
    <m/>
    <x v="2"/>
    <d v="2023-05-26T00:00:00"/>
    <m/>
    <x v="11"/>
    <s v="GRITSCH"/>
    <x v="1"/>
    <x v="2"/>
    <n v="2"/>
    <x v="0"/>
    <s v="DIANTEIRO"/>
    <x v="0"/>
    <x v="21"/>
    <s v="TRIANGLE TR652"/>
    <x v="1"/>
    <s v="RANAULT MASTER"/>
    <s v="BEP1I20"/>
    <n v="42365"/>
    <m/>
    <m/>
    <s v=""/>
    <s v="OK"/>
    <s v="TRISSINO"/>
    <s v="38807."/>
    <n v="526.5"/>
    <n v="1053"/>
    <s v=""/>
  </r>
  <r>
    <s v="615/616"/>
    <m/>
    <x v="2"/>
    <d v="2023-05-26T00:00:00"/>
    <m/>
    <x v="11"/>
    <s v="GRITSCH"/>
    <x v="1"/>
    <x v="2"/>
    <n v="2"/>
    <x v="0"/>
    <s v="TRASEIRO"/>
    <x v="0"/>
    <x v="21"/>
    <s v="TRIANGLE TR652"/>
    <x v="1"/>
    <s v="RANAULT MASTER"/>
    <s v="BEP1I20"/>
    <n v="42365"/>
    <m/>
    <m/>
    <s v=""/>
    <s v="OK"/>
    <s v="TRISSINO"/>
    <s v="38807."/>
    <n v="526.5"/>
    <n v="1053"/>
    <s v=""/>
  </r>
  <r>
    <s v="621/622"/>
    <m/>
    <x v="2"/>
    <d v="2023-05-26T00:00:00"/>
    <m/>
    <x v="11"/>
    <s v="GRITSCH"/>
    <x v="1"/>
    <x v="2"/>
    <n v="2"/>
    <x v="0"/>
    <s v="DIANTEIRO"/>
    <x v="0"/>
    <x v="21"/>
    <s v="TRIANGLE TR652"/>
    <x v="1"/>
    <s v="RANAULT MASTER"/>
    <s v="BEP1I21"/>
    <n v="78171"/>
    <m/>
    <m/>
    <s v=""/>
    <s v="OK"/>
    <s v="TRISSINO"/>
    <s v="38807."/>
    <n v="526.5"/>
    <n v="1053"/>
    <s v=""/>
  </r>
  <r>
    <s v="617/618"/>
    <m/>
    <x v="2"/>
    <d v="2023-05-26T00:00:00"/>
    <m/>
    <x v="11"/>
    <s v="GRITSCH"/>
    <x v="1"/>
    <x v="2"/>
    <n v="2"/>
    <x v="0"/>
    <s v="DIANTEIRO"/>
    <x v="0"/>
    <x v="21"/>
    <s v="TRIANGLE TR652"/>
    <x v="1"/>
    <s v="RANAULT MASTER"/>
    <s v="BEP1I42"/>
    <n v="40548"/>
    <m/>
    <m/>
    <s v=""/>
    <s v="OK"/>
    <s v="TRISSINO"/>
    <s v="38807."/>
    <n v="526.5"/>
    <n v="1053"/>
    <s v=""/>
  </r>
  <r>
    <s v="619/620"/>
    <m/>
    <x v="2"/>
    <d v="2023-05-26T00:00:00"/>
    <m/>
    <x v="11"/>
    <s v="GRITSCH"/>
    <x v="1"/>
    <x v="2"/>
    <n v="2"/>
    <x v="0"/>
    <s v="DIANTEIRO"/>
    <x v="0"/>
    <x v="21"/>
    <s v="TRIANGLE TR652"/>
    <x v="1"/>
    <s v="RANAULT MASTER"/>
    <s v="BEP1I43"/>
    <n v="42424"/>
    <m/>
    <m/>
    <s v=""/>
    <s v="OK"/>
    <s v="TRISSINO"/>
    <s v="38807."/>
    <n v="526.5"/>
    <n v="1053"/>
    <s v=""/>
  </r>
  <r>
    <m/>
    <m/>
    <x v="2"/>
    <d v="2023-05-26T00:00:00"/>
    <m/>
    <x v="11"/>
    <s v="GRITSCH"/>
    <x v="0"/>
    <x v="4"/>
    <n v="2"/>
    <x v="2"/>
    <s v="DIANTEIRO"/>
    <x v="2"/>
    <x v="11"/>
    <s v="HIFLY SUPER2000"/>
    <x v="1"/>
    <s v="FIAT FIORINO"/>
    <s v="RHT9E50"/>
    <n v="53741"/>
    <m/>
    <m/>
    <s v=""/>
    <s v="OK"/>
    <s v="GOMMA"/>
    <n v="24412"/>
    <n v="258.14999999999998"/>
    <n v="516.29999999999995"/>
    <s v=""/>
  </r>
  <r>
    <s v="587"/>
    <m/>
    <x v="2"/>
    <d v="2023-05-29T00:00:00"/>
    <m/>
    <x v="11"/>
    <s v="GRITSCH"/>
    <x v="3"/>
    <x v="12"/>
    <n v="1"/>
    <x v="1"/>
    <s v="DIANTEIRO"/>
    <x v="1"/>
    <x v="24"/>
    <s v="SENTURY QIRIN"/>
    <x v="1"/>
    <s v="VW SAVEIRO"/>
    <s v="BDC6I45"/>
    <n v="106952"/>
    <m/>
    <m/>
    <s v=""/>
    <s v="OK"/>
    <s v="QUATRO1"/>
    <n v="1375"/>
    <n v="339.9"/>
    <n v="339.9"/>
    <s v=""/>
  </r>
  <r>
    <s v="635/636"/>
    <m/>
    <x v="2"/>
    <d v="2023-05-29T00:00:00"/>
    <m/>
    <x v="11"/>
    <s v="GRITSCH"/>
    <x v="0"/>
    <x v="12"/>
    <n v="2"/>
    <x v="3"/>
    <s v="DIANTEIRO"/>
    <x v="4"/>
    <x v="29"/>
    <s v="AMULET"/>
    <x v="1"/>
    <s v="CAMINHÃO VW 9.170"/>
    <s v="BDU6J33"/>
    <n v="96992"/>
    <m/>
    <m/>
    <s v=""/>
    <s v="OK"/>
    <s v="GOMMA"/>
    <n v="24581"/>
    <n v="703"/>
    <n v="1406"/>
    <s v=""/>
  </r>
  <r>
    <s v="577/580"/>
    <m/>
    <x v="2"/>
    <d v="2023-05-29T00:00:00"/>
    <m/>
    <x v="11"/>
    <s v="GRITSCH"/>
    <x v="2"/>
    <x v="13"/>
    <n v="2"/>
    <x v="2"/>
    <s v="TRASEIRO"/>
    <x v="2"/>
    <x v="11"/>
    <s v="HIFLY SUPER2000"/>
    <x v="1"/>
    <s v="FIAT FIORINO"/>
    <s v="RHS8D14"/>
    <n v="68156"/>
    <m/>
    <m/>
    <s v=""/>
    <s v="OK"/>
    <s v="GOMMA"/>
    <n v="24412"/>
    <n v="258.14999999999998"/>
    <n v="516.29999999999995"/>
    <s v=""/>
  </r>
  <r>
    <s v="637/638"/>
    <m/>
    <x v="2"/>
    <d v="2023-05-29T00:00:00"/>
    <m/>
    <x v="11"/>
    <s v="GRITSCH"/>
    <x v="2"/>
    <x v="13"/>
    <n v="2"/>
    <x v="2"/>
    <s v="DIANTEIRO"/>
    <x v="2"/>
    <x v="11"/>
    <s v="HIFLY SUPER2000"/>
    <x v="1"/>
    <s v="FIAT FIORINO"/>
    <s v="RHS8D14"/>
    <n v="68156"/>
    <m/>
    <m/>
    <s v=""/>
    <s v="OK"/>
    <s v="GOMMA"/>
    <n v="24547"/>
    <n v="254.26"/>
    <n v="508.52"/>
    <s v=""/>
  </r>
  <r>
    <s v="639/640"/>
    <m/>
    <x v="2"/>
    <d v="2023-05-29T00:00:00"/>
    <m/>
    <x v="11"/>
    <s v="GRITSCH"/>
    <x v="2"/>
    <x v="3"/>
    <n v="2"/>
    <x v="1"/>
    <s v="DIANTEIRO"/>
    <x v="1"/>
    <x v="26"/>
    <s v="DOUBLESTAR"/>
    <x v="1"/>
    <s v="VW SAVEIRO"/>
    <s v="SDU9F73"/>
    <n v="43093"/>
    <m/>
    <m/>
    <s v=""/>
    <s v="OK"/>
    <s v="QUATRO1"/>
    <n v="1403"/>
    <n v="359"/>
    <n v="718"/>
    <s v=""/>
  </r>
  <r>
    <m/>
    <m/>
    <x v="2"/>
    <d v="2023-05-30T00:00:00"/>
    <m/>
    <x v="11"/>
    <s v="GRITSCH"/>
    <x v="0"/>
    <x v="4"/>
    <n v="2"/>
    <x v="2"/>
    <s v="TRASEIRO"/>
    <x v="2"/>
    <x v="11"/>
    <s v="HIFLY SUPER2000"/>
    <x v="1"/>
    <s v="FIAT FIORINO"/>
    <s v="BDW3F61"/>
    <n v="85767"/>
    <m/>
    <m/>
    <s v=""/>
    <s v="OK"/>
    <s v="GOMMA"/>
    <n v="24547"/>
    <n v="254.26"/>
    <n v="508.52"/>
    <s v=""/>
  </r>
  <r>
    <s v="625/626"/>
    <s v="4922"/>
    <x v="2"/>
    <d v="2023-05-31T00:00:00"/>
    <m/>
    <x v="11"/>
    <s v="GRITSCH"/>
    <x v="0"/>
    <x v="6"/>
    <n v="2"/>
    <x v="0"/>
    <s v="TRASEIRO"/>
    <x v="0"/>
    <x v="21"/>
    <s v="TRIANGLE TR652"/>
    <x v="1"/>
    <s v="RANAULT MASTER"/>
    <s v="BDC9J79"/>
    <n v="124600"/>
    <m/>
    <m/>
    <s v=""/>
    <s v="OK"/>
    <s v="TRISSINO"/>
    <s v="38807."/>
    <n v="526.5"/>
    <n v="1053"/>
    <s v=""/>
  </r>
  <r>
    <s v="623/624"/>
    <s v="4922"/>
    <x v="2"/>
    <d v="2023-05-31T00:00:00"/>
    <m/>
    <x v="11"/>
    <s v="GRITSCH"/>
    <x v="0"/>
    <x v="6"/>
    <n v="2"/>
    <x v="0"/>
    <s v="DIANTEIRO"/>
    <x v="0"/>
    <x v="21"/>
    <s v="TRIANGLE TR652"/>
    <x v="1"/>
    <s v="RANAULT MASTER"/>
    <s v="BDC9J79"/>
    <n v="124600"/>
    <m/>
    <m/>
    <s v=""/>
    <s v="OK"/>
    <s v="TRISSINO"/>
    <s v="38807."/>
    <n v="526.5"/>
    <n v="1053"/>
    <s v=""/>
  </r>
  <r>
    <s v="643/644"/>
    <s v="2822"/>
    <x v="2"/>
    <d v="2023-06-01T00:00:00"/>
    <m/>
    <x v="0"/>
    <s v="GRITSCH"/>
    <x v="0"/>
    <x v="6"/>
    <n v="2"/>
    <x v="3"/>
    <s v="DIANTEIRO"/>
    <x v="7"/>
    <x v="30"/>
    <s v="GOODTRIP KTX816"/>
    <x v="1"/>
    <s v="CAMINHÃO VW 11.180"/>
    <s v="RHQ4D39"/>
    <n v="112355"/>
    <m/>
    <m/>
    <s v=""/>
    <s v="OK"/>
    <s v="GOMMA"/>
    <n v="310"/>
    <n v="867.14"/>
    <n v="1734.28"/>
    <s v=""/>
  </r>
  <r>
    <s v="645/646"/>
    <s v="0123"/>
    <x v="2"/>
    <d v="2023-06-02T00:00:00"/>
    <m/>
    <x v="0"/>
    <s v="GRITSCH"/>
    <x v="2"/>
    <x v="3"/>
    <n v="2"/>
    <x v="1"/>
    <s v="DIANTEIRO"/>
    <x v="1"/>
    <x v="11"/>
    <s v="HIFLY HF261 TECHCO 1"/>
    <x v="1"/>
    <m/>
    <m/>
    <m/>
    <m/>
    <m/>
    <s v=""/>
    <s v="ESTOQUE"/>
    <s v="TRISSINO"/>
    <n v="39126"/>
    <n v="274.37"/>
    <n v="548.74"/>
    <s v=""/>
  </r>
  <r>
    <s v="647/648"/>
    <s v="0123"/>
    <x v="2"/>
    <d v="2023-06-06T00:00:00"/>
    <m/>
    <x v="0"/>
    <s v="GRITSCH"/>
    <x v="2"/>
    <x v="11"/>
    <n v="2"/>
    <x v="1"/>
    <s v="DIANTEIRO"/>
    <x v="1"/>
    <x v="21"/>
    <s v="TRIANGLE TEM11"/>
    <x v="1"/>
    <s v="VW VOYAGE"/>
    <s v="BEB5D96"/>
    <n v="35500"/>
    <m/>
    <m/>
    <s v=""/>
    <s v="OK"/>
    <s v="TRISSINO"/>
    <s v="39409."/>
    <n v="276.63"/>
    <n v="553.26"/>
    <s v=""/>
  </r>
  <r>
    <m/>
    <m/>
    <x v="2"/>
    <d v="2023-06-06T00:00:00"/>
    <m/>
    <x v="0"/>
    <s v="GRITSCH"/>
    <x v="2"/>
    <x v="11"/>
    <n v="1"/>
    <x v="4"/>
    <s v="TRUCK"/>
    <x v="10"/>
    <x v="6"/>
    <s v="TRAZANO"/>
    <x v="0"/>
    <s v="CAMINHÃO VW 24.280"/>
    <s v="RHA3E79"/>
    <n v="293036"/>
    <m/>
    <m/>
    <s v=""/>
    <s v="OK"/>
    <s v="IVO RECAP"/>
    <s v="38542-1"/>
    <n v="550"/>
    <n v="550"/>
    <s v=""/>
  </r>
  <r>
    <m/>
    <m/>
    <x v="2"/>
    <d v="2023-06-06T00:00:00"/>
    <m/>
    <x v="0"/>
    <s v="GRITSCH"/>
    <x v="2"/>
    <x v="11"/>
    <n v="1"/>
    <x v="4"/>
    <s v="TRUCK"/>
    <x v="10"/>
    <x v="27"/>
    <s v="PIRELLI"/>
    <x v="0"/>
    <s v="CAMINHÃO VW 24.280"/>
    <s v="RHA3E79"/>
    <n v="293036"/>
    <m/>
    <m/>
    <s v=""/>
    <s v="OK"/>
    <s v="IVO RECAP"/>
    <s v="38542-3"/>
    <n v="550"/>
    <n v="550"/>
    <s v=""/>
  </r>
  <r>
    <m/>
    <m/>
    <x v="2"/>
    <d v="2023-06-06T00:00:00"/>
    <m/>
    <x v="0"/>
    <s v="GRITSCH"/>
    <x v="2"/>
    <x v="11"/>
    <n v="2"/>
    <x v="4"/>
    <s v="TRUCK"/>
    <x v="10"/>
    <x v="28"/>
    <s v="GOODYEAR"/>
    <x v="0"/>
    <s v="CAMINHÃO VW 24.280"/>
    <s v="RHA3E79"/>
    <n v="293036"/>
    <m/>
    <m/>
    <s v=""/>
    <s v="OK"/>
    <s v="IVO RECAP"/>
    <s v="38542-2"/>
    <n v="550"/>
    <n v="1100"/>
    <s v=""/>
  </r>
  <r>
    <m/>
    <m/>
    <x v="2"/>
    <d v="2023-06-06T00:00:00"/>
    <m/>
    <x v="0"/>
    <s v="GRITSCH"/>
    <x v="0"/>
    <x v="4"/>
    <n v="2"/>
    <x v="1"/>
    <s v="DIANTEIRO"/>
    <x v="11"/>
    <x v="26"/>
    <s v="DOUBLESTAR"/>
    <x v="1"/>
    <s v="VW SAVEIRO"/>
    <s v="SDU9F61"/>
    <n v="34888"/>
    <m/>
    <m/>
    <s v=""/>
    <s v="OK"/>
    <s v="QUATRO1"/>
    <n v="1403"/>
    <n v="359"/>
    <n v="718"/>
    <s v=""/>
  </r>
  <r>
    <m/>
    <m/>
    <x v="2"/>
    <d v="2023-06-06T00:00:00"/>
    <m/>
    <x v="0"/>
    <s v="GRITSCH"/>
    <x v="0"/>
    <x v="4"/>
    <n v="2"/>
    <x v="1"/>
    <s v="TRASEIRO"/>
    <x v="11"/>
    <x v="26"/>
    <s v="DOUBLESTAR"/>
    <x v="1"/>
    <s v="VW SAVEIRO"/>
    <s v="SDU9F61"/>
    <n v="34888"/>
    <m/>
    <m/>
    <s v=""/>
    <s v="OK"/>
    <s v="QUATRO1"/>
    <n v="1403"/>
    <n v="359"/>
    <n v="718"/>
    <s v=""/>
  </r>
  <r>
    <m/>
    <m/>
    <x v="2"/>
    <d v="2023-06-07T00:00:00"/>
    <m/>
    <x v="0"/>
    <s v="GRITSCH"/>
    <x v="0"/>
    <x v="4"/>
    <n v="2"/>
    <x v="3"/>
    <s v="DIANTEIRO"/>
    <x v="7"/>
    <x v="30"/>
    <s v="GOODTRIP KTX816"/>
    <x v="1"/>
    <s v="CAMINHÃO MB 1016"/>
    <s v="BEX2E95"/>
    <m/>
    <m/>
    <m/>
    <s v=""/>
    <s v="OK"/>
    <s v="GOMMA"/>
    <n v="325"/>
    <n v="851.24"/>
    <n v="1702.48"/>
    <s v=""/>
  </r>
  <r>
    <m/>
    <s v="8862"/>
    <x v="2"/>
    <d v="2023-06-07T00:00:00"/>
    <m/>
    <x v="0"/>
    <s v="GRITSCH"/>
    <x v="0"/>
    <x v="6"/>
    <n v="2"/>
    <x v="3"/>
    <s v="TRAÇÃO"/>
    <x v="4"/>
    <x v="27"/>
    <s v="PIRELLI MC45"/>
    <x v="0"/>
    <s v="CAMINHÃO VW 9.170"/>
    <s v="RHT2C48"/>
    <n v="114512"/>
    <m/>
    <m/>
    <s v=""/>
    <m/>
    <s v="(RECAPADO)"/>
    <m/>
    <n v="0"/>
    <n v="0"/>
    <s v=""/>
  </r>
  <r>
    <m/>
    <s v="4818"/>
    <x v="2"/>
    <d v="2023-06-07T00:00:00"/>
    <m/>
    <x v="0"/>
    <s v="GRITSCH"/>
    <x v="0"/>
    <x v="6"/>
    <n v="1"/>
    <x v="3"/>
    <s v="TRAÇÃO"/>
    <x v="4"/>
    <x v="27"/>
    <s v="PIRELLI MC45"/>
    <x v="0"/>
    <s v="CAMINHÃO VW 9.170"/>
    <s v="RHT2C48"/>
    <n v="114512"/>
    <m/>
    <m/>
    <s v=""/>
    <m/>
    <s v="(RECAPADO)"/>
    <m/>
    <n v="0"/>
    <n v="0"/>
    <s v=""/>
  </r>
  <r>
    <m/>
    <s v="1922"/>
    <x v="2"/>
    <d v="2023-06-07T00:00:00"/>
    <m/>
    <x v="0"/>
    <s v="GRITSCH"/>
    <x v="0"/>
    <x v="6"/>
    <n v="1"/>
    <x v="3"/>
    <s v="TRAÇÃO"/>
    <x v="4"/>
    <x v="16"/>
    <s v="ROYALBLACK"/>
    <x v="0"/>
    <s v="CAMINHÃO VW 9.170"/>
    <s v="RHT2C48"/>
    <n v="114512"/>
    <m/>
    <m/>
    <s v=""/>
    <m/>
    <s v="(RECAPADO)"/>
    <m/>
    <n v="0"/>
    <n v="0"/>
    <s v=""/>
  </r>
  <r>
    <s v="631/632"/>
    <s v="3322/0122"/>
    <x v="2"/>
    <d v="2023-06-12T00:00:00"/>
    <m/>
    <x v="0"/>
    <s v="GRITSCH"/>
    <x v="0"/>
    <x v="1"/>
    <n v="2"/>
    <x v="0"/>
    <s v="DIANTEIRO"/>
    <x v="5"/>
    <x v="14"/>
    <s v="XBRI CARGOPLUS 2"/>
    <x v="1"/>
    <s v="MB SPRINTER"/>
    <s v="BCQ4149"/>
    <n v="68684"/>
    <m/>
    <m/>
    <s v=""/>
    <s v="OK"/>
    <s v="TRISSINO"/>
    <s v="38807-1"/>
    <n v="589.95000000000005"/>
    <n v="1179.9000000000001"/>
    <s v=""/>
  </r>
  <r>
    <s v="651/652"/>
    <s v="0123"/>
    <x v="2"/>
    <d v="2023-06-14T00:00:00"/>
    <m/>
    <x v="0"/>
    <s v="GRITSCH"/>
    <x v="0"/>
    <x v="1"/>
    <n v="2"/>
    <x v="1"/>
    <s v="DIANTEIRO"/>
    <x v="1"/>
    <x v="11"/>
    <s v="HIFLY HF261 TECHCO 1"/>
    <x v="1"/>
    <s v="VW SAVEIRO"/>
    <s v="BEF9F72"/>
    <n v="141670"/>
    <m/>
    <m/>
    <s v=""/>
    <s v="OK"/>
    <s v="TRISSINO"/>
    <n v="39126"/>
    <n v="274.37"/>
    <n v="548.74"/>
    <s v=""/>
  </r>
  <r>
    <s v="653/654"/>
    <s v="0123"/>
    <x v="2"/>
    <d v="2023-06-14T00:00:00"/>
    <m/>
    <x v="0"/>
    <s v="GRITSCH"/>
    <x v="0"/>
    <x v="1"/>
    <n v="2"/>
    <x v="1"/>
    <s v="TRASEIRO"/>
    <x v="1"/>
    <x v="11"/>
    <s v="HIFLY HF261 TECHCO 1"/>
    <x v="1"/>
    <s v="VW SAVEIRO"/>
    <s v="BEF9F72"/>
    <n v="141670"/>
    <m/>
    <m/>
    <s v=""/>
    <s v="OK"/>
    <s v="TRISSINO"/>
    <n v="39126"/>
    <n v="274.37"/>
    <n v="548.74"/>
    <s v=""/>
  </r>
  <r>
    <s v="655/656"/>
    <s v="0423"/>
    <x v="2"/>
    <d v="2023-06-15T00:00:00"/>
    <m/>
    <x v="0"/>
    <s v="GRITSCH"/>
    <x v="1"/>
    <x v="2"/>
    <n v="2"/>
    <x v="1"/>
    <s v="DIANTEIRO"/>
    <x v="12"/>
    <x v="1"/>
    <s v="DELINTE DV2"/>
    <x v="1"/>
    <s v="HYNDAI HR"/>
    <s v="BDV6G76"/>
    <n v="148734"/>
    <m/>
    <m/>
    <s v=""/>
    <s v="OK"/>
    <s v="QUATRO1"/>
    <n v="1444"/>
    <n v="437"/>
    <n v="874"/>
    <s v=""/>
  </r>
  <r>
    <m/>
    <m/>
    <x v="2"/>
    <d v="2023-06-16T00:00:00"/>
    <m/>
    <x v="0"/>
    <s v="GRITSCH"/>
    <x v="0"/>
    <x v="4"/>
    <n v="2"/>
    <x v="3"/>
    <s v="DIANTEIRO"/>
    <x v="7"/>
    <x v="30"/>
    <s v="GOODTRIP KTX816"/>
    <x v="1"/>
    <s v="CAMINHÃO MB 1016"/>
    <s v="RHT0B69"/>
    <n v="114972"/>
    <m/>
    <m/>
    <s v=""/>
    <s v="OK"/>
    <s v="GOMMA"/>
    <n v="329"/>
    <n v="851.24"/>
    <n v="1702.48"/>
    <s v=""/>
  </r>
  <r>
    <s v="657/658"/>
    <s v="0123"/>
    <x v="2"/>
    <d v="2023-06-16T00:00:00"/>
    <m/>
    <x v="0"/>
    <s v="GRITSCH"/>
    <x v="0"/>
    <x v="4"/>
    <n v="2"/>
    <x v="1"/>
    <s v="DIANTEIRO"/>
    <x v="1"/>
    <x v="26"/>
    <s v="DOUBLESTAR"/>
    <x v="1"/>
    <s v="VW SAVEIRO"/>
    <s v="SDU9F54"/>
    <n v="68123"/>
    <m/>
    <m/>
    <s v=""/>
    <s v="OK"/>
    <s v="QUATRO1"/>
    <n v="1403"/>
    <n v="359"/>
    <n v="718"/>
    <s v=""/>
  </r>
  <r>
    <s v="659/660"/>
    <s v="0123"/>
    <x v="2"/>
    <d v="2023-06-21T00:00:00"/>
    <m/>
    <x v="0"/>
    <s v="GRITSCH"/>
    <x v="2"/>
    <x v="7"/>
    <n v="2"/>
    <x v="2"/>
    <s v="TRASEIRO"/>
    <x v="2"/>
    <x v="11"/>
    <s v="HIFLY SUPER2000"/>
    <x v="1"/>
    <s v="FIAT FIORINO"/>
    <s v="RHS8D30"/>
    <n v="105412"/>
    <m/>
    <m/>
    <s v=""/>
    <s v="OK"/>
    <s v="GOMMA"/>
    <n v="24547"/>
    <n v="254.26"/>
    <n v="508.52"/>
    <s v=""/>
  </r>
  <r>
    <s v="661/662"/>
    <s v="2822"/>
    <x v="2"/>
    <d v="2023-06-22T00:00:00"/>
    <m/>
    <x v="0"/>
    <s v="GRITSCH"/>
    <x v="2"/>
    <x v="11"/>
    <n v="2"/>
    <x v="3"/>
    <s v="DIANTEIRO"/>
    <x v="7"/>
    <x v="30"/>
    <s v="GOODTRIP KTX816"/>
    <x v="1"/>
    <s v="CAMINHÃO VW 11.180"/>
    <s v="RHQ4D40"/>
    <n v="176987"/>
    <m/>
    <m/>
    <s v=""/>
    <m/>
    <s v="GOMMA"/>
    <n v="358"/>
    <n v="843.05"/>
    <n v="1686.1"/>
    <s v=""/>
  </r>
  <r>
    <s v="663/664"/>
    <s v="0123"/>
    <x v="2"/>
    <d v="2023-06-22T00:00:00"/>
    <m/>
    <x v="0"/>
    <s v="GRITSCH"/>
    <x v="0"/>
    <x v="1"/>
    <n v="2"/>
    <x v="2"/>
    <s v="DIANTEIRO"/>
    <x v="2"/>
    <x v="11"/>
    <s v="HIFLY SUPER2000"/>
    <x v="1"/>
    <s v="FIAT FIORINO"/>
    <s v="RHS8D35"/>
    <n v="106011"/>
    <m/>
    <m/>
    <s v=""/>
    <s v="OK"/>
    <s v="GOMMA"/>
    <n v="24547"/>
    <n v="254.26"/>
    <n v="508.52"/>
    <s v=""/>
  </r>
  <r>
    <m/>
    <m/>
    <x v="2"/>
    <d v="2023-06-23T00:00:00"/>
    <m/>
    <x v="0"/>
    <s v="GRITSCH"/>
    <x v="2"/>
    <x v="11"/>
    <n v="4"/>
    <x v="4"/>
    <s v="TRAÇÃO"/>
    <x v="10"/>
    <x v="31"/>
    <s v="RECAP"/>
    <x v="0"/>
    <s v="CAMINHÃO VW 17230"/>
    <s v="RHD8A33"/>
    <n v="272683"/>
    <m/>
    <m/>
    <s v=""/>
    <s v="OK"/>
    <s v="IVO RECAP"/>
    <n v="39836"/>
    <s v="R$ 550.00"/>
    <s v="R$ 1.100,00"/>
    <s v=""/>
  </r>
  <r>
    <m/>
    <m/>
    <x v="2"/>
    <d v="2023-06-24T00:00:00"/>
    <m/>
    <x v="0"/>
    <s v="GRITSCH"/>
    <x v="0"/>
    <x v="0"/>
    <n v="4"/>
    <x v="4"/>
    <s v="TRAÇÃO"/>
    <x v="10"/>
    <x v="31"/>
    <s v="RECAP"/>
    <x v="0"/>
    <s v="CAMINHÃO FORD 2423"/>
    <s v="BCV8D47"/>
    <n v="272683"/>
    <m/>
    <m/>
    <s v=""/>
    <s v="OK"/>
    <s v="IVO RECAP"/>
    <n v="39836"/>
    <s v="R$ 550.00"/>
    <s v="R$ 1.100,00"/>
    <s v=""/>
  </r>
  <r>
    <s v="665"/>
    <s v="0123"/>
    <x v="2"/>
    <d v="2023-06-26T00:00:00"/>
    <m/>
    <x v="0"/>
    <s v="GRITSCH"/>
    <x v="2"/>
    <x v="14"/>
    <n v="1"/>
    <x v="2"/>
    <s v="TRASEIRO"/>
    <x v="2"/>
    <x v="11"/>
    <s v="HIFLY SUPER2000"/>
    <x v="1"/>
    <s v="FIAT FIORINO"/>
    <s v="RHS8D27"/>
    <n v="88300"/>
    <m/>
    <m/>
    <s v=""/>
    <s v="OK"/>
    <s v="GOMMA"/>
    <n v="24547"/>
    <n v="254.26"/>
    <n v="254.26"/>
    <s v=""/>
  </r>
  <r>
    <s v="667/668"/>
    <s v="0123"/>
    <x v="2"/>
    <d v="2023-06-27T00:00:00"/>
    <m/>
    <x v="0"/>
    <s v="GRITSCH"/>
    <x v="0"/>
    <x v="6"/>
    <n v="2"/>
    <x v="1"/>
    <s v="DIANTEIRO"/>
    <x v="1"/>
    <x v="11"/>
    <s v="HIFLY HF261 TECHCO 1"/>
    <x v="1"/>
    <s v="VW SAVEIRO"/>
    <s v="SDU9F45"/>
    <n v="59500"/>
    <m/>
    <m/>
    <s v=""/>
    <s v="OK"/>
    <s v="TRISSINO"/>
    <n v="39126"/>
    <n v="274.37"/>
    <n v="548.74"/>
    <s v=""/>
  </r>
  <r>
    <m/>
    <s v="0520 / B6824"/>
    <x v="2"/>
    <d v="2023-06-28T00:00:00"/>
    <m/>
    <x v="0"/>
    <s v="GRITSCH"/>
    <x v="0"/>
    <x v="4"/>
    <n v="2"/>
    <x v="3"/>
    <s v="TRASEIRO"/>
    <x v="4"/>
    <x v="5"/>
    <s v="DUNLOP SP320"/>
    <x v="0"/>
    <s v="CAMINHÃO MB 1016"/>
    <s v="BEX2E95"/>
    <n v="9517"/>
    <m/>
    <m/>
    <s v=""/>
    <m/>
    <s v="RECAP"/>
    <s v="RECAPADO"/>
    <n v="0"/>
    <n v="0"/>
    <s v=""/>
  </r>
  <r>
    <m/>
    <s v="E2408"/>
    <x v="2"/>
    <d v="2023-06-28T00:00:00"/>
    <m/>
    <x v="0"/>
    <s v="GRITSCH"/>
    <x v="0"/>
    <x v="4"/>
    <n v="2"/>
    <x v="3"/>
    <s v="DIANTEIRO"/>
    <x v="4"/>
    <x v="5"/>
    <s v="DUNLOP SP391"/>
    <x v="0"/>
    <s v="CAMINHÃO MB 1016"/>
    <s v="BEX2E95"/>
    <n v="9517"/>
    <m/>
    <m/>
    <s v=""/>
    <m/>
    <s v="RECAP"/>
    <s v="RECAPADO"/>
    <n v="0"/>
    <n v="0"/>
    <s v=""/>
  </r>
  <r>
    <m/>
    <s v="4018"/>
    <x v="2"/>
    <d v="2023-06-28T00:00:00"/>
    <m/>
    <x v="0"/>
    <s v="GRITSCH"/>
    <x v="0"/>
    <x v="4"/>
    <n v="2"/>
    <x v="3"/>
    <s v="DIANTEIRO"/>
    <x v="4"/>
    <x v="27"/>
    <s v="PIRELLI MC45"/>
    <x v="0"/>
    <s v="CAMINHÃO MB 1016"/>
    <s v="BEX2E95"/>
    <n v="9517"/>
    <m/>
    <m/>
    <s v=""/>
    <m/>
    <s v="RECAP"/>
    <s v="RECAPADO"/>
    <n v="0"/>
    <n v="0"/>
    <s v=""/>
  </r>
  <r>
    <s v="669/670"/>
    <s v="0123"/>
    <x v="2"/>
    <d v="2023-06-30T00:00:00"/>
    <m/>
    <x v="0"/>
    <s v="GRITSCH"/>
    <x v="0"/>
    <x v="1"/>
    <n v="2"/>
    <x v="0"/>
    <s v="TRASEIRO"/>
    <x v="0"/>
    <x v="11"/>
    <s v="HIFLY SUPER2000"/>
    <x v="1"/>
    <s v="RANAULT MASTER"/>
    <s v="RHP7C51"/>
    <n v="130600"/>
    <m/>
    <m/>
    <s v=""/>
    <s v="OK"/>
    <s v="TRISSINO"/>
    <n v="39409"/>
    <n v="491.85"/>
    <n v="983.7"/>
    <s v=""/>
  </r>
  <r>
    <s v="588"/>
    <s v="0123"/>
    <x v="2"/>
    <d v="2023-07-04T00:00:00"/>
    <d v="2023-07-24T00:00:00"/>
    <x v="1"/>
    <s v="GRITSCH"/>
    <x v="0"/>
    <x v="2"/>
    <n v="1"/>
    <x v="1"/>
    <s v="DIANTEIRO"/>
    <x v="1"/>
    <x v="24"/>
    <s v="SENTURY QIRIN"/>
    <x v="1"/>
    <s v="VW SAVEIRO"/>
    <s v="BDW4F10"/>
    <n v="105530"/>
    <n v="107996"/>
    <m/>
    <s v=""/>
    <s v="OK"/>
    <s v="QUATRO1"/>
    <n v="1375"/>
    <n v="339.9"/>
    <n v="339.9"/>
    <s v=""/>
  </r>
  <r>
    <s v="671"/>
    <s v="0123"/>
    <x v="2"/>
    <d v="2023-07-04T00:00:00"/>
    <d v="2023-07-07T00:00:00"/>
    <x v="1"/>
    <s v="GRITSCH"/>
    <x v="0"/>
    <x v="2"/>
    <n v="1"/>
    <x v="2"/>
    <s v="DIANTEIRO"/>
    <x v="2"/>
    <x v="11"/>
    <s v="HIFLY SUPER2000"/>
    <x v="1"/>
    <s v="FIAT FIORINO"/>
    <s v="BEX5C13"/>
    <n v="80354"/>
    <n v="81186"/>
    <m/>
    <s v=""/>
    <s v="OK"/>
    <s v="GOMMA"/>
    <n v="24547"/>
    <n v="254.26"/>
    <n v="254.26"/>
    <s v=""/>
  </r>
  <r>
    <m/>
    <m/>
    <x v="2"/>
    <d v="2023-07-05T00:00:00"/>
    <s v="SEM OS"/>
    <x v="1"/>
    <s v="GRITSCH"/>
    <x v="0"/>
    <x v="4"/>
    <n v="2"/>
    <x v="1"/>
    <s v="DIANTEIRO"/>
    <x v="1"/>
    <x v="32"/>
    <s v="MAXIMUS"/>
    <x v="1"/>
    <s v="VW VOYAGE"/>
    <m/>
    <n v="47275"/>
    <m/>
    <m/>
    <s v=""/>
    <m/>
    <s v="QUATRO1"/>
    <n v="1443"/>
    <n v="290"/>
    <n v="580"/>
    <s v=""/>
  </r>
  <r>
    <s v="676/677"/>
    <s v="1023"/>
    <x v="2"/>
    <d v="2023-07-05T00:00:00"/>
    <s v="SEM OS"/>
    <x v="1"/>
    <s v="GRITSCH"/>
    <x v="3"/>
    <x v="12"/>
    <n v="2"/>
    <x v="0"/>
    <s v="DIANTEIRO"/>
    <x v="0"/>
    <x v="1"/>
    <s v="DELINTE DV2"/>
    <x v="1"/>
    <s v="RANAULT MASTER"/>
    <s v="BEK3H44"/>
    <n v="137209"/>
    <m/>
    <m/>
    <s v=""/>
    <s v="OK"/>
    <s v="QUATRO1"/>
    <n v="1394"/>
    <n v="598"/>
    <n v="1196"/>
    <s v=""/>
  </r>
  <r>
    <s v="672/673"/>
    <s v="0123"/>
    <x v="2"/>
    <d v="2023-07-05T00:00:00"/>
    <d v="2023-07-07T00:00:00"/>
    <x v="1"/>
    <s v="GRITSCH"/>
    <x v="3"/>
    <x v="12"/>
    <n v="2"/>
    <x v="0"/>
    <s v="DIANTEIRO"/>
    <x v="0"/>
    <x v="11"/>
    <s v="HIFLY SUPER2000"/>
    <x v="1"/>
    <s v="RANAULT MASTER"/>
    <s v="RHP7C50"/>
    <n v="63206"/>
    <n v="63511"/>
    <m/>
    <s v=""/>
    <s v="OK"/>
    <s v="TRISSINO"/>
    <n v="39409"/>
    <n v="491.85"/>
    <n v="983.7"/>
    <s v=""/>
  </r>
  <r>
    <s v="674/675"/>
    <s v="0123"/>
    <x v="2"/>
    <d v="2023-07-05T00:00:00"/>
    <d v="2023-07-07T00:00:00"/>
    <x v="1"/>
    <s v="GRITSCH"/>
    <x v="3"/>
    <x v="12"/>
    <n v="2"/>
    <x v="0"/>
    <s v="TRASEIRO"/>
    <x v="0"/>
    <x v="11"/>
    <s v="HIFLY SUPER2000"/>
    <x v="1"/>
    <s v="RANAULT MASTER"/>
    <s v="RHP7C50"/>
    <n v="63206"/>
    <n v="63511"/>
    <m/>
    <s v=""/>
    <s v="OK"/>
    <s v="TRISSINO"/>
    <n v="39409"/>
    <n v="491.85"/>
    <n v="983.7"/>
    <s v=""/>
  </r>
  <r>
    <s v="678/679"/>
    <s v="1023"/>
    <x v="2"/>
    <d v="2023-07-05T00:00:00"/>
    <d v="2023-07-13T00:00:00"/>
    <x v="1"/>
    <s v="GRITSCH"/>
    <x v="3"/>
    <x v="12"/>
    <n v="2"/>
    <x v="0"/>
    <s v="TRASEIRO"/>
    <x v="0"/>
    <x v="1"/>
    <s v="DELINTE DV2"/>
    <x v="1"/>
    <s v="RANAULT MASTER"/>
    <s v="RHS3G81"/>
    <n v="13690"/>
    <n v="13904"/>
    <m/>
    <s v=""/>
    <s v="OK"/>
    <s v="QUATRO1"/>
    <n v="1394"/>
    <n v="598"/>
    <n v="1196"/>
    <s v=""/>
  </r>
  <r>
    <s v="680/681"/>
    <s v="0123"/>
    <x v="2"/>
    <d v="2023-07-05T00:00:00"/>
    <d v="2023-07-15T00:00:00"/>
    <x v="1"/>
    <s v="GRITSCH"/>
    <x v="0"/>
    <x v="5"/>
    <n v="2"/>
    <x v="1"/>
    <s v="DIANTEIRO"/>
    <x v="1"/>
    <x v="11"/>
    <s v="HIFLY HF261 TECHCO 1"/>
    <x v="1"/>
    <s v="VW SAVEIRO"/>
    <s v="SDU9F62"/>
    <n v="36058"/>
    <n v="37566"/>
    <m/>
    <s v=""/>
    <s v="OK"/>
    <s v="TRISSINO"/>
    <n v="39126"/>
    <n v="274.37"/>
    <n v="548.74"/>
    <s v=""/>
  </r>
  <r>
    <s v="682/683"/>
    <s v="0123"/>
    <x v="2"/>
    <d v="2023-07-05T00:00:00"/>
    <d v="2023-07-15T00:00:00"/>
    <x v="1"/>
    <s v="GRITSCH"/>
    <x v="0"/>
    <x v="5"/>
    <n v="2"/>
    <x v="1"/>
    <s v="TRASEIRO"/>
    <x v="1"/>
    <x v="11"/>
    <s v="HIFLY HF261 TECHCO 1"/>
    <x v="1"/>
    <s v="VW SAVEIRO"/>
    <s v="SDU9F62"/>
    <n v="36058"/>
    <n v="37566"/>
    <m/>
    <s v=""/>
    <s v="OK"/>
    <s v="TRISSINO"/>
    <n v="39126"/>
    <n v="274.37"/>
    <n v="548.74"/>
    <s v=""/>
  </r>
  <r>
    <s v="684/685"/>
    <s v="0123"/>
    <x v="2"/>
    <d v="2023-07-05T00:00:00"/>
    <d v="2023-07-10T00:00:00"/>
    <x v="1"/>
    <s v="GRITSCH"/>
    <x v="0"/>
    <x v="5"/>
    <n v="2"/>
    <x v="1"/>
    <s v="DIANTEIRO"/>
    <x v="1"/>
    <x v="11"/>
    <s v="HIFLY HF261 TECHCO 1"/>
    <x v="1"/>
    <s v="VW SAVEIRO"/>
    <s v="SDU9F89"/>
    <n v="37984"/>
    <n v="39023"/>
    <m/>
    <s v=""/>
    <s v="OK"/>
    <s v="TRISSINO"/>
    <n v="39126"/>
    <n v="274.37"/>
    <n v="548.74"/>
    <s v=""/>
  </r>
  <r>
    <s v="686/687"/>
    <s v="0123"/>
    <x v="2"/>
    <d v="2023-07-05T00:00:00"/>
    <d v="2023-07-10T00:00:00"/>
    <x v="1"/>
    <s v="GRITSCH"/>
    <x v="0"/>
    <x v="5"/>
    <n v="2"/>
    <x v="1"/>
    <s v="TRASEIRO"/>
    <x v="1"/>
    <x v="11"/>
    <s v="HIFLY HF261 TECHCO 1"/>
    <x v="1"/>
    <s v="VW SAVEIRO"/>
    <s v="SDU9F89"/>
    <n v="37984"/>
    <n v="39023"/>
    <m/>
    <s v=""/>
    <s v="OK"/>
    <s v="TRISSINO"/>
    <n v="39126"/>
    <n v="274.37"/>
    <n v="548.74"/>
    <s v=""/>
  </r>
  <r>
    <s v="690/691"/>
    <s v="0123"/>
    <x v="2"/>
    <d v="2023-07-06T00:00:00"/>
    <d v="2023-07-11T00:00:00"/>
    <x v="1"/>
    <s v="GRITSCH"/>
    <x v="0"/>
    <x v="1"/>
    <n v="2"/>
    <x v="2"/>
    <s v="DIANTEIRO"/>
    <x v="9"/>
    <x v="25"/>
    <s v="APLUS A609"/>
    <x v="1"/>
    <s v="VW GOL"/>
    <s v="RHN6E33"/>
    <n v="80200"/>
    <n v="86600"/>
    <m/>
    <s v=""/>
    <s v="OK"/>
    <s v="QUATRO1"/>
    <n v="1444"/>
    <n v="329"/>
    <n v="658"/>
    <s v=""/>
  </r>
  <r>
    <s v="688/689"/>
    <s v="0123"/>
    <x v="2"/>
    <d v="2023-07-06T00:00:00"/>
    <d v="2023-07-17T00:00:00"/>
    <x v="1"/>
    <s v="GRITSCH"/>
    <x v="0"/>
    <x v="8"/>
    <n v="2"/>
    <x v="1"/>
    <s v="DIANTEIRO"/>
    <x v="1"/>
    <x v="11"/>
    <s v="HIFLY HF261 TECHCO 1"/>
    <x v="1"/>
    <s v="VW SAVEIRO"/>
    <s v="SDU9G01"/>
    <n v="50300"/>
    <n v="51533"/>
    <m/>
    <s v=""/>
    <s v="OK"/>
    <s v="TRISSINO"/>
    <n v="39126"/>
    <n v="274.37"/>
    <n v="548.74"/>
    <s v=""/>
  </r>
  <r>
    <s v="692/693"/>
    <s v="0123"/>
    <x v="2"/>
    <d v="2023-07-06T00:00:00"/>
    <d v="2023-07-17T00:00:00"/>
    <x v="1"/>
    <s v="GRITSCH"/>
    <x v="0"/>
    <x v="8"/>
    <n v="2"/>
    <x v="1"/>
    <s v="TRASEIRO"/>
    <x v="1"/>
    <x v="11"/>
    <s v="HIFLY HF261 TECHCO 1"/>
    <x v="1"/>
    <s v="VW SAVEIRO"/>
    <s v="SDU9G01"/>
    <n v="50300"/>
    <n v="51533"/>
    <m/>
    <s v=""/>
    <s v="OK"/>
    <s v="TRISSINO"/>
    <n v="39126"/>
    <n v="274.37"/>
    <n v="548.74"/>
    <s v=""/>
  </r>
  <r>
    <s v="696"/>
    <s v="0123"/>
    <x v="2"/>
    <d v="2023-07-10T00:00:00"/>
    <s v="SEM OS"/>
    <x v="1"/>
    <s v="GRITSCH"/>
    <x v="3"/>
    <x v="12"/>
    <n v="1"/>
    <x v="0"/>
    <s v="DIANTEIRO"/>
    <x v="0"/>
    <x v="11"/>
    <s v="HIFLY SUPER2000"/>
    <x v="1"/>
    <s v="RANAULT MASTER"/>
    <s v="BEK3H48"/>
    <n v="126444"/>
    <m/>
    <m/>
    <s v=""/>
    <s v="OK"/>
    <s v="QUATRO1"/>
    <n v="39409"/>
    <n v="598"/>
    <n v="598"/>
    <s v=""/>
  </r>
  <r>
    <s v="694/695"/>
    <s v="1023/1323"/>
    <x v="2"/>
    <d v="2023-07-10T00:00:00"/>
    <d v="2023-07-21T00:00:00"/>
    <x v="1"/>
    <s v="GRITSCH"/>
    <x v="2"/>
    <x v="7"/>
    <n v="2"/>
    <x v="2"/>
    <s v="DIANTEIRO"/>
    <x v="2"/>
    <x v="11"/>
    <s v="HIFLY SUPER2000"/>
    <x v="1"/>
    <s v="FIAT FIORINO"/>
    <s v="BEQ2A59"/>
    <n v="153655"/>
    <n v="154365"/>
    <m/>
    <s v=""/>
    <s v="OK"/>
    <s v="GOMMA"/>
    <n v="24547"/>
    <n v="254.26"/>
    <n v="508.52"/>
    <s v=""/>
  </r>
  <r>
    <s v="701/702"/>
    <m/>
    <x v="2"/>
    <d v="2023-07-11T00:00:00"/>
    <s v="SEM OS"/>
    <x v="1"/>
    <s v="GRITSCH"/>
    <x v="2"/>
    <x v="13"/>
    <n v="2"/>
    <x v="3"/>
    <s v="DIANTEIRO"/>
    <x v="4"/>
    <x v="5"/>
    <s v="DUNLOP"/>
    <x v="0"/>
    <s v="CAMINHAO VW 13.180"/>
    <s v="BEY4C18"/>
    <n v="267118"/>
    <m/>
    <m/>
    <s v=""/>
    <s v="OK"/>
    <s v="RECAP"/>
    <s v="RECAPADO"/>
    <n v="0"/>
    <n v="0"/>
    <s v=""/>
  </r>
  <r>
    <s v="703/704"/>
    <m/>
    <x v="2"/>
    <d v="2023-07-11T00:00:00"/>
    <s v="SEM OS"/>
    <x v="1"/>
    <s v="GRITSCH"/>
    <x v="2"/>
    <x v="13"/>
    <n v="2"/>
    <x v="3"/>
    <s v="DIANTEIRO"/>
    <x v="4"/>
    <x v="5"/>
    <s v="DUNLOP"/>
    <x v="0"/>
    <s v="CAMINHAO VW 13.180"/>
    <s v="BEY4C18"/>
    <n v="267118"/>
    <m/>
    <m/>
    <s v=""/>
    <s v="OK"/>
    <s v="RECAP"/>
    <s v="RECAPADO"/>
    <n v="0"/>
    <n v="0"/>
    <s v=""/>
  </r>
  <r>
    <s v="697/698"/>
    <s v="1023"/>
    <x v="2"/>
    <d v="2023-07-11T00:00:00"/>
    <d v="2023-07-18T00:00:00"/>
    <x v="1"/>
    <s v="GRITSCH"/>
    <x v="0"/>
    <x v="1"/>
    <n v="2"/>
    <x v="1"/>
    <s v="DIANTEIRO"/>
    <x v="1"/>
    <x v="11"/>
    <s v="HIFLY HF261 TECHCO 1"/>
    <x v="1"/>
    <s v="VW SAVEIRO"/>
    <s v="SDU9E88"/>
    <n v="66546"/>
    <n v="68914"/>
    <m/>
    <s v=""/>
    <s v="OK"/>
    <s v="GOMMA"/>
    <s v="412-2"/>
    <n v="288.05"/>
    <n v="576.1"/>
    <s v=""/>
  </r>
  <r>
    <s v="699/700"/>
    <s v="1323"/>
    <x v="2"/>
    <d v="2023-07-11T00:00:00"/>
    <d v="2023-07-18T00:00:00"/>
    <x v="1"/>
    <s v="GRITSCH"/>
    <x v="0"/>
    <x v="1"/>
    <n v="2"/>
    <x v="1"/>
    <s v="TRASEIRO"/>
    <x v="1"/>
    <x v="11"/>
    <s v="HIFLY HF261 TECHCO 1"/>
    <x v="1"/>
    <s v="VW SAVEIRO"/>
    <s v="SDU9E88"/>
    <n v="66546"/>
    <n v="68914"/>
    <m/>
    <s v=""/>
    <s v="OK"/>
    <s v="GOMMA"/>
    <s v="412-2"/>
    <n v="288.05"/>
    <n v="576.1"/>
    <s v=""/>
  </r>
  <r>
    <s v="705/706"/>
    <s v="0123"/>
    <x v="2"/>
    <d v="2023-07-13T00:00:00"/>
    <d v="2023-07-21T00:00:00"/>
    <x v="1"/>
    <s v="GRITSCH"/>
    <x v="2"/>
    <x v="7"/>
    <n v="2"/>
    <x v="2"/>
    <s v="DIANTEIRO"/>
    <x v="2"/>
    <x v="11"/>
    <s v="HIFLY SUPER2000"/>
    <x v="1"/>
    <s v="FIAT FIORINO"/>
    <s v="RHS8D30"/>
    <n v="112460"/>
    <n v="112827"/>
    <m/>
    <s v=""/>
    <s v="OK"/>
    <s v="GOMMA"/>
    <n v="24547"/>
    <n v="254.26"/>
    <n v="508.52"/>
    <s v=""/>
  </r>
  <r>
    <s v="713/714"/>
    <s v="0123"/>
    <x v="2"/>
    <d v="2023-07-14T00:00:00"/>
    <d v="2023-07-20T00:00:00"/>
    <x v="1"/>
    <s v="GRITSCH"/>
    <x v="0"/>
    <x v="9"/>
    <n v="2"/>
    <x v="2"/>
    <s v="DIANTEIRO"/>
    <x v="2"/>
    <x v="11"/>
    <s v="HIFLY SUPER2000"/>
    <x v="1"/>
    <s v="FIAT FIORINO"/>
    <s v="RHS8D13"/>
    <n v="103328"/>
    <n v="937634"/>
    <m/>
    <s v=""/>
    <s v="OK"/>
    <s v="GOMMA"/>
    <n v="412"/>
    <n v="241.59"/>
    <n v="483.18"/>
    <s v=""/>
  </r>
  <r>
    <s v="715/716"/>
    <s v="0123"/>
    <x v="2"/>
    <d v="2023-07-14T00:00:00"/>
    <d v="2023-07-20T00:00:00"/>
    <x v="1"/>
    <s v="GRITSCH"/>
    <x v="0"/>
    <x v="9"/>
    <n v="2"/>
    <x v="2"/>
    <s v="DIANTEIRO"/>
    <x v="2"/>
    <x v="11"/>
    <s v="HIFLY SUPER2000"/>
    <x v="1"/>
    <s v="FIAT FIORINO"/>
    <s v="RHS8D13"/>
    <n v="103328"/>
    <n v="937634"/>
    <m/>
    <s v=""/>
    <s v="OK"/>
    <s v="GOMMA"/>
    <n v="412"/>
    <n v="241.59"/>
    <n v="483.18"/>
    <s v=""/>
  </r>
  <r>
    <s v="707/708"/>
    <s v="0123"/>
    <x v="2"/>
    <d v="2023-07-14T00:00:00"/>
    <d v="2023-07-29T00:00:00"/>
    <x v="1"/>
    <s v="GRITSCH"/>
    <x v="2"/>
    <x v="7"/>
    <n v="2"/>
    <x v="1"/>
    <s v="DIANTEIRO"/>
    <x v="1"/>
    <x v="11"/>
    <s v="HIFLY HF261 TECHCO 1"/>
    <x v="1"/>
    <s v="VW SAVEIRO"/>
    <s v="SDU9F67"/>
    <n v="49000"/>
    <n v="48807"/>
    <m/>
    <s v=""/>
    <s v="OK"/>
    <s v="TRISSINO"/>
    <n v="41077"/>
    <n v="288.06"/>
    <n v="576.12"/>
    <s v=""/>
  </r>
  <r>
    <s v="709/710"/>
    <s v="0123"/>
    <x v="2"/>
    <d v="2023-07-14T00:00:00"/>
    <d v="2023-07-17T00:00:00"/>
    <x v="1"/>
    <s v="GRITSCH"/>
    <x v="0"/>
    <x v="8"/>
    <n v="2"/>
    <x v="1"/>
    <s v="TRASEIRO"/>
    <x v="1"/>
    <x v="11"/>
    <s v="HIFLY HF261 TECHCO 1"/>
    <x v="1"/>
    <s v="VW SAVEIRO"/>
    <s v="SDU9G04"/>
    <n v="54989"/>
    <n v="53000"/>
    <m/>
    <s v=""/>
    <s v="OK"/>
    <s v="GOMMA"/>
    <s v="412-2"/>
    <n v="288.05"/>
    <n v="576.1"/>
    <s v=""/>
  </r>
  <r>
    <s v="711/712"/>
    <s v="0123"/>
    <x v="2"/>
    <d v="2023-07-14T00:00:00"/>
    <d v="2023-07-17T00:00:00"/>
    <x v="1"/>
    <s v="GRITSCH"/>
    <x v="0"/>
    <x v="8"/>
    <n v="2"/>
    <x v="1"/>
    <s v="DIANTEIRO"/>
    <x v="1"/>
    <x v="11"/>
    <s v="HIFLY HF261 TECHCO 1"/>
    <x v="1"/>
    <s v="VW SAVEIRO"/>
    <s v="SDU9G04"/>
    <n v="54989"/>
    <n v="53000"/>
    <m/>
    <s v=""/>
    <s v="OK"/>
    <s v="GOMMA"/>
    <s v="412-2"/>
    <n v="288.05"/>
    <n v="576.1"/>
    <s v=""/>
  </r>
  <r>
    <s v="717/718"/>
    <s v="9518"/>
    <x v="2"/>
    <d v="2023-07-17T00:00:00"/>
    <d v="2023-07-18T00:00:00"/>
    <x v="1"/>
    <s v="GRITSCH"/>
    <x v="0"/>
    <x v="5"/>
    <n v="2"/>
    <x v="3"/>
    <s v="DIANTEIRO"/>
    <x v="4"/>
    <x v="30"/>
    <s v="GOODTRIP KTX816"/>
    <x v="1"/>
    <s v="CAMINHÃO VW 9.170"/>
    <s v="RHQ4D38"/>
    <n v="121530"/>
    <n v="123890"/>
    <m/>
    <s v=""/>
    <s v="OK"/>
    <s v="GOMMA"/>
    <n v="441"/>
    <n v="674.52"/>
    <n v="1349.04"/>
    <s v=""/>
  </r>
  <r>
    <s v="719/720"/>
    <s v="9518"/>
    <x v="2"/>
    <d v="2023-07-17T00:00:00"/>
    <d v="2023-07-18T00:00:00"/>
    <x v="1"/>
    <s v="GRITSCH"/>
    <x v="0"/>
    <x v="5"/>
    <n v="2"/>
    <x v="3"/>
    <s v="TRASEIRO"/>
    <x v="4"/>
    <x v="30"/>
    <s v="GOODTRIP KTX816"/>
    <x v="1"/>
    <s v="CAMINHÃO VW 9.170"/>
    <s v="RHQ4D38"/>
    <n v="121530"/>
    <n v="123890"/>
    <m/>
    <s v=""/>
    <s v="OK"/>
    <s v="GOMMA"/>
    <n v="441"/>
    <n v="674.52"/>
    <n v="1349.04"/>
    <s v=""/>
  </r>
  <r>
    <s v="721/722"/>
    <s v="9518"/>
    <x v="2"/>
    <d v="2023-07-17T00:00:00"/>
    <d v="2023-07-18T00:00:00"/>
    <x v="1"/>
    <s v="GRITSCH"/>
    <x v="0"/>
    <x v="5"/>
    <n v="2"/>
    <x v="3"/>
    <s v="TRASEIRO"/>
    <x v="4"/>
    <x v="30"/>
    <s v="GOODTRIP KTX816"/>
    <x v="1"/>
    <s v="CAMINHÃO VW 9.170"/>
    <s v="RHQ4D38"/>
    <n v="121530"/>
    <n v="123890"/>
    <m/>
    <s v=""/>
    <s v="OK"/>
    <s v="GOMMA"/>
    <n v="441"/>
    <n v="674.52"/>
    <n v="1349.04"/>
    <s v=""/>
  </r>
  <r>
    <s v="725/726"/>
    <s v="9518"/>
    <x v="2"/>
    <d v="2023-07-19T00:00:00"/>
    <d v="2023-08-26T00:00:00"/>
    <x v="1"/>
    <s v="GRITSCH"/>
    <x v="0"/>
    <x v="12"/>
    <n v="2"/>
    <x v="3"/>
    <s v="TRASEIRO"/>
    <x v="4"/>
    <x v="30"/>
    <s v="GOODTRIP KTX816"/>
    <x v="1"/>
    <s v="CAMINHÃO VW 9.170"/>
    <s v="BDU6J33"/>
    <n v="104893"/>
    <n v="111225"/>
    <m/>
    <s v=""/>
    <s v="OK"/>
    <s v="GOMMA"/>
    <n v="450"/>
    <n v="674.52"/>
    <n v="1349.04"/>
    <s v=""/>
  </r>
  <r>
    <s v="727/728"/>
    <s v="9518"/>
    <x v="2"/>
    <d v="2023-07-19T00:00:00"/>
    <d v="2023-08-26T00:00:00"/>
    <x v="1"/>
    <s v="GRITSCH"/>
    <x v="0"/>
    <x v="12"/>
    <n v="2"/>
    <x v="3"/>
    <s v="TRASEIRO"/>
    <x v="4"/>
    <x v="30"/>
    <s v="GOODTRIP KTX816"/>
    <x v="1"/>
    <s v="CAMINHÃO VW 9.170"/>
    <s v="BDU6J33"/>
    <n v="104893"/>
    <n v="111225"/>
    <m/>
    <s v=""/>
    <s v="OK"/>
    <s v="GOMMA"/>
    <n v="450"/>
    <n v="674.52"/>
    <n v="1349.04"/>
    <s v=""/>
  </r>
  <r>
    <s v="729/730"/>
    <s v="0123"/>
    <x v="2"/>
    <d v="2023-07-24T00:00:00"/>
    <d v="2023-07-27T00:00:00"/>
    <x v="1"/>
    <s v="GRITSCH"/>
    <x v="0"/>
    <x v="0"/>
    <n v="2"/>
    <x v="0"/>
    <s v="DIANTEIRO"/>
    <x v="0"/>
    <x v="11"/>
    <s v="HIFLY SUPER2000"/>
    <x v="1"/>
    <s v="RANAULT MASTER"/>
    <s v="BDC9J82"/>
    <n v="136948"/>
    <n v="136948"/>
    <m/>
    <s v=""/>
    <s v="OK"/>
    <s v="GOMMA"/>
    <s v="412-1"/>
    <n v="474.66"/>
    <n v="949.32"/>
    <s v=""/>
  </r>
  <r>
    <s v="731/732"/>
    <s v="0123"/>
    <x v="2"/>
    <d v="2023-07-24T00:00:00"/>
    <d v="2023-07-27T00:00:00"/>
    <x v="1"/>
    <s v="GRITSCH"/>
    <x v="0"/>
    <x v="0"/>
    <n v="2"/>
    <x v="0"/>
    <s v="TRASEIRO"/>
    <x v="0"/>
    <x v="11"/>
    <s v="HIFLY SUPER2000"/>
    <x v="1"/>
    <s v="RANAULT MASTER"/>
    <s v="BDC9J82"/>
    <n v="136948"/>
    <n v="136948"/>
    <m/>
    <s v=""/>
    <s v="OK"/>
    <s v="GOMMA"/>
    <s v="412-1"/>
    <n v="474.66"/>
    <n v="949.32"/>
    <s v=""/>
  </r>
  <r>
    <s v="733/734"/>
    <s v="0123"/>
    <x v="2"/>
    <d v="2023-07-24T00:00:00"/>
    <d v="2023-08-03T00:00:00"/>
    <x v="1"/>
    <s v="GRITSCH"/>
    <x v="0"/>
    <x v="0"/>
    <n v="2"/>
    <x v="0"/>
    <s v="DIANTEIRO"/>
    <x v="0"/>
    <x v="11"/>
    <s v="HIFLY SUPER2000"/>
    <x v="1"/>
    <s v="RANAULT MASTER"/>
    <s v="BDD3B63"/>
    <n v="161120"/>
    <n v="161276"/>
    <m/>
    <s v=""/>
    <s v="OK"/>
    <s v="GOMMA"/>
    <s v="412-1"/>
    <n v="474.66"/>
    <n v="949.32"/>
    <s v=""/>
  </r>
  <r>
    <s v="735/736"/>
    <s v="0123"/>
    <x v="2"/>
    <d v="2023-07-24T00:00:00"/>
    <d v="2023-08-03T00:00:00"/>
    <x v="1"/>
    <s v="GRITSCH"/>
    <x v="0"/>
    <x v="0"/>
    <n v="2"/>
    <x v="0"/>
    <s v="TRASEIRO"/>
    <x v="0"/>
    <x v="11"/>
    <s v="HIFLY SUPER2000"/>
    <x v="1"/>
    <s v="RANAULT MASTER"/>
    <s v="BDD3B63"/>
    <n v="161120"/>
    <n v="161276"/>
    <m/>
    <s v=""/>
    <s v="OK"/>
    <s v="TRISSINO"/>
    <n v="39409"/>
    <n v="491.85"/>
    <n v="983.7"/>
    <s v=""/>
  </r>
  <r>
    <s v="737/738"/>
    <s v="0123"/>
    <x v="2"/>
    <d v="2023-07-24T00:00:00"/>
    <d v="2023-08-08T00:00:00"/>
    <x v="1"/>
    <s v="GRITSCH"/>
    <x v="0"/>
    <x v="1"/>
    <n v="2"/>
    <x v="0"/>
    <s v="DIANTEIRO"/>
    <x v="0"/>
    <x v="11"/>
    <s v="HIFLY SUPER2000"/>
    <x v="1"/>
    <s v="RANAULT MASTER"/>
    <s v="RHP7C51"/>
    <n v="137400"/>
    <n v="137468"/>
    <m/>
    <s v=""/>
    <s v="OK"/>
    <s v="GOMMA"/>
    <s v="412-1"/>
    <n v="474.66"/>
    <n v="949.32"/>
    <s v=""/>
  </r>
  <r>
    <m/>
    <s v="0123"/>
    <x v="2"/>
    <d v="2023-07-25T00:00:00"/>
    <d v="2023-07-27T00:00:00"/>
    <x v="1"/>
    <s v="GRITSCH"/>
    <x v="0"/>
    <x v="8"/>
    <n v="2"/>
    <x v="0"/>
    <s v="TRASEIRO"/>
    <x v="5"/>
    <x v="9"/>
    <s v="WESTLAKE H188"/>
    <x v="1"/>
    <s v="MB SPRINTER"/>
    <s v="BCQ7B49"/>
    <n v="80195"/>
    <n v="80900"/>
    <m/>
    <s v=""/>
    <m/>
    <s v="GOMMA"/>
    <n v="469"/>
    <n v="539.54"/>
    <n v="1079.08"/>
    <s v=""/>
  </r>
  <r>
    <m/>
    <s v="0123"/>
    <x v="2"/>
    <d v="2023-07-25T00:00:00"/>
    <d v="2023-07-27T00:00:00"/>
    <x v="1"/>
    <s v="GRITSCH"/>
    <x v="0"/>
    <x v="8"/>
    <n v="2"/>
    <x v="0"/>
    <s v="DIANTEIRO"/>
    <x v="5"/>
    <x v="9"/>
    <s v="WESTLAKE H188"/>
    <x v="1"/>
    <s v="MB SPRINTER"/>
    <s v="BCQ7B49"/>
    <n v="80195"/>
    <n v="80900"/>
    <m/>
    <s v=""/>
    <m/>
    <s v="GOMMA"/>
    <n v="469"/>
    <n v="539.54"/>
    <n v="1079.08"/>
    <s v=""/>
  </r>
  <r>
    <m/>
    <s v="0123"/>
    <x v="2"/>
    <d v="2023-07-25T00:00:00"/>
    <d v="2023-08-02T00:00:00"/>
    <x v="1"/>
    <s v="GRITSCH"/>
    <x v="0"/>
    <x v="8"/>
    <n v="2"/>
    <x v="0"/>
    <s v="DIANTEIRO"/>
    <x v="0"/>
    <x v="1"/>
    <s v="DELINTE DV2"/>
    <x v="1"/>
    <s v="RANAULT MASTER"/>
    <s v="BEY4E57"/>
    <n v="137800"/>
    <n v="140000"/>
    <n v="57605"/>
    <s v=""/>
    <m/>
    <s v="QUATRO1"/>
    <n v="1394"/>
    <n v="598"/>
    <n v="1196"/>
    <s v=""/>
  </r>
  <r>
    <m/>
    <s v="0123"/>
    <x v="2"/>
    <d v="2023-07-25T00:00:00"/>
    <d v="2023-07-31T00:00:00"/>
    <x v="1"/>
    <s v="GRITSCH"/>
    <x v="0"/>
    <x v="8"/>
    <n v="2"/>
    <x v="1"/>
    <s v="DIANTEIRO"/>
    <x v="1"/>
    <x v="11"/>
    <s v="HIFLY HF261 TECHCO 1"/>
    <x v="1"/>
    <s v="VW SAVEIRO"/>
    <s v="SDU9F80"/>
    <n v="64156"/>
    <n v="64164"/>
    <m/>
    <s v=""/>
    <s v="OK"/>
    <s v="TRISSINO"/>
    <n v="41077"/>
    <n v="288.06"/>
    <n v="576.12"/>
    <s v=""/>
  </r>
  <r>
    <m/>
    <s v="0123"/>
    <x v="2"/>
    <d v="2023-07-25T00:00:00"/>
    <d v="2023-07-31T00:00:00"/>
    <x v="1"/>
    <s v="GRITSCH"/>
    <x v="0"/>
    <x v="8"/>
    <n v="2"/>
    <x v="1"/>
    <s v="TRASEIRO"/>
    <x v="1"/>
    <x v="11"/>
    <s v="HIFLY HF261 TECHCO 1"/>
    <x v="1"/>
    <s v="VW SAVEIRO"/>
    <s v="SDU9F80"/>
    <n v="64156"/>
    <n v="64164"/>
    <m/>
    <s v=""/>
    <s v="OK"/>
    <s v="TRISSINO"/>
    <n v="41077"/>
    <n v="288.06"/>
    <n v="576.12"/>
    <s v=""/>
  </r>
  <r>
    <s v="723/724"/>
    <s v="9518"/>
    <x v="2"/>
    <d v="2023-07-26T00:00:00"/>
    <s v="SEM OS"/>
    <x v="1"/>
    <s v="GRITSCH"/>
    <x v="0"/>
    <x v="0"/>
    <n v="2"/>
    <x v="3"/>
    <s v="DIANTEIRO"/>
    <x v="4"/>
    <x v="30"/>
    <s v="GOODTRIP KTX816"/>
    <x v="1"/>
    <s v="FORD CARGO 816S"/>
    <s v="BDD3B67"/>
    <n v="183814"/>
    <m/>
    <m/>
    <s v=""/>
    <s v="OK"/>
    <s v="GOMMA"/>
    <n v="441"/>
    <n v="674.52"/>
    <n v="1349.04"/>
    <s v=""/>
  </r>
  <r>
    <s v="573/574"/>
    <s v="0123"/>
    <x v="2"/>
    <d v="2023-07-27T00:00:00"/>
    <d v="2023-07-31T00:00:00"/>
    <x v="1"/>
    <s v="GRITSCH"/>
    <x v="2"/>
    <x v="3"/>
    <n v="2"/>
    <x v="2"/>
    <s v="TRASEIRO"/>
    <x v="2"/>
    <x v="11"/>
    <s v="HIFLY SUPER2000"/>
    <x v="1"/>
    <s v="FIAT FIORINO"/>
    <s v="RHS8D16"/>
    <n v="130941"/>
    <n v="131965"/>
    <m/>
    <s v=""/>
    <s v="OK"/>
    <s v="GOMMA"/>
    <n v="24412"/>
    <n v="258.14999999999998"/>
    <n v="516.29999999999995"/>
    <s v=""/>
  </r>
  <r>
    <s v="744/745"/>
    <s v="1323"/>
    <x v="2"/>
    <d v="2023-07-27T00:00:00"/>
    <d v="2023-07-31T00:00:00"/>
    <x v="1"/>
    <s v="GRITSCH"/>
    <x v="2"/>
    <x v="3"/>
    <n v="2"/>
    <x v="2"/>
    <s v="DIANTEIRO"/>
    <x v="2"/>
    <x v="11"/>
    <s v="HIFLY SUPER2000"/>
    <x v="1"/>
    <s v="FIAT FIORINO"/>
    <s v="RHS8D16"/>
    <n v="130941"/>
    <n v="131965"/>
    <m/>
    <s v=""/>
    <s v="OK"/>
    <s v="GOMMA"/>
    <n v="412"/>
    <n v="241.59"/>
    <n v="483.18"/>
    <s v=""/>
  </r>
  <r>
    <s v="739/740"/>
    <s v="1323"/>
    <x v="2"/>
    <d v="2023-07-27T00:00:00"/>
    <d v="2023-07-28T00:00:00"/>
    <x v="1"/>
    <s v="GRITSCH"/>
    <x v="2"/>
    <x v="14"/>
    <n v="2"/>
    <x v="1"/>
    <s v="DIANTEIRO"/>
    <x v="1"/>
    <x v="11"/>
    <s v="HIFLY HF261 TECHCO 1"/>
    <x v="1"/>
    <s v="VW SAVEIRO"/>
    <s v="SEI5B87"/>
    <n v="20000"/>
    <n v="18161"/>
    <m/>
    <s v=""/>
    <s v="OK"/>
    <s v="TRISSINO"/>
    <n v="41077"/>
    <n v="288.06"/>
    <n v="576.12"/>
    <s v=""/>
  </r>
  <r>
    <s v="741/742"/>
    <s v="1323"/>
    <x v="2"/>
    <d v="2023-07-27T00:00:00"/>
    <d v="2023-07-28T00:00:00"/>
    <x v="1"/>
    <s v="GRITSCH"/>
    <x v="2"/>
    <x v="14"/>
    <n v="2"/>
    <x v="1"/>
    <s v="TRASEIRO"/>
    <x v="1"/>
    <x v="11"/>
    <s v="HIFLY HF261 TECHCO 1"/>
    <x v="1"/>
    <s v="VW SAVEIRO"/>
    <s v="SEI5B87"/>
    <n v="20000"/>
    <n v="18161"/>
    <m/>
    <s v=""/>
    <s v="OK"/>
    <s v="TRISSINO"/>
    <n v="41077"/>
    <n v="288.06"/>
    <n v="576.12"/>
    <s v=""/>
  </r>
  <r>
    <s v="743"/>
    <s v="1323"/>
    <x v="2"/>
    <d v="2023-07-27T00:00:00"/>
    <d v="2023-07-28T00:00:00"/>
    <x v="1"/>
    <s v="GRITSCH"/>
    <x v="2"/>
    <x v="14"/>
    <n v="2"/>
    <x v="1"/>
    <s v="ESTEPE"/>
    <x v="1"/>
    <x v="11"/>
    <s v="HIFLY HF261 TECHCO 1"/>
    <x v="1"/>
    <s v="VW SAVEIRO"/>
    <s v="SEI5B87"/>
    <n v="20000"/>
    <n v="18161"/>
    <m/>
    <s v=""/>
    <s v="OK"/>
    <s v="TRISSINO"/>
    <n v="41077"/>
    <n v="288.06"/>
    <n v="576.12"/>
    <s v=""/>
  </r>
  <r>
    <s v="746/747"/>
    <s v="0723 / 0923"/>
    <x v="2"/>
    <d v="2023-07-31T00:00:00"/>
    <d v="2023-08-03T00:00:00"/>
    <x v="1"/>
    <s v="GRITSCH"/>
    <x v="2"/>
    <x v="3"/>
    <n v="2"/>
    <x v="0"/>
    <s v="DIANTEIRO"/>
    <x v="5"/>
    <x v="9"/>
    <s v="WESTLAKE H188"/>
    <x v="1"/>
    <s v="MB SPRINTER"/>
    <s v="BCQ7158"/>
    <n v="79952"/>
    <n v="80715"/>
    <m/>
    <s v=""/>
    <s v="OK"/>
    <s v="GOMMA"/>
    <n v="498"/>
    <n v="539.54"/>
    <n v="1079.08"/>
    <s v=""/>
  </r>
  <r>
    <s v="748"/>
    <s v="1623"/>
    <x v="2"/>
    <d v="2023-08-02T00:00:00"/>
    <d v="2023-08-25T00:00:00"/>
    <x v="2"/>
    <s v="GRITSCH"/>
    <x v="3"/>
    <x v="12"/>
    <n v="1"/>
    <x v="0"/>
    <s v="TRASEIRO"/>
    <x v="0"/>
    <x v="11"/>
    <s v="HIFLY SUPER2000"/>
    <x v="1"/>
    <s v="RANAULT MASTER"/>
    <s v="BEB9E20"/>
    <n v="97133"/>
    <n v="97670"/>
    <m/>
    <s v=""/>
    <s v="OK"/>
    <s v="TRISSINO"/>
    <n v="42130"/>
    <n v="485.83"/>
    <n v="485.83"/>
    <s v=""/>
  </r>
  <r>
    <s v="749/750"/>
    <s v="1623"/>
    <x v="2"/>
    <d v="2023-08-03T00:00:00"/>
    <d v="2023-08-08T00:00:00"/>
    <x v="2"/>
    <s v="GRITSCH"/>
    <x v="0"/>
    <x v="8"/>
    <n v="2"/>
    <x v="1"/>
    <s v="DIANTEIRO"/>
    <x v="1"/>
    <x v="20"/>
    <s v="LINLONG GREEN MAX HP010"/>
    <x v="1"/>
    <s v="VW SAVEIRO"/>
    <s v="SDU9F71"/>
    <n v="82350"/>
    <n v="83300"/>
    <m/>
    <s v=""/>
    <s v="OK"/>
    <s v="TRISSINO"/>
    <s v="42130."/>
    <n v="284.14999999999998"/>
    <n v="568.29999999999995"/>
    <s v=""/>
  </r>
  <r>
    <s v="751/752"/>
    <s v="162"/>
    <x v="2"/>
    <d v="2023-08-03T00:00:00"/>
    <d v="2023-08-08T00:00:00"/>
    <x v="2"/>
    <s v="GRITSCH"/>
    <x v="0"/>
    <x v="8"/>
    <n v="2"/>
    <x v="1"/>
    <s v="TRASEIRO"/>
    <x v="1"/>
    <x v="20"/>
    <s v="LINLONG GREEN MAX HP010"/>
    <x v="1"/>
    <s v="VW SAVEIRO"/>
    <s v="SDU9F71"/>
    <n v="82350"/>
    <n v="83300"/>
    <m/>
    <s v=""/>
    <s v="OK"/>
    <s v="TRISSINO"/>
    <s v="42130."/>
    <n v="284.14999999999998"/>
    <n v="568.29999999999995"/>
    <s v=""/>
  </r>
  <r>
    <s v="759/760"/>
    <s v="1623"/>
    <x v="2"/>
    <d v="2023-08-04T00:00:00"/>
    <d v="2023-08-09T00:00:00"/>
    <x v="2"/>
    <s v="GRITSCH"/>
    <x v="2"/>
    <x v="14"/>
    <n v="2"/>
    <x v="1"/>
    <s v="DIANTEIRO"/>
    <x v="1"/>
    <x v="20"/>
    <s v="LINLONG GREEN MAX HP010"/>
    <x v="1"/>
    <s v="VW SAVEIRO"/>
    <s v="SDU9F69"/>
    <n v="51000"/>
    <n v="50590"/>
    <m/>
    <s v=""/>
    <s v="OK"/>
    <s v="TRISSINO"/>
    <s v="42130."/>
    <n v="284.14999999999998"/>
    <n v="568.29999999999995"/>
    <s v=""/>
  </r>
  <r>
    <s v="761/762"/>
    <s v="1623"/>
    <x v="2"/>
    <d v="2023-08-04T00:00:00"/>
    <d v="2023-08-09T00:00:00"/>
    <x v="2"/>
    <s v="GRITSCH"/>
    <x v="2"/>
    <x v="14"/>
    <n v="2"/>
    <x v="1"/>
    <s v="TRASEIRO"/>
    <x v="1"/>
    <x v="20"/>
    <s v="LINLONG GREEN MAX HP010"/>
    <x v="1"/>
    <s v="VW SAVEIRO"/>
    <s v="SDU9F69"/>
    <n v="51000"/>
    <n v="50590"/>
    <m/>
    <s v=""/>
    <s v="OK"/>
    <s v="TRISSINO"/>
    <s v="42130."/>
    <n v="284.14999999999998"/>
    <n v="568.29999999999995"/>
    <s v=""/>
  </r>
  <r>
    <s v="771/772"/>
    <s v="1623"/>
    <x v="2"/>
    <d v="2023-08-07T00:00:00"/>
    <d v="2023-08-15T00:00:00"/>
    <x v="2"/>
    <s v="GRITSCH"/>
    <x v="0"/>
    <x v="6"/>
    <n v="2"/>
    <x v="0"/>
    <s v="DIANTEIRO"/>
    <x v="0"/>
    <x v="11"/>
    <s v="HIFLY SUPER2000"/>
    <x v="1"/>
    <s v="RANAULT MASTER"/>
    <s v="BDC9J85"/>
    <n v="131000"/>
    <n v="134375"/>
    <m/>
    <s v=""/>
    <s v="OK"/>
    <s v="TRISSINO"/>
    <n v="42130"/>
    <n v="485.83"/>
    <n v="971.66"/>
    <s v=""/>
  </r>
  <r>
    <s v="763/764"/>
    <s v="1623"/>
    <x v="2"/>
    <d v="2023-08-07T00:00:00"/>
    <d v="2023-08-11T00:00:00"/>
    <x v="2"/>
    <s v="GRITSCH"/>
    <x v="0"/>
    <x v="0"/>
    <n v="2"/>
    <x v="0"/>
    <s v="DIANTEIRO"/>
    <x v="0"/>
    <x v="11"/>
    <s v="HIFLY SUPER2000"/>
    <x v="1"/>
    <s v="RANAULT MASTER"/>
    <s v="BDD0B38"/>
    <n v="79395"/>
    <n v="79563"/>
    <m/>
    <s v=""/>
    <s v="OK"/>
    <s v="TRISSINO"/>
    <n v="42130"/>
    <n v="485.83"/>
    <n v="971.66"/>
    <s v=""/>
  </r>
  <r>
    <s v="765/766"/>
    <s v="1623"/>
    <x v="2"/>
    <d v="2023-08-07T00:00:00"/>
    <d v="2023-08-11T00:00:00"/>
    <x v="2"/>
    <s v="GRITSCH"/>
    <x v="0"/>
    <x v="0"/>
    <n v="2"/>
    <x v="0"/>
    <s v="TRASEIRO"/>
    <x v="0"/>
    <x v="11"/>
    <s v="HIFLY SUPER2000"/>
    <x v="1"/>
    <s v="RANAULT MASTER"/>
    <s v="BDD0B38"/>
    <n v="79395"/>
    <n v="79563"/>
    <m/>
    <s v=""/>
    <s v="OK"/>
    <s v="TRISSINO"/>
    <n v="42130"/>
    <n v="485.83"/>
    <n v="971.66"/>
    <s v=""/>
  </r>
  <r>
    <s v="773/774"/>
    <s v="0123"/>
    <x v="2"/>
    <d v="2023-08-07T00:00:00"/>
    <d v="2023-08-24T00:00:00"/>
    <x v="2"/>
    <s v="GRITSCH"/>
    <x v="0"/>
    <x v="6"/>
    <n v="2"/>
    <x v="2"/>
    <s v="DIANTEIRO"/>
    <x v="2"/>
    <x v="11"/>
    <s v="HIFLY SUPER2000"/>
    <x v="1"/>
    <s v="FIAT FIORINO"/>
    <s v="BDX9F70"/>
    <n v="101856"/>
    <n v="101181"/>
    <m/>
    <s v=""/>
    <s v="OK"/>
    <s v="GOMMA"/>
    <n v="485"/>
    <n v="236.6"/>
    <n v="473.2"/>
    <s v=""/>
  </r>
  <r>
    <s v="767/768"/>
    <s v="1623"/>
    <x v="2"/>
    <d v="2023-08-07T00:00:00"/>
    <d v="2023-08-15T00:00:00"/>
    <x v="2"/>
    <s v="GRITSCH"/>
    <x v="0"/>
    <x v="6"/>
    <n v="2"/>
    <x v="1"/>
    <s v="DIANTEIRO"/>
    <x v="1"/>
    <x v="20"/>
    <s v="LINLONG GREEN MAX HP010"/>
    <x v="1"/>
    <s v="VW SAVEIRO"/>
    <s v="SDU9F01"/>
    <n v="61217"/>
    <n v="60409"/>
    <m/>
    <s v=""/>
    <s v="OK"/>
    <s v="TRISSINO"/>
    <s v="42130."/>
    <n v="284.14999999999998"/>
    <n v="568.29999999999995"/>
    <s v=""/>
  </r>
  <r>
    <s v="769/770"/>
    <s v="1623"/>
    <x v="2"/>
    <d v="2023-08-07T00:00:00"/>
    <d v="2023-08-15T00:00:00"/>
    <x v="2"/>
    <s v="GRITSCH"/>
    <x v="0"/>
    <x v="6"/>
    <n v="2"/>
    <x v="1"/>
    <s v="TRASEIRO"/>
    <x v="1"/>
    <x v="20"/>
    <s v="LINLONG GREEN MAX HP010"/>
    <x v="1"/>
    <s v="VW SAVEIRO"/>
    <s v="SDU9F01"/>
    <n v="61217"/>
    <n v="60409"/>
    <m/>
    <s v=""/>
    <s v="OK"/>
    <s v="TRISSINO"/>
    <s v="42130."/>
    <n v="284.14999999999998"/>
    <n v="568.29999999999995"/>
    <s v=""/>
  </r>
  <r>
    <s v="799/800"/>
    <s v="1623"/>
    <x v="2"/>
    <d v="2023-08-09T00:00:00"/>
    <s v="SEM OS"/>
    <x v="2"/>
    <s v="GRITSCH"/>
    <x v="0"/>
    <x v="4"/>
    <n v="2"/>
    <x v="0"/>
    <s v="TRASEIRO"/>
    <x v="0"/>
    <x v="11"/>
    <s v="HIFLY SUPER2000"/>
    <x v="1"/>
    <s v="RANAULT MASTER"/>
    <s v="RHL1G23"/>
    <n v="230222"/>
    <m/>
    <m/>
    <s v=""/>
    <s v="OK"/>
    <s v="TRISSINO"/>
    <n v="42130"/>
    <n v="485.83"/>
    <n v="971.66"/>
    <s v=""/>
  </r>
  <r>
    <s v="801/802"/>
    <s v="1623"/>
    <x v="2"/>
    <d v="2023-08-09T00:00:00"/>
    <s v="SEM OS"/>
    <x v="2"/>
    <s v="GRITSCH"/>
    <x v="0"/>
    <x v="4"/>
    <n v="2"/>
    <x v="0"/>
    <s v="DIANTEIRO"/>
    <x v="0"/>
    <x v="11"/>
    <s v="HIFLY SUPER2000"/>
    <x v="1"/>
    <s v="RANAULT MASTER"/>
    <s v="RHL1G23"/>
    <n v="230222"/>
    <m/>
    <m/>
    <s v=""/>
    <s v="OK"/>
    <s v="TRISSINO"/>
    <n v="42130"/>
    <n v="485.83"/>
    <n v="971.66"/>
    <s v=""/>
  </r>
  <r>
    <s v="777/778"/>
    <s v="1623"/>
    <x v="2"/>
    <d v="2023-08-09T00:00:00"/>
    <d v="2023-08-11T00:00:00"/>
    <x v="2"/>
    <s v="GRITSCH"/>
    <x v="2"/>
    <x v="11"/>
    <n v="2"/>
    <x v="0"/>
    <s v="DIANTEIRO"/>
    <x v="0"/>
    <x v="11"/>
    <s v="HIFLY SUPER2000"/>
    <x v="1"/>
    <s v="RANAULT MASTER"/>
    <s v="RHP7C47"/>
    <n v="44497"/>
    <n v="45279"/>
    <m/>
    <s v=""/>
    <s v="OK"/>
    <s v="TRISSINO"/>
    <n v="42130"/>
    <n v="485.83"/>
    <n v="971.66"/>
    <s v=""/>
  </r>
  <r>
    <s v="775/776"/>
    <s v="1623"/>
    <x v="2"/>
    <d v="2023-08-09T00:00:00"/>
    <d v="2023-08-14T00:00:00"/>
    <x v="2"/>
    <s v="GRITSCH"/>
    <x v="2"/>
    <x v="11"/>
    <n v="2"/>
    <x v="1"/>
    <s v="TRASEIRO"/>
    <x v="1"/>
    <x v="20"/>
    <s v="LINLONG GREEN MAX HP010"/>
    <x v="1"/>
    <s v="VW SAVEIRO"/>
    <s v="SDU9E81"/>
    <n v="59562"/>
    <n v="62315"/>
    <m/>
    <s v=""/>
    <s v="OK"/>
    <s v="TRISSINO"/>
    <s v="42130."/>
    <n v="284.14999999999998"/>
    <n v="568.29999999999995"/>
    <s v=""/>
  </r>
  <r>
    <s v="815/816"/>
    <s v="0122"/>
    <x v="2"/>
    <d v="2023-08-15T00:00:00"/>
    <d v="2023-08-17T00:00:00"/>
    <x v="2"/>
    <s v="GRITSCH"/>
    <x v="0"/>
    <x v="4"/>
    <n v="2"/>
    <x v="2"/>
    <s v="DIANTEIRO"/>
    <x v="13"/>
    <x v="14"/>
    <s v="XBRI 82H PREMIUM F1"/>
    <x v="1"/>
    <s v="VW GOL"/>
    <s v="BDS2G31"/>
    <n v="117804"/>
    <n v="117804"/>
    <m/>
    <s v=""/>
    <m/>
    <s v="GOMMA"/>
    <n v="25017"/>
    <n v="288.95999999999998"/>
    <n v="577.91999999999996"/>
    <s v=""/>
  </r>
  <r>
    <s v="779/780"/>
    <s v="1523/1323"/>
    <x v="2"/>
    <d v="2023-08-15T00:00:00"/>
    <d v="2023-08-17T00:00:00"/>
    <x v="2"/>
    <s v="GRITSCH"/>
    <x v="0"/>
    <x v="6"/>
    <n v="2"/>
    <x v="3"/>
    <s v="TRASEIRO"/>
    <x v="7"/>
    <x v="33"/>
    <s v="AMULET AT501"/>
    <x v="1"/>
    <s v="CAMINHÃO VW 11.180"/>
    <s v="RHQ4D39"/>
    <n v="139000"/>
    <n v="140544"/>
    <m/>
    <s v=""/>
    <s v="OK"/>
    <s v="GOMMA"/>
    <n v="567"/>
    <n v="798.58"/>
    <n v="1597.16"/>
    <s v=""/>
  </r>
  <r>
    <s v="781/782"/>
    <s v="0723"/>
    <x v="2"/>
    <d v="2023-08-16T00:00:00"/>
    <d v="2023-08-28T00:00:00"/>
    <x v="2"/>
    <s v="GRITSCH"/>
    <x v="0"/>
    <x v="8"/>
    <n v="2"/>
    <x v="0"/>
    <s v="TRASEIRO"/>
    <x v="5"/>
    <x v="9"/>
    <s v="WESTLAKE H188"/>
    <x v="1"/>
    <s v="MB SPRINTER"/>
    <s v="SDV8E51"/>
    <n v="68351"/>
    <n v="72200"/>
    <m/>
    <s v=""/>
    <s v="OK"/>
    <s v="GOMMA"/>
    <n v="25026"/>
    <n v="545.03"/>
    <n v="1090.06"/>
    <s v=""/>
  </r>
  <r>
    <s v="783/784"/>
    <s v="0723/0923"/>
    <x v="2"/>
    <d v="2023-08-16T00:00:00"/>
    <d v="2023-08-28T00:00:00"/>
    <x v="2"/>
    <s v="GRITSCH"/>
    <x v="0"/>
    <x v="8"/>
    <n v="2"/>
    <x v="0"/>
    <s v="TRASEIRO"/>
    <x v="5"/>
    <x v="9"/>
    <s v="WESTLAKE H188"/>
    <x v="1"/>
    <s v="MB SPRINTER"/>
    <s v="SDV8E51"/>
    <n v="68351"/>
    <n v="72200"/>
    <m/>
    <s v=""/>
    <s v="OK"/>
    <s v="GOMMA"/>
    <n v="522"/>
    <n v="534.54999999999995"/>
    <n v="1069.0999999999999"/>
    <s v=""/>
  </r>
  <r>
    <s v="785/786"/>
    <s v="1523 / 1023"/>
    <x v="2"/>
    <d v="2023-08-17T00:00:00"/>
    <s v="SEM OS"/>
    <x v="2"/>
    <s v="GRITSCH"/>
    <x v="0"/>
    <x v="1"/>
    <n v="2"/>
    <x v="2"/>
    <s v="TRASEIRO"/>
    <x v="2"/>
    <x v="11"/>
    <s v="HIFLY SUPER2000"/>
    <x v="1"/>
    <s v="FIAT FIORINO"/>
    <s v="BCN9F78"/>
    <n v="82500"/>
    <m/>
    <m/>
    <s v=""/>
    <s v="OK"/>
    <s v="GOMMA"/>
    <n v="485"/>
    <n v="236.6"/>
    <n v="473.2"/>
    <s v=""/>
  </r>
  <r>
    <s v="787/788"/>
    <s v="1323 / 1023"/>
    <x v="2"/>
    <d v="2023-08-17T00:00:00"/>
    <s v="SEM OS"/>
    <x v="2"/>
    <s v="GRITSCH"/>
    <x v="0"/>
    <x v="1"/>
    <n v="2"/>
    <x v="2"/>
    <s v="DIANTEIRO"/>
    <x v="2"/>
    <x v="11"/>
    <s v="HIFLY SUPER2000"/>
    <x v="1"/>
    <s v="FIAT FIORINO"/>
    <s v="BCN9F78"/>
    <n v="82500"/>
    <m/>
    <m/>
    <s v=""/>
    <s v="OK"/>
    <s v="GOMMA"/>
    <n v="485"/>
    <n v="236.6"/>
    <n v="473.2"/>
    <s v=""/>
  </r>
  <r>
    <s v="789/790"/>
    <s v="1523 / 1523"/>
    <x v="2"/>
    <d v="2023-08-17T00:00:00"/>
    <s v="SEM OS"/>
    <x v="2"/>
    <s v="GRITSCH"/>
    <x v="0"/>
    <x v="1"/>
    <n v="2"/>
    <x v="1"/>
    <s v="DIANTEIRO"/>
    <x v="1"/>
    <x v="20"/>
    <s v="LINLONG GREEN MAX HP010"/>
    <x v="1"/>
    <s v="VW SAVEIRO"/>
    <s v="SEI5B90"/>
    <n v="26000"/>
    <m/>
    <m/>
    <s v=""/>
    <s v="OK"/>
    <s v="TRISSINO"/>
    <s v="42130."/>
    <n v="284.14999999999998"/>
    <n v="568.29999999999995"/>
    <s v=""/>
  </r>
  <r>
    <s v="791/792"/>
    <s v="1523 / 1623"/>
    <x v="2"/>
    <d v="2023-08-17T00:00:00"/>
    <s v="SEM OS"/>
    <x v="2"/>
    <s v="GRITSCH"/>
    <x v="0"/>
    <x v="1"/>
    <n v="2"/>
    <x v="1"/>
    <s v="TRASEIRO"/>
    <x v="1"/>
    <x v="20"/>
    <s v="LINLONG GREEN MAX HP010"/>
    <x v="1"/>
    <s v="VW SAVEIRO"/>
    <s v="SEI5B90"/>
    <n v="26000"/>
    <m/>
    <m/>
    <s v=""/>
    <s v="OK"/>
    <s v="TRISSINO"/>
    <s v="42130."/>
    <n v="284.14999999999998"/>
    <n v="568.29999999999995"/>
    <s v=""/>
  </r>
  <r>
    <s v="803/804"/>
    <s v="0723"/>
    <x v="2"/>
    <d v="2023-08-21T00:00:00"/>
    <s v="SEM OS"/>
    <x v="2"/>
    <s v="GRITSCH"/>
    <x v="0"/>
    <x v="4"/>
    <n v="2"/>
    <x v="0"/>
    <s v="TRASEIRO"/>
    <x v="5"/>
    <x v="9"/>
    <s v="WESTLAKE H188"/>
    <x v="1"/>
    <s v="FIAT DUCATO"/>
    <s v="BCS8D34"/>
    <n v="179519"/>
    <m/>
    <m/>
    <s v=""/>
    <s v="OK"/>
    <s v="GOMMA"/>
    <n v="25047"/>
    <n v="545.03"/>
    <n v="1090.06"/>
    <s v=""/>
  </r>
  <r>
    <s v="797/798"/>
    <s v="1623 / 0123"/>
    <x v="2"/>
    <d v="2023-08-21T00:00:00"/>
    <d v="2023-08-28T00:00:00"/>
    <x v="2"/>
    <s v="GRITSCH"/>
    <x v="0"/>
    <x v="0"/>
    <n v="2"/>
    <x v="0"/>
    <s v="DIANTEIRO"/>
    <x v="0"/>
    <x v="11"/>
    <s v="HIFLY SUPER2000"/>
    <x v="1"/>
    <s v="RANAULT MASTER"/>
    <s v="BDC9J75"/>
    <n v="158283"/>
    <n v="158455"/>
    <m/>
    <s v=""/>
    <s v="OK"/>
    <s v="TRISSINO"/>
    <n v="42130"/>
    <n v="485.83"/>
    <n v="971.66"/>
    <s v=""/>
  </r>
  <r>
    <s v="793/794"/>
    <s v="1023"/>
    <x v="2"/>
    <d v="2023-08-21T00:00:00"/>
    <d v="2023-08-28T00:00:00"/>
    <x v="2"/>
    <s v="GRITSCH"/>
    <x v="0"/>
    <x v="0"/>
    <n v="2"/>
    <x v="0"/>
    <s v="DIANTEIRO"/>
    <x v="0"/>
    <x v="1"/>
    <s v="DELINTE DV2"/>
    <x v="1"/>
    <s v="RANAULT MASTER"/>
    <s v="BDC9J78"/>
    <n v="94432"/>
    <n v="94754"/>
    <m/>
    <s v=""/>
    <s v="OK"/>
    <s v="QUATRO1"/>
    <n v="1394"/>
    <n v="598"/>
    <n v="1196"/>
    <s v=""/>
  </r>
  <r>
    <s v="795/796"/>
    <s v="1023"/>
    <x v="2"/>
    <d v="2023-08-21T00:00:00"/>
    <d v="2023-08-28T00:00:00"/>
    <x v="2"/>
    <s v="GRITSCH"/>
    <x v="0"/>
    <x v="0"/>
    <n v="2"/>
    <x v="0"/>
    <s v="TRASEIRO"/>
    <x v="0"/>
    <x v="1"/>
    <s v="DELINTE DV2"/>
    <x v="1"/>
    <s v="RANAULT MASTER"/>
    <s v="BDC9J78"/>
    <n v="94432"/>
    <n v="94754"/>
    <m/>
    <s v=""/>
    <s v="OK"/>
    <s v="QUATRO1"/>
    <n v="1394"/>
    <n v="598"/>
    <n v="1196"/>
    <s v=""/>
  </r>
  <r>
    <s v="753/756"/>
    <s v="0123"/>
    <x v="2"/>
    <d v="2023-08-23T00:00:00"/>
    <d v="2023-09-21T00:00:00"/>
    <x v="2"/>
    <s v="GRITSCH"/>
    <x v="2"/>
    <x v="7"/>
    <n v="2"/>
    <x v="2"/>
    <s v="TRASEIRO"/>
    <x v="2"/>
    <x v="11"/>
    <s v="HIFLY SUPER2000"/>
    <x v="1"/>
    <s v="FIAT FIORINO"/>
    <s v="BEQ2A59"/>
    <n v="161300"/>
    <n v="162327"/>
    <m/>
    <s v=""/>
    <s v="OK"/>
    <s v="GOMMA"/>
    <n v="412"/>
    <n v="241.59"/>
    <n v="483.18"/>
    <s v=""/>
  </r>
  <r>
    <s v="805/806"/>
    <s v="1123 / 1323"/>
    <x v="2"/>
    <d v="2023-08-23T00:00:00"/>
    <s v="SEM OS"/>
    <x v="2"/>
    <s v="GRITSCH"/>
    <x v="0"/>
    <x v="4"/>
    <n v="2"/>
    <x v="3"/>
    <s v="TRASEIRO"/>
    <x v="4"/>
    <x v="33"/>
    <s v="AMULET ATOS"/>
    <x v="1"/>
    <s v="CAMINHÃO VW 9.170"/>
    <s v="RHT2C47"/>
    <n v="70506"/>
    <m/>
    <m/>
    <s v=""/>
    <s v="OK"/>
    <s v="GOMMA"/>
    <n v="596"/>
    <n v="684.8"/>
    <n v="1369.6"/>
    <s v=""/>
  </r>
  <r>
    <s v="807/808"/>
    <s v="1623 / 1523"/>
    <x v="2"/>
    <d v="2023-08-23T00:00:00"/>
    <d v="2023-09-20T00:00:00"/>
    <x v="2"/>
    <s v="GRITSCH"/>
    <x v="0"/>
    <x v="7"/>
    <n v="2"/>
    <x v="1"/>
    <s v="DIANTEIRO"/>
    <x v="1"/>
    <x v="20"/>
    <s v="LINLONG GREEN MAX HP010"/>
    <x v="1"/>
    <s v="VW SAVEIRO"/>
    <s v="SDU9E85"/>
    <n v="50200"/>
    <n v="128365"/>
    <m/>
    <s v=""/>
    <s v="OK"/>
    <s v="TRISSINO"/>
    <s v="42130."/>
    <n v="284.14999999999998"/>
    <n v="568.29999999999995"/>
    <s v=""/>
  </r>
  <r>
    <s v="809/810"/>
    <s v="1523 / 1623"/>
    <x v="2"/>
    <d v="2023-08-23T00:00:00"/>
    <d v="2023-09-20T00:00:00"/>
    <x v="2"/>
    <s v="GRITSCH"/>
    <x v="0"/>
    <x v="7"/>
    <n v="2"/>
    <x v="1"/>
    <s v="TRASEIRO"/>
    <x v="1"/>
    <x v="20"/>
    <s v="LINLONG GREEN MAX HP010"/>
    <x v="1"/>
    <s v="VW SAVEIRO"/>
    <s v="SDU9E85"/>
    <n v="50200"/>
    <n v="128365"/>
    <m/>
    <s v=""/>
    <s v="OK"/>
    <s v="TRISSINO"/>
    <s v="42130."/>
    <n v="284.14999999999998"/>
    <n v="568.29999999999995"/>
    <s v=""/>
  </r>
  <r>
    <s v="811/812"/>
    <s v="1223 / 1323"/>
    <x v="2"/>
    <d v="2023-08-24T00:00:00"/>
    <s v="SEM OS"/>
    <x v="2"/>
    <s v="GRITSCH"/>
    <x v="0"/>
    <x v="6"/>
    <n v="2"/>
    <x v="1"/>
    <s v="TRASEIRO"/>
    <x v="1"/>
    <x v="11"/>
    <s v="HIFLY HF261 TECHCO 1"/>
    <x v="1"/>
    <s v="VW SAVEIRO"/>
    <s v="SDU9F45"/>
    <n v="72150"/>
    <m/>
    <m/>
    <s v=""/>
    <s v="OK"/>
    <s v="TRISSINO"/>
    <n v="41077"/>
    <n v="288.06"/>
    <n v="576.12"/>
    <s v=""/>
  </r>
  <r>
    <s v="817/818"/>
    <s v="0923 / 0723"/>
    <x v="2"/>
    <d v="2023-08-25T00:00:00"/>
    <d v="2023-08-30T00:00:00"/>
    <x v="2"/>
    <s v="GRITSCH"/>
    <x v="0"/>
    <x v="8"/>
    <n v="2"/>
    <x v="0"/>
    <s v="TRASEIRO"/>
    <x v="5"/>
    <x v="9"/>
    <s v="WESTLAKE H188"/>
    <x v="1"/>
    <s v="MB SPRINTER"/>
    <s v="BCQ7144"/>
    <n v="59000"/>
    <n v="59800"/>
    <m/>
    <s v=""/>
    <s v="OK"/>
    <s v="GOMMA"/>
    <n v="623"/>
    <n v="544.71"/>
    <n v="1089.42"/>
    <s v=""/>
  </r>
  <r>
    <s v="821"/>
    <s v="1623"/>
    <x v="2"/>
    <d v="2023-08-25T00:00:00"/>
    <d v="2023-08-30T00:00:00"/>
    <x v="2"/>
    <s v="GRITSCH"/>
    <x v="0"/>
    <x v="6"/>
    <n v="1"/>
    <x v="0"/>
    <s v="DIANTEIRO"/>
    <x v="0"/>
    <x v="11"/>
    <s v="HIFLY SUPER2000"/>
    <x v="1"/>
    <s v="RANAULT MASTER"/>
    <s v="BDC9J85"/>
    <n v="140500"/>
    <n v="137461"/>
    <m/>
    <s v=""/>
    <s v="OK"/>
    <s v="TRISSINO"/>
    <n v="42130"/>
    <n v="524.88"/>
    <n v="524.88"/>
    <s v=""/>
  </r>
  <r>
    <s v="822"/>
    <s v="1623"/>
    <x v="2"/>
    <d v="2023-08-25T00:00:00"/>
    <d v="2023-08-30T00:00:00"/>
    <x v="2"/>
    <s v="GRITSCH"/>
    <x v="0"/>
    <x v="6"/>
    <n v="1"/>
    <x v="0"/>
    <s v="DIANTEIRO"/>
    <x v="0"/>
    <x v="11"/>
    <s v="HIFLY SUPER2000"/>
    <x v="1"/>
    <s v="RANAULT MASTER"/>
    <s v="BDC9J85"/>
    <n v="140500"/>
    <n v="137461"/>
    <m/>
    <s v=""/>
    <s v="OK"/>
    <s v="TRISSINO"/>
    <n v="39409"/>
    <n v="491.85"/>
    <n v="491.85"/>
    <s v=""/>
  </r>
  <r>
    <s v="819/820"/>
    <s v="1323"/>
    <x v="2"/>
    <d v="2023-08-25T00:00:00"/>
    <d v="2023-08-28T00:00:00"/>
    <x v="2"/>
    <s v="GRITSCH"/>
    <x v="0"/>
    <x v="8"/>
    <n v="2"/>
    <x v="1"/>
    <s v="TRASEIRO"/>
    <x v="1"/>
    <x v="11"/>
    <s v="HIFLY HF261 TECHCO 1"/>
    <x v="1"/>
    <s v="VW SAVEIRO"/>
    <s v="SEH0B26"/>
    <n v="36890"/>
    <n v="37000"/>
    <m/>
    <s v=""/>
    <s v="OK"/>
    <s v="GOMMA"/>
    <s v="623.."/>
    <n v="295.16000000000003"/>
    <n v="590.32000000000005"/>
    <s v=""/>
  </r>
  <r>
    <s v="813/814"/>
    <s v="1623"/>
    <x v="2"/>
    <d v="2023-08-25T00:00:00"/>
    <d v="2023-09-22T00:00:00"/>
    <x v="2"/>
    <s v="GRITSCH"/>
    <x v="0"/>
    <x v="4"/>
    <n v="2"/>
    <x v="0"/>
    <s v="DIANTEIRO"/>
    <x v="0"/>
    <x v="11"/>
    <s v="HIFLY SUPER2000"/>
    <x v="1"/>
    <s v="RANAULT MASTER"/>
    <s v="SEL0E72"/>
    <n v="33283"/>
    <n v="39500"/>
    <m/>
    <s v=""/>
    <s v="OK"/>
    <s v="TRISSINO"/>
    <n v="42130"/>
    <n v="485.83"/>
    <n v="971.66"/>
    <s v=""/>
  </r>
  <r>
    <m/>
    <m/>
    <x v="2"/>
    <d v="2023-08-29T00:00:00"/>
    <m/>
    <x v="2"/>
    <s v="GRITSCH"/>
    <x v="0"/>
    <x v="4"/>
    <n v="2"/>
    <x v="2"/>
    <s v="DIANTEIRO"/>
    <x v="2"/>
    <x v="11"/>
    <s v="HIFLY SUPER2000"/>
    <x v="1"/>
    <s v="FIAT FIORINO"/>
    <s v="RHS8D29"/>
    <n v="70628"/>
    <n v="70628"/>
    <m/>
    <s v=""/>
    <m/>
    <s v="GOMMA"/>
    <n v="412"/>
    <n v="241.59"/>
    <n v="483.18"/>
    <s v=""/>
  </r>
  <r>
    <m/>
    <m/>
    <x v="2"/>
    <d v="2023-08-29T00:00:00"/>
    <d v="2023-08-29T00:00:00"/>
    <x v="2"/>
    <s v="GRITSCH"/>
    <x v="0"/>
    <x v="4"/>
    <n v="2"/>
    <x v="0"/>
    <s v="DIANTEIRO"/>
    <x v="5"/>
    <x v="9"/>
    <s v="WESTLAKE H188"/>
    <x v="1"/>
    <s v="FIAT DUCATO"/>
    <s v="RHU0G62"/>
    <n v="68385"/>
    <n v="68385"/>
    <m/>
    <s v=""/>
    <m/>
    <s v="GOMMA"/>
    <n v="623"/>
    <n v="544.71"/>
    <n v="1089.42"/>
    <s v=""/>
  </r>
  <r>
    <s v="827/828"/>
    <s v="1623"/>
    <x v="2"/>
    <d v="2023-09-01T00:00:00"/>
    <d v="2023-09-12T00:00:00"/>
    <x v="3"/>
    <s v="GRITSCH"/>
    <x v="3"/>
    <x v="12"/>
    <n v="2"/>
    <x v="0"/>
    <s v="DIANTEIRO"/>
    <x v="0"/>
    <x v="11"/>
    <s v="HIFLY SUPER2000"/>
    <x v="1"/>
    <s v="RANAULT MASTER"/>
    <s v="BEK3H48"/>
    <n v="133313"/>
    <n v="210000"/>
    <m/>
    <s v=""/>
    <s v="OK"/>
    <s v="TRISSINO"/>
    <n v="42130"/>
    <n v="485.83"/>
    <n v="971.66"/>
    <s v=""/>
  </r>
  <r>
    <s v="823/824"/>
    <s v="5022"/>
    <x v="2"/>
    <d v="2023-09-01T00:00:00"/>
    <d v="2023-09-06T00:00:00"/>
    <x v="3"/>
    <s v="GRITSCH"/>
    <x v="0"/>
    <x v="5"/>
    <n v="2"/>
    <x v="0"/>
    <s v="TRASEIRO"/>
    <x v="0"/>
    <x v="21"/>
    <s v="TRIANGLE TR652"/>
    <x v="1"/>
    <s v="RANAULT MASTER"/>
    <s v="RHL2D89"/>
    <n v="135529"/>
    <n v="135614"/>
    <m/>
    <s v=""/>
    <s v="OK"/>
    <s v="TRISSINO"/>
    <n v="43677"/>
    <n v="524.88"/>
    <n v="1049.76"/>
    <s v=""/>
  </r>
  <r>
    <s v="825/826"/>
    <s v="5022"/>
    <x v="2"/>
    <d v="2023-09-01T00:00:00"/>
    <d v="2023-09-06T00:00:00"/>
    <x v="3"/>
    <s v="GRITSCH"/>
    <x v="0"/>
    <x v="5"/>
    <n v="2"/>
    <x v="0"/>
    <s v="DIANTEIRO"/>
    <x v="0"/>
    <x v="21"/>
    <s v="TRIANGLE TR652"/>
    <x v="1"/>
    <s v="RANAULT MASTER"/>
    <s v="RHL2D89"/>
    <n v="135529"/>
    <n v="135614"/>
    <m/>
    <s v=""/>
    <s v="OK"/>
    <s v="TRISSINO"/>
    <n v="43677"/>
    <n v="524.88"/>
    <n v="1049.76"/>
    <s v=""/>
  </r>
  <r>
    <s v="754/755"/>
    <s v="0123 / 1023"/>
    <x v="2"/>
    <d v="2023-09-01T00:00:00"/>
    <d v="2023-09-21T00:00:00"/>
    <x v="3"/>
    <s v="GRITSCH"/>
    <x v="2"/>
    <x v="7"/>
    <n v="2"/>
    <x v="2"/>
    <s v="DIANTEIRO"/>
    <x v="2"/>
    <x v="11"/>
    <s v="HIFLY SUPER2000"/>
    <x v="1"/>
    <s v="FIAT FIORINO"/>
    <s v="RHS8D30"/>
    <n v="125000"/>
    <n v="125482"/>
    <m/>
    <s v=""/>
    <s v="OK"/>
    <s v="GOMMA"/>
    <n v="412"/>
    <n v="241.59"/>
    <n v="483.18"/>
    <s v=""/>
  </r>
  <r>
    <s v="829/830"/>
    <s v="1323 / 1223"/>
    <x v="2"/>
    <d v="2023-09-01T00:00:00"/>
    <d v="2023-09-11T00:00:00"/>
    <x v="3"/>
    <s v="GRITSCH"/>
    <x v="2"/>
    <x v="11"/>
    <n v="2"/>
    <x v="1"/>
    <s v="DIANTEIRO"/>
    <x v="1"/>
    <x v="11"/>
    <s v="HIFLY HF261 TECHCO 1"/>
    <x v="1"/>
    <s v="VW SAVEIRO"/>
    <s v="SDU9E81"/>
    <n v="65890"/>
    <n v="68172"/>
    <m/>
    <s v=""/>
    <s v="OK"/>
    <s v="TRISSINO"/>
    <s v="43677.."/>
    <n v="290.14"/>
    <n v="580.28"/>
    <s v=""/>
  </r>
  <r>
    <s v="831/832"/>
    <s v="1223"/>
    <x v="2"/>
    <d v="2023-09-04T00:00:00"/>
    <d v="2023-09-12T00:00:00"/>
    <x v="3"/>
    <s v="GRITSCH"/>
    <x v="2"/>
    <x v="14"/>
    <n v="2"/>
    <x v="1"/>
    <s v="DIANTEIRO"/>
    <x v="1"/>
    <x v="11"/>
    <s v="HIFLY HF261 TECHCO 1"/>
    <x v="1"/>
    <s v="VW SAVEIRO"/>
    <s v="SDU9F69"/>
    <n v="60000"/>
    <n v="59000"/>
    <m/>
    <s v=""/>
    <s v="OK"/>
    <s v="GOMMA"/>
    <s v="623.."/>
    <n v="295.16000000000003"/>
    <n v="590.32000000000005"/>
    <s v=""/>
  </r>
  <r>
    <s v="833/834"/>
    <s v="1223 / 1323"/>
    <x v="2"/>
    <d v="2023-09-04T00:00:00"/>
    <d v="2023-09-12T00:00:00"/>
    <x v="3"/>
    <s v="GRITSCH"/>
    <x v="2"/>
    <x v="14"/>
    <n v="2"/>
    <x v="1"/>
    <s v="TRASEIRO"/>
    <x v="1"/>
    <x v="11"/>
    <s v="HIFLY HF261 TECHCO 1"/>
    <x v="1"/>
    <s v="VW SAVEIRO"/>
    <s v="SDU9F69"/>
    <n v="60000"/>
    <n v="59000"/>
    <m/>
    <s v=""/>
    <s v="OK"/>
    <s v="GOMMA"/>
    <s v="623.."/>
    <n v="295.16000000000003"/>
    <n v="590.32000000000005"/>
    <s v=""/>
  </r>
  <r>
    <s v="837/838"/>
    <s v="0723"/>
    <x v="2"/>
    <d v="2023-09-06T00:00:00"/>
    <d v="2023-10-03T00:00:00"/>
    <x v="3"/>
    <s v="GRITSCH"/>
    <x v="0"/>
    <x v="5"/>
    <n v="2"/>
    <x v="0"/>
    <s v="DIANTEIRO"/>
    <x v="5"/>
    <x v="9"/>
    <s v="WESTLAKE H188"/>
    <x v="1"/>
    <s v="MB SPRINTER"/>
    <s v="BCQ7154"/>
    <n v="109081"/>
    <n v="114474"/>
    <m/>
    <s v=""/>
    <s v="OK"/>
    <s v="TRISSINO"/>
    <n v="44121"/>
    <n v="555.65"/>
    <n v="1111.3"/>
    <s v=""/>
  </r>
  <r>
    <s v="839/840"/>
    <s v="0723"/>
    <x v="2"/>
    <d v="2023-09-06T00:00:00"/>
    <d v="2023-10-03T00:00:00"/>
    <x v="3"/>
    <s v="GRITSCH"/>
    <x v="0"/>
    <x v="5"/>
    <n v="2"/>
    <x v="0"/>
    <s v="TRASEIRO"/>
    <x v="5"/>
    <x v="9"/>
    <s v="WESTLAKE H188"/>
    <x v="1"/>
    <s v="MB SPRINTER"/>
    <s v="BCQ7154"/>
    <n v="109081"/>
    <n v="114474"/>
    <m/>
    <s v=""/>
    <s v="OK"/>
    <s v="TRISSINO"/>
    <n v="44121"/>
    <n v="555.65"/>
    <n v="1111.3"/>
    <s v=""/>
  </r>
  <r>
    <s v="851/852"/>
    <s v="5022"/>
    <x v="2"/>
    <d v="2023-09-11T00:00:00"/>
    <d v="2023-09-14T00:00:00"/>
    <x v="3"/>
    <s v="GRITSCH"/>
    <x v="1"/>
    <x v="2"/>
    <n v="2"/>
    <x v="0"/>
    <s v="DIANTEIRO"/>
    <x v="0"/>
    <x v="21"/>
    <s v="TRIANGLE TR652"/>
    <x v="1"/>
    <s v="RANAULT MASTER"/>
    <s v="BEP1I40"/>
    <n v="52773"/>
    <n v="52739"/>
    <m/>
    <s v=""/>
    <s v="OK"/>
    <s v="TRISSINO"/>
    <n v="43677"/>
    <n v="524.88"/>
    <n v="1049.76"/>
    <s v=""/>
  </r>
  <r>
    <s v="853/854"/>
    <s v="5022"/>
    <x v="2"/>
    <d v="2023-09-11T00:00:00"/>
    <d v="2023-09-14T00:00:00"/>
    <x v="3"/>
    <s v="GRITSCH"/>
    <x v="1"/>
    <x v="2"/>
    <n v="2"/>
    <x v="0"/>
    <s v="TRASEIRO"/>
    <x v="0"/>
    <x v="21"/>
    <s v="TRIANGLE TR652"/>
    <x v="1"/>
    <s v="RANAULT MASTER"/>
    <s v="BEP1I40"/>
    <n v="52773"/>
    <n v="52739"/>
    <m/>
    <s v=""/>
    <s v="OK"/>
    <s v="TRISSINO"/>
    <n v="43677"/>
    <n v="524.88"/>
    <n v="1049.76"/>
    <s v=""/>
  </r>
  <r>
    <s v="847/848"/>
    <s v="5022"/>
    <x v="2"/>
    <d v="2023-09-11T00:00:00"/>
    <d v="2023-09-15T00:00:00"/>
    <x v="3"/>
    <s v="GRITSCH"/>
    <x v="1"/>
    <x v="2"/>
    <n v="2"/>
    <x v="0"/>
    <s v="DIANTEIRO"/>
    <x v="0"/>
    <x v="21"/>
    <s v="TRIANGLE TR652"/>
    <x v="1"/>
    <s v="RANAULT MASTER"/>
    <s v="BEX8E19"/>
    <n v="79804"/>
    <n v="80335"/>
    <m/>
    <s v=""/>
    <s v="OK"/>
    <s v="TRISSINO"/>
    <n v="43677"/>
    <n v="524.88"/>
    <n v="1049.76"/>
    <s v=""/>
  </r>
  <r>
    <s v="849/850"/>
    <s v="5022"/>
    <x v="2"/>
    <d v="2023-09-11T00:00:00"/>
    <d v="2023-09-15T00:00:00"/>
    <x v="3"/>
    <s v="GRITSCH"/>
    <x v="1"/>
    <x v="2"/>
    <n v="2"/>
    <x v="0"/>
    <s v="TRASEIRO"/>
    <x v="0"/>
    <x v="21"/>
    <s v="TRIANGLE TR652"/>
    <x v="1"/>
    <s v="RANAULT MASTER"/>
    <s v="BEX8E19"/>
    <n v="79804"/>
    <n v="80335"/>
    <m/>
    <s v=""/>
    <s v="OK"/>
    <s v="TRISSINO"/>
    <n v="43677"/>
    <n v="524.88"/>
    <n v="1049.76"/>
    <s v=""/>
  </r>
  <r>
    <s v="841/842"/>
    <s v="1523 / 0123"/>
    <x v="2"/>
    <d v="2023-09-11T00:00:00"/>
    <d v="2023-09-27T00:00:00"/>
    <x v="3"/>
    <s v="GRITSCH"/>
    <x v="0"/>
    <x v="4"/>
    <n v="2"/>
    <x v="2"/>
    <s v="DIANTEIRO"/>
    <x v="2"/>
    <x v="11"/>
    <s v="HIFLY SUPER2000"/>
    <x v="1"/>
    <s v="FIAT FIORINO"/>
    <s v="RHT9E50"/>
    <n v="63374"/>
    <n v="63374"/>
    <m/>
    <s v=""/>
    <s v="OK"/>
    <s v="GOMMA"/>
    <n v="412"/>
    <n v="241.59"/>
    <n v="483.18"/>
    <s v=""/>
  </r>
  <r>
    <s v="843/844"/>
    <s v="1323/1023"/>
    <x v="2"/>
    <d v="2023-09-11T00:00:00"/>
    <d v="2023-09-27T00:00:00"/>
    <x v="3"/>
    <s v="GRITSCH"/>
    <x v="0"/>
    <x v="4"/>
    <n v="2"/>
    <x v="2"/>
    <s v="TRASEIRO"/>
    <x v="2"/>
    <x v="11"/>
    <s v="HIFLY SUPER2000"/>
    <x v="1"/>
    <s v="FIAT FIORINO"/>
    <s v="RHT9E50"/>
    <n v="63374"/>
    <n v="63374"/>
    <m/>
    <s v=""/>
    <s v="OK"/>
    <s v="GOMMA"/>
    <n v="412"/>
    <n v="241.59"/>
    <n v="483.18"/>
    <s v=""/>
  </r>
  <r>
    <s v="845/846"/>
    <s v="1223 / 1823"/>
    <x v="2"/>
    <d v="2023-09-11T00:00:00"/>
    <s v="SEM OS"/>
    <x v="3"/>
    <s v="GRITSCH"/>
    <x v="0"/>
    <x v="1"/>
    <n v="2"/>
    <x v="1"/>
    <s v="DIANTEIRO"/>
    <x v="1"/>
    <x v="11"/>
    <s v="HIFLY HF261 TECHCO 1"/>
    <x v="1"/>
    <s v="VW SAVEIRO"/>
    <s v="SDU9E88"/>
    <n v="84100"/>
    <m/>
    <m/>
    <s v=""/>
    <s v="OK"/>
    <s v="TRISSINO"/>
    <s v="43677.."/>
    <n v="290.14"/>
    <n v="580.28"/>
    <s v=""/>
  </r>
  <r>
    <s v="857/858"/>
    <s v="1123 / 1323"/>
    <x v="2"/>
    <d v="2023-09-12T00:00:00"/>
    <s v="placa nao existe"/>
    <x v="3"/>
    <s v="GRITSCH"/>
    <x v="0"/>
    <x v="0"/>
    <n v="2"/>
    <x v="3"/>
    <s v="DIANTEIRO"/>
    <x v="4"/>
    <x v="33"/>
    <s v="AMULET ATSOS"/>
    <x v="1"/>
    <s v="FORD CARGO 816S"/>
    <s v="BDD1E73"/>
    <n v="254208"/>
    <m/>
    <m/>
    <s v=""/>
    <s v="OK"/>
    <s v="GOMMA"/>
    <n v="596"/>
    <n v="684.8"/>
    <n v="1369.6"/>
    <s v=""/>
  </r>
  <r>
    <s v="855/856"/>
    <s v="1823"/>
    <x v="2"/>
    <d v="2023-09-12T00:00:00"/>
    <d v="2023-09-13T00:00:00"/>
    <x v="3"/>
    <s v="GRITSCH"/>
    <x v="0"/>
    <x v="6"/>
    <n v="2"/>
    <x v="1"/>
    <s v="DIANTEIRO"/>
    <x v="1"/>
    <x v="11"/>
    <s v="HIFLY HF261 TECHCO 1"/>
    <x v="1"/>
    <s v="VW SAVEIRO"/>
    <s v="SDU9F45"/>
    <n v="79750"/>
    <n v="75197"/>
    <m/>
    <s v=""/>
    <s v="OK"/>
    <s v="GOMMA"/>
    <s v="623.."/>
    <n v="295.16000000000003"/>
    <n v="590.32000000000005"/>
    <s v=""/>
  </r>
  <r>
    <s v="859/860"/>
    <s v="5022"/>
    <x v="2"/>
    <d v="2023-09-13T00:00:00"/>
    <d v="2023-09-18T00:00:00"/>
    <x v="3"/>
    <s v="GRITSCH"/>
    <x v="0"/>
    <x v="0"/>
    <n v="2"/>
    <x v="0"/>
    <s v="DIANTEIRO"/>
    <x v="0"/>
    <x v="21"/>
    <s v="TRIANGLE TR652"/>
    <x v="1"/>
    <s v="RANAULT MASTER"/>
    <s v="BDD0B37"/>
    <n v="80006"/>
    <n v="80062"/>
    <m/>
    <s v=""/>
    <s v="OK"/>
    <s v="TRISSINO"/>
    <n v="43677"/>
    <n v="524.88"/>
    <n v="1049.76"/>
    <s v=""/>
  </r>
  <r>
    <s v="861/862"/>
    <s v="5022"/>
    <x v="2"/>
    <d v="2023-09-13T00:00:00"/>
    <d v="2023-09-19T00:00:00"/>
    <x v="3"/>
    <s v="GRITSCH"/>
    <x v="3"/>
    <x v="12"/>
    <n v="2"/>
    <x v="0"/>
    <s v="DIANTEIRO"/>
    <x v="0"/>
    <x v="21"/>
    <s v="TRIANGLE TR652"/>
    <x v="1"/>
    <s v="RANAULT MASTER"/>
    <s v="BEK3H46"/>
    <n v="62634"/>
    <n v="63097"/>
    <m/>
    <s v=""/>
    <s v="OK"/>
    <s v="TRISSINO"/>
    <n v="43677"/>
    <n v="524.88"/>
    <n v="1049.76"/>
    <s v=""/>
  </r>
  <r>
    <m/>
    <m/>
    <x v="2"/>
    <d v="2023-09-14T00:00:00"/>
    <d v="2023-09-26T00:00:00"/>
    <x v="3"/>
    <s v="GRITSCH"/>
    <x v="0"/>
    <x v="4"/>
    <n v="2"/>
    <x v="1"/>
    <s v="DIANTEIRO"/>
    <x v="1"/>
    <x v="11"/>
    <s v="HIFLY HF261 TECHCO 1"/>
    <x v="1"/>
    <s v="VW SAVEIRO"/>
    <s v="SDU9F61"/>
    <n v="54065"/>
    <n v="54058"/>
    <m/>
    <s v=""/>
    <m/>
    <s v="GOMMA"/>
    <n v="713"/>
    <n v="295.16000000000003"/>
    <n v="590.32000000000005"/>
    <s v=""/>
  </r>
  <r>
    <s v="863/864"/>
    <s v="1223"/>
    <x v="2"/>
    <d v="2023-09-18T00:00:00"/>
    <d v="2023-09-20T00:00:00"/>
    <x v="3"/>
    <s v="GRITSCH"/>
    <x v="0"/>
    <x v="8"/>
    <n v="2"/>
    <x v="1"/>
    <s v="DIANTEIRO"/>
    <x v="1"/>
    <x v="11"/>
    <s v="HIFLY HF261 TECHCO 1"/>
    <x v="1"/>
    <s v="VW SAVEIRO"/>
    <s v="SDU9G04"/>
    <n v="66888"/>
    <n v="66984"/>
    <m/>
    <s v=""/>
    <s v="OK"/>
    <s v="GOMMA"/>
    <s v="623.."/>
    <n v="295.16000000000003"/>
    <n v="590.32000000000005"/>
    <s v=""/>
  </r>
  <r>
    <s v="865/866"/>
    <s v="4322 / 1123"/>
    <x v="2"/>
    <d v="2023-09-19T00:00:00"/>
    <s v="SEM OS"/>
    <x v="3"/>
    <s v="GRITSCH"/>
    <x v="2"/>
    <x v="7"/>
    <n v="2"/>
    <x v="0"/>
    <s v="DIANTEIRO"/>
    <x v="0"/>
    <x v="1"/>
    <s v="DELINTE DV2"/>
    <x v="1"/>
    <s v="RANAULT MASTER"/>
    <s v="BEX8E18"/>
    <n v="156500"/>
    <m/>
    <m/>
    <s v=""/>
    <s v="OK"/>
    <s v="QUATRO1"/>
    <n v="1553"/>
    <n v="626"/>
    <n v="1252"/>
    <s v=""/>
  </r>
  <r>
    <s v="867/868"/>
    <s v="1023 / 0122"/>
    <x v="2"/>
    <d v="2023-09-19T00:00:00"/>
    <s v="SEM OS"/>
    <x v="3"/>
    <s v="GRITSCH"/>
    <x v="2"/>
    <x v="7"/>
    <n v="2"/>
    <x v="0"/>
    <s v="TRASEIRO"/>
    <x v="0"/>
    <x v="1"/>
    <s v="DELINTE DV2"/>
    <x v="1"/>
    <s v="RANAULT MASTER"/>
    <s v="BEX8E18"/>
    <n v="156500"/>
    <m/>
    <m/>
    <s v=""/>
    <s v="OK"/>
    <s v="QUATRO1"/>
    <n v="1553"/>
    <n v="626"/>
    <n v="1252"/>
    <s v=""/>
  </r>
  <r>
    <s v="871"/>
    <s v="4822"/>
    <x v="2"/>
    <d v="2023-09-19T00:00:00"/>
    <s v="SEM OS"/>
    <x v="3"/>
    <s v="GRITSCH"/>
    <x v="0"/>
    <x v="5"/>
    <n v="1"/>
    <x v="3"/>
    <s v="DIANTEIRO"/>
    <x v="4"/>
    <x v="30"/>
    <s v="GOODTRIP KTX816"/>
    <x v="1"/>
    <s v="CAMINHÃO VW 9.170"/>
    <s v="RHQ4D38"/>
    <n v="143085"/>
    <m/>
    <m/>
    <s v=""/>
    <s v="OK"/>
    <s v="GOMMA"/>
    <n v="720"/>
    <n v="685.27"/>
    <n v="685.27"/>
    <s v=""/>
  </r>
  <r>
    <s v="876/877"/>
    <s v="1623 / 1823"/>
    <x v="2"/>
    <d v="2023-09-19T00:00:00"/>
    <d v="2023-10-02T00:00:00"/>
    <x v="3"/>
    <s v="GRITSCH"/>
    <x v="0"/>
    <x v="6"/>
    <n v="2"/>
    <x v="1"/>
    <s v="DIANTEIRO"/>
    <x v="1"/>
    <x v="11"/>
    <s v="HIFLY HF261 TECHCO 1"/>
    <x v="1"/>
    <s v="VW SAVEIRO"/>
    <s v="SDU9F01"/>
    <n v="72000"/>
    <n v="69994"/>
    <m/>
    <s v=""/>
    <s v="OK"/>
    <s v="GOMMA"/>
    <n v="726"/>
    <n v="295.16000000000003"/>
    <n v="590.32000000000005"/>
    <s v=""/>
  </r>
  <r>
    <s v="872/873"/>
    <s v="1623 / 1823"/>
    <x v="2"/>
    <d v="2023-09-19T00:00:00"/>
    <s v="SEM OS"/>
    <x v="3"/>
    <s v="GRITSCH"/>
    <x v="0"/>
    <x v="6"/>
    <n v="2"/>
    <x v="1"/>
    <s v="DIANTEIRO"/>
    <x v="1"/>
    <x v="11"/>
    <s v="HIFLY HF261 TECHCO 1"/>
    <x v="1"/>
    <s v="VW SAVEIRO"/>
    <s v="SDU9F98"/>
    <n v="55000"/>
    <m/>
    <m/>
    <s v=""/>
    <s v="OK"/>
    <s v="GOMMA"/>
    <s v="623.."/>
    <n v="295.16000000000003"/>
    <n v="590.32000000000005"/>
    <s v=""/>
  </r>
  <r>
    <s v="874/875"/>
    <s v="1823 / 1623"/>
    <x v="2"/>
    <d v="2023-09-19T00:00:00"/>
    <s v="SEM OS"/>
    <x v="3"/>
    <s v="GRITSCH"/>
    <x v="0"/>
    <x v="6"/>
    <n v="2"/>
    <x v="1"/>
    <s v="TRASEIRO"/>
    <x v="1"/>
    <x v="11"/>
    <s v="HIFLY HF261 TECHCO 1"/>
    <x v="1"/>
    <s v="VW SAVEIRO"/>
    <s v="SDU9F98"/>
    <n v="55000"/>
    <m/>
    <m/>
    <s v=""/>
    <s v="OK"/>
    <s v="GOMMA"/>
    <n v="726"/>
    <n v="295.16000000000003"/>
    <n v="590.32000000000005"/>
    <s v=""/>
  </r>
  <r>
    <s v="888/889"/>
    <s v="1023"/>
    <x v="2"/>
    <d v="2023-09-20T00:00:00"/>
    <d v="2023-09-26T00:00:00"/>
    <x v="3"/>
    <s v="GRITSCH"/>
    <x v="2"/>
    <x v="14"/>
    <n v="2"/>
    <x v="0"/>
    <s v="TRASEIRO"/>
    <x v="0"/>
    <x v="1"/>
    <s v="DELINTE DV2"/>
    <x v="1"/>
    <s v="RANAULT MASTER"/>
    <s v="RHK8F86"/>
    <n v="100000"/>
    <n v="100419"/>
    <m/>
    <s v=""/>
    <s v="OK"/>
    <s v="QUATRO1"/>
    <n v="1553"/>
    <n v="626"/>
    <n v="1252"/>
    <s v=""/>
  </r>
  <r>
    <s v="890/891"/>
    <s v="0122 / 1023"/>
    <x v="2"/>
    <d v="2023-09-20T00:00:00"/>
    <d v="2023-09-26T00:00:00"/>
    <x v="3"/>
    <s v="GRITSCH"/>
    <x v="2"/>
    <x v="14"/>
    <n v="2"/>
    <x v="0"/>
    <s v="DIANTEIRO"/>
    <x v="0"/>
    <x v="1"/>
    <s v="DELINTE DV2"/>
    <x v="1"/>
    <s v="RANAULT MASTER"/>
    <s v="RHK8F86"/>
    <n v="100000"/>
    <n v="100419"/>
    <m/>
    <s v=""/>
    <s v="OK"/>
    <s v="QUATRO1"/>
    <n v="1553"/>
    <n v="626"/>
    <n v="1252"/>
    <s v=""/>
  </r>
  <r>
    <s v="884/885"/>
    <s v="1623 / 1823"/>
    <x v="2"/>
    <d v="2023-09-21T00:00:00"/>
    <d v="2023-09-27T00:00:00"/>
    <x v="3"/>
    <s v="GRITSCH"/>
    <x v="0"/>
    <x v="1"/>
    <n v="2"/>
    <x v="1"/>
    <s v="TRASEIRO"/>
    <x v="1"/>
    <x v="11"/>
    <s v="HIFLY HF261 TECHCO 1"/>
    <x v="1"/>
    <s v="VW SAVEIRO"/>
    <s v="SDU9F71"/>
    <n v="95170"/>
    <n v="96742"/>
    <m/>
    <s v=""/>
    <s v="OK"/>
    <s v="GOMMA"/>
    <n v="713"/>
    <n v="295.16000000000003"/>
    <n v="590.32000000000005"/>
    <s v=""/>
  </r>
  <r>
    <s v="886/887"/>
    <s v="1823 / 1623"/>
    <x v="2"/>
    <d v="2023-09-21T00:00:00"/>
    <d v="2023-09-27T00:00:00"/>
    <x v="3"/>
    <s v="GRITSCH"/>
    <x v="0"/>
    <x v="1"/>
    <n v="2"/>
    <x v="1"/>
    <s v="DIANTEIRO"/>
    <x v="1"/>
    <x v="11"/>
    <s v="HIFLY HF261 TECHCO 1"/>
    <x v="1"/>
    <s v="VW SAVEIRO"/>
    <s v="SDU9F71"/>
    <n v="95170"/>
    <n v="96742"/>
    <m/>
    <s v=""/>
    <s v="OK"/>
    <s v="GOMMA"/>
    <n v="713"/>
    <n v="295.16000000000003"/>
    <n v="590.32000000000005"/>
    <s v=""/>
  </r>
  <r>
    <s v="892/893"/>
    <s v="0122"/>
    <x v="2"/>
    <d v="2023-09-21T00:00:00"/>
    <d v="2023-09-29T00:00:00"/>
    <x v="3"/>
    <s v="GRITSCH"/>
    <x v="0"/>
    <x v="8"/>
    <n v="2"/>
    <x v="0"/>
    <s v="DIANTEIRO"/>
    <x v="0"/>
    <x v="1"/>
    <s v="DELINTE DV2"/>
    <x v="1"/>
    <s v="RANAULT MASTER"/>
    <s v="SEJ1H99"/>
    <n v="73000"/>
    <n v="73320"/>
    <m/>
    <s v=""/>
    <s v="OK"/>
    <s v="QUATRO1"/>
    <n v="1553"/>
    <n v="626"/>
    <n v="1252"/>
    <s v=""/>
  </r>
  <r>
    <s v="882/883"/>
    <s v="1623"/>
    <x v="2"/>
    <d v="2023-09-21T00:00:00"/>
    <d v="2023-09-26T00:00:00"/>
    <x v="3"/>
    <s v="GRITSCH"/>
    <x v="0"/>
    <x v="1"/>
    <n v="2"/>
    <x v="1"/>
    <s v="DIANTEIRO"/>
    <x v="1"/>
    <x v="11"/>
    <s v="HIFLY HF261 TECHCO 1"/>
    <x v="1"/>
    <s v="VW SAVEIRO"/>
    <s v="SEP6E36"/>
    <n v="20100"/>
    <n v="20279"/>
    <m/>
    <s v=""/>
    <s v="OK"/>
    <s v="GOMMA"/>
    <n v="713"/>
    <n v="295.16000000000003"/>
    <n v="590.32000000000005"/>
    <s v=""/>
  </r>
  <r>
    <s v="880/881"/>
    <s v="1923"/>
    <x v="2"/>
    <d v="2023-09-26T00:00:00"/>
    <d v="2023-09-20T00:00:00"/>
    <x v="3"/>
    <s v="GRITSCH"/>
    <x v="2"/>
    <x v="7"/>
    <n v="2"/>
    <x v="1"/>
    <s v="DIANTEIRO"/>
    <x v="0"/>
    <x v="1"/>
    <s v="DELINTE DV2"/>
    <x v="1"/>
    <s v="VW SAVEIRO"/>
    <s v="SDU9E85"/>
    <n v="58339"/>
    <n v="128365"/>
    <m/>
    <s v=""/>
    <s v="OK"/>
    <s v="GOMMA"/>
    <n v="713"/>
    <n v="295.16000000000003"/>
    <n v="590.32000000000005"/>
    <s v=""/>
  </r>
  <r>
    <s v="900/901"/>
    <s v="2123"/>
    <x v="2"/>
    <d v="2023-09-27T00:00:00"/>
    <d v="2023-10-03T00:00:00"/>
    <x v="3"/>
    <s v="GRITSCH"/>
    <x v="2"/>
    <x v="3"/>
    <n v="2"/>
    <x v="2"/>
    <s v="DIANTEIRO"/>
    <x v="2"/>
    <x v="21"/>
    <s v="TRIANGLE TEM11"/>
    <x v="1"/>
    <s v="FIAT STRADA"/>
    <s v="BCS8E03"/>
    <n v="161846"/>
    <n v="162259"/>
    <m/>
    <s v=""/>
    <s v="OK"/>
    <s v="GOMMA"/>
    <s v="623."/>
    <n v="279"/>
    <n v="558"/>
    <s v=""/>
  </r>
  <r>
    <s v="906/907"/>
    <s v="1323 / 2123"/>
    <x v="2"/>
    <d v="2023-09-27T00:00:00"/>
    <d v="2023-10-03T00:00:00"/>
    <x v="3"/>
    <s v="GRITSCH"/>
    <x v="2"/>
    <x v="3"/>
    <n v="2"/>
    <x v="2"/>
    <s v="TRASEIRO"/>
    <x v="2"/>
    <x v="21"/>
    <s v="TRIANGLE TEM11"/>
    <x v="1"/>
    <s v="FIAT FIORINO"/>
    <s v="BEX5B97"/>
    <n v="123046"/>
    <n v="123858"/>
    <m/>
    <s v=""/>
    <s v="OK"/>
    <s v="GOMMA"/>
    <s v="623."/>
    <n v="279"/>
    <n v="558"/>
    <s v=""/>
  </r>
  <r>
    <s v="904/905"/>
    <s v="1323"/>
    <x v="2"/>
    <d v="2023-09-27T00:00:00"/>
    <d v="2023-10-02T00:00:00"/>
    <x v="3"/>
    <s v="GRITSCH"/>
    <x v="2"/>
    <x v="3"/>
    <n v="2"/>
    <x v="2"/>
    <s v="DIANTEIRO"/>
    <x v="2"/>
    <x v="21"/>
    <s v="TRIANGLE TEM11"/>
    <x v="1"/>
    <s v="FIAT FIORINO"/>
    <s v="RHS8D22"/>
    <n v="129330"/>
    <n v="130360"/>
    <m/>
    <s v=""/>
    <s v="OK"/>
    <s v="GOMMA"/>
    <s v="623."/>
    <n v="279"/>
    <n v="558"/>
    <s v=""/>
  </r>
  <r>
    <s v="902/903"/>
    <s v="2123"/>
    <x v="2"/>
    <d v="2023-09-27T00:00:00"/>
    <d v="2023-10-02T00:00:00"/>
    <x v="3"/>
    <s v="GRITSCH"/>
    <x v="2"/>
    <x v="3"/>
    <n v="2"/>
    <x v="2"/>
    <s v="TRASEIRO"/>
    <x v="2"/>
    <x v="21"/>
    <s v="TRIANGLE TEM11"/>
    <x v="1"/>
    <s v="FIAT FIORINO"/>
    <s v="RHS8D22"/>
    <n v="129330"/>
    <n v="130360"/>
    <m/>
    <s v=""/>
    <s v="OK"/>
    <s v="GOMMA"/>
    <s v="623."/>
    <n v="279"/>
    <n v="558"/>
    <s v=""/>
  </r>
  <r>
    <s v="835/836"/>
    <s v="1023"/>
    <x v="2"/>
    <d v="2023-09-27T00:00:00"/>
    <s v="SEM OS"/>
    <x v="3"/>
    <s v="GRITSCH"/>
    <x v="2"/>
    <x v="7"/>
    <n v="2"/>
    <x v="2"/>
    <s v="DIANTEIRO"/>
    <x v="2"/>
    <x v="11"/>
    <s v="HIFLY SUPER2000"/>
    <x v="1"/>
    <s v="FIAT FIORINO"/>
    <s v="RHS8D25"/>
    <n v="112600"/>
    <s v="SEM OS"/>
    <m/>
    <s v=""/>
    <s v="OK"/>
    <s v="GOMMA"/>
    <s v="43677."/>
    <n v="279"/>
    <n v="558"/>
    <s v=""/>
  </r>
  <r>
    <s v="908/909"/>
    <s v="1923"/>
    <x v="2"/>
    <d v="2023-09-27T00:00:00"/>
    <d v="2023-10-05T00:00:00"/>
    <x v="3"/>
    <s v="GRITSCH"/>
    <x v="2"/>
    <x v="3"/>
    <n v="2"/>
    <x v="1"/>
    <s v="TRASEIRO"/>
    <x v="1"/>
    <x v="11"/>
    <s v="HIFLY HF261 TECHCO 1"/>
    <x v="1"/>
    <s v="VW SAVEIRO"/>
    <s v="SDU9F73"/>
    <n v="43093"/>
    <n v="72581"/>
    <m/>
    <s v=""/>
    <s v="OK"/>
    <s v="GOMMA"/>
    <n v="713"/>
    <n v="295.16000000000003"/>
    <n v="590.32000000000005"/>
    <s v=""/>
  </r>
  <r>
    <s v="910/911"/>
    <s v="1323"/>
    <x v="2"/>
    <d v="2023-09-28T00:00:00"/>
    <d v="2023-10-02T00:00:00"/>
    <x v="3"/>
    <s v="GRITSCH"/>
    <x v="2"/>
    <x v="14"/>
    <n v="2"/>
    <x v="2"/>
    <s v="TRASEIRO"/>
    <x v="2"/>
    <x v="21"/>
    <s v="TRIANGLE TEM11"/>
    <x v="1"/>
    <s v="FIAT FIORINO"/>
    <s v="RHS8D27"/>
    <n v="106500"/>
    <n v="106527"/>
    <m/>
    <s v=""/>
    <s v="OK"/>
    <s v="GOMMA"/>
    <s v="623."/>
    <n v="279"/>
    <n v="558"/>
    <s v=""/>
  </r>
  <r>
    <s v="912/913"/>
    <s v="2123"/>
    <x v="2"/>
    <d v="2023-09-28T00:00:00"/>
    <d v="2023-10-02T00:00:00"/>
    <x v="3"/>
    <s v="GRITSCH"/>
    <x v="2"/>
    <x v="14"/>
    <n v="2"/>
    <x v="2"/>
    <s v="DIANTEIRO"/>
    <x v="2"/>
    <x v="21"/>
    <s v="TRIANGLE TEM11"/>
    <x v="1"/>
    <s v="FIAT FIORINO"/>
    <s v="RHS8D27"/>
    <n v="106500"/>
    <n v="106527"/>
    <m/>
    <s v=""/>
    <s v="OK"/>
    <s v="GOMMA"/>
    <s v="623."/>
    <n v="279"/>
    <n v="558"/>
    <s v=""/>
  </r>
  <r>
    <s v="932/933"/>
    <s v="0823"/>
    <x v="2"/>
    <d v="2023-09-29T00:00:00"/>
    <d v="2023-10-04T00:00:00"/>
    <x v="3"/>
    <s v="GRITSCH"/>
    <x v="2"/>
    <x v="3"/>
    <n v="2"/>
    <x v="0"/>
    <s v="TRASEIRO"/>
    <x v="5"/>
    <x v="9"/>
    <s v="WESTLAKE H188"/>
    <x v="1"/>
    <s v="MB SPRINTER"/>
    <s v="BCQ7158"/>
    <n v="90477"/>
    <n v="91511"/>
    <m/>
    <s v=""/>
    <s v="OK"/>
    <s v="GOMMA"/>
    <s v="774."/>
    <n v="545.24"/>
    <n v="1090.48"/>
    <s v=""/>
  </r>
  <r>
    <s v="914/915"/>
    <s v="2523"/>
    <x v="2"/>
    <d v="2023-09-29T00:00:00"/>
    <d v="2023-10-03T00:00:00"/>
    <x v="3"/>
    <s v="GRITSCH"/>
    <x v="2"/>
    <x v="14"/>
    <n v="2"/>
    <x v="2"/>
    <s v="DIANTEIRO"/>
    <x v="2"/>
    <x v="11"/>
    <s v="HIFLY SUPER2000"/>
    <x v="1"/>
    <s v="FIAT FIORINO"/>
    <s v="RHS8D23"/>
    <n v="98300"/>
    <n v="98192"/>
    <m/>
    <s v=""/>
    <s v="OK"/>
    <s v="GOMMA"/>
    <n v="774"/>
    <n v="274.64999999999998"/>
    <n v="549.29999999999995"/>
    <s v=""/>
  </r>
  <r>
    <s v="930/931"/>
    <s v="0823"/>
    <x v="2"/>
    <d v="2023-09-29T00:00:00"/>
    <d v="2023-10-11T00:00:00"/>
    <x v="3"/>
    <s v="GRITSCH"/>
    <x v="0"/>
    <x v="8"/>
    <n v="2"/>
    <x v="0"/>
    <s v="DIANTEIRO"/>
    <x v="5"/>
    <x v="9"/>
    <s v="WESTLAKE H188"/>
    <x v="1"/>
    <s v="MB SPRINTER"/>
    <s v="SDV8E51"/>
    <n v="79806"/>
    <n v="81959"/>
    <m/>
    <s v=""/>
    <s v="OK"/>
    <s v="GOMMA"/>
    <s v="774."/>
    <n v="545.24"/>
    <n v="1090.48"/>
    <s v=""/>
  </r>
  <r>
    <s v="962/963"/>
    <s v="2523 / 2423"/>
    <x v="2"/>
    <d v="2023-10-03T00:00:00"/>
    <d v="2023-10-05T00:00:00"/>
    <x v="4"/>
    <s v="GRITSCH"/>
    <x v="0"/>
    <x v="0"/>
    <n v="2"/>
    <x v="0"/>
    <s v="DIANTEIRO"/>
    <x v="0"/>
    <x v="1"/>
    <s v="DELINTE DV2"/>
    <x v="1"/>
    <s v="RANAULT MASTER"/>
    <s v="BDC9J75"/>
    <n v="161618"/>
    <n v="162317"/>
    <m/>
    <s v=""/>
    <s v="OK"/>
    <s v="QUATRO1"/>
    <n v="1589"/>
    <n v="626"/>
    <n v="1252"/>
    <s v=""/>
  </r>
  <r>
    <s v="956/957"/>
    <s v="2423 / 2523"/>
    <x v="2"/>
    <d v="2023-10-03T00:00:00"/>
    <d v="2023-10-09T00:00:00"/>
    <x v="4"/>
    <s v="GRITSCH"/>
    <x v="0"/>
    <x v="4"/>
    <n v="2"/>
    <x v="0"/>
    <s v="DIANTEIRO"/>
    <x v="0"/>
    <x v="1"/>
    <s v="DELINTE DV2"/>
    <x v="1"/>
    <s v="RANAULT MASTER"/>
    <s v="BEX8E16"/>
    <n v="210318"/>
    <n v="210318"/>
    <m/>
    <s v=""/>
    <s v="OK"/>
    <s v="QUATRO1"/>
    <n v="1589"/>
    <n v="626"/>
    <n v="1252"/>
    <s v=""/>
  </r>
  <r>
    <s v="958/959"/>
    <s v="2423"/>
    <x v="2"/>
    <d v="2023-10-03T00:00:00"/>
    <s v="SEM OS"/>
    <x v="4"/>
    <s v="GRITSCH"/>
    <x v="2"/>
    <x v="3"/>
    <n v="2"/>
    <x v="0"/>
    <s v="DIANTEIRO"/>
    <x v="0"/>
    <x v="1"/>
    <s v="DELINTE DV2"/>
    <x v="1"/>
    <s v="RANAULT MASTER"/>
    <s v="BEX8E24"/>
    <n v="82924"/>
    <s v="SEM OS"/>
    <m/>
    <s v=""/>
    <s v="OK"/>
    <s v="QUATRO1"/>
    <n v="1589"/>
    <n v="626"/>
    <n v="1252"/>
    <s v=""/>
  </r>
  <r>
    <s v="960/961"/>
    <s v="2523"/>
    <x v="2"/>
    <d v="2023-10-03T00:00:00"/>
    <d v="2023-10-10T00:00:00"/>
    <x v="4"/>
    <s v="GRITSCH"/>
    <x v="0"/>
    <x v="6"/>
    <n v="2"/>
    <x v="0"/>
    <s v="DIANTEIRO"/>
    <x v="0"/>
    <x v="1"/>
    <s v="DELINTE DV2"/>
    <x v="1"/>
    <s v="RANAULT MASTER"/>
    <s v="BEY4E59"/>
    <n v="98933"/>
    <n v="101240"/>
    <m/>
    <s v=""/>
    <s v="OK"/>
    <s v="QUATRO1"/>
    <n v="1589"/>
    <n v="626"/>
    <n v="1252"/>
    <s v=""/>
  </r>
  <r>
    <s v="964/965"/>
    <s v="2523"/>
    <x v="2"/>
    <d v="2023-10-03T00:00:00"/>
    <d v="2023-10-13T00:00:00"/>
    <x v="4"/>
    <s v="GRITSCH"/>
    <x v="0"/>
    <x v="6"/>
    <n v="2"/>
    <x v="0"/>
    <s v="DIANTEIRO"/>
    <x v="0"/>
    <x v="1"/>
    <s v="DELINTE DV2"/>
    <x v="1"/>
    <s v="RANAULT MASTER"/>
    <s v="RHL1D81"/>
    <n v="188352"/>
    <n v="190860"/>
    <n v="105428"/>
    <n v="44396"/>
    <s v="OK"/>
    <s v="QUATRO1"/>
    <n v="1589"/>
    <n v="626"/>
    <n v="1252"/>
    <n v="2.8200738805297776E-2"/>
  </r>
  <r>
    <s v="966/967"/>
    <s v="2423"/>
    <x v="2"/>
    <d v="2023-10-03T00:00:00"/>
    <d v="2023-10-05T00:00:00"/>
    <x v="4"/>
    <s v="GRITSCH"/>
    <x v="0"/>
    <x v="8"/>
    <n v="2"/>
    <x v="0"/>
    <s v="TRASEIRO"/>
    <x v="0"/>
    <x v="1"/>
    <s v="DELINTE DV2"/>
    <x v="1"/>
    <s v="RANAULT MASTER"/>
    <s v="RHQ6I61"/>
    <n v="43725"/>
    <n v="47283"/>
    <m/>
    <s v=""/>
    <s v="OK"/>
    <s v="QUATRO1"/>
    <n v="1589"/>
    <n v="626"/>
    <n v="1252"/>
    <s v=""/>
  </r>
  <r>
    <s v="968/969"/>
    <s v="2423"/>
    <x v="2"/>
    <d v="2023-10-03T00:00:00"/>
    <d v="2023-10-05T00:00:00"/>
    <x v="4"/>
    <s v="GRITSCH"/>
    <x v="0"/>
    <x v="8"/>
    <n v="2"/>
    <x v="0"/>
    <s v="DIANTEIRO"/>
    <x v="0"/>
    <x v="1"/>
    <s v="DELINTE DV2"/>
    <x v="1"/>
    <s v="RANAULT MASTER"/>
    <s v="RHQ6I61"/>
    <n v="43725"/>
    <n v="47283"/>
    <m/>
    <s v=""/>
    <s v="OK"/>
    <s v="QUATRO1"/>
    <n v="1589"/>
    <n v="626"/>
    <n v="1252"/>
    <s v=""/>
  </r>
  <r>
    <s v="970/971"/>
    <s v="2523"/>
    <x v="2"/>
    <d v="2023-10-04T00:00:00"/>
    <d v="2023-10-09T00:00:00"/>
    <x v="4"/>
    <s v="GRITSCH"/>
    <x v="0"/>
    <x v="4"/>
    <n v="2"/>
    <x v="0"/>
    <s v="TRASEIRO"/>
    <x v="0"/>
    <x v="1"/>
    <s v="DELINTE DV2"/>
    <x v="1"/>
    <s v="RANAULT MASTER"/>
    <s v="BEY4E58"/>
    <n v="94582"/>
    <n v="95376"/>
    <m/>
    <s v=""/>
    <s v="OK"/>
    <s v="QUATRO1"/>
    <n v="1589"/>
    <n v="626"/>
    <n v="1252"/>
    <s v=""/>
  </r>
  <r>
    <s v="972/973"/>
    <s v="2523 / 2423"/>
    <x v="2"/>
    <d v="2023-10-04T00:00:00"/>
    <d v="2023-10-09T00:00:00"/>
    <x v="4"/>
    <s v="GRITSCH"/>
    <x v="0"/>
    <x v="4"/>
    <n v="2"/>
    <x v="0"/>
    <s v="DIANTEIRO"/>
    <x v="0"/>
    <x v="1"/>
    <s v="DELINTE DV2"/>
    <x v="1"/>
    <s v="RANAULT MASTER"/>
    <s v="BEY4E58"/>
    <n v="94582"/>
    <n v="95376"/>
    <m/>
    <s v=""/>
    <s v="OK"/>
    <s v="QUATRO1"/>
    <n v="1589"/>
    <n v="626"/>
    <n v="1252"/>
    <s v=""/>
  </r>
  <r>
    <s v="978/979"/>
    <s v="0923 / 0723"/>
    <x v="2"/>
    <d v="2023-10-06T00:00:00"/>
    <d v="2023-10-11T00:00:00"/>
    <x v="4"/>
    <s v="GRITSCH"/>
    <x v="0"/>
    <x v="5"/>
    <n v="2"/>
    <x v="0"/>
    <s v="DIANTEIRO"/>
    <x v="5"/>
    <x v="9"/>
    <s v="WESTLAKE H188"/>
    <x v="1"/>
    <s v="MB SPRINTER"/>
    <s v="BCQ7135"/>
    <n v="187987"/>
    <n v="189326"/>
    <m/>
    <s v=""/>
    <s v="OK"/>
    <s v="GOMMA"/>
    <n v="25467"/>
    <n v="543.51"/>
    <n v="1087.02"/>
    <s v=""/>
  </r>
  <r>
    <s v="980/981"/>
    <s v="0923 / 0623"/>
    <x v="2"/>
    <d v="2023-10-06T00:00:00"/>
    <d v="2023-10-11T00:00:00"/>
    <x v="4"/>
    <s v="GRITSCH"/>
    <x v="0"/>
    <x v="5"/>
    <n v="2"/>
    <x v="0"/>
    <s v="TRASEIRO"/>
    <x v="5"/>
    <x v="9"/>
    <s v="WESTLAKE H188"/>
    <x v="1"/>
    <s v="MB SPRINTER"/>
    <s v="BCQ7135"/>
    <n v="187987"/>
    <n v="189326"/>
    <m/>
    <s v=""/>
    <s v="OK"/>
    <s v="GOMMA"/>
    <n v="25467"/>
    <n v="543.51"/>
    <n v="1087.02"/>
    <s v=""/>
  </r>
  <r>
    <s v="974/975"/>
    <s v="2423"/>
    <x v="2"/>
    <d v="2023-10-09T00:00:00"/>
    <d v="2023-10-13T00:00:00"/>
    <x v="4"/>
    <s v="GRITSCH"/>
    <x v="0"/>
    <x v="8"/>
    <n v="2"/>
    <x v="0"/>
    <s v="DIANTEIRO"/>
    <x v="0"/>
    <x v="1"/>
    <s v="DELINTE DV2"/>
    <x v="1"/>
    <s v="MASTER"/>
    <s v="BEY4E57"/>
    <n v="154000"/>
    <n v="153808"/>
    <n v="193797"/>
    <n v="39989"/>
    <s v="OK"/>
    <s v="QUATRO1"/>
    <n v="1589"/>
    <n v="626"/>
    <n v="1252"/>
    <n v="3.1308609867713624E-2"/>
  </r>
  <r>
    <s v="976/977"/>
    <s v="2523 / 2423"/>
    <x v="2"/>
    <d v="2023-10-09T00:00:00"/>
    <d v="2023-10-13T00:00:00"/>
    <x v="4"/>
    <s v="GRITSCH"/>
    <x v="0"/>
    <x v="8"/>
    <n v="2"/>
    <x v="0"/>
    <s v="TRASEIRO"/>
    <x v="0"/>
    <x v="1"/>
    <s v="DELINTE DV2"/>
    <x v="1"/>
    <s v="MASTER"/>
    <s v="BEY4E57"/>
    <n v="154000"/>
    <n v="153808"/>
    <m/>
    <s v=""/>
    <s v="OK"/>
    <s v="QUATRO1"/>
    <n v="1589"/>
    <n v="626"/>
    <n v="1252"/>
    <s v=""/>
  </r>
  <r>
    <s v="950/951"/>
    <s v="1923"/>
    <x v="2"/>
    <d v="2023-10-09T00:00:00"/>
    <d v="2023-10-09T00:00:00"/>
    <x v="4"/>
    <s v="GRITSCH"/>
    <x v="2"/>
    <x v="7"/>
    <n v="2"/>
    <x v="1"/>
    <s v="TRASEIRO"/>
    <x v="1"/>
    <x v="11"/>
    <s v="HIFLY HF261 TECHCO 1"/>
    <x v="1"/>
    <s v="VW SAVEIRO"/>
    <s v="SDU9E85"/>
    <n v="61800"/>
    <n v="129365"/>
    <m/>
    <s v=""/>
    <s v="OK"/>
    <s v="GOMMA"/>
    <n v="763"/>
    <n v="295.16000000000003"/>
    <n v="590.32000000000005"/>
    <s v=""/>
  </r>
  <r>
    <s v="952/953"/>
    <s v="1923"/>
    <x v="2"/>
    <d v="2023-10-09T00:00:00"/>
    <d v="2023-10-30T00:00:00"/>
    <x v="4"/>
    <s v="GRITSCH"/>
    <x v="0"/>
    <x v="8"/>
    <n v="2"/>
    <x v="1"/>
    <s v="DIANTEIRO"/>
    <x v="1"/>
    <x v="11"/>
    <s v="HIFLY HF261 TECHCO 1"/>
    <x v="1"/>
    <s v="VW SAVEIRO"/>
    <s v="SDU9F96"/>
    <n v="70000"/>
    <n v="75034"/>
    <m/>
    <s v=""/>
    <s v="OK"/>
    <s v="GOMMA"/>
    <n v="763"/>
    <n v="295.16000000000003"/>
    <n v="590.32000000000005"/>
    <s v=""/>
  </r>
  <r>
    <s v="954/955"/>
    <s v="1923"/>
    <x v="2"/>
    <d v="2023-10-09T00:00:00"/>
    <d v="2023-10-30T00:00:00"/>
    <x v="4"/>
    <s v="GRITSCH"/>
    <x v="0"/>
    <x v="8"/>
    <n v="2"/>
    <x v="1"/>
    <s v="TRASEIRO"/>
    <x v="1"/>
    <x v="11"/>
    <s v="HIFLY HF261 TECHCO 1"/>
    <x v="1"/>
    <s v="VW SAVEIRO"/>
    <s v="SDU9F96"/>
    <n v="70000"/>
    <n v="75034"/>
    <m/>
    <s v=""/>
    <s v="OK"/>
    <s v="GOMMA"/>
    <n v="763"/>
    <n v="295.16000000000003"/>
    <n v="590.32000000000005"/>
    <s v=""/>
  </r>
  <r>
    <m/>
    <m/>
    <x v="2"/>
    <d v="2023-10-11T00:00:00"/>
    <s v="SEM OS"/>
    <x v="4"/>
    <s v="GRITSCH"/>
    <x v="0"/>
    <x v="4"/>
    <n v="2"/>
    <x v="1"/>
    <s v="DIANTEIRO"/>
    <x v="1"/>
    <x v="34"/>
    <s v="DURABLE COMFORT F01"/>
    <x v="1"/>
    <s v="VW GOL"/>
    <s v="BDN7J86"/>
    <n v="63418"/>
    <s v="SEM OS"/>
    <m/>
    <s v=""/>
    <m/>
    <s v="GOMMA"/>
    <n v="25375"/>
    <n v="299.06"/>
    <n v="598.12"/>
    <s v=""/>
  </r>
  <r>
    <m/>
    <m/>
    <x v="2"/>
    <d v="2023-10-11T00:00:00"/>
    <s v="SEM OS"/>
    <x v="4"/>
    <s v="GRITSCH"/>
    <x v="0"/>
    <x v="4"/>
    <n v="2"/>
    <x v="1"/>
    <s v="TRASEIRO"/>
    <x v="1"/>
    <x v="34"/>
    <s v="DURABLE COMFORT F01"/>
    <x v="1"/>
    <s v="VW GOL"/>
    <s v="BDN7J86"/>
    <n v="63418"/>
    <s v="SEM OS"/>
    <m/>
    <s v=""/>
    <m/>
    <s v="GOMMA"/>
    <n v="25375"/>
    <n v="299.06"/>
    <n v="598.12"/>
    <s v=""/>
  </r>
  <r>
    <s v="948/949"/>
    <s v="1923"/>
    <x v="2"/>
    <d v="2023-10-11T00:00:00"/>
    <d v="2023-11-02T00:00:00"/>
    <x v="4"/>
    <s v="GRITSCH"/>
    <x v="2"/>
    <x v="7"/>
    <n v="2"/>
    <x v="1"/>
    <s v="DIANTEIRO"/>
    <x v="1"/>
    <x v="11"/>
    <s v="HIFLY HF261 TECHCO 1"/>
    <x v="1"/>
    <s v="SAVEIRO"/>
    <s v="SDU9F67"/>
    <n v="68500"/>
    <n v="68237"/>
    <m/>
    <s v=""/>
    <s v="OK"/>
    <s v="GOMMA"/>
    <n v="763"/>
    <n v="295.16000000000003"/>
    <n v="590.32000000000005"/>
    <s v=""/>
  </r>
  <r>
    <s v="984/985"/>
    <s v="0923 / 0723"/>
    <x v="2"/>
    <d v="2023-10-13T00:00:00"/>
    <s v="SEM OS"/>
    <x v="4"/>
    <s v="GRITSCH"/>
    <x v="0"/>
    <x v="4"/>
    <n v="2"/>
    <x v="0"/>
    <s v="TRASEIRO"/>
    <x v="5"/>
    <x v="9"/>
    <s v="WESTLAKE H188"/>
    <x v="1"/>
    <s v="MB SPRINTER"/>
    <s v="BBV7271"/>
    <n v="234819"/>
    <s v="SEM OS"/>
    <m/>
    <s v=""/>
    <s v="OK"/>
    <s v="GOMMA"/>
    <n v="25467"/>
    <n v="543.51"/>
    <n v="1087.02"/>
    <s v=""/>
  </r>
  <r>
    <s v="986/987"/>
    <s v="0723"/>
    <x v="2"/>
    <d v="2023-10-13T00:00:00"/>
    <s v="SEM OS"/>
    <x v="4"/>
    <s v="GRITSCH"/>
    <x v="0"/>
    <x v="4"/>
    <n v="2"/>
    <x v="0"/>
    <s v="DIANTEIRO"/>
    <x v="5"/>
    <x v="9"/>
    <s v="WESTLAKE H188"/>
    <x v="1"/>
    <s v="MB SPRINTER"/>
    <s v="BBV7271"/>
    <n v="234819"/>
    <s v="SEM OS"/>
    <m/>
    <s v=""/>
    <s v="OK"/>
    <s v="GOMMA"/>
    <n v="838"/>
    <n v="543.39"/>
    <n v="1086.78"/>
    <s v=""/>
  </r>
  <r>
    <s v="946/947"/>
    <s v="1923"/>
    <x v="2"/>
    <d v="2023-10-13T00:00:00"/>
    <d v="2023-10-19T00:00:00"/>
    <x v="4"/>
    <s v="GRITSCH"/>
    <x v="0"/>
    <x v="8"/>
    <n v="2"/>
    <x v="1"/>
    <s v="DIANTEIRO"/>
    <x v="1"/>
    <x v="11"/>
    <s v="HIFLY HF261 TECHCO 1"/>
    <x v="1"/>
    <s v="SAVEIRO"/>
    <s v="SDU9F80"/>
    <n v="81760"/>
    <n v="83470"/>
    <m/>
    <s v=""/>
    <s v="OK"/>
    <s v="GOMMA"/>
    <n v="763"/>
    <n v="295.16000000000003"/>
    <n v="590.32000000000005"/>
    <s v=""/>
  </r>
  <r>
    <s v="934/935"/>
    <s v="1923"/>
    <x v="2"/>
    <d v="2023-10-17T00:00:00"/>
    <d v="2023-10-23T00:00:00"/>
    <x v="4"/>
    <s v="GRITSCH"/>
    <x v="0"/>
    <x v="1"/>
    <n v="2"/>
    <x v="1"/>
    <s v="DIANTEIRO"/>
    <x v="1"/>
    <x v="11"/>
    <s v="HIFLY HF261 TECHCO 1"/>
    <x v="1"/>
    <s v="FIAT STRADA"/>
    <s v="RHD6G25"/>
    <n v="136950"/>
    <n v="138391"/>
    <m/>
    <s v=""/>
    <s v="OK"/>
    <s v="GOMMA"/>
    <n v="763"/>
    <n v="295.16000000000003"/>
    <n v="590.32000000000005"/>
    <s v=""/>
  </r>
  <r>
    <s v="936/937"/>
    <s v="1923"/>
    <x v="2"/>
    <d v="2023-10-17T00:00:00"/>
    <d v="2023-10-23T00:00:00"/>
    <x v="4"/>
    <s v="GRITSCH"/>
    <x v="0"/>
    <x v="1"/>
    <n v="2"/>
    <x v="1"/>
    <s v="TRASEIRO"/>
    <x v="1"/>
    <x v="11"/>
    <s v="HIFLY HF261 TECHCO 1"/>
    <x v="1"/>
    <s v="FIAT STRADA"/>
    <s v="RHD6G25"/>
    <n v="136950"/>
    <n v="138391"/>
    <m/>
    <s v=""/>
    <s v="OK"/>
    <s v="GOMMA"/>
    <n v="763"/>
    <n v="295.16000000000003"/>
    <n v="590.32000000000005"/>
    <s v=""/>
  </r>
  <r>
    <s v="916/917"/>
    <s v="2423 / 2523"/>
    <x v="2"/>
    <d v="2023-10-17T00:00:00"/>
    <d v="2023-10-20T00:00:00"/>
    <x v="4"/>
    <s v="GRITSCH"/>
    <x v="0"/>
    <x v="1"/>
    <n v="2"/>
    <x v="2"/>
    <s v="DIANTEIRO"/>
    <x v="2"/>
    <x v="11"/>
    <s v="HIFLY SUPER2000"/>
    <x v="1"/>
    <s v="FIAT FIORINO"/>
    <s v="RHS8D35"/>
    <n v="132710"/>
    <n v="133104"/>
    <m/>
    <s v=""/>
    <s v="OK"/>
    <s v="GOMMA"/>
    <n v="774"/>
    <n v="274.64999999999998"/>
    <n v="549.29999999999995"/>
    <s v=""/>
  </r>
  <r>
    <s v="918/919"/>
    <s v="2523"/>
    <x v="2"/>
    <d v="2023-10-17T00:00:00"/>
    <d v="2023-10-20T00:00:00"/>
    <x v="4"/>
    <s v="GRITSCH"/>
    <x v="0"/>
    <x v="1"/>
    <n v="2"/>
    <x v="2"/>
    <s v="TRASEIRO"/>
    <x v="2"/>
    <x v="11"/>
    <s v="HIFLY SUPER2000"/>
    <x v="1"/>
    <s v="FIAT FIORINO"/>
    <s v="RHS8D35"/>
    <n v="132710"/>
    <n v="133104"/>
    <m/>
    <s v=""/>
    <s v="OK"/>
    <s v="GOMMA"/>
    <n v="774"/>
    <n v="274.64999999999998"/>
    <n v="549.29999999999995"/>
    <s v=""/>
  </r>
  <r>
    <s v="938/939"/>
    <s v="1923"/>
    <x v="2"/>
    <d v="2023-10-17T00:00:00"/>
    <d v="2023-10-24T00:00:00"/>
    <x v="4"/>
    <s v="GRITSCH"/>
    <x v="0"/>
    <x v="1"/>
    <n v="2"/>
    <x v="1"/>
    <s v="TRASEIRO"/>
    <x v="1"/>
    <x v="11"/>
    <s v="HIFLY HF261 TECHCO 1"/>
    <x v="1"/>
    <s v="VW SAVEIRO"/>
    <s v="SDU9E88"/>
    <n v="91593"/>
    <n v="93017"/>
    <m/>
    <s v=""/>
    <s v="OK"/>
    <s v="GOMMA"/>
    <n v="763"/>
    <n v="295.16000000000003"/>
    <n v="590.32000000000005"/>
    <s v=""/>
  </r>
  <r>
    <s v="989/990"/>
    <s v="1923"/>
    <x v="2"/>
    <d v="2023-10-17T00:00:00"/>
    <d v="2023-10-18T00:00:00"/>
    <x v="4"/>
    <s v="GRITSCH"/>
    <x v="0"/>
    <x v="6"/>
    <n v="2"/>
    <x v="1"/>
    <s v="TRASEIRO"/>
    <x v="1"/>
    <x v="11"/>
    <s v="HIFLY HF261 TECHCO 1"/>
    <x v="1"/>
    <s v="VW SAVEIRO"/>
    <s v="SDU9F01"/>
    <n v="75578"/>
    <n v="75598"/>
    <m/>
    <s v=""/>
    <s v="OK"/>
    <s v="GOMMA"/>
    <n v="861"/>
    <n v="284.36"/>
    <n v="568.72"/>
    <s v=""/>
  </r>
  <r>
    <m/>
    <m/>
    <x v="2"/>
    <d v="2023-10-17T00:00:00"/>
    <d v="2023-10-18T00:00:00"/>
    <x v="4"/>
    <s v="GRITSCH"/>
    <x v="0"/>
    <x v="6"/>
    <n v="2"/>
    <x v="1"/>
    <s v="DIANTEIRO"/>
    <x v="1"/>
    <x v="11"/>
    <s v="HIFLY HF261 TECHCO 1"/>
    <x v="1"/>
    <s v="VW SAVEIRO"/>
    <s v="SDU9F01"/>
    <n v="75578"/>
    <n v="75598"/>
    <m/>
    <s v=""/>
    <m/>
    <s v="GOMMA"/>
    <n v="910"/>
    <n v="284.36"/>
    <n v="568.72"/>
    <s v=""/>
  </r>
  <r>
    <s v="942/943"/>
    <s v="1923"/>
    <x v="2"/>
    <d v="2023-10-17T00:00:00"/>
    <d v="2023-10-19T00:00:00"/>
    <x v="4"/>
    <s v="GRITSCH"/>
    <x v="0"/>
    <x v="4"/>
    <n v="2"/>
    <x v="1"/>
    <s v="DIANTEIRO"/>
    <x v="1"/>
    <x v="11"/>
    <s v="HIFLY HF261 TECHCO 1"/>
    <x v="1"/>
    <s v="VW SAVEIRO"/>
    <s v="SDU9F54"/>
    <n v="84426"/>
    <n v="126000"/>
    <m/>
    <s v=""/>
    <s v="OK"/>
    <s v="GOMMA"/>
    <n v="763"/>
    <n v="295.16000000000003"/>
    <n v="590.32000000000005"/>
    <s v=""/>
  </r>
  <r>
    <s v="944/945"/>
    <s v="1923"/>
    <x v="2"/>
    <d v="2023-10-17T00:00:00"/>
    <d v="2023-10-19T00:00:00"/>
    <x v="4"/>
    <s v="GRITSCH"/>
    <x v="0"/>
    <x v="4"/>
    <n v="2"/>
    <x v="1"/>
    <s v="TRASEIRO"/>
    <x v="1"/>
    <x v="11"/>
    <s v="HIFLY HF261 TECHCO 1"/>
    <x v="1"/>
    <s v="VW SAVEIRO"/>
    <s v="SDU9F54"/>
    <n v="84426"/>
    <n v="126000"/>
    <m/>
    <s v=""/>
    <s v="OK"/>
    <s v="GOMMA"/>
    <n v="763"/>
    <n v="295.16000000000003"/>
    <n v="590.32000000000005"/>
    <s v=""/>
  </r>
  <r>
    <s v="940/941"/>
    <s v="1923"/>
    <x v="2"/>
    <d v="2023-10-17T00:00:00"/>
    <d v="2023-10-30T00:00:00"/>
    <x v="4"/>
    <s v="GRITSCH"/>
    <x v="0"/>
    <x v="1"/>
    <n v="2"/>
    <x v="1"/>
    <s v="TRASEIRO"/>
    <x v="1"/>
    <x v="11"/>
    <s v="HIFLY HF261 TECHCO 1"/>
    <x v="1"/>
    <s v="VW SAVEIRO"/>
    <s v="SEP6E36"/>
    <n v="27312"/>
    <n v="31300"/>
    <m/>
    <s v=""/>
    <s v="OK"/>
    <s v="GOMMA"/>
    <n v="763"/>
    <n v="295.16000000000003"/>
    <n v="590.32000000000005"/>
    <s v=""/>
  </r>
  <r>
    <s v="991/992"/>
    <s v="4422"/>
    <x v="2"/>
    <d v="2023-10-18T00:00:00"/>
    <d v="2023-10-25T00:00:00"/>
    <x v="4"/>
    <s v="GRITSCH"/>
    <x v="3"/>
    <x v="12"/>
    <n v="2"/>
    <x v="0"/>
    <s v="DIANTEIRO"/>
    <x v="0"/>
    <x v="19"/>
    <s v="MILEMAX"/>
    <x v="1"/>
    <s v="RANAULT MASTER"/>
    <s v="RHS3G78"/>
    <n v="20380"/>
    <n v="1"/>
    <m/>
    <s v=""/>
    <s v="OK"/>
    <s v="PNEUMAR"/>
    <s v="151418-1"/>
    <n v="539"/>
    <n v="1078"/>
    <s v=""/>
  </r>
  <r>
    <s v="997"/>
    <s v="1923"/>
    <x v="2"/>
    <d v="2023-10-19T00:00:00"/>
    <s v="SEM OS"/>
    <x v="4"/>
    <s v="GRITSCH"/>
    <x v="2"/>
    <x v="14"/>
    <n v="1"/>
    <x v="1"/>
    <s v="DIANTEIRO"/>
    <x v="1"/>
    <x v="11"/>
    <s v="HIFLY HF261 TECHCO 1"/>
    <x v="1"/>
    <s v="VW SAVEIRO"/>
    <s v="SDU9F69"/>
    <n v="67500"/>
    <s v="SEM OS"/>
    <m/>
    <s v=""/>
    <s v="OK"/>
    <s v="GOMMA"/>
    <n v="861"/>
    <n v="284.36"/>
    <n v="284.36"/>
    <s v=""/>
  </r>
  <r>
    <s v="993/994"/>
    <s v="1923"/>
    <x v="2"/>
    <d v="2023-10-19T00:00:00"/>
    <d v="2023-10-30T00:00:00"/>
    <x v="4"/>
    <s v="GRITSCH"/>
    <x v="0"/>
    <x v="1"/>
    <n v="2"/>
    <x v="1"/>
    <s v="TRASEIRO"/>
    <x v="1"/>
    <x v="11"/>
    <s v="HIFLY HF261 TECHCO 1"/>
    <x v="1"/>
    <s v="VW SAVEIRO"/>
    <s v="SEI5B90"/>
    <n v="40800"/>
    <n v="42140"/>
    <m/>
    <s v=""/>
    <s v="OK"/>
    <s v="GOMMA"/>
    <n v="861"/>
    <n v="284.36"/>
    <n v="568.72"/>
    <s v=""/>
  </r>
  <r>
    <s v="995/996"/>
    <s v="1923"/>
    <x v="2"/>
    <d v="2023-10-19T00:00:00"/>
    <d v="2023-10-30T00:00:00"/>
    <x v="4"/>
    <s v="GRITSCH"/>
    <x v="0"/>
    <x v="1"/>
    <n v="2"/>
    <x v="1"/>
    <s v="DIANTEIRO"/>
    <x v="1"/>
    <x v="11"/>
    <s v="HIFLY HF261 TECHCO 1"/>
    <x v="1"/>
    <s v="VW SAVEIRO"/>
    <s v="SEI5B90"/>
    <n v="40800"/>
    <n v="42140"/>
    <m/>
    <s v=""/>
    <s v="OK"/>
    <s v="GOMMA"/>
    <n v="861"/>
    <n v="284.36"/>
    <n v="568.72"/>
    <s v=""/>
  </r>
  <r>
    <s v="998/999"/>
    <s v="1923"/>
    <x v="2"/>
    <d v="2023-10-20T00:00:00"/>
    <d v="2023-10-24T00:00:00"/>
    <x v="4"/>
    <s v="GRITSCH"/>
    <x v="2"/>
    <x v="3"/>
    <n v="2"/>
    <x v="1"/>
    <s v="DIANTEIRO"/>
    <x v="1"/>
    <x v="11"/>
    <s v="HIFLY HF261 TECHCO 1"/>
    <x v="1"/>
    <s v="VW SAVEIRO"/>
    <s v="SDU9F88"/>
    <n v="43093"/>
    <n v="42880"/>
    <m/>
    <s v=""/>
    <s v="OK"/>
    <s v="GOMMA"/>
    <n v="861"/>
    <n v="284.36"/>
    <n v="568.72"/>
    <s v=""/>
  </r>
  <r>
    <s v="1001/1002"/>
    <s v="2423 / 2523"/>
    <x v="2"/>
    <d v="2023-10-24T00:00:00"/>
    <d v="2023-10-31T00:00:00"/>
    <x v="4"/>
    <s v="GRITSCH"/>
    <x v="0"/>
    <x v="0"/>
    <n v="2"/>
    <x v="0"/>
    <s v="DIANTEIRO"/>
    <x v="0"/>
    <x v="1"/>
    <s v="DELINTE DV2"/>
    <x v="1"/>
    <s v="RANAULT MASTER"/>
    <s v="BDC9J83"/>
    <n v="131440"/>
    <n v="62784"/>
    <m/>
    <s v=""/>
    <s v="OK"/>
    <s v="QUATRO1"/>
    <n v="1759"/>
    <n v="626"/>
    <n v="1252"/>
    <s v=""/>
  </r>
  <r>
    <s v="1003/1004"/>
    <s v="3123 / 2423"/>
    <x v="2"/>
    <d v="2023-10-24T00:00:00"/>
    <d v="2023-10-31T00:00:00"/>
    <x v="4"/>
    <s v="GRITSCH"/>
    <x v="0"/>
    <x v="0"/>
    <n v="2"/>
    <x v="0"/>
    <s v="TRASEIRO"/>
    <x v="0"/>
    <x v="1"/>
    <s v="DELINTE DV2"/>
    <x v="1"/>
    <s v="RANAULT MASTER"/>
    <s v="BDC9J83"/>
    <n v="131440"/>
    <n v="62784"/>
    <m/>
    <s v=""/>
    <s v="OK"/>
    <s v="QUATRO1"/>
    <n v="1759"/>
    <n v="626"/>
    <n v="1252"/>
    <s v=""/>
  </r>
  <r>
    <s v="1006/1007"/>
    <s v="2523 / 0523"/>
    <x v="2"/>
    <d v="2023-10-24T00:00:00"/>
    <s v="SEM OS"/>
    <x v="4"/>
    <s v="GRITSCH"/>
    <x v="2"/>
    <x v="13"/>
    <n v="2"/>
    <x v="0"/>
    <s v="DIANTEIRO"/>
    <x v="0"/>
    <x v="1"/>
    <s v="DELINTE DV2"/>
    <x v="1"/>
    <s v="RANAULT MASTER"/>
    <s v="RHP7C49"/>
    <n v="67812"/>
    <s v="SEM OS"/>
    <m/>
    <s v=""/>
    <m/>
    <s v="QUATRO1"/>
    <n v="1792"/>
    <n v="626"/>
    <n v="1252"/>
    <s v=""/>
  </r>
  <r>
    <s v="1008/1009"/>
    <s v="3622"/>
    <x v="2"/>
    <d v="2023-10-24T00:00:00"/>
    <s v="SEM OS"/>
    <x v="4"/>
    <s v="GRITSCH"/>
    <x v="2"/>
    <x v="13"/>
    <n v="2"/>
    <x v="0"/>
    <s v="TRASEIRO"/>
    <x v="0"/>
    <x v="19"/>
    <s v="MILEMAX"/>
    <x v="1"/>
    <s v="RANAULT MASTER"/>
    <s v="RHP7C49"/>
    <n v="67812"/>
    <s v="SEM OS"/>
    <m/>
    <s v=""/>
    <s v="OK"/>
    <s v="PNEUMAR"/>
    <s v="151418-1"/>
    <n v="539"/>
    <n v="1078"/>
    <s v=""/>
  </r>
  <r>
    <s v="920/921"/>
    <s v="2523"/>
    <x v="2"/>
    <d v="2023-10-24T00:00:00"/>
    <d v="2023-10-31T00:00:00"/>
    <x v="4"/>
    <s v="GRITSCH"/>
    <x v="0"/>
    <x v="9"/>
    <n v="2"/>
    <x v="2"/>
    <s v="DIANTEIRO"/>
    <x v="2"/>
    <x v="11"/>
    <s v="HIFLY SUPER2000"/>
    <x v="1"/>
    <s v="FIAT FIORINO"/>
    <s v="RHT5B02"/>
    <n v="112599"/>
    <n v="103199"/>
    <m/>
    <s v=""/>
    <s v="OK"/>
    <s v="GOMMA"/>
    <n v="774"/>
    <n v="274.64999999999998"/>
    <n v="549.29999999999995"/>
    <s v=""/>
  </r>
  <r>
    <s v="922/923"/>
    <s v="2523 / 2223"/>
    <x v="2"/>
    <d v="2023-10-24T00:00:00"/>
    <d v="2023-10-31T00:00:00"/>
    <x v="4"/>
    <s v="GRITSCH"/>
    <x v="0"/>
    <x v="9"/>
    <n v="2"/>
    <x v="2"/>
    <s v="TRASEIRO"/>
    <x v="2"/>
    <x v="11"/>
    <s v="HIFLY SUPER2000"/>
    <x v="1"/>
    <s v="FIAT FIORINO"/>
    <s v="RHT5B02"/>
    <n v="112599"/>
    <n v="103199"/>
    <m/>
    <s v=""/>
    <s v="OK"/>
    <s v="GOMMA"/>
    <n v="774"/>
    <n v="274.64999999999998"/>
    <n v="549.29999999999995"/>
    <s v=""/>
  </r>
  <r>
    <s v="1000/1005"/>
    <s v="1923"/>
    <x v="2"/>
    <d v="2023-10-24T00:00:00"/>
    <d v="2023-11-10T00:00:00"/>
    <x v="4"/>
    <s v="GRITSCH"/>
    <x v="2"/>
    <x v="7"/>
    <n v="2"/>
    <x v="1"/>
    <s v="TRASEIRO"/>
    <x v="1"/>
    <x v="11"/>
    <s v="HIFLY HF261 TECHCO 1"/>
    <x v="1"/>
    <s v="VW SAVEIRO"/>
    <s v="SDU9F67"/>
    <n v="70000"/>
    <n v="70063"/>
    <m/>
    <s v=""/>
    <s v="OK"/>
    <s v="GOMMA"/>
    <n v="861"/>
    <n v="284.36"/>
    <n v="568.72"/>
    <s v=""/>
  </r>
  <r>
    <s v="1014"/>
    <s v="3622"/>
    <x v="2"/>
    <d v="2023-10-25T00:00:00"/>
    <d v="2023-10-27T00:00:00"/>
    <x v="4"/>
    <s v="GRITSCH"/>
    <x v="2"/>
    <x v="14"/>
    <n v="1"/>
    <x v="0"/>
    <s v="DIANTEIRO"/>
    <x v="0"/>
    <x v="19"/>
    <s v="MILEMAX"/>
    <x v="1"/>
    <s v="RANAULT MASTER"/>
    <s v="RHK8F86"/>
    <n v="105500"/>
    <n v="106569"/>
    <m/>
    <s v=""/>
    <s v="OK"/>
    <s v="PNEUMAR"/>
    <s v="151418-1"/>
    <n v="539"/>
    <n v="539"/>
    <s v=""/>
  </r>
  <r>
    <s v="1010/1011"/>
    <s v="1923"/>
    <x v="2"/>
    <d v="2023-10-25T00:00:00"/>
    <d v="2023-11-10T00:00:00"/>
    <x v="4"/>
    <s v="GRITSCH"/>
    <x v="0"/>
    <x v="8"/>
    <n v="2"/>
    <x v="1"/>
    <s v="DIANTEIRO"/>
    <x v="1"/>
    <x v="11"/>
    <s v="HIFLY HF261 TECHCO 1"/>
    <x v="1"/>
    <s v="VW SAVEIRO"/>
    <s v="SEH0B26"/>
    <n v="53000"/>
    <n v="56792"/>
    <m/>
    <s v=""/>
    <s v="OK"/>
    <s v="GOMMA"/>
    <n v="861"/>
    <n v="284.36"/>
    <n v="568.72"/>
    <s v=""/>
  </r>
  <r>
    <s v="1012/1013"/>
    <s v="1923"/>
    <x v="2"/>
    <d v="2023-10-25T00:00:00"/>
    <d v="2023-11-10T00:00:00"/>
    <x v="4"/>
    <s v="GRITSCH"/>
    <x v="0"/>
    <x v="8"/>
    <n v="2"/>
    <x v="1"/>
    <s v="TRASEIRO"/>
    <x v="1"/>
    <x v="11"/>
    <s v="HIFLY HF261 TECHCO 1"/>
    <x v="1"/>
    <s v="VW SAVEIRO"/>
    <s v="SEH0B26"/>
    <n v="53000"/>
    <n v="56792"/>
    <m/>
    <s v=""/>
    <s v="OK"/>
    <s v="GOMMA"/>
    <n v="861"/>
    <n v="284.36"/>
    <n v="568.72"/>
    <s v=""/>
  </r>
  <r>
    <s v="924/927"/>
    <s v="2523 / 2223"/>
    <x v="2"/>
    <d v="2023-10-26T00:00:00"/>
    <d v="2023-11-03T00:00:00"/>
    <x v="4"/>
    <s v="GRITSCH"/>
    <x v="2"/>
    <x v="7"/>
    <n v="2"/>
    <x v="2"/>
    <s v="DIANTEIRO"/>
    <x v="2"/>
    <x v="11"/>
    <s v="HIFLY SUPER2000"/>
    <x v="1"/>
    <s v="FIAT FIORINO"/>
    <s v="RHS8D30"/>
    <n v="138200"/>
    <n v="138190"/>
    <m/>
    <s v=""/>
    <s v="OK"/>
    <s v="GOMMA"/>
    <n v="774"/>
    <n v="274.64999999999998"/>
    <n v="549.29999999999995"/>
    <s v=""/>
  </r>
  <r>
    <s v="928/929"/>
    <s v="2523"/>
    <x v="2"/>
    <d v="2023-10-26T00:00:00"/>
    <d v="2023-11-03T00:00:00"/>
    <x v="4"/>
    <s v="GRITSCH"/>
    <x v="2"/>
    <x v="7"/>
    <n v="2"/>
    <x v="2"/>
    <s v="TRASEIRO"/>
    <x v="2"/>
    <x v="11"/>
    <s v="HIFLY SUPER2000"/>
    <x v="1"/>
    <s v="FIAT FIORINO"/>
    <s v="RHS8D30"/>
    <n v="138200"/>
    <n v="138190"/>
    <m/>
    <s v=""/>
    <s v="OK"/>
    <s v="GOMMA"/>
    <n v="774"/>
    <n v="274.64999999999998"/>
    <n v="549.29999999999995"/>
    <s v=""/>
  </r>
  <r>
    <s v="1015/1016"/>
    <s v="3622 / 4422"/>
    <x v="2"/>
    <d v="2023-10-26T00:00:00"/>
    <d v="2023-11-17T00:00:00"/>
    <x v="4"/>
    <s v="GRITSCH"/>
    <x v="2"/>
    <x v="7"/>
    <n v="2"/>
    <x v="0"/>
    <s v="DIANTEIRO"/>
    <x v="0"/>
    <x v="19"/>
    <s v="MILEMAX"/>
    <x v="1"/>
    <s v="RANAULT MASTER"/>
    <s v="SEJ1H97"/>
    <n v="30520"/>
    <n v="31122"/>
    <m/>
    <s v=""/>
    <s v="OK"/>
    <s v="PNEUMAR"/>
    <s v="151418-1"/>
    <n v="539"/>
    <n v="1078"/>
    <s v=""/>
  </r>
  <r>
    <s v="1017/1018"/>
    <s v="3622"/>
    <x v="2"/>
    <d v="2023-10-26T00:00:00"/>
    <d v="2023-11-17T00:00:00"/>
    <x v="4"/>
    <s v="GRITSCH"/>
    <x v="2"/>
    <x v="7"/>
    <n v="2"/>
    <x v="0"/>
    <s v="TRASEIRO"/>
    <x v="0"/>
    <x v="19"/>
    <s v="MILEMAX"/>
    <x v="1"/>
    <s v="RANAULT MASTER"/>
    <s v="SEJ1H97"/>
    <n v="30520"/>
    <n v="31122"/>
    <m/>
    <s v=""/>
    <s v="OK"/>
    <s v="PNEUMAR"/>
    <s v="151418-1"/>
    <n v="539"/>
    <n v="1078"/>
    <s v=""/>
  </r>
  <r>
    <m/>
    <m/>
    <x v="2"/>
    <d v="2023-10-27T00:00:00"/>
    <s v="SEM OS"/>
    <x v="4"/>
    <s v="GRITSCH"/>
    <x v="0"/>
    <x v="4"/>
    <n v="2"/>
    <x v="1"/>
    <s v="DIANTEIRO"/>
    <x v="1"/>
    <x v="11"/>
    <s v="HIFLY HF261 TECHCO 1"/>
    <x v="1"/>
    <s v="FIAT STRADA"/>
    <s v="RHD6F72"/>
    <n v="105459"/>
    <s v="SEM OS"/>
    <m/>
    <s v=""/>
    <m/>
    <s v="GOMMA"/>
    <n v="861"/>
    <n v="284.36"/>
    <n v="568.72"/>
    <s v=""/>
  </r>
  <r>
    <m/>
    <m/>
    <x v="2"/>
    <d v="2023-10-27T00:00:00"/>
    <s v="SEM OS"/>
    <x v="4"/>
    <s v="GRITSCH"/>
    <x v="0"/>
    <x v="4"/>
    <n v="2"/>
    <x v="1"/>
    <s v="TRASEIRO"/>
    <x v="1"/>
    <x v="11"/>
    <s v="HIFLY HF261 TECHCO 1"/>
    <x v="1"/>
    <s v="FIAT STRADA"/>
    <s v="RHD6F72"/>
    <n v="105459"/>
    <s v="SEM OS"/>
    <m/>
    <s v=""/>
    <m/>
    <s v="GOMMA"/>
    <n v="861"/>
    <n v="284.36"/>
    <n v="568.72"/>
    <s v=""/>
  </r>
  <r>
    <s v="1023/1024"/>
    <s v="4521"/>
    <x v="2"/>
    <d v="2023-10-27T00:00:00"/>
    <s v="SEM OS"/>
    <x v="4"/>
    <s v="GRITSCH"/>
    <x v="0"/>
    <x v="1"/>
    <n v="2"/>
    <x v="3"/>
    <s v="TRAÇÃO"/>
    <x v="4"/>
    <x v="28"/>
    <s v="GOODYEAR"/>
    <x v="0"/>
    <s v="CAMINHÃO VW 9.170"/>
    <s v="RHT2C48"/>
    <n v="148811"/>
    <s v="SEM OS"/>
    <m/>
    <s v=""/>
    <s v="OK"/>
    <s v="RECAP"/>
    <s v="RECAP"/>
    <n v="0"/>
    <n v="0"/>
    <s v=""/>
  </r>
  <r>
    <s v="1019/1020"/>
    <s v="1623"/>
    <x v="2"/>
    <d v="2023-10-27T00:00:00"/>
    <d v="2023-10-31T00:00:00"/>
    <x v="4"/>
    <s v="GRITSCH"/>
    <x v="0"/>
    <x v="8"/>
    <n v="2"/>
    <x v="1"/>
    <s v="DIANTEIRO"/>
    <x v="1"/>
    <x v="11"/>
    <s v="HIFLY HF261 TECHCO 1"/>
    <x v="1"/>
    <s v="VW SAVEIRO"/>
    <s v="SDU9G01"/>
    <n v="69000"/>
    <n v="69632"/>
    <m/>
    <s v=""/>
    <s v="OK"/>
    <s v="TRISSINO"/>
    <n v="46791"/>
    <n v="284.36"/>
    <n v="568.72"/>
    <s v=""/>
  </r>
  <r>
    <s v="1021/1022"/>
    <s v="1823 / 1623"/>
    <x v="2"/>
    <d v="2023-10-27T00:00:00"/>
    <d v="2023-10-31T00:00:00"/>
    <x v="4"/>
    <s v="GRITSCH"/>
    <x v="0"/>
    <x v="8"/>
    <n v="2"/>
    <x v="1"/>
    <s v="TRASEIRO"/>
    <x v="1"/>
    <x v="11"/>
    <s v="HIFLY HF261 TECHCO 1"/>
    <x v="1"/>
    <s v="VW SAVEIRO"/>
    <s v="SDU9G01"/>
    <n v="69000"/>
    <n v="69632"/>
    <m/>
    <s v=""/>
    <s v="OK"/>
    <s v="TRISSINO"/>
    <n v="46791"/>
    <n v="284.36"/>
    <n v="568.72"/>
    <s v=""/>
  </r>
  <r>
    <s v="GRI005/GRI004"/>
    <s v="3920 / 0821"/>
    <x v="2"/>
    <d v="2023-10-30T00:00:00"/>
    <s v="SEM OS"/>
    <x v="4"/>
    <s v="GRITSCH"/>
    <x v="0"/>
    <x v="4"/>
    <n v="2"/>
    <x v="4"/>
    <m/>
    <x v="10"/>
    <x v="35"/>
    <s v="BRIDGESTONE R268"/>
    <x v="0"/>
    <s v="CAMINHÃO VW 24.280"/>
    <s v="BDY7I29"/>
    <n v="519154"/>
    <m/>
    <m/>
    <s v=""/>
    <s v="OK"/>
    <s v="RECAP"/>
    <s v="RECAP"/>
    <n v="0"/>
    <n v="0"/>
    <s v=""/>
  </r>
  <r>
    <s v="GRI025/GRI024"/>
    <s v="1322 / 1422"/>
    <x v="2"/>
    <d v="2023-10-30T00:00:00"/>
    <s v="SEM OS"/>
    <x v="4"/>
    <s v="GRITSCH"/>
    <x v="0"/>
    <x v="4"/>
    <n v="2"/>
    <x v="4"/>
    <m/>
    <x v="10"/>
    <x v="35"/>
    <s v="BRIDGESTONE R269"/>
    <x v="0"/>
    <s v="CAMINHÃO VW 24.280"/>
    <s v="BDY7I29"/>
    <n v="519154"/>
    <m/>
    <m/>
    <s v=""/>
    <s v="OK"/>
    <s v="RECAP"/>
    <s v="RECAP"/>
    <n v="0"/>
    <n v="0"/>
    <s v=""/>
  </r>
  <r>
    <s v="1025/1026"/>
    <s v="4222"/>
    <x v="2"/>
    <d v="2023-10-30T00:00:00"/>
    <s v="SEM OS"/>
    <x v="4"/>
    <s v="GRITSCH"/>
    <x v="2"/>
    <x v="3"/>
    <n v="2"/>
    <x v="4"/>
    <s v="TRASEIRO"/>
    <x v="10"/>
    <x v="11"/>
    <s v="HIFLY HH162"/>
    <x v="0"/>
    <s v="CAMINHÃO VW 24.280"/>
    <s v="RHL3E03"/>
    <n v="257438"/>
    <m/>
    <m/>
    <s v=""/>
    <s v="OK"/>
    <s v="RECAP"/>
    <s v="RECAP"/>
    <n v="0"/>
    <n v="0"/>
    <s v=""/>
  </r>
  <r>
    <s v="GRI001"/>
    <s v="3421"/>
    <x v="2"/>
    <d v="2023-10-30T00:00:00"/>
    <s v="SEM OS"/>
    <x v="4"/>
    <s v="GRITSCH"/>
    <x v="2"/>
    <x v="3"/>
    <n v="1"/>
    <x v="4"/>
    <s v="TRASEIRO"/>
    <x v="10"/>
    <x v="6"/>
    <s v="TRAZANO CR976A"/>
    <x v="0"/>
    <s v="CAMINHÃO VW 24.280"/>
    <s v="RHL3E03"/>
    <n v="257438"/>
    <m/>
    <m/>
    <s v=""/>
    <s v="OK"/>
    <s v="RECAP"/>
    <s v="RECAP"/>
    <n v="0"/>
    <n v="0"/>
    <s v=""/>
  </r>
  <r>
    <s v="GRI105"/>
    <s v="3618"/>
    <x v="2"/>
    <d v="2023-10-30T00:00:00"/>
    <s v="SEM OS"/>
    <x v="4"/>
    <s v="GRITSCH"/>
    <x v="2"/>
    <x v="3"/>
    <n v="1"/>
    <x v="4"/>
    <s v="TRASEIRO"/>
    <x v="10"/>
    <x v="27"/>
    <s v="PIRELLI FR88"/>
    <x v="0"/>
    <s v="CAMINHÃO VW 24.280"/>
    <s v="RHL3E03"/>
    <n v="257438"/>
    <m/>
    <m/>
    <s v=""/>
    <s v="OK"/>
    <s v="RECAP"/>
    <s v="RECAP"/>
    <n v="0"/>
    <n v="0"/>
    <s v=""/>
  </r>
  <r>
    <s v="1027/1028"/>
    <s v="1823 / 1623"/>
    <x v="2"/>
    <d v="2023-10-31T00:00:00"/>
    <s v="SEM OS"/>
    <x v="4"/>
    <s v="GRITSCH"/>
    <x v="2"/>
    <x v="14"/>
    <n v="2"/>
    <x v="1"/>
    <s v="DIANTEIRO"/>
    <x v="1"/>
    <x v="11"/>
    <s v="HIFLY HF261 TECHCO 1"/>
    <x v="1"/>
    <s v="VW SAVEIRO"/>
    <s v="SEI5B84"/>
    <n v="38000"/>
    <m/>
    <m/>
    <s v=""/>
    <s v="OK"/>
    <s v="TRISSINO"/>
    <n v="46791"/>
    <n v="284.36"/>
    <n v="568.72"/>
    <s v=""/>
  </r>
  <r>
    <s v="1029/1030"/>
    <s v="2823"/>
    <x v="2"/>
    <d v="2023-10-31T00:00:00"/>
    <s v="SEM OS"/>
    <x v="4"/>
    <s v="GRITSCH"/>
    <x v="2"/>
    <x v="14"/>
    <n v="2"/>
    <x v="1"/>
    <s v="TRASEIRO"/>
    <x v="1"/>
    <x v="11"/>
    <s v="HIFLY HF261 TECHCO 1"/>
    <x v="1"/>
    <s v="VW SAVEIRO"/>
    <s v="SEI5B84"/>
    <n v="38000"/>
    <m/>
    <m/>
    <s v=""/>
    <s v="OK"/>
    <s v="GOMMA"/>
    <n v="910"/>
    <n v="284.36"/>
    <n v="568.72"/>
    <s v=""/>
  </r>
  <r>
    <s v="925/926"/>
    <s v="2523"/>
    <x v="2"/>
    <d v="2023-11-01T00:00:00"/>
    <d v="2023-11-06T00:00:00"/>
    <x v="5"/>
    <s v="GRITSCH"/>
    <x v="2"/>
    <x v="11"/>
    <n v="2"/>
    <x v="2"/>
    <s v="DIANTEIRO"/>
    <x v="2"/>
    <x v="11"/>
    <s v="HIFLY SUPER2000"/>
    <x v="1"/>
    <s v="FIAT FIORINO"/>
    <s v="RHS8D36"/>
    <n v="36892"/>
    <n v="40235"/>
    <m/>
    <s v=""/>
    <s v="OK"/>
    <s v="GOMMA"/>
    <n v="774"/>
    <n v="274.64999999999998"/>
    <n v="549.29999999999995"/>
    <s v=""/>
  </r>
  <r>
    <s v="1033/1034"/>
    <s v="2223"/>
    <x v="2"/>
    <d v="2023-11-01T00:00:00"/>
    <d v="2023-11-06T00:00:00"/>
    <x v="5"/>
    <s v="GRITSCH"/>
    <x v="2"/>
    <x v="11"/>
    <n v="2"/>
    <x v="2"/>
    <s v="TRASEIRO"/>
    <x v="2"/>
    <x v="11"/>
    <s v="HIFLY SUPER2000"/>
    <x v="1"/>
    <s v="FIAT FIORINO"/>
    <s v="RHS8D36"/>
    <n v="36892"/>
    <n v="40235"/>
    <m/>
    <s v=""/>
    <s v="OK"/>
    <s v="GOMMA"/>
    <n v="934"/>
    <n v="259.08"/>
    <n v="518.16"/>
    <s v=""/>
  </r>
  <r>
    <s v="1031/1032"/>
    <s v="2823"/>
    <x v="2"/>
    <d v="2023-11-01T00:00:00"/>
    <d v="2023-11-06T00:00:00"/>
    <x v="5"/>
    <s v="GRITSCH"/>
    <x v="0"/>
    <x v="4"/>
    <n v="2"/>
    <x v="1"/>
    <s v="DIANTEIRO"/>
    <x v="1"/>
    <x v="11"/>
    <s v="HIFLY HF261 TECHCO 1"/>
    <x v="1"/>
    <s v="VW SAVEIRO"/>
    <s v="SDU9F75"/>
    <n v="69892"/>
    <n v="70175"/>
    <m/>
    <s v=""/>
    <s v="OK"/>
    <s v="GOMMA"/>
    <n v="910"/>
    <n v="284.36"/>
    <n v="568.72"/>
    <s v=""/>
  </r>
  <r>
    <s v="1036/1037"/>
    <s v="2623"/>
    <x v="2"/>
    <d v="2023-11-03T00:00:00"/>
    <s v="SEM OS"/>
    <x v="5"/>
    <s v="GRITSCH"/>
    <x v="2"/>
    <x v="11"/>
    <n v="2"/>
    <x v="4"/>
    <s v="DIANTEIRO"/>
    <x v="10"/>
    <x v="29"/>
    <s v="AMULET ATSOS"/>
    <x v="1"/>
    <m/>
    <s v="RHD0A33"/>
    <n v="317642"/>
    <m/>
    <m/>
    <s v=""/>
    <s v="OK"/>
    <s v="GOMMA"/>
    <n v="949"/>
    <n v="1611.35"/>
    <n v="3222.7"/>
    <s v=""/>
  </r>
  <r>
    <s v="1035"/>
    <s v="3622"/>
    <x v="2"/>
    <d v="2023-11-03T00:00:00"/>
    <s v="SEM OS"/>
    <x v="5"/>
    <s v="GRITSCH"/>
    <x v="3"/>
    <x v="12"/>
    <n v="1"/>
    <x v="0"/>
    <s v="ESTEPE"/>
    <x v="0"/>
    <x v="19"/>
    <s v="MILEMAX LANVIGATOR"/>
    <x v="1"/>
    <s v="RENAULT MASTER"/>
    <s v="SES1B65"/>
    <n v="28540"/>
    <m/>
    <m/>
    <s v=""/>
    <s v="OK"/>
    <s v="PNEUMAR"/>
    <s v="151418-1"/>
    <n v="539"/>
    <n v="539"/>
    <s v=""/>
  </r>
  <r>
    <s v="1038/1039"/>
    <s v="4521"/>
    <x v="2"/>
    <d v="2023-11-06T00:00:00"/>
    <d v="2023-11-08T00:00:00"/>
    <x v="5"/>
    <s v="GRITSCH"/>
    <x v="3"/>
    <x v="12"/>
    <n v="2"/>
    <x v="3"/>
    <s v="TRASEIRO"/>
    <x v="4"/>
    <x v="28"/>
    <s v="GOODYEAR REGIONAL RHS"/>
    <x v="0"/>
    <s v="FORD CARGO 816S"/>
    <s v="BDE6J88"/>
    <n v="166520"/>
    <n v="166852"/>
    <m/>
    <s v=""/>
    <s v="OK"/>
    <s v="RECAP"/>
    <s v="RECAP"/>
    <n v="0"/>
    <n v="0"/>
    <s v=""/>
  </r>
  <r>
    <s v="1040"/>
    <s v="3821"/>
    <x v="2"/>
    <d v="2023-11-06T00:00:00"/>
    <d v="2023-11-08T00:00:00"/>
    <x v="5"/>
    <s v="GRITSCH"/>
    <x v="3"/>
    <x v="12"/>
    <n v="1"/>
    <x v="3"/>
    <s v="DIANTEIRO"/>
    <x v="4"/>
    <x v="28"/>
    <s v="GOODYEAR REGIONAL RHS"/>
    <x v="0"/>
    <s v="FORD CARGO 816S"/>
    <s v="BDE6J88"/>
    <n v="166520"/>
    <n v="166852"/>
    <m/>
    <s v=""/>
    <s v="OK"/>
    <s v="RECAP"/>
    <s v="RECAP"/>
    <n v="0"/>
    <n v="0"/>
    <s v=""/>
  </r>
  <r>
    <s v="1041"/>
    <s v="3420"/>
    <x v="2"/>
    <d v="2023-11-06T00:00:00"/>
    <d v="2023-11-08T00:00:00"/>
    <x v="5"/>
    <s v="GRITSCH"/>
    <x v="3"/>
    <x v="12"/>
    <n v="1"/>
    <x v="3"/>
    <s v="DIANTEIRO"/>
    <x v="4"/>
    <x v="21"/>
    <s v="TRIANGLE"/>
    <x v="0"/>
    <s v="FORD CARGO 816S"/>
    <s v="BDE6J88"/>
    <n v="166520"/>
    <n v="166852"/>
    <m/>
    <s v=""/>
    <s v="OK"/>
    <s v="RECAP"/>
    <s v="RECAP"/>
    <n v="0"/>
    <n v="0"/>
    <s v=""/>
  </r>
  <r>
    <m/>
    <m/>
    <x v="2"/>
    <d v="2023-11-06T00:00:00"/>
    <s v="SEM OS"/>
    <x v="5"/>
    <s v="GRITSCH"/>
    <x v="0"/>
    <x v="4"/>
    <n v="2"/>
    <x v="2"/>
    <s v="TRASEIRO"/>
    <x v="2"/>
    <x v="11"/>
    <s v="HIFLY SUPER2000"/>
    <x v="1"/>
    <s v="FIAT FIORINO"/>
    <s v="RHS8D29"/>
    <n v="80093"/>
    <n v="80093"/>
    <m/>
    <s v=""/>
    <m/>
    <s v="GOMMA"/>
    <n v="934"/>
    <n v="259.08"/>
    <n v="518.16"/>
    <s v=""/>
  </r>
  <r>
    <s v="1046/1047"/>
    <s v="3222 / 3622"/>
    <x v="2"/>
    <d v="2023-11-07T00:00:00"/>
    <s v="SEM OS"/>
    <x v="5"/>
    <s v="GRITSCH"/>
    <x v="0"/>
    <x v="6"/>
    <n v="2"/>
    <x v="0"/>
    <s v="TRASEIRO"/>
    <x v="0"/>
    <x v="19"/>
    <s v="MILEMAX LANVIGATOR"/>
    <x v="1"/>
    <s v="RENAULT MASTER"/>
    <s v="RHK1D81"/>
    <n v="194300"/>
    <m/>
    <m/>
    <s v=""/>
    <s v="OK"/>
    <s v="PNEUMAR"/>
    <s v="151418-1"/>
    <n v="539"/>
    <n v="1078"/>
    <s v=""/>
  </r>
  <r>
    <s v="1048/1049"/>
    <s v="3622 / 3222"/>
    <x v="2"/>
    <d v="2023-11-07T00:00:00"/>
    <s v="SEM OS"/>
    <x v="5"/>
    <s v="GRITSCH"/>
    <x v="0"/>
    <x v="6"/>
    <n v="2"/>
    <x v="0"/>
    <s v="DIANTEIRO"/>
    <x v="0"/>
    <x v="19"/>
    <s v="MILEMAX LANVIGATOR"/>
    <x v="1"/>
    <s v="RENAULT MASTER"/>
    <s v="RHQ6I63"/>
    <n v="61905"/>
    <m/>
    <m/>
    <s v=""/>
    <s v="OK"/>
    <s v="PNEUMAR"/>
    <s v="151418-1"/>
    <n v="539"/>
    <n v="1078"/>
    <s v=""/>
  </r>
  <r>
    <s v="1050/1051"/>
    <s v="2823"/>
    <x v="2"/>
    <d v="2023-11-07T00:00:00"/>
    <s v="SEM OS"/>
    <x v="5"/>
    <s v="GRITSCH"/>
    <x v="2"/>
    <x v="14"/>
    <n v="2"/>
    <x v="1"/>
    <s v="DIANTEIRO"/>
    <x v="1"/>
    <x v="11"/>
    <s v="HIFLY HF261 TECHCO 1"/>
    <x v="1"/>
    <s v="VW SAVEIRO"/>
    <s v="SDU9F69"/>
    <n v="71199"/>
    <m/>
    <m/>
    <s v=""/>
    <s v="OK"/>
    <s v="GOMMA"/>
    <n v="910"/>
    <n v="284.36"/>
    <n v="568.72"/>
    <s v=""/>
  </r>
  <r>
    <s v="1042/1043"/>
    <s v="3622"/>
    <x v="2"/>
    <d v="2023-11-07T00:00:00"/>
    <d v="2023-11-14T00:00:00"/>
    <x v="5"/>
    <s v="GRITSCH"/>
    <x v="0"/>
    <x v="9"/>
    <n v="2"/>
    <x v="0"/>
    <s v="DIANTEIRO"/>
    <x v="0"/>
    <x v="19"/>
    <s v="MILEMAX LANVIGATOR"/>
    <x v="1"/>
    <s v="RENAULT MASTER"/>
    <s v="SEL0E74"/>
    <n v="35306"/>
    <n v="36879"/>
    <m/>
    <s v=""/>
    <s v="OK"/>
    <s v="PNEUMAR"/>
    <s v="151418-1"/>
    <n v="539"/>
    <n v="1078"/>
    <s v=""/>
  </r>
  <r>
    <s v="1044/1045"/>
    <s v="4422 / 3622"/>
    <x v="2"/>
    <d v="2023-11-07T00:00:00"/>
    <d v="2023-11-14T00:00:00"/>
    <x v="5"/>
    <s v="GRITSCH"/>
    <x v="0"/>
    <x v="9"/>
    <n v="2"/>
    <x v="0"/>
    <s v="TRASEIRO"/>
    <x v="0"/>
    <x v="19"/>
    <s v="MILEMAX LANVIGATOR"/>
    <x v="1"/>
    <s v="RENAULT MASTER"/>
    <s v="SEL0E74"/>
    <n v="35306"/>
    <n v="36879"/>
    <m/>
    <s v=""/>
    <s v="OK"/>
    <s v="PNEUMAR"/>
    <s v="151418-1"/>
    <n v="539"/>
    <n v="1078"/>
    <s v=""/>
  </r>
  <r>
    <s v="1052/1053"/>
    <s v="1923 / 1523"/>
    <x v="2"/>
    <d v="2023-11-08T00:00:00"/>
    <d v="2023-11-10T00:00:00"/>
    <x v="5"/>
    <s v="GRITSCH"/>
    <x v="3"/>
    <x v="12"/>
    <n v="2"/>
    <x v="3"/>
    <s v="TRASEIRO"/>
    <x v="4"/>
    <x v="29"/>
    <s v="AMULET ATSOS"/>
    <x v="1"/>
    <s v="FORD CARGO 816S"/>
    <s v="BDE6J88"/>
    <n v="166520"/>
    <n v="166852"/>
    <m/>
    <s v=""/>
    <m/>
    <s v="GOMMA"/>
    <n v="25703"/>
    <n v="670.42"/>
    <n v="1340.84"/>
    <s v=""/>
  </r>
  <r>
    <s v="1059/1060"/>
    <s v="2823"/>
    <x v="2"/>
    <d v="2023-11-14T00:00:00"/>
    <s v="SEM OS"/>
    <x v="5"/>
    <s v="GRITSCH"/>
    <x v="3"/>
    <x v="12"/>
    <n v="2"/>
    <x v="0"/>
    <s v="TRASEIRO"/>
    <x v="0"/>
    <x v="21"/>
    <s v="TRIANGLE TR652"/>
    <x v="1"/>
    <s v="RENAULT MASTER"/>
    <s v="SEJ1H96"/>
    <n v="20380"/>
    <m/>
    <m/>
    <s v=""/>
    <s v="OK"/>
    <s v="GOMMA"/>
    <n v="969"/>
    <n v="495.69"/>
    <n v="991.38"/>
    <s v=""/>
  </r>
  <r>
    <s v="1054/1055"/>
    <s v="1923 / 2123"/>
    <x v="2"/>
    <d v="2023-11-16T00:00:00"/>
    <s v="SEM OS"/>
    <x v="5"/>
    <s v="GRITSCH"/>
    <x v="0"/>
    <x v="4"/>
    <n v="2"/>
    <x v="3"/>
    <m/>
    <x v="7"/>
    <x v="29"/>
    <s v="AMULET AT501"/>
    <x v="1"/>
    <s v="FORD CARGO 816S"/>
    <m/>
    <n v="101177"/>
    <m/>
    <m/>
    <s v=""/>
    <m/>
    <s v="GOMMA"/>
    <s v="992-1"/>
    <n v="753.35"/>
    <n v="1506.7"/>
    <s v=""/>
  </r>
  <r>
    <s v="1056/1057"/>
    <s v="1623 / 1023"/>
    <x v="2"/>
    <d v="2023-11-16T00:00:00"/>
    <s v="SEM OS"/>
    <x v="5"/>
    <s v="GRITSCH"/>
    <x v="0"/>
    <x v="4"/>
    <n v="2"/>
    <x v="2"/>
    <s v="DIANTEIRO"/>
    <x v="14"/>
    <x v="11"/>
    <s v="HIFLY SUPER2000"/>
    <x v="1"/>
    <s v="KOMBI"/>
    <s v="FDH4784"/>
    <n v="124644"/>
    <m/>
    <m/>
    <s v=""/>
    <m/>
    <s v="GOMMA"/>
    <n v="992"/>
    <n v="311.55"/>
    <n v="623.1"/>
    <s v=""/>
  </r>
  <r>
    <m/>
    <m/>
    <x v="2"/>
    <d v="2023-11-17T00:00:00"/>
    <s v="SEM OS"/>
    <x v="5"/>
    <s v="GRITSCH"/>
    <x v="0"/>
    <x v="4"/>
    <n v="2"/>
    <x v="4"/>
    <m/>
    <x v="10"/>
    <x v="14"/>
    <s v="XBRI 82H PREMIUM F1"/>
    <x v="0"/>
    <m/>
    <m/>
    <m/>
    <m/>
    <m/>
    <s v=""/>
    <m/>
    <s v="ADILSON"/>
    <n v="0"/>
    <n v="0"/>
    <n v="0"/>
    <s v=""/>
  </r>
  <r>
    <m/>
    <m/>
    <x v="2"/>
    <d v="2023-11-17T00:00:00"/>
    <s v="SEM OS"/>
    <x v="5"/>
    <s v="GRITSCH"/>
    <x v="0"/>
    <x v="4"/>
    <n v="2"/>
    <x v="0"/>
    <s v="TRASEIRO"/>
    <x v="0"/>
    <x v="21"/>
    <s v="TRIANGLE TR652"/>
    <x v="1"/>
    <s v="RENAULT MASTER"/>
    <s v="BEX8E16"/>
    <n v="213319"/>
    <m/>
    <m/>
    <s v=""/>
    <m/>
    <s v="GOMMA"/>
    <n v="969"/>
    <n v="495.69"/>
    <n v="991.38"/>
    <s v=""/>
  </r>
  <r>
    <s v="1058/1062"/>
    <s v="1923 / 2823"/>
    <x v="2"/>
    <d v="2023-11-17T00:00:00"/>
    <d v="2023-11-21T00:00:00"/>
    <x v="5"/>
    <s v="GRITSCH"/>
    <x v="2"/>
    <x v="14"/>
    <n v="2"/>
    <x v="1"/>
    <s v="TRASEIRO"/>
    <x v="1"/>
    <x v="11"/>
    <s v="HIFLY HF261 TECHCO 1"/>
    <x v="1"/>
    <s v="VW SAVEIRO"/>
    <s v="SEI5B94"/>
    <n v="26626"/>
    <n v="26665"/>
    <m/>
    <s v=""/>
    <s v="OK"/>
    <s v="GOMMA"/>
    <n v="910"/>
    <n v="284.36"/>
    <n v="568.72"/>
    <s v=""/>
  </r>
  <r>
    <s v="1063/1064"/>
    <s v="2823"/>
    <x v="2"/>
    <d v="2023-11-17T00:00:00"/>
    <d v="2023-11-21T00:00:00"/>
    <x v="5"/>
    <s v="GRITSCH"/>
    <x v="2"/>
    <x v="14"/>
    <n v="2"/>
    <x v="1"/>
    <s v="DIANTEIRO"/>
    <x v="1"/>
    <x v="11"/>
    <s v="HIFLY HF261 TECHCO 1"/>
    <x v="1"/>
    <s v="VW SAVEIRO"/>
    <s v="SEI5B94"/>
    <n v="26626"/>
    <n v="26665"/>
    <m/>
    <s v=""/>
    <s v="OK"/>
    <s v="GOMMA"/>
    <n v="910"/>
    <n v="284.36"/>
    <n v="568.72"/>
    <s v=""/>
  </r>
  <r>
    <m/>
    <m/>
    <x v="2"/>
    <d v="2023-11-20T00:00:00"/>
    <s v="SEM OS"/>
    <x v="5"/>
    <s v="GRITSCH"/>
    <x v="0"/>
    <x v="6"/>
    <n v="1"/>
    <x v="3"/>
    <s v="TRASEIRO"/>
    <x v="4"/>
    <x v="29"/>
    <s v="AMULET AT501"/>
    <x v="1"/>
    <s v="FORD CARGO 816S"/>
    <s v="BDD3B16"/>
    <n v="106212"/>
    <m/>
    <m/>
    <s v=""/>
    <m/>
    <s v="GOMMA"/>
    <n v="25786"/>
    <n v="670.42"/>
    <n v="670.42"/>
    <s v=""/>
  </r>
  <r>
    <s v="1065/1066"/>
    <s v="3023"/>
    <x v="2"/>
    <d v="2023-11-21T00:00:00"/>
    <d v="2023-11-28T00:00:00"/>
    <x v="5"/>
    <s v="GRITSCH"/>
    <x v="0"/>
    <x v="6"/>
    <n v="2"/>
    <x v="2"/>
    <s v="DIANTEIRO"/>
    <x v="15"/>
    <x v="36"/>
    <s v="SAILUN ATREZZO"/>
    <x v="1"/>
    <s v="CHEVROLET ONIX"/>
    <s v="BDQ8B16"/>
    <n v="126000"/>
    <n v="126259"/>
    <m/>
    <s v=""/>
    <s v="OK"/>
    <s v="GOMMA"/>
    <s v="1037-1"/>
    <n v="282.13"/>
    <n v="564.26"/>
    <s v=""/>
  </r>
  <r>
    <s v="1067/1068"/>
    <s v="2823"/>
    <x v="2"/>
    <d v="2023-11-21T00:00:00"/>
    <d v="2023-11-24T00:00:00"/>
    <x v="5"/>
    <s v="GRITSCH"/>
    <x v="2"/>
    <x v="3"/>
    <n v="2"/>
    <x v="1"/>
    <s v="TRASEIRO"/>
    <x v="1"/>
    <x v="11"/>
    <s v="HIFLY HF261 TECHCO 1"/>
    <x v="1"/>
    <s v="VW SAVEIRO"/>
    <s v="SDU9F73"/>
    <n v="81429"/>
    <n v="81690"/>
    <m/>
    <s v=""/>
    <s v="OK"/>
    <s v="GOMMA"/>
    <n v="910"/>
    <n v="284.36"/>
    <n v="568.72"/>
    <s v=""/>
  </r>
  <r>
    <s v="1069/1070"/>
    <s v="2823"/>
    <x v="2"/>
    <d v="2023-11-22T00:00:00"/>
    <d v="2023-12-21T00:00:00"/>
    <x v="5"/>
    <s v="GRITSCH"/>
    <x v="0"/>
    <x v="1"/>
    <n v="2"/>
    <x v="1"/>
    <s v="TRASEIRO"/>
    <x v="1"/>
    <x v="11"/>
    <s v="HIFLY HF261 TECHCO 1"/>
    <x v="1"/>
    <s v="VW SAVEIRO"/>
    <s v="SDU9E88"/>
    <n v="100110"/>
    <n v="108275"/>
    <m/>
    <s v=""/>
    <s v="OK"/>
    <s v="GOMMA"/>
    <n v="910"/>
    <n v="284.36"/>
    <n v="568.72"/>
    <s v=""/>
  </r>
  <r>
    <m/>
    <m/>
    <x v="2"/>
    <d v="2023-11-23T00:00:00"/>
    <s v="SEM OS"/>
    <x v="5"/>
    <s v="GRITSCH"/>
    <x v="0"/>
    <x v="4"/>
    <n v="1"/>
    <x v="2"/>
    <s v="ESTEPE"/>
    <x v="2"/>
    <x v="11"/>
    <s v="HIFLY SUPER2000"/>
    <x v="1"/>
    <s v="FIAT UNO"/>
    <s v="BEY5B10"/>
    <n v="93903"/>
    <m/>
    <m/>
    <s v=""/>
    <m/>
    <s v="GOMMA"/>
    <n v="934"/>
    <n v="259.08"/>
    <n v="259.08"/>
    <s v=""/>
  </r>
  <r>
    <s v="1077/1078"/>
    <s v="2523 / 2123"/>
    <x v="2"/>
    <d v="2023-11-23T00:00:00"/>
    <s v="SEM OS"/>
    <x v="5"/>
    <s v="GRITSCH"/>
    <x v="0"/>
    <x v="9"/>
    <n v="2"/>
    <x v="3"/>
    <s v="DIANTEIRO"/>
    <x v="7"/>
    <x v="29"/>
    <s v="AMULET AT501"/>
    <x v="1"/>
    <s v="MB ACCELO"/>
    <s v="RHI4F42"/>
    <n v="216419"/>
    <m/>
    <m/>
    <s v=""/>
    <m/>
    <s v="GOMMA"/>
    <n v="1060"/>
    <n v="726.58"/>
    <n v="1453.16"/>
    <s v=""/>
  </r>
  <r>
    <s v="1071/1072"/>
    <s v="2923 / 1923"/>
    <x v="2"/>
    <d v="2023-11-23T00:00:00"/>
    <d v="2023-11-30T00:00:00"/>
    <x v="5"/>
    <s v="GRITSCH"/>
    <x v="0"/>
    <x v="5"/>
    <n v="2"/>
    <x v="1"/>
    <s v="TRASEIRO"/>
    <x v="1"/>
    <x v="11"/>
    <s v="HIFLY HF261 TECHCO 1"/>
    <x v="1"/>
    <s v="VW SAVEIRO"/>
    <s v="SDU9F89"/>
    <n v="64140"/>
    <n v="64599"/>
    <m/>
    <s v=""/>
    <s v="OK"/>
    <s v="GOMMA"/>
    <s v="1060-1"/>
    <n v="261.91000000000003"/>
    <n v="523.82000000000005"/>
    <s v=""/>
  </r>
  <r>
    <s v="1073/1074"/>
    <s v="1923 / 2923"/>
    <x v="2"/>
    <d v="2023-11-23T00:00:00"/>
    <d v="2023-11-30T00:00:00"/>
    <x v="5"/>
    <s v="GRITSCH"/>
    <x v="0"/>
    <x v="5"/>
    <n v="2"/>
    <x v="1"/>
    <s v="DIANTEIRO"/>
    <x v="1"/>
    <x v="11"/>
    <s v="HIFLY HF261 TECHCO 1"/>
    <x v="1"/>
    <s v="VW SAVEIRO"/>
    <s v="SDU9F89"/>
    <n v="64140"/>
    <n v="64599"/>
    <m/>
    <s v=""/>
    <s v="OK"/>
    <s v="GOMMA"/>
    <s v="1060-1"/>
    <n v="261.91000000000003"/>
    <n v="523.82000000000005"/>
    <s v=""/>
  </r>
  <r>
    <s v="1075/1076"/>
    <s v="2823"/>
    <x v="2"/>
    <d v="2023-11-23T00:00:00"/>
    <d v="2023-12-21T00:00:00"/>
    <x v="5"/>
    <s v="GRITSCH"/>
    <x v="0"/>
    <x v="1"/>
    <n v="2"/>
    <x v="0"/>
    <s v="DIANTEIRO"/>
    <x v="0"/>
    <x v="21"/>
    <s v="TRIANGLE TR652"/>
    <x v="1"/>
    <s v="RENAULT MASTER"/>
    <s v="SEL5J85"/>
    <n v="29850"/>
    <n v="38155"/>
    <m/>
    <s v=""/>
    <s v="OK"/>
    <s v="GOMMA"/>
    <n v="969"/>
    <n v="495.69"/>
    <n v="991.38"/>
    <s v=""/>
  </r>
  <r>
    <s v="1081/1082"/>
    <s v="2823 / 3023"/>
    <x v="2"/>
    <d v="2023-11-24T00:00:00"/>
    <s v="SEM OS"/>
    <x v="5"/>
    <s v="GRITSCH"/>
    <x v="3"/>
    <x v="12"/>
    <n v="2"/>
    <x v="0"/>
    <s v="DIANTEIRO"/>
    <x v="0"/>
    <x v="21"/>
    <s v="TRIANGLE TR652"/>
    <x v="1"/>
    <s v="RENAULT MASTER"/>
    <s v="BEG6D98"/>
    <n v="114001"/>
    <m/>
    <m/>
    <s v=""/>
    <s v="OK"/>
    <s v="GOMMA"/>
    <n v="969"/>
    <n v="495.69"/>
    <n v="991.38"/>
    <s v=""/>
  </r>
  <r>
    <s v="1079/1080"/>
    <s v="3622 / 4422"/>
    <x v="2"/>
    <d v="2023-11-24T00:00:00"/>
    <s v="SEM OS"/>
    <x v="5"/>
    <s v="GRITSCH"/>
    <x v="3"/>
    <x v="12"/>
    <n v="2"/>
    <x v="0"/>
    <s v="DIANTEIRO"/>
    <x v="0"/>
    <x v="19"/>
    <s v="MILEMAX LANVIGATOR"/>
    <x v="1"/>
    <s v="RENAULT MASTER"/>
    <s v="SEJ1H96"/>
    <n v="109479"/>
    <m/>
    <m/>
    <s v=""/>
    <s v="OK"/>
    <s v="GOMMA"/>
    <s v="151418-1"/>
    <n v="539"/>
    <n v="1078"/>
    <s v=""/>
  </r>
  <r>
    <s v="1083/1084"/>
    <s v="3223"/>
    <x v="2"/>
    <d v="2023-11-28T00:00:00"/>
    <d v="2023-12-07T00:00:00"/>
    <x v="5"/>
    <s v="GRITSCH"/>
    <x v="2"/>
    <x v="7"/>
    <n v="2"/>
    <x v="1"/>
    <s v="TRASEIRO"/>
    <x v="16"/>
    <x v="11"/>
    <s v="HIFLY HF261 TECHCO 1"/>
    <x v="1"/>
    <s v="VW GOL"/>
    <s v="RHK5H90"/>
    <n v="54100"/>
    <n v="54344"/>
    <m/>
    <s v=""/>
    <m/>
    <s v="GOMMA"/>
    <n v="25868"/>
    <n v="243.64"/>
    <n v="487.28"/>
    <s v=""/>
  </r>
  <r>
    <s v="1085/1086"/>
    <s v="2923 / 1923"/>
    <x v="2"/>
    <d v="2023-11-29T00:00:00"/>
    <d v="2023-12-07T00:00:00"/>
    <x v="5"/>
    <s v="GRITSCH"/>
    <x v="0"/>
    <x v="8"/>
    <n v="2"/>
    <x v="1"/>
    <s v="TRASEIRO"/>
    <x v="1"/>
    <x v="11"/>
    <s v="HIFLY HF261 TECHCO 1"/>
    <x v="1"/>
    <s v="VW SAVEIRO"/>
    <s v="SDU9F80"/>
    <n v="92850"/>
    <n v="94200"/>
    <m/>
    <s v=""/>
    <s v="OK"/>
    <s v="GOMMA"/>
    <s v="1060-1"/>
    <n v="261.91000000000003"/>
    <n v="523.82000000000005"/>
    <s v=""/>
  </r>
  <r>
    <s v="1096/1097"/>
    <s v="3023"/>
    <x v="2"/>
    <d v="2023-12-01T00:00:00"/>
    <d v="2023-12-16T00:00:00"/>
    <x v="6"/>
    <s v="GRITSCH"/>
    <x v="3"/>
    <x v="12"/>
    <n v="2"/>
    <x v="0"/>
    <s v="DIANTEIRO"/>
    <x v="0"/>
    <x v="21"/>
    <s v="TRIANGLE TR652"/>
    <x v="1"/>
    <s v="RENAULT MASTER"/>
    <s v="BEX8E23"/>
    <n v="156231"/>
    <n v="166132"/>
    <m/>
    <s v=""/>
    <s v="OK"/>
    <s v="GOMMA"/>
    <s v="1060-2"/>
    <n v="485.47"/>
    <n v="970.94"/>
    <s v=""/>
  </r>
  <r>
    <s v="1088/1089"/>
    <s v="2923/1923"/>
    <x v="2"/>
    <d v="2023-12-01T00:00:00"/>
    <d v="2023-12-07T00:00:00"/>
    <x v="6"/>
    <s v="GRITSCH"/>
    <x v="2"/>
    <x v="3"/>
    <n v="2"/>
    <x v="1"/>
    <s v="DIANTEIRO"/>
    <x v="1"/>
    <x v="11"/>
    <s v="HIFLY HF261 TECHCO 1"/>
    <x v="1"/>
    <s v="VW SAVEIRO"/>
    <s v="SDU9E87"/>
    <n v="49702"/>
    <n v="50500"/>
    <m/>
    <s v=""/>
    <s v="OK"/>
    <s v="GOMMA"/>
    <s v="1060-1"/>
    <n v="261.91000000000003"/>
    <n v="523.82000000000005"/>
    <s v=""/>
  </r>
  <r>
    <s v="1086"/>
    <s v="2923"/>
    <x v="2"/>
    <d v="2023-12-01T00:00:00"/>
    <d v="2023-12-12T00:00:00"/>
    <x v="6"/>
    <s v="GRITSCH"/>
    <x v="0"/>
    <x v="4"/>
    <n v="1"/>
    <x v="1"/>
    <s v="ESTEPE"/>
    <x v="1"/>
    <x v="11"/>
    <s v="HIFLY HF261 TECHCO 1"/>
    <x v="1"/>
    <s v="VW SAVEIRO"/>
    <s v="SDU9F73"/>
    <n v="82624"/>
    <n v="84418"/>
    <m/>
    <s v=""/>
    <s v="OK"/>
    <s v="GOMMA"/>
    <s v="1060-1"/>
    <n v="261.91000000000003"/>
    <n v="261.91000000000003"/>
    <s v=""/>
  </r>
  <r>
    <s v="1087"/>
    <s v="1923"/>
    <x v="2"/>
    <d v="2023-12-01T00:00:00"/>
    <d v="2023-12-12T00:00:00"/>
    <x v="6"/>
    <s v="GRITSCH"/>
    <x v="2"/>
    <x v="3"/>
    <n v="1"/>
    <x v="1"/>
    <s v="DIANTEIRO"/>
    <x v="1"/>
    <x v="11"/>
    <s v="HIFLY HF261 TECHCO 1"/>
    <x v="1"/>
    <s v="VW SAVEIRO"/>
    <s v="SDU9F73"/>
    <n v="82624"/>
    <n v="84418"/>
    <m/>
    <s v=""/>
    <s v="OK"/>
    <s v="GOMMA"/>
    <s v="1060-1"/>
    <n v="261.91000000000003"/>
    <n v="261.91000000000003"/>
    <s v=""/>
  </r>
  <r>
    <s v="1090/1091"/>
    <s v="1923"/>
    <x v="2"/>
    <d v="2023-12-01T00:00:00"/>
    <d v="2023-12-07T00:00:00"/>
    <x v="6"/>
    <s v="GRITSCH"/>
    <x v="2"/>
    <x v="7"/>
    <n v="2"/>
    <x v="1"/>
    <s v="DIANTEIRO"/>
    <x v="1"/>
    <x v="11"/>
    <s v="HIFLY HF261 TECHCO 1"/>
    <x v="1"/>
    <s v="VW SAVEIRO"/>
    <s v="SDU9G05"/>
    <n v="54200"/>
    <n v="70521"/>
    <m/>
    <s v=""/>
    <s v="OK"/>
    <s v="GOMMA"/>
    <s v="1060-1"/>
    <n v="261.91000000000003"/>
    <n v="523.82000000000005"/>
    <s v=""/>
  </r>
  <r>
    <s v="1110/1111"/>
    <s v="1423 / 4211"/>
    <x v="2"/>
    <d v="2023-12-04T00:00:00"/>
    <d v="2023-12-19T00:00:00"/>
    <x v="6"/>
    <s v="GRITSCH"/>
    <x v="0"/>
    <x v="6"/>
    <n v="2"/>
    <x v="0"/>
    <s v="DIANTEIRO"/>
    <x v="5"/>
    <x v="20"/>
    <s v="LING LONG R666 "/>
    <x v="1"/>
    <s v="MB SPRINTER"/>
    <s v="BBH4B56"/>
    <n v="256167"/>
    <n v="257008"/>
    <m/>
    <s v=""/>
    <s v="OK"/>
    <s v="PNEUMAR"/>
    <n v="151418"/>
    <n v="510"/>
    <n v="1020"/>
    <s v=""/>
  </r>
  <r>
    <s v="1112/1113"/>
    <s v="1423 / 1523"/>
    <x v="2"/>
    <d v="2023-12-04T00:00:00"/>
    <d v="2023-12-19T00:00:00"/>
    <x v="6"/>
    <s v="GRITSCH"/>
    <x v="0"/>
    <x v="6"/>
    <n v="2"/>
    <x v="0"/>
    <s v="TRASEIRO"/>
    <x v="5"/>
    <x v="20"/>
    <s v="LING LONG R666 "/>
    <x v="1"/>
    <s v="MB SPRINTER"/>
    <s v="BBH4B56"/>
    <n v="256167"/>
    <n v="257008"/>
    <m/>
    <s v=""/>
    <s v="OK"/>
    <s v="PNEUMAR"/>
    <n v="151418"/>
    <n v="510"/>
    <n v="1020"/>
    <s v=""/>
  </r>
  <r>
    <s v="1098/1099"/>
    <s v="3023"/>
    <x v="2"/>
    <d v="2023-12-04T00:00:00"/>
    <d v="2023-12-07T00:00:00"/>
    <x v="6"/>
    <s v="GRITSCH"/>
    <x v="0"/>
    <x v="8"/>
    <n v="2"/>
    <x v="0"/>
    <s v="DIANTEIRO"/>
    <x v="0"/>
    <x v="21"/>
    <s v="TRIANGLE TR652"/>
    <x v="1"/>
    <s v="RENAULT MASTER"/>
    <s v="RHQ6I61"/>
    <n v="61500"/>
    <n v="61650"/>
    <m/>
    <s v=""/>
    <s v="OK"/>
    <s v="GOMMA"/>
    <n v="25813"/>
    <n v="485.47"/>
    <n v="970.94"/>
    <s v=""/>
  </r>
  <r>
    <s v="1100/1101"/>
    <s v="2923 / 3023"/>
    <x v="2"/>
    <d v="2023-12-04T00:00:00"/>
    <d v="2023-12-07T00:00:00"/>
    <x v="6"/>
    <s v="GRITSCH"/>
    <x v="0"/>
    <x v="8"/>
    <n v="2"/>
    <x v="0"/>
    <s v="TRASEIRO"/>
    <x v="0"/>
    <x v="21"/>
    <s v="TRIANGLE TR652"/>
    <x v="1"/>
    <s v="RENAULT MASTER"/>
    <s v="RHQ6I61"/>
    <n v="61500"/>
    <n v="61650"/>
    <m/>
    <s v=""/>
    <s v="OK"/>
    <s v="GOMMA"/>
    <s v="1060-2"/>
    <n v="485.47"/>
    <n v="970.94"/>
    <s v=""/>
  </r>
  <r>
    <s v="1102/1103"/>
    <s v="3023"/>
    <x v="2"/>
    <d v="2023-12-04T00:00:00"/>
    <d v="2023-12-09T00:00:00"/>
    <x v="6"/>
    <s v="GRITSCH"/>
    <x v="0"/>
    <x v="5"/>
    <n v="2"/>
    <x v="0"/>
    <s v="DIANTEIRO"/>
    <x v="0"/>
    <x v="21"/>
    <s v="TRIANGLE TR652"/>
    <x v="1"/>
    <s v="RENAULT MASTER"/>
    <s v="RHQ6I69"/>
    <n v="115395"/>
    <n v="115404"/>
    <m/>
    <s v=""/>
    <s v="OK"/>
    <s v="GOMMA"/>
    <s v="1060-2"/>
    <n v="485.47"/>
    <n v="970.94"/>
    <s v=""/>
  </r>
  <r>
    <s v="1104/1105"/>
    <s v="3023"/>
    <x v="2"/>
    <d v="2023-12-04T00:00:00"/>
    <d v="2023-12-09T00:00:00"/>
    <x v="6"/>
    <s v="GRITSCH"/>
    <x v="0"/>
    <x v="5"/>
    <n v="2"/>
    <x v="0"/>
    <s v="TRASEIRO"/>
    <x v="0"/>
    <x v="21"/>
    <s v="TRIANGLE TR652"/>
    <x v="1"/>
    <s v="RENAULT MASTER"/>
    <s v="RHQ6I69"/>
    <n v="115395"/>
    <n v="115404"/>
    <m/>
    <s v=""/>
    <s v="OK"/>
    <s v="GOMMA"/>
    <s v="1060-2"/>
    <n v="485.47"/>
    <n v="970.94"/>
    <s v=""/>
  </r>
  <r>
    <s v="1092/1093"/>
    <s v="3023"/>
    <x v="2"/>
    <d v="2023-12-04T00:00:00"/>
    <m/>
    <x v="6"/>
    <s v="GRITSCH"/>
    <x v="3"/>
    <x v="12"/>
    <n v="2"/>
    <x v="0"/>
    <s v="DIANTEIRO"/>
    <x v="0"/>
    <x v="21"/>
    <s v="TRIANGLE TR652"/>
    <x v="1"/>
    <s v="RENAULT MASTER"/>
    <s v="RHS3G79"/>
    <n v="26112"/>
    <m/>
    <m/>
    <s v=""/>
    <s v="OK"/>
    <s v="GOMMA"/>
    <s v="1060-2"/>
    <n v="485.47"/>
    <n v="970.94"/>
    <s v=""/>
  </r>
  <r>
    <s v="1106/1107"/>
    <s v="3023"/>
    <x v="2"/>
    <d v="2023-12-04T00:00:00"/>
    <d v="2023-12-15T00:00:00"/>
    <x v="6"/>
    <s v="GRITSCH"/>
    <x v="0"/>
    <x v="5"/>
    <n v="2"/>
    <x v="0"/>
    <s v="DIANTEIRO"/>
    <x v="0"/>
    <x v="21"/>
    <s v="TRIANGLE TR652"/>
    <x v="1"/>
    <s v="RENAULT MASTER"/>
    <s v="SDP5J33"/>
    <n v="58245"/>
    <n v="59139"/>
    <m/>
    <s v=""/>
    <s v="OK"/>
    <s v="GOMMA"/>
    <s v="1060-2"/>
    <n v="485.47"/>
    <n v="970.94"/>
    <s v=""/>
  </r>
  <r>
    <s v="1108/1109"/>
    <s v="3023"/>
    <x v="2"/>
    <d v="2023-12-04T00:00:00"/>
    <d v="2023-12-15T00:00:00"/>
    <x v="6"/>
    <s v="GRITSCH"/>
    <x v="0"/>
    <x v="5"/>
    <n v="2"/>
    <x v="0"/>
    <s v="TRASEIRO"/>
    <x v="0"/>
    <x v="21"/>
    <s v="TRIANGLE TR652"/>
    <x v="1"/>
    <s v="RENAULT MASTER"/>
    <s v="SDP5J33"/>
    <n v="58245"/>
    <n v="59139"/>
    <m/>
    <s v=""/>
    <s v="OK"/>
    <s v="GOMMA"/>
    <s v="1060-2"/>
    <n v="485.47"/>
    <n v="970.94"/>
    <s v=""/>
  </r>
  <r>
    <s v="1114/1115"/>
    <s v="1923"/>
    <x v="2"/>
    <d v="2023-12-04T00:00:00"/>
    <d v="2023-12-19T00:00:00"/>
    <x v="6"/>
    <s v="GRITSCH"/>
    <x v="0"/>
    <x v="6"/>
    <n v="2"/>
    <x v="1"/>
    <s v="DIANTEIRO"/>
    <x v="1"/>
    <x v="11"/>
    <s v="HIFLY HF261 TECHCO 1"/>
    <x v="1"/>
    <s v="VW SAVEIRO"/>
    <s v="SDU9E86"/>
    <n v="78111"/>
    <n v="79099"/>
    <m/>
    <s v=""/>
    <s v="OK"/>
    <s v="GOMMA"/>
    <s v="1060-1"/>
    <n v="261.91000000000003"/>
    <n v="523.82000000000005"/>
    <s v=""/>
  </r>
  <r>
    <s v="1116/1117"/>
    <s v="1923"/>
    <x v="2"/>
    <d v="2023-12-04T00:00:00"/>
    <d v="2023-12-19T00:00:00"/>
    <x v="6"/>
    <s v="GRITSCH"/>
    <x v="0"/>
    <x v="6"/>
    <n v="2"/>
    <x v="1"/>
    <s v="TRASEIRO"/>
    <x v="1"/>
    <x v="11"/>
    <s v="HIFLY HF261 TECHCO 1"/>
    <x v="1"/>
    <s v="VW SAVEIRO"/>
    <s v="SDU9E86"/>
    <n v="78111"/>
    <n v="79099"/>
    <m/>
    <s v=""/>
    <s v="OK"/>
    <s v="GOMMA"/>
    <s v="1060-1"/>
    <n v="261.91000000000003"/>
    <n v="523.82000000000005"/>
    <s v=""/>
  </r>
  <r>
    <s v="1118/1119"/>
    <s v="1923 / 2923"/>
    <x v="2"/>
    <d v="2023-12-04T00:00:00"/>
    <m/>
    <x v="6"/>
    <s v="GRITSCH"/>
    <x v="0"/>
    <x v="5"/>
    <n v="2"/>
    <x v="1"/>
    <s v="DIANTEIRO"/>
    <x v="1"/>
    <x v="11"/>
    <s v="HIFLY HF261 TECHCO 1"/>
    <x v="1"/>
    <s v="VW SAVEIRO"/>
    <s v="SEP6E28"/>
    <n v="27451"/>
    <m/>
    <m/>
    <s v=""/>
    <s v="OK"/>
    <s v="GOMMA"/>
    <s v="1060-1"/>
    <n v="261.91000000000003"/>
    <n v="523.82000000000005"/>
    <s v=""/>
  </r>
  <r>
    <s v="1120/1121"/>
    <s v="2923"/>
    <x v="2"/>
    <d v="2023-12-04T00:00:00"/>
    <m/>
    <x v="6"/>
    <s v="GRITSCH"/>
    <x v="0"/>
    <x v="5"/>
    <n v="2"/>
    <x v="1"/>
    <s v="TRASEIRO"/>
    <x v="1"/>
    <x v="11"/>
    <s v="HIFLY HF261 TECHCO 1"/>
    <x v="1"/>
    <s v="VW SAVEIRO"/>
    <s v="SEP6E28"/>
    <n v="27451"/>
    <m/>
    <m/>
    <s v=""/>
    <s v="OK"/>
    <s v="GOMMA"/>
    <s v="1060-1"/>
    <n v="261.91000000000003"/>
    <n v="523.82000000000005"/>
    <s v=""/>
  </r>
  <r>
    <s v="1094/1095"/>
    <s v="3023"/>
    <x v="2"/>
    <d v="2023-12-06T00:00:00"/>
    <m/>
    <x v="6"/>
    <s v="GRITSCH"/>
    <x v="2"/>
    <x v="7"/>
    <n v="2"/>
    <x v="0"/>
    <s v="DIANTEIRO"/>
    <x v="0"/>
    <x v="21"/>
    <s v="TRIANGLE TR652"/>
    <x v="1"/>
    <s v="RENAULT MASTER"/>
    <s v="SEJ1H97"/>
    <n v="39000"/>
    <m/>
    <m/>
    <s v=""/>
    <s v="OK"/>
    <s v="GOMMA"/>
    <s v="1060-2"/>
    <n v="485.47"/>
    <n v="970.94"/>
    <s v=""/>
  </r>
  <r>
    <s v="GRI020"/>
    <s v="4817"/>
    <x v="2"/>
    <d v="2023-12-07T00:00:00"/>
    <m/>
    <x v="6"/>
    <s v="GRITSCH"/>
    <x v="0"/>
    <x v="0"/>
    <n v="1"/>
    <x v="4"/>
    <s v="TRASEIRO"/>
    <x v="10"/>
    <x v="37"/>
    <s v="MICHELIN"/>
    <x v="0"/>
    <s v="CAMINHÃO FORD 2423"/>
    <s v="BCV9J79"/>
    <n v="202695"/>
    <m/>
    <m/>
    <s v=""/>
    <m/>
    <s v="IVO RECAP"/>
    <n v="47687"/>
    <n v="550"/>
    <n v="550"/>
    <s v=""/>
  </r>
  <r>
    <s v="1124 / 1125"/>
    <s v="3023 / 2923"/>
    <x v="2"/>
    <d v="2023-12-07T00:00:00"/>
    <m/>
    <x v="6"/>
    <s v="GRITSCH"/>
    <x v="0"/>
    <x v="0"/>
    <n v="2"/>
    <x v="0"/>
    <s v="TRASEIRO"/>
    <x v="0"/>
    <x v="21"/>
    <s v="TRIANGLE TR652"/>
    <x v="1"/>
    <s v="RENAULT MASTER"/>
    <s v="BDC9J75"/>
    <n v="167694"/>
    <m/>
    <m/>
    <s v=""/>
    <s v="OK"/>
    <s v="GOMMA"/>
    <n v="25813"/>
    <n v="485.47"/>
    <n v="970.94"/>
    <s v=""/>
  </r>
  <r>
    <s v="1126 / 1127"/>
    <s v="3023 / 2923"/>
    <x v="2"/>
    <d v="2023-12-07T00:00:00"/>
    <m/>
    <x v="6"/>
    <s v="GRITSCH"/>
    <x v="0"/>
    <x v="0"/>
    <n v="2"/>
    <x v="0"/>
    <s v="DIANTEIRO"/>
    <x v="0"/>
    <x v="21"/>
    <s v="TRIANGLE TR652"/>
    <x v="1"/>
    <s v="RENAULT MASTER"/>
    <s v="BDC9J75"/>
    <n v="167694"/>
    <m/>
    <m/>
    <s v=""/>
    <s v="OK"/>
    <s v="GOMMA"/>
    <n v="25813"/>
    <n v="485.47"/>
    <n v="970.94"/>
    <s v=""/>
  </r>
  <r>
    <s v="1122/1123"/>
    <s v="2523 / 1023"/>
    <x v="2"/>
    <d v="2023-12-07T00:00:00"/>
    <m/>
    <x v="6"/>
    <s v="GRITSCH"/>
    <x v="0"/>
    <x v="0"/>
    <n v="2"/>
    <x v="0"/>
    <s v="DIANTEIRO"/>
    <x v="0"/>
    <x v="1"/>
    <s v="DELINTE"/>
    <x v="1"/>
    <s v="RENAULT MASTER"/>
    <s v="BDC9J83"/>
    <n v="167694"/>
    <m/>
    <m/>
    <s v=""/>
    <s v="OK"/>
    <s v="QUATRO1"/>
    <n v="1844"/>
    <n v="537"/>
    <n v="1074"/>
    <s v=""/>
  </r>
  <r>
    <s v="1128"/>
    <s v="4621"/>
    <x v="2"/>
    <d v="2023-12-07T00:00:00"/>
    <m/>
    <x v="6"/>
    <s v="GRITSCH"/>
    <x v="2"/>
    <x v="11"/>
    <n v="1"/>
    <x v="3"/>
    <s v="ESTEPE"/>
    <x v="7"/>
    <x v="28"/>
    <s v="GOODYEAR"/>
    <x v="0"/>
    <s v="FORD CARGO 816S"/>
    <m/>
    <m/>
    <m/>
    <m/>
    <s v=""/>
    <m/>
    <s v="RECAP"/>
    <s v="RECAP"/>
    <n v="0"/>
    <n v="0"/>
    <s v=""/>
  </r>
  <r>
    <s v="1130/1131"/>
    <s v="1023 / 1823"/>
    <x v="2"/>
    <d v="2023-12-11T00:00:00"/>
    <m/>
    <x v="6"/>
    <s v="GRITSCH"/>
    <x v="0"/>
    <x v="0"/>
    <n v="2"/>
    <x v="0"/>
    <s v="DIANTEIRO"/>
    <x v="0"/>
    <x v="1"/>
    <s v="DELINTE"/>
    <x v="1"/>
    <s v="RENAULT MASTER"/>
    <s v="BDD0B32"/>
    <n v="93141"/>
    <m/>
    <m/>
    <s v=""/>
    <s v="OK"/>
    <s v="QUATRO1"/>
    <n v="1844"/>
    <n v="537"/>
    <n v="1074"/>
    <s v=""/>
  </r>
  <r>
    <s v="1132/1133"/>
    <s v="1923 / 1823"/>
    <x v="2"/>
    <d v="2023-12-11T00:00:00"/>
    <m/>
    <x v="6"/>
    <s v="GRITSCH"/>
    <x v="0"/>
    <x v="0"/>
    <n v="2"/>
    <x v="0"/>
    <s v="TRASEIRO"/>
    <x v="0"/>
    <x v="1"/>
    <s v="DELINTE"/>
    <x v="1"/>
    <s v="RENAULT MASTER"/>
    <s v="BDD0B32"/>
    <n v="93141"/>
    <m/>
    <m/>
    <s v=""/>
    <s v="OK"/>
    <s v="QUATRO1"/>
    <n v="1844"/>
    <n v="537"/>
    <n v="1074"/>
    <s v=""/>
  </r>
  <r>
    <s v="1140/1141"/>
    <s v="1423 / 1523"/>
    <x v="2"/>
    <d v="2023-12-13T00:00:00"/>
    <m/>
    <x v="6"/>
    <s v="GRITSCH"/>
    <x v="0"/>
    <x v="8"/>
    <n v="2"/>
    <x v="0"/>
    <s v="DIANTEIRO"/>
    <x v="5"/>
    <x v="21"/>
    <s v="TRIANGLE"/>
    <x v="1"/>
    <s v="MB SPRINTER"/>
    <s v="BCQ7144"/>
    <n v="81900"/>
    <m/>
    <m/>
    <s v=""/>
    <s v="OK"/>
    <s v="PNEUMAR"/>
    <n v="151418"/>
    <n v="510"/>
    <n v="1020"/>
    <s v=""/>
  </r>
  <r>
    <s v="1142/1143"/>
    <s v="4222 / 1423"/>
    <x v="2"/>
    <d v="2023-12-13T00:00:00"/>
    <m/>
    <x v="6"/>
    <s v="GRITSCH"/>
    <x v="0"/>
    <x v="8"/>
    <n v="2"/>
    <x v="0"/>
    <s v="TRASEIRO"/>
    <x v="5"/>
    <x v="21"/>
    <s v="TRIANGLE"/>
    <x v="1"/>
    <s v="MB SPRINTER"/>
    <s v="BCQ7144"/>
    <n v="81900"/>
    <m/>
    <m/>
    <s v=""/>
    <s v="OK"/>
    <s v="PNEUMAR"/>
    <n v="151418"/>
    <n v="510"/>
    <n v="1020"/>
    <s v=""/>
  </r>
  <r>
    <s v="1136/1137"/>
    <s v="3323"/>
    <x v="2"/>
    <d v="2023-12-13T00:00:00"/>
    <m/>
    <x v="6"/>
    <s v="GRITSCH"/>
    <x v="0"/>
    <x v="4"/>
    <n v="2"/>
    <x v="0"/>
    <s v="TRASEIRO"/>
    <x v="3"/>
    <x v="14"/>
    <s v="XBRI"/>
    <x v="1"/>
    <s v="FIAT DUCATO"/>
    <s v="BCQ7519"/>
    <n v="171687"/>
    <m/>
    <m/>
    <s v=""/>
    <s v="OK"/>
    <s v="GOMMA"/>
    <n v="25937"/>
    <n v="453.43"/>
    <n v="906.86"/>
    <s v=""/>
  </r>
  <r>
    <s v="1138/1139"/>
    <s v="3323"/>
    <x v="2"/>
    <d v="2023-12-13T00:00:00"/>
    <m/>
    <x v="6"/>
    <s v="GRITSCH"/>
    <x v="0"/>
    <x v="4"/>
    <n v="2"/>
    <x v="0"/>
    <s v="TRASEIRO"/>
    <x v="3"/>
    <x v="14"/>
    <s v="XBRI"/>
    <x v="1"/>
    <s v="FIAT DUCATO"/>
    <s v="BCQ7519"/>
    <n v="171687"/>
    <m/>
    <m/>
    <s v=""/>
    <s v="OK"/>
    <s v="GOMMA"/>
    <n v="25937"/>
    <n v="453.43"/>
    <n v="906.86"/>
    <s v=""/>
  </r>
  <r>
    <m/>
    <m/>
    <x v="2"/>
    <d v="2023-12-13T00:00:00"/>
    <m/>
    <x v="6"/>
    <s v="GRITSCH"/>
    <x v="0"/>
    <x v="0"/>
    <n v="2"/>
    <x v="3"/>
    <s v="TRASEIRO"/>
    <x v="4"/>
    <x v="29"/>
    <s v="AMULET"/>
    <x v="1"/>
    <s v="MB ACCELO"/>
    <s v="RHP4I83"/>
    <n v="52930"/>
    <m/>
    <m/>
    <s v=""/>
    <m/>
    <s v="GOMMA"/>
    <n v="1037"/>
    <n v="670.42"/>
    <n v="1340.84"/>
    <s v=""/>
  </r>
  <r>
    <m/>
    <m/>
    <x v="2"/>
    <d v="2023-12-13T00:00:00"/>
    <m/>
    <x v="6"/>
    <s v="GRITSCH"/>
    <x v="0"/>
    <x v="0"/>
    <n v="2"/>
    <x v="3"/>
    <s v="TRASEIRO"/>
    <x v="4"/>
    <x v="29"/>
    <s v="AMULET"/>
    <x v="1"/>
    <s v="MB ACCELO"/>
    <s v="RHP4I83"/>
    <n v="52930"/>
    <m/>
    <m/>
    <s v=""/>
    <m/>
    <s v="GOMMA"/>
    <n v="1037"/>
    <n v="670.42"/>
    <n v="1340.84"/>
    <s v=""/>
  </r>
  <r>
    <s v="1134/1135"/>
    <s v="2223"/>
    <x v="2"/>
    <d v="2023-12-13T00:00:00"/>
    <m/>
    <x v="6"/>
    <s v="GRITSCH"/>
    <x v="2"/>
    <x v="7"/>
    <n v="2"/>
    <x v="2"/>
    <s v="DIANTEIRO"/>
    <x v="2"/>
    <x v="11"/>
    <s v="HIFLY"/>
    <x v="1"/>
    <s v="FIAT FIORINO"/>
    <s v="RHS8D30"/>
    <n v="152000"/>
    <m/>
    <m/>
    <s v=""/>
    <s v="OK"/>
    <s v="GOMMA"/>
    <n v="934"/>
    <n v="259.08"/>
    <n v="518.16"/>
    <s v=""/>
  </r>
  <r>
    <s v="155"/>
    <s v="V896"/>
    <x v="2"/>
    <d v="2023-12-14T00:00:00"/>
    <m/>
    <x v="6"/>
    <s v="GRITSCH"/>
    <x v="0"/>
    <x v="4"/>
    <n v="1"/>
    <x v="4"/>
    <s v="TRASEIRO"/>
    <x v="10"/>
    <x v="27"/>
    <s v="PIRELLI"/>
    <x v="0"/>
    <s v="CAMINHÃO VW 24.280"/>
    <s v="BEO6I93"/>
    <n v="466552"/>
    <m/>
    <m/>
    <s v=""/>
    <m/>
    <s v="IVO RECAP"/>
    <n v="47687"/>
    <n v="550"/>
    <n v="550"/>
    <s v=""/>
  </r>
  <r>
    <s v="159"/>
    <s v="2919"/>
    <x v="2"/>
    <d v="2023-12-14T00:00:00"/>
    <m/>
    <x v="6"/>
    <s v="GRITSCH"/>
    <x v="0"/>
    <x v="4"/>
    <n v="1"/>
    <x v="4"/>
    <s v="TRASEIRO"/>
    <x v="10"/>
    <x v="38"/>
    <s v="CONTINENTAL"/>
    <x v="0"/>
    <s v="CAMINHÃO VW 24.280"/>
    <s v="BEO6I93"/>
    <n v="466552"/>
    <m/>
    <m/>
    <s v=""/>
    <m/>
    <s v="IVO RECAP"/>
    <n v="47687"/>
    <n v="550"/>
    <n v="550"/>
    <s v=""/>
  </r>
  <r>
    <s v="1154/1155"/>
    <s v="2023 / 2223"/>
    <x v="2"/>
    <d v="2023-12-14T00:00:00"/>
    <m/>
    <x v="6"/>
    <s v="GRITSCH"/>
    <x v="0"/>
    <x v="9"/>
    <n v="2"/>
    <x v="2"/>
    <s v="DIANTEIRO"/>
    <x v="2"/>
    <x v="11"/>
    <s v="HIFLY SUPER2000"/>
    <x v="1"/>
    <s v="FIAT FIORINO"/>
    <s v="BEX5C18"/>
    <n v="148164"/>
    <m/>
    <m/>
    <s v=""/>
    <s v="OK"/>
    <s v="GOMMA"/>
    <n v="934"/>
    <n v="259.08"/>
    <n v="518.16"/>
    <s v=""/>
  </r>
  <r>
    <s v="1156/1157"/>
    <s v="2223 / 2023"/>
    <x v="2"/>
    <d v="2023-12-14T00:00:00"/>
    <m/>
    <x v="6"/>
    <s v="GRITSCH"/>
    <x v="0"/>
    <x v="9"/>
    <n v="2"/>
    <x v="2"/>
    <s v="TRASEIRO"/>
    <x v="2"/>
    <x v="11"/>
    <s v="HIFLY SUPER2000"/>
    <x v="1"/>
    <s v="FIAT FIORINO"/>
    <s v="BEX5C18"/>
    <n v="148164"/>
    <m/>
    <m/>
    <s v=""/>
    <s v="OK"/>
    <s v="GOMMA"/>
    <n v="934"/>
    <n v="259.08"/>
    <n v="518.16"/>
    <s v=""/>
  </r>
  <r>
    <s v="1144/1145"/>
    <s v="1723"/>
    <x v="2"/>
    <d v="2023-12-14T00:00:00"/>
    <m/>
    <x v="6"/>
    <s v="GRITSCH"/>
    <x v="0"/>
    <x v="4"/>
    <n v="2"/>
    <x v="0"/>
    <s v="DIANTEIRO"/>
    <x v="0"/>
    <x v="1"/>
    <s v="DELINTE"/>
    <x v="1"/>
    <s v="RENAULT MASTER"/>
    <s v="BEX8E15"/>
    <n v="223140"/>
    <m/>
    <n v="74976"/>
    <n v="74976"/>
    <s v="OK"/>
    <s v="QUATRO1"/>
    <n v="1844"/>
    <n v="537"/>
    <n v="1074"/>
    <n v="1.4324583866837388E-2"/>
  </r>
  <r>
    <s v="1146/1147"/>
    <s v="1123 / 1823"/>
    <x v="2"/>
    <d v="2023-12-14T00:00:00"/>
    <m/>
    <x v="6"/>
    <s v="GRITSCH"/>
    <x v="0"/>
    <x v="4"/>
    <n v="2"/>
    <x v="0"/>
    <s v="TRASEIRO"/>
    <x v="0"/>
    <x v="1"/>
    <s v="DELINTE"/>
    <x v="1"/>
    <s v="RENAULT MASTER"/>
    <s v="BEX8E15"/>
    <n v="223140"/>
    <m/>
    <m/>
    <s v=""/>
    <s v="OK"/>
    <s v="QUATRO1"/>
    <n v="1844"/>
    <n v="537"/>
    <n v="1074"/>
    <s v=""/>
  </r>
  <r>
    <s v="1148/1149"/>
    <s v="1423"/>
    <x v="2"/>
    <d v="2023-12-14T00:00:00"/>
    <m/>
    <x v="6"/>
    <s v="GRITSCH"/>
    <x v="0"/>
    <x v="4"/>
    <n v="2"/>
    <x v="1"/>
    <s v="DIANTEIRO"/>
    <x v="1"/>
    <x v="1"/>
    <s v="DELINTE"/>
    <x v="1"/>
    <s v="VW SAVEIRO"/>
    <s v="RHD9F39"/>
    <n v="101750"/>
    <m/>
    <m/>
    <s v=""/>
    <s v="OK"/>
    <s v="QUATRO1"/>
    <s v="1844-1"/>
    <n v="315"/>
    <n v="630"/>
    <s v=""/>
  </r>
  <r>
    <s v="1150/1151"/>
    <s v="1423"/>
    <x v="2"/>
    <d v="2023-12-14T00:00:00"/>
    <m/>
    <x v="6"/>
    <s v="GRITSCH"/>
    <x v="0"/>
    <x v="4"/>
    <n v="2"/>
    <x v="1"/>
    <s v="TRASEIRO"/>
    <x v="1"/>
    <x v="1"/>
    <s v="DELINTE"/>
    <x v="1"/>
    <s v="VW SAVEIRO"/>
    <s v="RHD9F39"/>
    <n v="101750"/>
    <m/>
    <m/>
    <s v=""/>
    <s v="OK"/>
    <s v="QUATRO1"/>
    <s v="1844-1"/>
    <n v="315"/>
    <n v="630"/>
    <s v=""/>
  </r>
  <r>
    <s v="1152/1153"/>
    <s v="1423"/>
    <x v="2"/>
    <d v="2023-12-14T00:00:00"/>
    <m/>
    <x v="6"/>
    <s v="GRITSCH"/>
    <x v="2"/>
    <x v="7"/>
    <n v="2"/>
    <x v="1"/>
    <s v="DIANTEIRO"/>
    <x v="1"/>
    <x v="1"/>
    <s v="DELINTE"/>
    <x v="1"/>
    <s v="VW SAVEIRO"/>
    <s v="SDU9G05"/>
    <n v="56388"/>
    <m/>
    <m/>
    <s v=""/>
    <s v="OK"/>
    <s v="QUATRO1"/>
    <s v="1844-1"/>
    <n v="315"/>
    <n v="630"/>
    <s v=""/>
  </r>
  <r>
    <s v="1166/1167"/>
    <s v="1823"/>
    <x v="2"/>
    <d v="2023-12-15T00:00:00"/>
    <m/>
    <x v="6"/>
    <s v="GRITSCH"/>
    <x v="0"/>
    <x v="4"/>
    <n v="2"/>
    <x v="0"/>
    <s v="DIANTEIRO"/>
    <x v="0"/>
    <x v="1"/>
    <s v="DELINTE DV2"/>
    <x v="1"/>
    <s v="RENAULT MASTER"/>
    <s v="BEY4E58"/>
    <n v="104837"/>
    <m/>
    <n v="48449"/>
    <n v="48449"/>
    <s v="OK"/>
    <s v="QUATRO1"/>
    <n v="1844"/>
    <n v="537"/>
    <n v="1074"/>
    <n v="2.2167640198972115E-2"/>
  </r>
  <r>
    <s v="1158/1159"/>
    <s v="1023 / 1123"/>
    <x v="2"/>
    <d v="2023-12-15T00:00:00"/>
    <m/>
    <x v="6"/>
    <s v="GRITSCH"/>
    <x v="0"/>
    <x v="6"/>
    <n v="2"/>
    <x v="0"/>
    <s v="DIANTEIRO"/>
    <x v="0"/>
    <x v="1"/>
    <s v="DELINTE DV2"/>
    <x v="1"/>
    <s v="RENAULT MASTER"/>
    <s v="RHL1D81"/>
    <n v="203100"/>
    <m/>
    <m/>
    <s v=""/>
    <s v="OK"/>
    <s v="QUATRO1"/>
    <n v="1844"/>
    <n v="537"/>
    <n v="1074"/>
    <s v=""/>
  </r>
  <r>
    <s v="1162/1163"/>
    <s v="1423"/>
    <x v="2"/>
    <d v="2023-12-15T00:00:00"/>
    <m/>
    <x v="6"/>
    <s v="GRITSCH"/>
    <x v="0"/>
    <x v="6"/>
    <n v="2"/>
    <x v="1"/>
    <s v="DIANTEIRO"/>
    <x v="1"/>
    <x v="1"/>
    <s v="DELINTE DH2"/>
    <x v="1"/>
    <s v="VW SAVEIRO"/>
    <s v="SDU9F45"/>
    <n v="93545"/>
    <m/>
    <m/>
    <s v=""/>
    <s v="OK"/>
    <s v="QUATRO1"/>
    <s v="1844-1"/>
    <n v="315"/>
    <n v="630"/>
    <s v=""/>
  </r>
  <r>
    <s v="1164/1165"/>
    <s v="1423"/>
    <x v="2"/>
    <d v="2023-12-15T00:00:00"/>
    <m/>
    <x v="6"/>
    <s v="GRITSCH"/>
    <x v="0"/>
    <x v="6"/>
    <n v="2"/>
    <x v="1"/>
    <s v="TRASEIRO"/>
    <x v="1"/>
    <x v="1"/>
    <s v="DELINTE DH2"/>
    <x v="1"/>
    <s v="VW SAVEIRO"/>
    <s v="SDU9F45"/>
    <n v="93545"/>
    <m/>
    <m/>
    <s v=""/>
    <s v="OK"/>
    <s v="QUATRO1"/>
    <s v="1844-1"/>
    <n v="315"/>
    <n v="630"/>
    <s v=""/>
  </r>
  <r>
    <s v="1160/1161"/>
    <s v="2523 / 1023"/>
    <x v="2"/>
    <d v="2023-12-15T00:00:00"/>
    <m/>
    <x v="6"/>
    <s v="GRITSCH"/>
    <x v="0"/>
    <x v="6"/>
    <n v="2"/>
    <x v="0"/>
    <s v="TRASEIRO"/>
    <x v="0"/>
    <x v="1"/>
    <s v="DELINTE DV2"/>
    <x v="1"/>
    <s v="RENAULT MASTER"/>
    <s v="SEL0E75"/>
    <n v="39890"/>
    <m/>
    <m/>
    <s v=""/>
    <s v="OK"/>
    <s v="QUATRO1"/>
    <n v="1844"/>
    <n v="537"/>
    <n v="1074"/>
    <s v=""/>
  </r>
  <r>
    <s v="1170/1171"/>
    <s v="1423"/>
    <x v="2"/>
    <d v="2023-12-18T00:00:00"/>
    <m/>
    <x v="6"/>
    <s v="GRITSCH"/>
    <x v="2"/>
    <x v="7"/>
    <n v="2"/>
    <x v="1"/>
    <s v="DIANTEIRO"/>
    <x v="1"/>
    <x v="1"/>
    <s v="DELINTE DH2"/>
    <x v="1"/>
    <s v="VW SAVEIRO"/>
    <s v="SDU9E85"/>
    <n v="73300"/>
    <m/>
    <m/>
    <s v=""/>
    <s v="OK"/>
    <s v="QUATRO1"/>
    <s v="1844-1"/>
    <n v="315"/>
    <n v="630"/>
    <s v=""/>
  </r>
  <r>
    <m/>
    <m/>
    <x v="2"/>
    <d v="2023-12-18T00:00:00"/>
    <m/>
    <x v="6"/>
    <s v="GRITSCH"/>
    <x v="2"/>
    <x v="7"/>
    <n v="2"/>
    <x v="1"/>
    <s v="TRASEIRO"/>
    <x v="1"/>
    <x v="1"/>
    <s v="DELINTE DH2"/>
    <x v="1"/>
    <s v="VW SAVEIRO"/>
    <s v="SDU9E85"/>
    <n v="73300"/>
    <m/>
    <m/>
    <s v=""/>
    <s v="OK"/>
    <s v="QUATRO1"/>
    <s v="1883-1"/>
    <n v="326"/>
    <n v="652"/>
    <s v=""/>
  </r>
  <r>
    <s v="1168/1169"/>
    <s v="1423"/>
    <x v="2"/>
    <d v="2023-12-18T00:00:00"/>
    <m/>
    <x v="6"/>
    <s v="GRITSCH"/>
    <x v="2"/>
    <x v="7"/>
    <n v="2"/>
    <x v="1"/>
    <s v="DIANTEIRO"/>
    <x v="1"/>
    <x v="1"/>
    <s v="DELINTE DH2"/>
    <x v="1"/>
    <s v="VW SAVEIRO"/>
    <s v="SDU9F67"/>
    <n v="86200"/>
    <m/>
    <m/>
    <s v=""/>
    <s v="OK"/>
    <s v="QUATRO1"/>
    <s v="1844-1"/>
    <n v="315"/>
    <n v="630"/>
    <s v=""/>
  </r>
  <r>
    <s v="1172/1173"/>
    <s v="1423"/>
    <x v="2"/>
    <d v="2023-12-20T00:00:00"/>
    <m/>
    <x v="6"/>
    <s v="GRITSCH"/>
    <x v="0"/>
    <x v="1"/>
    <n v="2"/>
    <x v="1"/>
    <s v="DIANTEIRO"/>
    <x v="1"/>
    <x v="1"/>
    <s v="DELINTE DH2"/>
    <x v="1"/>
    <s v="VW SAVEIRO"/>
    <s v="SDU9F71"/>
    <n v="120850"/>
    <m/>
    <m/>
    <s v=""/>
    <s v="OK"/>
    <s v="QUATRO1"/>
    <s v="1844-1"/>
    <n v="315"/>
    <n v="630"/>
    <s v=""/>
  </r>
  <r>
    <s v="1174/1175"/>
    <s v="1423"/>
    <x v="2"/>
    <d v="2023-12-20T00:00:00"/>
    <m/>
    <x v="6"/>
    <s v="GRITSCH"/>
    <x v="0"/>
    <x v="1"/>
    <n v="2"/>
    <x v="1"/>
    <s v="TRASEIRO"/>
    <x v="1"/>
    <x v="1"/>
    <s v="DELINTE DH2"/>
    <x v="1"/>
    <s v="VW SAVEIRO"/>
    <s v="SDU9F71"/>
    <n v="120850"/>
    <m/>
    <m/>
    <s v=""/>
    <s v="OK"/>
    <s v="QUATRO1"/>
    <s v="1844-1"/>
    <n v="315"/>
    <n v="630"/>
    <s v=""/>
  </r>
  <r>
    <s v="1176/1177"/>
    <s v="1823 / 2523"/>
    <x v="2"/>
    <d v="2023-12-21T00:00:00"/>
    <m/>
    <x v="6"/>
    <s v="GRITSCH"/>
    <x v="3"/>
    <x v="12"/>
    <n v="2"/>
    <x v="0"/>
    <s v="DIANTEIRO"/>
    <x v="0"/>
    <x v="1"/>
    <s v="DELINTE DV2"/>
    <x v="1"/>
    <s v="RENAULT MASTER"/>
    <s v="BEK3H44"/>
    <n v="158000"/>
    <m/>
    <m/>
    <s v=""/>
    <s v="OK"/>
    <s v="QUATRO1"/>
    <n v="1844"/>
    <n v="537"/>
    <n v="1074"/>
    <s v=""/>
  </r>
  <r>
    <s v="1178/1179"/>
    <s v="3623"/>
    <x v="2"/>
    <d v="2023-12-21T00:00:00"/>
    <m/>
    <x v="6"/>
    <s v="GRITSCH"/>
    <x v="0"/>
    <x v="1"/>
    <n v="2"/>
    <x v="3"/>
    <s v="TRASEIRO"/>
    <x v="4"/>
    <x v="14"/>
    <s v="XBRI ROBUSTO"/>
    <x v="1"/>
    <s v="CAMINHÃO VW 9.170"/>
    <s v="RHT2C48"/>
    <n v="164200"/>
    <m/>
    <m/>
    <s v=""/>
    <m/>
    <s v="GOMMA"/>
    <s v="1235-1"/>
    <n v="685.56"/>
    <n v="1371.12"/>
    <s v=""/>
  </r>
  <r>
    <s v="1180/1181"/>
    <s v="3523 / 3323"/>
    <x v="2"/>
    <d v="2023-12-21T00:00:00"/>
    <m/>
    <x v="6"/>
    <s v="GRITSCH"/>
    <x v="0"/>
    <x v="1"/>
    <n v="2"/>
    <x v="3"/>
    <s v="TRASEIRO"/>
    <x v="4"/>
    <x v="14"/>
    <s v="XBRI ROBUSTO"/>
    <x v="1"/>
    <s v="CAMINHÃO VW 9.170"/>
    <s v="RHT2C48"/>
    <n v="164200"/>
    <m/>
    <m/>
    <s v=""/>
    <m/>
    <s v="GOMMA"/>
    <s v="1235-1"/>
    <n v="685.56"/>
    <n v="1371.12"/>
    <s v=""/>
  </r>
  <r>
    <s v="1182/1183"/>
    <s v="3423"/>
    <x v="2"/>
    <d v="2023-12-21T00:00:00"/>
    <m/>
    <x v="6"/>
    <s v="GRITSCH"/>
    <x v="0"/>
    <x v="1"/>
    <n v="2"/>
    <x v="3"/>
    <s v="DIANTEIRO"/>
    <x v="4"/>
    <x v="14"/>
    <s v="XBRI ECOPLUS"/>
    <x v="1"/>
    <s v="CAMINHÃO VW 9.170"/>
    <s v="RHT2C48"/>
    <n v="164200"/>
    <m/>
    <m/>
    <s v=""/>
    <m/>
    <s v="GOMMA"/>
    <n v="1235"/>
    <n v="588.69000000000005"/>
    <n v="1177.3800000000001"/>
    <s v=""/>
  </r>
  <r>
    <s v="1188/1189"/>
    <s v="1123"/>
    <x v="2"/>
    <d v="2023-12-27T00:00:00"/>
    <m/>
    <x v="6"/>
    <s v="GRITSCH"/>
    <x v="0"/>
    <x v="6"/>
    <n v="2"/>
    <x v="0"/>
    <s v="DIANTEIRO"/>
    <x v="0"/>
    <x v="1"/>
    <s v="DELINTE DV2"/>
    <x v="1"/>
    <s v="RENAULT MASTER"/>
    <s v="BEY4E59"/>
    <n v="112558"/>
    <m/>
    <m/>
    <s v=""/>
    <s v="OK"/>
    <s v="QUATRO1"/>
    <n v="1883"/>
    <n v="547"/>
    <n v="1094"/>
    <s v=""/>
  </r>
  <r>
    <s v="1190/1191"/>
    <s v="1123 / 2523"/>
    <x v="2"/>
    <d v="2023-12-27T00:00:00"/>
    <m/>
    <x v="6"/>
    <s v="GRITSCH"/>
    <x v="0"/>
    <x v="6"/>
    <n v="2"/>
    <x v="0"/>
    <s v="TRASEIRO"/>
    <x v="0"/>
    <x v="1"/>
    <s v="DELINTE DV2"/>
    <x v="1"/>
    <s v="RENAULT MASTER"/>
    <s v="BEY4E59"/>
    <n v="112558"/>
    <m/>
    <n v="-51642"/>
    <s v=""/>
    <s v="OK"/>
    <s v="QUATRO1"/>
    <n v="1883"/>
    <n v="547"/>
    <n v="1094"/>
    <s v=""/>
  </r>
  <r>
    <s v="1192/1193"/>
    <s v="1123 / 2423"/>
    <x v="2"/>
    <d v="2023-12-27T00:00:00"/>
    <m/>
    <x v="6"/>
    <s v="GRITSCH"/>
    <x v="0"/>
    <x v="6"/>
    <n v="2"/>
    <x v="0"/>
    <s v="TRASEIRO"/>
    <x v="0"/>
    <x v="1"/>
    <s v="DELINTE DV2"/>
    <x v="1"/>
    <s v="RENAULT MASTER"/>
    <s v="RHQ6I63"/>
    <n v="68005"/>
    <m/>
    <m/>
    <s v=""/>
    <s v="OK"/>
    <s v="QUATRO1"/>
    <n v="1883"/>
    <n v="547"/>
    <n v="1094"/>
    <s v=""/>
  </r>
  <r>
    <s v="1184/1185"/>
    <s v="1823 / 1023"/>
    <x v="2"/>
    <d v="2023-12-27T00:00:00"/>
    <m/>
    <x v="6"/>
    <s v="GRITSCH"/>
    <x v="0"/>
    <x v="4"/>
    <n v="2"/>
    <x v="0"/>
    <s v="DIANTEIRO"/>
    <x v="0"/>
    <x v="1"/>
    <s v="DELINTE DV2"/>
    <x v="1"/>
    <s v="RENAULT MASTER"/>
    <s v="SEL0E72"/>
    <n v="70814"/>
    <m/>
    <m/>
    <s v=""/>
    <s v="OK"/>
    <s v="QUATRO1"/>
    <n v="1844"/>
    <n v="537"/>
    <n v="1074"/>
    <s v=""/>
  </r>
  <r>
    <s v="1186/1187"/>
    <s v="2523 / 1123"/>
    <x v="2"/>
    <d v="2023-12-27T00:00:00"/>
    <m/>
    <x v="6"/>
    <s v="GRITSCH"/>
    <x v="0"/>
    <x v="4"/>
    <n v="2"/>
    <x v="0"/>
    <s v="TRASEIRO"/>
    <x v="0"/>
    <x v="1"/>
    <s v="DELINTE DV2"/>
    <x v="1"/>
    <s v="RENAULT MASTER"/>
    <s v="SEL0E72"/>
    <n v="70814"/>
    <m/>
    <m/>
    <s v=""/>
    <s v="OK"/>
    <s v="QUATRO1"/>
    <n v="1844"/>
    <n v="537"/>
    <n v="1074"/>
    <s v=""/>
  </r>
  <r>
    <m/>
    <m/>
    <x v="2"/>
    <d v="2023-12-27T00:00:00"/>
    <m/>
    <x v="6"/>
    <s v="GRITSCH"/>
    <x v="0"/>
    <x v="4"/>
    <n v="2"/>
    <x v="0"/>
    <s v="DIANTEIRO"/>
    <x v="0"/>
    <x v="21"/>
    <s v="TRIANGLE TR652"/>
    <x v="1"/>
    <s v="RENAULT MASTER"/>
    <s v="SEL0E72"/>
    <n v="70814"/>
    <m/>
    <m/>
    <s v=""/>
    <m/>
    <s v="GOMMA"/>
    <n v="25813"/>
    <n v="485.47"/>
    <n v="970.94"/>
    <s v=""/>
  </r>
  <r>
    <s v="1194/1195"/>
    <s v="3523 / 3623"/>
    <x v="2"/>
    <d v="2023-12-28T00:00:00"/>
    <m/>
    <x v="6"/>
    <s v="GRITSCH"/>
    <x v="2"/>
    <x v="11"/>
    <n v="2"/>
    <x v="3"/>
    <s v="DIANTEIRO"/>
    <x v="4"/>
    <x v="14"/>
    <s v="XBRI ROBUSTO"/>
    <x v="1"/>
    <s v="CAMINHAO VW 13.180"/>
    <s v="BEY4C18"/>
    <n v="314311"/>
    <m/>
    <m/>
    <s v=""/>
    <m/>
    <s v="GOMMA"/>
    <n v="1270"/>
    <n v="685.56"/>
    <n v="1371.12"/>
    <s v=""/>
  </r>
  <r>
    <s v="1196/1197"/>
    <s v="3623"/>
    <x v="2"/>
    <d v="2023-12-28T00:00:00"/>
    <m/>
    <x v="6"/>
    <s v="GRITSCH"/>
    <x v="2"/>
    <x v="11"/>
    <n v="2"/>
    <x v="3"/>
    <s v="TRASEIRO"/>
    <x v="4"/>
    <x v="14"/>
    <s v="XBRI ROBUSTO"/>
    <x v="1"/>
    <s v="CAMINHAO VW 13.180"/>
    <s v="BEY4C18"/>
    <n v="314311"/>
    <m/>
    <m/>
    <s v=""/>
    <m/>
    <s v="GOMMA"/>
    <n v="1270"/>
    <n v="685.56"/>
    <n v="1371.12"/>
    <s v=""/>
  </r>
  <r>
    <s v="1204/1205"/>
    <s v="2223 / 3123"/>
    <x v="2"/>
    <d v="2023-12-28T00:00:00"/>
    <m/>
    <x v="6"/>
    <s v="GRITSCH"/>
    <x v="0"/>
    <x v="5"/>
    <n v="2"/>
    <x v="2"/>
    <s v="DIANTEIRO"/>
    <x v="2"/>
    <x v="11"/>
    <s v="HIFLY SUPER2000"/>
    <x v="1"/>
    <s v="FIAT FIORINO"/>
    <s v="RHS8D21"/>
    <n v="31171"/>
    <m/>
    <m/>
    <s v=""/>
    <m/>
    <s v="TRISSINO"/>
    <n v="50079"/>
    <n v="250.09"/>
    <n v="500.18"/>
    <s v=""/>
  </r>
  <r>
    <s v="1206/1207"/>
    <s v="3223"/>
    <x v="2"/>
    <d v="2023-12-28T00:00:00"/>
    <m/>
    <x v="6"/>
    <s v="GRITSCH"/>
    <x v="0"/>
    <x v="5"/>
    <n v="2"/>
    <x v="2"/>
    <s v="TRASEIRO"/>
    <x v="2"/>
    <x v="11"/>
    <s v="HIFLY SUPER2000"/>
    <x v="1"/>
    <s v="FIAT FIORINO"/>
    <s v="RHS8D21"/>
    <n v="31171"/>
    <m/>
    <m/>
    <s v=""/>
    <m/>
    <s v="TRISSINO"/>
    <n v="50079"/>
    <n v="250.09"/>
    <n v="500.18"/>
    <s v=""/>
  </r>
  <r>
    <s v="1208/1209"/>
    <s v="3023 / 2223"/>
    <x v="2"/>
    <d v="2023-12-28T00:00:00"/>
    <m/>
    <x v="6"/>
    <s v="GRITSCH"/>
    <x v="0"/>
    <x v="5"/>
    <n v="2"/>
    <x v="2"/>
    <s v="DIANTEIRO"/>
    <x v="2"/>
    <x v="11"/>
    <s v="HIFLY SUPER2000"/>
    <x v="1"/>
    <s v="FIAT FIORINO"/>
    <s v="RHS8D24"/>
    <n v="109924"/>
    <m/>
    <m/>
    <s v=""/>
    <s v="OK"/>
    <s v="TRISSINO"/>
    <n v="50079"/>
    <n v="250.09"/>
    <n v="500.18"/>
    <s v=""/>
  </r>
  <r>
    <s v="1210/1211"/>
    <s v="2223 / 3223"/>
    <x v="2"/>
    <d v="2023-12-28T00:00:00"/>
    <m/>
    <x v="6"/>
    <s v="GRITSCH"/>
    <x v="0"/>
    <x v="5"/>
    <n v="2"/>
    <x v="2"/>
    <s v="TRASEIRO"/>
    <x v="2"/>
    <x v="11"/>
    <s v="HIFLY SUPER2000"/>
    <x v="1"/>
    <s v="FIAT FIORINO"/>
    <s v="RHS8D24"/>
    <n v="109924"/>
    <m/>
    <m/>
    <s v=""/>
    <s v="OK"/>
    <s v="TRISSINO"/>
    <n v="50079"/>
    <n v="250.09"/>
    <n v="500.18"/>
    <s v=""/>
  </r>
  <r>
    <s v="1200/1201"/>
    <s v="1323"/>
    <x v="2"/>
    <d v="2023-12-28T00:00:00"/>
    <m/>
    <x v="6"/>
    <s v="GRITSCH"/>
    <x v="0"/>
    <x v="5"/>
    <n v="2"/>
    <x v="1"/>
    <s v="TRASEIRO"/>
    <x v="1"/>
    <x v="1"/>
    <s v="DELINTE DH2"/>
    <x v="1"/>
    <s v="VW SAVEIRO"/>
    <s v="SDU9F62"/>
    <n v="69216"/>
    <m/>
    <m/>
    <s v=""/>
    <s v="OK"/>
    <s v="QUATRO1"/>
    <s v="1844-1"/>
    <n v="315"/>
    <n v="630"/>
    <s v=""/>
  </r>
  <r>
    <s v="1202/1203"/>
    <s v="1323"/>
    <x v="2"/>
    <d v="2023-12-28T00:00:00"/>
    <m/>
    <x v="6"/>
    <s v="GRITSCH"/>
    <x v="0"/>
    <x v="5"/>
    <n v="2"/>
    <x v="1"/>
    <s v="DIANTEIRO"/>
    <x v="1"/>
    <x v="1"/>
    <s v="DELINTE DH2"/>
    <x v="1"/>
    <s v="VW SAVEIRO"/>
    <s v="SDU9F62"/>
    <n v="69216"/>
    <m/>
    <m/>
    <s v=""/>
    <s v="OK"/>
    <s v="QUATRO1"/>
    <s v="1883-1"/>
    <n v="315"/>
    <n v="630"/>
    <s v=""/>
  </r>
  <r>
    <m/>
    <m/>
    <x v="2"/>
    <d v="2023-12-28T00:00:00"/>
    <m/>
    <x v="6"/>
    <s v="GRITSCH"/>
    <x v="0"/>
    <x v="4"/>
    <n v="2"/>
    <x v="1"/>
    <s v="DIANTEIRO"/>
    <x v="1"/>
    <x v="1"/>
    <s v="DELINTE DH2"/>
    <x v="1"/>
    <s v="VW SAVEIRO"/>
    <s v="SDU9F63"/>
    <m/>
    <m/>
    <m/>
    <s v=""/>
    <m/>
    <s v="QUATRO1"/>
    <s v="1844-1"/>
    <n v="315"/>
    <n v="630"/>
    <s v=""/>
  </r>
  <r>
    <s v="1212/1213"/>
    <s v="2023"/>
    <x v="2"/>
    <d v="2023-12-29T00:00:00"/>
    <m/>
    <x v="6"/>
    <s v="GRITSCH"/>
    <x v="0"/>
    <x v="5"/>
    <n v="2"/>
    <x v="4"/>
    <s v="DIANTEIRO"/>
    <x v="10"/>
    <x v="14"/>
    <s v="XBRI CURVE PLUS"/>
    <x v="0"/>
    <s v="CAMINHÃO FORD 2423"/>
    <s v="BCY5F19"/>
    <n v="229535"/>
    <m/>
    <m/>
    <s v=""/>
    <m/>
    <s v="ADILSON"/>
    <m/>
    <n v="0"/>
    <n v="0"/>
    <s v=""/>
  </r>
  <r>
    <s v="1216"/>
    <s v="3523 "/>
    <x v="3"/>
    <d v="2024-01-02T00:00:00"/>
    <s v="SEM OS"/>
    <x v="7"/>
    <s v="GRITSCH"/>
    <x v="0"/>
    <x v="0"/>
    <n v="1"/>
    <x v="3"/>
    <s v="DIANTEIRO"/>
    <x v="4"/>
    <x v="14"/>
    <s v="XBRI ROBUSTO"/>
    <x v="1"/>
    <s v="FORD CARGO 816S"/>
    <s v="BDD3B67"/>
    <n v="200876"/>
    <s v="SEM OS"/>
    <m/>
    <s v=""/>
    <m/>
    <s v="GOMMA"/>
    <n v="1269"/>
    <n v="685.56"/>
    <n v="685.56"/>
    <s v=""/>
  </r>
  <r>
    <n v="1218"/>
    <n v="3623"/>
    <x v="3"/>
    <d v="2024-01-02T00:00:00"/>
    <s v="SEM OS"/>
    <x v="7"/>
    <s v="GRITSCH"/>
    <x v="0"/>
    <x v="0"/>
    <n v="1"/>
    <x v="3"/>
    <s v="TRASEIRO"/>
    <x v="4"/>
    <x v="14"/>
    <s v="XBRI ROBUSTO"/>
    <x v="1"/>
    <s v="FORD CARGO 816S"/>
    <s v="BDD3B67"/>
    <n v="200876"/>
    <s v="SEM OS"/>
    <m/>
    <s v=""/>
    <m/>
    <s v="GOMMA"/>
    <n v="1269"/>
    <n v="685.56"/>
    <n v="685.56"/>
    <s v=""/>
  </r>
  <r>
    <s v="1218"/>
    <s v="3523"/>
    <x v="3"/>
    <d v="2024-01-02T00:00:00"/>
    <s v="SEM OS"/>
    <x v="7"/>
    <s v="GRITSCH"/>
    <x v="0"/>
    <x v="0"/>
    <n v="1"/>
    <x v="3"/>
    <s v="TRASEIRO"/>
    <x v="4"/>
    <x v="14"/>
    <s v="XBRI ROBUSTO"/>
    <x v="1"/>
    <s v="FORD CARGO 816S"/>
    <s v="BDD3B67"/>
    <n v="200876"/>
    <s v="SEM OS"/>
    <m/>
    <s v=""/>
    <m/>
    <s v="GOMMA"/>
    <n v="1269"/>
    <n v="685.56"/>
    <n v="685.56"/>
    <s v=""/>
  </r>
  <r>
    <n v="1217"/>
    <s v="3623"/>
    <x v="3"/>
    <d v="2024-01-02T00:00:00"/>
    <s v="SEM OS"/>
    <x v="9"/>
    <s v="GRITSCH"/>
    <x v="0"/>
    <x v="0"/>
    <n v="1"/>
    <x v="3"/>
    <s v="DIANTEIRO"/>
    <x v="4"/>
    <x v="14"/>
    <s v="XBRI ROBUSTO"/>
    <x v="1"/>
    <s v="FORD CARGO 816S"/>
    <s v="BDD3B68"/>
    <n v="200877"/>
    <s v="SEM OS"/>
    <m/>
    <s v=""/>
    <m/>
    <s v="GOMMA"/>
    <n v="1269"/>
    <n v="685.56"/>
    <n v="685.56"/>
    <s v=""/>
  </r>
  <r>
    <s v="1214/1215"/>
    <s v="1023"/>
    <x v="3"/>
    <d v="2024-01-02T00:00:00"/>
    <d v="2024-01-04T00:00:00"/>
    <x v="7"/>
    <s v="GRITSCH"/>
    <x v="3"/>
    <x v="12"/>
    <n v="2"/>
    <x v="0"/>
    <s v="DIANTEIRO"/>
    <x v="0"/>
    <x v="1"/>
    <s v="DELINTE DV2"/>
    <x v="1"/>
    <s v="RENAULT MASTER"/>
    <s v="SES1B65"/>
    <n v="58451"/>
    <n v="60237"/>
    <m/>
    <s v=""/>
    <s v="OK"/>
    <s v="QUATRO1"/>
    <n v="1883"/>
    <n v="547"/>
    <n v="1094"/>
    <s v=""/>
  </r>
  <r>
    <s v="1228/1229"/>
    <s v="1323 / 1423"/>
    <x v="3"/>
    <d v="2024-01-04T00:00:00"/>
    <s v="SEM OS"/>
    <x v="7"/>
    <s v="GRITSCH"/>
    <x v="0"/>
    <x v="1"/>
    <n v="2"/>
    <x v="1"/>
    <s v="DIANTEIRO"/>
    <x v="1"/>
    <x v="1"/>
    <s v="DELINTE DH2"/>
    <x v="1"/>
    <s v="VW SAVEIRO"/>
    <s v="SDU9E88"/>
    <n v="109920"/>
    <s v="SEM OS"/>
    <m/>
    <s v=""/>
    <s v="OK"/>
    <s v="QUATRO1"/>
    <s v="1883-1"/>
    <n v="326"/>
    <n v="652"/>
    <s v=""/>
  </r>
  <r>
    <s v="1230/1231"/>
    <s v="1423"/>
    <x v="3"/>
    <d v="2024-01-04T00:00:00"/>
    <s v="SEM OS"/>
    <x v="7"/>
    <s v="GRITSCH"/>
    <x v="0"/>
    <x v="1"/>
    <n v="2"/>
    <x v="1"/>
    <s v="TRASEIRO"/>
    <x v="1"/>
    <x v="1"/>
    <s v="DELINTE DH2"/>
    <x v="1"/>
    <s v="VW SAVEIRO"/>
    <s v="SDU9E88"/>
    <n v="109920"/>
    <s v="SEM OS"/>
    <m/>
    <s v=""/>
    <s v="OK"/>
    <s v="QUATRO1"/>
    <s v="1883-1"/>
    <n v="326"/>
    <n v="652"/>
    <s v=""/>
  </r>
  <r>
    <s v="1198/1199"/>
    <s v="1323"/>
    <x v="3"/>
    <d v="2024-01-04T00:00:00"/>
    <d v="2024-01-12T00:00:00"/>
    <x v="7"/>
    <s v="GRITSCH"/>
    <x v="0"/>
    <x v="4"/>
    <n v="2"/>
    <x v="1"/>
    <s v="DIANTEIRO"/>
    <x v="1"/>
    <x v="1"/>
    <s v="DELINTE DH2"/>
    <x v="1"/>
    <s v="VW SAVEIRO"/>
    <s v="SDU9F63"/>
    <n v="39562"/>
    <n v="39562"/>
    <m/>
    <s v=""/>
    <s v="OK"/>
    <s v="QUATRO1"/>
    <s v="1883-1"/>
    <n v="326"/>
    <n v="652"/>
    <s v=""/>
  </r>
  <r>
    <s v="1220/1221"/>
    <s v="3023"/>
    <x v="3"/>
    <d v="2024-01-04T00:00:00"/>
    <s v="SEM OS"/>
    <x v="7"/>
    <s v="GRITSCH"/>
    <x v="0"/>
    <x v="1"/>
    <n v="2"/>
    <x v="1"/>
    <s v="DIANTEIRO"/>
    <x v="1"/>
    <x v="11"/>
    <s v="HIFLY HF261 TECHCO 1"/>
    <x v="1"/>
    <s v="VW SAVEIRO"/>
    <s v="SEI5B90"/>
    <n v="60000"/>
    <s v="SEM OS"/>
    <m/>
    <s v=""/>
    <s v="OK"/>
    <s v="GOMMA"/>
    <n v="1296"/>
    <n v="279.99"/>
    <n v="559.98"/>
    <s v=""/>
  </r>
  <r>
    <s v="1222/1223"/>
    <s v="1923"/>
    <x v="3"/>
    <d v="2024-01-04T00:00:00"/>
    <s v="SEM OS"/>
    <x v="7"/>
    <s v="GRITSCH"/>
    <x v="0"/>
    <x v="1"/>
    <n v="2"/>
    <x v="1"/>
    <s v="DIANTEIRO"/>
    <x v="1"/>
    <x v="11"/>
    <s v="HIFLY HF261 TECHCO 1"/>
    <x v="1"/>
    <s v="VW SAVEIRO"/>
    <s v="SEI5B90"/>
    <n v="60000"/>
    <s v="SEM OS"/>
    <m/>
    <s v=""/>
    <s v="OK"/>
    <s v="GOMMA"/>
    <n v="1296"/>
    <n v="279.99"/>
    <n v="559.98"/>
    <s v=""/>
  </r>
  <r>
    <s v="1224/1225"/>
    <s v="2923"/>
    <x v="3"/>
    <d v="2024-01-04T00:00:00"/>
    <d v="2024-01-11T00:00:00"/>
    <x v="7"/>
    <s v="GRITSCH"/>
    <x v="0"/>
    <x v="1"/>
    <n v="2"/>
    <x v="1"/>
    <s v="DIANTEIRO"/>
    <x v="1"/>
    <x v="11"/>
    <s v="HIFLY HF261 TECHCO 1"/>
    <x v="1"/>
    <s v="VW SAVEIRO"/>
    <s v="SEP6E36"/>
    <n v="48800"/>
    <n v="96742"/>
    <m/>
    <s v=""/>
    <s v="OK"/>
    <s v="GOMMA"/>
    <s v="1060-1"/>
    <n v="261.91000000000003"/>
    <n v="523.82000000000005"/>
    <s v=""/>
  </r>
  <r>
    <s v="1226/1227"/>
    <s v="1323 / 1423"/>
    <x v="3"/>
    <d v="2024-01-04T00:00:00"/>
    <d v="2024-01-11T00:00:00"/>
    <x v="7"/>
    <s v="GRITSCH"/>
    <x v="0"/>
    <x v="1"/>
    <n v="2"/>
    <x v="1"/>
    <s v="TRASEIRO"/>
    <x v="1"/>
    <x v="1"/>
    <s v="DELINTE DH2"/>
    <x v="1"/>
    <s v="VW SAVEIRO"/>
    <s v="SEP6E36"/>
    <n v="48800"/>
    <n v="96742"/>
    <m/>
    <s v=""/>
    <s v="OK"/>
    <s v="QUATRO1"/>
    <s v="1883-1"/>
    <n v="326"/>
    <n v="652"/>
    <s v=""/>
  </r>
  <r>
    <s v="1232/1233"/>
    <s v="2923"/>
    <x v="3"/>
    <d v="2024-01-05T00:00:00"/>
    <d v="2024-01-10T00:00:00"/>
    <x v="7"/>
    <s v="GRITSCH"/>
    <x v="0"/>
    <x v="6"/>
    <n v="2"/>
    <x v="1"/>
    <s v="DIANTEIRO"/>
    <x v="1"/>
    <x v="11"/>
    <s v="HIFLY HF261 TECHCO 1"/>
    <x v="1"/>
    <s v="VW SAVEIRO"/>
    <s v="SDU9F01"/>
    <n v="89000"/>
    <n v="88626"/>
    <m/>
    <s v=""/>
    <s v="OK"/>
    <s v="GOMMA"/>
    <n v="1296"/>
    <n v="279.99"/>
    <n v="559.98"/>
    <s v=""/>
  </r>
  <r>
    <s v="299"/>
    <s v="3621"/>
    <x v="3"/>
    <d v="2024-01-10T00:00:00"/>
    <s v="SEM OS"/>
    <x v="7"/>
    <s v="GRITSCH"/>
    <x v="0"/>
    <x v="0"/>
    <n v="1"/>
    <x v="4"/>
    <s v="TRASEIRO"/>
    <x v="10"/>
    <x v="28"/>
    <m/>
    <x v="0"/>
    <s v="CAMINHÃO FORD 2423"/>
    <s v="BCV8D45"/>
    <n v="158861"/>
    <s v="SEM OS"/>
    <m/>
    <s v=""/>
    <m/>
    <s v="IVO RECAP"/>
    <n v="49501"/>
    <n v="490"/>
    <n v="490"/>
    <s v=""/>
  </r>
  <r>
    <s v="153153"/>
    <s v="3920"/>
    <x v="3"/>
    <d v="2024-01-10T00:00:00"/>
    <s v="SEM OS"/>
    <x v="7"/>
    <s v="GRITSCH"/>
    <x v="0"/>
    <x v="0"/>
    <n v="1"/>
    <x v="4"/>
    <s v="TRASEIRO"/>
    <x v="10"/>
    <x v="28"/>
    <m/>
    <x v="0"/>
    <s v="CAMINHÃO FORD 2423"/>
    <s v="BCV8D45"/>
    <n v="158861"/>
    <s v="SEM OS"/>
    <m/>
    <s v=""/>
    <m/>
    <s v="IVO RECAP"/>
    <n v="49501"/>
    <n v="490"/>
    <n v="490"/>
    <s v=""/>
  </r>
  <r>
    <s v="GRI 102"/>
    <s v="3517"/>
    <x v="3"/>
    <d v="2024-01-10T00:00:00"/>
    <s v="SEM OS"/>
    <x v="7"/>
    <s v="GRITSCH"/>
    <x v="0"/>
    <x v="0"/>
    <n v="1"/>
    <x v="4"/>
    <s v="TRASEIRO"/>
    <x v="10"/>
    <x v="37"/>
    <s v="XMULTI"/>
    <x v="0"/>
    <s v="CAMINHÃO FORD 2423"/>
    <s v="BCV8D45"/>
    <n v="158861"/>
    <s v="SEM OS"/>
    <m/>
    <s v=""/>
    <m/>
    <s v="IVO RECAP"/>
    <n v="49501"/>
    <n v="490"/>
    <n v="490"/>
    <s v=""/>
  </r>
  <r>
    <s v="GRI 065"/>
    <s v="3718"/>
    <x v="3"/>
    <d v="2024-01-10T00:00:00"/>
    <s v="SEM OS"/>
    <x v="7"/>
    <s v="GRITSCH"/>
    <x v="0"/>
    <x v="0"/>
    <n v="1"/>
    <x v="4"/>
    <s v="TRASEIRO"/>
    <x v="10"/>
    <x v="27"/>
    <s v="PIRELLI FR88"/>
    <x v="0"/>
    <s v="CAMINHÃO FORD 2423"/>
    <s v="BCV8D45"/>
    <n v="158861"/>
    <s v="SEM OS"/>
    <m/>
    <s v=""/>
    <m/>
    <s v="IVO RECAP"/>
    <n v="49501"/>
    <n v="490"/>
    <n v="490"/>
    <s v=""/>
  </r>
  <r>
    <s v="1242/1243"/>
    <s v="3523 / 3023"/>
    <x v="3"/>
    <d v="2024-01-10T00:00:00"/>
    <d v="2024-01-22T00:00:00"/>
    <x v="7"/>
    <s v="GRITSCH"/>
    <x v="0"/>
    <x v="6"/>
    <n v="2"/>
    <x v="0"/>
    <s v="DIANTEIRO"/>
    <x v="0"/>
    <x v="21"/>
    <s v="TRIANGLE TR652"/>
    <x v="1"/>
    <s v="RENAULT MASTER"/>
    <s v="BDC9J76"/>
    <n v="130855"/>
    <n v="130395"/>
    <m/>
    <s v=""/>
    <m/>
    <s v="TRISSINO"/>
    <n v="50755"/>
    <n v="523.36"/>
    <n v="1046.72"/>
    <s v=""/>
  </r>
  <r>
    <s v="1238/1239"/>
    <s v="3523"/>
    <x v="3"/>
    <d v="2024-01-10T00:00:00"/>
    <d v="2024-01-13T00:00:00"/>
    <x v="7"/>
    <s v="GRITSCH"/>
    <x v="0"/>
    <x v="6"/>
    <n v="2"/>
    <x v="0"/>
    <s v="DIANTEIRO"/>
    <x v="0"/>
    <x v="21"/>
    <s v="TRIANGLE TR652"/>
    <x v="1"/>
    <s v="RENAULT MASTER"/>
    <s v="BDC9J85"/>
    <n v="159981"/>
    <n v="158438"/>
    <m/>
    <s v=""/>
    <s v="OK"/>
    <s v="TRISSINO"/>
    <n v="50755"/>
    <n v="523.36"/>
    <n v="1046.72"/>
    <s v=""/>
  </r>
  <r>
    <s v="1240/1241"/>
    <s v="3023 / 3523"/>
    <x v="3"/>
    <d v="2024-01-10T00:00:00"/>
    <d v="2024-01-13T00:00:00"/>
    <x v="7"/>
    <s v="GRITSCH"/>
    <x v="0"/>
    <x v="6"/>
    <n v="2"/>
    <x v="0"/>
    <s v="TRASEIRO"/>
    <x v="0"/>
    <x v="21"/>
    <s v="TRIANGLE TR652"/>
    <x v="1"/>
    <s v="RENAULT MASTER"/>
    <s v="BDC9J85"/>
    <n v="159981"/>
    <n v="158438"/>
    <m/>
    <s v=""/>
    <s v="OK"/>
    <s v="TRISSINO"/>
    <n v="50755"/>
    <n v="523.36"/>
    <n v="1046.72"/>
    <s v=""/>
  </r>
  <r>
    <n v="2522"/>
    <s v="2724"/>
    <x v="4"/>
    <d v="2024-01-10T00:00:00"/>
    <m/>
    <x v="7"/>
    <s v="GRITSCH"/>
    <x v="2"/>
    <x v="7"/>
    <n v="1"/>
    <x v="2"/>
    <s v="DIANTEIRO"/>
    <x v="2"/>
    <x v="11"/>
    <s v="HIFLY SUPER2000"/>
    <x v="2"/>
    <s v="FIAT FIORINO"/>
    <s v="BEQ2A54"/>
    <n v="131159"/>
    <m/>
    <m/>
    <s v=""/>
    <s v="OK "/>
    <s v="TRISSINO"/>
    <s v="65908-1"/>
    <n v="287.37"/>
    <n v="287.37"/>
    <s v=""/>
  </r>
  <r>
    <s v="1236/1237"/>
    <s v="3523"/>
    <x v="3"/>
    <d v="2024-01-10T00:00:00"/>
    <d v="2024-01-11T00:00:00"/>
    <x v="7"/>
    <s v="GRITSCH"/>
    <x v="0"/>
    <x v="4"/>
    <n v="2"/>
    <x v="0"/>
    <s v="DIANTEIRO"/>
    <x v="0"/>
    <x v="21"/>
    <s v="TRIANGLE TR652"/>
    <x v="1"/>
    <s v="RENAULT MASTER"/>
    <s v="RHL1G23"/>
    <n v="252912"/>
    <n v="256000"/>
    <m/>
    <s v=""/>
    <s v="OK"/>
    <s v="TRISSINO"/>
    <n v="50755"/>
    <n v="523.36"/>
    <n v="1046.72"/>
    <s v=""/>
  </r>
  <r>
    <s v="1244/1245"/>
    <s v="3223"/>
    <x v="3"/>
    <d v="2024-01-10T00:00:00"/>
    <d v="2024-01-15T00:00:00"/>
    <x v="7"/>
    <s v="GRITSCH"/>
    <x v="2"/>
    <x v="7"/>
    <n v="2"/>
    <x v="2"/>
    <s v="DIANTEIRO"/>
    <x v="2"/>
    <x v="11"/>
    <s v="HIFLY SUPER2000"/>
    <x v="1"/>
    <s v="FIAT FIORINO"/>
    <s v="RHS8D25"/>
    <n v="122000"/>
    <n v="121731"/>
    <m/>
    <s v=""/>
    <s v="OK"/>
    <s v="GOMMA"/>
    <n v="934"/>
    <n v="259.08"/>
    <n v="518.16"/>
    <s v=""/>
  </r>
  <r>
    <s v="1234/1235"/>
    <s v="2923"/>
    <x v="3"/>
    <d v="2024-01-10T00:00:00"/>
    <s v="SEM OS"/>
    <x v="7"/>
    <s v="GRITSCH"/>
    <x v="0"/>
    <x v="8"/>
    <n v="2"/>
    <x v="1"/>
    <s v="DIANTEIRO"/>
    <x v="1"/>
    <x v="11"/>
    <s v="HIFLY HF261 TECHCO 1"/>
    <x v="1"/>
    <s v="VW SAVEIRO"/>
    <s v="SDU9F69"/>
    <n v="86806"/>
    <s v="SEM OS"/>
    <m/>
    <s v=""/>
    <s v="OK"/>
    <s v="GOMMA"/>
    <n v="1296"/>
    <n v="279.99"/>
    <n v="559.98"/>
    <s v=""/>
  </r>
  <r>
    <s v="1252"/>
    <s v="2823"/>
    <x v="3"/>
    <d v="2024-01-10T00:00:00"/>
    <d v="2024-01-12T00:00:00"/>
    <x v="7"/>
    <s v="GRITSCH"/>
    <x v="0"/>
    <x v="8"/>
    <n v="1"/>
    <x v="1"/>
    <s v="DIANTEIRO"/>
    <x v="1"/>
    <x v="11"/>
    <s v="HIFLY HF261 TECHCO 1"/>
    <x v="1"/>
    <s v="VW SAVEIRO"/>
    <s v="SDU9F96"/>
    <n v="86806"/>
    <n v="87182"/>
    <m/>
    <s v=""/>
    <s v="OK"/>
    <s v="GOMMA"/>
    <n v="861"/>
    <n v="284.36"/>
    <n v="284.36"/>
    <s v=""/>
  </r>
  <r>
    <n v="2525"/>
    <s v="2525"/>
    <x v="4"/>
    <d v="2024-01-10T00:00:00"/>
    <m/>
    <x v="7"/>
    <s v="GRITSCH"/>
    <x v="2"/>
    <x v="7"/>
    <n v="1"/>
    <x v="0"/>
    <s v="DIANTEIRO"/>
    <x v="0"/>
    <x v="39"/>
    <s v="SUNNY NL106"/>
    <x v="1"/>
    <s v="RENAULT MASTER"/>
    <s v="SEL5J85"/>
    <n v="81266"/>
    <m/>
    <m/>
    <s v=""/>
    <s v="OK "/>
    <s v="TRISSINO"/>
    <n v="65908"/>
    <n v="574.04"/>
    <n v="574.04"/>
    <s v=""/>
  </r>
  <r>
    <n v="2526"/>
    <s v="2526"/>
    <x v="4"/>
    <d v="2024-01-10T00:00:00"/>
    <m/>
    <x v="7"/>
    <s v="GRITSCH"/>
    <x v="2"/>
    <x v="7"/>
    <n v="1"/>
    <x v="0"/>
    <s v="DIANTEIRO"/>
    <x v="0"/>
    <x v="39"/>
    <s v="SUNNY NL106"/>
    <x v="2"/>
    <s v="RENAULT MASTER"/>
    <s v="SEL5J85"/>
    <n v="81266"/>
    <m/>
    <m/>
    <s v=""/>
    <s v="OK "/>
    <s v="TRISSINO"/>
    <n v="65908"/>
    <n v="574.04"/>
    <n v="574.04"/>
    <s v=""/>
  </r>
  <r>
    <s v="1246/1247"/>
    <s v="3523"/>
    <x v="3"/>
    <d v="2024-01-12T00:00:00"/>
    <s v="SEM OS"/>
    <x v="7"/>
    <s v="GRITSCH"/>
    <x v="0"/>
    <x v="5"/>
    <n v="2"/>
    <x v="0"/>
    <s v="DIANTEIRO"/>
    <x v="0"/>
    <x v="21"/>
    <s v="TRIANGLE TR652"/>
    <x v="1"/>
    <s v="RENAULT MASTER"/>
    <s v="RHL2D89"/>
    <n v="161589"/>
    <n v="167954"/>
    <m/>
    <s v=""/>
    <s v="OK"/>
    <s v="TRISSINO"/>
    <n v="50755"/>
    <n v="523.36"/>
    <n v="1046.72"/>
    <s v=""/>
  </r>
  <r>
    <s v="1248/1249"/>
    <s v="3523"/>
    <x v="3"/>
    <d v="2024-01-12T00:00:00"/>
    <s v="SEM OS"/>
    <x v="7"/>
    <s v="GRITSCH"/>
    <x v="0"/>
    <x v="5"/>
    <n v="2"/>
    <x v="0"/>
    <s v="TRASEIRO"/>
    <x v="0"/>
    <x v="21"/>
    <s v="TRIANGLE TR652"/>
    <x v="1"/>
    <s v="RENAULT MASTER"/>
    <s v="RHL2D89"/>
    <n v="161589"/>
    <n v="167954"/>
    <m/>
    <s v=""/>
    <s v="OK"/>
    <s v="TRISSINO"/>
    <n v="50755"/>
    <n v="523.36"/>
    <n v="1046.72"/>
    <s v=""/>
  </r>
  <r>
    <s v="1250/1251"/>
    <s v="2023"/>
    <x v="3"/>
    <d v="2024-01-15T00:00:00"/>
    <s v="SEM OS"/>
    <x v="7"/>
    <s v="GRITSCH"/>
    <x v="0"/>
    <x v="4"/>
    <n v="2"/>
    <x v="4"/>
    <s v="DIANTEIRO"/>
    <x v="10"/>
    <x v="14"/>
    <s v="XBRI CURVE PLUS"/>
    <x v="0"/>
    <s v="CAMINÃO VOLVO VM330"/>
    <s v="SDP3I31"/>
    <n v="189158"/>
    <s v="SEM OS"/>
    <m/>
    <s v=""/>
    <m/>
    <s v="ADILSON"/>
    <s v="ADILSON"/>
    <n v="0"/>
    <n v="0"/>
    <s v=""/>
  </r>
  <r>
    <s v="2566"/>
    <s v="2724"/>
    <x v="4"/>
    <d v="2024-01-15T00:00:00"/>
    <m/>
    <x v="7"/>
    <s v="GRITSCH"/>
    <x v="2"/>
    <x v="13"/>
    <n v="1"/>
    <x v="1"/>
    <s v="TRASEIRO"/>
    <x v="1"/>
    <x v="13"/>
    <s v="RXMOTION H12  ROADX"/>
    <x v="2"/>
    <s v="VW SAVEIRO"/>
    <s v="SEP6E16"/>
    <n v="56127"/>
    <m/>
    <m/>
    <m/>
    <s v="OK "/>
    <s v="RS PNEUS "/>
    <s v="18839-1"/>
    <n v="279.35000000000002"/>
    <n v="279.35000000000002"/>
    <m/>
  </r>
  <r>
    <s v="2567"/>
    <s v="2724"/>
    <x v="4"/>
    <d v="2024-01-15T00:00:00"/>
    <m/>
    <x v="7"/>
    <s v="GRITSCH"/>
    <x v="2"/>
    <x v="13"/>
    <n v="1"/>
    <x v="1"/>
    <s v="DIANTEIRO"/>
    <x v="1"/>
    <x v="13"/>
    <s v="RXMOTION H12  ROADX"/>
    <x v="2"/>
    <s v="VW SAVEIRO"/>
    <s v="SEP6E16"/>
    <n v="56127"/>
    <m/>
    <m/>
    <m/>
    <s v="OK "/>
    <s v="RS PNEUS "/>
    <s v="18839-1"/>
    <n v="279.35000000000002"/>
    <n v="279.35000000000002"/>
    <m/>
  </r>
  <r>
    <s v="2568"/>
    <s v="2724"/>
    <x v="4"/>
    <d v="2024-01-15T00:00:00"/>
    <m/>
    <x v="7"/>
    <s v="GRITSCH"/>
    <x v="2"/>
    <x v="13"/>
    <n v="1"/>
    <x v="1"/>
    <s v="DIANTEIRO"/>
    <x v="1"/>
    <x v="13"/>
    <s v="RXMOTION H12  ROADX"/>
    <x v="2"/>
    <s v="VW SAVEIRO"/>
    <s v="SEP6E16"/>
    <n v="56127"/>
    <m/>
    <m/>
    <m/>
    <s v="OK "/>
    <s v="RS PNEUS "/>
    <s v="18839-1"/>
    <n v="279.35000000000002"/>
    <n v="279.35000000000002"/>
    <m/>
  </r>
  <r>
    <s v="1253/1254"/>
    <s v="2123 / 3223"/>
    <x v="3"/>
    <d v="2024-01-16T00:00:00"/>
    <d v="2024-01-19T00:00:00"/>
    <x v="7"/>
    <s v="GRITSCH"/>
    <x v="0"/>
    <x v="9"/>
    <n v="2"/>
    <x v="2"/>
    <s v="TRASEIRO"/>
    <x v="2"/>
    <x v="11"/>
    <s v="HIFLY SUPER2000"/>
    <x v="1"/>
    <s v="FIAT FIORINO"/>
    <s v="RHS8D13"/>
    <n v="135890"/>
    <n v="136583"/>
    <m/>
    <s v=""/>
    <s v="OK"/>
    <s v="GOMMA"/>
    <n v="934"/>
    <n v="259.08"/>
    <n v="518.16"/>
    <s v=""/>
  </r>
  <r>
    <s v="1255/1256"/>
    <s v="2223"/>
    <x v="3"/>
    <d v="2024-01-16T00:00:00"/>
    <d v="2024-01-19T00:00:00"/>
    <x v="7"/>
    <s v="GRITSCH"/>
    <x v="0"/>
    <x v="9"/>
    <n v="2"/>
    <x v="2"/>
    <s v="DIANTEIRO"/>
    <x v="2"/>
    <x v="11"/>
    <s v="HIFLY SUPER2000"/>
    <x v="1"/>
    <s v="FIAT FIORINO"/>
    <s v="RHS8D13"/>
    <n v="135890"/>
    <n v="136583"/>
    <m/>
    <s v=""/>
    <s v="OK"/>
    <s v="GOMMA"/>
    <n v="934"/>
    <n v="259.08"/>
    <n v="518.16"/>
    <s v=""/>
  </r>
  <r>
    <s v="1257/1258"/>
    <s v="2923"/>
    <x v="3"/>
    <d v="2024-01-16T00:00:00"/>
    <d v="2024-01-19T00:00:00"/>
    <x v="7"/>
    <s v="GRITSCH"/>
    <x v="0"/>
    <x v="9"/>
    <n v="2"/>
    <x v="1"/>
    <s v="TRASEIRO"/>
    <x v="1"/>
    <x v="11"/>
    <s v="HIFLY HF261 TECHCO 1"/>
    <x v="1"/>
    <s v="VW SAVEIRO"/>
    <s v="SEP6E17"/>
    <n v="30672"/>
    <n v="32649"/>
    <m/>
    <s v=""/>
    <s v="OK"/>
    <s v="GOMMA"/>
    <n v="1296"/>
    <n v="279.99"/>
    <n v="559.98"/>
    <s v=""/>
  </r>
  <r>
    <s v="1259/1260"/>
    <s v="2923"/>
    <x v="3"/>
    <d v="2024-01-16T00:00:00"/>
    <d v="2024-01-19T00:00:00"/>
    <x v="7"/>
    <s v="GRITSCH"/>
    <x v="0"/>
    <x v="9"/>
    <n v="2"/>
    <x v="1"/>
    <s v="DIANTEIRO"/>
    <x v="1"/>
    <x v="11"/>
    <s v="HIFLY HF261 TECHCO 1"/>
    <x v="1"/>
    <s v="VW SAVEIRO"/>
    <s v="SEP6E17"/>
    <n v="30672"/>
    <n v="32649"/>
    <m/>
    <s v=""/>
    <s v="OK"/>
    <s v="GOMMA"/>
    <n v="1296"/>
    <n v="279.99"/>
    <n v="559.98"/>
    <s v=""/>
  </r>
  <r>
    <s v="1261"/>
    <s v="3023"/>
    <x v="3"/>
    <d v="2024-01-17T00:00:00"/>
    <s v="SEM OS "/>
    <x v="7"/>
    <s v="GRITSCH"/>
    <x v="3"/>
    <x v="12"/>
    <n v="1"/>
    <x v="1"/>
    <s v="DIANTEIRO"/>
    <x v="1"/>
    <x v="39"/>
    <s v="SUNNY NP226"/>
    <x v="1"/>
    <s v="VW GOL"/>
    <s v="BDF6H38"/>
    <n v="79254"/>
    <s v="SEM OS"/>
    <m/>
    <s v=""/>
    <m/>
    <s v="GOMMA"/>
    <n v="1381"/>
    <n v="289.01"/>
    <n v="289.01"/>
    <s v=""/>
  </r>
  <r>
    <s v="1272/1273"/>
    <s v="3723 / 2623"/>
    <x v="3"/>
    <d v="2024-01-17T00:00:00"/>
    <s v="SEM OS"/>
    <x v="7"/>
    <s v="GRITSCH"/>
    <x v="2"/>
    <x v="3"/>
    <n v="2"/>
    <x v="4"/>
    <s v="DIANTEIRO"/>
    <x v="10"/>
    <x v="29"/>
    <s v="AMULET ATSOS"/>
    <x v="1"/>
    <s v="CAMINHÃO VW 24.280"/>
    <s v="BDY7I29"/>
    <n v="542928"/>
    <s v="SEM OS"/>
    <m/>
    <s v=""/>
    <m/>
    <s v="GOMMA"/>
    <n v="1382"/>
    <n v="1655.48"/>
    <n v="3310.96"/>
    <s v=""/>
  </r>
  <r>
    <s v="1262/1263"/>
    <s v="2223 / 2123"/>
    <x v="3"/>
    <d v="2024-01-17T00:00:00"/>
    <d v="2024-04-24T00:00:00"/>
    <x v="7"/>
    <s v="GRITSCH"/>
    <x v="0"/>
    <x v="1"/>
    <n v="2"/>
    <x v="2"/>
    <s v="DIANTEIRO"/>
    <x v="2"/>
    <x v="11"/>
    <s v="HIFLY SUPER2000"/>
    <x v="1"/>
    <s v="FIAT FIORINO"/>
    <s v="RHS8D35"/>
    <n v="150400"/>
    <n v="151155"/>
    <m/>
    <s v=""/>
    <s v="OK"/>
    <s v="GOMMA"/>
    <n v="934"/>
    <n v="259.08"/>
    <n v="518.16"/>
    <s v=""/>
  </r>
  <r>
    <s v="1264/1265"/>
    <s v="2123"/>
    <x v="3"/>
    <d v="2024-01-17T00:00:00"/>
    <d v="2024-04-24T00:00:00"/>
    <x v="7"/>
    <s v="GRITSCH"/>
    <x v="0"/>
    <x v="1"/>
    <n v="2"/>
    <x v="2"/>
    <s v="TRASEIRO"/>
    <x v="2"/>
    <x v="11"/>
    <s v="HIFLY SUPER2000"/>
    <x v="1"/>
    <s v="FIAT FIORINO"/>
    <s v="RHS8D35"/>
    <n v="150400"/>
    <n v="151155"/>
    <m/>
    <s v=""/>
    <s v="OK"/>
    <s v="GOMMA"/>
    <n v="934"/>
    <n v="259.08"/>
    <n v="518.16"/>
    <s v=""/>
  </r>
  <r>
    <s v="1266/1267"/>
    <s v="2923"/>
    <x v="3"/>
    <d v="2024-01-17T00:00:00"/>
    <d v="2024-01-23T00:00:00"/>
    <x v="7"/>
    <s v="GRITSCH"/>
    <x v="0"/>
    <x v="8"/>
    <n v="2"/>
    <x v="1"/>
    <s v="DIANTEIRO"/>
    <x v="1"/>
    <x v="11"/>
    <s v="HIFLY HF261 TECHCO 1"/>
    <x v="1"/>
    <s v="VW SAVEIRO"/>
    <s v="SDU9G01"/>
    <n v="82700"/>
    <n v="83280"/>
    <m/>
    <s v=""/>
    <s v="OK"/>
    <s v="GOMMA"/>
    <n v="1296"/>
    <n v="279.99"/>
    <n v="559.98"/>
    <s v=""/>
  </r>
  <r>
    <s v="1268/1269"/>
    <s v="3523"/>
    <x v="3"/>
    <d v="2024-01-17T00:00:00"/>
    <d v="2024-01-19T00:00:00"/>
    <x v="7"/>
    <s v="GRITSCH"/>
    <x v="0"/>
    <x v="1"/>
    <n v="2"/>
    <x v="0"/>
    <s v="DIANTEIRO"/>
    <x v="0"/>
    <x v="21"/>
    <s v="TRIANGLE TR652"/>
    <x v="1"/>
    <s v="RENAULT MASTER"/>
    <s v="SEL5J85"/>
    <n v="45000"/>
    <n v="96800"/>
    <m/>
    <s v=""/>
    <s v="OK"/>
    <s v="TRISSINO"/>
    <n v="50755"/>
    <n v="523.36"/>
    <n v="1046.72"/>
    <s v=""/>
  </r>
  <r>
    <s v="1270/1271"/>
    <s v="3523"/>
    <x v="3"/>
    <d v="2024-01-17T00:00:00"/>
    <d v="2024-01-19T00:00:00"/>
    <x v="7"/>
    <s v="GRITSCH"/>
    <x v="0"/>
    <x v="1"/>
    <n v="2"/>
    <x v="0"/>
    <s v="TRASEIRO"/>
    <x v="0"/>
    <x v="21"/>
    <s v="TRIANGLE TR652"/>
    <x v="1"/>
    <s v="RENAULT MASTER"/>
    <s v="SEL5J85"/>
    <n v="45000"/>
    <n v="96800"/>
    <m/>
    <s v=""/>
    <s v="OK"/>
    <s v="TRISSINO"/>
    <n v="50755"/>
    <n v="523.36"/>
    <n v="1046.72"/>
    <s v=""/>
  </r>
  <r>
    <s v="2569"/>
    <s v="2724"/>
    <x v="4"/>
    <d v="2024-01-17T00:00:00"/>
    <m/>
    <x v="7"/>
    <s v="GRITSCH"/>
    <x v="5"/>
    <x v="5"/>
    <n v="1"/>
    <x v="1"/>
    <s v="DIANTEIRO"/>
    <x v="1"/>
    <x v="13"/>
    <s v="RXMOTION H12  ROADX"/>
    <x v="2"/>
    <s v="VW SAVEIRO"/>
    <s v="SEP6E14"/>
    <m/>
    <m/>
    <m/>
    <m/>
    <s v="OK "/>
    <s v="RS PNEUS "/>
    <s v="18839-1"/>
    <n v="279.35000000000002"/>
    <n v="279.35000000000002"/>
    <s v=""/>
  </r>
  <r>
    <s v="1281/1282"/>
    <s v="1123 / 1023"/>
    <x v="3"/>
    <d v="2024-01-18T00:00:00"/>
    <s v="SEM OS "/>
    <x v="7"/>
    <s v="GRITSCH"/>
    <x v="0"/>
    <x v="4"/>
    <n v="2"/>
    <x v="0"/>
    <s v="TRASEIRO"/>
    <x v="0"/>
    <x v="1"/>
    <s v="DELINTE DV2"/>
    <x v="1"/>
    <s v="RENAULT MASTER"/>
    <m/>
    <m/>
    <s v="SEM OS "/>
    <m/>
    <s v=""/>
    <m/>
    <s v="QUATRO1"/>
    <n v="1883"/>
    <n v="547"/>
    <n v="1094"/>
    <s v=""/>
  </r>
  <r>
    <s v="1280"/>
    <s v="2023"/>
    <x v="3"/>
    <d v="2024-01-18T00:00:00"/>
    <s v="SEM OS "/>
    <x v="7"/>
    <s v="GRITSCH"/>
    <x v="3"/>
    <x v="12"/>
    <n v="1"/>
    <x v="1"/>
    <s v="DIANTEIRO"/>
    <x v="1"/>
    <x v="39"/>
    <s v="SUNNY NP226"/>
    <x v="1"/>
    <s v="VW GOL"/>
    <s v="BDF6H38"/>
    <n v="79254"/>
    <s v="SEM OS "/>
    <m/>
    <s v=""/>
    <m/>
    <s v="GOMMA"/>
    <n v="1381"/>
    <n v="289.01"/>
    <n v="289.01"/>
    <s v=""/>
  </r>
  <r>
    <s v="1274/1275"/>
    <s v="2023 / 2223"/>
    <x v="3"/>
    <d v="2024-01-18T00:00:00"/>
    <d v="2024-01-19T00:00:00"/>
    <x v="7"/>
    <s v="GRITSCH"/>
    <x v="2"/>
    <x v="11"/>
    <n v="2"/>
    <x v="2"/>
    <s v="TRASEIRO"/>
    <x v="2"/>
    <x v="11"/>
    <s v="HIFLY SUPER2000"/>
    <x v="1"/>
    <s v="FIAT FIORINO"/>
    <s v="BEQ2A54"/>
    <n v="99654"/>
    <n v="100881"/>
    <m/>
    <s v=""/>
    <s v="OK"/>
    <s v="ESTOQUE"/>
    <s v="ESTOQUE"/>
    <n v="0"/>
    <n v="0"/>
    <s v=""/>
  </r>
  <r>
    <s v="1276/1277"/>
    <s v="2123 / 2223"/>
    <x v="3"/>
    <d v="2024-01-18T00:00:00"/>
    <d v="2024-01-19T00:00:00"/>
    <x v="7"/>
    <s v="GRITSCH"/>
    <x v="2"/>
    <x v="11"/>
    <n v="2"/>
    <x v="2"/>
    <s v="DIANTEIRO"/>
    <x v="2"/>
    <x v="11"/>
    <s v="HIFLY SUPER2000"/>
    <x v="1"/>
    <s v="FIAT FIORINO"/>
    <s v="BEQ2A54"/>
    <n v="99654"/>
    <n v="100881"/>
    <m/>
    <s v=""/>
    <s v="OK"/>
    <s v="GOMMA "/>
    <n v="1533"/>
    <n v="260.89999999999998"/>
    <n v="521.79999999999995"/>
    <s v=""/>
  </r>
  <r>
    <s v="1278/1279"/>
    <s v="2923"/>
    <x v="3"/>
    <d v="2024-01-18T00:00:00"/>
    <d v="2024-01-23T00:00:00"/>
    <x v="7"/>
    <s v="GRITSCH"/>
    <x v="2"/>
    <x v="7"/>
    <n v="2"/>
    <x v="1"/>
    <s v="TRASEIRO"/>
    <x v="1"/>
    <x v="11"/>
    <s v="HIFLY HF261 TECHCO 1"/>
    <x v="1"/>
    <s v="VW SAVEIRO"/>
    <s v="SDU9F67"/>
    <n v="89000"/>
    <n v="88209"/>
    <m/>
    <s v=""/>
    <s v="OK"/>
    <s v="GOMMA"/>
    <n v="1296"/>
    <n v="279.99"/>
    <n v="559.98"/>
    <s v=""/>
  </r>
  <r>
    <s v="1283/1284"/>
    <s v="3123"/>
    <x v="3"/>
    <d v="2024-01-19T00:00:00"/>
    <s v="SEM OS"/>
    <x v="7"/>
    <s v="GRITSCH"/>
    <x v="0"/>
    <x v="0"/>
    <n v="2"/>
    <x v="4"/>
    <s v="DIANTEIRO"/>
    <x v="10"/>
    <x v="40"/>
    <s v="JETWAY-JUL 2"/>
    <x v="1"/>
    <s v="CAMINHÃO FORD 2423"/>
    <s v="BBW0296"/>
    <n v="262601"/>
    <s v="SEM OS"/>
    <m/>
    <s v=""/>
    <m/>
    <s v="GOMMA"/>
    <n v="1396"/>
    <n v="1721.44"/>
    <n v="3442.88"/>
    <s v=""/>
  </r>
  <r>
    <s v="1285/1286"/>
    <s v="3123"/>
    <x v="3"/>
    <d v="2024-01-19T00:00:00"/>
    <s v="SEM OS"/>
    <x v="7"/>
    <s v="GRITSCH"/>
    <x v="0"/>
    <x v="0"/>
    <n v="2"/>
    <x v="4"/>
    <s v="DIANTEIRO"/>
    <x v="10"/>
    <x v="40"/>
    <s v="JETWAY-JUL 2"/>
    <x v="1"/>
    <s v="CAMINHÃO FORD 2423"/>
    <s v="BBW0296"/>
    <n v="262601"/>
    <s v="SEM OS"/>
    <m/>
    <s v=""/>
    <m/>
    <s v="GOMMA"/>
    <n v="1396"/>
    <n v="1721.44"/>
    <n v="3442.88"/>
    <s v=""/>
  </r>
  <r>
    <s v="1287/1288"/>
    <s v="4423"/>
    <x v="3"/>
    <d v="2024-01-22T00:00:00"/>
    <s v="SEM OS"/>
    <x v="7"/>
    <s v="GRITSCH"/>
    <x v="3"/>
    <x v="12"/>
    <n v="2"/>
    <x v="0"/>
    <s v="DIANTEIRO"/>
    <x v="0"/>
    <x v="39"/>
    <s v="SUNNY NL106"/>
    <x v="1"/>
    <s v="RENAULT MASTER"/>
    <s v="RHS3G80"/>
    <n v="18385"/>
    <s v="SEM OS"/>
    <m/>
    <s v=""/>
    <m/>
    <s v="GOMMA"/>
    <n v="1409"/>
    <n v="519.05999999999995"/>
    <n v="1038.1199999999999"/>
    <s v=""/>
  </r>
  <r>
    <s v="GRI033"/>
    <s v="0922"/>
    <x v="3"/>
    <d v="2024-01-23T00:00:00"/>
    <s v="SEM OS"/>
    <x v="7"/>
    <s v="GRITSCH"/>
    <x v="0"/>
    <x v="4"/>
    <n v="1"/>
    <x v="4"/>
    <s v="TRASEIRO"/>
    <x v="10"/>
    <x v="35"/>
    <s v="BRIDGESTONE R269"/>
    <x v="0"/>
    <s v="CAMINHÃO VW 33.330"/>
    <s v="SEW5B71"/>
    <n v="9076"/>
    <s v="SEM OS"/>
    <m/>
    <s v=""/>
    <m/>
    <s v="IVO RECAP"/>
    <n v="49890"/>
    <n v="570"/>
    <n v="570"/>
    <s v=""/>
  </r>
  <r>
    <s v="GRI022"/>
    <s v="1422"/>
    <x v="3"/>
    <d v="2024-01-23T00:00:00"/>
    <s v="SEM OS"/>
    <x v="7"/>
    <s v="GRITSCH"/>
    <x v="0"/>
    <x v="4"/>
    <n v="1"/>
    <x v="4"/>
    <s v="TRASEIRO"/>
    <x v="10"/>
    <x v="35"/>
    <s v="BRIDGESTONE R269"/>
    <x v="0"/>
    <s v="CAMINHÃO VW 33.330"/>
    <s v="SEW5B71"/>
    <n v="9076"/>
    <s v="SEM OS"/>
    <m/>
    <s v=""/>
    <m/>
    <s v="IVO RECAP"/>
    <n v="50120"/>
    <n v="550"/>
    <n v="550"/>
    <s v=""/>
  </r>
  <r>
    <s v="081"/>
    <s v="4222"/>
    <x v="3"/>
    <d v="2024-01-23T00:00:00"/>
    <s v="SEM OS"/>
    <x v="7"/>
    <s v="GRITSCH"/>
    <x v="0"/>
    <x v="4"/>
    <n v="1"/>
    <x v="4"/>
    <s v="TRASEIRO"/>
    <x v="10"/>
    <x v="41"/>
    <s v="STEELMARK AGS"/>
    <x v="0"/>
    <s v="CAMINHÃO VW 33.330"/>
    <s v="SEW5B71"/>
    <n v="9076"/>
    <s v="SEM OS"/>
    <m/>
    <s v=""/>
    <m/>
    <s v="IVO RECAP"/>
    <n v="50120"/>
    <n v="550"/>
    <n v="550"/>
    <s v=""/>
  </r>
  <r>
    <s v="GRI041"/>
    <s v="0721"/>
    <x v="3"/>
    <d v="2024-01-23T00:00:00"/>
    <s v="SEM OS"/>
    <x v="7"/>
    <s v="GRITSCH"/>
    <x v="0"/>
    <x v="4"/>
    <n v="1"/>
    <x v="4"/>
    <s v="TRASEIRO"/>
    <x v="10"/>
    <x v="35"/>
    <s v="BRIDGESTONE R268"/>
    <x v="0"/>
    <s v="CAMINHÃO VW 33.330"/>
    <s v="SEW5B71"/>
    <n v="9076"/>
    <s v="SEM OS"/>
    <m/>
    <s v=""/>
    <m/>
    <s v="IVO RECAP"/>
    <n v="50120"/>
    <n v="550"/>
    <n v="550"/>
    <s v=""/>
  </r>
  <r>
    <s v="SF/SF/SF"/>
    <s v="0123/0123/3823"/>
    <x v="3"/>
    <d v="2024-01-23T00:00:00"/>
    <s v="SEM OS"/>
    <x v="7"/>
    <s v="GRITSCH"/>
    <x v="0"/>
    <x v="4"/>
    <n v="3"/>
    <x v="4"/>
    <s v="TRASEIRO"/>
    <x v="10"/>
    <x v="11"/>
    <s v="HIFLY HH162"/>
    <x v="0"/>
    <s v="CAMINHÃO VW 33.330"/>
    <s v="SEW5B71"/>
    <n v="9076"/>
    <s v="SEM OS"/>
    <m/>
    <s v=""/>
    <m/>
    <s v="MEIA VIDA"/>
    <s v="MEIA VIDA"/>
    <n v="0"/>
    <n v="0"/>
    <s v=""/>
  </r>
  <r>
    <s v="165"/>
    <s v="3922"/>
    <x v="3"/>
    <d v="2024-01-23T00:00:00"/>
    <s v="SEM OS"/>
    <x v="7"/>
    <s v="GRITSCH"/>
    <x v="0"/>
    <x v="4"/>
    <n v="1"/>
    <x v="4"/>
    <s v="TRASEIRO"/>
    <x v="10"/>
    <x v="41"/>
    <s v="STEELMARK AGS"/>
    <x v="0"/>
    <s v="CAMINHÃO VW 33.330"/>
    <s v="SEW5B71"/>
    <n v="9076"/>
    <s v="SEM OS"/>
    <m/>
    <s v=""/>
    <m/>
    <s v="MEIA VIDA"/>
    <s v="MEIA VIDA"/>
    <n v="0"/>
    <n v="0"/>
    <s v=""/>
  </r>
  <r>
    <s v="GRI023"/>
    <s v="1422"/>
    <x v="3"/>
    <d v="2024-01-23T00:00:00"/>
    <s v="SEM OS"/>
    <x v="7"/>
    <s v="GRITSCH"/>
    <x v="0"/>
    <x v="4"/>
    <n v="1"/>
    <x v="4"/>
    <s v="TRASEIRO"/>
    <x v="10"/>
    <x v="35"/>
    <s v="BRIDGESTONE R269"/>
    <x v="0"/>
    <s v="CAMINHÃO VW 33.330"/>
    <s v="SEW5B71"/>
    <n v="9076"/>
    <s v="SEM OS"/>
    <m/>
    <s v=""/>
    <m/>
    <s v="MEIA VIDA"/>
    <s v="MEIA VIDA"/>
    <n v="0"/>
    <n v="0"/>
    <s v=""/>
  </r>
  <r>
    <s v="1289/1290"/>
    <s v="3123"/>
    <x v="3"/>
    <d v="2024-01-23T00:00:00"/>
    <s v="SEM OS"/>
    <x v="7"/>
    <s v="GRITSCH"/>
    <x v="0"/>
    <x v="4"/>
    <n v="2"/>
    <x v="4"/>
    <s v="DIANTEIRO"/>
    <x v="10"/>
    <x v="40"/>
    <s v="JETWAY-JUL 2"/>
    <x v="1"/>
    <s v="CAMINHÃO VW 33.330"/>
    <s v="SEW5B71"/>
    <n v="9076"/>
    <s v="SEM OS"/>
    <n v="129593"/>
    <s v=""/>
    <m/>
    <s v="GOMMA"/>
    <n v="1398"/>
    <n v="1721.44"/>
    <n v="3442.88"/>
    <s v=""/>
  </r>
  <r>
    <s v="1291/1292"/>
    <s v="3123"/>
    <x v="3"/>
    <d v="2024-01-23T00:00:00"/>
    <s v="SEM OS"/>
    <x v="7"/>
    <s v="GRITSCH"/>
    <x v="0"/>
    <x v="4"/>
    <n v="2"/>
    <x v="4"/>
    <s v="DIANTEIRO"/>
    <x v="10"/>
    <x v="40"/>
    <s v="JETWAY-JUL 2"/>
    <x v="1"/>
    <s v="CAMINHÃO VW 33.330"/>
    <s v="SEW5B71"/>
    <n v="9076"/>
    <s v="SEM OS"/>
    <n v="129593"/>
    <s v=""/>
    <m/>
    <s v="GOMMA"/>
    <n v="1398"/>
    <n v="1721.44"/>
    <n v="3442.88"/>
    <s v=""/>
  </r>
  <r>
    <s v="1293/1294"/>
    <s v="4423"/>
    <x v="3"/>
    <d v="2024-01-25T00:00:00"/>
    <d v="2024-01-31T00:00:00"/>
    <x v="7"/>
    <s v="GRITSCH"/>
    <x v="0"/>
    <x v="0"/>
    <n v="2"/>
    <x v="0"/>
    <s v="DIANTEIRO"/>
    <x v="0"/>
    <x v="39"/>
    <s v="SUNNY NL106"/>
    <x v="1"/>
    <s v="RENAULT MASTER"/>
    <s v="BET7D67"/>
    <n v="50688"/>
    <n v="50759"/>
    <m/>
    <s v=""/>
    <m/>
    <s v="GOMMA"/>
    <n v="1409"/>
    <n v="519.05999999999995"/>
    <n v="1038.1199999999999"/>
    <s v=""/>
  </r>
  <r>
    <s v="1301/1302"/>
    <s v="3423"/>
    <x v="3"/>
    <d v="2024-01-25T00:00:00"/>
    <d v="2024-02-01T00:00:00"/>
    <x v="7"/>
    <s v="GRITSCH"/>
    <x v="2"/>
    <x v="3"/>
    <n v="2"/>
    <x v="1"/>
    <s v="DIANTEIRO"/>
    <x v="1"/>
    <x v="11"/>
    <s v="HIFLY HF261 TECHCO 1"/>
    <x v="1"/>
    <s v="VW SAVEIRO"/>
    <s v="SDU9E87"/>
    <n v="59292"/>
    <n v="60917"/>
    <m/>
    <s v=""/>
    <s v="OK"/>
    <s v="GOMMA"/>
    <s v="1409-1"/>
    <n v="274.99"/>
    <n v="549.98"/>
    <s v=""/>
  </r>
  <r>
    <s v="1295/1296"/>
    <s v="4423 / 4523"/>
    <x v="3"/>
    <d v="2024-01-25T00:00:00"/>
    <d v="2024-01-29T00:00:00"/>
    <x v="7"/>
    <s v="GRITSCH"/>
    <x v="0"/>
    <x v="8"/>
    <n v="2"/>
    <x v="0"/>
    <s v="DIANTEIRO"/>
    <x v="0"/>
    <x v="39"/>
    <s v="SUNNY NL106"/>
    <x v="1"/>
    <s v="RENAULT MASTER"/>
    <s v="SEJ1H99"/>
    <n v="97215"/>
    <n v="97630"/>
    <m/>
    <s v=""/>
    <m/>
    <s v="GOMMA"/>
    <n v="1409"/>
    <n v="519.05999999999995"/>
    <n v="1038.1199999999999"/>
    <s v=""/>
  </r>
  <r>
    <s v="1297/1298"/>
    <s v="4523 / 4423"/>
    <x v="3"/>
    <d v="2024-01-25T00:00:00"/>
    <d v="2024-01-29T00:00:00"/>
    <x v="7"/>
    <s v="GRITSCH"/>
    <x v="0"/>
    <x v="8"/>
    <n v="2"/>
    <x v="0"/>
    <s v="TRASEIRO"/>
    <x v="0"/>
    <x v="39"/>
    <s v="SUNNY NL106"/>
    <x v="1"/>
    <s v="RENAULT MASTER"/>
    <s v="SEJ1H99"/>
    <n v="97215"/>
    <n v="97630"/>
    <m/>
    <s v=""/>
    <m/>
    <s v="GOMMA"/>
    <n v="1409"/>
    <n v="519.05999999999995"/>
    <n v="1038.1199999999999"/>
    <s v=""/>
  </r>
  <r>
    <s v="1299/1300"/>
    <s v="4423"/>
    <x v="3"/>
    <d v="2024-01-25T00:00:00"/>
    <d v="2024-01-29T00:00:00"/>
    <x v="7"/>
    <s v="GRITSCH"/>
    <x v="0"/>
    <x v="9"/>
    <n v="2"/>
    <x v="0"/>
    <s v="DIANTEIRO"/>
    <x v="0"/>
    <x v="39"/>
    <s v="SUNNY NL106"/>
    <x v="1"/>
    <s v="RENAULT MASTER"/>
    <s v="SEL0E74"/>
    <n v="53896"/>
    <n v="54048"/>
    <m/>
    <s v=""/>
    <m/>
    <s v="GOMMA"/>
    <n v="1409"/>
    <n v="519.05999999999995"/>
    <n v="1038.1199999999999"/>
    <s v=""/>
  </r>
  <r>
    <s v="2609"/>
    <s v="2924"/>
    <x v="4"/>
    <d v="2024-01-27T00:00:00"/>
    <m/>
    <x v="7"/>
    <s v="GRITSCH"/>
    <x v="5"/>
    <x v="6"/>
    <n v="1"/>
    <x v="0"/>
    <s v="DIANTEIRO"/>
    <x v="0"/>
    <x v="39"/>
    <s v="SUNNY NL106"/>
    <x v="1"/>
    <s v="RENAULT MASTER"/>
    <s v="BEY4E59"/>
    <n v="145822"/>
    <m/>
    <m/>
    <s v=""/>
    <s v="OK "/>
    <s v="GOMMA "/>
    <s v="3334-2"/>
    <n v="580.12"/>
    <n v="580.12"/>
    <s v=""/>
  </r>
  <r>
    <s v="2602"/>
    <s v="0724"/>
    <x v="4"/>
    <d v="2024-01-29T00:00:00"/>
    <m/>
    <x v="7"/>
    <s v="GRITSCH"/>
    <x v="3"/>
    <x v="18"/>
    <n v="1"/>
    <x v="2"/>
    <s v="DIANTEIRO"/>
    <x v="9"/>
    <x v="36"/>
    <s v="SAILUN ATREZZO"/>
    <x v="1"/>
    <s v="VW GOL"/>
    <s v="RHB3H13"/>
    <n v="146164"/>
    <m/>
    <m/>
    <s v=""/>
    <s v="OK "/>
    <s v="GOMMA "/>
    <n v="3334"/>
    <n v="275"/>
    <n v="275"/>
    <s v=""/>
  </r>
  <r>
    <s v="2603"/>
    <s v="0724"/>
    <x v="4"/>
    <d v="2024-01-29T00:00:00"/>
    <m/>
    <x v="7"/>
    <s v="GRITSCH"/>
    <x v="3"/>
    <x v="18"/>
    <n v="1"/>
    <x v="2"/>
    <s v="DIANTEIRO"/>
    <x v="9"/>
    <x v="36"/>
    <s v="SAILUN ATREZZO"/>
    <x v="1"/>
    <s v="VW GOL"/>
    <s v="RHB3H13"/>
    <n v="146164"/>
    <m/>
    <m/>
    <s v=""/>
    <s v="OK "/>
    <s v="GOMMA "/>
    <n v="3334"/>
    <n v="275"/>
    <n v="275"/>
    <s v=""/>
  </r>
  <r>
    <s v="1309/1310"/>
    <s v="4523 / 4423"/>
    <x v="3"/>
    <d v="2024-01-29T00:00:00"/>
    <d v="2024-02-01T00:00:00"/>
    <x v="7"/>
    <s v="GRITSCH"/>
    <x v="2"/>
    <x v="14"/>
    <n v="2"/>
    <x v="0"/>
    <s v="DIANTEIRO"/>
    <x v="0"/>
    <x v="39"/>
    <s v="SUNNY NL106"/>
    <x v="1"/>
    <s v="RENAULT MASTER"/>
    <s v="RHK8F86"/>
    <n v="116872"/>
    <n v="116947"/>
    <m/>
    <s v=""/>
    <m/>
    <s v="GOMMA"/>
    <n v="1409"/>
    <n v="519.05999999999995"/>
    <n v="1038.1199999999999"/>
    <s v=""/>
  </r>
  <r>
    <s v="1311/1312"/>
    <s v="4523 / 4423"/>
    <x v="3"/>
    <d v="2024-01-29T00:00:00"/>
    <d v="2024-02-01T00:00:00"/>
    <x v="7"/>
    <s v="GRITSCH"/>
    <x v="2"/>
    <x v="14"/>
    <n v="2"/>
    <x v="0"/>
    <s v="TRASEIRO"/>
    <x v="0"/>
    <x v="39"/>
    <s v="SUNNY NL106"/>
    <x v="1"/>
    <s v="RENAULT MASTER"/>
    <s v="RHK8F86"/>
    <n v="116872"/>
    <n v="116947"/>
    <m/>
    <s v=""/>
    <m/>
    <s v="GOMMA"/>
    <n v="1409"/>
    <n v="519.05999999999995"/>
    <n v="1038.1199999999999"/>
    <s v=""/>
  </r>
  <r>
    <n v="2605"/>
    <s v="4424"/>
    <x v="4"/>
    <d v="2024-01-29T00:00:00"/>
    <m/>
    <x v="7"/>
    <s v="GRITSCH"/>
    <x v="3"/>
    <x v="18"/>
    <n v="1"/>
    <x v="0"/>
    <s v="DIANTEIRO"/>
    <x v="0"/>
    <x v="13"/>
    <s v="RXQUEST C02"/>
    <x v="1"/>
    <s v="RENAULT MASTER"/>
    <s v="RHS3G80"/>
    <n v="249025"/>
    <m/>
    <m/>
    <s v=""/>
    <s v="OK "/>
    <s v="RS PNEUS "/>
    <n v="19093"/>
    <n v="500.87"/>
    <n v="500.87"/>
    <s v=""/>
  </r>
  <r>
    <n v="2606"/>
    <s v="4424"/>
    <x v="4"/>
    <d v="2024-01-29T00:00:00"/>
    <m/>
    <x v="7"/>
    <s v="GRITSCH"/>
    <x v="3"/>
    <x v="18"/>
    <n v="1"/>
    <x v="0"/>
    <s v="DIANTEIRO"/>
    <x v="0"/>
    <x v="13"/>
    <s v="RXQUEST C02"/>
    <x v="1"/>
    <s v="RENAULT MASTER"/>
    <s v="RHS3G80"/>
    <n v="249025"/>
    <m/>
    <m/>
    <s v=""/>
    <s v="OK "/>
    <s v="RS PNEUS "/>
    <n v="19093"/>
    <n v="500.87"/>
    <n v="500.87"/>
    <s v=""/>
  </r>
  <r>
    <n v="2607"/>
    <s v="2924"/>
    <x v="4"/>
    <d v="2024-01-29T00:00:00"/>
    <m/>
    <x v="7"/>
    <s v="GRITSCH"/>
    <x v="3"/>
    <x v="18"/>
    <n v="1"/>
    <x v="0"/>
    <s v="TRASEIRO"/>
    <x v="0"/>
    <x v="13"/>
    <s v="RXQUEST C02"/>
    <x v="1"/>
    <s v="RENAULT MASTER"/>
    <s v="RHS3G80"/>
    <n v="249025"/>
    <m/>
    <m/>
    <s v=""/>
    <s v="OK "/>
    <s v="RS PNEUS "/>
    <n v="19093"/>
    <n v="500.87"/>
    <n v="500.87"/>
    <s v=""/>
  </r>
  <r>
    <n v="2608"/>
    <s v="4424"/>
    <x v="4"/>
    <d v="2024-01-29T00:00:00"/>
    <m/>
    <x v="7"/>
    <s v="GRITSCH"/>
    <x v="3"/>
    <x v="18"/>
    <n v="1"/>
    <x v="0"/>
    <s v="TRASEIRO"/>
    <x v="0"/>
    <x v="13"/>
    <s v="RXQUEST C02"/>
    <x v="1"/>
    <s v="RENAULT MASTER"/>
    <s v="RHS3G80"/>
    <n v="249025"/>
    <m/>
    <m/>
    <s v=""/>
    <s v="OK "/>
    <s v="RS PNEUS "/>
    <n v="19093"/>
    <n v="500.87"/>
    <n v="500.87"/>
    <s v=""/>
  </r>
  <r>
    <s v="1305/1306"/>
    <s v="4423"/>
    <x v="3"/>
    <d v="2024-01-29T00:00:00"/>
    <d v="2024-02-06T00:00:00"/>
    <x v="7"/>
    <s v="GRITSCH"/>
    <x v="2"/>
    <x v="7"/>
    <n v="2"/>
    <x v="1"/>
    <s v="DIANTEIRO"/>
    <x v="1"/>
    <x v="11"/>
    <s v="HIFLY HF261 TECHCO 1"/>
    <x v="1"/>
    <s v="VW SAVEIRO"/>
    <s v="SDU9F67"/>
    <n v="91800"/>
    <n v="91935"/>
    <m/>
    <s v=""/>
    <s v="OK"/>
    <s v="GOMMA"/>
    <s v="1409-1"/>
    <n v="274.99"/>
    <n v="549.98"/>
    <s v=""/>
  </r>
  <r>
    <s v="1307/1308"/>
    <s v="4223 / 3423"/>
    <x v="3"/>
    <d v="2024-01-29T00:00:00"/>
    <d v="2024-02-06T00:00:00"/>
    <x v="7"/>
    <s v="GRITSCH"/>
    <x v="2"/>
    <x v="7"/>
    <n v="2"/>
    <x v="1"/>
    <s v="TRASEIRO"/>
    <x v="1"/>
    <x v="11"/>
    <s v="HIFLY HF261 TECHCO 1"/>
    <x v="1"/>
    <s v="VW SAVEIRO"/>
    <s v="SDU9F67"/>
    <n v="91800"/>
    <n v="91935"/>
    <m/>
    <s v=""/>
    <s v="OK"/>
    <s v="GOMMA"/>
    <s v="1409-1"/>
    <n v="274.99"/>
    <n v="549.98"/>
    <s v=""/>
  </r>
  <r>
    <s v="1303/1304"/>
    <s v="3423 / 4223"/>
    <x v="3"/>
    <d v="2024-01-29T00:00:00"/>
    <d v="2024-02-06T00:00:00"/>
    <x v="7"/>
    <s v="GRITSCH"/>
    <x v="0"/>
    <x v="8"/>
    <n v="2"/>
    <x v="1"/>
    <s v="TRASEIRO"/>
    <x v="1"/>
    <x v="11"/>
    <s v="HIFLY HF261 TECHCO 1"/>
    <x v="1"/>
    <s v="VW SAVEIRO"/>
    <s v="SDU9F80"/>
    <n v="106250"/>
    <n v="108978"/>
    <m/>
    <s v=""/>
    <s v="OK"/>
    <s v="GOMMA"/>
    <s v="1409-1"/>
    <n v="274.99"/>
    <n v="549.98"/>
    <s v=""/>
  </r>
  <r>
    <s v="2552"/>
    <s v="2724"/>
    <x v="4"/>
    <d v="2024-01-29T00:00:00"/>
    <m/>
    <x v="7"/>
    <s v="GRITSCH"/>
    <x v="2"/>
    <x v="14"/>
    <n v="1"/>
    <x v="1"/>
    <s v="DIANTEIRO"/>
    <x v="1"/>
    <x v="13"/>
    <s v="RXMOTION H12"/>
    <x v="1"/>
    <s v="VW SAVEIRO"/>
    <s v="SEI5B94"/>
    <n v="119500"/>
    <m/>
    <m/>
    <s v=""/>
    <s v="OK "/>
    <s v="RS PNEUS "/>
    <s v="18839-1"/>
    <n v="279.35000000000002"/>
    <n v="279.35000000000002"/>
    <s v=""/>
  </r>
  <r>
    <n v="2553"/>
    <s v="2724"/>
    <x v="4"/>
    <d v="2024-01-29T00:00:00"/>
    <m/>
    <x v="7"/>
    <s v="GRITSCH"/>
    <x v="2"/>
    <x v="14"/>
    <n v="1"/>
    <x v="1"/>
    <s v="DIANTEIRO"/>
    <x v="1"/>
    <x v="13"/>
    <s v="RXMOTION H12"/>
    <x v="1"/>
    <s v="VW SAVEIRO"/>
    <s v="SEI5B94"/>
    <n v="119500"/>
    <m/>
    <m/>
    <s v=""/>
    <s v="OK "/>
    <s v="RS PNEUS "/>
    <s v="18839-1"/>
    <n v="279.35000000000002"/>
    <n v="279.35000000000002"/>
    <s v=""/>
  </r>
  <r>
    <n v="2554"/>
    <s v="2724"/>
    <x v="4"/>
    <d v="2024-01-29T00:00:00"/>
    <m/>
    <x v="7"/>
    <s v="GRITSCH"/>
    <x v="2"/>
    <x v="14"/>
    <n v="1"/>
    <x v="1"/>
    <s v="TRASEIRO"/>
    <x v="1"/>
    <x v="13"/>
    <s v="RXMOTION H12"/>
    <x v="1"/>
    <s v="VW SAVEIRO"/>
    <s v="SEI5B94"/>
    <n v="119500"/>
    <m/>
    <m/>
    <s v=""/>
    <s v="OK "/>
    <s v="RS PNEUS "/>
    <s v="18839-1"/>
    <n v="279.35000000000002"/>
    <n v="279.35000000000002"/>
    <s v=""/>
  </r>
  <r>
    <n v="2555"/>
    <s v="2724"/>
    <x v="4"/>
    <d v="2024-01-29T00:00:00"/>
    <m/>
    <x v="7"/>
    <s v="GRITSCH"/>
    <x v="2"/>
    <x v="14"/>
    <n v="1"/>
    <x v="1"/>
    <s v="TRASEIRO"/>
    <x v="1"/>
    <x v="13"/>
    <s v="RXMOTION H12"/>
    <x v="1"/>
    <s v="VW SAVEIRO"/>
    <s v="SEI5B94"/>
    <n v="119500"/>
    <m/>
    <m/>
    <s v=""/>
    <s v="OK "/>
    <s v="RS PNEUS "/>
    <s v="18839-1"/>
    <n v="279.35000000000002"/>
    <n v="279.35000000000002"/>
    <s v=""/>
  </r>
  <r>
    <s v="1313/1314"/>
    <s v="4123 / 3423"/>
    <x v="3"/>
    <d v="2024-01-31T00:00:00"/>
    <s v="SEM OS"/>
    <x v="7"/>
    <s v="GRITSCH"/>
    <x v="2"/>
    <x v="11"/>
    <n v="2"/>
    <x v="0"/>
    <s v="TRASEIRO"/>
    <x v="5"/>
    <x v="42"/>
    <s v="MASSIMO DUREVO V1"/>
    <x v="1"/>
    <s v="MB SPRINTER"/>
    <s v="BDE5I40"/>
    <n v="331576"/>
    <s v="SEM OS"/>
    <m/>
    <s v=""/>
    <s v="OK"/>
    <s v="PNEUMAR"/>
    <s v="152388-1"/>
    <n v="549"/>
    <n v="1098"/>
    <s v=""/>
  </r>
  <r>
    <s v="1315/1316"/>
    <s v="4123"/>
    <x v="3"/>
    <d v="2024-01-31T00:00:00"/>
    <s v="SEM OS"/>
    <x v="7"/>
    <s v="GRITSCH"/>
    <x v="2"/>
    <x v="11"/>
    <n v="2"/>
    <x v="0"/>
    <s v="TRASEIRO"/>
    <x v="5"/>
    <x v="42"/>
    <s v="MASSIMO DUREVO V1"/>
    <x v="1"/>
    <s v="MB SPRINTER"/>
    <s v="BDE5I40"/>
    <n v="331576"/>
    <s v="SEM OS"/>
    <m/>
    <s v=""/>
    <s v="OK"/>
    <s v="PNEUMAR"/>
    <s v="152388-1"/>
    <n v="549"/>
    <n v="1098"/>
    <s v=""/>
  </r>
  <r>
    <s v="1317/1318"/>
    <s v="3423"/>
    <x v="3"/>
    <d v="2024-01-31T00:00:00"/>
    <s v="SEM OS"/>
    <x v="7"/>
    <s v="GRITSCH"/>
    <x v="2"/>
    <x v="11"/>
    <n v="2"/>
    <x v="0"/>
    <s v="DIANTEIRO"/>
    <x v="5"/>
    <x v="42"/>
    <s v="MASSIMO DUREVO V1"/>
    <x v="1"/>
    <s v="MB SPRINTER"/>
    <s v="BDE5I40"/>
    <n v="331576"/>
    <s v="SEM OS"/>
    <m/>
    <s v=""/>
    <s v="OK"/>
    <s v="PNEUMAR"/>
    <s v="152388-1"/>
    <n v="549"/>
    <n v="1098"/>
    <s v=""/>
  </r>
  <r>
    <s v="1321/1322"/>
    <s v="2023"/>
    <x v="3"/>
    <d v="2024-01-31T00:00:00"/>
    <s v="SEM OS"/>
    <x v="7"/>
    <s v="GRITSCH"/>
    <x v="0"/>
    <x v="4"/>
    <n v="2"/>
    <x v="2"/>
    <s v="DIANTEIRO"/>
    <x v="2"/>
    <x v="11"/>
    <s v="HIFLY SUPER2000"/>
    <x v="1"/>
    <s v="FIAT FIORINO"/>
    <s v="BEX5C04"/>
    <n v="89084"/>
    <s v="SEM OS"/>
    <m/>
    <s v=""/>
    <s v="OK "/>
    <s v="PNEUMAR"/>
    <s v="152388-1"/>
    <n v="549"/>
    <n v="1098"/>
    <s v=""/>
  </r>
  <r>
    <s v="1323/1324"/>
    <s v="4423"/>
    <x v="3"/>
    <d v="2024-01-31T00:00:00"/>
    <d v="2024-02-15T00:00:00"/>
    <x v="7"/>
    <s v="GRITSCH"/>
    <x v="3"/>
    <x v="12"/>
    <n v="2"/>
    <x v="0"/>
    <s v="DIANTEIRO"/>
    <x v="0"/>
    <x v="39"/>
    <s v="SUNNY NL106"/>
    <x v="1"/>
    <s v="RENAULT MASTER"/>
    <s v="RHP7C50"/>
    <n v="87892"/>
    <n v="88538"/>
    <m/>
    <s v=""/>
    <m/>
    <s v="GOMMA"/>
    <n v="1409"/>
    <n v="519.05999999999995"/>
    <n v="1038.1199999999999"/>
    <s v=""/>
  </r>
  <r>
    <s v="1331/1332"/>
    <s v="4423"/>
    <x v="3"/>
    <d v="2024-02-05T00:00:00"/>
    <d v="2024-02-16T00:00:00"/>
    <x v="9"/>
    <s v="GRITSCH"/>
    <x v="0"/>
    <x v="0"/>
    <n v="2"/>
    <x v="0"/>
    <s v="TRASEIRO"/>
    <x v="0"/>
    <x v="39"/>
    <s v="SUNNY NL106"/>
    <x v="1"/>
    <s v="RENAULT MASTER"/>
    <s v="BDC9J75"/>
    <n v="50688"/>
    <n v="174066"/>
    <m/>
    <s v=""/>
    <m/>
    <s v="GOMMA"/>
    <n v="1409"/>
    <n v="519.05999999999995"/>
    <n v="1038.1199999999999"/>
    <s v=""/>
  </r>
  <r>
    <s v="1319/1320"/>
    <s v="3223 / 3423"/>
    <x v="3"/>
    <d v="2024-02-05T00:00:00"/>
    <s v="SEM OS"/>
    <x v="9"/>
    <s v="GRITSCH"/>
    <x v="0"/>
    <x v="0"/>
    <n v="2"/>
    <x v="3"/>
    <s v="TRASEIRO"/>
    <x v="4"/>
    <x v="14"/>
    <s v="XBRI ECOWAY"/>
    <x v="1"/>
    <s v="FORD CARGO 816S"/>
    <s v="BDD3B73"/>
    <n v="173994"/>
    <s v="SEM OS"/>
    <m/>
    <s v=""/>
    <m/>
    <s v="PNEUMAR"/>
    <n v="152388"/>
    <n v="699"/>
    <n v="1398"/>
    <s v=""/>
  </r>
  <r>
    <s v="1341/1342"/>
    <s v="1823 / 1723"/>
    <x v="3"/>
    <d v="2024-02-05T00:00:00"/>
    <s v="SEM OS"/>
    <x v="9"/>
    <s v="GRITSCH"/>
    <x v="1"/>
    <x v="2"/>
    <n v="2"/>
    <x v="0"/>
    <s v="DIANTEIRO"/>
    <x v="0"/>
    <x v="1"/>
    <s v="DELINTE DV2"/>
    <x v="1"/>
    <s v="RENAULT MASTER"/>
    <s v="RHL5F86"/>
    <n v="125358"/>
    <s v="SEM OS"/>
    <m/>
    <s v=""/>
    <m/>
    <s v="QUATRO1"/>
    <n v="1883"/>
    <n v="547"/>
    <n v="1094"/>
    <s v=""/>
  </r>
  <r>
    <s v="1333/1334"/>
    <s v="3423"/>
    <x v="3"/>
    <d v="2024-02-05T00:00:00"/>
    <s v="SEM OS"/>
    <x v="9"/>
    <s v="GRITSCH"/>
    <x v="0"/>
    <x v="4"/>
    <n v="2"/>
    <x v="1"/>
    <s v="DIANTEIRO"/>
    <x v="1"/>
    <x v="11"/>
    <s v="HIFLY HF261 TECHCO 1"/>
    <x v="1"/>
    <s v="VW SAVEIRO"/>
    <s v="SDU9E92"/>
    <n v="45927"/>
    <s v="SEM OS"/>
    <m/>
    <s v=""/>
    <s v="OK"/>
    <s v="GOMMA"/>
    <s v="1409-1"/>
    <n v="274.99"/>
    <n v="549.98"/>
    <s v=""/>
  </r>
  <r>
    <s v="1337/1338"/>
    <s v="3423 / 4423"/>
    <x v="3"/>
    <d v="2024-02-05T00:00:00"/>
    <d v="2024-02-06T00:00:00"/>
    <x v="9"/>
    <s v="GRITSCH"/>
    <x v="0"/>
    <x v="6"/>
    <n v="2"/>
    <x v="1"/>
    <s v="TRASEIRO"/>
    <x v="1"/>
    <x v="11"/>
    <s v="HIFLY HF261 TECHCO 1"/>
    <x v="1"/>
    <s v="VW SAVEIRO"/>
    <s v="SDU9F98"/>
    <n v="74125"/>
    <n v="75791"/>
    <m/>
    <s v=""/>
    <s v="OK"/>
    <s v="GOMMA"/>
    <s v="1409-1"/>
    <n v="274.99"/>
    <n v="549.98"/>
    <s v=""/>
  </r>
  <r>
    <s v="1339/1340"/>
    <s v="3423"/>
    <x v="3"/>
    <d v="2024-02-05T00:00:00"/>
    <d v="2024-02-06T00:00:00"/>
    <x v="9"/>
    <s v="GRITSCH"/>
    <x v="0"/>
    <x v="6"/>
    <n v="2"/>
    <x v="1"/>
    <s v="DIANTEIRO"/>
    <x v="1"/>
    <x v="11"/>
    <s v="HIFLY HF261 TECHCO 1"/>
    <x v="1"/>
    <s v="VW SAVEIRO"/>
    <s v="SDU9F98"/>
    <n v="74125"/>
    <n v="75791"/>
    <m/>
    <s v=""/>
    <s v="OK"/>
    <s v="GOMMA"/>
    <s v="1409-1"/>
    <n v="274.99"/>
    <n v="549.98"/>
    <s v=""/>
  </r>
  <r>
    <s v="1347/1348"/>
    <s v="3523"/>
    <x v="3"/>
    <d v="2024-02-06T00:00:00"/>
    <s v="SEM OS"/>
    <x v="9"/>
    <s v="GRITSCH"/>
    <x v="0"/>
    <x v="0"/>
    <n v="2"/>
    <x v="3"/>
    <s v="DIANTEIRO"/>
    <x v="4"/>
    <x v="14"/>
    <s v="XBRI ROBUSTO"/>
    <x v="1"/>
    <s v="FORD CARGO 816S"/>
    <s v="BDE1E73"/>
    <n v="276480"/>
    <s v="SEM OS"/>
    <m/>
    <s v=""/>
    <m/>
    <s v="GOMMA"/>
    <s v="1533-2"/>
    <n v="694.97"/>
    <n v="1389.94"/>
    <s v=""/>
  </r>
  <r>
    <s v="1349/1350"/>
    <s v="3423 / 3523"/>
    <x v="3"/>
    <d v="2024-02-06T00:00:00"/>
    <s v="SEM OS"/>
    <x v="9"/>
    <s v="GRITSCH"/>
    <x v="0"/>
    <x v="0"/>
    <n v="2"/>
    <x v="3"/>
    <s v="TRASEIRO"/>
    <x v="4"/>
    <x v="14"/>
    <s v="XBRI ROBUSTO"/>
    <x v="1"/>
    <s v="FORD CARGO 816S"/>
    <s v="BDE1E73"/>
    <n v="276480"/>
    <s v="SEM OS"/>
    <m/>
    <s v=""/>
    <m/>
    <s v="GOMMA"/>
    <s v="1533-2"/>
    <n v="694.97"/>
    <n v="1389.94"/>
    <s v=""/>
  </r>
  <r>
    <s v="1345/1346"/>
    <s v="3923 / 4223"/>
    <x v="3"/>
    <d v="2024-02-06T00:00:00"/>
    <s v="SEM OS"/>
    <x v="9"/>
    <s v="GRITSCH"/>
    <x v="2"/>
    <x v="3"/>
    <n v="2"/>
    <x v="2"/>
    <s v="TRASEIRO"/>
    <x v="2"/>
    <x v="11"/>
    <s v="HIFLY SUPER2000"/>
    <x v="1"/>
    <s v="FIAT FIORINO"/>
    <s v="BEX5B97"/>
    <m/>
    <s v="SEM OS "/>
    <m/>
    <s v=""/>
    <s v="OK "/>
    <s v="GOMMA"/>
    <n v="1533"/>
    <n v="260.89999999999998"/>
    <n v="521.79999999999995"/>
    <s v=""/>
  </r>
  <r>
    <s v="1343/1344"/>
    <s v="4023 / 3923"/>
    <x v="3"/>
    <d v="2024-02-06T00:00:00"/>
    <d v="2024-02-29T00:00:00"/>
    <x v="9"/>
    <s v="GRITSCH"/>
    <x v="2"/>
    <x v="7"/>
    <n v="2"/>
    <x v="2"/>
    <s v="TRASEIRO"/>
    <x v="2"/>
    <x v="11"/>
    <s v="HIFLY SUPER2000"/>
    <x v="1"/>
    <s v="FIAT FIORINO"/>
    <s v="RHS8D30"/>
    <n v="159480"/>
    <n v="163420"/>
    <m/>
    <s v=""/>
    <s v="OK "/>
    <s v="GOMMA"/>
    <n v="1533"/>
    <n v="260.89999999999998"/>
    <n v="521.79999999999995"/>
    <s v=""/>
  </r>
  <r>
    <s v="1351/1352"/>
    <s v="4223 / 3423"/>
    <x v="3"/>
    <d v="2024-02-06T00:00:00"/>
    <d v="2024-02-08T00:00:00"/>
    <x v="9"/>
    <s v="GRITSCH"/>
    <x v="2"/>
    <x v="13"/>
    <n v="2"/>
    <x v="1"/>
    <s v="DIANTEIRO"/>
    <x v="1"/>
    <x v="11"/>
    <s v="HIFLY HF261 TECHCO 1"/>
    <x v="1"/>
    <s v="VW SAVEIRO"/>
    <s v="SDU9F49"/>
    <n v="54425"/>
    <n v="54985"/>
    <m/>
    <s v=""/>
    <s v="OK"/>
    <s v="GOMMA"/>
    <s v="1409-1"/>
    <n v="274.99"/>
    <n v="549.98"/>
    <s v=""/>
  </r>
  <r>
    <s v="1353/1354"/>
    <s v="2923"/>
    <x v="3"/>
    <d v="2024-02-06T00:00:00"/>
    <d v="2024-02-08T00:00:00"/>
    <x v="9"/>
    <s v="GRITSCH"/>
    <x v="2"/>
    <x v="13"/>
    <n v="2"/>
    <x v="1"/>
    <s v="TRASEIRO"/>
    <x v="1"/>
    <x v="11"/>
    <s v="HIFLY HF261 TECHCO 1"/>
    <x v="1"/>
    <s v="VW SAVEIRO"/>
    <s v="SDU9F49"/>
    <n v="54425"/>
    <n v="54985"/>
    <m/>
    <s v=""/>
    <s v="OK"/>
    <s v="GOMMA"/>
    <s v="1409-1"/>
    <n v="274.99"/>
    <n v="549.98"/>
    <s v=""/>
  </r>
  <r>
    <s v="1355/1356"/>
    <s v="4023 / 3823"/>
    <x v="3"/>
    <d v="2024-02-07T00:00:00"/>
    <s v="SEM OS"/>
    <x v="9"/>
    <s v="GRITSCH"/>
    <x v="2"/>
    <x v="3"/>
    <n v="2"/>
    <x v="2"/>
    <s v="TRASEIRO"/>
    <x v="9"/>
    <x v="39"/>
    <m/>
    <x v="1"/>
    <s v="VW GOL"/>
    <s v="BDS2H62"/>
    <n v="135762"/>
    <s v="SEM OS"/>
    <m/>
    <s v=""/>
    <m/>
    <s v="TRISSINO"/>
    <n v="52664"/>
    <n v="288.97000000000003"/>
    <n v="577.94000000000005"/>
    <s v=""/>
  </r>
  <r>
    <s v="1357/1358"/>
    <s v="3823"/>
    <x v="3"/>
    <d v="2024-02-07T00:00:00"/>
    <s v="SEM OS"/>
    <x v="9"/>
    <s v="GRITSCH"/>
    <x v="2"/>
    <x v="3"/>
    <n v="2"/>
    <x v="2"/>
    <s v="DIANTEIRO"/>
    <x v="9"/>
    <x v="39"/>
    <m/>
    <x v="1"/>
    <s v="VW GOL"/>
    <s v="BDS2H62"/>
    <n v="135762"/>
    <s v="SEM OS"/>
    <m/>
    <s v=""/>
    <s v=" "/>
    <s v="TRISSINO"/>
    <n v="52664"/>
    <n v="288.97000000000003"/>
    <n v="577.94000000000005"/>
    <s v=""/>
  </r>
  <r>
    <s v="1361"/>
    <s v="3023"/>
    <x v="3"/>
    <d v="2024-02-07T00:00:00"/>
    <s v="SEM OS"/>
    <x v="9"/>
    <s v="GRITSCH"/>
    <x v="3"/>
    <x v="12"/>
    <n v="2"/>
    <x v="0"/>
    <s v="DIANTEIRO"/>
    <x v="0"/>
    <x v="21"/>
    <s v="TRIANGLE TR652"/>
    <x v="1"/>
    <s v="RENAULT MASTER"/>
    <s v="BEX8E23"/>
    <n v="188792"/>
    <s v="SEM OS"/>
    <m/>
    <s v=""/>
    <m/>
    <s v="TRISSINO"/>
    <s v="52664-1"/>
    <n v="560.6"/>
    <n v="1121.2"/>
    <s v=""/>
  </r>
  <r>
    <s v="1359/1360"/>
    <s v="4523"/>
    <x v="3"/>
    <d v="2024-02-07T00:00:00"/>
    <d v="2024-02-09T00:00:00"/>
    <x v="9"/>
    <s v="GRITSCH"/>
    <x v="0"/>
    <x v="6"/>
    <n v="2"/>
    <x v="0"/>
    <s v="DIANTEIRO"/>
    <x v="0"/>
    <x v="21"/>
    <s v="TRIANGLE TR652"/>
    <x v="1"/>
    <s v="RENAULT MASTER"/>
    <s v="SEL0E75"/>
    <n v="51530"/>
    <n v="51621"/>
    <m/>
    <s v=""/>
    <m/>
    <s v="TRISSINO"/>
    <s v="52664-1"/>
    <n v="560.6"/>
    <n v="1121.2"/>
    <s v=""/>
  </r>
  <r>
    <s v="1362/1363"/>
    <s v="4523"/>
    <x v="3"/>
    <d v="2024-02-14T00:00:00"/>
    <d v="2024-02-29T00:00:00"/>
    <x v="9"/>
    <s v="GRITSCH"/>
    <x v="2"/>
    <x v="11"/>
    <n v="2"/>
    <x v="0"/>
    <s v="DIANTEIRO"/>
    <x v="0"/>
    <x v="21"/>
    <s v="TRIANGLE TR652"/>
    <x v="1"/>
    <s v="RENAULT MASTER"/>
    <s v="BEX8E26"/>
    <n v="171694"/>
    <n v="173532"/>
    <m/>
    <s v=""/>
    <m/>
    <s v="TRISSINO"/>
    <s v="52664-1"/>
    <n v="560.6"/>
    <n v="1121.2"/>
    <s v=""/>
  </r>
  <r>
    <s v="1364/1365"/>
    <s v="4523"/>
    <x v="3"/>
    <d v="2024-02-14T00:00:00"/>
    <d v="2024-02-29T00:00:00"/>
    <x v="9"/>
    <s v="GRITSCH"/>
    <x v="2"/>
    <x v="11"/>
    <n v="2"/>
    <x v="0"/>
    <s v="TRASEIRO"/>
    <x v="0"/>
    <x v="21"/>
    <s v="TRIANGLE TR652"/>
    <x v="1"/>
    <s v="RENAULT MASTER"/>
    <s v="BEX8E26"/>
    <n v="171694"/>
    <n v="171532"/>
    <m/>
    <s v=""/>
    <m/>
    <s v="TRISSINO"/>
    <s v="52664-1"/>
    <n v="560.6"/>
    <n v="1121.2"/>
    <s v=""/>
  </r>
  <r>
    <m/>
    <m/>
    <x v="3"/>
    <d v="2024-02-14T00:00:00"/>
    <d v="2024-02-14T00:00:00"/>
    <x v="9"/>
    <s v="GRITSCH"/>
    <x v="0"/>
    <x v="4"/>
    <n v="2"/>
    <x v="0"/>
    <s v="DIANTEIRO"/>
    <x v="0"/>
    <x v="21"/>
    <s v="TRIANGLE TR652"/>
    <x v="1"/>
    <s v="RENAULT MASTER"/>
    <s v="BEY4E58"/>
    <n v="110836"/>
    <n v="110836"/>
    <m/>
    <s v=""/>
    <m/>
    <s v="TRISSINO"/>
    <s v="52664-1"/>
    <n v="560.6"/>
    <n v="1121.2"/>
    <s v=""/>
  </r>
  <r>
    <m/>
    <m/>
    <x v="3"/>
    <d v="2024-02-14T00:00:00"/>
    <d v="2024-02-14T00:00:00"/>
    <x v="9"/>
    <s v="GRITSCH"/>
    <x v="0"/>
    <x v="4"/>
    <n v="2"/>
    <x v="0"/>
    <s v="TRASEIRO"/>
    <x v="0"/>
    <x v="39"/>
    <s v="SUNNY NL106"/>
    <x v="1"/>
    <s v="RENAULT MASTER"/>
    <s v="BEY4E58"/>
    <n v="110836"/>
    <n v="110836"/>
    <m/>
    <s v=""/>
    <m/>
    <s v="GOMMA"/>
    <n v="1409"/>
    <n v="519.05999999999995"/>
    <n v="1038.1199999999999"/>
    <s v=""/>
  </r>
  <r>
    <m/>
    <m/>
    <x v="3"/>
    <d v="2024-02-14T00:00:00"/>
    <d v="2024-02-20T00:00:00"/>
    <x v="9"/>
    <s v="GRITSCH"/>
    <x v="0"/>
    <x v="4"/>
    <n v="2"/>
    <x v="2"/>
    <s v="DIANTEIRO"/>
    <x v="2"/>
    <x v="11"/>
    <s v="HIFLY SUPER2000"/>
    <x v="1"/>
    <s v="FIAT FIORINO"/>
    <s v="RHS8D41"/>
    <n v="66044"/>
    <n v="66044"/>
    <m/>
    <s v=""/>
    <s v="OK "/>
    <s v="TRISSINO"/>
    <s v="52664-2"/>
    <n v="260.89"/>
    <n v="521.78"/>
    <s v=""/>
  </r>
  <r>
    <s v="1366/1367"/>
    <s v="4423 / 4223"/>
    <x v="3"/>
    <d v="2024-02-14T00:00:00"/>
    <s v="SEM OS"/>
    <x v="9"/>
    <s v="GRITSCH"/>
    <x v="2"/>
    <x v="11"/>
    <n v="2"/>
    <x v="1"/>
    <s v="DIANTEIRO"/>
    <x v="1"/>
    <x v="11"/>
    <s v="HIFLY HF261 TECHCO 1"/>
    <x v="1"/>
    <s v="VW SAVEIRO"/>
    <s v="SDU9F92"/>
    <n v="29351"/>
    <s v="SEM OS"/>
    <m/>
    <s v=""/>
    <s v="OK"/>
    <s v="GOMMA"/>
    <n v="1296"/>
    <n v="279.99"/>
    <n v="559.98"/>
    <s v=""/>
  </r>
  <r>
    <s v="1368/1369"/>
    <s v="3423 / 4223"/>
    <x v="3"/>
    <d v="2024-02-14T00:00:00"/>
    <s v="SEM OS"/>
    <x v="9"/>
    <s v="GRITSCH"/>
    <x v="2"/>
    <x v="11"/>
    <n v="2"/>
    <x v="1"/>
    <s v="TRASEIRO"/>
    <x v="1"/>
    <x v="11"/>
    <s v="HIFLY HF261 TECHCO 1"/>
    <x v="1"/>
    <s v="VW SAVEIRO"/>
    <s v="SDU9F92"/>
    <n v="29351"/>
    <s v="SEM OS"/>
    <m/>
    <s v=""/>
    <s v="OK"/>
    <s v="GOMMA"/>
    <n v="1570"/>
    <n v="273.63"/>
    <n v="547.26"/>
    <s v=""/>
  </r>
  <r>
    <s v="1370/1371"/>
    <s v="4223 / 3423"/>
    <x v="3"/>
    <d v="2024-02-14T00:00:00"/>
    <d v="2024-02-16T00:00:00"/>
    <x v="9"/>
    <s v="GRITSCH"/>
    <x v="2"/>
    <x v="14"/>
    <n v="2"/>
    <x v="1"/>
    <s v="TRASEIRO"/>
    <x v="1"/>
    <x v="11"/>
    <s v="HIFLY HF261 TECHCO 1"/>
    <x v="1"/>
    <s v="VW SAVEIRO"/>
    <s v="SEI5B87"/>
    <n v="60198"/>
    <n v="60256"/>
    <m/>
    <s v=""/>
    <s v="OK"/>
    <s v="GOMMA"/>
    <n v="1570"/>
    <n v="273.63"/>
    <n v="547.26"/>
    <s v=""/>
  </r>
  <r>
    <s v="1372/1373"/>
    <s v="3423"/>
    <x v="3"/>
    <d v="2024-02-14T00:00:00"/>
    <d v="2024-02-16T00:00:00"/>
    <x v="9"/>
    <s v="GRITSCH"/>
    <x v="2"/>
    <x v="14"/>
    <n v="2"/>
    <x v="1"/>
    <s v="DIANTEIRO"/>
    <x v="1"/>
    <x v="11"/>
    <s v="HIFLY HF261 TECHCO 1"/>
    <x v="1"/>
    <s v="VW SAVEIRO"/>
    <s v="SEI5B87"/>
    <n v="60198"/>
    <n v="60256"/>
    <m/>
    <s v=""/>
    <s v="OK"/>
    <s v="GOMMA"/>
    <n v="1570"/>
    <n v="273.63"/>
    <n v="547.26"/>
    <s v=""/>
  </r>
  <r>
    <s v="1374/1375"/>
    <s v="3423"/>
    <x v="3"/>
    <d v="2024-02-14T00:00:00"/>
    <d v="2024-02-19T00:00:00"/>
    <x v="9"/>
    <s v="GRITSCH"/>
    <x v="2"/>
    <x v="14"/>
    <n v="2"/>
    <x v="1"/>
    <s v="TRASEIRO"/>
    <x v="1"/>
    <x v="11"/>
    <s v="HIFLY HF261 TECHCO 1"/>
    <x v="1"/>
    <s v="VW SAVEIRO"/>
    <s v="SEI5B94"/>
    <n v="44814"/>
    <n v="45710"/>
    <m/>
    <s v=""/>
    <s v="OK"/>
    <s v="GOMMA"/>
    <n v="1570"/>
    <n v="273.63"/>
    <n v="547.26"/>
    <s v=""/>
  </r>
  <r>
    <s v="1376/1377"/>
    <s v="3423 / 4223"/>
    <x v="3"/>
    <d v="2024-02-14T00:00:00"/>
    <d v="2024-02-19T00:00:00"/>
    <x v="9"/>
    <s v="GRITSCH"/>
    <x v="2"/>
    <x v="14"/>
    <n v="2"/>
    <x v="1"/>
    <s v="DIANTEIRO"/>
    <x v="1"/>
    <x v="11"/>
    <s v="HIFLY HF261 TECHCO 1"/>
    <x v="1"/>
    <s v="VW SAVEIRO"/>
    <s v="SEI5B94"/>
    <n v="44814"/>
    <n v="45814"/>
    <m/>
    <s v=""/>
    <s v="OK"/>
    <s v="GOMMA"/>
    <n v="1570"/>
    <n v="273.63"/>
    <n v="547.26"/>
    <s v=""/>
  </r>
  <r>
    <s v="1382/1383"/>
    <s v="2022 / 3422"/>
    <x v="3"/>
    <d v="2024-02-15T00:00:00"/>
    <d v="2024-02-19T00:00:00"/>
    <x v="9"/>
    <s v="GRITSCH"/>
    <x v="2"/>
    <x v="3"/>
    <n v="2"/>
    <x v="0"/>
    <s v="TRASEIRO"/>
    <x v="5"/>
    <x v="17"/>
    <s v="COMFORSER CF300"/>
    <x v="1"/>
    <s v="MB SPRINTER"/>
    <s v="BCQ7158"/>
    <n v="108101"/>
    <n v="110348"/>
    <m/>
    <s v=""/>
    <s v="OK"/>
    <s v="QUATRO1"/>
    <s v="1169-1"/>
    <n v="549"/>
    <n v="1098"/>
    <s v=""/>
  </r>
  <r>
    <s v="1378/1379"/>
    <s v="2523"/>
    <x v="3"/>
    <d v="2024-02-15T00:00:00"/>
    <d v="2024-02-21T00:00:00"/>
    <x v="9"/>
    <s v="GRITSCH"/>
    <x v="0"/>
    <x v="9"/>
    <n v="2"/>
    <x v="0"/>
    <s v="DIANTEIRO"/>
    <x v="0"/>
    <x v="3"/>
    <s v="APOLLO ALTRUST"/>
    <x v="1"/>
    <s v="RENAULT MASTER"/>
    <s v="RHP7C51"/>
    <n v="160116"/>
    <n v="162085"/>
    <m/>
    <s v=""/>
    <m/>
    <s v="QUATRO1"/>
    <n v="1169"/>
    <n v="729"/>
    <n v="1458"/>
    <s v=""/>
  </r>
  <r>
    <s v="1380/1381"/>
    <s v="2523"/>
    <x v="3"/>
    <d v="2024-02-15T00:00:00"/>
    <d v="2024-02-21T00:00:00"/>
    <x v="9"/>
    <s v="GRITSCH"/>
    <x v="0"/>
    <x v="9"/>
    <n v="2"/>
    <x v="0"/>
    <s v="TRASEIRO"/>
    <x v="0"/>
    <x v="3"/>
    <s v="APOLLO ALTRUST"/>
    <x v="1"/>
    <s v="RENAULT MASTER"/>
    <s v="RHP7C51"/>
    <n v="160116"/>
    <n v="162085"/>
    <m/>
    <s v=""/>
    <m/>
    <s v="QUATRO1"/>
    <n v="1169"/>
    <n v="729"/>
    <n v="1458"/>
    <s v=""/>
  </r>
  <r>
    <s v="1384/1385"/>
    <s v="2423 / 2923"/>
    <x v="3"/>
    <d v="2024-02-16T00:00:00"/>
    <s v="SEM OS"/>
    <x v="9"/>
    <s v="GRITSCH"/>
    <x v="0"/>
    <x v="0"/>
    <n v="2"/>
    <x v="3"/>
    <s v="TRASEIRO"/>
    <x v="4"/>
    <x v="14"/>
    <s v="XBRI ECOPLUS"/>
    <x v="1"/>
    <s v="FORD CARGO 816S"/>
    <s v="BDD3B73"/>
    <n v="175389"/>
    <s v="SEM OS"/>
    <m/>
    <s v=""/>
    <m/>
    <s v="GOMMA"/>
    <s v="1533-1"/>
    <n v="609.5"/>
    <n v="1219"/>
    <s v=""/>
  </r>
  <r>
    <s v="1386/1387"/>
    <s v="2523"/>
    <x v="3"/>
    <d v="2024-02-16T00:00:00"/>
    <d v="2024-02-26T00:00:00"/>
    <x v="9"/>
    <s v="GRITSCH"/>
    <x v="2"/>
    <x v="7"/>
    <n v="2"/>
    <x v="0"/>
    <s v="DIANTEIRO"/>
    <x v="0"/>
    <x v="3"/>
    <s v="APOLLO ALTRUST"/>
    <x v="1"/>
    <s v="RENAULT MASTER"/>
    <s v="SEJ1H97"/>
    <n v="54500"/>
    <n v="53939"/>
    <m/>
    <s v=""/>
    <m/>
    <s v="QUATRO1"/>
    <n v="1169"/>
    <n v="729"/>
    <n v="1458"/>
    <s v=""/>
  </r>
  <r>
    <s v="1388/1389"/>
    <s v="2623 / 2523"/>
    <x v="3"/>
    <d v="2024-02-16T00:00:00"/>
    <d v="2024-02-26T00:00:00"/>
    <x v="9"/>
    <s v="GRITSCH"/>
    <x v="2"/>
    <x v="7"/>
    <n v="2"/>
    <x v="0"/>
    <s v="TRASEIRO"/>
    <x v="0"/>
    <x v="3"/>
    <s v="APOLLO ALTRUST"/>
    <x v="1"/>
    <s v="RENAULT MASTER"/>
    <s v="SEJ1H97"/>
    <n v="54500"/>
    <n v="53939"/>
    <m/>
    <s v=""/>
    <m/>
    <s v="QUATRO1"/>
    <n v="1169"/>
    <n v="729"/>
    <n v="1458"/>
    <s v=""/>
  </r>
  <r>
    <n v="2535"/>
    <s v="3424"/>
    <x v="4"/>
    <d v="2024-02-18T00:00:00"/>
    <m/>
    <x v="9"/>
    <s v="GRITSCH"/>
    <x v="5"/>
    <x v="19"/>
    <n v="1"/>
    <x v="0"/>
    <s v="DIANTEIRO"/>
    <x v="5"/>
    <x v="13"/>
    <s v="RXQUEST C02 "/>
    <x v="1"/>
    <s v="MB SPRINTER"/>
    <s v="SFD5C30"/>
    <n v="93304"/>
    <n v="93856"/>
    <m/>
    <s v=""/>
    <s v="OK "/>
    <s v="RS PNEUS "/>
    <s v="18839-4"/>
    <n v="486.63"/>
    <n v="486.63"/>
    <s v=""/>
  </r>
  <r>
    <n v="2539"/>
    <s v="3424"/>
    <x v="4"/>
    <d v="2024-02-18T00:00:00"/>
    <m/>
    <x v="9"/>
    <s v="GRITSCH"/>
    <x v="5"/>
    <x v="19"/>
    <n v="1"/>
    <x v="0"/>
    <s v="DIANTEIRO"/>
    <x v="5"/>
    <x v="13"/>
    <s v="RXQUEST C02 "/>
    <x v="1"/>
    <s v="MB SPRINTER"/>
    <s v="SFD5C30"/>
    <n v="93304"/>
    <n v="93856"/>
    <m/>
    <s v=""/>
    <s v="OK "/>
    <s v="RS PNEUS "/>
    <s v="18839-4"/>
    <n v="486.63"/>
    <n v="486.63"/>
    <s v=""/>
  </r>
  <r>
    <n v="2541"/>
    <s v="3424"/>
    <x v="4"/>
    <d v="2024-02-18T00:00:00"/>
    <m/>
    <x v="9"/>
    <s v="GRITSCH"/>
    <x v="5"/>
    <x v="19"/>
    <n v="1"/>
    <x v="0"/>
    <s v="TRASEIRO"/>
    <x v="5"/>
    <x v="13"/>
    <s v="RXQUEST C02 "/>
    <x v="1"/>
    <s v="MB SPRINTER"/>
    <s v="SFD5C30"/>
    <n v="93304"/>
    <n v="93856"/>
    <m/>
    <s v=""/>
    <s v="OK "/>
    <s v="RS PNEUS "/>
    <s v="18839-4"/>
    <n v="486.63"/>
    <n v="486.63"/>
    <s v=""/>
  </r>
  <r>
    <s v="2546"/>
    <s v="3424"/>
    <x v="4"/>
    <d v="2024-02-18T00:00:00"/>
    <m/>
    <x v="9"/>
    <s v="GRITSCH"/>
    <x v="5"/>
    <x v="19"/>
    <n v="1"/>
    <x v="0"/>
    <s v="TRASEIRO"/>
    <x v="5"/>
    <x v="13"/>
    <s v="RXQUEST C02 "/>
    <x v="1"/>
    <s v="MB SPRINTER"/>
    <s v="SFD5C30"/>
    <n v="93304"/>
    <n v="93856"/>
    <m/>
    <s v=""/>
    <s v="OK "/>
    <s v="RS PNEUS "/>
    <s v="18839-4"/>
    <n v="486.63"/>
    <n v="486.63"/>
    <s v=""/>
  </r>
  <r>
    <s v="1394"/>
    <s v="4123"/>
    <x v="3"/>
    <d v="2024-02-19T00:00:00"/>
    <d v="2024-02-20T00:00:00"/>
    <x v="9"/>
    <s v="GRITSCH"/>
    <x v="0"/>
    <x v="4"/>
    <n v="1"/>
    <x v="2"/>
    <s v="DIANTEIRO"/>
    <x v="2"/>
    <x v="11"/>
    <s v="HIFLY SUPER2000"/>
    <x v="1"/>
    <s v="FIAT UNO"/>
    <s v="BEY5B10"/>
    <n v="100147"/>
    <n v="99784"/>
    <m/>
    <s v=""/>
    <s v="OK "/>
    <s v="GOMMA"/>
    <n v="934"/>
    <n v="259.08"/>
    <n v="259.08"/>
    <s v=""/>
  </r>
  <r>
    <s v="1395"/>
    <s v="4223"/>
    <x v="3"/>
    <d v="2024-02-19T00:00:00"/>
    <d v="2024-02-20T00:00:00"/>
    <x v="9"/>
    <s v="GRITSCH"/>
    <x v="0"/>
    <x v="4"/>
    <n v="1"/>
    <x v="2"/>
    <s v="DIANTEIRO"/>
    <x v="2"/>
    <x v="11"/>
    <s v="HIFLY SUPER2000"/>
    <x v="1"/>
    <s v="FIAT UNO"/>
    <s v="BEY5B10"/>
    <n v="100147"/>
    <n v="99784"/>
    <m/>
    <s v=""/>
    <s v="OK "/>
    <s v="TRISSINO"/>
    <s v="52664-2"/>
    <n v="260.89"/>
    <n v="260.89"/>
    <s v=""/>
  </r>
  <r>
    <s v="1396/1397"/>
    <s v="4223"/>
    <x v="3"/>
    <d v="2024-02-19T00:00:00"/>
    <d v="2024-02-20T00:00:00"/>
    <x v="9"/>
    <s v="GRITSCH"/>
    <x v="0"/>
    <x v="4"/>
    <n v="2"/>
    <x v="2"/>
    <s v="TRASEIRO"/>
    <x v="2"/>
    <x v="11"/>
    <s v="HIFLY SUPER2000"/>
    <x v="1"/>
    <s v="FIAT UNO"/>
    <s v="BEY5B10"/>
    <n v="100147"/>
    <n v="99784"/>
    <m/>
    <s v=""/>
    <s v="OK "/>
    <s v="TRISSINO"/>
    <s v="52664-2"/>
    <n v="260.89"/>
    <n v="521.78"/>
    <s v=""/>
  </r>
  <r>
    <s v="1392/1393"/>
    <s v="2123 / 2623"/>
    <x v="3"/>
    <d v="2024-02-19T00:00:00"/>
    <d v="2024-02-21T00:00:00"/>
    <x v="9"/>
    <s v="GRITSCH"/>
    <x v="0"/>
    <x v="8"/>
    <n v="2"/>
    <x v="0"/>
    <s v="TRASEIRO"/>
    <x v="0"/>
    <x v="3"/>
    <s v="APOLLO ALTRUST"/>
    <x v="1"/>
    <s v="RENAULT MASTER"/>
    <s v="RHQ6I61"/>
    <n v="74000"/>
    <n v="74418"/>
    <m/>
    <s v=""/>
    <m/>
    <s v="QUATRO1"/>
    <n v="1169"/>
    <n v="729"/>
    <n v="1458"/>
    <s v=""/>
  </r>
  <r>
    <s v="1390/1391"/>
    <s v="3423"/>
    <x v="3"/>
    <d v="2024-02-19T00:00:00"/>
    <d v="2024-02-22T00:00:00"/>
    <x v="9"/>
    <s v="GRITSCH"/>
    <x v="0"/>
    <x v="8"/>
    <n v="2"/>
    <x v="1"/>
    <s v="TRASEIRO"/>
    <x v="1"/>
    <x v="11"/>
    <s v="HIFLY HF261 TECHCO 1"/>
    <x v="1"/>
    <s v="VW SAVEIRO"/>
    <s v="SEH0B26"/>
    <n v="82500"/>
    <n v="83326"/>
    <m/>
    <s v=""/>
    <s v="OK"/>
    <s v="GOMMA"/>
    <s v="1409-1"/>
    <n v="274.99"/>
    <n v="549.98"/>
    <s v=""/>
  </r>
  <r>
    <s v="1335/1336"/>
    <s v="3423"/>
    <x v="3"/>
    <d v="2024-02-19T00:00:00"/>
    <d v="2024-02-22T00:00:00"/>
    <x v="9"/>
    <s v="GRITSCH"/>
    <x v="0"/>
    <x v="8"/>
    <n v="2"/>
    <x v="1"/>
    <s v="DIANTEIRO"/>
    <x v="1"/>
    <x v="11"/>
    <s v="HIFLY HF261 TECHCO 1"/>
    <x v="1"/>
    <s v="VW SAVEIRO"/>
    <s v="SEH0B26"/>
    <n v="82500"/>
    <n v="83326"/>
    <m/>
    <s v=""/>
    <s v="OK"/>
    <s v="GOMMA"/>
    <n v="1570"/>
    <n v="273.63"/>
    <n v="547.26"/>
    <s v=""/>
  </r>
  <r>
    <n v="2545"/>
    <s v="3424"/>
    <x v="4"/>
    <d v="2024-02-19T00:00:00"/>
    <m/>
    <x v="9"/>
    <s v="GRITSCH"/>
    <x v="2"/>
    <x v="7"/>
    <n v="1"/>
    <x v="0"/>
    <s v="DIANTEIRO"/>
    <x v="5"/>
    <x v="13"/>
    <s v="RXQUEST C02 "/>
    <x v="1"/>
    <s v="MB SPRINTER"/>
    <s v="TAP2C38"/>
    <n v="32483"/>
    <m/>
    <m/>
    <s v=""/>
    <s v="OK "/>
    <s v="RS PNEUS "/>
    <s v="18839-4"/>
    <n v="486.63"/>
    <n v="486.63"/>
    <s v=""/>
  </r>
  <r>
    <n v="2543"/>
    <s v="3424"/>
    <x v="4"/>
    <d v="2024-02-19T00:00:00"/>
    <m/>
    <x v="9"/>
    <s v="GRITSCH"/>
    <x v="2"/>
    <x v="7"/>
    <n v="1"/>
    <x v="0"/>
    <s v="DIANTEIRO"/>
    <x v="5"/>
    <x v="13"/>
    <s v="RXQUEST C02 "/>
    <x v="1"/>
    <s v="MB SPRINTER"/>
    <s v="TAP2C38"/>
    <n v="32483"/>
    <m/>
    <m/>
    <s v=""/>
    <s v="OK "/>
    <s v="RS PNEUS "/>
    <s v="18839-4"/>
    <n v="486.63"/>
    <n v="486.63"/>
    <s v=""/>
  </r>
  <r>
    <s v="1398/1399"/>
    <s v="4423 / 4223"/>
    <x v="3"/>
    <d v="2024-02-20T00:00:00"/>
    <s v="SEM OS"/>
    <x v="9"/>
    <s v="GRITSCH"/>
    <x v="0"/>
    <x v="4"/>
    <n v="2"/>
    <x v="1"/>
    <s v="DIANTEIRO"/>
    <x v="1"/>
    <x v="11"/>
    <s v="HIFLY HF261 TECHCO 1"/>
    <x v="1"/>
    <s v="VW SAVEIRO"/>
    <s v="SDU9F72"/>
    <n v="68453"/>
    <s v="SEM OS"/>
    <m/>
    <s v=""/>
    <s v="OK"/>
    <s v="GOMMA"/>
    <n v="1570"/>
    <n v="273.63"/>
    <n v="547.26"/>
    <s v=""/>
  </r>
  <r>
    <s v="GRI034/GRI036"/>
    <s v="1322"/>
    <x v="3"/>
    <d v="2024-02-23T00:00:00"/>
    <s v="SEM OS"/>
    <x v="9"/>
    <s v="GRITSCH"/>
    <x v="0"/>
    <x v="4"/>
    <n v="2"/>
    <x v="4"/>
    <s v="TRASEIRO"/>
    <x v="10"/>
    <x v="35"/>
    <s v="BRIDGESTONE R269"/>
    <x v="0"/>
    <s v="CAMINHÃO VW 24.280"/>
    <s v="RHA3E79"/>
    <n v="428607"/>
    <s v="SEM OS"/>
    <m/>
    <s v=""/>
    <m/>
    <s v="IVO RECAP"/>
    <n v="50252"/>
    <n v="550"/>
    <n v="1100"/>
    <s v=""/>
  </r>
  <r>
    <s v="1400/1401"/>
    <s v="3423"/>
    <x v="3"/>
    <d v="2024-02-23T00:00:00"/>
    <d v="2024-02-24T00:00:00"/>
    <x v="9"/>
    <s v="GRITSCH"/>
    <x v="0"/>
    <x v="4"/>
    <n v="2"/>
    <x v="1"/>
    <s v="DIANTEIRO"/>
    <x v="1"/>
    <x v="11"/>
    <s v="HIFLY HF261 TECHCO 1"/>
    <x v="1"/>
    <s v="VW SAVEIRO"/>
    <s v="SDU9F54"/>
    <n v="101899"/>
    <n v="101899"/>
    <m/>
    <s v=""/>
    <s v="OK"/>
    <s v="GOMMA"/>
    <n v="1570"/>
    <n v="273.63"/>
    <n v="547.26"/>
    <s v=""/>
  </r>
  <r>
    <n v="2577"/>
    <s v="1324"/>
    <x v="4"/>
    <d v="2024-02-24T00:00:00"/>
    <m/>
    <x v="9"/>
    <s v="GRITSCH"/>
    <x v="5"/>
    <x v="4"/>
    <n v="1"/>
    <x v="2"/>
    <s v="DIANTEIRO"/>
    <x v="2"/>
    <x v="12"/>
    <s v="ANTARES"/>
    <x v="2"/>
    <s v="FIAT FIORINO"/>
    <s v="RHS8D29"/>
    <n v="119207"/>
    <m/>
    <m/>
    <s v=""/>
    <s v="OK "/>
    <s v="RS PNEUS "/>
    <n v="18839"/>
    <n v="250.69"/>
    <n v="250.69"/>
    <s v=""/>
  </r>
  <r>
    <n v="2582"/>
    <s v="1324"/>
    <x v="4"/>
    <d v="2024-02-24T00:00:00"/>
    <m/>
    <x v="9"/>
    <s v="GRITSCH"/>
    <x v="5"/>
    <x v="4"/>
    <n v="1"/>
    <x v="2"/>
    <s v="DIANTEIRO"/>
    <x v="2"/>
    <x v="12"/>
    <s v="ANTARES"/>
    <x v="1"/>
    <s v="FIAT FIORINO"/>
    <s v="RHS8D29"/>
    <n v="119207"/>
    <m/>
    <m/>
    <s v=""/>
    <s v="OK "/>
    <s v="RS PNEUS "/>
    <n v="18839"/>
    <n v="250.69"/>
    <n v="250.69"/>
    <s v=""/>
  </r>
  <r>
    <s v="1410/1411"/>
    <s v="4123"/>
    <x v="3"/>
    <d v="2024-02-26T00:00:00"/>
    <s v="SEM OS"/>
    <x v="9"/>
    <s v="GRITSCH"/>
    <x v="2"/>
    <x v="11"/>
    <n v="2"/>
    <x v="3"/>
    <s v="DIANTEIRO"/>
    <x v="4"/>
    <x v="14"/>
    <s v="XBRI ECOPLUS"/>
    <x v="1"/>
    <s v="CAMINHAO VW 13.180"/>
    <s v="BEY4C18"/>
    <n v="331239"/>
    <s v="SEM OS"/>
    <m/>
    <s v=""/>
    <m/>
    <s v="GOMMA"/>
    <n v="1645"/>
    <n v="564.78"/>
    <n v="1129.56"/>
    <s v=""/>
  </r>
  <r>
    <s v="1402/1403"/>
    <s v="4423"/>
    <x v="3"/>
    <d v="2024-02-26T00:00:00"/>
    <d v="2024-02-28T00:00:00"/>
    <x v="9"/>
    <s v="GRITSCH"/>
    <x v="0"/>
    <x v="8"/>
    <n v="2"/>
    <x v="1"/>
    <s v="DIANTEIRO"/>
    <x v="1"/>
    <x v="11"/>
    <s v="HIFLY HF261 TECHCO 1"/>
    <x v="1"/>
    <s v="VW SAVEIRO"/>
    <s v="SEP6E33"/>
    <n v="45000"/>
    <n v="46546"/>
    <m/>
    <s v=""/>
    <s v="OK"/>
    <s v="GOMMA"/>
    <s v="1645-1"/>
    <n v="269.82"/>
    <n v="539.64"/>
    <s v=""/>
  </r>
  <r>
    <s v="1404/1405"/>
    <s v="4423"/>
    <x v="3"/>
    <d v="2024-02-26T00:00:00"/>
    <d v="2024-02-28T00:00:00"/>
    <x v="9"/>
    <s v="GRITSCH"/>
    <x v="0"/>
    <x v="8"/>
    <n v="2"/>
    <x v="1"/>
    <s v="TRASEIRO"/>
    <x v="1"/>
    <x v="11"/>
    <s v="HIFLY HF261 TECHCO 1"/>
    <x v="1"/>
    <s v="VW SAVEIRO"/>
    <s v="SEP6E33"/>
    <n v="45000"/>
    <n v="46546"/>
    <m/>
    <s v=""/>
    <s v="OK"/>
    <s v="GOMMA"/>
    <s v="1645-1"/>
    <n v="269.82"/>
    <n v="539.64"/>
    <s v=""/>
  </r>
  <r>
    <s v="1406/1407"/>
    <s v="4423"/>
    <x v="3"/>
    <d v="2024-02-26T00:00:00"/>
    <d v="2024-02-29T00:00:00"/>
    <x v="9"/>
    <s v="GRITSCH"/>
    <x v="0"/>
    <x v="1"/>
    <n v="2"/>
    <x v="1"/>
    <s v="TRASEIRO"/>
    <x v="1"/>
    <x v="11"/>
    <s v="HIFLY HF261 TECHCO 1"/>
    <x v="1"/>
    <s v="VW SAVEIRO"/>
    <s v="SEP6E36"/>
    <n v="64000"/>
    <n v="97001"/>
    <m/>
    <s v=""/>
    <s v="OK"/>
    <s v="GOMMA"/>
    <s v="1645-1"/>
    <n v="269.82"/>
    <n v="539.64"/>
    <s v=""/>
  </r>
  <r>
    <s v="1408/1409"/>
    <s v="4423"/>
    <x v="3"/>
    <d v="2024-02-26T00:00:00"/>
    <d v="2024-02-29T00:00:00"/>
    <x v="9"/>
    <s v="GRITSCH"/>
    <x v="0"/>
    <x v="1"/>
    <n v="2"/>
    <x v="1"/>
    <s v="DIANTEIRO"/>
    <x v="1"/>
    <x v="11"/>
    <s v="HIFLY HF261 TECHCO 1"/>
    <x v="1"/>
    <s v="VW SAVEIRO"/>
    <s v="SEP6E36"/>
    <n v="64000"/>
    <n v="97001"/>
    <m/>
    <s v=""/>
    <s v="OK"/>
    <s v="GOMMA"/>
    <s v="1645-1"/>
    <n v="269.82"/>
    <n v="539.64"/>
    <s v=""/>
  </r>
  <r>
    <s v="1412/1413"/>
    <s v="4423"/>
    <x v="3"/>
    <d v="2024-02-27T00:00:00"/>
    <d v="2024-02-28T00:00:00"/>
    <x v="9"/>
    <s v="GRITSCH"/>
    <x v="0"/>
    <x v="5"/>
    <n v="2"/>
    <x v="1"/>
    <s v="TRASEIRO"/>
    <x v="1"/>
    <x v="11"/>
    <s v="HIFLY HF261 TECHCO 1"/>
    <x v="1"/>
    <s v="VW SAVEIRO"/>
    <s v="SEP6E14"/>
    <n v="35045"/>
    <n v="35427"/>
    <m/>
    <s v=""/>
    <s v="OK"/>
    <s v="GOMMA"/>
    <s v="1645-1"/>
    <n v="269.82"/>
    <n v="539.64"/>
    <s v=""/>
  </r>
  <r>
    <s v="1414/1415"/>
    <s v="4423"/>
    <x v="3"/>
    <d v="2024-02-27T00:00:00"/>
    <d v="2024-02-28T00:00:00"/>
    <x v="9"/>
    <s v="GRITSCH"/>
    <x v="0"/>
    <x v="5"/>
    <n v="2"/>
    <x v="1"/>
    <s v="DIANTEIRO"/>
    <x v="1"/>
    <x v="11"/>
    <s v="HIFLY HF261 TECHCO 1"/>
    <x v="1"/>
    <s v="VW SAVEIRO"/>
    <s v="SEP6E14"/>
    <n v="35045"/>
    <n v="35247"/>
    <m/>
    <s v=""/>
    <s v="OK"/>
    <s v="GOMMA"/>
    <s v="1645-1"/>
    <n v="269.82"/>
    <n v="539.64"/>
    <s v=""/>
  </r>
  <r>
    <s v="SF"/>
    <m/>
    <x v="3"/>
    <d v="2024-02-28T00:00:00"/>
    <d v="2024-02-29T00:00:00"/>
    <x v="9"/>
    <s v="GRITSCH"/>
    <x v="0"/>
    <x v="4"/>
    <n v="2"/>
    <x v="1"/>
    <s v="DIANTEIRO"/>
    <x v="1"/>
    <x v="1"/>
    <s v="DELINTE DH2"/>
    <x v="1"/>
    <s v="VW SAVEIRO"/>
    <s v="SEP6E21"/>
    <n v="26274"/>
    <n v="26274"/>
    <m/>
    <s v=""/>
    <s v="OK"/>
    <s v="MEIA VIDA"/>
    <s v="MEIA VIDA"/>
    <n v="0"/>
    <n v="0"/>
    <s v=""/>
  </r>
  <r>
    <s v="1418/1419"/>
    <s v="4423"/>
    <x v="3"/>
    <d v="2024-02-29T00:00:00"/>
    <d v="2024-03-05T00:00:00"/>
    <x v="9"/>
    <s v="GRITSCH"/>
    <x v="2"/>
    <x v="7"/>
    <n v="2"/>
    <x v="1"/>
    <s v="DIANTEIRO"/>
    <x v="1"/>
    <x v="11"/>
    <s v="HIFLY HF261 TECHCO 1"/>
    <x v="1"/>
    <s v="VW SAVEIRO"/>
    <s v="SDU9G05"/>
    <n v="72450"/>
    <n v="72474"/>
    <m/>
    <s v=""/>
    <s v="OK"/>
    <s v="GOMMA"/>
    <s v="1645-1"/>
    <n v="269.82"/>
    <n v="539.64"/>
    <s v=""/>
  </r>
  <r>
    <s v="1420/1421"/>
    <s v="4423"/>
    <x v="3"/>
    <d v="2024-02-29T00:00:00"/>
    <d v="2024-03-05T00:00:00"/>
    <x v="9"/>
    <s v="GRITSCH"/>
    <x v="2"/>
    <x v="7"/>
    <n v="2"/>
    <x v="1"/>
    <s v="TRASEIRO"/>
    <x v="1"/>
    <x v="11"/>
    <s v="HIFLY HF261 TECHCO 1"/>
    <x v="1"/>
    <s v="VW SAVEIRO"/>
    <s v="SDU9G05"/>
    <n v="72450"/>
    <n v="72474"/>
    <m/>
    <s v=""/>
    <s v="OK"/>
    <s v="GOMMA"/>
    <s v="1645-1"/>
    <n v="269.82"/>
    <n v="539.64"/>
    <s v=""/>
  </r>
  <r>
    <s v="1416/1417"/>
    <s v="2523 / 2623"/>
    <x v="3"/>
    <d v="2024-02-29T00:00:00"/>
    <d v="2024-02-29T00:00:00"/>
    <x v="9"/>
    <s v="GRITSCH"/>
    <x v="0"/>
    <x v="4"/>
    <n v="2"/>
    <x v="0"/>
    <s v="DIANTEIRO"/>
    <x v="0"/>
    <x v="3"/>
    <s v="APOLLO ALTRUST"/>
    <x v="1"/>
    <s v="RENAULT MASTER"/>
    <s v="SEL0E72"/>
    <n v="95334"/>
    <n v="95341"/>
    <m/>
    <s v=""/>
    <m/>
    <s v="QUATRO1"/>
    <n v="1169"/>
    <n v="729"/>
    <n v="1458"/>
    <s v=""/>
  </r>
  <r>
    <s v="1548/1549"/>
    <s v="0224"/>
    <x v="3"/>
    <d v="2024-03-01T00:00:00"/>
    <d v="2024-04-02T00:00:00"/>
    <x v="8"/>
    <s v="GRITSCH"/>
    <x v="5"/>
    <x v="1"/>
    <n v="2"/>
    <x v="1"/>
    <s v="TRASEIRO"/>
    <x v="1"/>
    <x v="17"/>
    <s v="COMFORSER CF300"/>
    <x v="1"/>
    <s v="VW SAVEIRO"/>
    <s v="SEI5B90"/>
    <n v="82350"/>
    <n v="84323"/>
    <m/>
    <s v=""/>
    <s v="OK"/>
    <s v="QUATRO1"/>
    <n v="1211"/>
    <n v="285"/>
    <n v="570"/>
    <s v=""/>
  </r>
  <r>
    <s v="1430/1431"/>
    <s v="2623 / 2523"/>
    <x v="3"/>
    <d v="2024-03-01T00:00:00"/>
    <d v="2024-03-01T00:00:00"/>
    <x v="9"/>
    <s v="GRITSCH"/>
    <x v="0"/>
    <x v="6"/>
    <n v="2"/>
    <x v="0"/>
    <s v="TRASEIRO"/>
    <x v="0"/>
    <x v="3"/>
    <s v="APOLLO ALTRUST"/>
    <x v="1"/>
    <s v="RENAULT MASTER"/>
    <s v="SES1B62"/>
    <n v="57100"/>
    <n v="54077"/>
    <m/>
    <s v=""/>
    <m/>
    <s v="QUATRO1"/>
    <n v="1169"/>
    <n v="729"/>
    <n v="1458"/>
    <s v=""/>
  </r>
  <r>
    <s v="1432/1435"/>
    <s v="3423"/>
    <x v="3"/>
    <d v="2024-03-04T00:00:00"/>
    <d v="2024-03-06T00:00:00"/>
    <x v="10"/>
    <s v="GRITSCH"/>
    <x v="0"/>
    <x v="8"/>
    <n v="2"/>
    <x v="1"/>
    <s v="DIANTEIRO"/>
    <x v="1"/>
    <x v="11"/>
    <s v="HIFLY HF261 TECHCO 1"/>
    <x v="1"/>
    <s v="VW SAVEIRO"/>
    <s v="SDU9G04"/>
    <n v="75800"/>
    <n v="76078"/>
    <m/>
    <s v=""/>
    <s v="OK"/>
    <s v="GOMMA"/>
    <s v="1645-1"/>
    <n v="269.82"/>
    <n v="539.64"/>
    <s v=""/>
  </r>
  <r>
    <s v="1433/1434"/>
    <s v="4423"/>
    <x v="3"/>
    <d v="2024-03-04T00:00:00"/>
    <d v="2024-03-06T00:00:00"/>
    <x v="10"/>
    <s v="GRITSCH"/>
    <x v="0"/>
    <x v="8"/>
    <n v="2"/>
    <x v="1"/>
    <s v="TRASEIRO"/>
    <x v="1"/>
    <x v="11"/>
    <s v="HIFLY HF261 TECHCO 1"/>
    <x v="1"/>
    <s v="VW SAVEIRO"/>
    <s v="SDU9G04"/>
    <n v="75800"/>
    <n v="76078"/>
    <m/>
    <s v=""/>
    <s v="OK"/>
    <s v="GOMMA"/>
    <s v="1645-1"/>
    <n v="269.82"/>
    <n v="539.64"/>
    <s v=""/>
  </r>
  <r>
    <s v="1436/1437"/>
    <s v="2623/2523"/>
    <x v="3"/>
    <d v="2024-03-05T00:00:00"/>
    <d v="2024-03-16T00:00:00"/>
    <x v="10"/>
    <s v="GRITSCH"/>
    <x v="3"/>
    <x v="12"/>
    <n v="2"/>
    <x v="0"/>
    <s v="DIANTEIRO"/>
    <x v="0"/>
    <x v="3"/>
    <s v="APOLLO ALTRUST"/>
    <x v="1"/>
    <s v="RENAULT MASTER"/>
    <s v="BEB9E20"/>
    <n v="116903"/>
    <n v="116903"/>
    <m/>
    <s v=""/>
    <s v="OK"/>
    <s v="QUATRO1"/>
    <n v="1169"/>
    <n v="729"/>
    <n v="1458"/>
    <s v=""/>
  </r>
  <r>
    <s v="1438/1439"/>
    <s v="4923"/>
    <x v="3"/>
    <d v="2024-03-05T00:00:00"/>
    <d v="2024-03-08T00:00:00"/>
    <x v="10"/>
    <s v="GRITSCH"/>
    <x v="6"/>
    <x v="7"/>
    <n v="2"/>
    <x v="1"/>
    <s v="TRASEIRO"/>
    <x v="1"/>
    <x v="11"/>
    <s v="HIFLY HF261 TECHCO 1"/>
    <x v="1"/>
    <s v="VW SAVEIRO"/>
    <s v="SDU9E85"/>
    <n v="86250"/>
    <n v="86269"/>
    <m/>
    <s v=""/>
    <s v="OK"/>
    <s v="GOMMA "/>
    <n v="1710"/>
    <n v="273.02"/>
    <n v="546.04"/>
    <s v=""/>
  </r>
  <r>
    <s v="1460/1461"/>
    <s v="4423/3623"/>
    <x v="3"/>
    <d v="2024-03-06T00:00:00"/>
    <d v="2024-03-12T00:00:00"/>
    <x v="10"/>
    <s v="GRITSCH"/>
    <x v="0"/>
    <x v="6"/>
    <n v="2"/>
    <x v="0"/>
    <s v="TRASEIRO"/>
    <x v="0"/>
    <x v="21"/>
    <s v="TRIANGLE TR652"/>
    <x v="1"/>
    <s v="RENAULT MASTER"/>
    <s v="RHL1D81"/>
    <n v="215008"/>
    <n v="214869"/>
    <m/>
    <s v=""/>
    <s v="OK"/>
    <s v="GOMMA"/>
    <n v="1718"/>
    <n v="559.54999999999995"/>
    <n v="1119.0999999999999"/>
    <s v=""/>
  </r>
  <r>
    <s v="1444/1445"/>
    <s v="4923"/>
    <x v="3"/>
    <d v="2024-03-06T00:00:00"/>
    <d v="2024-03-07T00:00:00"/>
    <x v="10"/>
    <s v="GRITSCH"/>
    <x v="0"/>
    <x v="1"/>
    <n v="2"/>
    <x v="1"/>
    <s v="DIANTEIRO"/>
    <x v="1"/>
    <x v="11"/>
    <s v="HIFLY HF261 TECHCO 1"/>
    <x v="1"/>
    <s v="VW SAVEIRO"/>
    <s v="SDU9F71"/>
    <n v="142372"/>
    <n v="142360"/>
    <m/>
    <s v=""/>
    <s v="OK"/>
    <s v="GOMMA"/>
    <n v="1710"/>
    <n v="273.02"/>
    <n v="546.04"/>
    <s v=""/>
  </r>
  <r>
    <s v="1446/1447"/>
    <s v="4923"/>
    <x v="3"/>
    <d v="2024-03-06T00:00:00"/>
    <d v="2024-03-07T00:00:00"/>
    <x v="10"/>
    <s v="GRITSCH"/>
    <x v="0"/>
    <x v="1"/>
    <n v="2"/>
    <x v="1"/>
    <s v="TRASEIRO"/>
    <x v="1"/>
    <x v="11"/>
    <s v="HIFLY HF261 TECHCO 1"/>
    <x v="1"/>
    <s v="VW SAVEIRO"/>
    <s v="SDU9F71"/>
    <n v="142372"/>
    <n v="142360"/>
    <m/>
    <s v=""/>
    <s v="OK"/>
    <s v="GOMMA"/>
    <n v="1710"/>
    <n v="273.02"/>
    <n v="546.04"/>
    <s v=""/>
  </r>
  <r>
    <s v="1442/1443"/>
    <s v="4923"/>
    <x v="3"/>
    <d v="2024-03-06T00:00:00"/>
    <d v="2024-03-08T00:00:00"/>
    <x v="10"/>
    <s v="GRITSCH"/>
    <x v="0"/>
    <x v="8"/>
    <n v="2"/>
    <x v="1"/>
    <s v="DIANTEIRO"/>
    <x v="1"/>
    <x v="11"/>
    <s v="HIFLY HF261 TECHCO 1"/>
    <x v="1"/>
    <s v="VW SAVEIRO"/>
    <s v="SDU9F80"/>
    <n v="115500"/>
    <n v="116770"/>
    <m/>
    <s v=""/>
    <s v="OK"/>
    <s v="GOMMA"/>
    <n v="1710"/>
    <n v="273.02"/>
    <n v="546.04"/>
    <s v=""/>
  </r>
  <r>
    <s v="1426/1427"/>
    <s v="2023"/>
    <x v="3"/>
    <d v="2024-03-06T00:00:00"/>
    <s v="SEM OS"/>
    <x v="10"/>
    <s v="GRITSCH"/>
    <x v="0"/>
    <x v="4"/>
    <n v="2"/>
    <x v="4"/>
    <s v="DIANTEIRO"/>
    <x v="10"/>
    <x v="14"/>
    <s v="XBRI CURVE PLUS"/>
    <x v="0"/>
    <s v="CAMINÃO VOLVO VM330"/>
    <s v="SEF8G23"/>
    <n v="98440"/>
    <s v="SEM OS"/>
    <m/>
    <s v=""/>
    <s v="OK"/>
    <s v="ADILSON"/>
    <s v="ADILSON"/>
    <n v="0"/>
    <n v="0"/>
    <s v=""/>
  </r>
  <r>
    <s v="1466/1467"/>
    <s v="4423"/>
    <x v="3"/>
    <d v="2024-03-08T00:00:00"/>
    <s v="SEM OS"/>
    <x v="10"/>
    <s v="GRITSCH"/>
    <x v="1"/>
    <x v="2"/>
    <n v="2"/>
    <x v="0"/>
    <s v="DIANTEIRO"/>
    <x v="0"/>
    <x v="21"/>
    <s v="TRIANGLE TR652"/>
    <x v="1"/>
    <s v="RENAULT MASTER"/>
    <s v="SES1B65"/>
    <n v="85411"/>
    <s v="SEM OS"/>
    <m/>
    <s v=""/>
    <s v="OK"/>
    <s v="GOMMA "/>
    <n v="1718"/>
    <n v="559.54999999999995"/>
    <n v="1119.0999999999999"/>
    <s v=""/>
  </r>
  <r>
    <s v="1423/1425"/>
    <s v="3131"/>
    <x v="3"/>
    <d v="2024-03-11T00:00:00"/>
    <s v="SEM OS"/>
    <x v="10"/>
    <s v="GRITSCH"/>
    <x v="0"/>
    <x v="4"/>
    <n v="2"/>
    <x v="4"/>
    <s v="2° EIXO"/>
    <x v="10"/>
    <x v="14"/>
    <s v="XBRI CURVE PLUS"/>
    <x v="0"/>
    <s v="CAMINHÃO VW 33.330"/>
    <s v="SES2D41"/>
    <n v="66971"/>
    <s v="SEM OS"/>
    <m/>
    <s v=""/>
    <s v="OK"/>
    <s v="ADILSON"/>
    <s v="NV"/>
    <n v="0"/>
    <n v="0"/>
    <s v=""/>
  </r>
  <r>
    <s v="1493/1494"/>
    <s v="4323"/>
    <x v="3"/>
    <d v="2024-03-12T00:00:00"/>
    <s v="SEM OS"/>
    <x v="10"/>
    <s v="GRITSCH"/>
    <x v="0"/>
    <x v="0"/>
    <n v="2"/>
    <x v="3"/>
    <s v="DIANTEIRO"/>
    <x v="4"/>
    <x v="14"/>
    <s v="XBRI ECOPLUS"/>
    <x v="1"/>
    <s v="FORD CARGO 816S"/>
    <s v="BDD3B67"/>
    <n v="210281"/>
    <s v="SEM OS"/>
    <m/>
    <s v=""/>
    <s v="OK"/>
    <s v="GOMMA"/>
    <n v="1772"/>
    <n v="564.78"/>
    <n v="1129.56"/>
    <s v=""/>
  </r>
  <r>
    <s v="SF "/>
    <s v="1923"/>
    <x v="3"/>
    <d v="2024-03-12T00:00:00"/>
    <s v="SEM OS"/>
    <x v="10"/>
    <s v="GRITSCH"/>
    <x v="0"/>
    <x v="4"/>
    <n v="2"/>
    <x v="4"/>
    <s v="DIANTEIRO"/>
    <x v="10"/>
    <x v="28"/>
    <s v="PIRELLI FR88"/>
    <x v="0"/>
    <s v="CAMINHÃO VW 24.280"/>
    <s v="BEO4E39"/>
    <n v="462060"/>
    <s v="SEM OS"/>
    <m/>
    <s v=""/>
    <m/>
    <s v="ESTOQUE"/>
    <s v="NV"/>
    <n v="0"/>
    <n v="0"/>
    <s v=""/>
  </r>
  <r>
    <s v="SF "/>
    <s v="1923"/>
    <x v="3"/>
    <d v="2024-03-12T00:00:00"/>
    <s v="SEM OS"/>
    <x v="10"/>
    <s v="GRITSCH"/>
    <x v="0"/>
    <x v="4"/>
    <n v="2"/>
    <x v="4"/>
    <s v="DIANTEIRO"/>
    <x v="10"/>
    <x v="28"/>
    <s v="PIRELLI FR88"/>
    <x v="0"/>
    <s v="CAMINHÃO VW 24.280"/>
    <s v="BEO4E39"/>
    <n v="462060"/>
    <s v="SEM OS"/>
    <m/>
    <s v=""/>
    <m/>
    <s v="ESTOQUE"/>
    <s v="NV"/>
    <n v="0"/>
    <n v="0"/>
    <s v=""/>
  </r>
  <r>
    <s v="1471/1472"/>
    <s v="4523/3823"/>
    <x v="3"/>
    <d v="2024-03-12T00:00:00"/>
    <s v="SEM OS"/>
    <x v="10"/>
    <s v="GRITSCH"/>
    <x v="0"/>
    <x v="4"/>
    <n v="2"/>
    <x v="4"/>
    <s v="DIANTEIRO"/>
    <x v="10"/>
    <x v="27"/>
    <s v="PIRELLI FR88"/>
    <x v="0"/>
    <s v="CAMINÃO VOLVO VM330"/>
    <s v="SDP3i31"/>
    <n v="210769"/>
    <s v="SEM OS"/>
    <m/>
    <s v=""/>
    <s v="OK"/>
    <s v="ESTOQUE"/>
    <s v="NV"/>
    <n v="0"/>
    <n v="0"/>
    <s v=""/>
  </r>
  <r>
    <s v="1448/1449"/>
    <s v="4923"/>
    <x v="3"/>
    <d v="2024-03-12T00:00:00"/>
    <s v="SEM OS"/>
    <x v="10"/>
    <s v="GRITSCH"/>
    <x v="0"/>
    <x v="1"/>
    <n v="2"/>
    <x v="1"/>
    <s v="DIANTEIRO"/>
    <x v="1"/>
    <x v="11"/>
    <s v="HIFLY HF261 TECHCO 1"/>
    <x v="1"/>
    <s v="VW SAVEIRO"/>
    <s v="SDU9F88"/>
    <n v="127879"/>
    <s v="SEM OS"/>
    <m/>
    <s v=""/>
    <s v="OK"/>
    <s v="GOMMA"/>
    <n v="1710"/>
    <n v="273.02"/>
    <n v="546.04"/>
    <s v=""/>
  </r>
  <r>
    <s v="1450/1451"/>
    <s v="4923"/>
    <x v="3"/>
    <d v="2024-03-12T00:00:00"/>
    <s v="SEM OS"/>
    <x v="10"/>
    <s v="GRITSCH"/>
    <x v="0"/>
    <x v="1"/>
    <n v="2"/>
    <x v="1"/>
    <s v="TRASEIRO"/>
    <x v="1"/>
    <x v="11"/>
    <s v="HIFLY HF261 TECHCO 1"/>
    <x v="1"/>
    <s v="VW SAVEIRO"/>
    <s v="SDU9F88"/>
    <n v="127879"/>
    <s v="SEM OS"/>
    <m/>
    <s v=""/>
    <s v="OK"/>
    <s v="GOMMA"/>
    <n v="1710"/>
    <n v="273.02"/>
    <n v="546.04"/>
    <s v=""/>
  </r>
  <r>
    <s v="1473/1474"/>
    <s v="4523/3823"/>
    <x v="3"/>
    <d v="2024-03-12T00:00:00"/>
    <s v="SEM OS"/>
    <x v="10"/>
    <s v="GRITSCH"/>
    <x v="0"/>
    <x v="4"/>
    <n v="2"/>
    <x v="4"/>
    <s v="DIANTEIRO"/>
    <x v="10"/>
    <x v="27"/>
    <s v="PIRELLI FR88"/>
    <x v="0"/>
    <s v="CAMINHÃO VW 33.330"/>
    <s v="SES2D41"/>
    <n v="66971"/>
    <s v="SEM OS"/>
    <m/>
    <s v=""/>
    <s v="OK"/>
    <s v="ESTOQUE"/>
    <s v="NV"/>
    <n v="0"/>
    <n v="0"/>
    <s v=""/>
  </r>
  <r>
    <s v="1470/1469"/>
    <s v="4812"/>
    <x v="3"/>
    <d v="2024-03-12T00:00:00"/>
    <s v="SEM OS"/>
    <x v="10"/>
    <s v="GRITSCH"/>
    <x v="0"/>
    <x v="4"/>
    <n v="2"/>
    <x v="4"/>
    <s v="TRAÇÃO"/>
    <x v="10"/>
    <x v="31"/>
    <s v="RECAP"/>
    <x v="0"/>
    <s v="CAMINHÃO MB 1719"/>
    <s v="SFE8H54"/>
    <n v="7156"/>
    <s v="SEM OS"/>
    <m/>
    <s v=""/>
    <m/>
    <s v="ESTOQUE"/>
    <s v="RECAP "/>
    <n v="0"/>
    <n v="0"/>
    <s v=""/>
  </r>
  <r>
    <s v="119/297"/>
    <s v="0320/2722"/>
    <x v="3"/>
    <d v="2024-03-12T00:00:00"/>
    <s v="SEM OS"/>
    <x v="10"/>
    <s v="GRITSCH"/>
    <x v="0"/>
    <x v="4"/>
    <n v="2"/>
    <x v="4"/>
    <s v="TRAÇÃO"/>
    <x v="10"/>
    <x v="31"/>
    <s v="RECAP"/>
    <x v="0"/>
    <s v="CAMINHÃO MB 1719"/>
    <s v="SFE8H54"/>
    <n v="7156"/>
    <s v="SEM OS"/>
    <m/>
    <s v=""/>
    <m/>
    <s v="ESTOQUE"/>
    <s v="RECAP "/>
    <n v="0"/>
    <n v="0"/>
    <s v=""/>
  </r>
  <r>
    <s v="113/112"/>
    <s v="3718/3719"/>
    <x v="3"/>
    <d v="2024-03-12T00:00:00"/>
    <s v="SEM OS"/>
    <x v="10"/>
    <s v="GRITSCH"/>
    <x v="0"/>
    <x v="4"/>
    <n v="2"/>
    <x v="4"/>
    <s v="TRAÇÃO"/>
    <x v="10"/>
    <x v="31"/>
    <s v="RECAP"/>
    <x v="0"/>
    <s v="CAMINHÃO MB 1719"/>
    <s v="SFE8H55"/>
    <n v="4169"/>
    <n v="4169"/>
    <n v="81304"/>
    <n v="77135"/>
    <m/>
    <s v="ESTOQUE"/>
    <s v="RECAP"/>
    <n v="0"/>
    <n v="0"/>
    <n v="0"/>
  </r>
  <r>
    <s v="098/095"/>
    <s v="3818/2021"/>
    <x v="3"/>
    <d v="2024-03-12T00:00:00"/>
    <s v="SEM OS"/>
    <x v="10"/>
    <s v="GRITSCH"/>
    <x v="0"/>
    <x v="4"/>
    <n v="2"/>
    <x v="4"/>
    <s v="TRAÇÃO"/>
    <x v="10"/>
    <x v="31"/>
    <s v="RECAP"/>
    <x v="0"/>
    <s v="CAMINHÃO MB 1719"/>
    <s v="SFE8H55"/>
    <n v="4169"/>
    <n v="4169"/>
    <n v="81304"/>
    <n v="77135"/>
    <m/>
    <s v="ESTOQUE"/>
    <s v="RECAP "/>
    <n v="0"/>
    <n v="0"/>
    <n v="0"/>
  </r>
  <r>
    <s v="257"/>
    <s v="4420"/>
    <x v="3"/>
    <d v="2024-03-12T00:00:00"/>
    <s v="SEM OS"/>
    <x v="10"/>
    <s v="GRITSCH"/>
    <x v="0"/>
    <x v="4"/>
    <n v="1"/>
    <x v="4"/>
    <s v="TRUCK"/>
    <x v="10"/>
    <x v="31"/>
    <s v="RECAP"/>
    <x v="0"/>
    <s v="CAMINÃO VOLVO VM330"/>
    <s v="SFF3C30"/>
    <n v="2930"/>
    <s v="SEM OS"/>
    <m/>
    <s v=""/>
    <m/>
    <s v="IVO RECAP"/>
    <s v="52044-2"/>
    <n v="490"/>
    <n v="490"/>
    <s v=""/>
  </r>
  <r>
    <s v="224/225"/>
    <s v="4122/3022"/>
    <x v="3"/>
    <d v="2024-03-12T00:00:00"/>
    <s v="SEM OS"/>
    <x v="10"/>
    <s v="GRITSCH"/>
    <x v="0"/>
    <x v="4"/>
    <n v="2"/>
    <x v="4"/>
    <s v="TRUCK"/>
    <x v="10"/>
    <x v="31"/>
    <s v="RECAP"/>
    <x v="0"/>
    <s v="CAMINÃO VOLVO VM330"/>
    <s v="SFF3C30"/>
    <n v="2930"/>
    <s v="SEM OS"/>
    <m/>
    <s v=""/>
    <m/>
    <s v="IVO RECAP"/>
    <n v="52044"/>
    <n v="0"/>
    <n v="0"/>
    <s v=""/>
  </r>
  <r>
    <s v="1475"/>
    <s v="4122"/>
    <x v="3"/>
    <d v="2024-03-12T00:00:00"/>
    <s v="SEM OS"/>
    <x v="10"/>
    <s v="GRITSCH"/>
    <x v="0"/>
    <x v="4"/>
    <n v="1"/>
    <x v="4"/>
    <s v="ESTEPE"/>
    <x v="10"/>
    <x v="31"/>
    <s v="RECAP"/>
    <x v="0"/>
    <s v="CAMINÃO VOLVO VM330"/>
    <s v="SFF3C30"/>
    <n v="2930"/>
    <s v="SEM OS"/>
    <m/>
    <s v=""/>
    <m/>
    <s v="ESTOQUE"/>
    <s v="RECAP"/>
    <n v="0"/>
    <n v="0"/>
    <s v=""/>
  </r>
  <r>
    <s v="1481/1482"/>
    <s v="4523/4623"/>
    <x v="3"/>
    <d v="2024-03-13T00:00:00"/>
    <d v="2024-03-18T00:00:00"/>
    <x v="10"/>
    <s v="GRITSCH"/>
    <x v="6"/>
    <x v="7"/>
    <n v="2"/>
    <x v="0"/>
    <s v="DIANTEIRO"/>
    <x v="0"/>
    <x v="39"/>
    <s v="SUNNY NL106"/>
    <x v="1"/>
    <s v="RENAULT MASTER"/>
    <s v="BEX8E18"/>
    <n v="176200"/>
    <n v="176200"/>
    <m/>
    <s v=""/>
    <s v="OK"/>
    <s v="TRISSINO"/>
    <n v="54490"/>
    <n v="559.49"/>
    <n v="1118.98"/>
    <s v=""/>
  </r>
  <r>
    <s v="1483/1484"/>
    <s v="4623"/>
    <x v="3"/>
    <d v="2024-03-13T00:00:00"/>
    <d v="2024-03-18T00:00:00"/>
    <x v="10"/>
    <s v="GRITSCH"/>
    <x v="6"/>
    <x v="7"/>
    <n v="2"/>
    <x v="0"/>
    <s v="TRASEIRO"/>
    <x v="0"/>
    <x v="39"/>
    <s v="SUNNY NL106"/>
    <x v="1"/>
    <s v="RENAULT MASTER"/>
    <s v="BEX8E18"/>
    <n v="17200"/>
    <n v="176200"/>
    <m/>
    <s v=""/>
    <s v="OK"/>
    <s v="TRISSINO"/>
    <n v="54490"/>
    <n v="599.49"/>
    <n v="1198.98"/>
    <s v=""/>
  </r>
  <r>
    <s v="1462/1463"/>
    <s v="4423"/>
    <x v="3"/>
    <d v="2024-03-13T00:00:00"/>
    <d v="2024-03-21T00:00:00"/>
    <x v="10"/>
    <s v="GRITSCH"/>
    <x v="6"/>
    <x v="11"/>
    <n v="2"/>
    <x v="0"/>
    <s v="DIANTEIRO"/>
    <x v="0"/>
    <x v="21"/>
    <s v="TRIANGLE TR652"/>
    <x v="1"/>
    <s v="RENAULT MASTER"/>
    <s v="BEX8E21"/>
    <n v="117380"/>
    <n v="119568"/>
    <m/>
    <s v=""/>
    <s v="OK"/>
    <s v="GOMMA "/>
    <n v="1718"/>
    <n v="559.54999999999995"/>
    <n v="1119.0999999999999"/>
    <s v=""/>
  </r>
  <r>
    <s v="1464/1465"/>
    <s v="4423/3623"/>
    <x v="3"/>
    <d v="2024-03-13T00:00:00"/>
    <d v="2024-03-21T00:00:00"/>
    <x v="10"/>
    <s v="GRITSCH"/>
    <x v="2"/>
    <x v="11"/>
    <n v="2"/>
    <x v="0"/>
    <s v="TRASEIRO"/>
    <x v="0"/>
    <x v="21"/>
    <s v="TRIANGLE TR652"/>
    <x v="1"/>
    <s v="RENAULT MASTER"/>
    <s v="BEX8E21"/>
    <n v="117380"/>
    <n v="119568"/>
    <m/>
    <s v=""/>
    <s v="OK"/>
    <s v="GOMMA"/>
    <n v="1718"/>
    <n v="559.54999999999995"/>
    <n v="1119.0999999999999"/>
    <s v=""/>
  </r>
  <r>
    <s v="1502/1503"/>
    <s v="2222"/>
    <x v="3"/>
    <d v="2024-03-13T00:00:00"/>
    <s v="SEM OS"/>
    <x v="10"/>
    <s v="GRITSCH"/>
    <x v="0"/>
    <x v="8"/>
    <n v="2"/>
    <x v="0"/>
    <s v="DIANTEIRO"/>
    <x v="5"/>
    <x v="17"/>
    <s v="COMFORSER CF300"/>
    <x v="1"/>
    <s v="MB SPRINTER"/>
    <s v="SDV8E52"/>
    <n v="57000"/>
    <s v="SEM OS"/>
    <m/>
    <s v=""/>
    <s v="OK"/>
    <s v="QUATRO1"/>
    <s v="1169-1"/>
    <n v="549"/>
    <n v="1098"/>
    <s v=""/>
  </r>
  <r>
    <s v="1491/1492"/>
    <s v="4623"/>
    <x v="3"/>
    <d v="2024-03-15T00:00:00"/>
    <s v="SEM OS"/>
    <x v="10"/>
    <s v="GRITSCH"/>
    <x v="0"/>
    <x v="6"/>
    <n v="2"/>
    <x v="0"/>
    <s v="DIANTEIRO"/>
    <x v="0"/>
    <x v="39"/>
    <s v="SUNNY NL106"/>
    <x v="1"/>
    <s v="RENAULT MASTER"/>
    <s v="BDC9J79"/>
    <n v="138779"/>
    <s v="SEM OS"/>
    <m/>
    <s v=""/>
    <s v="OK"/>
    <s v="TRISSINO"/>
    <n v="54490"/>
    <n v="599.49"/>
    <n v="1198.98"/>
    <s v=""/>
  </r>
  <r>
    <s v="1440/1441"/>
    <s v="4923"/>
    <x v="3"/>
    <d v="2024-03-15T00:00:00"/>
    <d v="2024-03-26T00:00:00"/>
    <x v="10"/>
    <s v="GRITSCH"/>
    <x v="0"/>
    <x v="6"/>
    <n v="2"/>
    <x v="1"/>
    <s v="DIANTEIRO"/>
    <x v="1"/>
    <x v="11"/>
    <s v="HIFLY HF261 TECHCO 1"/>
    <x v="1"/>
    <s v="VW SAVEIRO"/>
    <s v="SDU9F45"/>
    <n v="109544"/>
    <n v="108050"/>
    <m/>
    <s v=""/>
    <s v="OK"/>
    <s v="GOMMA"/>
    <n v="1710"/>
    <n v="273.02"/>
    <n v="546.04"/>
    <s v=""/>
  </r>
  <r>
    <s v="1452/1453"/>
    <s v="4723"/>
    <x v="3"/>
    <d v="2024-03-15T00:00:00"/>
    <d v="2024-03-26T00:00:00"/>
    <x v="10"/>
    <s v="GRITSCH"/>
    <x v="0"/>
    <x v="6"/>
    <n v="2"/>
    <x v="1"/>
    <s v="TRASEIRO"/>
    <x v="1"/>
    <x v="11"/>
    <s v="HIFLY HF261 TECHCO 1"/>
    <x v="1"/>
    <s v="VW SAVEIRO"/>
    <s v="SDU9F45"/>
    <n v="109544"/>
    <n v="108050"/>
    <m/>
    <s v=""/>
    <s v="OK"/>
    <s v="TRISSINO"/>
    <n v="54402"/>
    <n v="273.02"/>
    <n v="546.04"/>
    <s v=""/>
  </r>
  <r>
    <s v="1485/1486"/>
    <s v="4623"/>
    <x v="3"/>
    <d v="2024-03-15T00:00:00"/>
    <d v="2024-03-20T00:00:00"/>
    <x v="10"/>
    <s v="GRITSCH"/>
    <x v="0"/>
    <x v="6"/>
    <n v="2"/>
    <x v="0"/>
    <s v="DIANTEIRO"/>
    <x v="0"/>
    <x v="39"/>
    <s v="SUNNY NL106"/>
    <x v="1"/>
    <s v="RENAULT MASTER"/>
    <s v="SEL0B96"/>
    <n v="26246"/>
    <n v="40339"/>
    <m/>
    <s v=""/>
    <s v="OK"/>
    <s v="TRISSINO"/>
    <n v="54490"/>
    <n v="559.49"/>
    <n v="1118.98"/>
    <s v=""/>
  </r>
  <r>
    <s v="1487/1488"/>
    <s v="4523"/>
    <x v="3"/>
    <d v="2024-03-18T00:00:00"/>
    <s v="SEM OS"/>
    <x v="10"/>
    <s v="GRITSCH"/>
    <x v="6"/>
    <x v="3"/>
    <n v="2"/>
    <x v="0"/>
    <s v="DIANTEIRO"/>
    <x v="0"/>
    <x v="39"/>
    <s v="SUNNY NL106"/>
    <x v="1"/>
    <s v="RENAULT MASTER"/>
    <s v="SEL8J35 "/>
    <n v="35833"/>
    <s v="SEM OS"/>
    <m/>
    <s v=""/>
    <s v="OK"/>
    <s v="TRISSINO"/>
    <n v="54490"/>
    <n v="599.49"/>
    <n v="1198.98"/>
    <s v=""/>
  </r>
  <r>
    <s v="1454/1455"/>
    <s v="4723"/>
    <x v="3"/>
    <d v="2024-03-18T00:00:00"/>
    <d v="2024-04-11T00:00:00"/>
    <x v="10"/>
    <s v="GRITSCH"/>
    <x v="0"/>
    <x v="9"/>
    <n v="2"/>
    <x v="1"/>
    <s v="DIANTEIRO"/>
    <x v="1"/>
    <x v="11"/>
    <s v="HIFLY HF261 TECHCO 1"/>
    <x v="1"/>
    <s v="VW SAVEIRO"/>
    <s v="SEP6E17"/>
    <n v="49587"/>
    <n v="50230"/>
    <m/>
    <s v=""/>
    <s v="OK"/>
    <s v="TRISSINO"/>
    <n v="54402"/>
    <n v="273.02"/>
    <n v="546.04"/>
    <s v=""/>
  </r>
  <r>
    <s v="1456/1457"/>
    <s v="4723"/>
    <x v="3"/>
    <d v="2024-03-18T00:00:00"/>
    <d v="2024-04-11T00:00:00"/>
    <x v="10"/>
    <s v="GRITSCH"/>
    <x v="0"/>
    <x v="9"/>
    <n v="2"/>
    <x v="1"/>
    <s v="TRASEIRO"/>
    <x v="1"/>
    <x v="11"/>
    <s v="HIFLY HF261 TECHCO 1"/>
    <x v="1"/>
    <s v="VW SAVEIRO"/>
    <s v="SEP6E17"/>
    <n v="49587"/>
    <n v="50230"/>
    <m/>
    <s v=""/>
    <s v="OK"/>
    <s v="TRISSINO"/>
    <n v="54402"/>
    <n v="273.02"/>
    <n v="546.04"/>
    <s v=""/>
  </r>
  <r>
    <s v="1489/1490"/>
    <s v="4523"/>
    <x v="3"/>
    <d v="2024-03-19T00:00:00"/>
    <d v="2024-03-25T00:00:00"/>
    <x v="10"/>
    <s v="GRITSCH"/>
    <x v="3"/>
    <x v="12"/>
    <n v="2"/>
    <x v="0"/>
    <s v="DIANTEIRO"/>
    <x v="0"/>
    <x v="39"/>
    <s v="SUNNY NL106"/>
    <x v="1"/>
    <s v="RENAULT MASTER"/>
    <s v="RHS3G78"/>
    <n v="27493"/>
    <n v="27494"/>
    <m/>
    <s v=""/>
    <s v="OK"/>
    <s v="TRISSINO"/>
    <n v="54490"/>
    <n v="599.49"/>
    <n v="1198.98"/>
    <s v=""/>
  </r>
  <r>
    <s v="1478"/>
    <s v="0623"/>
    <x v="3"/>
    <d v="2024-03-19T00:00:00"/>
    <s v="SEM OS"/>
    <x v="10"/>
    <s v="GRITSCH"/>
    <x v="0"/>
    <x v="4"/>
    <n v="1"/>
    <x v="4"/>
    <s v="TRAÇÃO"/>
    <x v="10"/>
    <x v="31"/>
    <s v="RECAP"/>
    <x v="0"/>
    <s v="CAMINHÃO MB 1719"/>
    <s v="SFE8H55"/>
    <n v="4731"/>
    <n v="4169"/>
    <n v="81304"/>
    <n v="77135"/>
    <s v="OK"/>
    <s v="IVO RECAP"/>
    <n v="52493"/>
    <n v="490"/>
    <n v="490"/>
    <n v="6.3524988656252024E-3"/>
  </r>
  <r>
    <s v="256"/>
    <s v="4420"/>
    <x v="3"/>
    <d v="2024-03-19T00:00:00"/>
    <s v="SEM OS"/>
    <x v="10"/>
    <s v="GRITSCH"/>
    <x v="0"/>
    <x v="4"/>
    <n v="1"/>
    <x v="4"/>
    <s v="TRUCK"/>
    <x v="10"/>
    <x v="31"/>
    <s v="RECAP"/>
    <x v="0"/>
    <s v="CAMINHÃO VW 33.330"/>
    <s v="SFF3C30"/>
    <n v="2930"/>
    <s v="SEM OS"/>
    <m/>
    <s v=""/>
    <m/>
    <s v="IVO RECAP"/>
    <s v="52044-1"/>
    <n v="510"/>
    <n v="510"/>
    <s v=""/>
  </r>
  <r>
    <s v="1514"/>
    <s v="4023"/>
    <x v="3"/>
    <d v="2024-03-20T00:00:00"/>
    <d v="2024-03-22T00:00:00"/>
    <x v="10"/>
    <s v="GRITSCH"/>
    <x v="6"/>
    <x v="7"/>
    <n v="1"/>
    <x v="2"/>
    <s v="TRASEIRO"/>
    <x v="2"/>
    <x v="11"/>
    <s v="HIFLY SUPER2000"/>
    <x v="1"/>
    <s v="FIAT FIORINO"/>
    <s v="RHS8D25"/>
    <n v="130200"/>
    <n v="129965"/>
    <m/>
    <s v=""/>
    <s v="OK"/>
    <s v="GOMMA"/>
    <n v="1533"/>
    <n v="260.89999999999998"/>
    <n v="260.89999999999998"/>
    <s v=""/>
  </r>
  <r>
    <s v="1513"/>
    <s v="3923"/>
    <x v="3"/>
    <d v="2024-03-20T00:00:00"/>
    <d v="2024-03-22T00:00:00"/>
    <x v="10"/>
    <s v="GRITSCH"/>
    <x v="6"/>
    <x v="7"/>
    <n v="1"/>
    <x v="2"/>
    <s v="TRASEIRO"/>
    <x v="2"/>
    <x v="11"/>
    <s v="HIFLY SUPER2000"/>
    <x v="1"/>
    <s v="FIAT FIORINO"/>
    <s v="RHS8D25"/>
    <n v="130200"/>
    <n v="129965"/>
    <m/>
    <s v=""/>
    <s v="OK"/>
    <s v="TRISSINO"/>
    <s v="52664-2"/>
    <n v="260.89"/>
    <n v="260.89"/>
    <s v=""/>
  </r>
  <r>
    <s v="1459/1458"/>
    <s v="4723"/>
    <x v="3"/>
    <d v="2024-03-20T00:00:00"/>
    <d v="2024-04-25T00:00:00"/>
    <x v="10"/>
    <s v="GRITSCH"/>
    <x v="0"/>
    <x v="8"/>
    <n v="2"/>
    <x v="1"/>
    <s v="DIANTEIRO"/>
    <x v="1"/>
    <x v="11"/>
    <s v="HIFLY HF261 TECHCO 1"/>
    <x v="1"/>
    <s v="VW SAVEIRO"/>
    <s v="SDU9G01"/>
    <n v="96401"/>
    <n v="97371"/>
    <m/>
    <s v=""/>
    <s v="OK"/>
    <s v="TRISSINO"/>
    <n v="54402"/>
    <n v="273.02"/>
    <n v="546.04"/>
    <s v=""/>
  </r>
  <r>
    <s v="1504/1505"/>
    <s v="4522"/>
    <x v="3"/>
    <d v="2024-03-20T00:00:00"/>
    <d v="2024-03-22T00:00:00"/>
    <x v="10"/>
    <s v="GRITSCH"/>
    <x v="0"/>
    <x v="4"/>
    <n v="2"/>
    <x v="0"/>
    <s v="DIANTEIRO"/>
    <x v="0"/>
    <x v="11"/>
    <s v="HIFLY SUPER2000"/>
    <x v="1"/>
    <s v="RENAULT MASTER"/>
    <s v="SEL0E72"/>
    <n v="103698"/>
    <n v="118504"/>
    <m/>
    <s v=""/>
    <s v="OK"/>
    <s v="ESTOQUE"/>
    <s v="34.m"/>
    <n v="0"/>
    <n v="0"/>
    <s v=""/>
  </r>
  <r>
    <s v="1500/1501"/>
    <s v="3623"/>
    <x v="3"/>
    <d v="2024-03-21T00:00:00"/>
    <s v="SEM OS"/>
    <x v="10"/>
    <s v="GRITSCH"/>
    <x v="0"/>
    <x v="4"/>
    <n v="2"/>
    <x v="4"/>
    <s v="DIANTEIRO"/>
    <x v="10"/>
    <x v="27"/>
    <s v="PIRELLI FR88"/>
    <x v="0"/>
    <s v="CAMINÃO VOLVO VM330"/>
    <s v="SDP3i30"/>
    <n v="205296"/>
    <s v="SEM OS"/>
    <m/>
    <s v=""/>
    <s v="OK"/>
    <s v="ESTOQUE"/>
    <s v="ESTOQUE"/>
    <n v="0"/>
    <n v="0"/>
    <s v=""/>
  </r>
  <r>
    <s v="1497/1498"/>
    <s v="4123/4128"/>
    <x v="3"/>
    <d v="2024-03-21T00:00:00"/>
    <s v="SEM OS"/>
    <x v="10"/>
    <s v="GRITSCH"/>
    <x v="0"/>
    <x v="4"/>
    <n v="2"/>
    <x v="4"/>
    <s v="2° EIXO"/>
    <x v="10"/>
    <x v="27"/>
    <s v="PIRELLI FR88"/>
    <x v="0"/>
    <s v="CAMINÃO VOLVO VM330"/>
    <s v="SDP3i30"/>
    <n v="205296"/>
    <s v="SEM OS"/>
    <m/>
    <s v=""/>
    <s v="OK"/>
    <s v="ESTOQUE"/>
    <s v="ESTOQUE"/>
    <n v="0"/>
    <n v="0"/>
    <s v=""/>
  </r>
  <r>
    <s v="1515/1516"/>
    <s v="4623"/>
    <x v="3"/>
    <d v="2024-03-25T00:00:00"/>
    <d v="2024-03-28T00:00:00"/>
    <x v="10"/>
    <s v="GRITSCH"/>
    <x v="0"/>
    <x v="5"/>
    <n v="2"/>
    <x v="0"/>
    <s v="DIANTEIRO"/>
    <x v="0"/>
    <x v="39"/>
    <s v="SUNNY NL106"/>
    <x v="1"/>
    <s v="RENAULT MASTER"/>
    <s v="RHQ6I66"/>
    <n v="57896"/>
    <n v="58336"/>
    <m/>
    <s v=""/>
    <s v="OK"/>
    <s v="GOMMA"/>
    <n v="1807"/>
    <n v="531.61"/>
    <n v="1063.22"/>
    <s v=""/>
  </r>
  <r>
    <s v="1517/1518"/>
    <s v="4523/4623"/>
    <x v="3"/>
    <d v="2024-03-25T00:00:00"/>
    <d v="2024-03-28T00:00:00"/>
    <x v="10"/>
    <s v="GRITSCH"/>
    <x v="0"/>
    <x v="5"/>
    <n v="2"/>
    <x v="0"/>
    <s v="TRASEIRO"/>
    <x v="0"/>
    <x v="39"/>
    <s v="SUNNY NL106"/>
    <x v="1"/>
    <s v="RENAULT MASTER"/>
    <s v="RHQ6I66"/>
    <n v="57896"/>
    <n v="58336"/>
    <m/>
    <s v=""/>
    <s v="OK"/>
    <s v="GOMMA"/>
    <n v="1807"/>
    <n v="531.61"/>
    <n v="1063.22"/>
    <s v=""/>
  </r>
  <r>
    <s v="1531/1532"/>
    <s v="4623/4523"/>
    <x v="3"/>
    <d v="2024-03-25T00:00:00"/>
    <d v="2024-04-05T00:00:00"/>
    <x v="10"/>
    <s v="GRITSCH"/>
    <x v="0"/>
    <x v="5"/>
    <n v="2"/>
    <x v="0"/>
    <s v="DIANTEIRO"/>
    <x v="0"/>
    <x v="39"/>
    <s v="SUNNY NL106"/>
    <x v="1"/>
    <s v="RENAULT MASTER"/>
    <s v="RHQ6I69"/>
    <n v="131976"/>
    <n v="135954"/>
    <m/>
    <s v=""/>
    <s v="OK"/>
    <s v="GOMMA"/>
    <n v="1807"/>
    <n v="531.61"/>
    <n v="1063.22"/>
    <s v=""/>
  </r>
  <r>
    <s v="1533/1534"/>
    <s v="4523"/>
    <x v="3"/>
    <d v="2024-03-25T00:00:00"/>
    <d v="2024-04-05T00:00:00"/>
    <x v="10"/>
    <s v="GRITSCH"/>
    <x v="0"/>
    <x v="5"/>
    <n v="2"/>
    <x v="0"/>
    <s v="TRASEIRO"/>
    <x v="0"/>
    <x v="39"/>
    <s v="SUNNY NL106"/>
    <x v="1"/>
    <s v="RENAULT MASTER"/>
    <s v="RHQ6I69"/>
    <n v="131976"/>
    <n v="135954"/>
    <m/>
    <s v=""/>
    <s v="OK"/>
    <s v="GOMMA"/>
    <n v="1807"/>
    <n v="531.61"/>
    <n v="1063.22"/>
    <s v=""/>
  </r>
  <r>
    <s v="1509/1510"/>
    <s v="3923/4323"/>
    <x v="3"/>
    <d v="2024-03-25T00:00:00"/>
    <d v="2024-04-18T00:00:00"/>
    <x v="10"/>
    <s v="GRITSCH"/>
    <x v="6"/>
    <x v="14"/>
    <n v="2"/>
    <x v="2"/>
    <s v="DIANTEIRO"/>
    <x v="2"/>
    <x v="11"/>
    <s v="HIFLY SUPER2000"/>
    <x v="1"/>
    <s v="FIAT FIORINO"/>
    <s v="RHS8D27"/>
    <n v="135010"/>
    <n v="138001"/>
    <m/>
    <s v=""/>
    <s v="OK"/>
    <s v="GOMMA"/>
    <n v="1533"/>
    <n v="260.89999999999998"/>
    <n v="521.79999999999995"/>
    <s v=""/>
  </r>
  <r>
    <s v="1511/1512"/>
    <s v="3923/4223"/>
    <x v="3"/>
    <d v="2024-03-25T00:00:00"/>
    <d v="2024-04-18T00:00:00"/>
    <x v="10"/>
    <s v="GRITSCH"/>
    <x v="6"/>
    <x v="14"/>
    <n v="2"/>
    <x v="2"/>
    <s v="TRASEIRO"/>
    <x v="2"/>
    <x v="11"/>
    <s v="HIFLY SUPER2000"/>
    <x v="1"/>
    <s v="FIAT FIORINO"/>
    <s v="RHS8D27"/>
    <n v="135010"/>
    <n v="138001"/>
    <m/>
    <s v=""/>
    <s v="OK"/>
    <s v="GOMMA"/>
    <n v="1533"/>
    <n v="260.89999999999998"/>
    <n v="521.79999999999995"/>
    <s v=""/>
  </r>
  <r>
    <s v="1539/1541"/>
    <s v="0224"/>
    <x v="3"/>
    <d v="2024-03-25T00:00:00"/>
    <s v="SEM OS"/>
    <x v="10"/>
    <s v="GRITSCH"/>
    <x v="6"/>
    <x v="14"/>
    <n v="2"/>
    <x v="1"/>
    <s v="DIANTEIRO"/>
    <x v="1"/>
    <x v="17"/>
    <s v="COMFORSER CF300"/>
    <x v="1"/>
    <s v="VW SAVEIRO"/>
    <s v="SDU9F69"/>
    <n v="90297"/>
    <s v="SEM OS"/>
    <m/>
    <s v=""/>
    <s v="OK"/>
    <s v="QUATRO1"/>
    <n v="1211"/>
    <n v="285"/>
    <n v="570"/>
    <s v=""/>
  </r>
  <r>
    <s v="1542/1543"/>
    <s v="0224"/>
    <x v="3"/>
    <d v="2024-03-25T00:00:00"/>
    <s v="SEM OS"/>
    <x v="10"/>
    <s v="GRITSCH"/>
    <x v="6"/>
    <x v="14"/>
    <n v="2"/>
    <x v="1"/>
    <s v="TRASEIRO"/>
    <x v="1"/>
    <x v="17"/>
    <s v="COMFORSER CF300"/>
    <x v="1"/>
    <s v="VW SAVEIRO"/>
    <s v="SDU9F69"/>
    <n v="90297"/>
    <s v="SEM OS"/>
    <m/>
    <s v=""/>
    <s v="OK"/>
    <s v="QUATRO1"/>
    <n v="1211"/>
    <n v="285"/>
    <n v="570"/>
    <s v=""/>
  </r>
  <r>
    <s v="1535/1536"/>
    <s v="0224"/>
    <x v="3"/>
    <d v="2024-03-25T00:00:00"/>
    <d v="2024-04-28T00:00:00"/>
    <x v="10"/>
    <s v="GRITSCH"/>
    <x v="0"/>
    <x v="5"/>
    <n v="2"/>
    <x v="1"/>
    <s v="DIANTEIRO"/>
    <x v="1"/>
    <x v="17"/>
    <s v="COMFORSER CF300"/>
    <x v="1"/>
    <s v="VW SAVEIRO"/>
    <s v="SEP6E28"/>
    <n v="53697"/>
    <n v="53707"/>
    <m/>
    <s v=""/>
    <s v="OK"/>
    <s v="QUATRO1"/>
    <n v="1211"/>
    <n v="285"/>
    <n v="570"/>
    <s v=""/>
  </r>
  <r>
    <s v="1537/1538"/>
    <s v="0224"/>
    <x v="3"/>
    <d v="2024-03-25T00:00:00"/>
    <d v="2024-04-24T00:00:00"/>
    <x v="10"/>
    <s v="GRITSCH"/>
    <x v="0"/>
    <x v="5"/>
    <n v="2"/>
    <x v="1"/>
    <s v="TRASEIRO"/>
    <x v="1"/>
    <x v="17"/>
    <s v="COMFORSER CF300"/>
    <x v="1"/>
    <s v="VW SAVEIRO"/>
    <s v="SEP6E28"/>
    <n v="53697"/>
    <n v="53707"/>
    <m/>
    <s v=""/>
    <s v="OK"/>
    <s v="QUATRO1"/>
    <n v="1211"/>
    <n v="285"/>
    <n v="570"/>
    <s v=""/>
  </r>
  <r>
    <s v="1558/1559"/>
    <s v="3923"/>
    <x v="3"/>
    <d v="2024-03-27T00:00:00"/>
    <d v="2024-04-02T00:00:00"/>
    <x v="10"/>
    <s v="GRITSCH"/>
    <x v="6"/>
    <x v="7"/>
    <n v="2"/>
    <x v="2"/>
    <s v="DIANTEIRO"/>
    <x v="2"/>
    <x v="11"/>
    <s v="HIFLY SUPER2000"/>
    <x v="1"/>
    <s v="FIAT FIORINO"/>
    <s v="RHS8D30"/>
    <n v="171520"/>
    <n v="170850"/>
    <m/>
    <s v=""/>
    <s v="OK"/>
    <s v="GOMMA"/>
    <n v="1533"/>
    <n v="0"/>
    <n v="0"/>
    <s v=""/>
  </r>
  <r>
    <s v="1564"/>
    <s v="0222"/>
    <x v="3"/>
    <d v="2024-03-27T00:00:00"/>
    <s v="SEM OS"/>
    <x v="10"/>
    <s v="GRITSCH"/>
    <x v="6"/>
    <x v="11"/>
    <n v="1"/>
    <x v="3"/>
    <s v="ESTEPE"/>
    <x v="4"/>
    <x v="20"/>
    <s v="LING LONG R666 "/>
    <x v="0"/>
    <s v="MB ACCELO"/>
    <s v="RHT0B69"/>
    <n v="145654"/>
    <s v="SEM OS"/>
    <m/>
    <s v=""/>
    <s v="OK"/>
    <s v="ESTOQUE "/>
    <s v="ESTOQUE "/>
    <n v="0"/>
    <n v="0"/>
    <s v=""/>
  </r>
  <r>
    <s v="SF/SF "/>
    <s v="4423"/>
    <x v="3"/>
    <d v="2024-04-01T00:00:00"/>
    <d v="2024-04-01T00:00:00"/>
    <x v="8"/>
    <s v="GRITSCH"/>
    <x v="5"/>
    <x v="8"/>
    <n v="2"/>
    <x v="0"/>
    <s v="DIANTEIRO"/>
    <x v="5"/>
    <x v="43"/>
    <s v="OVER CARGO G1"/>
    <x v="1"/>
    <s v="MB SPRINTER"/>
    <s v="BCQ7144"/>
    <n v="107000"/>
    <n v="112529"/>
    <m/>
    <s v=""/>
    <s v="OK"/>
    <s v="PNEUMAR "/>
    <n v="153049"/>
    <n v="599"/>
    <n v="1198"/>
    <s v=""/>
  </r>
  <r>
    <s v="1523/1524"/>
    <s v="4623"/>
    <x v="3"/>
    <d v="2024-04-01T00:00:00"/>
    <d v="2024-04-09T00:00:00"/>
    <x v="8"/>
    <s v="GRITSCH"/>
    <x v="5"/>
    <x v="0"/>
    <n v="2"/>
    <x v="0"/>
    <s v="DIANTEIRO"/>
    <x v="0"/>
    <x v="39"/>
    <s v="SUNNY NL106"/>
    <x v="1"/>
    <s v="RENAULT MASTER"/>
    <s v="BDC9J75"/>
    <n v="179761"/>
    <n v="179937"/>
    <m/>
    <s v=""/>
    <s v="OK"/>
    <s v="GOMMA "/>
    <n v="1807"/>
    <n v="531.61"/>
    <n v="1063.22"/>
    <s v=""/>
  </r>
  <r>
    <s v="1529/1530"/>
    <s v="4523/4530"/>
    <x v="3"/>
    <d v="2024-04-01T00:00:00"/>
    <d v="2024-04-09T00:00:00"/>
    <x v="8"/>
    <s v="GRITSCH"/>
    <x v="5"/>
    <x v="0"/>
    <n v="2"/>
    <x v="0"/>
    <s v="TRASEIRO"/>
    <x v="0"/>
    <x v="39"/>
    <s v="SUNNY NL106"/>
    <x v="1"/>
    <s v="RENAULT MASTER"/>
    <s v="BDC9J75"/>
    <n v="179761"/>
    <n v="179937"/>
    <m/>
    <s v=""/>
    <s v="OK"/>
    <s v="GOMMA "/>
    <n v="1807"/>
    <n v="531.61"/>
    <n v="1063.22"/>
    <s v=""/>
  </r>
  <r>
    <s v="1569/1570"/>
    <s v="2523/2123"/>
    <x v="3"/>
    <d v="2024-04-01T00:00:00"/>
    <s v="SEM OS"/>
    <x v="8"/>
    <s v="GRITSCH"/>
    <x v="1"/>
    <x v="2"/>
    <n v="2"/>
    <x v="3"/>
    <s v="DIANTEIRO"/>
    <x v="7"/>
    <x v="29"/>
    <s v="AMULET AT501"/>
    <x v="1"/>
    <s v="CAMINHÃO VW 11.180"/>
    <s v="RHF9G22"/>
    <n v="223671"/>
    <s v="SEM OS"/>
    <m/>
    <s v=""/>
    <s v="OK"/>
    <s v="GOMMA "/>
    <n v="1060"/>
    <n v="726.58"/>
    <n v="1453.16"/>
    <s v=""/>
  </r>
  <r>
    <s v="1506/1507"/>
    <s v="4823/3923"/>
    <x v="3"/>
    <d v="2024-04-01T00:00:00"/>
    <d v="2024-03-27T00:00:00"/>
    <x v="8"/>
    <s v="GRITSCH"/>
    <x v="5"/>
    <x v="4"/>
    <n v="2"/>
    <x v="2"/>
    <s v="DIANTEIRO"/>
    <x v="2"/>
    <x v="11"/>
    <s v="HIFLY SUPER2000"/>
    <x v="1"/>
    <s v="FIAT FIORINO"/>
    <s v="RHS8D23"/>
    <n v="117498"/>
    <n v="117489"/>
    <m/>
    <s v=""/>
    <s v="OK"/>
    <s v="GOMMA "/>
    <n v="1854"/>
    <n v="250.33"/>
    <n v="500.66"/>
    <s v=""/>
  </r>
  <r>
    <s v="1508"/>
    <s v="4023"/>
    <x v="3"/>
    <d v="2024-04-01T00:00:00"/>
    <d v="2024-03-27T00:00:00"/>
    <x v="8"/>
    <s v="GRITSCH"/>
    <x v="0"/>
    <x v="4"/>
    <n v="1"/>
    <x v="2"/>
    <s v="TRASEIRO"/>
    <x v="2"/>
    <x v="11"/>
    <s v="HIFLY SUPER2000"/>
    <x v="1"/>
    <s v="FIAT FIORINO"/>
    <s v="RHS8D23"/>
    <n v="117498"/>
    <n v="117489"/>
    <m/>
    <s v=""/>
    <s v="OK"/>
    <s v="GOMMA "/>
    <n v="1854"/>
    <n v="250.33"/>
    <n v="250.33"/>
    <s v=""/>
  </r>
  <r>
    <s v="SF"/>
    <s v="3923"/>
    <x v="3"/>
    <d v="2024-04-01T00:00:00"/>
    <d v="2024-03-27T00:00:00"/>
    <x v="8"/>
    <s v="GRITSCH"/>
    <x v="0"/>
    <x v="4"/>
    <n v="1"/>
    <x v="2"/>
    <s v="TRASEIRO"/>
    <x v="2"/>
    <x v="11"/>
    <s v="HIFLY SUPER2000"/>
    <x v="1"/>
    <s v="FIAT FIORINO"/>
    <s v="RHS8D23"/>
    <n v="117498"/>
    <n v="117489"/>
    <m/>
    <s v=""/>
    <s v="OK"/>
    <s v="GOMMA "/>
    <n v="1533"/>
    <n v="260.89999999999998"/>
    <n v="260.89999999999998"/>
    <s v=""/>
  </r>
  <r>
    <s v="1544/1545"/>
    <s v="0224"/>
    <x v="3"/>
    <d v="2024-04-01T00:00:00"/>
    <d v="2024-04-03T00:00:00"/>
    <x v="8"/>
    <s v="GRITSCH"/>
    <x v="5"/>
    <x v="4"/>
    <n v="2"/>
    <x v="1"/>
    <s v="TRASEIRO"/>
    <x v="1"/>
    <x v="17"/>
    <s v="COMFORSER CF300"/>
    <x v="1"/>
    <s v="VW SAVEIRO"/>
    <s v="SDU9E92"/>
    <n v="53233"/>
    <n v="53238"/>
    <m/>
    <s v=""/>
    <s v="OK"/>
    <s v="QUATRO1"/>
    <n v="1211"/>
    <n v="285"/>
    <n v="570"/>
    <s v=""/>
  </r>
  <r>
    <s v="1551/1552"/>
    <s v="0224"/>
    <x v="3"/>
    <d v="2024-04-01T00:00:00"/>
    <d v="2024-04-03T00:00:00"/>
    <x v="8"/>
    <s v="GRITSCH"/>
    <x v="5"/>
    <x v="4"/>
    <n v="2"/>
    <x v="1"/>
    <s v="DIANTEIRO"/>
    <x v="1"/>
    <x v="17"/>
    <s v="COMFORSER CF300"/>
    <x v="1"/>
    <s v="VW SAVEIRO"/>
    <s v="SDU9F54"/>
    <n v="107720"/>
    <n v="148000"/>
    <m/>
    <s v=""/>
    <s v="OK"/>
    <s v="QUATRO1"/>
    <n v="1211"/>
    <n v="285"/>
    <n v="570"/>
    <s v=""/>
  </r>
  <r>
    <s v="1553/1554"/>
    <s v="0224"/>
    <x v="3"/>
    <d v="2024-04-01T00:00:00"/>
    <d v="2024-03-04T00:00:00"/>
    <x v="8"/>
    <s v="GRITSCH"/>
    <x v="5"/>
    <x v="4"/>
    <n v="2"/>
    <x v="1"/>
    <s v="TRASEIRO"/>
    <x v="1"/>
    <x v="17"/>
    <s v="COMFORSER CF300"/>
    <x v="1"/>
    <s v="VW SAVEIRO"/>
    <s v="SDU9F54"/>
    <n v="107720"/>
    <n v="148000"/>
    <m/>
    <s v=""/>
    <s v="OK"/>
    <s v="QUATRO1"/>
    <n v="1211"/>
    <n v="285"/>
    <n v="570"/>
    <s v=""/>
  </r>
  <r>
    <s v="1550/1560"/>
    <s v="0224"/>
    <x v="3"/>
    <d v="2024-04-01T00:00:00"/>
    <s v="SEM OS"/>
    <x v="8"/>
    <s v="GRITSCH"/>
    <x v="6"/>
    <x v="7"/>
    <n v="2"/>
    <x v="1"/>
    <s v="DIANTEIRO"/>
    <x v="1"/>
    <x v="17"/>
    <s v="COMFORSER CF300"/>
    <x v="1"/>
    <s v="VW SAVEIRO"/>
    <s v="SDU9F67"/>
    <n v="102560"/>
    <s v="SEM OS"/>
    <m/>
    <s v=""/>
    <s v="OK"/>
    <s v="QUATRO1"/>
    <n v="1211"/>
    <n v="285"/>
    <n v="570"/>
    <s v=""/>
  </r>
  <r>
    <s v="1546/1547"/>
    <s v="0224"/>
    <x v="3"/>
    <d v="2024-04-01T00:00:00"/>
    <d v="2024-04-02T00:00:00"/>
    <x v="8"/>
    <s v="GRITSCH"/>
    <x v="0"/>
    <x v="1"/>
    <n v="2"/>
    <x v="1"/>
    <s v="DIANTEIRO"/>
    <x v="1"/>
    <x v="17"/>
    <s v="COMFORSER CF300"/>
    <x v="1"/>
    <s v="VW SAVEIRO"/>
    <s v="SEI5B90"/>
    <n v="82350"/>
    <n v="84323"/>
    <m/>
    <s v=""/>
    <s v="OK"/>
    <s v="QUATRO1"/>
    <n v="1211"/>
    <n v="285"/>
    <n v="570"/>
    <s v=""/>
  </r>
  <r>
    <s v="703"/>
    <s v="1722"/>
    <x v="3"/>
    <d v="2024-04-01T00:00:00"/>
    <d v="2024-04-04T00:00:00"/>
    <x v="8"/>
    <s v="GRITSCH"/>
    <x v="1"/>
    <x v="2"/>
    <n v="1"/>
    <x v="1"/>
    <s v="ESTEPE"/>
    <x v="1"/>
    <x v="5"/>
    <s v="DUNLOP SP320"/>
    <x v="1"/>
    <s v="VW SAVEIRO"/>
    <s v="SEP6E34"/>
    <n v="12370"/>
    <n v="12371"/>
    <m/>
    <s v=""/>
    <s v="OK"/>
    <s v="ESTOQUE "/>
    <s v="ESTOQUE "/>
    <n v="0"/>
    <n v="0"/>
    <s v=""/>
  </r>
  <r>
    <s v="1479"/>
    <s v="2121"/>
    <x v="3"/>
    <d v="2024-04-02T00:00:00"/>
    <s v="SEM OS"/>
    <x v="8"/>
    <s v="GRITSCH"/>
    <x v="5"/>
    <x v="4"/>
    <n v="1"/>
    <x v="4"/>
    <s v="TRASEIRO"/>
    <x v="10"/>
    <x v="31"/>
    <s v="RECAP"/>
    <x v="0"/>
    <s v="CAMINHÃO VW 33.330"/>
    <s v="SEW5B72"/>
    <n v="51505"/>
    <n v="51505"/>
    <m/>
    <s v=""/>
    <s v="OK"/>
    <s v="IVO RECAP"/>
    <s v="52044-3"/>
    <n v="550"/>
    <n v="550"/>
    <s v=""/>
  </r>
  <r>
    <n v="296"/>
    <m/>
    <x v="3"/>
    <d v="2024-04-02T00:00:00"/>
    <s v="SEM OS"/>
    <x v="8"/>
    <s v="GRITSCH"/>
    <x v="5"/>
    <x v="4"/>
    <n v="1"/>
    <x v="4"/>
    <s v="TRASEIRO"/>
    <x v="10"/>
    <x v="31"/>
    <s v="RECAP"/>
    <x v="0"/>
    <s v="CAMINHÃO VW 33.330"/>
    <s v="SEW5B72"/>
    <n v="51505"/>
    <n v="51505"/>
    <n v="155229"/>
    <n v="103724"/>
    <s v="OK"/>
    <s v="IVO RECAP"/>
    <s v="52493-2"/>
    <n v="550"/>
    <n v="550"/>
    <n v="5.3025336469862327E-3"/>
  </r>
  <r>
    <s v="1571/1572"/>
    <s v="4923"/>
    <x v="3"/>
    <d v="2024-04-05T00:00:00"/>
    <s v="SEM OS"/>
    <x v="8"/>
    <s v="GRITSCH"/>
    <x v="6"/>
    <x v="3"/>
    <n v="2"/>
    <x v="1"/>
    <s v="DIANTEIRO"/>
    <x v="1"/>
    <x v="11"/>
    <s v="HIFLY HF261 TECHCO 1"/>
    <x v="1"/>
    <s v="VW SAVEIRO"/>
    <s v="SDU9E87"/>
    <n v="72464"/>
    <s v="SEM OS"/>
    <m/>
    <s v=""/>
    <s v="OK"/>
    <s v="GOMMA "/>
    <n v="1895"/>
    <n v="254.32"/>
    <n v="508.64"/>
    <s v=""/>
  </r>
  <r>
    <s v="1573/1574"/>
    <s v="4923"/>
    <x v="3"/>
    <d v="2024-04-05T00:00:00"/>
    <s v="SEM OS"/>
    <x v="8"/>
    <s v="GRITSCH"/>
    <x v="6"/>
    <x v="3"/>
    <n v="2"/>
    <x v="1"/>
    <s v="TRASEIRO"/>
    <x v="1"/>
    <x v="11"/>
    <s v="HIFLY HF261 TECHCO 1"/>
    <x v="1"/>
    <s v="VW SAVEIRO"/>
    <s v="SDU9E87"/>
    <n v="72464"/>
    <s v="SEM OS"/>
    <m/>
    <s v=""/>
    <s v="OK"/>
    <s v="GOMMA "/>
    <n v="1895"/>
    <n v="254.32"/>
    <n v="508.64"/>
    <s v=""/>
  </r>
  <r>
    <s v="1560/1561"/>
    <s v="3923/4023"/>
    <x v="3"/>
    <d v="2024-04-08T00:00:00"/>
    <d v="2024-04-11T00:00:00"/>
    <x v="8"/>
    <s v="GRITSCH"/>
    <x v="5"/>
    <x v="6"/>
    <n v="2"/>
    <x v="2"/>
    <s v="TRASEIRO"/>
    <x v="2"/>
    <x v="11"/>
    <s v="HIFLY SUPER2000"/>
    <x v="1"/>
    <s v="FIAT FIORINO"/>
    <s v="BEX5C07"/>
    <n v="83615"/>
    <n v="83580"/>
    <m/>
    <s v=""/>
    <s v="OK"/>
    <s v="GOMMA"/>
    <n v="1854"/>
    <n v="250.33"/>
    <n v="500.66"/>
    <s v=""/>
  </r>
  <r>
    <s v="164"/>
    <s v="3822"/>
    <x v="3"/>
    <d v="2024-04-08T00:00:00"/>
    <s v="SEM OS"/>
    <x v="8"/>
    <s v="GRITSCH"/>
    <x v="6"/>
    <x v="11"/>
    <n v="1"/>
    <x v="4"/>
    <s v="TRUCK"/>
    <x v="10"/>
    <x v="31"/>
    <s v="RECAP"/>
    <x v="0"/>
    <s v="CAMINHÃO VW 24.280"/>
    <s v="RHL3E04"/>
    <n v="385389"/>
    <s v="SEM OS"/>
    <m/>
    <s v=""/>
    <s v="OK"/>
    <s v="IVO RECAP"/>
    <s v="52493-1"/>
    <n v="490"/>
    <n v="490"/>
    <s v=""/>
  </r>
  <r>
    <s v="1476"/>
    <m/>
    <x v="3"/>
    <d v="2024-04-08T00:00:00"/>
    <s v="SEM OS"/>
    <x v="8"/>
    <s v="GRITSCH"/>
    <x v="6"/>
    <x v="11"/>
    <n v="1"/>
    <x v="4"/>
    <s v="TRUCK"/>
    <x v="10"/>
    <x v="31"/>
    <s v="RECAP"/>
    <x v="0"/>
    <s v="CAMINHÃO VW 24.280"/>
    <s v="RHL3E04"/>
    <n v="385389"/>
    <s v="SEM OS"/>
    <m/>
    <s v=""/>
    <s v="OK"/>
    <s v="IVO RECAP"/>
    <n v="53380"/>
    <n v="550"/>
    <n v="550"/>
    <s v=""/>
  </r>
  <r>
    <s v="1596/1593"/>
    <s v="4723"/>
    <x v="3"/>
    <d v="2024-04-08T00:00:00"/>
    <s v="SEM OS"/>
    <x v="8"/>
    <s v="GRITSCH"/>
    <x v="6"/>
    <x v="11"/>
    <n v="2"/>
    <x v="4"/>
    <s v="DIANTEIRO"/>
    <x v="10"/>
    <x v="11"/>
    <s v="HIFLY HH162"/>
    <x v="0"/>
    <s v="CAMINHÃO VW 24.280"/>
    <s v="RHL3E04"/>
    <n v="385389"/>
    <s v="SEM OS"/>
    <m/>
    <s v=""/>
    <s v="OK"/>
    <s v="ADILSON"/>
    <s v="ADILSON"/>
    <n v="0"/>
    <n v="0"/>
    <s v=""/>
  </r>
  <r>
    <s v="1525/1526"/>
    <s v="4623"/>
    <x v="3"/>
    <d v="2024-04-08T00:00:00"/>
    <d v="2024-04-12T00:00:00"/>
    <x v="8"/>
    <s v="GRITSCH"/>
    <x v="0"/>
    <x v="8"/>
    <n v="2"/>
    <x v="0"/>
    <s v="TRASEIRO"/>
    <x v="0"/>
    <x v="39"/>
    <s v="SUNNY NL106"/>
    <x v="1"/>
    <s v="RENAULT MASTER"/>
    <s v="RHQ6I61"/>
    <n v="83000"/>
    <n v="84345"/>
    <m/>
    <s v=""/>
    <s v="OK"/>
    <s v="GOMMA"/>
    <n v="1807"/>
    <n v="531.61"/>
    <n v="1063.22"/>
    <s v=""/>
  </r>
  <r>
    <s v="1580/1581"/>
    <s v="4923"/>
    <x v="3"/>
    <d v="2024-04-08T00:00:00"/>
    <d v="2024-04-11T00:00:00"/>
    <x v="8"/>
    <s v="GRITSCH"/>
    <x v="0"/>
    <x v="6"/>
    <n v="2"/>
    <x v="1"/>
    <s v="DIANTEIRO"/>
    <x v="1"/>
    <x v="11"/>
    <s v="HIFLY HF261 TECHCO 1"/>
    <x v="1"/>
    <s v="VW SAVEIRO"/>
    <s v="SDU9F01"/>
    <n v="103350"/>
    <n v="101567"/>
    <m/>
    <s v=""/>
    <s v="OK"/>
    <s v="GOMMA"/>
    <n v="1895"/>
    <n v="254.32"/>
    <n v="508.64"/>
    <s v=""/>
  </r>
  <r>
    <s v="1582/1583"/>
    <s v="4923"/>
    <x v="3"/>
    <d v="2024-04-08T00:00:00"/>
    <d v="2024-04-11T00:00:00"/>
    <x v="8"/>
    <s v="GRITSCH"/>
    <x v="0"/>
    <x v="6"/>
    <n v="2"/>
    <x v="1"/>
    <s v="TRASEIRO"/>
    <x v="1"/>
    <x v="11"/>
    <s v="HIFLY HF261 TECHCO 1"/>
    <x v="1"/>
    <s v="VW SAVEIRO"/>
    <s v="SDU9F01"/>
    <n v="103350"/>
    <n v="101567"/>
    <m/>
    <s v=""/>
    <s v="OK"/>
    <s v="GOMMA"/>
    <n v="1895"/>
    <n v="254.32"/>
    <n v="508.64"/>
    <s v=""/>
  </r>
  <r>
    <s v="1576/1577"/>
    <s v="4923"/>
    <x v="3"/>
    <d v="2024-04-08T00:00:00"/>
    <d v="2024-04-08T00:00:00"/>
    <x v="8"/>
    <s v="GRITSCH"/>
    <x v="5"/>
    <x v="5"/>
    <n v="2"/>
    <x v="1"/>
    <s v="TRASEIRO"/>
    <x v="1"/>
    <x v="11"/>
    <s v="HIFLY HF261 TECHCO 1"/>
    <x v="1"/>
    <s v="VW SAVEIRO"/>
    <s v="SDU9F69"/>
    <n v="93169"/>
    <n v="92708"/>
    <m/>
    <s v=""/>
    <s v="OK"/>
    <s v="GOMMA"/>
    <n v="1895"/>
    <n v="254.32"/>
    <n v="508.64"/>
    <s v=""/>
  </r>
  <r>
    <s v="1578/1579"/>
    <s v="4923"/>
    <x v="3"/>
    <d v="2024-04-08T00:00:00"/>
    <d v="2024-04-08T00:00:00"/>
    <x v="8"/>
    <s v="GRITSCH"/>
    <x v="0"/>
    <x v="5"/>
    <n v="2"/>
    <x v="1"/>
    <s v="DIANTEIRO"/>
    <x v="1"/>
    <x v="11"/>
    <s v="HIFLY HF261 TECHCO 1"/>
    <x v="1"/>
    <s v="VW SAVEIRO"/>
    <s v="SDU9F69"/>
    <n v="93169"/>
    <n v="92708"/>
    <m/>
    <s v=""/>
    <s v="OK"/>
    <s v="GOMMA"/>
    <n v="1895"/>
    <n v="254.32"/>
    <n v="508.64"/>
    <s v=""/>
  </r>
  <r>
    <s v="178/ SF"/>
    <m/>
    <x v="3"/>
    <d v="2024-04-11T00:00:00"/>
    <s v="SEM OS"/>
    <x v="8"/>
    <s v="GRITSCH"/>
    <x v="5"/>
    <x v="4"/>
    <n v="2"/>
    <x v="4"/>
    <s v="TRUCK"/>
    <x v="10"/>
    <x v="31"/>
    <s v="RECAP"/>
    <x v="0"/>
    <s v="CAMINHÃO VW 24.280"/>
    <s v="RHA3E79"/>
    <m/>
    <s v="SEM OS"/>
    <m/>
    <s v=""/>
    <s v="OK "/>
    <s v="IVO RECAP"/>
    <n v="53380"/>
    <n v="550"/>
    <n v="1100"/>
    <s v=""/>
  </r>
  <r>
    <s v="1519/1521"/>
    <s v="4623/4523"/>
    <x v="3"/>
    <d v="2024-04-11T00:00:00"/>
    <d v="2024-04-15T00:00:00"/>
    <x v="8"/>
    <s v="GRITSCH"/>
    <x v="5"/>
    <x v="9"/>
    <n v="2"/>
    <x v="0"/>
    <s v="DIANTEIRO"/>
    <x v="0"/>
    <x v="39"/>
    <s v="SUNNY NL106"/>
    <x v="1"/>
    <s v="RENAULT MASTER"/>
    <s v="SEL0E74"/>
    <n v="68903"/>
    <n v="69193"/>
    <m/>
    <s v=""/>
    <s v="OK "/>
    <s v="GOMMA"/>
    <n v="1807"/>
    <n v="531.61"/>
    <n v="1063.22"/>
    <s v=""/>
  </r>
  <r>
    <s v="1522/1527"/>
    <s v="4523"/>
    <x v="3"/>
    <d v="2024-04-11T00:00:00"/>
    <d v="2024-04-15T00:00:00"/>
    <x v="8"/>
    <s v="GRITSCH"/>
    <x v="5"/>
    <x v="9"/>
    <n v="2"/>
    <x v="0"/>
    <s v="TRASEIRO"/>
    <x v="0"/>
    <x v="39"/>
    <s v="SUNNY NL106"/>
    <x v="1"/>
    <s v="RENAULT MASTER"/>
    <s v="SEL0E74"/>
    <n v="68903"/>
    <n v="69193"/>
    <m/>
    <s v=""/>
    <s v="OK "/>
    <s v="GOMMA"/>
    <n v="1807"/>
    <n v="531.61"/>
    <n v="1063.22"/>
    <s v=""/>
  </r>
  <r>
    <s v="GRI015/16"/>
    <s v="1322/1422"/>
    <x v="3"/>
    <d v="2024-04-15T00:00:00"/>
    <s v="SEM OS"/>
    <x v="8"/>
    <s v="GRITSCH"/>
    <x v="6"/>
    <x v="11"/>
    <n v="2"/>
    <x v="4"/>
    <s v="TRAÇÃO"/>
    <x v="10"/>
    <x v="35"/>
    <s v="1°RECAP"/>
    <x v="0"/>
    <s v="CAMINHÃO VW 24.280"/>
    <s v="RHD8A33"/>
    <n v="383954"/>
    <s v="SEM OS"/>
    <m/>
    <s v=""/>
    <s v="OK "/>
    <s v="IVO RECAP"/>
    <n v="53057"/>
    <n v="550"/>
    <n v="1100"/>
    <s v=""/>
  </r>
  <r>
    <s v="163"/>
    <s v="3622"/>
    <x v="3"/>
    <d v="2024-04-15T00:00:00"/>
    <s v="SEM OS"/>
    <x v="8"/>
    <s v="GRITSCH"/>
    <x v="6"/>
    <x v="11"/>
    <n v="1"/>
    <x v="4"/>
    <s v="TRAÇÃO"/>
    <x v="10"/>
    <x v="35"/>
    <s v="1°RECAP"/>
    <x v="0"/>
    <s v="CAMINHÃO VW 24.280"/>
    <s v="RHD8A33"/>
    <n v="383954"/>
    <s v="SEM OS"/>
    <m/>
    <s v=""/>
    <s v="OK "/>
    <s v="IVO RECAP"/>
    <s v="53057-1"/>
    <n v="570"/>
    <n v="570"/>
    <s v=""/>
  </r>
  <r>
    <n v="1601"/>
    <s v="2920"/>
    <x v="3"/>
    <d v="2024-04-15T00:00:00"/>
    <s v="SEM OS"/>
    <x v="8"/>
    <s v="GRITSCH"/>
    <x v="6"/>
    <x v="11"/>
    <n v="1"/>
    <x v="4"/>
    <s v="TRAÇÃO"/>
    <x v="10"/>
    <x v="41"/>
    <s v="1°RECAP"/>
    <x v="0"/>
    <s v="CAMINHÃO VW 24.280"/>
    <s v="RHD8A33"/>
    <n v="383954"/>
    <s v="SEM OS"/>
    <m/>
    <s v=""/>
    <s v="OK "/>
    <s v="IVO RECAP"/>
    <s v="ESTOQUE "/>
    <n v="0"/>
    <n v="0"/>
    <s v=""/>
  </r>
  <r>
    <s v="1586/1588"/>
    <s v="4923"/>
    <x v="3"/>
    <d v="2024-04-15T00:00:00"/>
    <d v="2024-04-24T00:00:00"/>
    <x v="8"/>
    <s v="GRITSCH"/>
    <x v="6"/>
    <x v="7"/>
    <n v="2"/>
    <x v="1"/>
    <s v="TRASEIRO"/>
    <x v="1"/>
    <x v="11"/>
    <s v="HIFLY HF261 TECHCO 1"/>
    <x v="1"/>
    <s v="VW SAVEIRO"/>
    <s v="SDU9F67"/>
    <n v="106000"/>
    <n v="106061"/>
    <m/>
    <s v=""/>
    <s v="OK "/>
    <s v="GOMMA"/>
    <n v="1895"/>
    <n v="254.32"/>
    <n v="508.64"/>
    <s v=""/>
  </r>
  <r>
    <s v="1563/1556"/>
    <s v="3923"/>
    <x v="3"/>
    <d v="2024-04-17T00:00:00"/>
    <d v="2024-04-18T00:00:00"/>
    <x v="8"/>
    <s v="GRITSCH"/>
    <x v="5"/>
    <x v="4"/>
    <n v="2"/>
    <x v="2"/>
    <s v="DIANTEIRO"/>
    <x v="2"/>
    <x v="11"/>
    <s v="HIFLY SUPER2000"/>
    <x v="1"/>
    <s v="FIAT FIORINO"/>
    <s v="RHS8D29"/>
    <n v="100397"/>
    <n v="100397"/>
    <m/>
    <s v=""/>
    <s v="OK "/>
    <s v="GOMMA "/>
    <n v="1854"/>
    <n v="250.33"/>
    <n v="500.66"/>
    <s v=""/>
  </r>
  <r>
    <s v="1584/1585"/>
    <s v="4923"/>
    <x v="3"/>
    <d v="2024-04-17T00:00:00"/>
    <d v="2024-04-19T00:00:00"/>
    <x v="8"/>
    <s v="GRITSCH"/>
    <x v="5"/>
    <x v="8"/>
    <n v="2"/>
    <x v="1"/>
    <s v="TRASEIRO"/>
    <x v="1"/>
    <x v="11"/>
    <s v="HIFLY HF261 TECHCO 1"/>
    <x v="1"/>
    <s v="VW SAVEIRO"/>
    <s v="SDU9F96"/>
    <n v="100500"/>
    <n v="101258"/>
    <m/>
    <s v=""/>
    <s v="OK "/>
    <s v="GOMMA "/>
    <n v="1895"/>
    <n v="254.32"/>
    <n v="508.64"/>
    <s v=""/>
  </r>
  <r>
    <s v="1587/1590"/>
    <s v="4923"/>
    <x v="3"/>
    <d v="2024-04-18T00:00:00"/>
    <d v="2024-04-19T00:00:00"/>
    <x v="8"/>
    <s v="GRITSCH"/>
    <x v="5"/>
    <x v="8"/>
    <n v="2"/>
    <x v="1"/>
    <s v="DIANTEIRO"/>
    <x v="1"/>
    <x v="11"/>
    <s v="HIFLY HF261 TECHCO 1"/>
    <x v="1"/>
    <s v="VW SAVEIRO"/>
    <s v="SEH0B26"/>
    <n v="97040"/>
    <n v="97073"/>
    <n v="143327"/>
    <n v="46254"/>
    <s v="OK "/>
    <s v="GOMMA "/>
    <n v="1895"/>
    <n v="254.32"/>
    <n v="508.64"/>
    <n v="1.0996670558221991E-2"/>
  </r>
  <r>
    <s v="1575/1589"/>
    <s v="4923"/>
    <x v="3"/>
    <d v="2024-04-19T00:00:00"/>
    <d v="2024-04-22T00:00:00"/>
    <x v="8"/>
    <s v="GRITSCH"/>
    <x v="5"/>
    <x v="12"/>
    <n v="2"/>
    <x v="1"/>
    <s v="DIANTEIRO"/>
    <x v="1"/>
    <x v="11"/>
    <s v="HIFLY HF261 TECHCO 1"/>
    <x v="1"/>
    <s v="VW VOYAGE"/>
    <s v="BEB5D67"/>
    <n v="109708"/>
    <n v="109708"/>
    <m/>
    <s v=""/>
    <s v="OK "/>
    <s v="GOMMA "/>
    <n v="1895"/>
    <n v="254.32"/>
    <n v="508.64"/>
    <s v=""/>
  </r>
  <r>
    <s v="1555/1562"/>
    <s v="3923"/>
    <x v="3"/>
    <d v="2024-04-19T00:00:00"/>
    <d v="2024-04-19T00:00:00"/>
    <x v="8"/>
    <s v="GRITSCH"/>
    <x v="5"/>
    <x v="4"/>
    <n v="2"/>
    <x v="2"/>
    <s v="DIANTEIRO"/>
    <x v="2"/>
    <x v="11"/>
    <s v="HIFLY SUPER2000"/>
    <x v="1"/>
    <s v="FIAT FIORINO"/>
    <s v="BEX5C02"/>
    <n v="91871"/>
    <n v="92120"/>
    <m/>
    <s v=""/>
    <s v="OK "/>
    <s v="GOMMA "/>
    <n v="1854"/>
    <n v="250.33"/>
    <n v="500.66"/>
    <s v=""/>
  </r>
  <r>
    <s v="1520 / 1528"/>
    <s v="4523"/>
    <x v="3"/>
    <d v="2024-04-19T00:00:00"/>
    <d v="2024-04-29T00:00:00"/>
    <x v="8"/>
    <s v="GRITSCH"/>
    <x v="5"/>
    <x v="5"/>
    <n v="2"/>
    <x v="0"/>
    <s v="DIANTEIRO"/>
    <x v="0"/>
    <x v="39"/>
    <s v="SUNNY NL106"/>
    <x v="1"/>
    <s v="RENAULT MASTER"/>
    <s v="SDP5J33"/>
    <n v="87610"/>
    <n v="87641"/>
    <m/>
    <s v=""/>
    <s v="OK "/>
    <s v="GOMMA "/>
    <n v="1807"/>
    <n v="570"/>
    <n v="1140"/>
    <s v=""/>
  </r>
  <r>
    <s v="1606/1607"/>
    <s v="0324"/>
    <x v="3"/>
    <d v="2024-04-22T00:00:00"/>
    <s v="SEM OS"/>
    <x v="8"/>
    <s v="GRITSCH"/>
    <x v="3"/>
    <x v="12"/>
    <n v="2"/>
    <x v="0"/>
    <s v="DIANTEIRO"/>
    <x v="0"/>
    <x v="39"/>
    <s v="SUNNY NL106"/>
    <x v="1"/>
    <s v="RENAULT MASTER"/>
    <s v="BEK3H48"/>
    <n v="163341"/>
    <s v="SEM OS"/>
    <m/>
    <s v=""/>
    <s v="OK "/>
    <s v="GOMMA"/>
    <n v="1312"/>
    <n v="506.33"/>
    <n v="1012.66"/>
    <s v=""/>
  </r>
  <r>
    <s v="1604/1605"/>
    <s v="0324"/>
    <x v="3"/>
    <d v="2024-04-22T00:00:00"/>
    <d v="2024-04-26T00:00:00"/>
    <x v="8"/>
    <s v="GRITSCH"/>
    <x v="0"/>
    <x v="6"/>
    <n v="2"/>
    <x v="0"/>
    <s v="DIANTEIRO"/>
    <x v="0"/>
    <x v="39"/>
    <s v="SUNNY NL106"/>
    <x v="1"/>
    <s v="RENAULT MASTER"/>
    <s v="BEY4E59"/>
    <n v="126322"/>
    <n v="126696"/>
    <m/>
    <s v=""/>
    <s v="OK "/>
    <s v="GOMMA "/>
    <n v="1312"/>
    <n v="506.33"/>
    <n v="1012.66"/>
    <s v=""/>
  </r>
  <r>
    <s v="1148/1150"/>
    <s v="1423"/>
    <x v="3"/>
    <d v="2024-04-22T00:00:00"/>
    <d v="2024-04-26T00:00:00"/>
    <x v="8"/>
    <s v="GRITSCH"/>
    <x v="6"/>
    <x v="14"/>
    <n v="2"/>
    <x v="1"/>
    <s v="DIANTEIRO"/>
    <x v="1"/>
    <x v="1"/>
    <s v="DELINTE DH2"/>
    <x v="1"/>
    <s v="VW SAVEIRO"/>
    <s v="SEI5B87"/>
    <n v="75115"/>
    <n v="77002"/>
    <n v="22502"/>
    <s v=""/>
    <s v="OK "/>
    <s v="ESTOQUE"/>
    <s v="ESTOQUE"/>
    <n v="0"/>
    <n v="0"/>
    <s v=""/>
  </r>
  <r>
    <s v="1602/1603"/>
    <s v="0324"/>
    <x v="3"/>
    <d v="2024-04-22T00:00:00"/>
    <d v="2024-04-24T00:00:00"/>
    <x v="8"/>
    <s v="GRITSCH"/>
    <x v="6"/>
    <x v="14"/>
    <n v="2"/>
    <x v="0"/>
    <s v="DIANTEIRO"/>
    <x v="0"/>
    <x v="39"/>
    <s v="SUNNY NL106"/>
    <x v="1"/>
    <s v="RENAULT MASTER"/>
    <s v="SEZ3A79"/>
    <n v="19887"/>
    <n v="20265"/>
    <m/>
    <s v=""/>
    <s v="OK "/>
    <s v="GOMMA"/>
    <n v="1312"/>
    <n v="506.33"/>
    <n v="1012.66"/>
    <s v=""/>
  </r>
  <r>
    <s v="1669/1670"/>
    <s v="3023"/>
    <x v="3"/>
    <d v="2024-04-24T00:00:00"/>
    <d v="2024-04-26T00:00:00"/>
    <x v="8"/>
    <s v="GRITSCH"/>
    <x v="5"/>
    <x v="4"/>
    <n v="2"/>
    <x v="2"/>
    <s v="TRASEIRO"/>
    <x v="15"/>
    <x v="36"/>
    <s v="SAILUN ATREZZO"/>
    <x v="1"/>
    <s v="CHEVROLET ONIX"/>
    <s v="BDS4A75"/>
    <n v="89332"/>
    <n v="89332"/>
    <m/>
    <s v=""/>
    <s v="OK "/>
    <s v="GOMMA "/>
    <s v="1037-1"/>
    <n v="282.13"/>
    <n v="564.26"/>
    <s v=""/>
  </r>
  <r>
    <s v="1653/1654"/>
    <s v="3323/4223"/>
    <x v="3"/>
    <d v="2024-04-24T00:00:00"/>
    <d v="2024-04-29T00:00:00"/>
    <x v="8"/>
    <s v="GRITSCH"/>
    <x v="5"/>
    <x v="6"/>
    <n v="2"/>
    <x v="1"/>
    <s v="DIANTEIRO"/>
    <x v="1"/>
    <x v="18"/>
    <s v="ANDERENZA SPEEDLINE D2"/>
    <x v="1"/>
    <s v="VW SAVEIRO"/>
    <s v="SDU9E86"/>
    <n v="98940"/>
    <n v="99067"/>
    <m/>
    <s v=""/>
    <s v="OK "/>
    <s v="GOMMA "/>
    <n v="2011"/>
    <n v="264.79000000000002"/>
    <n v="529.58000000000004"/>
    <s v=""/>
  </r>
  <r>
    <s v="1655/1656"/>
    <s v="4123/4223"/>
    <x v="3"/>
    <d v="2024-04-24T00:00:00"/>
    <d v="2024-04-29T00:00:00"/>
    <x v="8"/>
    <s v="GRITSCH"/>
    <x v="5"/>
    <x v="6"/>
    <n v="2"/>
    <x v="1"/>
    <s v="TRASEIRO"/>
    <x v="1"/>
    <x v="18"/>
    <s v="ANDERENZA SPEEDLINE D2"/>
    <x v="1"/>
    <s v="VW SAVEIRO"/>
    <s v="SDU9E86"/>
    <n v="98940"/>
    <n v="99067"/>
    <m/>
    <s v=""/>
    <s v="OK "/>
    <s v="GOMMA "/>
    <n v="2011"/>
    <n v="264.79000000000002"/>
    <n v="529.58000000000004"/>
    <s v=""/>
  </r>
  <r>
    <s v="1647/1648"/>
    <s v="3523/4123"/>
    <x v="3"/>
    <d v="2024-04-24T00:00:00"/>
    <s v="SEM OS"/>
    <x v="8"/>
    <s v="GRITSCH"/>
    <x v="6"/>
    <x v="7"/>
    <n v="2"/>
    <x v="1"/>
    <s v="DIANTEIRO"/>
    <x v="1"/>
    <x v="18"/>
    <s v="ANDERENZA SPEEDLINE D2"/>
    <x v="1"/>
    <s v="VW SAVEIRO"/>
    <s v="SDU9G05"/>
    <n v="85000"/>
    <s v="SEM OS"/>
    <m/>
    <s v=""/>
    <s v="OK "/>
    <s v="GOMMA "/>
    <n v="2011"/>
    <n v="264.79000000000002"/>
    <n v="529.58000000000004"/>
    <s v=""/>
  </r>
  <r>
    <s v="1649/1650"/>
    <s v="3523"/>
    <x v="3"/>
    <d v="2024-04-24T00:00:00"/>
    <d v="2024-04-25T00:00:00"/>
    <x v="8"/>
    <s v="GRITSCH"/>
    <x v="5"/>
    <x v="1"/>
    <n v="2"/>
    <x v="1"/>
    <s v="DIANTEIRO"/>
    <x v="1"/>
    <x v="18"/>
    <s v="ANDERENZA SPEEDLINE D2"/>
    <x v="1"/>
    <s v="VW SAVEIRO"/>
    <s v="SEP6E36"/>
    <n v="80926"/>
    <n v="81231"/>
    <m/>
    <s v=""/>
    <s v="OK "/>
    <s v="GOMMA "/>
    <s v="1041-1"/>
    <n v="264.35000000000002"/>
    <n v="528.70000000000005"/>
    <s v=""/>
  </r>
  <r>
    <s v="1651/1652"/>
    <s v="3523/4323"/>
    <x v="3"/>
    <d v="2024-04-24T00:00:00"/>
    <d v="2024-04-25T00:00:00"/>
    <x v="8"/>
    <s v="GRITSCH"/>
    <x v="5"/>
    <x v="1"/>
    <n v="2"/>
    <x v="1"/>
    <s v="TRASEIRO"/>
    <x v="1"/>
    <x v="18"/>
    <s v="ANDERENZA SPEEDLINE D2"/>
    <x v="1"/>
    <s v="VW SAVEIRO"/>
    <s v="SEP6E36"/>
    <n v="80926"/>
    <n v="81231"/>
    <m/>
    <s v=""/>
    <s v="OK "/>
    <s v="GOMMA "/>
    <s v="1041-1"/>
    <n v="264.35000000000002"/>
    <n v="528.70000000000005"/>
    <s v=""/>
  </r>
  <r>
    <s v="1565/1566"/>
    <s v="4423"/>
    <x v="3"/>
    <d v="2024-04-25T00:00:00"/>
    <d v="2024-04-25T00:00:00"/>
    <x v="8"/>
    <s v="GRITSCH"/>
    <x v="6"/>
    <x v="3"/>
    <n v="2"/>
    <x v="0"/>
    <s v="DIANTEIRO"/>
    <x v="5"/>
    <x v="43"/>
    <s v="OVER CARGO G1"/>
    <x v="1"/>
    <s v="MB SPRINTER"/>
    <s v="BCQ7158"/>
    <n v="120983"/>
    <n v="121703"/>
    <m/>
    <s v=""/>
    <s v="OK "/>
    <s v="PNEUMAR"/>
    <n v="153049"/>
    <n v="599"/>
    <n v="1198"/>
    <s v=""/>
  </r>
  <r>
    <n v="1608"/>
    <s v="0324"/>
    <x v="3"/>
    <d v="2024-04-25T00:00:00"/>
    <s v="SEM OS"/>
    <x v="8"/>
    <s v="GRITSCH"/>
    <x v="6"/>
    <x v="3"/>
    <n v="1"/>
    <x v="0"/>
    <s v="DIANTEIRO"/>
    <x v="0"/>
    <x v="39"/>
    <s v="SUNNY NL106"/>
    <x v="1"/>
    <s v="RENAULT MASTER"/>
    <s v="SEL5J84"/>
    <n v="38860"/>
    <s v="SEM OS"/>
    <m/>
    <s v=""/>
    <s v="OK "/>
    <s v="GOMMA "/>
    <n v="1312"/>
    <n v="506.33"/>
    <n v="506.33"/>
    <s v=""/>
  </r>
  <r>
    <n v="1609"/>
    <s v="0324"/>
    <x v="3"/>
    <d v="2024-04-26T00:00:00"/>
    <d v="2024-04-30T00:00:00"/>
    <x v="8"/>
    <s v="GRITSCH"/>
    <x v="3"/>
    <x v="12"/>
    <n v="1"/>
    <x v="0"/>
    <s v="DIANTEIRO"/>
    <x v="0"/>
    <x v="39"/>
    <s v="SUNNY NL106"/>
    <x v="1"/>
    <s v="RENAULT MASTER"/>
    <s v="BEK3H46"/>
    <n v="77473"/>
    <n v="77662"/>
    <m/>
    <s v=""/>
    <s v="OK "/>
    <s v="GOMMA "/>
    <n v="1312"/>
    <n v="506.33"/>
    <n v="506.33"/>
    <s v=""/>
  </r>
  <r>
    <s v="1625/1626"/>
    <s v="5223"/>
    <x v="3"/>
    <d v="2024-04-29T00:00:00"/>
    <d v="2024-05-05T00:00:00"/>
    <x v="8"/>
    <s v="GRITSCH"/>
    <x v="5"/>
    <x v="9"/>
    <n v="2"/>
    <x v="2"/>
    <s v="DIANTEIRO"/>
    <x v="2"/>
    <x v="21"/>
    <s v="TRIANGLE TR928"/>
    <x v="1"/>
    <s v="FIAT FIORINO"/>
    <s v="RHT5B02"/>
    <n v="134730"/>
    <n v="135569"/>
    <n v="177379"/>
    <n v="41810"/>
    <s v="OK "/>
    <s v="GOMMA"/>
    <n v="1041"/>
    <n v="262.36"/>
    <n v="524.72"/>
    <n v="1.2550107629753648E-2"/>
  </r>
  <r>
    <s v="1627/1628"/>
    <s v="5223"/>
    <x v="3"/>
    <d v="2024-04-29T00:00:00"/>
    <d v="2024-05-02T00:00:00"/>
    <x v="8"/>
    <s v="GRITSCH"/>
    <x v="5"/>
    <x v="9"/>
    <n v="2"/>
    <x v="2"/>
    <s v="TRASEIRO"/>
    <x v="2"/>
    <x v="21"/>
    <s v="TRIANGLE TR928"/>
    <x v="1"/>
    <s v="FIAT FIORINO"/>
    <s v="RHT5B02"/>
    <n v="134730"/>
    <n v="135569"/>
    <n v="177379"/>
    <n v="41810"/>
    <s v="OK "/>
    <s v="GOMMA "/>
    <n v="1041"/>
    <n v="262.36"/>
    <n v="524.72"/>
    <n v="1.2550107629753648E-2"/>
  </r>
  <r>
    <s v="128/155"/>
    <s v="3420/3919"/>
    <x v="3"/>
    <d v="2024-04-29T00:00:00"/>
    <s v="SEM OS"/>
    <x v="8"/>
    <s v="GRITSCH"/>
    <x v="5"/>
    <x v="4"/>
    <n v="2"/>
    <x v="4"/>
    <s v="TRAÇÃO"/>
    <x v="10"/>
    <x v="27"/>
    <s v="RECAP"/>
    <x v="0"/>
    <s v="CAMINÃO VOLVO VM330"/>
    <s v="SDP3I31"/>
    <n v="226424"/>
    <n v="226424"/>
    <n v="297366"/>
    <n v="70942"/>
    <s v="OK "/>
    <s v="IVO RECAP"/>
    <n v="54075"/>
    <n v="550"/>
    <n v="1100"/>
    <n v="1.5505624312818923E-2"/>
  </r>
  <r>
    <s v="131"/>
    <s v="3420"/>
    <x v="3"/>
    <d v="2024-04-29T00:00:00"/>
    <s v="SEM OS"/>
    <x v="8"/>
    <s v="GRITSCH"/>
    <x v="5"/>
    <x v="4"/>
    <n v="1"/>
    <x v="4"/>
    <s v="TRAÇÃO"/>
    <x v="10"/>
    <x v="27"/>
    <s v="RECAP"/>
    <x v="0"/>
    <s v="CAMINÃO VOLVO VM330"/>
    <s v="SDP3I31"/>
    <n v="226424"/>
    <n v="226424"/>
    <n v="297336"/>
    <n v="70912"/>
    <s v="OK "/>
    <s v="IVO RECAP"/>
    <n v="54075"/>
    <n v="550"/>
    <n v="550"/>
    <n v="7.7560920577617329E-3"/>
  </r>
  <r>
    <n v="298"/>
    <s v="3621"/>
    <x v="3"/>
    <d v="2024-04-29T00:00:00"/>
    <s v="SEM OS"/>
    <x v="8"/>
    <s v="GRITSCH"/>
    <x v="5"/>
    <x v="4"/>
    <n v="1"/>
    <x v="4"/>
    <s v="TRAÇÃO"/>
    <x v="10"/>
    <x v="28"/>
    <s v="RECAP"/>
    <x v="0"/>
    <s v="CAMINÃO VOLVO VM330"/>
    <s v="SDP3I31"/>
    <n v="226424"/>
    <n v="226424"/>
    <n v="297336"/>
    <n v="70912"/>
    <s v="OK "/>
    <s v="IVO RECAP"/>
    <s v="54075-1"/>
    <n v="550"/>
    <n v="550"/>
    <n v="7.7560920577617329E-3"/>
  </r>
  <r>
    <s v="1635/1636"/>
    <s v="4123/3523"/>
    <x v="3"/>
    <d v="2024-04-29T00:00:00"/>
    <d v="2024-05-02T00:00:00"/>
    <x v="8"/>
    <s v="GRITSCH"/>
    <x v="5"/>
    <x v="9"/>
    <n v="2"/>
    <x v="1"/>
    <s v="DIANTEIRO"/>
    <x v="1"/>
    <x v="18"/>
    <s v="ANDERENZA SPEEDLINE D2"/>
    <x v="1"/>
    <s v="VW SAVEIRO"/>
    <s v="SDU9F80"/>
    <n v="122283"/>
    <n v="122325"/>
    <m/>
    <s v=""/>
    <s v="OK "/>
    <s v="GOMMA "/>
    <n v="2011"/>
    <n v="264.79000000000002"/>
    <n v="529.58000000000004"/>
    <s v=""/>
  </r>
  <r>
    <s v="1731/1732"/>
    <s v="3523"/>
    <x v="3"/>
    <d v="2024-05-04T00:00:00"/>
    <d v="2024-06-12T00:00:00"/>
    <x v="0"/>
    <s v="GRITSCH"/>
    <x v="5"/>
    <x v="6"/>
    <n v="2"/>
    <x v="1"/>
    <s v="DIANTEIRO"/>
    <x v="1"/>
    <x v="18"/>
    <s v="ANDERENZA SPEEDLINE D2"/>
    <x v="1"/>
    <s v="VW SAVEIRO"/>
    <s v="SDU9F98"/>
    <n v="95934"/>
    <n v="97527"/>
    <m/>
    <s v=""/>
    <s v="OK "/>
    <s v="GOMMA"/>
    <n v="2169"/>
    <n v="274.73"/>
    <n v="549.46"/>
    <s v=""/>
  </r>
  <r>
    <s v="1645/1646"/>
    <s v="4323/3523"/>
    <x v="3"/>
    <d v="2024-05-06T00:00:00"/>
    <d v="2024-05-06T00:00:00"/>
    <x v="8"/>
    <s v="GRITSCH"/>
    <x v="5"/>
    <x v="4"/>
    <n v="2"/>
    <x v="1"/>
    <s v="DIANTEIRO"/>
    <x v="1"/>
    <x v="18"/>
    <s v="ANDERENZA SPEEDLINE D2"/>
    <x v="1"/>
    <s v="VW SAVEIRO"/>
    <s v="SDU9F72"/>
    <n v="74743"/>
    <n v="74743"/>
    <m/>
    <s v=""/>
    <s v="OK "/>
    <s v="GOMMA "/>
    <n v="2011"/>
    <n v="264.79000000000002"/>
    <n v="529.58000000000004"/>
    <s v=""/>
  </r>
  <r>
    <s v="1643/1644"/>
    <s v="4123/4223"/>
    <x v="3"/>
    <d v="2024-05-06T00:00:00"/>
    <d v="2024-05-08T00:00:00"/>
    <x v="11"/>
    <s v="GRITSCH"/>
    <x v="5"/>
    <x v="8"/>
    <n v="2"/>
    <x v="1"/>
    <s v="DIANTEIRO"/>
    <x v="1"/>
    <x v="18"/>
    <s v="ANDERENZA SPEEDLINE D2"/>
    <x v="1"/>
    <s v="VW SAVEIRO"/>
    <s v="SDU9F96"/>
    <n v="105000"/>
    <n v="105100"/>
    <m/>
    <s v=""/>
    <s v="OK "/>
    <s v="GOMMA "/>
    <n v="2011"/>
    <n v="264.79000000000002"/>
    <n v="529.58000000000004"/>
    <s v=""/>
  </r>
  <r>
    <s v="1612/1613"/>
    <s v="0324"/>
    <x v="3"/>
    <d v="2024-05-06T00:00:00"/>
    <d v="2024-05-20T00:00:00"/>
    <x v="11"/>
    <s v="GRITSCH"/>
    <x v="5"/>
    <x v="6"/>
    <n v="2"/>
    <x v="0"/>
    <s v="DIANTEIRO"/>
    <x v="0"/>
    <x v="39"/>
    <s v="SUNNY NL106"/>
    <x v="1"/>
    <s v="RENAULT MASTER"/>
    <s v="SEL0B96"/>
    <n v="51574"/>
    <n v="40627"/>
    <m/>
    <s v=""/>
    <s v="OK "/>
    <s v="GOMMA "/>
    <n v="1312"/>
    <n v="506.33"/>
    <n v="1012.66"/>
    <s v=""/>
  </r>
  <r>
    <s v="1614/1615"/>
    <s v="0324"/>
    <x v="3"/>
    <d v="2024-05-06T00:00:00"/>
    <d v="2024-05-20T00:00:00"/>
    <x v="11"/>
    <s v="GRITSCH"/>
    <x v="5"/>
    <x v="6"/>
    <n v="2"/>
    <x v="0"/>
    <s v="TRASEIRO"/>
    <x v="0"/>
    <x v="39"/>
    <s v="SUNNY NL106"/>
    <x v="1"/>
    <s v="RENAULT MASTER"/>
    <s v="SEL0B96"/>
    <n v="51574"/>
    <n v="40627"/>
    <m/>
    <s v=""/>
    <s v="OK "/>
    <s v="GOMMA "/>
    <n v="1312"/>
    <n v="506.33"/>
    <n v="1012.66"/>
    <s v=""/>
  </r>
  <r>
    <s v="1610/1611"/>
    <s v="0324"/>
    <x v="3"/>
    <d v="2024-05-06T00:00:00"/>
    <d v="2024-05-17T00:00:00"/>
    <x v="11"/>
    <s v="GRITSCH"/>
    <x v="5"/>
    <x v="6"/>
    <n v="2"/>
    <x v="0"/>
    <s v="DIANTEIRO"/>
    <x v="0"/>
    <x v="39"/>
    <s v="SUNNY NL106"/>
    <x v="1"/>
    <s v="RENAULT MASTER"/>
    <s v="SES1B62"/>
    <n v="61225"/>
    <n v="59227"/>
    <m/>
    <s v=""/>
    <s v="OK "/>
    <s v="GOMMA "/>
    <n v="1312"/>
    <n v="506.33"/>
    <n v="1012.66"/>
    <s v=""/>
  </r>
  <r>
    <s v="1620/1621"/>
    <s v="0324"/>
    <x v="3"/>
    <d v="2024-05-08T00:00:00"/>
    <s v="SEM OS"/>
    <x v="11"/>
    <s v="GRITSCH"/>
    <x v="5"/>
    <x v="1"/>
    <n v="2"/>
    <x v="0"/>
    <s v="DIANTEIRO"/>
    <x v="0"/>
    <x v="39"/>
    <s v="SUNNY NL106"/>
    <x v="1"/>
    <s v="RENAULT MASTER"/>
    <s v="SEZ3A74"/>
    <n v="22411"/>
    <s v="SEM OS"/>
    <m/>
    <s v=""/>
    <s v="OK "/>
    <s v="GOMMA "/>
    <n v="1312"/>
    <n v="506.33"/>
    <n v="1012.66"/>
    <s v=""/>
  </r>
  <r>
    <s v="1632/1633"/>
    <s v="5223/5223"/>
    <x v="3"/>
    <d v="2024-05-09T00:00:00"/>
    <s v="SEM OS"/>
    <x v="11"/>
    <s v="GRITSCH"/>
    <x v="3"/>
    <x v="12"/>
    <n v="2"/>
    <x v="2"/>
    <s v="DIANTEIRO"/>
    <x v="2"/>
    <x v="21"/>
    <s v="TRIANGLE TR928"/>
    <x v="1"/>
    <s v="FIAT FIORINO"/>
    <s v="BEX5C18"/>
    <n v="112148"/>
    <s v="SEM OS"/>
    <m/>
    <s v=""/>
    <s v="OK "/>
    <s v="GOMMA"/>
    <n v="1041"/>
    <n v="262.36"/>
    <n v="524.72"/>
    <s v=""/>
  </r>
  <r>
    <s v="1630/1631"/>
    <s v="5233/5023"/>
    <x v="3"/>
    <d v="2024-05-09T00:00:00"/>
    <d v="2024-05-21T00:00:00"/>
    <x v="11"/>
    <s v="GRITSCH"/>
    <x v="3"/>
    <x v="12"/>
    <n v="2"/>
    <x v="2"/>
    <s v="DIANTEIRO"/>
    <x v="2"/>
    <x v="21"/>
    <s v="TRIANGLE TR928"/>
    <x v="1"/>
    <s v="FIAT FIORINO"/>
    <s v="RHS8D15"/>
    <n v="94142"/>
    <n v="95204"/>
    <m/>
    <s v=""/>
    <s v="OK "/>
    <s v="GOMMA"/>
    <n v="1041"/>
    <n v="262.36"/>
    <n v="524.72"/>
    <s v=""/>
  </r>
  <r>
    <s v="1594/1595"/>
    <s v="4723"/>
    <x v="3"/>
    <d v="2024-05-10T00:00:00"/>
    <s v="SEM OS"/>
    <x v="11"/>
    <s v="GRITSCH"/>
    <x v="5"/>
    <x v="3"/>
    <n v="2"/>
    <x v="4"/>
    <s v="DIANTEIRO"/>
    <x v="10"/>
    <x v="14"/>
    <s v="XBRI CARGOPLUS 2"/>
    <x v="0"/>
    <s v="CAMINHÃO VW 24.280"/>
    <s v="RHL3E03"/>
    <n v="320279"/>
    <s v="SEM OS"/>
    <m/>
    <s v=""/>
    <s v="OK "/>
    <s v="ADILSON"/>
    <s v="ADILSON"/>
    <n v="0"/>
    <n v="0"/>
    <s v=""/>
  </r>
  <r>
    <n v="1695"/>
    <s v="0323"/>
    <x v="3"/>
    <d v="2024-05-10T00:00:00"/>
    <s v="SEM OS"/>
    <x v="11"/>
    <s v="GRITSCH"/>
    <x v="5"/>
    <x v="3"/>
    <n v="1"/>
    <x v="1"/>
    <s v="ESTEPE"/>
    <x v="1"/>
    <x v="11"/>
    <s v="HIFLY HF261 TECHCO 1"/>
    <x v="1"/>
    <s v="VW SAVEIRO"/>
    <s v="SDU9E87"/>
    <n v="81402"/>
    <s v="SEM OS"/>
    <m/>
    <s v=""/>
    <s v="OK "/>
    <s v="ESTOQUE"/>
    <s v="EST"/>
    <n v="0"/>
    <n v="0"/>
    <s v=""/>
  </r>
  <r>
    <s v="1629/1634"/>
    <s v="5123/5223"/>
    <x v="3"/>
    <d v="2024-05-13T00:00:00"/>
    <s v="SEM OS"/>
    <x v="11"/>
    <s v="GRITSCH"/>
    <x v="5"/>
    <x v="6"/>
    <n v="2"/>
    <x v="2"/>
    <s v="DIANTEIRO"/>
    <x v="2"/>
    <x v="21"/>
    <s v="TRIANGLE TR928"/>
    <x v="1"/>
    <s v="FIAT FIORINO"/>
    <s v="BEX5C07"/>
    <n v="84912"/>
    <s v="SEM OS"/>
    <m/>
    <s v=""/>
    <s v="OK "/>
    <s v="GOMMA "/>
    <n v="1041"/>
    <n v="262.36"/>
    <n v="524.72"/>
    <s v=""/>
  </r>
  <r>
    <s v="1666/1667"/>
    <s v="5223"/>
    <x v="3"/>
    <d v="2024-05-13T00:00:00"/>
    <d v="2024-05-24T00:00:00"/>
    <x v="11"/>
    <s v="GRITSCH"/>
    <x v="5"/>
    <x v="7"/>
    <n v="2"/>
    <x v="2"/>
    <s v="DIANTEIRO"/>
    <x v="2"/>
    <x v="21"/>
    <s v="TRIANGLE TR928"/>
    <x v="1"/>
    <s v="FIAT FIORINO"/>
    <s v="RHS8D25"/>
    <n v="140200"/>
    <s v="SEM OS"/>
    <m/>
    <s v=""/>
    <s v="OK "/>
    <s v="GOMMA "/>
    <s v="2011-1"/>
    <n v="262.35000000000002"/>
    <n v="524.70000000000005"/>
    <s v=""/>
  </r>
  <r>
    <s v="1618/1619"/>
    <s v="0324"/>
    <x v="3"/>
    <d v="2024-05-14T00:00:00"/>
    <d v="2024-05-20T00:00:00"/>
    <x v="11"/>
    <s v="GRITSCH"/>
    <x v="5"/>
    <x v="8"/>
    <n v="2"/>
    <x v="0"/>
    <s v="DIANTEIRO"/>
    <x v="0"/>
    <x v="39"/>
    <s v="SUNNY NL106"/>
    <x v="1"/>
    <s v="RENAULT MASTER"/>
    <s v="BEY4E57"/>
    <n v="176500"/>
    <n v="177587"/>
    <m/>
    <s v=""/>
    <s v="OK "/>
    <s v="GOMMA "/>
    <n v="1312"/>
    <n v="503.66"/>
    <n v="1007.32"/>
    <s v=""/>
  </r>
  <r>
    <s v="1616/1617"/>
    <s v="0324"/>
    <x v="3"/>
    <d v="2024-05-14T00:00:00"/>
    <d v="2024-05-20T00:00:00"/>
    <x v="11"/>
    <s v="GRITSCH"/>
    <x v="5"/>
    <x v="8"/>
    <n v="2"/>
    <x v="0"/>
    <s v="TRASEIRO"/>
    <x v="0"/>
    <x v="39"/>
    <s v="SUNNY NL106"/>
    <x v="1"/>
    <s v="RENAULT MASTER"/>
    <s v="BEY5E57"/>
    <n v="176500"/>
    <n v="177587"/>
    <m/>
    <s v=""/>
    <s v="OK "/>
    <s v="GOMMA "/>
    <n v="1312"/>
    <n v="506.33"/>
    <n v="1012.66"/>
    <s v=""/>
  </r>
  <r>
    <s v="1637/1638"/>
    <s v="4223"/>
    <x v="3"/>
    <d v="2024-05-14T00:00:00"/>
    <d v="2024-05-21T00:00:00"/>
    <x v="11"/>
    <s v="GRITSCH"/>
    <x v="5"/>
    <x v="1"/>
    <n v="2"/>
    <x v="1"/>
    <s v="TRASEIRO"/>
    <x v="1"/>
    <x v="18"/>
    <s v="ANDERENZA SPEEDLINE D2"/>
    <x v="1"/>
    <s v="VW SAVEIRO"/>
    <s v="SDU9E88"/>
    <n v="145101"/>
    <n v="145500"/>
    <m/>
    <s v=""/>
    <s v="OK "/>
    <s v="GOMMA "/>
    <n v="2011"/>
    <n v="264.79000000000002"/>
    <n v="529.58000000000004"/>
    <s v=""/>
  </r>
  <r>
    <s v="1639/1640"/>
    <s v="4323"/>
    <x v="3"/>
    <d v="2024-05-14T00:00:00"/>
    <d v="2024-05-21T00:00:00"/>
    <x v="11"/>
    <s v="GRITSCH"/>
    <x v="5"/>
    <x v="1"/>
    <n v="2"/>
    <x v="1"/>
    <s v="DIANTEIRO"/>
    <x v="1"/>
    <x v="18"/>
    <s v="ANDERENZA SPEEDLINE D2"/>
    <x v="1"/>
    <s v="VW SAVEIRO"/>
    <s v="SDU9E88"/>
    <n v="145101"/>
    <n v="145500"/>
    <m/>
    <s v=""/>
    <s v="OK "/>
    <s v="GOMMA "/>
    <n v="2011"/>
    <n v="264.79000000000002"/>
    <n v="529.58000000000004"/>
    <s v=""/>
  </r>
  <r>
    <s v="1671/1672"/>
    <s v="0724"/>
    <x v="3"/>
    <d v="2024-05-16T00:00:00"/>
    <d v="2024-05-22T00:00:00"/>
    <x v="11"/>
    <s v="GRITSCH"/>
    <x v="3"/>
    <x v="12"/>
    <n v="2"/>
    <x v="0"/>
    <s v="DIANTEIRO"/>
    <x v="0"/>
    <x v="3"/>
    <s v="APOLLO ALTRUST"/>
    <x v="1"/>
    <s v="RENAULT MASTER"/>
    <s v="RHS3G77"/>
    <n v="19845"/>
    <n v="19847"/>
    <m/>
    <s v=""/>
    <s v="OK "/>
    <s v="GOMMA "/>
    <n v="2091"/>
    <n v="690.58"/>
    <n v="1381.16"/>
    <s v=""/>
  </r>
  <r>
    <s v="1673/1674"/>
    <s v="0724"/>
    <x v="3"/>
    <d v="2024-05-16T00:00:00"/>
    <d v="2024-05-22T00:00:00"/>
    <x v="11"/>
    <s v="GRITSCH"/>
    <x v="3"/>
    <x v="12"/>
    <n v="2"/>
    <x v="0"/>
    <s v="TRASEIRO"/>
    <x v="0"/>
    <x v="3"/>
    <s v="APOLLO ALTRUST"/>
    <x v="1"/>
    <s v="RENAULT MASTER"/>
    <s v="RHS3G77"/>
    <n v="19845"/>
    <n v="19847"/>
    <m/>
    <s v=""/>
    <s v="OK "/>
    <s v="GOMMA"/>
    <n v="2091"/>
    <n v="690.58"/>
    <n v="1381.16"/>
    <s v=""/>
  </r>
  <r>
    <s v="1664/1665"/>
    <s v="5123"/>
    <x v="3"/>
    <d v="2024-05-16T00:00:00"/>
    <s v="SEM OS"/>
    <x v="11"/>
    <s v="GRITSCH"/>
    <x v="6"/>
    <x v="7"/>
    <n v="2"/>
    <x v="2"/>
    <s v="DIANTEIRO"/>
    <x v="2"/>
    <x v="21"/>
    <s v="TRIANGLE TR928"/>
    <x v="1"/>
    <s v="FIAT FIORINO"/>
    <s v="RHS8D30"/>
    <n v="178000"/>
    <s v="SEM OS"/>
    <m/>
    <s v=""/>
    <s v="OK "/>
    <s v="GOMMA "/>
    <s v="2011-1"/>
    <n v="262.35000000000002"/>
    <n v="524.70000000000005"/>
    <s v=""/>
  </r>
  <r>
    <s v="1714/1715"/>
    <s v="4223/3523"/>
    <x v="3"/>
    <d v="2024-05-16T00:00:00"/>
    <d v="2024-05-23T00:00:00"/>
    <x v="11"/>
    <s v="GRITSCH"/>
    <x v="6"/>
    <x v="11"/>
    <n v="2"/>
    <x v="1"/>
    <s v="TRASEIRO"/>
    <x v="1"/>
    <x v="18"/>
    <s v="ANDERENZA SPEEDLINE D2"/>
    <x v="1"/>
    <s v="VW SAVEIRO"/>
    <s v="SDU9E81"/>
    <n v="118907"/>
    <n v="121773"/>
    <m/>
    <s v=""/>
    <s v="OK "/>
    <s v="GOMMA "/>
    <n v="2129"/>
    <n v="274.73"/>
    <n v="549.46"/>
    <s v=""/>
  </r>
  <r>
    <s v="1716/1717"/>
    <s v="4223/3523"/>
    <x v="3"/>
    <d v="2024-05-16T00:00:00"/>
    <d v="2024-05-23T00:00:00"/>
    <x v="11"/>
    <s v="GRITSCH"/>
    <x v="6"/>
    <x v="11"/>
    <n v="2"/>
    <x v="1"/>
    <s v="DIANTEIRO"/>
    <x v="1"/>
    <x v="18"/>
    <s v="ANDERENZA SPEEDLINE D2"/>
    <x v="1"/>
    <s v="VW SAVEIRO"/>
    <s v="SDU9E81"/>
    <n v="118907"/>
    <n v="121773"/>
    <m/>
    <s v=""/>
    <s v="OK "/>
    <s v="GOMMA "/>
    <n v="2129"/>
    <n v="274.73"/>
    <n v="549.46"/>
    <s v=""/>
  </r>
  <r>
    <s v="1641/1642"/>
    <s v="3523/3323"/>
    <x v="3"/>
    <d v="2024-05-16T00:00:00"/>
    <d v="2024-05-16T00:00:00"/>
    <x v="11"/>
    <s v="GRITSCH"/>
    <x v="5"/>
    <x v="4"/>
    <n v="2"/>
    <x v="1"/>
    <s v="DIANTEIRO"/>
    <x v="1"/>
    <x v="18"/>
    <s v="ANDERENZA SPEEDLINE D2"/>
    <x v="1"/>
    <s v="VW SAVEIRO"/>
    <s v="SDU9F54"/>
    <n v="115211"/>
    <n v="115211"/>
    <m/>
    <s v=""/>
    <s v="OK "/>
    <s v="GOMMA "/>
    <n v="2011"/>
    <n v="264.79000000000002"/>
    <n v="529.58000000000004"/>
    <s v=""/>
  </r>
  <r>
    <s v="1696/1697"/>
    <s v="3323/4223"/>
    <x v="3"/>
    <d v="2024-05-16T00:00:00"/>
    <d v="2024-05-21T00:00:00"/>
    <x v="11"/>
    <s v="GRITSCH"/>
    <x v="6"/>
    <x v="11"/>
    <n v="2"/>
    <x v="1"/>
    <s v="DIANTEIRO"/>
    <x v="1"/>
    <x v="18"/>
    <s v="ANDERENZA SPEEDLINE D2"/>
    <x v="1"/>
    <s v="VW SAVEIRO"/>
    <s v="SDU9G03"/>
    <n v="50303"/>
    <n v="51370"/>
    <m/>
    <s v=""/>
    <s v="OK "/>
    <s v="GOMMA "/>
    <n v="2129"/>
    <n v="274.73"/>
    <n v="549.46"/>
    <s v=""/>
  </r>
  <r>
    <s v="1698/1699"/>
    <s v="3523"/>
    <x v="3"/>
    <d v="2024-05-16T00:00:00"/>
    <d v="2024-05-21T00:00:00"/>
    <x v="11"/>
    <s v="GRITSCH"/>
    <x v="6"/>
    <x v="11"/>
    <n v="2"/>
    <x v="1"/>
    <s v="TRASEIRO"/>
    <x v="1"/>
    <x v="18"/>
    <s v="ANDERENZA SPEEDLINE D2"/>
    <x v="1"/>
    <s v="VW SAVEIRO"/>
    <s v="SDU9G03"/>
    <n v="50303"/>
    <n v="51370"/>
    <m/>
    <s v=""/>
    <s v="OK "/>
    <s v="GOMMA "/>
    <n v="2129"/>
    <n v="274.73"/>
    <n v="549.46"/>
    <s v=""/>
  </r>
  <r>
    <s v="1680/1681"/>
    <s v="0724"/>
    <x v="3"/>
    <d v="2024-05-17T00:00:00"/>
    <d v="2024-05-23T00:00:00"/>
    <x v="11"/>
    <s v="GRITSCH"/>
    <x v="6"/>
    <x v="14"/>
    <n v="2"/>
    <x v="0"/>
    <s v="DIANTEIRO"/>
    <x v="0"/>
    <x v="3"/>
    <s v="APOLLO ALTRUST"/>
    <x v="1"/>
    <s v="RENAULT MASTER"/>
    <s v="RHK8F86"/>
    <n v="136540"/>
    <n v="137256"/>
    <m/>
    <s v=""/>
    <s v="OK "/>
    <s v="GOMMA"/>
    <n v="2091"/>
    <n v="690.58"/>
    <n v="1381.16"/>
    <s v=""/>
  </r>
  <r>
    <s v="1700/1701"/>
    <s v="3523/4223"/>
    <x v="3"/>
    <d v="2024-05-17T00:00:00"/>
    <d v="2024-05-21T00:00:00"/>
    <x v="11"/>
    <s v="GRITSCH"/>
    <x v="6"/>
    <x v="14"/>
    <n v="2"/>
    <x v="1"/>
    <s v="DIANTEIRO"/>
    <x v="1"/>
    <x v="18"/>
    <s v="ANDERENZA SPEEDLINE D2"/>
    <x v="1"/>
    <s v="VW SAVEIRO"/>
    <s v="SEI5B94"/>
    <n v="58630"/>
    <n v="59538"/>
    <m/>
    <s v=""/>
    <s v="OK "/>
    <s v="GOMMA"/>
    <n v="2129"/>
    <n v="274.73"/>
    <n v="549.46"/>
    <s v=""/>
  </r>
  <r>
    <s v="1702/1703"/>
    <s v="3523"/>
    <x v="3"/>
    <d v="2024-05-17T00:00:00"/>
    <d v="2024-05-21T00:00:00"/>
    <x v="11"/>
    <s v="GRITSCH"/>
    <x v="6"/>
    <x v="14"/>
    <n v="2"/>
    <x v="1"/>
    <s v="TRASEIRO"/>
    <x v="1"/>
    <x v="18"/>
    <s v="ANDERENZA SPEEDLINE D2"/>
    <x v="1"/>
    <s v="VW SAVEIRO"/>
    <s v="SEI5B94"/>
    <n v="58630"/>
    <n v="59538"/>
    <m/>
    <s v=""/>
    <s v="OK "/>
    <s v="GOMMA"/>
    <n v="2129"/>
    <n v="274.73"/>
    <n v="549.46"/>
    <s v=""/>
  </r>
  <r>
    <s v="1663/1662"/>
    <s v="5223"/>
    <x v="3"/>
    <d v="2024-05-20T00:00:00"/>
    <d v="2024-05-20T00:00:00"/>
    <x v="11"/>
    <s v="GRITSCH"/>
    <x v="5"/>
    <x v="4"/>
    <n v="2"/>
    <x v="2"/>
    <s v="TRASEIRO"/>
    <x v="2"/>
    <x v="21"/>
    <s v="TRIANGLE TR928"/>
    <x v="1"/>
    <s v="FIAT FIORINO"/>
    <s v="BCO1B96"/>
    <n v="109719"/>
    <n v="109719"/>
    <m/>
    <s v=""/>
    <s v="OK "/>
    <s v="GOMMA "/>
    <s v="2011-1"/>
    <n v="262.35000000000002"/>
    <n v="524.70000000000005"/>
    <s v=""/>
  </r>
  <r>
    <s v="1707/1708"/>
    <s v="3323"/>
    <x v="3"/>
    <d v="2024-05-21T00:00:00"/>
    <d v="2024-06-04T00:00:00"/>
    <x v="11"/>
    <s v="GRITSCH"/>
    <x v="5"/>
    <x v="1"/>
    <n v="2"/>
    <x v="1"/>
    <s v="TRASEIRO"/>
    <x v="1"/>
    <x v="18"/>
    <s v="ANDERENZA SPEEDLINE D2"/>
    <x v="1"/>
    <s v="VW SAVEIRO"/>
    <s v="SDU9F71"/>
    <n v="155990"/>
    <n v="158548"/>
    <m/>
    <s v=""/>
    <s v="OK "/>
    <s v="GOMMA "/>
    <n v="2129"/>
    <n v="274.73"/>
    <n v="549.46"/>
    <s v=""/>
  </r>
  <r>
    <s v="1709/1710"/>
    <s v="3323"/>
    <x v="3"/>
    <d v="2024-05-21T00:00:00"/>
    <d v="2024-06-04T00:00:00"/>
    <x v="11"/>
    <s v="GRITSCH"/>
    <x v="5"/>
    <x v="1"/>
    <n v="2"/>
    <x v="1"/>
    <s v="DIANTEIRO"/>
    <x v="1"/>
    <x v="18"/>
    <s v="ANDERENZA SPEEDLINE D2"/>
    <x v="1"/>
    <s v="VW SAVEIRO"/>
    <s v="SDU9F71"/>
    <n v="15590"/>
    <n v="158548"/>
    <m/>
    <s v=""/>
    <s v="OK "/>
    <s v="GOMMA "/>
    <n v="2129"/>
    <n v="274.73"/>
    <n v="549.46"/>
    <s v=""/>
  </r>
  <r>
    <s v="1711/1712"/>
    <s v="4223"/>
    <x v="3"/>
    <d v="2024-05-21T00:00:00"/>
    <d v="2024-05-27T00:00:00"/>
    <x v="11"/>
    <s v="GRITSCH"/>
    <x v="6"/>
    <x v="3"/>
    <n v="2"/>
    <x v="1"/>
    <s v="DIANTEIRO"/>
    <x v="1"/>
    <x v="18"/>
    <s v="ANDERENZA SPEEDLINE D2"/>
    <x v="1"/>
    <s v="VW SAVEIRO"/>
    <s v="SDU9F73"/>
    <n v="115742"/>
    <n v="116367"/>
    <m/>
    <s v=""/>
    <s v="OK "/>
    <s v="GOMMA "/>
    <n v="2129"/>
    <n v="274.73"/>
    <n v="549.46"/>
    <s v=""/>
  </r>
  <r>
    <s v="1713/1704"/>
    <s v="3523"/>
    <x v="3"/>
    <d v="2024-05-21T00:00:00"/>
    <d v="2024-05-27T00:00:00"/>
    <x v="11"/>
    <s v="GRITSCH"/>
    <x v="6"/>
    <x v="3"/>
    <n v="2"/>
    <x v="1"/>
    <s v="DIANTEIRO"/>
    <x v="1"/>
    <x v="18"/>
    <s v="ANDERENZA SPEEDLINE D2"/>
    <x v="1"/>
    <s v="VW SAVEIRO"/>
    <s v="SDU9F73"/>
    <n v="115742"/>
    <n v="116367"/>
    <m/>
    <s v=""/>
    <s v="OK "/>
    <s v="GOMMA "/>
    <n v="2129"/>
    <n v="274.73"/>
    <n v="549.46"/>
    <s v=""/>
  </r>
  <r>
    <s v="1687/1688"/>
    <s v="0824"/>
    <x v="3"/>
    <d v="2024-05-21T00:00:00"/>
    <d v="2024-05-21T00:00:00"/>
    <x v="11"/>
    <s v="GRITSCH"/>
    <x v="5"/>
    <x v="1"/>
    <n v="2"/>
    <x v="0"/>
    <s v="TRASEIRO"/>
    <x v="5"/>
    <x v="11"/>
    <s v="HIFLY SUPER2000"/>
    <x v="1"/>
    <s v="MB SPRINTER"/>
    <s v="SFD5C30"/>
    <n v="26110"/>
    <n v="30112"/>
    <m/>
    <s v=""/>
    <s v="OK "/>
    <s v="GOMMA "/>
    <s v="2091-1"/>
    <n v="558.6"/>
    <n v="1117.2"/>
    <s v=""/>
  </r>
  <r>
    <s v="1689/1690"/>
    <s v="0824"/>
    <x v="3"/>
    <d v="2024-05-21T00:00:00"/>
    <d v="2024-05-21T00:00:00"/>
    <x v="11"/>
    <s v="GRITSCH"/>
    <x v="5"/>
    <x v="1"/>
    <n v="2"/>
    <x v="0"/>
    <s v="DIANTEIRO"/>
    <x v="5"/>
    <x v="11"/>
    <s v="HIFLY SUPER2000"/>
    <x v="1"/>
    <s v="MB SPRINTER"/>
    <s v="SFD5C30"/>
    <n v="26110"/>
    <n v="30112"/>
    <m/>
    <s v=""/>
    <s v="OK "/>
    <s v="GOMMA "/>
    <s v="2091-1"/>
    <n v="558.6"/>
    <n v="1117.2"/>
    <s v=""/>
  </r>
  <r>
    <s v="1705/1706"/>
    <s v="3323/3523"/>
    <x v="3"/>
    <d v="2024-05-22T00:00:00"/>
    <d v="2024-05-24T00:00:00"/>
    <x v="11"/>
    <s v="GRITSCH"/>
    <x v="5"/>
    <x v="8"/>
    <n v="2"/>
    <x v="1"/>
    <s v="DIANTEIRO"/>
    <x v="1"/>
    <x v="18"/>
    <s v="ANDERENZA SPEEDLINE D2"/>
    <x v="1"/>
    <s v="VW SAVEIRO"/>
    <s v="SDU9G01"/>
    <n v="105675"/>
    <n v="105889"/>
    <n v="116137"/>
    <n v="10248"/>
    <s v="OK "/>
    <s v="GOMMA "/>
    <n v="2129"/>
    <n v="274.73"/>
    <n v="549.46"/>
    <n v="5.3616315378610467E-2"/>
  </r>
  <r>
    <s v="1691/1692"/>
    <s v="0824"/>
    <x v="3"/>
    <d v="2024-05-22T00:00:00"/>
    <s v="SEM OS"/>
    <x v="11"/>
    <s v="GRITSCH"/>
    <x v="5"/>
    <x v="8"/>
    <n v="2"/>
    <x v="0"/>
    <s v="DIANTEIRO"/>
    <x v="5"/>
    <x v="11"/>
    <s v="HIFLY SUPER2000"/>
    <x v="1"/>
    <s v="MB SPRINTER"/>
    <s v="SDV8E52"/>
    <n v="73788"/>
    <s v="SEM OS"/>
    <m/>
    <s v=""/>
    <s v="OK "/>
    <s v="GOMMA "/>
    <s v="2091-1"/>
    <n v="558.6"/>
    <n v="1117.2"/>
    <s v=""/>
  </r>
  <r>
    <s v="1693/1694"/>
    <s v="0824"/>
    <x v="3"/>
    <d v="2024-05-22T00:00:00"/>
    <s v="SEM OS"/>
    <x v="11"/>
    <s v="GRITSCH"/>
    <x v="5"/>
    <x v="8"/>
    <n v="2"/>
    <x v="0"/>
    <s v="TRASEIRO"/>
    <x v="5"/>
    <x v="11"/>
    <s v="HIFLY SUPER2000"/>
    <x v="1"/>
    <s v="MB SPRINTER"/>
    <s v="SDV8E52"/>
    <n v="73788"/>
    <n v="74590"/>
    <m/>
    <s v=""/>
    <s v="OK "/>
    <s v="GOMMA "/>
    <s v="2091-1"/>
    <n v="558.6"/>
    <n v="1117.2"/>
    <s v=""/>
  </r>
  <r>
    <s v="1678/1679"/>
    <s v="0724"/>
    <x v="3"/>
    <d v="2024-05-22T00:00:00"/>
    <d v="2024-05-29T00:00:00"/>
    <x v="11"/>
    <s v="GRITSCH"/>
    <x v="3"/>
    <x v="12"/>
    <n v="2"/>
    <x v="0"/>
    <s v="DIANTEIRO"/>
    <x v="0"/>
    <x v="3"/>
    <s v="APOLLO ALTRUST"/>
    <x v="1"/>
    <s v="RENAULT MASTER"/>
    <s v="SEL7G42"/>
    <n v="37868"/>
    <n v="38152"/>
    <m/>
    <s v=""/>
    <s v="OK "/>
    <s v="GOMMA "/>
    <n v="2091"/>
    <n v="690.58"/>
    <n v="1381.16"/>
    <s v=""/>
  </r>
  <r>
    <n v="1480"/>
    <m/>
    <x v="3"/>
    <d v="2024-05-22T00:00:00"/>
    <s v="SEM OS"/>
    <x v="11"/>
    <s v="GRITSCH"/>
    <x v="5"/>
    <x v="4"/>
    <n v="1"/>
    <x v="4"/>
    <s v="TRUCK"/>
    <x v="10"/>
    <x v="14"/>
    <s v="XBRI CURVE PLUS"/>
    <x v="0"/>
    <s v="CAMINHÃO VW 33.330"/>
    <s v="SES2D41"/>
    <n v="91366"/>
    <s v="SEM OS"/>
    <m/>
    <n v="262126"/>
    <s v="OK "/>
    <s v="ESTOQUE"/>
    <s v="ESTOQUE"/>
    <n v="0"/>
    <n v="0"/>
    <n v="0"/>
  </r>
  <r>
    <s v="1723/1724"/>
    <s v="3323/3523"/>
    <x v="3"/>
    <d v="2024-05-23T00:00:00"/>
    <d v="2024-05-27T00:00:00"/>
    <x v="11"/>
    <s v="GRITSCH"/>
    <x v="5"/>
    <x v="5"/>
    <n v="2"/>
    <x v="1"/>
    <s v="DIANTEIRO"/>
    <x v="1"/>
    <x v="18"/>
    <s v="ANDERENZA SPEEDLINE D2"/>
    <x v="1"/>
    <s v="VW SAVEIRO"/>
    <s v="SDU9F62"/>
    <n v="97182"/>
    <n v="97816"/>
    <m/>
    <s v=""/>
    <s v="OK "/>
    <s v="GOMMA "/>
    <n v="1151"/>
    <n v="274.73"/>
    <n v="549.46"/>
    <s v=""/>
  </r>
  <r>
    <s v="1718/1719"/>
    <s v="3323/3523"/>
    <x v="3"/>
    <d v="2024-05-23T00:00:00"/>
    <d v="2024-05-31T00:00:00"/>
    <x v="11"/>
    <s v="GRITSCH"/>
    <x v="5"/>
    <x v="13"/>
    <n v="2"/>
    <x v="1"/>
    <s v="DIANTEIRO"/>
    <x v="1"/>
    <x v="18"/>
    <s v="ANDERENZA SPEEDLINE D2"/>
    <x v="1"/>
    <s v="VW SAVEIRO"/>
    <s v="SEP6E22"/>
    <n v="49883"/>
    <n v="51338"/>
    <m/>
    <s v=""/>
    <s v="OK "/>
    <s v="GOMMA "/>
    <n v="1151"/>
    <n v="274.73"/>
    <n v="549.46"/>
    <s v=""/>
  </r>
  <r>
    <s v="1720/1721"/>
    <s v="3523"/>
    <x v="3"/>
    <d v="2024-05-23T00:00:00"/>
    <d v="2024-05-31T00:00:00"/>
    <x v="11"/>
    <s v="GRITSCH"/>
    <x v="5"/>
    <x v="13"/>
    <n v="2"/>
    <x v="1"/>
    <s v="TRASEIRO"/>
    <x v="1"/>
    <x v="18"/>
    <s v="ANDERENZA SPEEDLINE D2"/>
    <x v="1"/>
    <s v="VW SAVEIRO"/>
    <s v="SEP6E22"/>
    <n v="49883"/>
    <n v="51338"/>
    <m/>
    <s v=""/>
    <s v="OK "/>
    <s v="GOMMA "/>
    <n v="1151"/>
    <n v="274.73"/>
    <n v="549.46"/>
    <s v=""/>
  </r>
  <r>
    <s v="17215/1726"/>
    <s v="3523/3323"/>
    <x v="3"/>
    <d v="2024-05-23T00:00:00"/>
    <s v="SEM OS"/>
    <x v="11"/>
    <s v="GRITSCH"/>
    <x v="5"/>
    <x v="5"/>
    <n v="2"/>
    <x v="1"/>
    <s v="DIANTEIRO"/>
    <x v="1"/>
    <x v="18"/>
    <s v="ANDERENZA SPEEDLINE D2"/>
    <x v="1"/>
    <s v="VW SAVEIRO"/>
    <s v="SEP6E28"/>
    <n v="63465"/>
    <s v="SEM OS"/>
    <m/>
    <s v=""/>
    <s v="OK "/>
    <s v="GOMMA "/>
    <n v="1151"/>
    <n v="274.73"/>
    <n v="549.46"/>
    <s v=""/>
  </r>
  <r>
    <s v="1676/1677"/>
    <s v="0724"/>
    <x v="3"/>
    <d v="2024-05-28T00:00:00"/>
    <d v="2024-06-17T00:00:00"/>
    <x v="11"/>
    <s v="GRITSCH"/>
    <x v="6"/>
    <x v="7"/>
    <n v="2"/>
    <x v="0"/>
    <s v="DIANTEIRO"/>
    <x v="0"/>
    <x v="3"/>
    <s v="APOLLO ALTRUST"/>
    <x v="1"/>
    <s v="RENAULT MASTER"/>
    <s v="SEJ1H97"/>
    <n v="74600"/>
    <n v="77309"/>
    <m/>
    <s v=""/>
    <s v="OK "/>
    <s v="GOMMA "/>
    <n v="2091"/>
    <n v="690.58"/>
    <n v="1381.16"/>
    <s v=""/>
  </r>
  <r>
    <s v="1675/1686"/>
    <s v="0724"/>
    <x v="3"/>
    <d v="2024-05-28T00:00:00"/>
    <d v="2024-06-17T00:00:00"/>
    <x v="11"/>
    <s v="GRITSCH"/>
    <x v="6"/>
    <x v="7"/>
    <n v="2"/>
    <x v="0"/>
    <s v="TRASEIRO"/>
    <x v="0"/>
    <x v="3"/>
    <s v="APOLLO ALTRUST"/>
    <x v="1"/>
    <s v="RENAULT MASTER"/>
    <s v="SEJ1H97"/>
    <n v="74600"/>
    <n v="77309"/>
    <m/>
    <s v=""/>
    <s v="OK "/>
    <s v="GOMMA "/>
    <n v="2091"/>
    <n v="690.58"/>
    <n v="1381.16"/>
    <s v=""/>
  </r>
  <r>
    <s v="1742/1743"/>
    <s v="4321/4721"/>
    <x v="3"/>
    <d v="2024-05-29T00:00:00"/>
    <d v="2024-06-05T00:00:00"/>
    <x v="11"/>
    <s v="GRITSCH"/>
    <x v="5"/>
    <x v="6"/>
    <n v="2"/>
    <x v="3"/>
    <s v="TRAÇÃO"/>
    <x v="7"/>
    <x v="31"/>
    <s v="RECAP"/>
    <x v="0"/>
    <s v="CAMINHÃO VW 11.180"/>
    <s v="RHQ4D39"/>
    <n v="235000"/>
    <n v="333882"/>
    <m/>
    <s v=""/>
    <s v="OK "/>
    <s v="IVO RECAP"/>
    <n v="52687"/>
    <n v="450"/>
    <n v="900"/>
    <s v=""/>
  </r>
  <r>
    <s v="1744/1128"/>
    <s v="1821/4521"/>
    <x v="3"/>
    <d v="2024-05-29T00:00:00"/>
    <d v="2024-06-05T00:00:00"/>
    <x v="11"/>
    <s v="GRITSCH"/>
    <x v="5"/>
    <x v="6"/>
    <n v="2"/>
    <x v="3"/>
    <s v="TRAÇÃO"/>
    <x v="7"/>
    <x v="31"/>
    <s v="RECAP"/>
    <x v="0"/>
    <s v="CAMINHÃO VW 11.180"/>
    <s v="RHQ4D39"/>
    <n v="235000"/>
    <n v="333882"/>
    <m/>
    <s v=""/>
    <s v="OK "/>
    <s v="ESTOQUE"/>
    <s v="ESTOQUE"/>
    <n v="0"/>
    <n v="0"/>
    <s v=""/>
  </r>
  <r>
    <s v="1741/1742"/>
    <s v="0824"/>
    <x v="3"/>
    <d v="2024-05-31T00:00:00"/>
    <d v="2024-05-31T00:00:00"/>
    <x v="11"/>
    <s v="GRITSCH"/>
    <x v="5"/>
    <x v="4"/>
    <n v="2"/>
    <x v="0"/>
    <s v="DIANTEIRO"/>
    <x v="5"/>
    <x v="11"/>
    <s v="HIFLY SUPER2000"/>
    <x v="1"/>
    <s v="FIAT DUCATO"/>
    <s v="RHU0G62"/>
    <n v="89284"/>
    <n v="89284"/>
    <m/>
    <s v=""/>
    <s v="OK "/>
    <s v="GOMMA "/>
    <s v="1151-1"/>
    <n v="558.6"/>
    <n v="1117.2"/>
    <s v=""/>
  </r>
  <r>
    <s v="1727/1728"/>
    <s v="3323/3523"/>
    <x v="3"/>
    <d v="2024-05-31T00:00:00"/>
    <s v="SEM OS"/>
    <x v="11"/>
    <s v="GRITSCH"/>
    <x v="6"/>
    <x v="3"/>
    <n v="2"/>
    <x v="1"/>
    <s v="TRASEIRO"/>
    <x v="1"/>
    <x v="18"/>
    <s v="ANDERENZA SPEEDLINE D2"/>
    <x v="1"/>
    <s v="VW SAVEIRO"/>
    <s v="SDU9E87"/>
    <n v="81402"/>
    <s v="SEM OS"/>
    <m/>
    <s v=""/>
    <s v="OK "/>
    <s v="GOMMA "/>
    <n v="1151"/>
    <n v="274.73"/>
    <n v="549.46"/>
    <s v=""/>
  </r>
  <r>
    <s v="1729/1730"/>
    <s v="3523/3323"/>
    <x v="3"/>
    <d v="2024-06-03T00:00:00"/>
    <m/>
    <x v="0"/>
    <s v="GRITSCH"/>
    <x v="6"/>
    <x v="7"/>
    <n v="2"/>
    <x v="1"/>
    <s v="DIANTEIRO"/>
    <x v="1"/>
    <x v="18"/>
    <s v="ANDERENZA SPEEDLINE D2"/>
    <x v="1"/>
    <s v="VW SAVEIRO"/>
    <s v="SDU9F67"/>
    <n v="115800"/>
    <n v="0"/>
    <m/>
    <s v=""/>
    <s v="OK "/>
    <s v="GOMMA "/>
    <n v="2169"/>
    <n v="274.73"/>
    <n v="549.46"/>
    <s v=""/>
  </r>
  <r>
    <s v="1747/1748"/>
    <s v="0724"/>
    <x v="3"/>
    <d v="2024-06-04T00:00:00"/>
    <d v="2024-06-12T00:00:00"/>
    <x v="0"/>
    <s v="GRITSCH"/>
    <x v="6"/>
    <x v="3"/>
    <n v="2"/>
    <x v="0"/>
    <s v="TRASEIRO"/>
    <x v="0"/>
    <x v="3"/>
    <s v="APOLLO ALTRUST"/>
    <x v="1"/>
    <s v="RENAULT MASTER"/>
    <s v="BEX8E24"/>
    <n v="177892"/>
    <n v="178165"/>
    <m/>
    <s v=""/>
    <s v="OK "/>
    <s v="GOMMA"/>
    <n v="2206"/>
    <n v="680.22"/>
    <n v="1360.44"/>
    <s v=""/>
  </r>
  <r>
    <s v="1749/1750"/>
    <s v="0724"/>
    <x v="3"/>
    <d v="2024-06-04T00:00:00"/>
    <d v="2024-06-12T00:00:00"/>
    <x v="0"/>
    <s v="GRITSCH"/>
    <x v="6"/>
    <x v="3"/>
    <n v="2"/>
    <x v="0"/>
    <s v="DIANTEIRO"/>
    <x v="0"/>
    <x v="3"/>
    <s v="APOLLO ALTRUST"/>
    <x v="1"/>
    <s v="RENAULT MASTER"/>
    <s v="BEX8E24"/>
    <n v="177892"/>
    <n v="178165"/>
    <m/>
    <s v=""/>
    <s v="OK "/>
    <s v="GOMMA"/>
    <n v="2206"/>
    <n v="680.22"/>
    <n v="1360.44"/>
    <s v=""/>
  </r>
  <r>
    <s v="1684/1685"/>
    <s v="0724"/>
    <x v="3"/>
    <d v="2024-06-04T00:00:00"/>
    <d v="2024-06-04T00:00:00"/>
    <x v="0"/>
    <s v="GRITSCH"/>
    <x v="5"/>
    <x v="4"/>
    <n v="2"/>
    <x v="0"/>
    <s v="DIANTEIRO"/>
    <x v="0"/>
    <x v="3"/>
    <s v="APOLLO ALTRUST"/>
    <x v="1"/>
    <s v="RENAULT MASTER"/>
    <s v="BEY4E58"/>
    <n v="122650"/>
    <n v="122650"/>
    <m/>
    <s v=""/>
    <s v="OK "/>
    <s v="GOMMA"/>
    <n v="2206"/>
    <n v="680.22"/>
    <n v="1360.44"/>
    <s v=""/>
  </r>
  <r>
    <s v="1682/1683"/>
    <s v="0724"/>
    <x v="3"/>
    <d v="2024-06-04T00:00:00"/>
    <d v="2024-06-14T00:00:00"/>
    <x v="0"/>
    <s v="GRITSCH"/>
    <x v="5"/>
    <x v="6"/>
    <n v="2"/>
    <x v="0"/>
    <s v="DIANTEIRO"/>
    <x v="0"/>
    <x v="3"/>
    <s v="APOLLO ALTRUST"/>
    <x v="1"/>
    <s v="RENAULT MASTER"/>
    <s v="RHL1D81"/>
    <n v="229350"/>
    <n v="229912"/>
    <m/>
    <s v=""/>
    <s v="OK "/>
    <s v="GOMMA"/>
    <n v="2091"/>
    <n v="690.58"/>
    <n v="1381.16"/>
    <s v=""/>
  </r>
  <r>
    <s v="1735/1736"/>
    <s v="3323/3523"/>
    <x v="3"/>
    <d v="2024-06-04T00:00:00"/>
    <d v="2024-06-13T00:00:00"/>
    <x v="0"/>
    <s v="GRITSCH"/>
    <x v="5"/>
    <x v="6"/>
    <n v="2"/>
    <x v="1"/>
    <s v="DIANTEIRO"/>
    <x v="1"/>
    <x v="18"/>
    <s v="ANDERENZA SPEEDLINE D2"/>
    <x v="1"/>
    <s v="VW SAVEIRO"/>
    <s v="SDU9F45"/>
    <n v="124255"/>
    <n v="120746"/>
    <m/>
    <s v=""/>
    <s v="OK "/>
    <s v="GOMMA"/>
    <n v="2169"/>
    <n v="274.73"/>
    <n v="549.46"/>
    <s v=""/>
  </r>
  <r>
    <s v="1737/1738"/>
    <s v="3323/3523"/>
    <x v="3"/>
    <d v="2024-06-04T00:00:00"/>
    <d v="2024-06-13T00:00:00"/>
    <x v="0"/>
    <s v="GRITSCH"/>
    <x v="5"/>
    <x v="6"/>
    <n v="2"/>
    <x v="1"/>
    <s v="TRASEIRO"/>
    <x v="1"/>
    <x v="18"/>
    <s v="ANDERENZA SPEEDLINE D2"/>
    <x v="1"/>
    <s v="VW SAVEIRO"/>
    <s v="SDU9F45"/>
    <n v="124255"/>
    <n v="120746"/>
    <m/>
    <s v=""/>
    <s v="OK "/>
    <s v="GOMMA"/>
    <n v="2169"/>
    <n v="274.73"/>
    <n v="549.46"/>
    <s v=""/>
  </r>
  <r>
    <s v="1733/1734"/>
    <s v="4323/3323"/>
    <x v="3"/>
    <d v="2024-06-04T00:00:00"/>
    <d v="2024-06-12T00:00:00"/>
    <x v="0"/>
    <s v="GRITSCH"/>
    <x v="5"/>
    <x v="6"/>
    <n v="2"/>
    <x v="1"/>
    <s v="TRASEIRO"/>
    <x v="1"/>
    <x v="18"/>
    <s v="ANDERENZA SPEEDLINE D2"/>
    <x v="1"/>
    <s v="VW SAVEIRO"/>
    <s v="SDU9F98"/>
    <n v="95934"/>
    <n v="97527"/>
    <m/>
    <s v=""/>
    <s v="OK "/>
    <s v="GOMMA"/>
    <n v="2169"/>
    <n v="274.73"/>
    <n v="549.46"/>
    <s v=""/>
  </r>
  <r>
    <s v="1745/1746"/>
    <s v="0724"/>
    <x v="3"/>
    <d v="2024-06-04T00:00:00"/>
    <d v="2024-06-18T00:00:00"/>
    <x v="0"/>
    <s v="GRITSCH"/>
    <x v="5"/>
    <x v="6"/>
    <n v="2"/>
    <x v="0"/>
    <s v="TRASEIRO"/>
    <x v="0"/>
    <x v="3"/>
    <s v="APOLLO ALTRUST"/>
    <x v="1"/>
    <s v="RENAULT MASTER"/>
    <s v="SEL0E75"/>
    <n v="66230"/>
    <n v="67885"/>
    <m/>
    <s v=""/>
    <s v="OK "/>
    <s v="GOMMA"/>
    <n v="2091"/>
    <n v="690.58"/>
    <n v="1381.16"/>
    <s v=""/>
  </r>
  <r>
    <s v="1591/1592"/>
    <s v="4023"/>
    <x v="3"/>
    <d v="2024-06-06T00:00:00"/>
    <s v="SEM OS  "/>
    <x v="0"/>
    <s v="GRITSCH"/>
    <x v="6"/>
    <x v="3"/>
    <n v="2"/>
    <x v="3"/>
    <s v="DIANTEIRO"/>
    <x v="7"/>
    <x v="14"/>
    <s v="XBRI ECOWAY"/>
    <x v="1"/>
    <s v="CAMINHÃO MB 1016"/>
    <s v="RHT2G08"/>
    <n v="146037"/>
    <s v="SEM OS "/>
    <m/>
    <s v=""/>
    <s v="OK "/>
    <s v="GOMMA "/>
    <s v="1895-1"/>
    <n v="684.17"/>
    <n v="1368.34"/>
    <s v=""/>
  </r>
  <r>
    <s v="458/460"/>
    <s v="0522"/>
    <x v="3"/>
    <d v="2024-06-06T00:00:00"/>
    <s v="SEM OS  "/>
    <x v="0"/>
    <s v="GRITSCH"/>
    <x v="6"/>
    <x v="3"/>
    <n v="2"/>
    <x v="3"/>
    <s v="TRASEIRO"/>
    <x v="7"/>
    <x v="37"/>
    <s v="1°RECAP"/>
    <x v="0"/>
    <s v="CAMINHÃO MB 1016"/>
    <s v="RHT2G08"/>
    <n v="146037"/>
    <s v="SEM OS "/>
    <m/>
    <s v=""/>
    <s v="OK "/>
    <s v="ESTOQUE"/>
    <s v="ESTOQUE"/>
    <n v="0"/>
    <n v="0"/>
    <s v=""/>
  </r>
  <r>
    <s v="1772/1773"/>
    <s v="4721/4621"/>
    <x v="3"/>
    <d v="2024-06-06T00:00:00"/>
    <s v="SEM OS  "/>
    <x v="0"/>
    <s v="GRITSCH"/>
    <x v="2"/>
    <x v="3"/>
    <n v="2"/>
    <x v="3"/>
    <s v="TRASEIRO"/>
    <x v="7"/>
    <x v="27"/>
    <s v="1°RECAP"/>
    <x v="0"/>
    <s v="CAMINHÃO MB 1016"/>
    <s v="RHT2G08"/>
    <n v="146037"/>
    <s v="SEM OS "/>
    <m/>
    <s v=""/>
    <s v="OK "/>
    <s v="ESTOQUE"/>
    <s v="ESTOQUE"/>
    <n v="0"/>
    <n v="0"/>
    <s v=""/>
  </r>
  <r>
    <n v="897"/>
    <s v="1223"/>
    <x v="3"/>
    <d v="2024-06-06T00:00:00"/>
    <m/>
    <x v="2"/>
    <s v="GRITSCH"/>
    <x v="5"/>
    <x v="4"/>
    <n v="1"/>
    <x v="4"/>
    <s v="TRAÇÃO"/>
    <x v="10"/>
    <x v="31"/>
    <s v="2°RECAP"/>
    <x v="0"/>
    <s v="CAMINHÃO VW 33.330"/>
    <s v="SES2D41"/>
    <n v="115048"/>
    <n v="115048"/>
    <n v="160027"/>
    <n v="44979"/>
    <s v="OK "/>
    <s v="IVO RECAP"/>
    <n v="59744"/>
    <n v="570"/>
    <n v="570"/>
    <n v="1.2672580537584206E-2"/>
  </r>
  <r>
    <s v="020"/>
    <s v="4821"/>
    <x v="3"/>
    <d v="2024-06-06T00:00:00"/>
    <m/>
    <x v="2"/>
    <s v="GRITSCH"/>
    <x v="5"/>
    <x v="4"/>
    <n v="1"/>
    <x v="4"/>
    <s v="TRAÇÃO"/>
    <x v="10"/>
    <x v="31"/>
    <s v="2°RECAP"/>
    <x v="0"/>
    <s v="CAMINHÃO VW 33.330"/>
    <s v="SES2D41"/>
    <n v="115048"/>
    <n v="115048"/>
    <n v="160027"/>
    <n v="44979"/>
    <s v="OK "/>
    <s v="IVO RECAP"/>
    <s v="57966-2"/>
    <n v="510"/>
    <n v="510"/>
    <n v="1.1338624691522711E-2"/>
  </r>
  <r>
    <n v="165"/>
    <s v="3922"/>
    <x v="3"/>
    <d v="2024-06-06T00:00:00"/>
    <m/>
    <x v="2"/>
    <s v="GRITSCH"/>
    <x v="5"/>
    <x v="4"/>
    <n v="1"/>
    <x v="4"/>
    <s v="TRAÇÃO"/>
    <x v="10"/>
    <x v="31"/>
    <s v="2°RECAP"/>
    <x v="0"/>
    <s v="CAMINHÃO VW 33.330"/>
    <s v="SES2D41"/>
    <n v="115048"/>
    <n v="115048"/>
    <n v="160027"/>
    <n v="44979"/>
    <s v="OK "/>
    <s v="IVO RECAP"/>
    <s v="57966-4"/>
    <n v="550"/>
    <n v="550"/>
    <n v="1.2227928588897041E-2"/>
  </r>
  <r>
    <n v="894"/>
    <s v="0723"/>
    <x v="3"/>
    <d v="2024-06-06T00:00:00"/>
    <m/>
    <x v="2"/>
    <s v="GRITSCH"/>
    <x v="5"/>
    <x v="4"/>
    <n v="1"/>
    <x v="4"/>
    <s v="TRAÇÃO"/>
    <x v="10"/>
    <x v="31"/>
    <s v="2°RECAP"/>
    <x v="0"/>
    <s v="CAMINHÃO VW 33.330"/>
    <s v="SES2D41"/>
    <n v="115048"/>
    <n v="115048"/>
    <n v="160027"/>
    <n v="44979"/>
    <s v="OK "/>
    <s v="IVO RECAP"/>
    <s v="57966-1"/>
    <n v="550"/>
    <n v="550"/>
    <n v="1.2227928588897041E-2"/>
  </r>
  <r>
    <s v="1785/1786"/>
    <s v="0224/0324"/>
    <x v="3"/>
    <d v="2024-06-08T00:00:00"/>
    <d v="2024-06-08T00:00:00"/>
    <x v="0"/>
    <s v="GRITSCH"/>
    <x v="5"/>
    <x v="4"/>
    <n v="2"/>
    <x v="2"/>
    <s v="TRASEIRO"/>
    <x v="9"/>
    <x v="36"/>
    <s v="SAILUN ATREZZO"/>
    <x v="1"/>
    <s v="VW GOL"/>
    <s v="BDS2G23"/>
    <n v="90975"/>
    <n v="90785"/>
    <m/>
    <s v=""/>
    <s v="OK "/>
    <s v="GOMMA "/>
    <n v="2681"/>
    <n v="266.18"/>
    <n v="532.36"/>
    <s v=""/>
  </r>
  <r>
    <s v="1752/1756"/>
    <s v="0724"/>
    <x v="3"/>
    <d v="2024-06-10T00:00:00"/>
    <d v="2024-06-20T00:00:00"/>
    <x v="0"/>
    <s v="GRITSCH"/>
    <x v="5"/>
    <x v="8"/>
    <n v="2"/>
    <x v="0"/>
    <s v="DIANTEIRO"/>
    <x v="0"/>
    <x v="3"/>
    <s v="APOLLO ALTRUST"/>
    <x v="1"/>
    <s v="RENAULT MASTER"/>
    <s v="RHQ6I61"/>
    <n v="87500"/>
    <n v="100224"/>
    <m/>
    <s v=""/>
    <s v="OK "/>
    <s v="GOMMA "/>
    <n v="2206"/>
    <n v="680.22"/>
    <n v="1360.44"/>
    <s v=""/>
  </r>
  <r>
    <s v="1778/1779"/>
    <s v="3623"/>
    <x v="3"/>
    <d v="2024-06-10T00:00:00"/>
    <d v="2024-06-14T00:00:00"/>
    <x v="0"/>
    <s v="GRITSCH"/>
    <x v="5"/>
    <x v="1"/>
    <n v="2"/>
    <x v="1"/>
    <s v="DIANTEIRO"/>
    <x v="1"/>
    <x v="34"/>
    <s v="CONFORT F01"/>
    <x v="1"/>
    <s v="FIAT STRADA"/>
    <s v="SDW2F35"/>
    <n v="69000"/>
    <n v="138136"/>
    <m/>
    <s v=""/>
    <s v="OK "/>
    <s v="GOMMA "/>
    <n v="2247"/>
    <n v="270.33999999999997"/>
    <n v="540.67999999999995"/>
    <s v=""/>
  </r>
  <r>
    <s v="1780/1781"/>
    <s v="3623"/>
    <x v="3"/>
    <d v="2024-06-10T00:00:00"/>
    <d v="2024-06-14T00:00:00"/>
    <x v="0"/>
    <s v="GRITSCH"/>
    <x v="5"/>
    <x v="1"/>
    <n v="2"/>
    <x v="1"/>
    <s v="TRASEIRO"/>
    <x v="1"/>
    <x v="34"/>
    <s v="CONFORT F01"/>
    <x v="1"/>
    <s v="FIAT STRADA"/>
    <s v="SDW2F35"/>
    <n v="69000"/>
    <n v="138136"/>
    <m/>
    <s v=""/>
    <s v="OK "/>
    <s v="GOMMA "/>
    <n v="2247"/>
    <n v="270.33999999999997"/>
    <n v="540.67999999999995"/>
    <s v=""/>
  </r>
  <r>
    <s v="1739/1740"/>
    <s v="4123/3523"/>
    <x v="3"/>
    <d v="2024-06-10T00:00:00"/>
    <d v="2024-06-12T00:00:00"/>
    <x v="0"/>
    <s v="GRITSCH"/>
    <x v="5"/>
    <x v="1"/>
    <n v="2"/>
    <x v="1"/>
    <s v="DIANTEIRO"/>
    <x v="1"/>
    <x v="18"/>
    <s v="ANDERENZA SPEEDLINE D2"/>
    <x v="1"/>
    <s v="VW SAVEIRO"/>
    <s v="SEI5B90"/>
    <n v="100685"/>
    <n v="103500"/>
    <m/>
    <s v=""/>
    <s v="OK "/>
    <s v="GOMMA "/>
    <n v="2169"/>
    <n v="274.73"/>
    <n v="549.46"/>
    <s v=""/>
  </r>
  <r>
    <s v="1776/1777"/>
    <s v="3623"/>
    <x v="3"/>
    <d v="2024-06-10T00:00:00"/>
    <d v="2024-06-12T00:00:00"/>
    <x v="0"/>
    <s v="GRITSCH"/>
    <x v="5"/>
    <x v="1"/>
    <n v="2"/>
    <x v="1"/>
    <s v="TRASEIRO"/>
    <x v="1"/>
    <x v="34"/>
    <s v="CONFORT F01"/>
    <x v="1"/>
    <s v="VW SAVEIRO"/>
    <s v="SEI5B90"/>
    <n v="100865"/>
    <n v="103500"/>
    <m/>
    <s v=""/>
    <s v="OK "/>
    <s v="GOMMA "/>
    <n v="2247"/>
    <n v="270.33999999999997"/>
    <n v="540.67999999999995"/>
    <s v=""/>
  </r>
  <r>
    <s v="1754/1755"/>
    <s v="0724"/>
    <x v="3"/>
    <d v="2024-06-10T00:00:00"/>
    <d v="2024-06-10T00:00:00"/>
    <x v="0"/>
    <s v="GRITSCH"/>
    <x v="5"/>
    <x v="4"/>
    <n v="2"/>
    <x v="0"/>
    <s v="DIANTEIRO"/>
    <x v="0"/>
    <x v="3"/>
    <s v="APOLLO ALTRUST"/>
    <x v="1"/>
    <s v="RENAULT MASTER"/>
    <s v="SEL0E72"/>
    <n v="136288"/>
    <n v="136288"/>
    <m/>
    <s v=""/>
    <s v="OK "/>
    <s v="GOMMA "/>
    <n v="2206"/>
    <n v="680.22"/>
    <n v="1360.44"/>
    <s v=""/>
  </r>
  <r>
    <s v="1782/1783"/>
    <s v="3623"/>
    <x v="3"/>
    <d v="2024-06-11T00:00:00"/>
    <d v="2024-06-18T00:00:00"/>
    <x v="0"/>
    <s v="GRITSCH"/>
    <x v="5"/>
    <x v="8"/>
    <n v="2"/>
    <x v="1"/>
    <s v="DIANTEIRO"/>
    <x v="1"/>
    <x v="34"/>
    <s v="CONFORT F01"/>
    <x v="1"/>
    <s v="VW SAVEIRO"/>
    <s v="SEH0B26"/>
    <n v="108500"/>
    <n v="111056"/>
    <n v="143327"/>
    <n v="32271"/>
    <s v="OK "/>
    <s v="GOMMA "/>
    <n v="2247"/>
    <n v="270.33999999999997"/>
    <n v="540.67999999999995"/>
    <n v="1.6754361501038081E-2"/>
  </r>
  <r>
    <n v="285"/>
    <s v="4922"/>
    <x v="3"/>
    <d v="2024-06-13T00:00:00"/>
    <s v="SEM OS  "/>
    <x v="0"/>
    <s v="GRITSCH"/>
    <x v="6"/>
    <x v="3"/>
    <n v="1"/>
    <x v="4"/>
    <s v="TRASEIRO"/>
    <x v="10"/>
    <x v="3"/>
    <s v="1°RECAP"/>
    <x v="0"/>
    <s v="CAMINHÃO VW 24.280"/>
    <s v="RHL3E03"/>
    <n v="328946"/>
    <s v="SEM OS "/>
    <m/>
    <s v=""/>
    <s v="OK "/>
    <s v="IVO RECAP"/>
    <n v="55156"/>
    <n v="560"/>
    <n v="560"/>
    <s v=""/>
  </r>
  <r>
    <n v="256"/>
    <s v="4922"/>
    <x v="3"/>
    <d v="2024-06-13T00:00:00"/>
    <s v="SEM OS  "/>
    <x v="0"/>
    <s v="GRITSCH"/>
    <x v="6"/>
    <x v="3"/>
    <n v="1"/>
    <x v="4"/>
    <s v="TRASEIRO"/>
    <x v="10"/>
    <x v="3"/>
    <s v="1°RECAP"/>
    <x v="0"/>
    <s v="CAMINHÃO VW 24.280"/>
    <s v="RHL3E03"/>
    <n v="328946"/>
    <s v="SEM OS "/>
    <m/>
    <s v=""/>
    <s v="OK "/>
    <s v="IVO RECAP"/>
    <n v="55156"/>
    <n v="560"/>
    <n v="560"/>
    <s v=""/>
  </r>
  <r>
    <s v="1751/1753"/>
    <s v="0724"/>
    <x v="3"/>
    <d v="2024-06-13T00:00:00"/>
    <d v="2024-06-20T00:00:00"/>
    <x v="0"/>
    <s v="GRITSCH"/>
    <x v="1"/>
    <x v="2"/>
    <n v="2"/>
    <x v="0"/>
    <s v="DIANTEIRO"/>
    <x v="0"/>
    <x v="3"/>
    <s v="APOLLO ALTRUST"/>
    <x v="1"/>
    <s v="RENAULT MASTER"/>
    <s v="RHL5F68"/>
    <n v="136503"/>
    <n v="136503"/>
    <m/>
    <s v=""/>
    <s v="OK "/>
    <s v="GOMMA "/>
    <n v="2206"/>
    <n v="680.22"/>
    <n v="1360.44"/>
    <s v=""/>
  </r>
  <r>
    <n v="1784"/>
    <s v="3623"/>
    <x v="3"/>
    <d v="2024-06-18T00:00:00"/>
    <d v="2024-06-13T00:00:00"/>
    <x v="0"/>
    <s v="GRITSCH"/>
    <x v="6"/>
    <x v="7"/>
    <n v="1"/>
    <x v="1"/>
    <s v="DIANTEIRO"/>
    <x v="1"/>
    <x v="34"/>
    <s v="CONFORT F01"/>
    <x v="1"/>
    <s v="VW SAVEIRO"/>
    <s v="SDU9F75"/>
    <n v="88100"/>
    <n v="88003"/>
    <m/>
    <s v=""/>
    <s v="OK "/>
    <s v="GOMMA "/>
    <n v="2247"/>
    <n v="270.33999999999997"/>
    <n v="270.33999999999997"/>
    <s v=""/>
  </r>
  <r>
    <n v="1785"/>
    <s v="3623"/>
    <x v="3"/>
    <d v="2024-06-18T00:00:00"/>
    <d v="2024-06-21T00:00:00"/>
    <x v="0"/>
    <s v="GRITSCH"/>
    <x v="6"/>
    <x v="7"/>
    <n v="1"/>
    <x v="1"/>
    <s v="DIANTEIRO"/>
    <x v="1"/>
    <x v="34"/>
    <s v="CONFORT F01"/>
    <x v="1"/>
    <s v="VW SAVEIRO"/>
    <s v="SDU9F75"/>
    <n v="88100"/>
    <n v="88003"/>
    <m/>
    <s v=""/>
    <s v="OK "/>
    <s v="GOMMA "/>
    <n v="2247"/>
    <n v="270.33999999999997"/>
    <n v="270.33999999999997"/>
    <s v=""/>
  </r>
  <r>
    <s v="1770"/>
    <s v="1024"/>
    <x v="3"/>
    <d v="2024-06-19T00:00:00"/>
    <d v="2024-06-24T00:00:00"/>
    <x v="0"/>
    <s v="GRITSCH"/>
    <x v="5"/>
    <x v="8"/>
    <n v="1"/>
    <x v="0"/>
    <s v="DIANTEIRO"/>
    <x v="5"/>
    <x v="11"/>
    <s v="HIFLY SUPER2000"/>
    <x v="1"/>
    <s v="MB SPRINTER"/>
    <s v="BCQ7144"/>
    <n v="130700"/>
    <n v="132276"/>
    <m/>
    <s v=""/>
    <s v="OK "/>
    <s v="GOMMA "/>
    <s v="2681-1"/>
    <n v="557.97"/>
    <n v="557.97"/>
    <s v=""/>
  </r>
  <r>
    <n v="1771"/>
    <s v="1024"/>
    <x v="3"/>
    <d v="2024-06-19T00:00:00"/>
    <d v="2024-06-24T00:00:00"/>
    <x v="0"/>
    <s v="GRITSCH"/>
    <x v="5"/>
    <x v="8"/>
    <n v="1"/>
    <x v="0"/>
    <s v="DIANTEIRO"/>
    <x v="5"/>
    <x v="11"/>
    <s v="HIFLY SUPER2000"/>
    <x v="1"/>
    <s v="MB SPRINTER"/>
    <s v="BCQ7144"/>
    <n v="130700"/>
    <n v="132276"/>
    <m/>
    <s v=""/>
    <s v="OK "/>
    <s v="GOMMA "/>
    <s v="2681-1"/>
    <n v="557.97"/>
    <n v="557.97"/>
    <s v=""/>
  </r>
  <r>
    <s v="1805"/>
    <s v="4523"/>
    <x v="3"/>
    <d v="2024-06-19T00:00:00"/>
    <s v="SEM OS  "/>
    <x v="0"/>
    <s v="GRITSCH"/>
    <x v="3"/>
    <x v="20"/>
    <n v="1"/>
    <x v="2"/>
    <s v="DIANTEIRO"/>
    <x v="13"/>
    <x v="3"/>
    <s v="APOLLO AMAZER 3GMAXX"/>
    <x v="1"/>
    <s v="FIAT UNO"/>
    <s v="RHK6G53"/>
    <n v="120559"/>
    <s v="SEM OS "/>
    <m/>
    <s v=""/>
    <s v="OK "/>
    <s v="GOMMA "/>
    <n v="2317"/>
    <n v="269.63"/>
    <n v="269.63"/>
    <s v=""/>
  </r>
  <r>
    <n v="1806"/>
    <s v="4523"/>
    <x v="3"/>
    <d v="2024-06-19T00:00:00"/>
    <s v="SEM OS  "/>
    <x v="0"/>
    <s v="GRITSCH"/>
    <x v="3"/>
    <x v="20"/>
    <n v="1"/>
    <x v="2"/>
    <s v="DIANTEIRO"/>
    <x v="13"/>
    <x v="3"/>
    <s v="APOLLO AMAZER 3GMAXX"/>
    <x v="1"/>
    <s v="FIAT UNO"/>
    <s v="RHK6G53"/>
    <n v="120559"/>
    <s v="SEM OS "/>
    <m/>
    <s v=""/>
    <s v="OK "/>
    <s v="GOMMA "/>
    <n v="2317"/>
    <n v="269.63"/>
    <n v="269.63"/>
    <s v=""/>
  </r>
  <r>
    <n v="1807"/>
    <s v="4523"/>
    <x v="3"/>
    <d v="2024-06-19T00:00:00"/>
    <s v="SEM OS  "/>
    <x v="0"/>
    <s v="GRITSCH"/>
    <x v="3"/>
    <x v="20"/>
    <n v="1"/>
    <x v="2"/>
    <s v="TRASEIRO"/>
    <x v="13"/>
    <x v="3"/>
    <s v="APOLLO AMAZER 3GMAXX"/>
    <x v="1"/>
    <s v="FIAT UNO"/>
    <s v="RHK6G53"/>
    <n v="120559"/>
    <s v="SEM OS "/>
    <m/>
    <s v=""/>
    <s v="OK "/>
    <s v="GOMMA "/>
    <n v="2317"/>
    <n v="269.63"/>
    <n v="269.63"/>
    <s v=""/>
  </r>
  <r>
    <n v="1808"/>
    <s v="4523"/>
    <x v="3"/>
    <d v="2024-06-19T00:00:00"/>
    <s v="SEM OS  "/>
    <x v="0"/>
    <s v="GRITSCH"/>
    <x v="3"/>
    <x v="20"/>
    <n v="1"/>
    <x v="2"/>
    <s v="TRASEIRO"/>
    <x v="13"/>
    <x v="3"/>
    <s v="APOLLO AMAZER 3GMAXX"/>
    <x v="1"/>
    <s v="FIAT UNO"/>
    <s v="RHK6G53"/>
    <n v="120559"/>
    <s v="SEM OS "/>
    <m/>
    <s v=""/>
    <s v="OK "/>
    <s v="GOMMA "/>
    <n v="2317"/>
    <n v="269.63"/>
    <n v="269.63"/>
    <s v=""/>
  </r>
  <r>
    <n v="1762"/>
    <s v="0324"/>
    <x v="3"/>
    <d v="2024-06-19T00:00:00"/>
    <d v="2024-06-20T00:00:00"/>
    <x v="0"/>
    <s v="GRITSCH"/>
    <x v="5"/>
    <x v="8"/>
    <n v="1"/>
    <x v="0"/>
    <s v="TRASEIRO"/>
    <x v="0"/>
    <x v="39"/>
    <s v="SUNNY NL106"/>
    <x v="1"/>
    <s v="RENAULT MASTER"/>
    <s v="RHQ6I61"/>
    <n v="100012"/>
    <n v="100224"/>
    <n v="117878"/>
    <n v="17654"/>
    <s v="OK "/>
    <s v="GOMMA "/>
    <s v="2206-1"/>
    <n v="504.7"/>
    <n v="504.7"/>
    <n v="2.8588421887390959E-2"/>
  </r>
  <r>
    <n v="1763"/>
    <s v="0324"/>
    <x v="3"/>
    <d v="2024-06-19T00:00:00"/>
    <d v="2024-06-20T00:00:00"/>
    <x v="0"/>
    <s v="GRITSCH"/>
    <x v="5"/>
    <x v="8"/>
    <n v="1"/>
    <x v="0"/>
    <s v="TRASEIRO"/>
    <x v="0"/>
    <x v="39"/>
    <s v="SUNNY NL106"/>
    <x v="1"/>
    <s v="RENAULT MASTER"/>
    <s v="RHQ6I61"/>
    <n v="100012"/>
    <n v="100224"/>
    <n v="117878"/>
    <n v="17654"/>
    <s v="OK "/>
    <s v="GOMMA"/>
    <s v="2206-1"/>
    <n v="504.7"/>
    <n v="504.7"/>
    <n v="2.8588421887390959E-2"/>
  </r>
  <r>
    <s v="1759"/>
    <s v="0324"/>
    <x v="3"/>
    <d v="2024-06-19T00:00:00"/>
    <d v="2024-06-24T00:00:00"/>
    <x v="0"/>
    <s v="GRITSCH"/>
    <x v="5"/>
    <x v="6"/>
    <n v="1"/>
    <x v="0"/>
    <s v="DIANTEIRO"/>
    <x v="0"/>
    <x v="39"/>
    <s v="SUNNY NL106"/>
    <x v="1"/>
    <s v="RENAULT MASTER"/>
    <s v="RHQ6I63"/>
    <n v="78552"/>
    <n v="78475"/>
    <m/>
    <s v=""/>
    <s v="OK "/>
    <s v="GOMMA "/>
    <s v="2206-1"/>
    <n v="504.7"/>
    <n v="504.7"/>
    <s v=""/>
  </r>
  <r>
    <s v="1761"/>
    <s v="0324"/>
    <x v="3"/>
    <d v="2024-06-19T00:00:00"/>
    <d v="2024-06-24T00:00:00"/>
    <x v="0"/>
    <s v="GRITSCH"/>
    <x v="5"/>
    <x v="6"/>
    <n v="1"/>
    <x v="0"/>
    <s v="DIANTEIRO"/>
    <x v="0"/>
    <x v="39"/>
    <s v="SUNNY NL106"/>
    <x v="1"/>
    <s v="RENAULT MASTER"/>
    <s v="RHQ6I63"/>
    <n v="78552"/>
    <n v="78475"/>
    <m/>
    <s v=""/>
    <s v="OK "/>
    <s v="GOMMA "/>
    <s v="2206-1"/>
    <n v="504.7"/>
    <n v="504.7"/>
    <s v=""/>
  </r>
  <r>
    <s v="1657"/>
    <s v="5223"/>
    <x v="3"/>
    <d v="2024-06-19T00:00:00"/>
    <d v="2024-06-19T00:00:00"/>
    <x v="0"/>
    <s v="GRITSCH"/>
    <x v="5"/>
    <x v="4"/>
    <n v="1"/>
    <x v="2"/>
    <s v="DIANTEIRO"/>
    <x v="2"/>
    <x v="21"/>
    <s v="TRIANGLE TR928"/>
    <x v="1"/>
    <s v="FIAT FIORINO"/>
    <s v="RHS8D20"/>
    <n v="94083"/>
    <n v="94083"/>
    <m/>
    <s v=""/>
    <s v="OK "/>
    <s v="GOMMA "/>
    <s v="2011-1"/>
    <n v="262.36"/>
    <n v="262.36"/>
    <s v=""/>
  </r>
  <r>
    <n v="1658"/>
    <s v="5223"/>
    <x v="3"/>
    <d v="2024-06-19T00:00:00"/>
    <d v="2024-06-19T00:00:00"/>
    <x v="0"/>
    <s v="GRITSCH"/>
    <x v="5"/>
    <x v="4"/>
    <n v="1"/>
    <x v="2"/>
    <s v="DIANTEIRO"/>
    <x v="2"/>
    <x v="21"/>
    <s v="TRIANGLE TR928"/>
    <x v="1"/>
    <s v="FIAT FIORINO"/>
    <s v="RHS8D20"/>
    <n v="94083"/>
    <n v="94083"/>
    <m/>
    <s v=""/>
    <s v="OK "/>
    <s v="GOMMA "/>
    <s v="2011-1"/>
    <n v="262.36"/>
    <n v="262.36"/>
    <s v=""/>
  </r>
  <r>
    <n v="1659"/>
    <s v="5223"/>
    <x v="3"/>
    <d v="2024-06-19T00:00:00"/>
    <d v="2024-06-19T00:00:00"/>
    <x v="0"/>
    <s v="GRITSCH"/>
    <x v="5"/>
    <x v="4"/>
    <n v="1"/>
    <x v="2"/>
    <s v="TRASEIRO"/>
    <x v="2"/>
    <x v="21"/>
    <s v="TRIANGLE TR928"/>
    <x v="1"/>
    <s v="FIAT FIORINO"/>
    <s v="RHS8D20"/>
    <n v="94083"/>
    <n v="94083"/>
    <m/>
    <s v=""/>
    <s v="OK "/>
    <s v="GOMMA "/>
    <s v="2011-1"/>
    <n v="262.36"/>
    <n v="262.36"/>
    <s v=""/>
  </r>
  <r>
    <n v="1668"/>
    <s v="5223"/>
    <x v="3"/>
    <d v="2024-06-19T00:00:00"/>
    <d v="2024-06-19T00:00:00"/>
    <x v="0"/>
    <s v="GRITSCH"/>
    <x v="5"/>
    <x v="4"/>
    <n v="1"/>
    <x v="2"/>
    <s v="TRASEIRO"/>
    <x v="2"/>
    <x v="21"/>
    <s v="TRIANGLE TR928"/>
    <x v="1"/>
    <s v="FIAT FIORINO"/>
    <s v="RHS8D20"/>
    <n v="94083"/>
    <n v="94083"/>
    <m/>
    <s v=""/>
    <s v="OK "/>
    <s v="GOMMA "/>
    <s v="2011-1"/>
    <n v="262.36"/>
    <n v="262.36"/>
    <s v=""/>
  </r>
  <r>
    <n v="1822"/>
    <s v="0924"/>
    <x v="3"/>
    <d v="2024-06-21T00:00:00"/>
    <m/>
    <x v="0"/>
    <s v="GRITSCH"/>
    <x v="3"/>
    <x v="20"/>
    <n v="1"/>
    <x v="2"/>
    <s v="DIANTEIRO"/>
    <x v="2"/>
    <x v="11"/>
    <s v="HIFLY SUPER2000"/>
    <x v="1"/>
    <s v="VW GOL"/>
    <s v="RHM5I66"/>
    <n v="112010"/>
    <m/>
    <m/>
    <s v=""/>
    <s v="OK "/>
    <s v="GOMMA "/>
    <s v="2011-1"/>
    <n v="285.08"/>
    <n v="285.08"/>
    <s v=""/>
  </r>
  <r>
    <n v="1823"/>
    <s v="0824"/>
    <x v="3"/>
    <d v="2024-06-21T00:00:00"/>
    <m/>
    <x v="0"/>
    <s v="GRITSCH"/>
    <x v="3"/>
    <x v="20"/>
    <n v="1"/>
    <x v="2"/>
    <s v="DIANTEIRO"/>
    <x v="2"/>
    <x v="11"/>
    <s v="HIFLY SUPER2000"/>
    <x v="1"/>
    <s v="VW GOL"/>
    <s v="RHM5I66"/>
    <n v="112010"/>
    <m/>
    <m/>
    <s v=""/>
    <s v="OK "/>
    <s v="GOMMA "/>
    <s v="2011-1"/>
    <n v="285.08"/>
    <n v="285.08"/>
    <s v=""/>
  </r>
  <r>
    <n v="1824"/>
    <s v="1124"/>
    <x v="3"/>
    <d v="2024-06-21T00:00:00"/>
    <m/>
    <x v="0"/>
    <s v="GRITSCH"/>
    <x v="3"/>
    <x v="20"/>
    <n v="1"/>
    <x v="2"/>
    <s v="TRASEIRO"/>
    <x v="2"/>
    <x v="11"/>
    <s v="HIFLY SUPER2000"/>
    <x v="1"/>
    <s v="VW GOL"/>
    <s v="RHM5I66"/>
    <n v="112010"/>
    <m/>
    <m/>
    <s v=""/>
    <s v="OK "/>
    <s v="GOMMA "/>
    <n v="1854"/>
    <n v="285.08"/>
    <n v="285.08"/>
    <s v=""/>
  </r>
  <r>
    <n v="1825"/>
    <s v="0824"/>
    <x v="3"/>
    <d v="2024-06-21T00:00:00"/>
    <m/>
    <x v="0"/>
    <s v="GRITSCH"/>
    <x v="3"/>
    <x v="20"/>
    <n v="1"/>
    <x v="2"/>
    <s v="TRASEIRO"/>
    <x v="2"/>
    <x v="11"/>
    <s v="HIFLY SUPER2000"/>
    <x v="1"/>
    <s v="VW GOL"/>
    <s v="RHM5I66"/>
    <n v="112010"/>
    <m/>
    <m/>
    <s v=""/>
    <s v="OK "/>
    <s v="GOMMA "/>
    <n v="2323"/>
    <n v="285.08"/>
    <n v="285.08"/>
    <s v=""/>
  </r>
  <r>
    <s v="1830"/>
    <s v="1024"/>
    <x v="3"/>
    <d v="2024-06-21T00:00:00"/>
    <m/>
    <x v="0"/>
    <s v="GRITSCH"/>
    <x v="5"/>
    <x v="9"/>
    <n v="1"/>
    <x v="2"/>
    <s v="DIANTEIRO"/>
    <x v="2"/>
    <x v="11"/>
    <s v="HIFLY SUPER2000"/>
    <x v="1"/>
    <s v="FIAT FIORINO"/>
    <s v="RHS8D13"/>
    <n v="166336"/>
    <m/>
    <m/>
    <s v=""/>
    <s v="OK "/>
    <s v="GOMMA "/>
    <n v="2323"/>
    <n v="285.08"/>
    <n v="285.08"/>
    <s v=""/>
  </r>
  <r>
    <s v="1831"/>
    <s v="1024"/>
    <x v="3"/>
    <d v="2024-06-21T00:00:00"/>
    <m/>
    <x v="0"/>
    <s v="GRITSCH"/>
    <x v="5"/>
    <x v="9"/>
    <n v="1"/>
    <x v="2"/>
    <s v="DIANTEIRO"/>
    <x v="2"/>
    <x v="11"/>
    <s v="HIFLY SUPER2000"/>
    <x v="1"/>
    <s v="FIAT FIORINO"/>
    <s v="RHS8D13"/>
    <n v="166336"/>
    <m/>
    <m/>
    <s v=""/>
    <s v="OK "/>
    <s v="GOMMA "/>
    <n v="2323"/>
    <n v="285.08"/>
    <n v="285.08"/>
    <s v=""/>
  </r>
  <r>
    <n v="1832"/>
    <s v="0824"/>
    <x v="3"/>
    <d v="2024-06-21T00:00:00"/>
    <m/>
    <x v="0"/>
    <s v="GRITSCH"/>
    <x v="5"/>
    <x v="9"/>
    <n v="1"/>
    <x v="2"/>
    <s v="TRASEIRO"/>
    <x v="2"/>
    <x v="11"/>
    <s v="HIFLY SUPER2000"/>
    <x v="1"/>
    <s v="FIAT FIORINO"/>
    <s v="RHS8D13"/>
    <n v="166336"/>
    <m/>
    <m/>
    <s v=""/>
    <s v="OK "/>
    <s v="GOMMA "/>
    <n v="2323"/>
    <n v="285.08"/>
    <n v="285.08"/>
    <s v=""/>
  </r>
  <r>
    <n v="1557"/>
    <s v="3923"/>
    <x v="3"/>
    <d v="2024-06-21T00:00:00"/>
    <m/>
    <x v="0"/>
    <s v="GRITSCH"/>
    <x v="5"/>
    <x v="9"/>
    <n v="1"/>
    <x v="2"/>
    <s v="TRASEIRO"/>
    <x v="2"/>
    <x v="11"/>
    <s v="HIFLY SUPER2000"/>
    <x v="1"/>
    <s v="FIAT FIORINO"/>
    <s v="RHS8D13"/>
    <n v="166336"/>
    <m/>
    <m/>
    <s v=""/>
    <s v="OK "/>
    <s v="GOMMA "/>
    <n v="2323"/>
    <n v="250.33"/>
    <n v="250.33"/>
    <s v=""/>
  </r>
  <r>
    <n v="1815"/>
    <s v="1423"/>
    <x v="3"/>
    <d v="2024-06-21T00:00:00"/>
    <d v="2024-06-25T00:00:00"/>
    <x v="0"/>
    <s v="GRITSCH"/>
    <x v="5"/>
    <x v="8"/>
    <n v="1"/>
    <x v="1"/>
    <s v="DIANTEIRO"/>
    <x v="11"/>
    <x v="14"/>
    <s v="XBRI FASTWAY G1"/>
    <x v="1"/>
    <s v="FIAT STRADA"/>
    <s v="SDR4E38"/>
    <n v="65000"/>
    <n v="66497"/>
    <n v="103710"/>
    <n v="37213"/>
    <s v="OK "/>
    <s v="GOMMA "/>
    <s v="1282-1"/>
    <n v="295.10000000000002"/>
    <n v="295.10000000000002"/>
    <n v="7.9300244538199026E-3"/>
  </r>
  <r>
    <n v="1816"/>
    <s v="1413"/>
    <x v="3"/>
    <d v="2024-06-21T00:00:00"/>
    <d v="2024-06-25T00:00:00"/>
    <x v="0"/>
    <s v="GRITSCH"/>
    <x v="5"/>
    <x v="8"/>
    <n v="1"/>
    <x v="1"/>
    <s v="DIANTEIRO"/>
    <x v="11"/>
    <x v="14"/>
    <s v="XBRI FASTWAY G1"/>
    <x v="1"/>
    <s v="FIAT STRADA"/>
    <s v="SDR4E38"/>
    <n v="65000"/>
    <n v="66497"/>
    <n v="103710"/>
    <n v="37213"/>
    <s v="OK "/>
    <s v="GOMMA "/>
    <s v="1282-1"/>
    <n v="295.10000000000002"/>
    <n v="295.10000000000002"/>
    <n v="7.9300244538199026E-3"/>
  </r>
  <r>
    <n v="1786"/>
    <s v="3623"/>
    <x v="3"/>
    <d v="2024-06-21T00:00:00"/>
    <m/>
    <x v="0"/>
    <s v="GRITSCH"/>
    <x v="5"/>
    <x v="9"/>
    <n v="1"/>
    <x v="1"/>
    <s v="DIANTEIRO"/>
    <x v="1"/>
    <x v="34"/>
    <s v="CONFORT F01"/>
    <x v="1"/>
    <s v="VW SAVEIRO"/>
    <s v="SEP6E17"/>
    <n v="72540"/>
    <n v="72540"/>
    <n v="105675"/>
    <n v="33135"/>
    <s v="OK "/>
    <s v="GOMMA "/>
    <n v="2247"/>
    <n v="270.33999999999997"/>
    <n v="270.33999999999997"/>
    <n v="8.158744529953221E-3"/>
  </r>
  <r>
    <n v="1787"/>
    <s v="3623"/>
    <x v="3"/>
    <d v="2024-06-21T00:00:00"/>
    <m/>
    <x v="0"/>
    <s v="GRITSCH"/>
    <x v="5"/>
    <x v="9"/>
    <n v="1"/>
    <x v="1"/>
    <s v="DIANTEIRO"/>
    <x v="1"/>
    <x v="34"/>
    <s v="CONFORT F01"/>
    <x v="1"/>
    <s v="VW SAVEIRO"/>
    <s v="SEP6E17"/>
    <n v="72540"/>
    <n v="72540"/>
    <n v="105675"/>
    <n v="33135"/>
    <s v="OK "/>
    <s v="GOMMA "/>
    <n v="2247"/>
    <n v="270.33999999999997"/>
    <n v="270.33999999999997"/>
    <n v="8.158744529953221E-3"/>
  </r>
  <r>
    <n v="1788"/>
    <s v="3623"/>
    <x v="3"/>
    <d v="2024-06-21T00:00:00"/>
    <m/>
    <x v="0"/>
    <s v="GRITSCH"/>
    <x v="5"/>
    <x v="9"/>
    <n v="1"/>
    <x v="1"/>
    <s v="TRASEIRO"/>
    <x v="1"/>
    <x v="34"/>
    <s v="CONFORT F01"/>
    <x v="1"/>
    <s v="VW SAVEIRO"/>
    <s v="SEP6E17"/>
    <n v="72540"/>
    <n v="72540"/>
    <n v="105675"/>
    <n v="33135"/>
    <s v="OK "/>
    <s v="GOMMA "/>
    <n v="2247"/>
    <n v="270.33999999999997"/>
    <n v="270.33999999999997"/>
    <n v="8.158744529953221E-3"/>
  </r>
  <r>
    <n v="1789"/>
    <s v="3623"/>
    <x v="3"/>
    <d v="2024-06-21T00:00:00"/>
    <m/>
    <x v="0"/>
    <s v="GRITSCH"/>
    <x v="5"/>
    <x v="9"/>
    <n v="1"/>
    <x v="1"/>
    <s v="TRASEIRO"/>
    <x v="1"/>
    <x v="34"/>
    <s v="CONFORT F01"/>
    <x v="1"/>
    <s v="VW SAVEIRO"/>
    <s v="SEP6E17"/>
    <n v="72540"/>
    <n v="72540"/>
    <n v="105675"/>
    <n v="33135"/>
    <s v="OK "/>
    <s v="GOMMA "/>
    <n v="2247"/>
    <n v="270.33999999999997"/>
    <n v="270.33999999999997"/>
    <n v="8.158744529953221E-3"/>
  </r>
  <r>
    <s v="1833"/>
    <s v="4523"/>
    <x v="3"/>
    <d v="2024-06-24T00:00:00"/>
    <m/>
    <x v="0"/>
    <s v="GRITSCH"/>
    <x v="5"/>
    <x v="4"/>
    <n v="1"/>
    <x v="3"/>
    <s v="TRASEIRO"/>
    <x v="7"/>
    <x v="33"/>
    <s v="AMULET AT501"/>
    <x v="1"/>
    <s v="CAMINHÃO MB 1016"/>
    <s v="RHO3E71"/>
    <n v="155451"/>
    <n v="155451"/>
    <m/>
    <s v=""/>
    <s v="OK "/>
    <s v="GOMMA "/>
    <s v="3206-1"/>
    <n v="739.44"/>
    <n v="739.44"/>
    <s v=""/>
  </r>
  <r>
    <n v="1834"/>
    <s v="4523"/>
    <x v="3"/>
    <d v="2024-06-24T00:00:00"/>
    <m/>
    <x v="0"/>
    <s v="GRITSCH"/>
    <x v="5"/>
    <x v="4"/>
    <n v="1"/>
    <x v="3"/>
    <s v="TRASEIRO"/>
    <x v="7"/>
    <x v="33"/>
    <s v="AMULET AT501"/>
    <x v="1"/>
    <s v="CAMINHÃO MB 1016"/>
    <s v="RHO3E71"/>
    <n v="155451"/>
    <n v="155451"/>
    <m/>
    <s v=""/>
    <s v="OK "/>
    <s v="GOMMA "/>
    <s v="3206-1"/>
    <n v="739.44"/>
    <n v="739.44"/>
    <s v=""/>
  </r>
  <r>
    <n v="1835"/>
    <s v="4523"/>
    <x v="3"/>
    <d v="2024-06-24T00:00:00"/>
    <m/>
    <x v="0"/>
    <s v="GRITSCH"/>
    <x v="5"/>
    <x v="4"/>
    <n v="1"/>
    <x v="3"/>
    <s v="TRASEIRO"/>
    <x v="7"/>
    <x v="33"/>
    <s v="AMULET AT501"/>
    <x v="1"/>
    <s v="CAMINHÃO MB 1016"/>
    <s v="RHO3E71"/>
    <n v="155451"/>
    <n v="155451"/>
    <m/>
    <s v=""/>
    <s v="OK "/>
    <s v="GOMMA "/>
    <s v="3206-1"/>
    <n v="739.44"/>
    <n v="739.44"/>
    <s v=""/>
  </r>
  <r>
    <n v="1836"/>
    <s v="4523"/>
    <x v="3"/>
    <d v="2024-06-24T00:00:00"/>
    <m/>
    <x v="0"/>
    <s v="GRITSCH"/>
    <x v="5"/>
    <x v="4"/>
    <n v="1"/>
    <x v="3"/>
    <s v="TRASEIRO"/>
    <x v="7"/>
    <x v="33"/>
    <s v="AMULET AT501"/>
    <x v="1"/>
    <s v="CAMINHÃO MB 1016"/>
    <s v="RHO3E71"/>
    <n v="155451"/>
    <n v="155451"/>
    <m/>
    <s v=""/>
    <s v="OK "/>
    <s v="GOMMA "/>
    <s v="3206-1"/>
    <n v="739.44"/>
    <n v="739.44"/>
    <s v=""/>
  </r>
  <r>
    <n v="462"/>
    <s v="0121"/>
    <x v="3"/>
    <d v="2024-06-24T00:00:00"/>
    <m/>
    <x v="0"/>
    <s v="GRITSCH"/>
    <x v="5"/>
    <x v="4"/>
    <n v="1"/>
    <x v="3"/>
    <s v="ESTEPE"/>
    <x v="7"/>
    <x v="27"/>
    <s v="PIRELLI FR 01"/>
    <x v="0"/>
    <s v="CAMINHÃO MB 1016"/>
    <s v="RHO3E71"/>
    <n v="155451"/>
    <n v="155451"/>
    <m/>
    <s v=""/>
    <s v="OK "/>
    <s v="GOMMA "/>
    <s v="ESTOQUE "/>
    <n v="0"/>
    <n v="0"/>
    <s v=""/>
  </r>
  <r>
    <n v="1774"/>
    <s v="3623"/>
    <x v="3"/>
    <d v="2024-06-24T00:00:00"/>
    <m/>
    <x v="0"/>
    <s v="GRITSCH"/>
    <x v="5"/>
    <x v="11"/>
    <n v="1"/>
    <x v="3"/>
    <s v="DIANTEIRO"/>
    <x v="7"/>
    <x v="33"/>
    <s v="AMULET AT501"/>
    <x v="1"/>
    <s v="CAMINHÃO VW 11.180"/>
    <s v="RHQ4D40"/>
    <n v="266314"/>
    <m/>
    <m/>
    <s v=""/>
    <s v="OK "/>
    <s v="GOMMA "/>
    <n v="2252"/>
    <n v="754.7"/>
    <n v="754.7"/>
    <s v=""/>
  </r>
  <r>
    <n v="1775"/>
    <s v="3623"/>
    <x v="3"/>
    <d v="2024-06-24T00:00:00"/>
    <m/>
    <x v="0"/>
    <s v="GRITSCH"/>
    <x v="5"/>
    <x v="11"/>
    <n v="1"/>
    <x v="3"/>
    <s v="DIANTEIRO"/>
    <x v="7"/>
    <x v="33"/>
    <s v="AMULET AT501"/>
    <x v="1"/>
    <s v="CAMINHÃO VW 11.180"/>
    <s v="RHQ4D40"/>
    <n v="266314"/>
    <m/>
    <m/>
    <s v=""/>
    <s v="OK "/>
    <s v="GOMMA "/>
    <n v="2252"/>
    <n v="754.7"/>
    <n v="754.7"/>
    <s v=""/>
  </r>
  <r>
    <n v="644"/>
    <s v="2822"/>
    <x v="3"/>
    <d v="2024-06-24T00:00:00"/>
    <m/>
    <x v="0"/>
    <s v="GRITSCH"/>
    <x v="5"/>
    <x v="11"/>
    <n v="1"/>
    <x v="3"/>
    <s v="TRASEIRO"/>
    <x v="7"/>
    <x v="30"/>
    <s v="1°RECAP"/>
    <x v="0"/>
    <s v="CAMINHÃO VW 11.180"/>
    <s v="RHQ4D40"/>
    <n v="266314"/>
    <n v="286429"/>
    <m/>
    <s v=""/>
    <s v="OK "/>
    <s v="IVO RECAP"/>
    <s v="56254-1"/>
    <n v="430"/>
    <n v="430"/>
    <s v=""/>
  </r>
  <r>
    <n v="780"/>
    <s v="1323"/>
    <x v="3"/>
    <d v="2024-06-24T00:00:00"/>
    <m/>
    <x v="0"/>
    <s v="GRITSCH"/>
    <x v="5"/>
    <x v="11"/>
    <n v="1"/>
    <x v="3"/>
    <s v="TRASEIRO"/>
    <x v="7"/>
    <x v="33"/>
    <s v="1°RECAP"/>
    <x v="0"/>
    <s v="CAMINHÃO VW 11.180"/>
    <s v="RHQ4D40"/>
    <n v="266314"/>
    <n v="286429"/>
    <m/>
    <s v=""/>
    <s v="OK "/>
    <s v="IVO RECAP"/>
    <s v="56254-1"/>
    <n v="430"/>
    <n v="430"/>
    <s v=""/>
  </r>
  <r>
    <n v="1799"/>
    <s v="2721"/>
    <x v="3"/>
    <d v="2024-06-24T00:00:00"/>
    <m/>
    <x v="0"/>
    <s v="GRITSCH"/>
    <x v="5"/>
    <x v="11"/>
    <n v="1"/>
    <x v="3"/>
    <s v="TRASEIRO"/>
    <x v="7"/>
    <x v="27"/>
    <s v="1°RECAP"/>
    <x v="0"/>
    <s v="CAMINHÃO VW 11.180"/>
    <s v="RHQ4D40"/>
    <n v="266314"/>
    <n v="286429"/>
    <m/>
    <s v=""/>
    <s v="OK "/>
    <s v="IVO RECAP"/>
    <n v="56508"/>
    <n v="430"/>
    <n v="430"/>
    <s v=""/>
  </r>
  <r>
    <n v="1800"/>
    <s v="2721"/>
    <x v="3"/>
    <d v="2024-06-24T00:00:00"/>
    <m/>
    <x v="0"/>
    <s v="GRITSCH"/>
    <x v="5"/>
    <x v="11"/>
    <n v="1"/>
    <x v="3"/>
    <s v="TRASEIRO"/>
    <x v="7"/>
    <x v="27"/>
    <s v="1°RECAP"/>
    <x v="0"/>
    <s v="CAMINHÃO VW 11.180"/>
    <s v="RHQ4D40"/>
    <n v="266314"/>
    <n v="286429"/>
    <m/>
    <s v=""/>
    <s v="OK "/>
    <s v="IVO RECAP"/>
    <n v="56508"/>
    <n v="430"/>
    <n v="430"/>
    <s v=""/>
  </r>
  <r>
    <s v="1794"/>
    <s v="3623"/>
    <x v="3"/>
    <d v="2024-06-27T00:00:00"/>
    <m/>
    <x v="0"/>
    <s v="GRITSCH"/>
    <x v="6"/>
    <x v="7"/>
    <n v="1"/>
    <x v="1"/>
    <s v="TRASEIRO"/>
    <x v="1"/>
    <x v="34"/>
    <s v="CONFORT F01"/>
    <x v="1"/>
    <s v="VW SAVEIRO"/>
    <s v="SDU9G05"/>
    <n v="97600"/>
    <m/>
    <m/>
    <s v=""/>
    <s v="OK "/>
    <s v="GOMMA"/>
    <n v="2247"/>
    <n v="270.33999999999997"/>
    <n v="270.33999999999997"/>
    <s v=""/>
  </r>
  <r>
    <s v="1795"/>
    <s v="3623"/>
    <x v="3"/>
    <d v="2024-06-27T00:00:00"/>
    <m/>
    <x v="0"/>
    <s v="GRITSCH"/>
    <x v="6"/>
    <x v="7"/>
    <n v="1"/>
    <x v="1"/>
    <s v="TRASEIRO"/>
    <x v="1"/>
    <x v="34"/>
    <s v="CONFORT F01"/>
    <x v="1"/>
    <s v="VW SAVEIRO"/>
    <s v="SDU9G05"/>
    <n v="97600"/>
    <m/>
    <m/>
    <s v=""/>
    <s v="OK "/>
    <s v="GOMMA"/>
    <n v="2247"/>
    <n v="270.33999999999997"/>
    <n v="270.33999999999997"/>
    <s v=""/>
  </r>
  <r>
    <s v="1851"/>
    <s v="0724"/>
    <x v="3"/>
    <d v="2024-07-01T00:00:00"/>
    <m/>
    <x v="1"/>
    <s v="GRITSCH"/>
    <x v="5"/>
    <x v="5"/>
    <n v="1"/>
    <x v="0"/>
    <s v="TRASEIRO"/>
    <x v="0"/>
    <x v="3"/>
    <s v="APOLLO ALTRUST"/>
    <x v="1"/>
    <s v="RENAULT MASTER"/>
    <s v="SDP5J33"/>
    <n v="98935"/>
    <m/>
    <m/>
    <s v=""/>
    <s v="OK "/>
    <s v="GOMMA"/>
    <n v="3206"/>
    <n v="673.58"/>
    <n v="673.58"/>
    <s v=""/>
  </r>
  <r>
    <n v="1852"/>
    <s v="0724"/>
    <x v="3"/>
    <d v="2024-07-01T00:00:00"/>
    <m/>
    <x v="1"/>
    <s v="GRITSCH"/>
    <x v="5"/>
    <x v="5"/>
    <n v="1"/>
    <x v="0"/>
    <s v="TRASEIRO"/>
    <x v="0"/>
    <x v="3"/>
    <s v="APOLLO ALTRUST"/>
    <x v="1"/>
    <s v="RENAULT MASTER"/>
    <s v="SDP5J33"/>
    <n v="98935"/>
    <m/>
    <m/>
    <s v=""/>
    <s v="OK "/>
    <s v="GOMMA"/>
    <n v="3206"/>
    <n v="673.58"/>
    <n v="673.58"/>
    <s v=""/>
  </r>
  <r>
    <s v="1796"/>
    <s v="3623"/>
    <x v="3"/>
    <d v="2024-07-01T00:00:00"/>
    <m/>
    <x v="1"/>
    <s v="GRITSCH"/>
    <x v="6"/>
    <x v="3"/>
    <n v="1"/>
    <x v="1"/>
    <s v="DIANTEIRO"/>
    <x v="1"/>
    <x v="34"/>
    <s v="CONFORT F01"/>
    <x v="1"/>
    <s v="VW SAVEIRO"/>
    <s v="SDU9E87"/>
    <n v="92800"/>
    <m/>
    <m/>
    <s v=""/>
    <s v="OK "/>
    <s v="GOMMA"/>
    <n v="2247"/>
    <n v="270.33999999999997"/>
    <n v="270.33999999999997"/>
    <s v=""/>
  </r>
  <r>
    <n v="1797"/>
    <s v="3623"/>
    <x v="3"/>
    <d v="2024-07-01T00:00:00"/>
    <m/>
    <x v="1"/>
    <s v="GRITSCH"/>
    <x v="6"/>
    <x v="3"/>
    <n v="1"/>
    <x v="1"/>
    <s v="DIANTEIRO"/>
    <x v="1"/>
    <x v="34"/>
    <s v="CONFORT F01"/>
    <x v="1"/>
    <s v="VW SAVEIRO"/>
    <s v="SDU9E87"/>
    <n v="92800"/>
    <m/>
    <m/>
    <s v=""/>
    <s v="OK "/>
    <s v="GOMMA"/>
    <n v="2247"/>
    <n v="270.33999999999997"/>
    <n v="270.33999999999997"/>
    <s v=""/>
  </r>
  <r>
    <s v="028"/>
    <s v="0422"/>
    <x v="3"/>
    <d v="2024-07-01T00:00:00"/>
    <m/>
    <x v="1"/>
    <s v="GRITSCH"/>
    <x v="5"/>
    <x v="4"/>
    <n v="1"/>
    <x v="4"/>
    <s v="TRAÇÃO"/>
    <x v="10"/>
    <x v="35"/>
    <s v="BRIDGESTONE M736 BORRACHUDO"/>
    <x v="0"/>
    <s v="CAMINHÃO VW 33.330"/>
    <s v="SEO8j46"/>
    <n v="125796"/>
    <n v="125796"/>
    <n v="167547"/>
    <n v="41751"/>
    <s v="OK "/>
    <s v="ESTOQUE"/>
    <s v="ESTOQUE"/>
    <n v="0"/>
    <n v="0"/>
    <n v="0"/>
  </r>
  <r>
    <s v="026"/>
    <s v="0522"/>
    <x v="3"/>
    <d v="2024-07-01T00:00:00"/>
    <m/>
    <x v="1"/>
    <s v="GRITSCH"/>
    <x v="5"/>
    <x v="4"/>
    <n v="1"/>
    <x v="4"/>
    <s v="TRAÇÃO"/>
    <x v="10"/>
    <x v="35"/>
    <s v="BRIDGESTONE M736 BORRACHUDO"/>
    <x v="0"/>
    <s v="CAMINHÃO VW 33.330"/>
    <s v="SEO8j46"/>
    <n v="125796"/>
    <n v="125796"/>
    <n v="167547"/>
    <n v="41751"/>
    <s v="OK "/>
    <s v="ESTOQUE"/>
    <s v="ESTOQUE"/>
    <n v="0"/>
    <n v="0"/>
    <n v="0"/>
  </r>
  <r>
    <s v="027"/>
    <s v="0522"/>
    <x v="3"/>
    <d v="2024-07-01T00:00:00"/>
    <m/>
    <x v="1"/>
    <s v="GRITSCH"/>
    <x v="5"/>
    <x v="4"/>
    <n v="1"/>
    <x v="4"/>
    <s v="TRAÇÃO"/>
    <x v="10"/>
    <x v="35"/>
    <s v="BRIDGESTONE M736 BORRACHUDO"/>
    <x v="0"/>
    <s v="CAMINHÃO VW 33.330"/>
    <s v="SEO8j46"/>
    <n v="125796"/>
    <n v="125796"/>
    <n v="167547"/>
    <n v="41751"/>
    <s v="OK "/>
    <s v="ESTOQUE"/>
    <s v="ESTOQUE"/>
    <n v="0"/>
    <n v="0"/>
    <n v="0"/>
  </r>
  <r>
    <s v="029"/>
    <s v="0522"/>
    <x v="3"/>
    <d v="2024-07-01T00:00:00"/>
    <m/>
    <x v="1"/>
    <s v="GRITSCH"/>
    <x v="5"/>
    <x v="4"/>
    <n v="1"/>
    <x v="4"/>
    <s v="TRAÇÃO"/>
    <x v="10"/>
    <x v="35"/>
    <s v="BRIDGESTONE M736 BORRACHUDO"/>
    <x v="0"/>
    <s v="CAMINHÃO VW 33.330"/>
    <s v="SEO8j46"/>
    <n v="125796"/>
    <n v="125796"/>
    <n v="167547"/>
    <n v="41751"/>
    <s v="OK "/>
    <s v="ESTOQUE"/>
    <s v="ESTOQUE"/>
    <n v="0"/>
    <n v="0"/>
    <n v="0"/>
  </r>
  <r>
    <n v="1790"/>
    <s v="3623"/>
    <x v="3"/>
    <d v="2024-07-01T00:00:00"/>
    <m/>
    <x v="1"/>
    <s v="GRITSCH"/>
    <x v="5"/>
    <x v="1"/>
    <n v="1"/>
    <x v="1"/>
    <s v="DIANTEIRO"/>
    <x v="1"/>
    <x v="34"/>
    <s v="CONFORT F01"/>
    <x v="1"/>
    <s v="VW SAVEIRO"/>
    <s v="SEP6E36"/>
    <n v="98500"/>
    <n v="98500"/>
    <n v="130698"/>
    <n v="32198"/>
    <s v="OK "/>
    <s v="GOMMA"/>
    <n v="2247"/>
    <n v="270.33999999999997"/>
    <n v="270.33999999999997"/>
    <n v="8.3961736753835631E-3"/>
  </r>
  <r>
    <n v="1791"/>
    <s v="3623"/>
    <x v="3"/>
    <d v="2024-07-01T00:00:00"/>
    <m/>
    <x v="1"/>
    <s v="GRITSCH"/>
    <x v="5"/>
    <x v="1"/>
    <n v="1"/>
    <x v="1"/>
    <s v="DIANTEIRO"/>
    <x v="1"/>
    <x v="34"/>
    <s v="CONFORT F01"/>
    <x v="1"/>
    <s v="VW SAVEIRO"/>
    <s v="SEP6E36"/>
    <n v="98500"/>
    <n v="98500"/>
    <n v="130698"/>
    <n v="32198"/>
    <s v="OK "/>
    <s v="GOMMA"/>
    <n v="2247"/>
    <n v="270.33999999999997"/>
    <n v="270.33999999999997"/>
    <n v="8.3961736753835631E-3"/>
  </r>
  <r>
    <n v="1793"/>
    <s v="3623"/>
    <x v="3"/>
    <d v="2024-07-01T00:00:00"/>
    <m/>
    <x v="1"/>
    <s v="GRITSCH"/>
    <x v="5"/>
    <x v="1"/>
    <n v="1"/>
    <x v="1"/>
    <s v="TRASEIRO"/>
    <x v="1"/>
    <x v="34"/>
    <s v="CONFORT F01"/>
    <x v="1"/>
    <s v="VW SAVEIRO"/>
    <s v="SEP6E36"/>
    <n v="98500"/>
    <n v="98500"/>
    <n v="130698"/>
    <n v="32198"/>
    <s v="OK "/>
    <s v="GOMMA"/>
    <n v="2247"/>
    <n v="270.33999999999997"/>
    <n v="270.33999999999997"/>
    <n v="8.3961736753835631E-3"/>
  </r>
  <r>
    <s v="1798"/>
    <s v="3623"/>
    <x v="3"/>
    <d v="2024-07-01T00:00:00"/>
    <m/>
    <x v="1"/>
    <s v="GRITSCH"/>
    <x v="5"/>
    <x v="1"/>
    <n v="1"/>
    <x v="1"/>
    <s v="TRASEIRO"/>
    <x v="1"/>
    <x v="34"/>
    <s v="CONFORT F01"/>
    <x v="1"/>
    <s v="VW SAVEIRO"/>
    <s v="SEP6E36"/>
    <n v="98500"/>
    <n v="98500"/>
    <n v="130698"/>
    <n v="32198"/>
    <s v="OK "/>
    <s v="GOMMA"/>
    <n v="2247"/>
    <n v="270.33999999999997"/>
    <n v="270.33999999999997"/>
    <n v="8.3961736753835631E-3"/>
  </r>
  <r>
    <n v="1499"/>
    <s v="3223"/>
    <x v="3"/>
    <d v="2024-07-01T00:00:00"/>
    <m/>
    <x v="1"/>
    <s v="GRITSCH"/>
    <x v="5"/>
    <x v="4"/>
    <n v="1"/>
    <x v="4"/>
    <s v="DIANTEIRO"/>
    <x v="10"/>
    <x v="27"/>
    <s v="PIRELLI FR88"/>
    <x v="0"/>
    <s v="CAMINHÃO VW 33.330"/>
    <s v="SEW5B72"/>
    <n v="87252"/>
    <n v="87252"/>
    <m/>
    <s v=""/>
    <s v="OK"/>
    <s v="ESTOQUE"/>
    <s v="ESTOQUE"/>
    <n v="0"/>
    <n v="0"/>
    <s v=""/>
  </r>
  <r>
    <s v="SF"/>
    <s v="1623"/>
    <x v="3"/>
    <d v="2024-07-01T00:00:00"/>
    <m/>
    <x v="1"/>
    <s v="GRITSCH"/>
    <x v="5"/>
    <x v="4"/>
    <n v="1"/>
    <x v="4"/>
    <s v="DIANTEIRO"/>
    <x v="10"/>
    <x v="27"/>
    <s v="PIRELLI FR88"/>
    <x v="0"/>
    <s v="CAMINHÃO VW 33.330"/>
    <s v="SEW5B72"/>
    <n v="87252"/>
    <n v="87252"/>
    <m/>
    <s v=""/>
    <s v="OK "/>
    <s v="ESTOQUE"/>
    <s v="ESTOQUE"/>
    <n v="0"/>
    <n v="0"/>
    <s v=""/>
  </r>
  <r>
    <s v="1768"/>
    <s v="1024"/>
    <x v="3"/>
    <d v="2024-07-01T00:00:00"/>
    <m/>
    <x v="1"/>
    <s v="GRITSCH"/>
    <x v="5"/>
    <x v="1"/>
    <n v="1"/>
    <x v="0"/>
    <s v="DIANTEIRO"/>
    <x v="5"/>
    <x v="11"/>
    <s v="HIFLY SUPER2000"/>
    <x v="1"/>
    <s v="MB SPRINTER"/>
    <s v="SFD5C29"/>
    <n v="28120"/>
    <m/>
    <m/>
    <s v=""/>
    <s v="OK "/>
    <s v="GOMMA"/>
    <s v="2681-1"/>
    <n v="557.97"/>
    <n v="557.97"/>
    <s v=""/>
  </r>
  <r>
    <s v="1769"/>
    <s v="1024"/>
    <x v="3"/>
    <d v="2024-07-01T00:00:00"/>
    <m/>
    <x v="1"/>
    <s v="GRITSCH"/>
    <x v="5"/>
    <x v="1"/>
    <n v="1"/>
    <x v="0"/>
    <s v="DIANTEIRO"/>
    <x v="5"/>
    <x v="11"/>
    <s v="HIFLY SUPER2000"/>
    <x v="1"/>
    <s v="MB SPRINTER"/>
    <s v="SFD5C29"/>
    <n v="28120"/>
    <m/>
    <m/>
    <s v=""/>
    <s v="OK "/>
    <s v="GOMMA"/>
    <s v="2681-1"/>
    <n v="557.97"/>
    <n v="557.97"/>
    <s v=""/>
  </r>
  <r>
    <s v="1841"/>
    <s v="0724"/>
    <x v="3"/>
    <d v="2024-07-03T00:00:00"/>
    <m/>
    <x v="1"/>
    <s v="GRITSCH"/>
    <x v="6"/>
    <x v="14"/>
    <n v="1"/>
    <x v="0"/>
    <s v="DIANTEIRO"/>
    <x v="0"/>
    <x v="3"/>
    <s v="APOLLO ALTRUST"/>
    <x v="1"/>
    <s v="RENAULT MASTER"/>
    <s v="RHK8F86"/>
    <n v="145499"/>
    <m/>
    <m/>
    <s v=""/>
    <s v="OK "/>
    <s v="GOMMA "/>
    <s v="27394"/>
    <n v="673.58"/>
    <n v="673.58"/>
    <s v=""/>
  </r>
  <r>
    <s v="1842"/>
    <s v="0724"/>
    <x v="3"/>
    <d v="2024-07-03T00:00:00"/>
    <m/>
    <x v="1"/>
    <s v="GRITSCH"/>
    <x v="6"/>
    <x v="14"/>
    <n v="1"/>
    <x v="0"/>
    <s v="DIANTEIRO"/>
    <x v="0"/>
    <x v="3"/>
    <s v="APOLLO ALTRUST"/>
    <x v="1"/>
    <s v="RENAULT MASTER"/>
    <s v="RHK8F86"/>
    <n v="145499"/>
    <m/>
    <m/>
    <s v=""/>
    <s v="OK "/>
    <s v="GOMMA "/>
    <s v="27394"/>
    <n v="673.58"/>
    <n v="673.58"/>
    <s v=""/>
  </r>
  <r>
    <s v="1660"/>
    <s v="5223"/>
    <x v="3"/>
    <d v="2024-07-03T00:00:00"/>
    <m/>
    <x v="1"/>
    <s v="GRITSCH"/>
    <x v="6"/>
    <x v="3"/>
    <n v="1"/>
    <x v="2"/>
    <s v="DIANTEIRO"/>
    <x v="2"/>
    <x v="21"/>
    <s v="TRIANGLE TR928"/>
    <x v="1"/>
    <s v="FIAT FIORINO"/>
    <s v="RHS8D16"/>
    <n v="183519"/>
    <n v="183519"/>
    <n v="216608"/>
    <n v="33089"/>
    <s v="OK"/>
    <s v="GOMMA "/>
    <n v="2323"/>
    <n v="262.36"/>
    <n v="262.36"/>
    <n v="7.9289189760947745E-3"/>
  </r>
  <r>
    <s v="1661"/>
    <s v="5223"/>
    <x v="3"/>
    <d v="2024-07-03T00:00:00"/>
    <m/>
    <x v="1"/>
    <s v="GRITSCH"/>
    <x v="6"/>
    <x v="3"/>
    <n v="1"/>
    <x v="2"/>
    <s v="DIANTEIRO"/>
    <x v="2"/>
    <x v="21"/>
    <s v="TRIANGLE TR928"/>
    <x v="1"/>
    <s v="FIAT FIORINO"/>
    <s v="RHS8D16"/>
    <n v="183519"/>
    <n v="183519"/>
    <m/>
    <n v="216608"/>
    <s v="OK "/>
    <s v="GOMMA "/>
    <n v="2323"/>
    <n v="262.36"/>
    <n v="262.36"/>
    <n v="1.2112202688728025E-3"/>
  </r>
  <r>
    <n v="1864"/>
    <s v="3623"/>
    <x v="3"/>
    <d v="2024-07-03T00:00:00"/>
    <m/>
    <x v="1"/>
    <s v="GRITSCH"/>
    <x v="6"/>
    <x v="14"/>
    <n v="1"/>
    <x v="1"/>
    <s v="DIANTEIRO"/>
    <x v="1"/>
    <x v="34"/>
    <s v="CONFORT F01"/>
    <x v="1"/>
    <s v="VW SAVEIRO"/>
    <s v="SEI5-5B87"/>
    <n v="91980"/>
    <m/>
    <m/>
    <s v=""/>
    <s v="OK "/>
    <s v="GOMMA "/>
    <n v="2395"/>
    <n v="288.49"/>
    <n v="288.49"/>
    <s v=""/>
  </r>
  <r>
    <n v="1865"/>
    <s v="4223"/>
    <x v="3"/>
    <d v="2024-07-03T00:00:00"/>
    <m/>
    <x v="1"/>
    <s v="GRITSCH"/>
    <x v="6"/>
    <x v="14"/>
    <n v="1"/>
    <x v="1"/>
    <s v="DIANTEIRO"/>
    <x v="1"/>
    <x v="34"/>
    <s v="CONFORT F01"/>
    <x v="1"/>
    <s v="VW SAVEIRO"/>
    <s v="SEI5-5B87"/>
    <n v="91980"/>
    <m/>
    <m/>
    <s v=""/>
    <s v="OK "/>
    <s v="GOMMA "/>
    <n v="2395"/>
    <n v="288.49"/>
    <n v="288.49"/>
    <s v=""/>
  </r>
  <r>
    <n v="1866"/>
    <s v="3623"/>
    <x v="3"/>
    <d v="2024-07-03T00:00:00"/>
    <m/>
    <x v="1"/>
    <s v="GRITSCH"/>
    <x v="6"/>
    <x v="14"/>
    <n v="1"/>
    <x v="1"/>
    <s v="TRASEIRO"/>
    <x v="1"/>
    <x v="34"/>
    <s v="CONFORT F01"/>
    <x v="1"/>
    <s v="VW SAVEIRO"/>
    <s v="SEI5-5B87"/>
    <n v="91980"/>
    <m/>
    <m/>
    <s v=""/>
    <s v="OK "/>
    <s v="GOMMA "/>
    <n v="2395"/>
    <n v="288.49"/>
    <n v="288.49"/>
    <s v=""/>
  </r>
  <r>
    <n v="1867"/>
    <s v="4223"/>
    <x v="3"/>
    <d v="2024-07-03T00:00:00"/>
    <m/>
    <x v="1"/>
    <s v="GRITSCH"/>
    <x v="6"/>
    <x v="14"/>
    <n v="1"/>
    <x v="1"/>
    <s v="TRASEIRO"/>
    <x v="1"/>
    <x v="34"/>
    <s v="CONFORT F01"/>
    <x v="1"/>
    <s v="VW SAVEIRO"/>
    <s v="SEI5-5B87"/>
    <n v="91980"/>
    <m/>
    <m/>
    <s v=""/>
    <s v="OK "/>
    <s v="GOMMA "/>
    <n v="2395"/>
    <n v="288.49"/>
    <n v="288.49"/>
    <s v=""/>
  </r>
  <r>
    <s v="1873"/>
    <s v="4223"/>
    <x v="3"/>
    <d v="2024-07-03T00:00:00"/>
    <m/>
    <x v="1"/>
    <s v="GRITSCH"/>
    <x v="6"/>
    <x v="14"/>
    <n v="1"/>
    <x v="1"/>
    <s v="DIANTEIRO"/>
    <x v="1"/>
    <x v="34"/>
    <s v="CONFORT F01"/>
    <x v="1"/>
    <s v="VW SAVEIRO"/>
    <s v="SEI5B94"/>
    <n v="69230"/>
    <m/>
    <m/>
    <s v=""/>
    <s v="OK "/>
    <s v="GOMMA "/>
    <n v="2395"/>
    <n v="288.49"/>
    <n v="288.49"/>
    <s v=""/>
  </r>
  <r>
    <s v="1874"/>
    <s v="4223"/>
    <x v="3"/>
    <d v="2024-07-03T00:00:00"/>
    <m/>
    <x v="1"/>
    <s v="GRITSCH"/>
    <x v="6"/>
    <x v="14"/>
    <n v="1"/>
    <x v="1"/>
    <s v="DIANTEIRO"/>
    <x v="1"/>
    <x v="34"/>
    <s v="CONFORT F01"/>
    <x v="1"/>
    <s v="VW SAVEIRO"/>
    <s v="SEI5B94"/>
    <n v="69230"/>
    <m/>
    <m/>
    <s v=""/>
    <s v="OK "/>
    <s v="GOMMA "/>
    <n v="2395"/>
    <n v="288.49"/>
    <n v="288.49"/>
    <s v=""/>
  </r>
  <r>
    <s v="1875"/>
    <s v="4223"/>
    <x v="3"/>
    <d v="2024-07-03T00:00:00"/>
    <m/>
    <x v="1"/>
    <s v="GRITSCH"/>
    <x v="6"/>
    <x v="14"/>
    <n v="1"/>
    <x v="1"/>
    <s v="TRASEIRO"/>
    <x v="1"/>
    <x v="34"/>
    <s v="CONFORT F01"/>
    <x v="1"/>
    <s v="VW SAVEIRO"/>
    <s v="SEI5B94"/>
    <n v="69230"/>
    <m/>
    <m/>
    <s v=""/>
    <s v="OK "/>
    <s v="GOMMA "/>
    <n v="2395"/>
    <n v="288.49"/>
    <n v="288.49"/>
    <s v=""/>
  </r>
  <r>
    <s v="1876"/>
    <s v="3623"/>
    <x v="3"/>
    <d v="2024-07-03T00:00:00"/>
    <m/>
    <x v="1"/>
    <s v="GRITSCH"/>
    <x v="6"/>
    <x v="14"/>
    <n v="1"/>
    <x v="1"/>
    <s v="TRASEIRO"/>
    <x v="1"/>
    <x v="34"/>
    <s v="CONFORT F01"/>
    <x v="1"/>
    <s v="VW SAVEIRO"/>
    <s v="SEI5B94"/>
    <n v="69230"/>
    <m/>
    <m/>
    <s v=""/>
    <s v="OK "/>
    <s v="GOMMA "/>
    <n v="2395"/>
    <n v="288.49"/>
    <n v="288.49"/>
    <s v=""/>
  </r>
  <r>
    <s v="1860"/>
    <s v="4223"/>
    <x v="3"/>
    <d v="2024-07-03T00:00:00"/>
    <m/>
    <x v="1"/>
    <s v="GRITSCH"/>
    <x v="5"/>
    <x v="4"/>
    <n v="1"/>
    <x v="1"/>
    <s v="DIANTEIRO"/>
    <x v="1"/>
    <x v="34"/>
    <s v="CONFORT F01"/>
    <x v="1"/>
    <s v="VW SAVEIRO"/>
    <s v="SEP6E30"/>
    <n v="42373"/>
    <n v="42373"/>
    <m/>
    <s v=""/>
    <s v="OK "/>
    <s v="GOMMA "/>
    <n v="2395"/>
    <n v="288.49"/>
    <n v="288.49"/>
    <s v=""/>
  </r>
  <r>
    <s v="1861"/>
    <s v="4223"/>
    <x v="3"/>
    <d v="2024-07-03T00:00:00"/>
    <m/>
    <x v="1"/>
    <s v="GRITSCH"/>
    <x v="5"/>
    <x v="4"/>
    <n v="1"/>
    <x v="1"/>
    <s v="DIANTEIRO"/>
    <x v="1"/>
    <x v="34"/>
    <s v="CONFORT F01"/>
    <x v="1"/>
    <s v="VW SAVEIRO"/>
    <s v="SEP6E30"/>
    <n v="42373"/>
    <n v="42373"/>
    <m/>
    <s v=""/>
    <s v="OK "/>
    <s v="GOMMA "/>
    <n v="2395"/>
    <n v="288.49"/>
    <n v="288.49"/>
    <s v=""/>
  </r>
  <r>
    <n v="1863"/>
    <s v="4223"/>
    <x v="3"/>
    <d v="2024-07-03T00:00:00"/>
    <m/>
    <x v="1"/>
    <s v="GRITSCH"/>
    <x v="5"/>
    <x v="4"/>
    <n v="1"/>
    <x v="1"/>
    <s v="TRASEIRO"/>
    <x v="1"/>
    <x v="34"/>
    <s v="CONFORT F01"/>
    <x v="1"/>
    <s v="VW SAVEIRO"/>
    <s v="SEP6E30"/>
    <n v="42373"/>
    <n v="42373"/>
    <m/>
    <s v=""/>
    <s v="OK "/>
    <s v="GOMMA "/>
    <n v="2395"/>
    <n v="288.49"/>
    <n v="288.49"/>
    <s v=""/>
  </r>
  <r>
    <n v="1864"/>
    <s v="4223"/>
    <x v="3"/>
    <d v="2024-07-03T00:00:00"/>
    <m/>
    <x v="1"/>
    <s v="GRITSCH"/>
    <x v="5"/>
    <x v="4"/>
    <n v="1"/>
    <x v="1"/>
    <s v="TRASEIRO"/>
    <x v="1"/>
    <x v="34"/>
    <s v="CONFORT F01"/>
    <x v="1"/>
    <s v="VW SAVEIRO"/>
    <s v="SEP6E30"/>
    <n v="42373"/>
    <n v="42373"/>
    <m/>
    <s v=""/>
    <s v="OK "/>
    <s v="GOMMA "/>
    <n v="2395"/>
    <n v="288.49"/>
    <n v="288.49"/>
    <s v=""/>
  </r>
  <r>
    <s v="1869"/>
    <s v="4223"/>
    <x v="3"/>
    <d v="2024-07-03T00:00:00"/>
    <m/>
    <x v="1"/>
    <s v="GRITSCH"/>
    <x v="5"/>
    <x v="8"/>
    <n v="1"/>
    <x v="1"/>
    <s v="DIANTEIRO"/>
    <x v="1"/>
    <x v="34"/>
    <s v="CONFORT F01"/>
    <x v="1"/>
    <s v="VW SAVEIRO"/>
    <s v="SEP6E33"/>
    <n v="77100"/>
    <m/>
    <m/>
    <s v=""/>
    <s v="OK "/>
    <s v="GOMMA "/>
    <n v="2395"/>
    <n v="288.49"/>
    <n v="288.49"/>
    <s v=""/>
  </r>
  <r>
    <n v="1870"/>
    <s v="4223"/>
    <x v="3"/>
    <d v="2024-07-03T00:00:00"/>
    <m/>
    <x v="1"/>
    <s v="GRITSCH"/>
    <x v="5"/>
    <x v="8"/>
    <n v="1"/>
    <x v="1"/>
    <s v="DIANTEIRO"/>
    <x v="1"/>
    <x v="34"/>
    <s v="CONFORT F01"/>
    <x v="1"/>
    <s v="VW SAVEIRO"/>
    <s v="SEP6E33"/>
    <n v="77100"/>
    <m/>
    <m/>
    <s v=""/>
    <s v="OK "/>
    <s v="GOMMA "/>
    <n v="2395"/>
    <n v="288.49"/>
    <n v="288.49"/>
    <s v=""/>
  </r>
  <r>
    <n v="1871"/>
    <s v="4223"/>
    <x v="3"/>
    <d v="2024-07-03T00:00:00"/>
    <m/>
    <x v="1"/>
    <s v="GRITSCH"/>
    <x v="5"/>
    <x v="8"/>
    <n v="1"/>
    <x v="1"/>
    <s v="TRASEIRO"/>
    <x v="1"/>
    <x v="34"/>
    <s v="CONFORT F01"/>
    <x v="1"/>
    <s v="VW SAVEIRO"/>
    <s v="SEP6E33"/>
    <n v="77100"/>
    <m/>
    <m/>
    <s v=""/>
    <s v="OK "/>
    <s v="GOMMA "/>
    <n v="2395"/>
    <n v="288.49"/>
    <n v="288.49"/>
    <s v=""/>
  </r>
  <r>
    <n v="1872"/>
    <s v="4223"/>
    <x v="3"/>
    <d v="2024-07-03T00:00:00"/>
    <m/>
    <x v="1"/>
    <s v="GRITSCH"/>
    <x v="5"/>
    <x v="8"/>
    <n v="1"/>
    <x v="1"/>
    <s v="TRASEIRO"/>
    <x v="1"/>
    <x v="34"/>
    <s v="CONFORT F01"/>
    <x v="1"/>
    <s v="VW SAVEIRO"/>
    <s v="SEP6E33"/>
    <n v="77100"/>
    <m/>
    <m/>
    <s v=""/>
    <s v="OK "/>
    <s v="GOMMA "/>
    <n v="2395"/>
    <n v="288.49"/>
    <n v="288.49"/>
    <s v=""/>
  </r>
  <r>
    <s v="1837"/>
    <s v="0724"/>
    <x v="3"/>
    <d v="2024-07-03T00:00:00"/>
    <m/>
    <x v="1"/>
    <s v="GRITSCH"/>
    <x v="6"/>
    <x v="14"/>
    <n v="1"/>
    <x v="0"/>
    <s v="DIANTEIRO"/>
    <x v="0"/>
    <x v="3"/>
    <s v="APOLLO ALTRUST"/>
    <x v="1"/>
    <s v="RENAULT MASTER"/>
    <s v="SEZ3A79"/>
    <n v="29730"/>
    <m/>
    <m/>
    <s v=""/>
    <s v="OK "/>
    <s v="GOMMA "/>
    <s v="3206"/>
    <n v="673.58"/>
    <n v="673.58"/>
    <s v=""/>
  </r>
  <r>
    <s v="1838"/>
    <s v="0724"/>
    <x v="3"/>
    <d v="2024-07-03T00:00:00"/>
    <m/>
    <x v="1"/>
    <s v="GRITSCH"/>
    <x v="6"/>
    <x v="14"/>
    <n v="1"/>
    <x v="0"/>
    <s v="DIANTEIRO"/>
    <x v="0"/>
    <x v="3"/>
    <s v="APOLLO ALTRUST"/>
    <x v="1"/>
    <s v="RENAULT MASTER"/>
    <s v="SEZ3A79"/>
    <n v="29730"/>
    <m/>
    <m/>
    <s v=""/>
    <s v="OK "/>
    <s v="GOMMA "/>
    <s v="3206"/>
    <n v="673.58"/>
    <n v="673.58"/>
    <s v=""/>
  </r>
  <r>
    <s v="1839"/>
    <s v="0724"/>
    <x v="3"/>
    <d v="2024-07-03T00:00:00"/>
    <m/>
    <x v="1"/>
    <s v="GRITSCH"/>
    <x v="6"/>
    <x v="14"/>
    <n v="1"/>
    <x v="0"/>
    <s v="TRASEIRO"/>
    <x v="0"/>
    <x v="3"/>
    <s v="APOLLO ALTRUST"/>
    <x v="1"/>
    <s v="RENAULT MASTER"/>
    <s v="SEZ3A79"/>
    <n v="29730"/>
    <m/>
    <m/>
    <s v=""/>
    <s v="OK "/>
    <s v="GOMMA "/>
    <s v="27394"/>
    <n v="673.58"/>
    <n v="673.58"/>
    <s v=""/>
  </r>
  <r>
    <s v="1840"/>
    <s v="0724"/>
    <x v="3"/>
    <d v="2024-07-03T00:00:00"/>
    <m/>
    <x v="1"/>
    <s v="GRITSCH"/>
    <x v="6"/>
    <x v="14"/>
    <n v="1"/>
    <x v="0"/>
    <s v="TRASEIRO"/>
    <x v="0"/>
    <x v="3"/>
    <s v="APOLLO ALTRUST"/>
    <x v="1"/>
    <s v="RENAULT MASTER"/>
    <s v="SEZ3A79"/>
    <n v="29730"/>
    <m/>
    <m/>
    <s v=""/>
    <s v="OK "/>
    <s v="GOMMA "/>
    <s v="27394"/>
    <n v="673.58"/>
    <n v="673.58"/>
    <s v=""/>
  </r>
  <r>
    <n v="1883"/>
    <s v="1224"/>
    <x v="3"/>
    <d v="2024-07-03T00:00:00"/>
    <m/>
    <x v="1"/>
    <s v="GRITSCH"/>
    <x v="5"/>
    <x v="1"/>
    <n v="1"/>
    <x v="0"/>
    <s v="TRASEIRO"/>
    <x v="5"/>
    <x v="3"/>
    <s v="APOLLO ALTRUST"/>
    <x v="1"/>
    <s v="MB SPRINTER"/>
    <s v="SFD5C29"/>
    <n v="28120"/>
    <m/>
    <m/>
    <s v=""/>
    <s v="OK "/>
    <s v="GOMMA "/>
    <s v="2395-1"/>
    <n v="859.61"/>
    <n v="859.61"/>
    <s v=""/>
  </r>
  <r>
    <n v="1884"/>
    <s v="1224"/>
    <x v="3"/>
    <d v="2024-07-03T00:00:00"/>
    <m/>
    <x v="1"/>
    <s v="GRITSCH"/>
    <x v="5"/>
    <x v="1"/>
    <n v="1"/>
    <x v="0"/>
    <s v="TRASEIRO"/>
    <x v="5"/>
    <x v="3"/>
    <s v="APOLLO ALTRUST"/>
    <x v="1"/>
    <s v="MB SPRINTER"/>
    <s v="SFD5C29"/>
    <n v="28120"/>
    <m/>
    <m/>
    <s v=""/>
    <s v="OK "/>
    <s v="GOMMA "/>
    <s v="2395-1"/>
    <n v="859.61"/>
    <n v="859.61"/>
    <s v=""/>
  </r>
  <r>
    <s v="1622"/>
    <s v="5022"/>
    <x v="3"/>
    <d v="2024-07-04T00:00:00"/>
    <d v="2024-07-04T00:00:00"/>
    <x v="1"/>
    <s v="GRITSCH"/>
    <x v="5"/>
    <x v="4"/>
    <n v="1"/>
    <x v="4"/>
    <s v="TRAÇÃO"/>
    <x v="10"/>
    <x v="35"/>
    <s v="BRIDGESTONE R269"/>
    <x v="0"/>
    <s v="CAMINÃO VOLVO VM330"/>
    <s v="SDP3I30"/>
    <n v="238996"/>
    <n v="238996"/>
    <n v="277411"/>
    <n v="38415"/>
    <s v="OK "/>
    <s v="IVO RECAP"/>
    <s v="54075-3"/>
    <n v="180"/>
    <n v="180"/>
    <n v="4.6856696602889493E-3"/>
  </r>
  <r>
    <s v="1623"/>
    <s v="5022"/>
    <x v="3"/>
    <d v="2024-07-04T00:00:00"/>
    <d v="2024-07-04T00:00:00"/>
    <x v="1"/>
    <s v="GRITSCH"/>
    <x v="5"/>
    <x v="4"/>
    <n v="1"/>
    <x v="4"/>
    <s v="TRAÇÃO"/>
    <x v="10"/>
    <x v="35"/>
    <s v="BRIDGESTONE R269"/>
    <x v="0"/>
    <s v="CAMINÃO VOLVO VM330"/>
    <s v="SDP3I30"/>
    <n v="238996"/>
    <n v="238996"/>
    <n v="277411"/>
    <n v="38415"/>
    <s v="OK "/>
    <s v="IVO RECAP"/>
    <s v="58469-1"/>
    <n v="180"/>
    <n v="180"/>
    <n v="4.6856696602889493E-3"/>
  </r>
  <r>
    <s v="39"/>
    <s v="1121"/>
    <x v="3"/>
    <d v="2024-07-05T00:00:00"/>
    <d v="2024-08-23T00:00:00"/>
    <x v="1"/>
    <s v="GRITSCH"/>
    <x v="5"/>
    <x v="4"/>
    <n v="1"/>
    <x v="4"/>
    <s v="TRAÇÃO"/>
    <x v="10"/>
    <x v="27"/>
    <s v="2°RECAP"/>
    <x v="0"/>
    <s v="CAMINHÃO FORD 2423"/>
    <s v="BCV8D47"/>
    <n v="175658"/>
    <n v="175658"/>
    <n v="277411"/>
    <n v="101753"/>
    <s v="OK "/>
    <s v="IVO RECAP"/>
    <s v="54075-2"/>
    <n v="510"/>
    <n v="510"/>
    <n v="5.012137234283019E-3"/>
  </r>
  <r>
    <n v="132"/>
    <s v="3420"/>
    <x v="3"/>
    <d v="2024-07-05T00:00:00"/>
    <d v="2024-08-23T00:00:00"/>
    <x v="1"/>
    <s v="GRITSCH"/>
    <x v="5"/>
    <x v="4"/>
    <n v="1"/>
    <x v="4"/>
    <s v="TRAÇÃO"/>
    <x v="10"/>
    <x v="31"/>
    <s v="3°RECAP"/>
    <x v="0"/>
    <s v="CAMINHÃO FORD 2423"/>
    <s v="BCV8D47"/>
    <n v="175658"/>
    <n v="175658"/>
    <n v="277411"/>
    <n v="101753"/>
    <s v="OK "/>
    <s v="IVO RECAP"/>
    <s v="54075-2"/>
    <n v="510"/>
    <n v="510"/>
    <n v="5.012137234283019E-3"/>
  </r>
  <r>
    <n v="100"/>
    <s v="3421"/>
    <x v="3"/>
    <d v="2024-07-05T00:00:00"/>
    <d v="2024-10-25T00:00:00"/>
    <x v="1"/>
    <s v="GRITSCH"/>
    <x v="5"/>
    <x v="4"/>
    <n v="1"/>
    <x v="4"/>
    <s v="TRAÇÃO"/>
    <x v="10"/>
    <x v="9"/>
    <s v="3°RECAP"/>
    <x v="0"/>
    <s v="CAMINHÃO FORD 2423"/>
    <s v="BCV8D47"/>
    <n v="175658"/>
    <n v="175658"/>
    <m/>
    <s v=""/>
    <s v="OK "/>
    <s v="IVO RECAP"/>
    <s v="54075-2"/>
    <n v="510"/>
    <n v="510"/>
    <s v=""/>
  </r>
  <r>
    <n v="983"/>
    <s v="983"/>
    <x v="3"/>
    <d v="2024-07-05T00:00:00"/>
    <d v="2024-10-25T00:00:00"/>
    <x v="1"/>
    <s v="GRITSCH"/>
    <x v="5"/>
    <x v="4"/>
    <n v="1"/>
    <x v="4"/>
    <s v="TRAÇÃO"/>
    <x v="10"/>
    <x v="11"/>
    <s v="1°RECAP"/>
    <x v="0"/>
    <s v="CAMINHÃO FORD 2423"/>
    <s v="BCV8D47"/>
    <n v="175658"/>
    <n v="175658"/>
    <m/>
    <s v=""/>
    <s v="OK "/>
    <s v="IVO RECAP"/>
    <n v="56254"/>
    <n v="490"/>
    <n v="490"/>
    <s v=""/>
  </r>
  <r>
    <s v="1878"/>
    <s v="4223"/>
    <x v="3"/>
    <d v="2024-07-05T00:00:00"/>
    <d v="2024-10-25T00:00:00"/>
    <x v="1"/>
    <s v="GRITSCH"/>
    <x v="5"/>
    <x v="4"/>
    <n v="1"/>
    <x v="1"/>
    <s v="DIANTEIRO"/>
    <x v="1"/>
    <x v="34"/>
    <s v="CONFORT F01"/>
    <x v="1"/>
    <s v="VW SAVEIRO"/>
    <s v="SDU9E92"/>
    <n v="67928"/>
    <n v="67928"/>
    <m/>
    <s v=""/>
    <s v="OK "/>
    <s v="GOMMA "/>
    <n v="2395"/>
    <n v="288.49"/>
    <n v="288.49"/>
    <s v=""/>
  </r>
  <r>
    <s v="1879"/>
    <s v="4223"/>
    <x v="3"/>
    <d v="2024-07-05T00:00:00"/>
    <d v="2024-10-25T00:00:00"/>
    <x v="1"/>
    <s v="GRITSCH"/>
    <x v="5"/>
    <x v="4"/>
    <n v="1"/>
    <x v="1"/>
    <s v="DIANTEIRO"/>
    <x v="1"/>
    <x v="34"/>
    <s v="CONFORT F01"/>
    <x v="1"/>
    <s v="VW SAVEIRO"/>
    <s v="SDU9E92"/>
    <n v="67928"/>
    <n v="67928"/>
    <m/>
    <s v=""/>
    <s v="OK "/>
    <s v="GOMMA "/>
    <n v="2395"/>
    <n v="288.49"/>
    <n v="288.49"/>
    <s v=""/>
  </r>
  <r>
    <n v="1889"/>
    <s v="1024"/>
    <x v="3"/>
    <d v="2024-07-05T00:00:00"/>
    <m/>
    <x v="1"/>
    <s v="GRITSCH"/>
    <x v="5"/>
    <x v="6"/>
    <n v="1"/>
    <x v="3"/>
    <s v="DIANTEIRO"/>
    <x v="7"/>
    <x v="14"/>
    <s v="XBRI CARGOPLUS 2"/>
    <x v="1"/>
    <s v="CAMINHÃO VW 11.180"/>
    <s v="SEO2G25"/>
    <n v="125000"/>
    <m/>
    <m/>
    <s v=""/>
    <s v="OK "/>
    <s v="GOMMA "/>
    <n v="27488"/>
    <n v="713.54"/>
    <n v="713.54"/>
    <s v=""/>
  </r>
  <r>
    <n v="1890"/>
    <s v="1024"/>
    <x v="3"/>
    <d v="2024-07-05T00:00:00"/>
    <m/>
    <x v="1"/>
    <s v="GRITSCH"/>
    <x v="5"/>
    <x v="6"/>
    <n v="1"/>
    <x v="3"/>
    <s v="DIANTEIRO"/>
    <x v="7"/>
    <x v="14"/>
    <s v="XBRI CARGOPLUS 2"/>
    <x v="1"/>
    <s v="CAMINHÃO VW 11.180"/>
    <s v="SEO2G25"/>
    <n v="125000"/>
    <m/>
    <m/>
    <s v=""/>
    <s v="OK "/>
    <s v="GOMMA "/>
    <n v="27488"/>
    <n v="713.54"/>
    <n v="713.54"/>
    <s v=""/>
  </r>
  <r>
    <s v="1757"/>
    <s v="0224"/>
    <x v="3"/>
    <d v="2024-07-12T00:00:00"/>
    <d v="2024-07-12T00:00:00"/>
    <x v="1"/>
    <s v="GRITSCH"/>
    <x v="5"/>
    <x v="4"/>
    <n v="1"/>
    <x v="0"/>
    <s v="DIANTEIRO"/>
    <x v="0"/>
    <x v="39"/>
    <s v="SUNNY NL106"/>
    <x v="1"/>
    <s v="RENAULT MASTER"/>
    <s v="SEL0E72"/>
    <n v="148903"/>
    <n v="148903"/>
    <n v="178772"/>
    <n v="29869"/>
    <s v="OK "/>
    <s v="GOMMA "/>
    <s v="2206-1"/>
    <n v="504.7"/>
    <n v="504.7"/>
    <n v="1.6897117412702133E-2"/>
  </r>
  <r>
    <s v="1758"/>
    <s v="0224"/>
    <x v="3"/>
    <d v="2024-07-12T00:00:00"/>
    <d v="2024-07-12T00:00:00"/>
    <x v="1"/>
    <s v="GRITSCH"/>
    <x v="5"/>
    <x v="4"/>
    <n v="1"/>
    <x v="0"/>
    <s v="DIANTEIRO"/>
    <x v="0"/>
    <x v="39"/>
    <s v="SUNNY NL106"/>
    <x v="1"/>
    <s v="RENAULT MASTER"/>
    <s v="SEL0E72"/>
    <n v="148903"/>
    <n v="148903"/>
    <n v="178772"/>
    <n v="29869"/>
    <s v="OK "/>
    <s v="GOMMA "/>
    <s v="2206-1"/>
    <n v="504.7"/>
    <n v="504.7"/>
    <n v="1.6897117412702133E-2"/>
  </r>
  <r>
    <n v="1819"/>
    <s v="0824"/>
    <x v="3"/>
    <d v="2024-07-15T00:00:00"/>
    <m/>
    <x v="1"/>
    <s v="GRITSCH"/>
    <x v="6"/>
    <x v="3"/>
    <n v="1"/>
    <x v="2"/>
    <s v="DIANTEIRO"/>
    <x v="2"/>
    <x v="11"/>
    <s v="HIFLY SUPER2000"/>
    <x v="1"/>
    <s v="FIAT FIORINO"/>
    <s v="BEX5B97"/>
    <n v="155234"/>
    <m/>
    <m/>
    <s v=""/>
    <s v="OK "/>
    <s v="GOMMA "/>
    <n v="2323"/>
    <n v="285.85000000000002"/>
    <n v="285.85000000000002"/>
    <s v=""/>
  </r>
  <r>
    <n v="1820"/>
    <s v="0824"/>
    <x v="3"/>
    <d v="2024-07-15T00:00:00"/>
    <m/>
    <x v="1"/>
    <s v="GRITSCH"/>
    <x v="6"/>
    <x v="3"/>
    <n v="1"/>
    <x v="2"/>
    <s v="DIANTEIRO"/>
    <x v="2"/>
    <x v="11"/>
    <s v="HIFLY SUPER2000"/>
    <x v="1"/>
    <s v="FIAT FIORINO"/>
    <s v="BEX5B97"/>
    <n v="155234"/>
    <m/>
    <m/>
    <s v=""/>
    <s v="OK "/>
    <s v="GOMMA "/>
    <n v="2323"/>
    <n v="285.85000000000002"/>
    <n v="285.85000000000002"/>
    <s v=""/>
  </r>
  <r>
    <n v="1567"/>
    <s v="4323"/>
    <x v="3"/>
    <d v="2024-07-15T00:00:00"/>
    <m/>
    <x v="1"/>
    <s v="GRITSCH"/>
    <x v="5"/>
    <x v="1"/>
    <n v="1"/>
    <x v="3"/>
    <s v="DIANTEIRO"/>
    <x v="4"/>
    <x v="14"/>
    <s v="XBRI CARGOPLUS 2"/>
    <x v="1"/>
    <s v="CAMINHAO VW 13.180"/>
    <s v="RHT2C48"/>
    <n v="210663"/>
    <m/>
    <m/>
    <s v=""/>
    <s v="OK "/>
    <s v="GOMMA "/>
    <n v="1645"/>
    <n v="564.78"/>
    <n v="564.78"/>
    <s v=""/>
  </r>
  <r>
    <n v="1568"/>
    <s v="4323"/>
    <x v="3"/>
    <d v="2024-07-15T00:00:00"/>
    <m/>
    <x v="1"/>
    <s v="GRITSCH"/>
    <x v="5"/>
    <x v="1"/>
    <n v="1"/>
    <x v="3"/>
    <s v="DIANTEIRO"/>
    <x v="4"/>
    <x v="14"/>
    <s v="XBRI CARGOPLUS 2"/>
    <x v="1"/>
    <s v="CAMINHAO VW 13.180"/>
    <s v="RHT2C48"/>
    <n v="210663"/>
    <m/>
    <m/>
    <s v=""/>
    <s v="OK "/>
    <s v="GOMMA "/>
    <n v="1645"/>
    <n v="564.78"/>
    <n v="564.78"/>
    <s v=""/>
  </r>
  <r>
    <s v="1885"/>
    <s v="1324"/>
    <x v="3"/>
    <d v="2024-07-17T00:00:00"/>
    <m/>
    <x v="1"/>
    <s v="GRITSCH"/>
    <x v="5"/>
    <x v="3"/>
    <n v="1"/>
    <x v="0"/>
    <s v="TRASEIRO"/>
    <x v="5"/>
    <x v="3"/>
    <s v="APOLLO ALTRUST"/>
    <x v="1"/>
    <s v="MB SPRINTER"/>
    <s v="BCQ7158"/>
    <n v="130427"/>
    <m/>
    <m/>
    <s v=""/>
    <s v="OK "/>
    <s v="GOMMA "/>
    <s v="2395-1"/>
    <n v="859.61"/>
    <n v="859.61"/>
    <s v=""/>
  </r>
  <r>
    <s v="1886"/>
    <s v="1224"/>
    <x v="3"/>
    <d v="2024-07-17T00:00:00"/>
    <m/>
    <x v="1"/>
    <s v="GRITSCH"/>
    <x v="5"/>
    <x v="3"/>
    <n v="1"/>
    <x v="0"/>
    <s v="TRASEIRO"/>
    <x v="5"/>
    <x v="3"/>
    <s v="APOLLO ALTRUST"/>
    <x v="1"/>
    <s v="MB SPRINTER"/>
    <s v="BCQ7158"/>
    <n v="130427"/>
    <m/>
    <m/>
    <s v=""/>
    <s v="OK "/>
    <s v="GOMMA "/>
    <s v="2395-1"/>
    <n v="859.61"/>
    <n v="859.61"/>
    <s v=""/>
  </r>
  <r>
    <s v="1764"/>
    <s v="0324"/>
    <x v="3"/>
    <d v="2024-07-22T00:00:00"/>
    <m/>
    <x v="1"/>
    <s v="GRITSCH"/>
    <x v="5"/>
    <x v="6"/>
    <n v="1"/>
    <x v="2"/>
    <s v="TRASEIRO"/>
    <x v="9"/>
    <x v="44"/>
    <s v="SAILUN ATREZZO"/>
    <x v="1"/>
    <s v="CHEVROLET ONIX"/>
    <s v="BDQ8B16"/>
    <n v="137212"/>
    <m/>
    <m/>
    <s v=""/>
    <s v="OK "/>
    <s v="GOMMA "/>
    <n v="2681"/>
    <n v="266.18"/>
    <n v="266.18"/>
    <s v=""/>
  </r>
  <r>
    <n v="1767"/>
    <s v="0324"/>
    <x v="3"/>
    <d v="2024-07-22T00:00:00"/>
    <m/>
    <x v="1"/>
    <s v="GRITSCH"/>
    <x v="5"/>
    <x v="6"/>
    <n v="1"/>
    <x v="2"/>
    <s v="TRASEIRO"/>
    <x v="9"/>
    <x v="44"/>
    <s v="SAILUN ATREZZO"/>
    <x v="1"/>
    <s v="CHEVROLET ONIX"/>
    <s v="BDQ8B16"/>
    <n v="137212"/>
    <m/>
    <m/>
    <s v=""/>
    <s v="OK "/>
    <s v="GOMMA "/>
    <n v="2681"/>
    <n v="266.18"/>
    <n v="266.18"/>
    <s v=""/>
  </r>
  <r>
    <n v="1858"/>
    <s v="0724"/>
    <x v="3"/>
    <d v="2024-07-22T00:00:00"/>
    <m/>
    <x v="1"/>
    <s v="GRITSCH"/>
    <x v="6"/>
    <x v="14"/>
    <n v="1"/>
    <x v="0"/>
    <s v="DIANTEIRO"/>
    <x v="0"/>
    <x v="3"/>
    <s v="APOLLO ALTRUST"/>
    <x v="1"/>
    <s v="RENAULT MASTER"/>
    <s v="RHK8F86"/>
    <n v="145499"/>
    <m/>
    <m/>
    <s v=""/>
    <s v="OK "/>
    <s v="GOMMA "/>
    <n v="3206"/>
    <n v="673.58"/>
    <n v="673.58"/>
    <s v=""/>
  </r>
  <r>
    <n v="1847"/>
    <s v="0724"/>
    <x v="3"/>
    <d v="2024-07-22T00:00:00"/>
    <m/>
    <x v="1"/>
    <s v="GRITSCH"/>
    <x v="6"/>
    <x v="14"/>
    <n v="1"/>
    <x v="0"/>
    <s v="DIANTEIRO"/>
    <x v="0"/>
    <x v="3"/>
    <s v="APOLLO ALTRUST"/>
    <x v="1"/>
    <s v="RENAULT MASTER"/>
    <s v="RHK8F86"/>
    <n v="145499"/>
    <m/>
    <m/>
    <s v=""/>
    <s v="OK "/>
    <s v="GOMMA "/>
    <n v="3206"/>
    <n v="673.58"/>
    <n v="673.58"/>
    <s v=""/>
  </r>
  <r>
    <s v="1821"/>
    <s v="1024"/>
    <x v="3"/>
    <d v="2024-07-22T00:00:00"/>
    <m/>
    <x v="1"/>
    <s v="GRITSCH"/>
    <x v="6"/>
    <x v="11"/>
    <n v="1"/>
    <x v="2"/>
    <s v="TRASEIRO"/>
    <x v="2"/>
    <x v="11"/>
    <s v="HIFLY SUPER2000"/>
    <x v="1"/>
    <s v="FIAT FIORINO"/>
    <s v="RHS8D36"/>
    <n v="66865"/>
    <m/>
    <m/>
    <s v=""/>
    <s v="OK "/>
    <s v="GOMMA "/>
    <n v="2323"/>
    <n v="285.85000000000002"/>
    <n v="285.85000000000002"/>
    <s v=""/>
  </r>
  <r>
    <s v="1827"/>
    <s v="1024"/>
    <x v="3"/>
    <d v="2024-07-22T00:00:00"/>
    <m/>
    <x v="1"/>
    <s v="GRITSCH"/>
    <x v="6"/>
    <x v="11"/>
    <n v="1"/>
    <x v="2"/>
    <s v="TRASEIRO"/>
    <x v="2"/>
    <x v="11"/>
    <s v="HIFLY SUPER2000"/>
    <x v="1"/>
    <s v="FIAT FIORINO"/>
    <s v="RHS8D36"/>
    <n v="66865"/>
    <m/>
    <m/>
    <s v=""/>
    <s v="OK "/>
    <s v="GOMMA "/>
    <n v="2323"/>
    <n v="285.85000000000002"/>
    <n v="285.85000000000002"/>
    <s v=""/>
  </r>
  <r>
    <s v="1828"/>
    <s v="0824"/>
    <x v="3"/>
    <d v="2024-07-22T00:00:00"/>
    <m/>
    <x v="1"/>
    <s v="GRITSCH"/>
    <x v="6"/>
    <x v="11"/>
    <n v="1"/>
    <x v="2"/>
    <s v="DIANTEIRO"/>
    <x v="2"/>
    <x v="11"/>
    <s v="HIFLY SUPER2000"/>
    <x v="1"/>
    <s v="FIAT FIORINO"/>
    <s v="RHS8D36"/>
    <n v="66865"/>
    <m/>
    <m/>
    <s v=""/>
    <s v="OK "/>
    <s v="GOMMA "/>
    <n v="2323"/>
    <n v="285.85000000000002"/>
    <n v="285.85000000000002"/>
    <s v=""/>
  </r>
  <r>
    <n v="1829"/>
    <s v="1024"/>
    <x v="3"/>
    <d v="2024-07-22T00:00:00"/>
    <m/>
    <x v="1"/>
    <s v="GRITSCH"/>
    <x v="6"/>
    <x v="11"/>
    <n v="1"/>
    <x v="2"/>
    <s v="DIANTEIRO"/>
    <x v="2"/>
    <x v="11"/>
    <s v="HIFLY SUPER2000"/>
    <x v="1"/>
    <s v="FIAT FIORINO"/>
    <s v="RHS8D36"/>
    <n v="66865"/>
    <m/>
    <m/>
    <s v=""/>
    <s v="OK "/>
    <s v="GOMMA "/>
    <n v="2323"/>
    <n v="285.85000000000002"/>
    <n v="285.85000000000002"/>
    <s v=""/>
  </r>
  <r>
    <n v="1891"/>
    <s v="4223"/>
    <x v="3"/>
    <d v="2024-07-22T00:00:00"/>
    <m/>
    <x v="1"/>
    <s v="GRITSCH"/>
    <x v="6"/>
    <x v="14"/>
    <n v="1"/>
    <x v="1"/>
    <s v="DIANTEIRO"/>
    <x v="1"/>
    <x v="34"/>
    <s v="CONFORT F01"/>
    <x v="1"/>
    <s v="VW SAVEIRO"/>
    <s v="SDU9F69"/>
    <n v="112554"/>
    <m/>
    <m/>
    <s v=""/>
    <s v="OK "/>
    <s v="GOMMA "/>
    <n v="4033"/>
    <n v="295.01"/>
    <n v="295.01"/>
    <s v=""/>
  </r>
  <r>
    <n v="1892"/>
    <s v="4223"/>
    <x v="3"/>
    <d v="2024-07-22T00:00:00"/>
    <m/>
    <x v="1"/>
    <s v="GRITSCH"/>
    <x v="6"/>
    <x v="14"/>
    <n v="1"/>
    <x v="1"/>
    <s v="DIANTEIRO"/>
    <x v="1"/>
    <x v="34"/>
    <s v="CONFORT F01"/>
    <x v="1"/>
    <s v="VW SAVEIRO"/>
    <s v="SDU9F69"/>
    <n v="112554"/>
    <m/>
    <m/>
    <s v=""/>
    <s v="OK "/>
    <s v="GOMMA "/>
    <n v="4033"/>
    <n v="295.01"/>
    <n v="295.01"/>
    <s v=""/>
  </r>
  <r>
    <n v="1893"/>
    <s v="3623"/>
    <x v="3"/>
    <d v="2024-07-22T00:00:00"/>
    <m/>
    <x v="1"/>
    <s v="GRITSCH"/>
    <x v="6"/>
    <x v="14"/>
    <n v="1"/>
    <x v="1"/>
    <s v="TRASEIRO"/>
    <x v="1"/>
    <x v="34"/>
    <s v="CONFORT F01"/>
    <x v="1"/>
    <s v="VW SAVEIRO"/>
    <s v="SDU9F69"/>
    <n v="112554"/>
    <m/>
    <m/>
    <s v=""/>
    <s v="OK "/>
    <s v="GOMMA "/>
    <n v="4033"/>
    <n v="295.01"/>
    <n v="295.01"/>
    <s v=""/>
  </r>
  <r>
    <n v="1894"/>
    <s v="4223"/>
    <x v="3"/>
    <d v="2024-07-22T00:00:00"/>
    <m/>
    <x v="1"/>
    <s v="GRITSCH"/>
    <x v="6"/>
    <x v="14"/>
    <n v="1"/>
    <x v="1"/>
    <s v="TRASEIRO"/>
    <x v="1"/>
    <x v="34"/>
    <s v="CONFORT F01"/>
    <x v="1"/>
    <s v="VW SAVEIRO"/>
    <s v="SDU9F69"/>
    <n v="112554"/>
    <m/>
    <m/>
    <s v=""/>
    <s v="OK "/>
    <s v="GOMMA "/>
    <n v="4033"/>
    <n v="295.01"/>
    <n v="295.01"/>
    <s v=""/>
  </r>
  <r>
    <n v="1895"/>
    <s v="3623"/>
    <x v="3"/>
    <d v="2024-07-22T00:00:00"/>
    <m/>
    <x v="1"/>
    <s v="GRITSCH"/>
    <x v="5"/>
    <x v="8"/>
    <n v="1"/>
    <x v="1"/>
    <s v="DIANTEIRO"/>
    <x v="1"/>
    <x v="34"/>
    <s v="CONFORT F01"/>
    <x v="1"/>
    <s v="VW SAVEIRO"/>
    <s v="SDU9F96"/>
    <n v="123500"/>
    <m/>
    <m/>
    <s v=""/>
    <s v="OK "/>
    <s v="GOMMA "/>
    <n v="4033"/>
    <n v="295.01"/>
    <n v="295.01"/>
    <s v=""/>
  </r>
  <r>
    <n v="1896"/>
    <s v="3623"/>
    <x v="3"/>
    <d v="2024-07-22T00:00:00"/>
    <m/>
    <x v="1"/>
    <s v="GRITSCH"/>
    <x v="5"/>
    <x v="8"/>
    <n v="1"/>
    <x v="1"/>
    <s v="DIANTEIRO"/>
    <x v="1"/>
    <x v="34"/>
    <s v="CONFORT F01"/>
    <x v="1"/>
    <s v="VW SAVEIRO"/>
    <s v="SDU9F96"/>
    <n v="123500"/>
    <n v="123500"/>
    <n v="144145"/>
    <n v="20645"/>
    <s v="OK "/>
    <s v="GOMMA "/>
    <n v="4033"/>
    <n v="295.01"/>
    <n v="295.01"/>
    <n v="1.4289658512957132E-2"/>
  </r>
  <r>
    <s v="1897"/>
    <s v="4223"/>
    <x v="3"/>
    <d v="2024-07-22T00:00:00"/>
    <m/>
    <x v="1"/>
    <s v="GRITSCH"/>
    <x v="5"/>
    <x v="8"/>
    <n v="1"/>
    <x v="1"/>
    <s v="TRASEIRO"/>
    <x v="1"/>
    <x v="34"/>
    <s v="CONFORT F01"/>
    <x v="1"/>
    <s v="VW SAVEIRO"/>
    <s v="SDU9F96"/>
    <n v="123500"/>
    <n v="123500"/>
    <n v="144145"/>
    <n v="20645"/>
    <s v="OK "/>
    <s v="GOMMA "/>
    <n v="4033"/>
    <n v="295.01"/>
    <n v="295.01"/>
    <n v="1.4289658512957132E-2"/>
  </r>
  <r>
    <n v="1898"/>
    <s v="4223"/>
    <x v="3"/>
    <d v="2024-07-22T00:00:00"/>
    <m/>
    <x v="1"/>
    <s v="GRITSCH"/>
    <x v="5"/>
    <x v="8"/>
    <n v="1"/>
    <x v="1"/>
    <s v="TRASEIRO"/>
    <x v="1"/>
    <x v="34"/>
    <s v="CONFORT F01"/>
    <x v="1"/>
    <s v="VW SAVEIRO"/>
    <s v="SDU9F96"/>
    <n v="123500"/>
    <m/>
    <m/>
    <s v=""/>
    <s v="OK "/>
    <s v="GOMMA "/>
    <n v="4033"/>
    <n v="295.01"/>
    <n v="295.01"/>
    <s v=""/>
  </r>
  <r>
    <s v="1880"/>
    <s v="4223"/>
    <x v="3"/>
    <d v="2024-07-22T00:00:00"/>
    <m/>
    <x v="1"/>
    <s v="GRITSCH"/>
    <x v="5"/>
    <x v="6"/>
    <n v="1"/>
    <x v="1"/>
    <s v="DIANTEIRO"/>
    <x v="1"/>
    <x v="34"/>
    <s v="CONFORT F01"/>
    <x v="1"/>
    <s v="VW SAVEIRO"/>
    <s v="SEI5B84"/>
    <n v="39000"/>
    <m/>
    <m/>
    <s v=""/>
    <s v="OK "/>
    <s v="GOMMA "/>
    <n v="2395"/>
    <n v="288.49"/>
    <n v="288.49"/>
    <s v=""/>
  </r>
  <r>
    <n v="1881"/>
    <s v="4223"/>
    <x v="3"/>
    <d v="2024-07-22T00:00:00"/>
    <m/>
    <x v="1"/>
    <s v="GRITSCH"/>
    <x v="5"/>
    <x v="6"/>
    <n v="1"/>
    <x v="1"/>
    <s v="DIANTEIRO"/>
    <x v="1"/>
    <x v="34"/>
    <s v="CONFORT F01"/>
    <x v="1"/>
    <s v="VW SAVEIRO"/>
    <s v="SEI5B84"/>
    <n v="39000"/>
    <m/>
    <m/>
    <s v=""/>
    <s v="OK "/>
    <s v="GOMMA "/>
    <n v="2395"/>
    <n v="288.49"/>
    <n v="288.49"/>
    <s v=""/>
  </r>
  <r>
    <n v="1882"/>
    <s v="4123"/>
    <x v="3"/>
    <d v="2024-07-22T00:00:00"/>
    <m/>
    <x v="1"/>
    <s v="GRITSCH"/>
    <x v="5"/>
    <x v="6"/>
    <n v="1"/>
    <x v="1"/>
    <s v="TRASEIRO"/>
    <x v="1"/>
    <x v="34"/>
    <s v="CONFORT F01"/>
    <x v="1"/>
    <s v="VW SAVEIRO"/>
    <s v="SEI5B84"/>
    <n v="39000"/>
    <m/>
    <m/>
    <s v=""/>
    <s v="OK "/>
    <s v="GOMMA "/>
    <n v="2395"/>
    <n v="288.49"/>
    <n v="288.49"/>
    <s v=""/>
  </r>
  <r>
    <s v="1877"/>
    <s v="4223"/>
    <x v="3"/>
    <d v="2024-07-22T00:00:00"/>
    <m/>
    <x v="1"/>
    <s v="GRITSCH"/>
    <x v="5"/>
    <x v="6"/>
    <n v="1"/>
    <x v="1"/>
    <s v="TRASEIRO"/>
    <x v="1"/>
    <x v="34"/>
    <s v="CONFORT F01"/>
    <x v="1"/>
    <s v="VW SAVEIRO"/>
    <s v="SEI5B84"/>
    <n v="39000"/>
    <m/>
    <m/>
    <s v=""/>
    <s v="OK "/>
    <s v="GOMMA "/>
    <n v="2395"/>
    <n v="288.49"/>
    <n v="288.49"/>
    <s v=""/>
  </r>
  <r>
    <s v="1899"/>
    <s v="4223"/>
    <x v="3"/>
    <d v="2024-07-22T00:00:00"/>
    <m/>
    <x v="1"/>
    <s v="GRITSCH"/>
    <x v="5"/>
    <x v="6"/>
    <n v="1"/>
    <x v="1"/>
    <s v="DIANTEIRO"/>
    <x v="1"/>
    <x v="34"/>
    <s v="CONFORT F01"/>
    <x v="1"/>
    <s v="VW SAVEIRO"/>
    <s v="SFD2H31"/>
    <n v="29998"/>
    <m/>
    <m/>
    <s v=""/>
    <s v="OK "/>
    <s v="GOMMA "/>
    <n v="4033"/>
    <n v="295.01"/>
    <n v="295.01"/>
    <s v=""/>
  </r>
  <r>
    <n v="1900"/>
    <s v="4223"/>
    <x v="3"/>
    <d v="2024-07-22T00:00:00"/>
    <m/>
    <x v="1"/>
    <s v="GRITSCH"/>
    <x v="5"/>
    <x v="6"/>
    <n v="1"/>
    <x v="1"/>
    <s v="DIANTEIRO"/>
    <x v="1"/>
    <x v="34"/>
    <s v="CONFORT F01"/>
    <x v="1"/>
    <s v="VW SAVEIRO"/>
    <s v="SFD2H31"/>
    <n v="29998"/>
    <m/>
    <m/>
    <s v=""/>
    <s v="OK "/>
    <s v="GOMMA "/>
    <n v="4033"/>
    <n v="295.01"/>
    <n v="295.01"/>
    <s v=""/>
  </r>
  <r>
    <n v="1901"/>
    <s v="4223"/>
    <x v="3"/>
    <d v="2024-07-22T00:00:00"/>
    <m/>
    <x v="1"/>
    <s v="GRITSCH"/>
    <x v="5"/>
    <x v="6"/>
    <n v="1"/>
    <x v="1"/>
    <s v="TRASEIRO"/>
    <x v="1"/>
    <x v="34"/>
    <s v="CONFORT F01"/>
    <x v="1"/>
    <s v="VW SAVEIRO"/>
    <s v="SFD2H31"/>
    <n v="29998"/>
    <m/>
    <m/>
    <s v=""/>
    <s v="OK "/>
    <s v="GOMMA "/>
    <n v="4033"/>
    <n v="295.01"/>
    <n v="295.01"/>
    <s v=""/>
  </r>
  <r>
    <n v="1902"/>
    <s v="3623"/>
    <x v="3"/>
    <d v="2024-07-22T00:00:00"/>
    <m/>
    <x v="1"/>
    <s v="GRITSCH"/>
    <x v="5"/>
    <x v="6"/>
    <n v="1"/>
    <x v="1"/>
    <s v="TRASEIRO"/>
    <x v="1"/>
    <x v="34"/>
    <s v="CONFORT F01"/>
    <x v="1"/>
    <s v="VW SAVEIRO"/>
    <s v="SFD2H31"/>
    <n v="29998"/>
    <m/>
    <m/>
    <s v=""/>
    <s v="OK "/>
    <s v="GOMMA "/>
    <n v="4033"/>
    <n v="295.01"/>
    <n v="295.01"/>
    <s v=""/>
  </r>
  <r>
    <s v="1913"/>
    <s v="1224"/>
    <x v="3"/>
    <d v="2024-07-23T00:00:00"/>
    <m/>
    <x v="1"/>
    <s v="GRITSCH"/>
    <x v="6"/>
    <x v="11"/>
    <n v="1"/>
    <x v="0"/>
    <s v="DIANTEIRO"/>
    <x v="5"/>
    <x v="3"/>
    <s v="APOLLO ALTRUST"/>
    <x v="1"/>
    <s v="MB SPRINTER"/>
    <s v="BCQ7B55"/>
    <n v="107105"/>
    <m/>
    <m/>
    <s v=""/>
    <s v="OK "/>
    <s v="GOMMA "/>
    <n v="2475"/>
    <n v="868.85"/>
    <n v="868.85"/>
    <s v=""/>
  </r>
  <r>
    <n v="1914"/>
    <s v="1224"/>
    <x v="3"/>
    <d v="2024-07-23T00:00:00"/>
    <m/>
    <x v="1"/>
    <s v="GRITSCH"/>
    <x v="6"/>
    <x v="11"/>
    <n v="1"/>
    <x v="0"/>
    <s v="DIANTEIRO"/>
    <x v="5"/>
    <x v="3"/>
    <s v="APOLLO ALTRUST"/>
    <x v="1"/>
    <s v="MB SPRINTER"/>
    <s v="BCQ7B55"/>
    <n v="107105"/>
    <m/>
    <m/>
    <s v=""/>
    <s v="OK "/>
    <s v="GOMMA "/>
    <n v="2475"/>
    <n v="868.85"/>
    <n v="868.85"/>
    <s v=""/>
  </r>
  <r>
    <n v="1915"/>
    <s v="1224"/>
    <x v="3"/>
    <d v="2024-07-23T00:00:00"/>
    <m/>
    <x v="1"/>
    <s v="GRITSCH"/>
    <x v="6"/>
    <x v="11"/>
    <n v="1"/>
    <x v="0"/>
    <s v="TRASEIRO"/>
    <x v="5"/>
    <x v="3"/>
    <s v="APOLLO ALTRUST"/>
    <x v="1"/>
    <s v="MB SPRINTER"/>
    <s v="BCQ7B55"/>
    <n v="107105"/>
    <m/>
    <m/>
    <s v=""/>
    <s v="OK "/>
    <s v="GOMMA "/>
    <n v="2475"/>
    <n v="868.85"/>
    <n v="868.85"/>
    <s v=""/>
  </r>
  <r>
    <n v="1916"/>
    <s v="1224"/>
    <x v="3"/>
    <d v="2024-07-23T00:00:00"/>
    <m/>
    <x v="1"/>
    <s v="GRITSCH"/>
    <x v="6"/>
    <x v="11"/>
    <n v="1"/>
    <x v="0"/>
    <s v="TRASEIRO"/>
    <x v="5"/>
    <x v="3"/>
    <s v="APOLLO ALTRUST"/>
    <x v="1"/>
    <s v="MB SPRINTER"/>
    <s v="BCQ7B55"/>
    <n v="107105"/>
    <m/>
    <m/>
    <s v=""/>
    <s v="OK "/>
    <s v="GOMMA "/>
    <n v="2475"/>
    <n v="868.85"/>
    <n v="868.85"/>
    <s v=""/>
  </r>
  <r>
    <s v="1917"/>
    <s v="1224"/>
    <x v="3"/>
    <d v="2024-07-24T00:00:00"/>
    <m/>
    <x v="1"/>
    <s v="GRITSCH"/>
    <x v="5"/>
    <x v="4"/>
    <n v="1"/>
    <x v="0"/>
    <s v="DIANTEIRO"/>
    <x v="5"/>
    <x v="3"/>
    <s v="APOLLO ALTRUST"/>
    <x v="1"/>
    <s v="FIAT DUCATO"/>
    <s v="BCS8D34"/>
    <n v="197286"/>
    <n v="197286"/>
    <m/>
    <s v=""/>
    <s v="OK "/>
    <s v="GOMMA "/>
    <s v="2395-1"/>
    <n v="859.61"/>
    <n v="859.61"/>
    <s v=""/>
  </r>
  <r>
    <s v="1918"/>
    <s v="1224"/>
    <x v="3"/>
    <d v="2024-07-24T00:00:00"/>
    <m/>
    <x v="1"/>
    <s v="GRITSCH"/>
    <x v="5"/>
    <x v="4"/>
    <n v="1"/>
    <x v="0"/>
    <s v="DIANTEIRO"/>
    <x v="5"/>
    <x v="3"/>
    <s v="APOLLO ALTRUST"/>
    <x v="1"/>
    <s v="FIAT DUCATO"/>
    <s v="BCS8D34"/>
    <n v="197286"/>
    <n v="197286"/>
    <m/>
    <s v=""/>
    <s v="OK "/>
    <s v="GOMMA "/>
    <s v="2395-1"/>
    <n v="859.61"/>
    <n v="859.61"/>
    <s v=""/>
  </r>
  <r>
    <n v="1907"/>
    <s v="4223"/>
    <x v="3"/>
    <d v="2024-07-24T00:00:00"/>
    <m/>
    <x v="1"/>
    <s v="GRITSCH"/>
    <x v="5"/>
    <x v="9"/>
    <n v="1"/>
    <x v="1"/>
    <s v="DIANTEIRO"/>
    <x v="1"/>
    <x v="34"/>
    <s v="CONFORT F01"/>
    <x v="1"/>
    <s v="VW SAVEIRO"/>
    <s v="SDU9F80"/>
    <n v="140130"/>
    <n v="140130"/>
    <n v="170520"/>
    <n v="30390"/>
    <s v="OK "/>
    <s v="GOMMA "/>
    <n v="4033"/>
    <n v="295.01"/>
    <n v="295.01"/>
    <n v="9.7074695623560383E-3"/>
  </r>
  <r>
    <n v="1908"/>
    <s v="3623"/>
    <x v="3"/>
    <d v="2024-07-24T00:00:00"/>
    <m/>
    <x v="1"/>
    <s v="GRITSCH"/>
    <x v="5"/>
    <x v="9"/>
    <n v="1"/>
    <x v="1"/>
    <s v="DIANTEIRO"/>
    <x v="1"/>
    <x v="34"/>
    <s v="CONFORT F01"/>
    <x v="1"/>
    <s v="VW SAVEIRO"/>
    <s v="SDU9F80"/>
    <n v="140130"/>
    <n v="140130"/>
    <n v="170520"/>
    <n v="30390"/>
    <s v="OK "/>
    <s v="GOMMA "/>
    <n v="4033"/>
    <n v="295.01"/>
    <n v="295.01"/>
    <n v="9.7074695623560383E-3"/>
  </r>
  <r>
    <n v="1909"/>
    <s v="3623"/>
    <x v="3"/>
    <d v="2024-07-24T00:00:00"/>
    <m/>
    <x v="1"/>
    <s v="GRITSCH"/>
    <x v="5"/>
    <x v="9"/>
    <n v="1"/>
    <x v="1"/>
    <s v="TRASEIRO"/>
    <x v="1"/>
    <x v="34"/>
    <s v="CONFORT F01"/>
    <x v="1"/>
    <s v="VW SAVEIRO"/>
    <s v="SDU9F80"/>
    <n v="140130"/>
    <n v="140130"/>
    <n v="170520"/>
    <n v="30390"/>
    <s v="OK "/>
    <s v="GOMMA "/>
    <n v="4033"/>
    <n v="295.01"/>
    <n v="295.01"/>
    <n v="9.7074695623560383E-3"/>
  </r>
  <r>
    <n v="1907"/>
    <s v="4223"/>
    <x v="3"/>
    <d v="2024-07-24T00:00:00"/>
    <m/>
    <x v="1"/>
    <s v="GRITSCH"/>
    <x v="5"/>
    <x v="9"/>
    <n v="1"/>
    <x v="1"/>
    <s v="TRASEIRO"/>
    <x v="1"/>
    <x v="34"/>
    <s v="CONFORT F01"/>
    <x v="1"/>
    <s v="VW SAVEIRO"/>
    <s v="SDU9F80"/>
    <n v="140130"/>
    <n v="140130"/>
    <n v="170520"/>
    <n v="30390"/>
    <s v="OK "/>
    <s v="GOMMA "/>
    <n v="4033"/>
    <n v="295.01"/>
    <n v="295.01"/>
    <n v="9.7074695623560383E-3"/>
  </r>
  <r>
    <n v="1903"/>
    <s v="4223"/>
    <x v="3"/>
    <d v="2024-07-24T00:00:00"/>
    <m/>
    <x v="1"/>
    <s v="GRITSCH"/>
    <x v="3"/>
    <x v="18"/>
    <n v="1"/>
    <x v="1"/>
    <s v="DIANTEIRO"/>
    <x v="1"/>
    <x v="34"/>
    <s v="CONFORT F01"/>
    <x v="1"/>
    <s v="VW SAVEIRO"/>
    <s v="SFD9F51"/>
    <n v="69239"/>
    <m/>
    <m/>
    <s v=""/>
    <s v="OK "/>
    <s v="GOMMA "/>
    <n v="4033"/>
    <n v="295.01"/>
    <n v="295.01"/>
    <s v=""/>
  </r>
  <r>
    <n v="1904"/>
    <s v="3623"/>
    <x v="3"/>
    <d v="2024-07-24T00:00:00"/>
    <m/>
    <x v="1"/>
    <s v="GRITSCH"/>
    <x v="3"/>
    <x v="18"/>
    <n v="1"/>
    <x v="1"/>
    <s v="DIANTEIRO"/>
    <x v="1"/>
    <x v="34"/>
    <s v="CONFORT F01"/>
    <x v="1"/>
    <s v="VW SAVEIRO"/>
    <s v="SFD9F51"/>
    <n v="69239"/>
    <m/>
    <m/>
    <s v=""/>
    <s v="OK "/>
    <s v="GOMMA "/>
    <n v="4033"/>
    <n v="295.01"/>
    <n v="295.01"/>
    <s v=""/>
  </r>
  <r>
    <n v="1905"/>
    <s v="3623"/>
    <x v="3"/>
    <d v="2024-07-24T00:00:00"/>
    <m/>
    <x v="1"/>
    <s v="GRITSCH"/>
    <x v="3"/>
    <x v="18"/>
    <n v="1"/>
    <x v="1"/>
    <s v="TRASEIRO"/>
    <x v="1"/>
    <x v="34"/>
    <s v="CONFORT F01"/>
    <x v="1"/>
    <s v="VW SAVEIRO"/>
    <s v="SFD9F51"/>
    <n v="69239"/>
    <m/>
    <m/>
    <s v=""/>
    <s v="OK "/>
    <s v="GOMMA "/>
    <n v="4033"/>
    <n v="295.01"/>
    <n v="295.01"/>
    <s v=""/>
  </r>
  <r>
    <n v="1906"/>
    <s v="4223"/>
    <x v="3"/>
    <d v="2024-07-24T00:00:00"/>
    <m/>
    <x v="1"/>
    <s v="GRITSCH"/>
    <x v="3"/>
    <x v="18"/>
    <n v="1"/>
    <x v="1"/>
    <s v="TRASEIRO"/>
    <x v="1"/>
    <x v="34"/>
    <s v="CONFORT F01"/>
    <x v="1"/>
    <s v="VW SAVEIRO"/>
    <s v="SFD9F51"/>
    <n v="69239"/>
    <m/>
    <m/>
    <s v=""/>
    <s v="OK "/>
    <s v="GOMMA "/>
    <n v="4033"/>
    <n v="295.01"/>
    <n v="295.01"/>
    <s v=""/>
  </r>
  <r>
    <n v="1919"/>
    <m/>
    <x v="3"/>
    <d v="2024-07-26T00:00:00"/>
    <m/>
    <x v="1"/>
    <s v="GRITSCH"/>
    <x v="5"/>
    <x v="4"/>
    <n v="1"/>
    <x v="4"/>
    <s v="DIANTEIRO"/>
    <x v="10"/>
    <x v="33"/>
    <s v="AMULET ATSOS"/>
    <x v="1"/>
    <s v="CAMINHÃO VW 33.330"/>
    <s v="SEJ8J46"/>
    <n v="135359"/>
    <n v="135359"/>
    <m/>
    <s v=""/>
    <s v="OK "/>
    <s v="GOMMA "/>
    <n v="2459"/>
    <n v="1741.88"/>
    <n v="1741.88"/>
    <s v=""/>
  </r>
  <r>
    <n v="1920"/>
    <m/>
    <x v="3"/>
    <d v="2024-07-26T00:00:00"/>
    <m/>
    <x v="1"/>
    <s v="GRITSCH"/>
    <x v="5"/>
    <x v="4"/>
    <n v="1"/>
    <x v="4"/>
    <s v="DIANTEIRO"/>
    <x v="10"/>
    <x v="33"/>
    <s v="AMULET ATSOS"/>
    <x v="1"/>
    <s v="CAMINHÃO VW 33.330"/>
    <s v="SEJ8J46"/>
    <n v="135359"/>
    <n v="135359"/>
    <m/>
    <s v=""/>
    <s v="OK "/>
    <s v="GOMMA "/>
    <n v="2459"/>
    <n v="1741.88"/>
    <n v="1741.88"/>
    <s v=""/>
  </r>
  <r>
    <n v="1921"/>
    <m/>
    <x v="3"/>
    <d v="2024-07-26T00:00:00"/>
    <m/>
    <x v="1"/>
    <s v="GRITSCH"/>
    <x v="5"/>
    <x v="4"/>
    <n v="1"/>
    <x v="4"/>
    <s v="2° EIXO"/>
    <x v="10"/>
    <x v="33"/>
    <s v="AMULET ATSOS"/>
    <x v="1"/>
    <s v="CAMINHÃO VW 33.330"/>
    <s v="SEJ8J46"/>
    <n v="135359"/>
    <n v="135359"/>
    <m/>
    <s v=""/>
    <s v="OK "/>
    <s v="GOMMA "/>
    <n v="2459"/>
    <n v="1741.88"/>
    <n v="1741.88"/>
    <s v=""/>
  </r>
  <r>
    <n v="1922"/>
    <m/>
    <x v="3"/>
    <d v="2024-07-26T00:00:00"/>
    <m/>
    <x v="1"/>
    <s v="GRITSCH"/>
    <x v="5"/>
    <x v="4"/>
    <n v="1"/>
    <x v="4"/>
    <s v="2° EIXO"/>
    <x v="10"/>
    <x v="33"/>
    <s v="AMULET ATSOS"/>
    <x v="1"/>
    <s v="CAMINHÃO VW 33.330"/>
    <s v="SEJ8J46"/>
    <n v="135359"/>
    <n v="135359"/>
    <m/>
    <s v=""/>
    <s v="OK "/>
    <s v="GOMMA "/>
    <n v="2459"/>
    <n v="1741.88"/>
    <n v="1741.88"/>
    <s v=""/>
  </r>
  <r>
    <s v="052"/>
    <s v="3421"/>
    <x v="3"/>
    <d v="2024-07-26T00:00:00"/>
    <m/>
    <x v="1"/>
    <s v="GRITSCH"/>
    <x v="5"/>
    <x v="4"/>
    <n v="1"/>
    <x v="4"/>
    <s v="TRUCK"/>
    <x v="10"/>
    <x v="31"/>
    <s v="RECAP"/>
    <x v="0"/>
    <s v="CAMINÃO VOLVO VM330"/>
    <s v="SFN8F94"/>
    <n v="8817"/>
    <n v="8817"/>
    <m/>
    <s v=""/>
    <s v="OK "/>
    <s v="IVO RECAP"/>
    <s v="57966-3"/>
    <n v="410"/>
    <n v="410"/>
    <s v=""/>
  </r>
  <r>
    <n v="176"/>
    <s v="0821"/>
    <x v="3"/>
    <d v="2024-07-26T00:00:00"/>
    <m/>
    <x v="1"/>
    <s v="GRITSCH"/>
    <x v="5"/>
    <x v="4"/>
    <n v="1"/>
    <x v="4"/>
    <s v="TRUCK"/>
    <x v="10"/>
    <x v="31"/>
    <s v="RECAP"/>
    <x v="0"/>
    <s v="CAMINÃO VOLVO VM330"/>
    <s v="SFN8F94"/>
    <n v="8817"/>
    <n v="8817"/>
    <m/>
    <s v=""/>
    <s v="OK "/>
    <s v="IVO RECAP"/>
    <s v="57966-3"/>
    <n v="410"/>
    <n v="410"/>
    <s v=""/>
  </r>
  <r>
    <s v="003"/>
    <s v="4821"/>
    <x v="3"/>
    <d v="2024-07-26T00:00:00"/>
    <m/>
    <x v="1"/>
    <s v="GRITSCH"/>
    <x v="5"/>
    <x v="4"/>
    <n v="1"/>
    <x v="4"/>
    <s v="TRUCK"/>
    <x v="10"/>
    <x v="31"/>
    <s v="RECAP"/>
    <x v="0"/>
    <s v="CAMINÃO VOLVO VM330"/>
    <s v="SFN8F94"/>
    <n v="8817"/>
    <n v="8817"/>
    <m/>
    <s v=""/>
    <s v="OK "/>
    <s v="IVO RECAP"/>
    <s v="57966-3"/>
    <n v="410"/>
    <n v="410"/>
    <s v=""/>
  </r>
  <r>
    <s v="SF"/>
    <s v="0821"/>
    <x v="3"/>
    <d v="2024-07-26T00:00:00"/>
    <m/>
    <x v="1"/>
    <s v="GRITSCH"/>
    <x v="5"/>
    <x v="4"/>
    <n v="1"/>
    <x v="4"/>
    <s v="TRUCK"/>
    <x v="10"/>
    <x v="31"/>
    <s v="RECAP"/>
    <x v="0"/>
    <s v="CAMINÃO VOLVO VM330"/>
    <s v="SFN8F94"/>
    <n v="8817"/>
    <n v="8817"/>
    <m/>
    <s v=""/>
    <s v="OK "/>
    <s v="IVO RECAP"/>
    <s v="58469-1"/>
    <n v="510"/>
    <n v="510"/>
    <s v=""/>
  </r>
  <r>
    <n v="1924"/>
    <s v="0924"/>
    <x v="3"/>
    <d v="2024-07-29T00:00:00"/>
    <m/>
    <x v="1"/>
    <s v="GRITSCH"/>
    <x v="5"/>
    <x v="4"/>
    <n v="1"/>
    <x v="2"/>
    <s v="DIANTEIRO"/>
    <x v="2"/>
    <x v="11"/>
    <s v="HIFLY SUPER2000"/>
    <x v="1"/>
    <s v="FIAT FIORINO"/>
    <s v="BEX5C01"/>
    <n v="92324"/>
    <m/>
    <m/>
    <s v=""/>
    <s v="OK "/>
    <s v="GOMMA "/>
    <n v="2489"/>
    <n v="292.57"/>
    <n v="292.57"/>
    <s v=""/>
  </r>
  <r>
    <s v="1925"/>
    <s v="0924"/>
    <x v="3"/>
    <d v="2024-07-29T00:00:00"/>
    <m/>
    <x v="1"/>
    <s v="GRITSCH"/>
    <x v="5"/>
    <x v="4"/>
    <n v="1"/>
    <x v="2"/>
    <s v="DIANTEIRO"/>
    <x v="2"/>
    <x v="11"/>
    <s v="HIFLY SUPER2000"/>
    <x v="1"/>
    <s v="FIAT FIORINO"/>
    <s v="BEX5C01"/>
    <n v="92324"/>
    <m/>
    <m/>
    <s v=""/>
    <s v="OK "/>
    <s v="GOMMA "/>
    <n v="2323"/>
    <n v="292.57"/>
    <n v="292.57"/>
    <s v=""/>
  </r>
  <r>
    <s v="1924"/>
    <s v="1024"/>
    <x v="3"/>
    <d v="2024-07-29T00:00:00"/>
    <m/>
    <x v="1"/>
    <s v="GRITSCH"/>
    <x v="6"/>
    <x v="7"/>
    <n v="1"/>
    <x v="2"/>
    <s v="DIANTEIRO"/>
    <x v="2"/>
    <x v="11"/>
    <s v="HIFLY SUPER2000"/>
    <x v="1"/>
    <s v="FIAT FIORINO"/>
    <s v="RHS8D25"/>
    <n v="156900"/>
    <m/>
    <m/>
    <s v=""/>
    <s v="OK "/>
    <s v="GOMMA "/>
    <n v="2489"/>
    <n v="292.57"/>
    <n v="292.57"/>
    <s v=""/>
  </r>
  <r>
    <s v="1926"/>
    <s v="1024"/>
    <x v="3"/>
    <d v="2024-07-29T00:00:00"/>
    <m/>
    <x v="1"/>
    <s v="GRITSCH"/>
    <x v="6"/>
    <x v="7"/>
    <n v="1"/>
    <x v="2"/>
    <s v="DIANTEIRO"/>
    <x v="2"/>
    <x v="11"/>
    <s v="HIFLY SUPER2000"/>
    <x v="1"/>
    <s v="FIAT FIORINO"/>
    <s v="RHS8D25"/>
    <n v="156900"/>
    <m/>
    <m/>
    <s v=""/>
    <s v="OK "/>
    <s v="GOMMA "/>
    <n v="2489"/>
    <n v="292.57"/>
    <n v="292.57"/>
    <s v=""/>
  </r>
  <r>
    <s v="1911"/>
    <s v="4223"/>
    <x v="3"/>
    <d v="2024-07-29T00:00:00"/>
    <m/>
    <x v="1"/>
    <s v="GRITSCH"/>
    <x v="5"/>
    <x v="8"/>
    <n v="1"/>
    <x v="1"/>
    <s v="DIANTEIRO"/>
    <x v="1"/>
    <x v="34"/>
    <s v="CONFORT F01"/>
    <x v="1"/>
    <s v="VW SAVEIRO"/>
    <s v="SDU9G04"/>
    <n v="87040"/>
    <m/>
    <m/>
    <s v=""/>
    <s v="OK "/>
    <s v="GOMMA "/>
    <n v="4033"/>
    <n v="295.01"/>
    <n v="295.01"/>
    <s v=""/>
  </r>
  <r>
    <s v="1912"/>
    <s v="4223"/>
    <x v="3"/>
    <d v="2024-07-29T00:00:00"/>
    <m/>
    <x v="1"/>
    <s v="GRITSCH"/>
    <x v="5"/>
    <x v="8"/>
    <n v="1"/>
    <x v="1"/>
    <s v="DIANTEIRO"/>
    <x v="1"/>
    <x v="34"/>
    <s v="CONFORT F01"/>
    <x v="1"/>
    <s v="VW SAVEIRO"/>
    <s v="SDU9G04"/>
    <n v="87040"/>
    <m/>
    <m/>
    <s v=""/>
    <s v="OK "/>
    <s v="GOMMA"/>
    <n v="4033"/>
    <n v="295.01"/>
    <n v="295.01"/>
    <s v=""/>
  </r>
  <r>
    <n v="1843"/>
    <s v="0724"/>
    <x v="3"/>
    <d v="2024-07-31T00:00:00"/>
    <m/>
    <x v="1"/>
    <s v="GRITSCH"/>
    <x v="5"/>
    <x v="4"/>
    <n v="1"/>
    <x v="0"/>
    <s v="DIANTEIRO"/>
    <x v="0"/>
    <x v="3"/>
    <s v="APOLLO ALTRUST"/>
    <x v="1"/>
    <s v="RENAULT MASTER"/>
    <s v="BDC9J83"/>
    <n v="72943"/>
    <n v="72943"/>
    <m/>
    <s v=""/>
    <s v="OK "/>
    <s v="GOMMA "/>
    <n v="27394"/>
    <n v="673.58"/>
    <n v="673.58"/>
    <s v=""/>
  </r>
  <r>
    <s v="1844"/>
    <s v="0724"/>
    <x v="3"/>
    <d v="2024-07-31T00:00:00"/>
    <m/>
    <x v="1"/>
    <s v="GRITSCH"/>
    <x v="5"/>
    <x v="4"/>
    <n v="1"/>
    <x v="0"/>
    <s v="DIANTEIRO"/>
    <x v="0"/>
    <x v="3"/>
    <s v="APOLLO ALTRUST"/>
    <x v="1"/>
    <s v="RENAULT MASTER"/>
    <s v="BDC9J83"/>
    <n v="72943"/>
    <n v="72943"/>
    <m/>
    <s v=""/>
    <s v="OK "/>
    <s v="GOMMA "/>
    <n v="27394"/>
    <n v="673.58"/>
    <n v="673.58"/>
    <s v=""/>
  </r>
  <r>
    <s v="1846"/>
    <s v="0724"/>
    <x v="3"/>
    <d v="2024-07-31T00:00:00"/>
    <m/>
    <x v="1"/>
    <s v="GRITSCH"/>
    <x v="5"/>
    <x v="6"/>
    <n v="1"/>
    <x v="0"/>
    <s v="TRASEIRO"/>
    <x v="0"/>
    <x v="3"/>
    <s v="APOLLO ALTRUST"/>
    <x v="1"/>
    <s v="RENAULT MASTER"/>
    <s v="RHL1D81"/>
    <n v="235375"/>
    <m/>
    <m/>
    <s v=""/>
    <s v="OK "/>
    <s v="GOMMA "/>
    <n v="27394"/>
    <n v="673.58"/>
    <n v="673.58"/>
    <s v=""/>
  </r>
  <r>
    <s v="1850"/>
    <s v="0724"/>
    <x v="3"/>
    <d v="2024-07-31T00:00:00"/>
    <m/>
    <x v="1"/>
    <s v="GRITSCH"/>
    <x v="5"/>
    <x v="6"/>
    <n v="1"/>
    <x v="0"/>
    <s v="TRASEIRO"/>
    <x v="0"/>
    <x v="3"/>
    <s v="APOLLO ALTRUST"/>
    <x v="1"/>
    <s v="RENAULT MASTER"/>
    <s v="RHL1D81"/>
    <n v="235375"/>
    <m/>
    <m/>
    <s v=""/>
    <s v="OK "/>
    <s v="GOMMA "/>
    <n v="27394"/>
    <n v="673.58"/>
    <n v="673.58"/>
    <s v=""/>
  </r>
  <r>
    <s v="1938"/>
    <s v="0924"/>
    <x v="3"/>
    <d v="2024-07-31T00:00:00"/>
    <m/>
    <x v="1"/>
    <s v="GRITSCH"/>
    <x v="5"/>
    <x v="6"/>
    <n v="1"/>
    <x v="1"/>
    <s v="DIANTEIRO"/>
    <x v="1"/>
    <x v="39"/>
    <s v="SUNNY NP226"/>
    <x v="1"/>
    <s v="FIAT STRADA"/>
    <s v="SDR8E01"/>
    <n v="81000"/>
    <n v="81000"/>
    <n v="99774"/>
    <n v="18774"/>
    <s v="OK "/>
    <s v="GOMMA "/>
    <s v="4362-1"/>
    <n v="292.57"/>
    <n v="292.57"/>
    <n v="1.5583786087141791E-2"/>
  </r>
  <r>
    <s v="1934"/>
    <s v="0924"/>
    <x v="3"/>
    <d v="2024-07-31T00:00:00"/>
    <m/>
    <x v="1"/>
    <s v="GRITSCH"/>
    <x v="5"/>
    <x v="6"/>
    <n v="1"/>
    <x v="1"/>
    <s v="DIANTEIRO"/>
    <x v="1"/>
    <x v="39"/>
    <s v="SUNNY NP226"/>
    <x v="1"/>
    <s v="FIAT STRADA"/>
    <s v="SDR8E01"/>
    <n v="81000"/>
    <n v="81000"/>
    <n v="99774"/>
    <n v="18774"/>
    <s v="OK "/>
    <s v="GOMMA "/>
    <s v="4362-1"/>
    <n v="292.57"/>
    <n v="292.57"/>
    <n v="1.5583786087141791E-2"/>
  </r>
  <r>
    <s v="1857"/>
    <s v="0724"/>
    <x v="3"/>
    <d v="2024-07-31T00:00:00"/>
    <m/>
    <x v="1"/>
    <s v="GRITSCH"/>
    <x v="5"/>
    <x v="18"/>
    <n v="1"/>
    <x v="0"/>
    <s v="DIANTEIRO"/>
    <x v="0"/>
    <x v="3"/>
    <s v="APOLLO ALTRUST"/>
    <x v="1"/>
    <s v="RENAULT MASTER"/>
    <s v="SFA0J40"/>
    <n v="41638"/>
    <m/>
    <m/>
    <s v=""/>
    <s v="OK "/>
    <s v="GOMMA "/>
    <n v="27394"/>
    <n v="673.58"/>
    <n v="673.58"/>
    <s v=""/>
  </r>
  <r>
    <s v="1859"/>
    <s v="0724"/>
    <x v="3"/>
    <d v="2024-07-31T00:00:00"/>
    <m/>
    <x v="1"/>
    <s v="GRITSCH"/>
    <x v="5"/>
    <x v="18"/>
    <n v="1"/>
    <x v="0"/>
    <s v="DIANTEIRO"/>
    <x v="0"/>
    <x v="3"/>
    <s v="APOLLO ALTRUST"/>
    <x v="1"/>
    <s v="RENAULT MASTER"/>
    <s v="SFA0J40"/>
    <n v="41638"/>
    <m/>
    <m/>
    <s v=""/>
    <s v="OK "/>
    <s v="GOMMA "/>
    <n v="27394"/>
    <n v="673.58"/>
    <n v="673.58"/>
    <s v=""/>
  </r>
  <r>
    <s v="1929"/>
    <s v="0924"/>
    <x v="3"/>
    <d v="2024-08-01T00:00:00"/>
    <m/>
    <x v="2"/>
    <s v="GRITSCH"/>
    <x v="5"/>
    <x v="13"/>
    <n v="1"/>
    <x v="1"/>
    <s v="DIANTEIRO"/>
    <x v="1"/>
    <x v="39"/>
    <s v="SUNNY NP226"/>
    <x v="1"/>
    <s v="VW SAVEIRO"/>
    <s v="SDU9F49"/>
    <n v="88535"/>
    <m/>
    <m/>
    <s v=""/>
    <s v="OK "/>
    <s v="GOMMA "/>
    <s v="4362-1"/>
    <n v="290.74"/>
    <n v="290.74"/>
    <s v=""/>
  </r>
  <r>
    <s v="1930"/>
    <s v="0924"/>
    <x v="3"/>
    <d v="2024-08-01T00:00:00"/>
    <m/>
    <x v="2"/>
    <s v="GRITSCH"/>
    <x v="5"/>
    <x v="13"/>
    <n v="1"/>
    <x v="1"/>
    <s v="DIANTEIRO"/>
    <x v="1"/>
    <x v="39"/>
    <s v="SUNNY NP226"/>
    <x v="1"/>
    <s v="VW SAVEIRO"/>
    <s v="SDU9F49"/>
    <n v="88535"/>
    <m/>
    <m/>
    <s v=""/>
    <s v="OK "/>
    <s v="GOMMA "/>
    <s v="4362-1"/>
    <n v="290.74"/>
    <n v="290.74"/>
    <s v=""/>
  </r>
  <r>
    <s v="1931"/>
    <s v="0924"/>
    <x v="3"/>
    <d v="2024-08-01T00:00:00"/>
    <m/>
    <x v="2"/>
    <s v="GRITSCH"/>
    <x v="5"/>
    <x v="13"/>
    <n v="1"/>
    <x v="1"/>
    <s v="TRASEIRO"/>
    <x v="1"/>
    <x v="39"/>
    <s v="SUNNY NP226"/>
    <x v="1"/>
    <s v="VW SAVEIRO"/>
    <s v="SDU9F49"/>
    <n v="88535"/>
    <m/>
    <m/>
    <s v=""/>
    <s v="OK "/>
    <s v="GOMMA "/>
    <s v="4362-1"/>
    <n v="290.74"/>
    <n v="290.74"/>
    <s v=""/>
  </r>
  <r>
    <s v="1932"/>
    <s v="0924"/>
    <x v="3"/>
    <d v="2024-08-01T00:00:00"/>
    <m/>
    <x v="2"/>
    <s v="GRITSCH"/>
    <x v="5"/>
    <x v="13"/>
    <n v="1"/>
    <x v="1"/>
    <s v="TRASEIRO"/>
    <x v="1"/>
    <x v="39"/>
    <s v="SUNNY NP226"/>
    <x v="1"/>
    <s v="VW SAVEIRO"/>
    <s v="SDU9F49"/>
    <n v="88535"/>
    <m/>
    <m/>
    <s v=""/>
    <s v="OK "/>
    <s v="GOMMA "/>
    <s v="4362-1"/>
    <n v="290.74"/>
    <n v="290.74"/>
    <s v=""/>
  </r>
  <r>
    <n v="1849"/>
    <s v="0724"/>
    <x v="3"/>
    <d v="2024-08-06T00:00:00"/>
    <m/>
    <x v="2"/>
    <s v="GRITSCH"/>
    <x v="3"/>
    <x v="20"/>
    <n v="1"/>
    <x v="0"/>
    <s v="TRASEIRO"/>
    <x v="0"/>
    <x v="3"/>
    <s v="APOLLO ALTRUST"/>
    <x v="1"/>
    <s v="RENAULT MASTER"/>
    <s v="BDD3B65"/>
    <n v="89117"/>
    <m/>
    <m/>
    <s v=""/>
    <s v="OK "/>
    <s v="GOMMA "/>
    <n v="27394"/>
    <n v="673.58"/>
    <n v="673.58"/>
    <s v=""/>
  </r>
  <r>
    <n v="1848"/>
    <s v="0724"/>
    <x v="3"/>
    <d v="2024-08-06T00:00:00"/>
    <m/>
    <x v="2"/>
    <s v="GRITSCH"/>
    <x v="3"/>
    <x v="20"/>
    <n v="1"/>
    <x v="0"/>
    <s v="TRASEIRO"/>
    <x v="0"/>
    <x v="3"/>
    <s v="APOLLO ALTRUST"/>
    <x v="1"/>
    <s v="RENAULT MASTER"/>
    <s v="BDD3B65"/>
    <n v="89117"/>
    <m/>
    <m/>
    <s v=""/>
    <s v="OK "/>
    <s v="GOMMA "/>
    <n v="27394"/>
    <n v="673.58"/>
    <n v="673.58"/>
    <s v=""/>
  </r>
  <r>
    <n v="1854"/>
    <s v="0724"/>
    <x v="3"/>
    <d v="2024-08-06T00:00:00"/>
    <m/>
    <x v="2"/>
    <s v="GRITSCH"/>
    <x v="3"/>
    <x v="20"/>
    <n v="1"/>
    <x v="0"/>
    <s v="DIANTEIRO"/>
    <x v="0"/>
    <x v="3"/>
    <s v="APOLLO ALTRUST"/>
    <x v="1"/>
    <s v="RENAULT MASTER"/>
    <s v="BDD3B65"/>
    <n v="89117"/>
    <m/>
    <m/>
    <s v=""/>
    <s v="OK "/>
    <s v="GOMMA "/>
    <n v="27394"/>
    <n v="673.58"/>
    <n v="673.58"/>
    <s v=""/>
  </r>
  <r>
    <n v="1845"/>
    <s v="0724"/>
    <x v="3"/>
    <d v="2024-08-06T00:00:00"/>
    <m/>
    <x v="2"/>
    <s v="GRITSCH"/>
    <x v="3"/>
    <x v="20"/>
    <n v="1"/>
    <x v="0"/>
    <s v="DIANTEIRO"/>
    <x v="0"/>
    <x v="3"/>
    <s v="APOLLO ALTRUST"/>
    <x v="1"/>
    <s v="RENAULT MASTER"/>
    <s v="BDD3B65"/>
    <n v="89117"/>
    <m/>
    <m/>
    <s v=""/>
    <s v="OK "/>
    <s v="GOMMA "/>
    <n v="27394"/>
    <n v="673.58"/>
    <n v="673.58"/>
    <s v=""/>
  </r>
  <r>
    <n v="1927"/>
    <s v="0924"/>
    <x v="3"/>
    <d v="2024-08-06T00:00:00"/>
    <m/>
    <x v="2"/>
    <s v="GRITSCH"/>
    <x v="5"/>
    <x v="4"/>
    <n v="1"/>
    <x v="2"/>
    <s v="DIANTEIRO"/>
    <x v="2"/>
    <x v="11"/>
    <s v="HIFLY SUPER2000"/>
    <x v="1"/>
    <s v="FIAT FIORINO"/>
    <s v="BDW3F61"/>
    <n v="177569"/>
    <n v="177569"/>
    <m/>
    <s v=""/>
    <s v="OK "/>
    <s v="GOMMA "/>
    <n v="2489"/>
    <n v="292.57"/>
    <n v="290.74"/>
    <s v=""/>
  </r>
  <r>
    <n v="1928"/>
    <s v="0924"/>
    <x v="3"/>
    <d v="2024-08-06T00:00:00"/>
    <m/>
    <x v="2"/>
    <s v="GRITSCH"/>
    <x v="5"/>
    <x v="4"/>
    <n v="1"/>
    <x v="2"/>
    <s v="DIANTEIRO"/>
    <x v="2"/>
    <x v="11"/>
    <s v="HIFLY SUPER2000"/>
    <x v="1"/>
    <s v="FIAT FIORINO"/>
    <s v="BDW3F61"/>
    <n v="177569"/>
    <n v="177569"/>
    <m/>
    <s v=""/>
    <s v="OK "/>
    <s v="GOMMA "/>
    <n v="2489"/>
    <n v="292.57"/>
    <n v="290.74"/>
    <s v=""/>
  </r>
  <r>
    <n v="1853"/>
    <s v="0724"/>
    <x v="3"/>
    <d v="2024-08-06T00:00:00"/>
    <m/>
    <x v="2"/>
    <s v="GRITSCH"/>
    <x v="5"/>
    <x v="4"/>
    <n v="1"/>
    <x v="0"/>
    <s v="DIANTEIRO"/>
    <x v="0"/>
    <x v="3"/>
    <s v="APOLLO ALTRUST"/>
    <x v="1"/>
    <s v="RENAULT MASTER"/>
    <s v="RHL1G23"/>
    <n v="295084"/>
    <n v="295084"/>
    <m/>
    <s v=""/>
    <s v="OK "/>
    <s v="GOMMA "/>
    <n v="27394"/>
    <n v="673.58"/>
    <n v="673.58"/>
    <s v=""/>
  </r>
  <r>
    <n v="1856"/>
    <s v="0724"/>
    <x v="3"/>
    <d v="2024-08-06T00:00:00"/>
    <m/>
    <x v="2"/>
    <s v="GRITSCH"/>
    <x v="5"/>
    <x v="4"/>
    <n v="1"/>
    <x v="0"/>
    <s v="DIANTEIRO"/>
    <x v="0"/>
    <x v="3"/>
    <s v="APOLLO ALTRUST"/>
    <x v="1"/>
    <s v="RENAULT MASTER"/>
    <s v="RHL1G23"/>
    <n v="295084"/>
    <n v="295084"/>
    <m/>
    <s v=""/>
    <s v="OK "/>
    <s v="GOMMA "/>
    <n v="27394"/>
    <n v="673.58"/>
    <n v="673.58"/>
    <s v=""/>
  </r>
  <r>
    <s v="1930"/>
    <s v="0924"/>
    <x v="3"/>
    <d v="2024-08-06T00:00:00"/>
    <d v="2024-11-29T00:00:00"/>
    <x v="2"/>
    <s v="GRITSCH"/>
    <x v="5"/>
    <x v="8"/>
    <n v="1"/>
    <x v="1"/>
    <s v="DIANTEIRO"/>
    <x v="1"/>
    <x v="39"/>
    <s v="SUNNY NP226"/>
    <x v="1"/>
    <s v="FIAT STRADA"/>
    <s v="SDR4E38"/>
    <n v="75500"/>
    <n v="103710"/>
    <m/>
    <s v=""/>
    <s v="OK "/>
    <s v="GOMMA "/>
    <s v="4362-1"/>
    <n v="290.74"/>
    <n v="290.74"/>
    <s v=""/>
  </r>
  <r>
    <s v="1935"/>
    <s v="0924"/>
    <x v="3"/>
    <d v="2024-08-06T00:00:00"/>
    <d v="2024-11-29T00:00:00"/>
    <x v="2"/>
    <s v="GRITSCH"/>
    <x v="5"/>
    <x v="8"/>
    <n v="1"/>
    <x v="1"/>
    <s v="DIANTEIRO"/>
    <x v="1"/>
    <x v="39"/>
    <s v="SUNNY NP226"/>
    <x v="1"/>
    <s v="FIAT STRADA"/>
    <s v="SDR4E38"/>
    <n v="75500"/>
    <n v="103710"/>
    <m/>
    <s v=""/>
    <s v="OK "/>
    <s v="GOMMA "/>
    <s v="4362-1"/>
    <n v="290.74"/>
    <n v="290.74"/>
    <s v=""/>
  </r>
  <r>
    <n v="1940"/>
    <s v="0924"/>
    <x v="3"/>
    <d v="2024-08-06T00:00:00"/>
    <m/>
    <x v="2"/>
    <s v="GRITSCH"/>
    <x v="5"/>
    <x v="5"/>
    <n v="1"/>
    <x v="1"/>
    <s v="DIANTEIRO"/>
    <x v="1"/>
    <x v="39"/>
    <s v="SUNNY NP226"/>
    <x v="1"/>
    <s v="VW SAVEIRO"/>
    <s v="SEP6E14"/>
    <n v="65593"/>
    <m/>
    <m/>
    <s v=""/>
    <s v="OK "/>
    <s v="GOMMA "/>
    <s v="4362-1"/>
    <n v="290.74"/>
    <n v="290.74"/>
    <s v=""/>
  </r>
  <r>
    <s v="1943"/>
    <s v="0924"/>
    <x v="3"/>
    <d v="2024-08-06T00:00:00"/>
    <m/>
    <x v="2"/>
    <s v="GRITSCH"/>
    <x v="5"/>
    <x v="5"/>
    <n v="1"/>
    <x v="1"/>
    <s v="DIANTEIRO"/>
    <x v="1"/>
    <x v="39"/>
    <s v="SUNNY NP226"/>
    <x v="1"/>
    <s v="VW SAVEIRO"/>
    <s v="SEP6E14"/>
    <n v="65593"/>
    <m/>
    <m/>
    <s v=""/>
    <s v="OK "/>
    <s v="GOMMA "/>
    <s v="4362-1"/>
    <n v="290.74"/>
    <n v="290.74"/>
    <s v=""/>
  </r>
  <r>
    <s v="1945"/>
    <s v="0924"/>
    <x v="3"/>
    <d v="2024-08-06T00:00:00"/>
    <m/>
    <x v="2"/>
    <s v="GRITSCH"/>
    <x v="5"/>
    <x v="5"/>
    <n v="1"/>
    <x v="1"/>
    <s v="TRASEIRO"/>
    <x v="1"/>
    <x v="39"/>
    <s v="SUNNY NP226"/>
    <x v="1"/>
    <s v="VW SAVEIRO"/>
    <s v="SEP6E14"/>
    <n v="65593"/>
    <m/>
    <m/>
    <s v=""/>
    <s v="OK "/>
    <s v="GOMMA "/>
    <s v="4362-1"/>
    <n v="290.74"/>
    <n v="290.74"/>
    <s v=""/>
  </r>
  <r>
    <s v="1947"/>
    <s v="0924"/>
    <x v="3"/>
    <d v="2024-08-06T00:00:00"/>
    <m/>
    <x v="2"/>
    <s v="GRITSCH"/>
    <x v="5"/>
    <x v="5"/>
    <n v="1"/>
    <x v="1"/>
    <s v="TRASEIRO"/>
    <x v="1"/>
    <x v="39"/>
    <s v="SUNNY NP226"/>
    <x v="1"/>
    <s v="VW SAVEIRO"/>
    <s v="SEP6E14"/>
    <n v="65593"/>
    <m/>
    <m/>
    <s v=""/>
    <s v="OK "/>
    <s v="GOMMA "/>
    <s v="4362-1"/>
    <n v="290.74"/>
    <n v="290.74"/>
    <s v=""/>
  </r>
  <r>
    <s v="1973"/>
    <m/>
    <x v="3"/>
    <d v="2024-08-07T00:00:00"/>
    <m/>
    <x v="2"/>
    <s v="GRITSCH"/>
    <x v="5"/>
    <x v="0"/>
    <n v="1"/>
    <x v="3"/>
    <s v="DIANTEIRO"/>
    <x v="4"/>
    <x v="33"/>
    <s v="AMULET AT505"/>
    <x v="1"/>
    <s v="FORD CARGO 816S"/>
    <s v="BDD3B73"/>
    <n v="189006"/>
    <n v="189006"/>
    <m/>
    <s v=""/>
    <s v="OK "/>
    <s v="GOMMA "/>
    <s v="4531-1"/>
    <n v="727.19"/>
    <n v="727.19"/>
    <s v=""/>
  </r>
  <r>
    <s v="1974"/>
    <m/>
    <x v="3"/>
    <d v="2024-08-07T00:00:00"/>
    <m/>
    <x v="2"/>
    <s v="GRITSCH"/>
    <x v="5"/>
    <x v="0"/>
    <n v="1"/>
    <x v="3"/>
    <s v="DIANTEIRO"/>
    <x v="4"/>
    <x v="33"/>
    <s v="AMULET AT505"/>
    <x v="1"/>
    <s v="FORD CARGO 816S"/>
    <s v="BDD3B73"/>
    <n v="189006"/>
    <n v="189006"/>
    <m/>
    <s v=""/>
    <s v="OK "/>
    <s v="GOMMA "/>
    <s v="4531-1"/>
    <n v="727.19"/>
    <n v="727.19"/>
    <s v=""/>
  </r>
  <r>
    <s v="1975"/>
    <m/>
    <x v="3"/>
    <d v="2024-08-07T00:00:00"/>
    <m/>
    <x v="2"/>
    <s v="GRITSCH"/>
    <x v="5"/>
    <x v="0"/>
    <n v="1"/>
    <x v="3"/>
    <s v="TRAÇÃO"/>
    <x v="4"/>
    <x v="33"/>
    <s v="AMULET AT505"/>
    <x v="1"/>
    <s v="FORD CARGO 816S"/>
    <s v="BDD3B73"/>
    <n v="189006"/>
    <n v="189006"/>
    <m/>
    <s v=""/>
    <s v="OK "/>
    <s v="GOMMA "/>
    <s v="4531-1"/>
    <n v="727.19"/>
    <n v="727.19"/>
    <s v=""/>
  </r>
  <r>
    <s v="1976"/>
    <m/>
    <x v="3"/>
    <d v="2024-08-07T00:00:00"/>
    <m/>
    <x v="2"/>
    <s v="GRITSCH"/>
    <x v="5"/>
    <x v="0"/>
    <n v="1"/>
    <x v="3"/>
    <s v="TRAÇÃO"/>
    <x v="4"/>
    <x v="33"/>
    <s v="AMULET AT505"/>
    <x v="1"/>
    <s v="FORD CARGO 816S"/>
    <s v="BDD3B73"/>
    <n v="189006"/>
    <n v="189006"/>
    <m/>
    <s v=""/>
    <s v="OK "/>
    <s v="GOMMA "/>
    <s v="4531-1"/>
    <n v="727.19"/>
    <n v="727.19"/>
    <s v=""/>
  </r>
  <r>
    <s v="1941"/>
    <s v="0924"/>
    <x v="3"/>
    <d v="2024-08-07T00:00:00"/>
    <m/>
    <x v="2"/>
    <s v="GRITSCH"/>
    <x v="5"/>
    <x v="4"/>
    <n v="1"/>
    <x v="1"/>
    <s v="DIANTEIRO"/>
    <x v="1"/>
    <x v="39"/>
    <s v="SUNNY NP226"/>
    <x v="1"/>
    <s v="VW SAVEIRO"/>
    <s v="SDU9F72"/>
    <n v="84188"/>
    <n v="84188"/>
    <n v="95097"/>
    <n v="10909"/>
    <s v="OK "/>
    <s v="GOMMA "/>
    <s v="4362-1"/>
    <n v="290.74"/>
    <n v="290.74"/>
    <n v="2.6651388761573015E-2"/>
  </r>
  <r>
    <s v="1949"/>
    <s v="0924"/>
    <x v="3"/>
    <d v="2024-08-07T00:00:00"/>
    <m/>
    <x v="2"/>
    <s v="GRITSCH"/>
    <x v="5"/>
    <x v="4"/>
    <n v="1"/>
    <x v="1"/>
    <s v="DIANTEIRO"/>
    <x v="1"/>
    <x v="39"/>
    <s v="SUNNY NP226"/>
    <x v="1"/>
    <s v="VW SAVEIRO"/>
    <s v="SDU9F72"/>
    <n v="84188"/>
    <n v="84188"/>
    <n v="95097"/>
    <n v="10909"/>
    <s v="OK "/>
    <s v="GOMMA "/>
    <s v="4362-1"/>
    <n v="290.74"/>
    <n v="290.74"/>
    <n v="2.6651388761573015E-2"/>
  </r>
  <r>
    <s v="1950"/>
    <s v="0924"/>
    <x v="3"/>
    <d v="2024-08-07T00:00:00"/>
    <m/>
    <x v="2"/>
    <s v="GRITSCH"/>
    <x v="5"/>
    <x v="4"/>
    <n v="1"/>
    <x v="1"/>
    <s v="TRASEIRO"/>
    <x v="1"/>
    <x v="39"/>
    <s v="SUNNY NP226"/>
    <x v="1"/>
    <s v="VW SAVEIRO"/>
    <s v="SDU9F72"/>
    <n v="84188"/>
    <n v="84188"/>
    <n v="95097"/>
    <n v="10909"/>
    <s v="OK "/>
    <s v="GOMMA "/>
    <s v="4362-1"/>
    <n v="290.74"/>
    <n v="290.74"/>
    <n v="2.6651388761573015E-2"/>
  </r>
  <r>
    <n v="1952"/>
    <s v="0924"/>
    <x v="3"/>
    <d v="2024-08-07T00:00:00"/>
    <m/>
    <x v="2"/>
    <s v="GRITSCH"/>
    <x v="5"/>
    <x v="4"/>
    <n v="1"/>
    <x v="1"/>
    <s v="TRASEIRO"/>
    <x v="1"/>
    <x v="39"/>
    <s v="SUNNY NP226"/>
    <x v="1"/>
    <s v="VW SAVEIRO"/>
    <s v="SDU9F72"/>
    <n v="84188"/>
    <n v="84188"/>
    <n v="95097"/>
    <n v="10909"/>
    <s v="OK "/>
    <s v="GOMMA "/>
    <s v="4362-1"/>
    <n v="290.74"/>
    <n v="290.74"/>
    <n v="2.6651388761573015E-2"/>
  </r>
  <r>
    <m/>
    <n v="924"/>
    <x v="3"/>
    <d v="2024-08-07T00:00:00"/>
    <m/>
    <x v="2"/>
    <s v="GRITSCH"/>
    <x v="5"/>
    <x v="5"/>
    <n v="1"/>
    <x v="1"/>
    <s v="TRASEIRO"/>
    <x v="1"/>
    <x v="39"/>
    <s v="SUNNY NP226"/>
    <x v="1"/>
    <s v="VW SAVEIRO"/>
    <s v="SEP6E28"/>
    <n v="84084"/>
    <m/>
    <m/>
    <s v=""/>
    <s v="OK "/>
    <s v="GOMMA "/>
    <s v="4362-1"/>
    <n v="290.74"/>
    <n v="290.74"/>
    <s v=""/>
  </r>
  <r>
    <m/>
    <n v="924"/>
    <x v="3"/>
    <d v="2024-08-07T00:00:00"/>
    <m/>
    <x v="2"/>
    <s v="GRITSCH"/>
    <x v="5"/>
    <x v="5"/>
    <n v="1"/>
    <x v="1"/>
    <s v="TRASEIRO"/>
    <x v="1"/>
    <x v="39"/>
    <s v="SUNNY NP226"/>
    <x v="1"/>
    <s v="VW SAVEIRO"/>
    <s v="SEP6E28"/>
    <n v="84084"/>
    <m/>
    <m/>
    <s v=""/>
    <s v="OK "/>
    <s v="GOMMA "/>
    <s v="4362-1"/>
    <n v="290.74"/>
    <n v="290.74"/>
    <s v=""/>
  </r>
  <r>
    <m/>
    <n v="924"/>
    <x v="3"/>
    <d v="2024-08-07T00:00:00"/>
    <m/>
    <x v="2"/>
    <s v="GRITSCH"/>
    <x v="5"/>
    <x v="5"/>
    <n v="1"/>
    <x v="1"/>
    <s v="DIANTEIRO"/>
    <x v="1"/>
    <x v="39"/>
    <s v="SUNNY NP226"/>
    <x v="1"/>
    <s v="VW SAVEIRO"/>
    <s v="SEP6E28"/>
    <n v="84084"/>
    <m/>
    <m/>
    <s v=""/>
    <s v="OK "/>
    <s v="GOMMA "/>
    <s v="4362-1"/>
    <n v="290.74"/>
    <n v="290.74"/>
    <s v=""/>
  </r>
  <r>
    <m/>
    <n v="924"/>
    <x v="3"/>
    <d v="2024-08-07T00:00:00"/>
    <m/>
    <x v="2"/>
    <s v="GRITSCH"/>
    <x v="5"/>
    <x v="5"/>
    <n v="1"/>
    <x v="1"/>
    <s v="DIANTEIRO"/>
    <x v="1"/>
    <x v="39"/>
    <s v="SUNNY NP226"/>
    <x v="1"/>
    <s v="VW SAVEIRO"/>
    <s v="SEP6E28"/>
    <n v="84084"/>
    <m/>
    <m/>
    <s v=""/>
    <s v="OK "/>
    <s v="GOMMA "/>
    <s v="4362-1"/>
    <n v="290.74"/>
    <n v="290.74"/>
    <s v=""/>
  </r>
  <r>
    <n v="1969"/>
    <s v="1724"/>
    <x v="3"/>
    <d v="2024-08-08T00:00:00"/>
    <m/>
    <x v="2"/>
    <s v="GRITSCH"/>
    <x v="7"/>
    <x v="20"/>
    <n v="1"/>
    <x v="2"/>
    <s v="DIANTEIRO"/>
    <x v="13"/>
    <x v="40"/>
    <s v="VECTRA MX"/>
    <x v="1"/>
    <s v="FIAT UNO"/>
    <s v="RHK7J53"/>
    <n v="124559"/>
    <m/>
    <m/>
    <s v=""/>
    <s v="OK "/>
    <s v="GOMMA "/>
    <n v="4531"/>
    <n v="294.69"/>
    <n v="294.69"/>
    <s v=""/>
  </r>
  <r>
    <n v="1970"/>
    <s v="0524"/>
    <x v="3"/>
    <d v="2024-08-08T00:00:00"/>
    <m/>
    <x v="2"/>
    <s v="GRITSCH"/>
    <x v="7"/>
    <x v="20"/>
    <n v="1"/>
    <x v="2"/>
    <s v="DIANTEIRO"/>
    <x v="13"/>
    <x v="40"/>
    <s v="VECTRA MX"/>
    <x v="1"/>
    <s v="FIAT UNO"/>
    <s v="RHK7J53"/>
    <n v="124559"/>
    <m/>
    <m/>
    <s v=""/>
    <s v="OK "/>
    <s v="GOMMA "/>
    <n v="4531"/>
    <n v="294.69"/>
    <n v="294.69"/>
    <s v=""/>
  </r>
  <r>
    <n v="1971"/>
    <s v="0724"/>
    <x v="3"/>
    <d v="2024-08-08T00:00:00"/>
    <m/>
    <x v="2"/>
    <s v="GRITSCH"/>
    <x v="7"/>
    <x v="20"/>
    <n v="1"/>
    <x v="2"/>
    <s v="TRASEIRO"/>
    <x v="13"/>
    <x v="40"/>
    <s v="VECTRA MX"/>
    <x v="1"/>
    <s v="FIAT UNO"/>
    <s v="RHK7J53"/>
    <n v="124559"/>
    <m/>
    <m/>
    <s v=""/>
    <s v="OK "/>
    <s v="GOMMA "/>
    <n v="4531"/>
    <n v="294.69"/>
    <n v="294.69"/>
    <s v=""/>
  </r>
  <r>
    <n v="1972"/>
    <s v="1724"/>
    <x v="3"/>
    <d v="2024-08-08T00:00:00"/>
    <m/>
    <x v="2"/>
    <s v="GRITSCH"/>
    <x v="7"/>
    <x v="20"/>
    <n v="1"/>
    <x v="2"/>
    <s v="TRASEIRO"/>
    <x v="13"/>
    <x v="40"/>
    <s v="VECTRA MX"/>
    <x v="1"/>
    <s v="FIAT UNO"/>
    <s v="RHK7J53"/>
    <n v="124559"/>
    <m/>
    <m/>
    <s v=""/>
    <s v="OK "/>
    <s v="GOMMA "/>
    <n v="4531"/>
    <n v="294.69"/>
    <n v="294.69"/>
    <s v=""/>
  </r>
  <r>
    <n v="1944"/>
    <s v="0924"/>
    <x v="3"/>
    <d v="2024-08-08T00:00:00"/>
    <m/>
    <x v="2"/>
    <s v="GRITSCH"/>
    <x v="5"/>
    <x v="1"/>
    <n v="1"/>
    <x v="1"/>
    <s v="DIANTEIRO"/>
    <x v="1"/>
    <x v="39"/>
    <s v="SUNNY NP226"/>
    <x v="1"/>
    <s v="VW SAVEIRO"/>
    <s v="SDU9E88"/>
    <n v="167555"/>
    <n v="167555"/>
    <n v="193782"/>
    <n v="26227"/>
    <s v="OK "/>
    <s v="GOMMA "/>
    <s v="4362-1"/>
    <n v="290.74"/>
    <n v="290.74"/>
    <n v="1.108552255309414E-2"/>
  </r>
  <r>
    <n v="1946"/>
    <s v="0924"/>
    <x v="3"/>
    <d v="2024-08-08T00:00:00"/>
    <m/>
    <x v="2"/>
    <s v="GRITSCH"/>
    <x v="5"/>
    <x v="1"/>
    <n v="1"/>
    <x v="1"/>
    <s v="DIANTEIRO"/>
    <x v="1"/>
    <x v="39"/>
    <s v="SUNNY NP226"/>
    <x v="1"/>
    <s v="VW SAVEIRO"/>
    <s v="SDU9E88"/>
    <n v="167555"/>
    <n v="167555"/>
    <n v="193782"/>
    <n v="26227"/>
    <s v="OK "/>
    <s v="GOMMA "/>
    <s v="4362-1"/>
    <n v="290.74"/>
    <n v="290.74"/>
    <n v="1.108552255309414E-2"/>
  </r>
  <r>
    <s v="1967"/>
    <s v="1724"/>
    <x v="3"/>
    <d v="2024-08-13T00:00:00"/>
    <m/>
    <x v="2"/>
    <s v="GRITSCH"/>
    <x v="2"/>
    <x v="13"/>
    <n v="1"/>
    <x v="2"/>
    <s v="DIANTEIRO"/>
    <x v="2"/>
    <x v="11"/>
    <s v="HIFLY SUPER2000"/>
    <x v="1"/>
    <s v="FIAT FIORINO"/>
    <s v="RHS8D14"/>
    <n v="125107"/>
    <m/>
    <m/>
    <s v=""/>
    <s v="OK "/>
    <s v="GOMMA "/>
    <n v="2489"/>
    <n v="292.57"/>
    <n v="292.57"/>
    <s v=""/>
  </r>
  <r>
    <s v="1968"/>
    <s v="1724"/>
    <x v="3"/>
    <d v="2024-08-13T00:00:00"/>
    <m/>
    <x v="2"/>
    <s v="GRITSCH"/>
    <x v="2"/>
    <x v="13"/>
    <n v="1"/>
    <x v="2"/>
    <s v="DIANTEIRO"/>
    <x v="2"/>
    <x v="11"/>
    <s v="HIFLY SUPER2000"/>
    <x v="1"/>
    <s v="FIAT FIORINO"/>
    <s v="RHS8D14"/>
    <n v="125107"/>
    <m/>
    <m/>
    <s v=""/>
    <s v="OK "/>
    <s v="GOMMA "/>
    <n v="2489"/>
    <n v="292.57"/>
    <n v="292.57"/>
    <s v=""/>
  </r>
  <r>
    <s v="1826"/>
    <s v="1724"/>
    <x v="3"/>
    <d v="2024-08-13T00:00:00"/>
    <m/>
    <x v="2"/>
    <s v="GRITSCH"/>
    <x v="2"/>
    <x v="13"/>
    <n v="1"/>
    <x v="2"/>
    <s v="DIANTEIRO"/>
    <x v="2"/>
    <x v="11"/>
    <s v="HIFLY SUPER2000"/>
    <x v="1"/>
    <s v="FIAT FIORINO"/>
    <s v="RHS8D14"/>
    <n v="125107"/>
    <m/>
    <m/>
    <s v=""/>
    <s v="OK "/>
    <s v="GOMMA "/>
    <n v="2489"/>
    <n v="292.57"/>
    <n v="292.57"/>
    <s v=""/>
  </r>
  <r>
    <s v="1957"/>
    <s v="1724"/>
    <x v="3"/>
    <d v="2024-08-13T00:00:00"/>
    <m/>
    <x v="2"/>
    <s v="GRITSCH"/>
    <x v="2"/>
    <x v="13"/>
    <n v="1"/>
    <x v="2"/>
    <s v="DIANTEIRO"/>
    <x v="2"/>
    <x v="11"/>
    <s v="HIFLY SUPER2000"/>
    <x v="1"/>
    <s v="FIAT FIORINO"/>
    <s v="RHS8D14"/>
    <n v="125107"/>
    <m/>
    <m/>
    <s v=""/>
    <s v="OK "/>
    <s v="GOMMA "/>
    <n v="2489"/>
    <n v="292.57"/>
    <n v="292.57"/>
    <s v=""/>
  </r>
  <r>
    <s v="1965"/>
    <s v="1724"/>
    <x v="3"/>
    <d v="2024-08-13T00:00:00"/>
    <m/>
    <x v="2"/>
    <s v="GRITSCH"/>
    <x v="2"/>
    <x v="3"/>
    <n v="1"/>
    <x v="2"/>
    <s v="DIANTEIRO"/>
    <x v="2"/>
    <x v="11"/>
    <s v="HIFLY SUPER2000"/>
    <x v="1"/>
    <s v="FIAT FIORINO"/>
    <s v="RHS8D22"/>
    <n v="194978"/>
    <m/>
    <m/>
    <s v=""/>
    <s v="OK "/>
    <s v="GOMMA "/>
    <n v="2489"/>
    <n v="292.57"/>
    <n v="292.57"/>
    <s v=""/>
  </r>
  <r>
    <s v="1966"/>
    <s v="1724"/>
    <x v="3"/>
    <d v="2024-08-13T00:00:00"/>
    <m/>
    <x v="2"/>
    <s v="GRITSCH"/>
    <x v="2"/>
    <x v="3"/>
    <n v="1"/>
    <x v="2"/>
    <s v="DIANTEIRO"/>
    <x v="2"/>
    <x v="11"/>
    <s v="HIFLY SUPER2000"/>
    <x v="1"/>
    <s v="FIAT FIORINO"/>
    <s v="RHS8D22"/>
    <n v="194978"/>
    <m/>
    <m/>
    <s v=""/>
    <s v="OK "/>
    <s v="GOMMA "/>
    <n v="2489"/>
    <n v="292.57"/>
    <n v="292.57"/>
    <s v=""/>
  </r>
  <r>
    <s v="1979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E88"/>
    <n v="167555"/>
    <n v="167555"/>
    <n v="193782"/>
    <n v="26227"/>
    <s v="OK "/>
    <s v="JR DIAS"/>
    <s v="14174-1"/>
    <n v="273"/>
    <n v="273"/>
    <n v="1.0409120372135585E-2"/>
  </r>
  <r>
    <s v="1980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E88"/>
    <n v="167555"/>
    <n v="167555"/>
    <n v="193782"/>
    <n v="26227"/>
    <s v="OK "/>
    <s v="JR DIAS"/>
    <s v="14174-1"/>
    <n v="273"/>
    <n v="273"/>
    <n v="1.0409120372135585E-2"/>
  </r>
  <r>
    <s v="1981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F71"/>
    <n v="171610"/>
    <m/>
    <m/>
    <s v=""/>
    <s v="OK "/>
    <s v="JR DIAS"/>
    <s v="14174-1"/>
    <n v="273"/>
    <n v="273"/>
    <s v=""/>
  </r>
  <r>
    <s v="1982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F71"/>
    <n v="171610"/>
    <m/>
    <m/>
    <s v=""/>
    <s v="OK "/>
    <s v="JR DIAS"/>
    <s v="14174-1"/>
    <n v="273"/>
    <n v="273"/>
    <s v=""/>
  </r>
  <r>
    <s v="1983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F71"/>
    <n v="171610"/>
    <m/>
    <m/>
    <s v=""/>
    <s v="OK "/>
    <s v="JR DIAS"/>
    <s v="14174-1"/>
    <n v="273"/>
    <n v="273"/>
    <s v=""/>
  </r>
  <r>
    <s v="1984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F71"/>
    <n v="171610"/>
    <m/>
    <m/>
    <s v=""/>
    <s v="OK "/>
    <s v="JR DIAS"/>
    <s v="14174-1"/>
    <n v="273"/>
    <n v="273"/>
    <s v=""/>
  </r>
  <r>
    <n v="1977"/>
    <s v="0824"/>
    <x v="3"/>
    <d v="2024-08-13T00:00:00"/>
    <m/>
    <x v="2"/>
    <s v="GRITSCH"/>
    <x v="2"/>
    <x v="7"/>
    <n v="1"/>
    <x v="1"/>
    <s v="DIANTEIRO"/>
    <x v="1"/>
    <x v="45"/>
    <s v="ULTIMATER"/>
    <x v="1"/>
    <s v="VW SAVEIRO"/>
    <s v="SDU9G05"/>
    <n v="105300"/>
    <m/>
    <m/>
    <s v=""/>
    <s v="OK "/>
    <s v="JR DIAS"/>
    <s v="14174-1"/>
    <n v="273"/>
    <n v="273"/>
    <s v=""/>
  </r>
  <r>
    <n v="1978"/>
    <s v="0824"/>
    <x v="3"/>
    <d v="2024-08-13T00:00:00"/>
    <m/>
    <x v="2"/>
    <s v="GRITSCH"/>
    <x v="2"/>
    <x v="7"/>
    <n v="1"/>
    <x v="1"/>
    <s v="DIANTEIRO"/>
    <x v="1"/>
    <x v="45"/>
    <s v="ULTIMATER"/>
    <x v="1"/>
    <s v="VW SAVEIRO"/>
    <s v="SDU9G06"/>
    <n v="105301"/>
    <m/>
    <m/>
    <s v=""/>
    <s v="OK "/>
    <s v="JR DIAS"/>
    <s v="14174-1"/>
    <n v="273"/>
    <n v="273"/>
    <s v=""/>
  </r>
  <r>
    <s v="1985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EI5B90"/>
    <n v="119420"/>
    <m/>
    <m/>
    <s v=""/>
    <s v="OK "/>
    <s v="JR DIAS"/>
    <s v="14174-1"/>
    <n v="273"/>
    <n v="273"/>
    <s v=""/>
  </r>
  <r>
    <s v="1986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EI5B90"/>
    <n v="119420"/>
    <m/>
    <m/>
    <s v=""/>
    <s v="OK "/>
    <s v="JR DIAS"/>
    <s v="14174-1"/>
    <n v="273"/>
    <n v="273"/>
    <s v=""/>
  </r>
  <r>
    <s v="1987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EI5B90"/>
    <n v="119420"/>
    <m/>
    <m/>
    <s v=""/>
    <s v="OK "/>
    <s v="JR DIAS"/>
    <s v="14174-1"/>
    <n v="273"/>
    <n v="273"/>
    <s v=""/>
  </r>
  <r>
    <s v="1988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EI5B90"/>
    <n v="119420"/>
    <m/>
    <m/>
    <s v=""/>
    <s v="OK "/>
    <s v="JR DIAS"/>
    <s v="14174-1"/>
    <n v="273"/>
    <n v="273"/>
    <s v=""/>
  </r>
  <r>
    <n v="1999"/>
    <s v="0624"/>
    <x v="3"/>
    <d v="2024-08-16T00:00:00"/>
    <m/>
    <x v="2"/>
    <s v="GRITSCH"/>
    <x v="5"/>
    <x v="4"/>
    <n v="1"/>
    <x v="1"/>
    <s v="DIANTEIRO"/>
    <x v="1"/>
    <x v="45"/>
    <s v="ULTIMATER"/>
    <x v="1"/>
    <s v="VW SAVEIRO"/>
    <s v="SDU9E92"/>
    <n v="74198"/>
    <n v="74198"/>
    <m/>
    <s v=""/>
    <s v="OK "/>
    <s v="JR DIAS"/>
    <s v="14174-1"/>
    <n v="273"/>
    <n v="273"/>
    <s v=""/>
  </r>
  <r>
    <n v="2000"/>
    <s v="4423"/>
    <x v="3"/>
    <d v="2024-08-16T00:00:00"/>
    <m/>
    <x v="2"/>
    <s v="GRITSCH"/>
    <x v="5"/>
    <x v="4"/>
    <n v="1"/>
    <x v="1"/>
    <s v="DIANTEIRO"/>
    <x v="1"/>
    <x v="45"/>
    <s v="ULTIMATER"/>
    <x v="1"/>
    <s v="VW SAVEIRO"/>
    <s v="SDU9E93"/>
    <n v="74198"/>
    <n v="74198"/>
    <m/>
    <s v=""/>
    <s v="OK "/>
    <s v="JR DIAS"/>
    <s v="14174-1"/>
    <n v="273"/>
    <n v="273"/>
    <s v=""/>
  </r>
  <r>
    <s v="2007"/>
    <m/>
    <x v="3"/>
    <d v="2024-08-19T00:00:00"/>
    <m/>
    <x v="2"/>
    <s v="GRITSCH"/>
    <x v="7"/>
    <x v="20"/>
    <n v="1"/>
    <x v="0"/>
    <s v="DIANTEIRO"/>
    <x v="0"/>
    <x v="39"/>
    <s v="SUNNY NL106"/>
    <x v="1"/>
    <s v="RENAULT MASTER"/>
    <s v="BEK3H48"/>
    <n v="177323"/>
    <m/>
    <m/>
    <s v=""/>
    <s v="OK "/>
    <s v="GOMMA "/>
    <s v="2559-1"/>
    <n v="591.4"/>
    <n v="591.4"/>
    <s v=""/>
  </r>
  <r>
    <n v="2009"/>
    <m/>
    <x v="3"/>
    <d v="2024-08-19T00:00:00"/>
    <m/>
    <x v="2"/>
    <s v="GRITSCH"/>
    <x v="7"/>
    <x v="20"/>
    <n v="1"/>
    <x v="0"/>
    <s v="DIANTEIRO"/>
    <x v="0"/>
    <x v="39"/>
    <s v="SUNNY NL106"/>
    <x v="1"/>
    <s v="RENAULT MASTER"/>
    <s v="BEK3H48"/>
    <n v="177323"/>
    <m/>
    <m/>
    <s v=""/>
    <s v="OK "/>
    <s v="GOMMA "/>
    <s v="2559-1"/>
    <n v="591.4"/>
    <n v="591.4"/>
    <s v=""/>
  </r>
  <r>
    <s v="2002"/>
    <m/>
    <x v="3"/>
    <d v="2024-08-19T00:00:00"/>
    <m/>
    <x v="2"/>
    <s v="GRITSCH"/>
    <x v="2"/>
    <x v="3"/>
    <n v="1"/>
    <x v="0"/>
    <s v="DIANTEIRO"/>
    <x v="0"/>
    <x v="39"/>
    <s v="SUNNY NL106"/>
    <x v="1"/>
    <s v="RENAULT MASTER"/>
    <s v="RHP7C47"/>
    <n v="75698"/>
    <m/>
    <m/>
    <s v=""/>
    <s v="OK "/>
    <s v="GOMMA "/>
    <s v="2559-1"/>
    <n v="591.4"/>
    <n v="591.4"/>
    <s v=""/>
  </r>
  <r>
    <s v="1997"/>
    <m/>
    <x v="3"/>
    <d v="2024-08-19T00:00:00"/>
    <m/>
    <x v="2"/>
    <s v="GRITSCH"/>
    <x v="2"/>
    <x v="3"/>
    <n v="1"/>
    <x v="0"/>
    <s v="DIANTEIRO"/>
    <x v="0"/>
    <x v="3"/>
    <s v="SUNNY NL106"/>
    <x v="1"/>
    <s v="RENAULT MASTER"/>
    <s v="RHP7C47"/>
    <n v="75698"/>
    <m/>
    <m/>
    <s v=""/>
    <s v="OK "/>
    <s v="GOMMA "/>
    <s v="2559-1"/>
    <n v="591.4"/>
    <n v="591.4"/>
    <s v=""/>
  </r>
  <r>
    <s v="2022"/>
    <m/>
    <x v="3"/>
    <d v="2024-08-20T00:00:00"/>
    <m/>
    <x v="2"/>
    <s v="GRITSCH"/>
    <x v="5"/>
    <x v="4"/>
    <n v="1"/>
    <x v="0"/>
    <s v="DIANTEIRO"/>
    <x v="5"/>
    <x v="3"/>
    <s v="APOLLO ALTRUST"/>
    <x v="1"/>
    <s v="MB SPRINTER"/>
    <s v="BDW3F49"/>
    <n v="99880"/>
    <n v="99880"/>
    <m/>
    <s v=""/>
    <s v="OK "/>
    <s v="GOMMA "/>
    <s v="2594-1"/>
    <n v="862.55"/>
    <n v="862.55"/>
    <s v=""/>
  </r>
  <r>
    <s v="2023"/>
    <m/>
    <x v="3"/>
    <d v="2024-08-20T00:00:00"/>
    <m/>
    <x v="2"/>
    <s v="GRITSCH"/>
    <x v="5"/>
    <x v="4"/>
    <n v="1"/>
    <x v="0"/>
    <s v="DIANTEIRO"/>
    <x v="5"/>
    <x v="3"/>
    <s v="APOLLO ALTRUST"/>
    <x v="1"/>
    <s v="MB SPRINTER"/>
    <s v="BDW3F49"/>
    <n v="99880"/>
    <n v="99880"/>
    <m/>
    <s v=""/>
    <s v="OK "/>
    <s v="GOMMA "/>
    <s v="2594-1"/>
    <n v="862.55"/>
    <n v="862.55"/>
    <s v=""/>
  </r>
  <r>
    <s v="2024"/>
    <m/>
    <x v="3"/>
    <d v="2024-08-20T00:00:00"/>
    <m/>
    <x v="2"/>
    <s v="GRITSCH"/>
    <x v="5"/>
    <x v="4"/>
    <n v="1"/>
    <x v="0"/>
    <s v="TRASEIRO"/>
    <x v="5"/>
    <x v="3"/>
    <s v="APOLLO ALTRUST"/>
    <x v="1"/>
    <s v="MB SPRINTER"/>
    <s v="BDW3F49"/>
    <n v="99880"/>
    <n v="99880"/>
    <m/>
    <s v=""/>
    <s v="OK "/>
    <s v="GOMMA "/>
    <s v="2594-1"/>
    <n v="862.55"/>
    <n v="862.55"/>
    <s v=""/>
  </r>
  <r>
    <n v="2025"/>
    <m/>
    <x v="3"/>
    <d v="2024-08-20T00:00:00"/>
    <m/>
    <x v="2"/>
    <s v="GRITSCH"/>
    <x v="5"/>
    <x v="4"/>
    <n v="1"/>
    <x v="0"/>
    <s v="TRASEIRO"/>
    <x v="5"/>
    <x v="3"/>
    <s v="APOLLO ALTRUST"/>
    <x v="1"/>
    <s v="MB SPRINTER"/>
    <s v="BDW3F49"/>
    <n v="99880"/>
    <n v="99880"/>
    <m/>
    <s v=""/>
    <s v="OK "/>
    <s v="GOMMA "/>
    <s v="2594-1"/>
    <n v="862.55"/>
    <n v="862.55"/>
    <s v=""/>
  </r>
  <r>
    <s v="1887"/>
    <m/>
    <x v="3"/>
    <d v="2024-08-20T00:00:00"/>
    <m/>
    <x v="2"/>
    <s v="GRITSCH"/>
    <x v="5"/>
    <x v="1"/>
    <n v="1"/>
    <x v="0"/>
    <s v="DIANTEIRO"/>
    <x v="5"/>
    <x v="3"/>
    <s v="APOLLO ALTRUST"/>
    <x v="1"/>
    <s v="MB SPRINTER"/>
    <s v="SFD5C30"/>
    <n v="39210"/>
    <n v="39210"/>
    <n v="93856"/>
    <n v="54646"/>
    <s v="OK "/>
    <s v="GOMMA "/>
    <s v="2475"/>
    <n v="868.85"/>
    <n v="868.85"/>
    <n v="1.5899608388537129E-2"/>
  </r>
  <r>
    <s v="1888"/>
    <m/>
    <x v="3"/>
    <d v="2024-08-20T00:00:00"/>
    <m/>
    <x v="2"/>
    <s v="GRITSCH"/>
    <x v="5"/>
    <x v="1"/>
    <n v="1"/>
    <x v="0"/>
    <s v="DIANTEIRO"/>
    <x v="5"/>
    <x v="3"/>
    <s v="APOLLO ALTRUST"/>
    <x v="1"/>
    <s v="MB SPRINTER"/>
    <s v="SFD5C30"/>
    <n v="39210"/>
    <n v="39210"/>
    <n v="93856"/>
    <n v="54646"/>
    <s v="OK "/>
    <s v="GOMMA "/>
    <s v="2475"/>
    <n v="868.85"/>
    <n v="868.85"/>
    <n v="1.5899608388537129E-2"/>
  </r>
  <r>
    <n v="2020"/>
    <m/>
    <x v="3"/>
    <d v="2024-08-20T00:00:00"/>
    <m/>
    <x v="2"/>
    <s v="GRITSCH"/>
    <x v="5"/>
    <x v="1"/>
    <n v="1"/>
    <x v="0"/>
    <s v="DIANTEIRO"/>
    <x v="5"/>
    <x v="3"/>
    <s v="APOLLO ALTRUST"/>
    <x v="1"/>
    <s v="MB SPRINTER"/>
    <s v="SFD5C30"/>
    <n v="39211"/>
    <n v="39211"/>
    <n v="93856"/>
    <n v="54645"/>
    <s v="OK "/>
    <s v="GOMMA "/>
    <s v="2594-1"/>
    <n v="862.55"/>
    <n v="862.55"/>
    <n v="1.578460975386586E-2"/>
  </r>
  <r>
    <s v="2021"/>
    <m/>
    <x v="3"/>
    <d v="2024-08-20T00:00:00"/>
    <m/>
    <x v="2"/>
    <s v="GRITSCH"/>
    <x v="5"/>
    <x v="1"/>
    <n v="1"/>
    <x v="0"/>
    <s v="DIANTEIRO"/>
    <x v="5"/>
    <x v="3"/>
    <s v="APOLLO ALTRUST"/>
    <x v="1"/>
    <s v="MB SPRINTER"/>
    <s v="SFD5C30"/>
    <n v="39212"/>
    <n v="39212"/>
    <n v="93856"/>
    <n v="54644"/>
    <s v="OK "/>
    <s v="GOMMA "/>
    <s v="2594-1"/>
    <n v="862.55"/>
    <n v="862.55"/>
    <n v="1.5784898616499524E-2"/>
  </r>
  <r>
    <s v="1995"/>
    <m/>
    <x v="3"/>
    <d v="2024-08-21T00:00:00"/>
    <m/>
    <x v="2"/>
    <s v="GRITSCH"/>
    <x v="5"/>
    <x v="2"/>
    <n v="1"/>
    <x v="0"/>
    <s v="DIANTEIRO"/>
    <x v="0"/>
    <x v="39"/>
    <s v="SUNNY NL106"/>
    <x v="1"/>
    <s v="RENAULT MASTER"/>
    <s v="BEP1I25"/>
    <n v="140271"/>
    <m/>
    <m/>
    <s v=""/>
    <s v="OK "/>
    <s v="GOMMA "/>
    <s v="2559-1"/>
    <n v="591.4"/>
    <n v="591.4"/>
    <s v=""/>
  </r>
  <r>
    <s v="1991"/>
    <m/>
    <x v="3"/>
    <d v="2024-08-21T00:00:00"/>
    <m/>
    <x v="2"/>
    <s v="GRITSCH"/>
    <x v="5"/>
    <x v="2"/>
    <n v="1"/>
    <x v="0"/>
    <s v="DIANTEIRO"/>
    <x v="0"/>
    <x v="39"/>
    <s v="SUNNY NL106"/>
    <x v="1"/>
    <s v="RENAULT MASTER"/>
    <s v="BEP1I25"/>
    <n v="140271"/>
    <m/>
    <m/>
    <s v=""/>
    <s v="OK "/>
    <s v="GOMMA "/>
    <s v="2559-1"/>
    <n v="591.4"/>
    <n v="591.4"/>
    <s v=""/>
  </r>
  <r>
    <s v="2003"/>
    <m/>
    <x v="3"/>
    <d v="2024-08-21T00:00:00"/>
    <m/>
    <x v="2"/>
    <s v="GRITSCH"/>
    <x v="5"/>
    <x v="2"/>
    <n v="1"/>
    <x v="0"/>
    <s v="TRASEIRO"/>
    <x v="0"/>
    <x v="39"/>
    <s v="SUNNY NL106"/>
    <x v="1"/>
    <s v="RENAULT MASTER"/>
    <s v="BEP1I25"/>
    <n v="140271"/>
    <m/>
    <m/>
    <s v=""/>
    <s v="OK "/>
    <s v="GOMMA "/>
    <s v="2559-1"/>
    <n v="591.4"/>
    <n v="591.4"/>
    <s v=""/>
  </r>
  <r>
    <s v="1992"/>
    <m/>
    <x v="3"/>
    <d v="2024-08-21T00:00:00"/>
    <m/>
    <x v="2"/>
    <s v="GRITSCH"/>
    <x v="5"/>
    <x v="2"/>
    <n v="1"/>
    <x v="0"/>
    <s v="TRASEIRO"/>
    <x v="0"/>
    <x v="39"/>
    <s v="SUNNY NL106"/>
    <x v="1"/>
    <s v="RENAULT MASTER"/>
    <s v="BEP1I25"/>
    <n v="140271"/>
    <m/>
    <m/>
    <s v=""/>
    <s v="OK "/>
    <s v="GOMMA "/>
    <s v="2559-1"/>
    <n v="591.4"/>
    <n v="591.4"/>
    <s v=""/>
  </r>
  <r>
    <s v="2007"/>
    <m/>
    <x v="3"/>
    <d v="2024-08-21T00:00:00"/>
    <m/>
    <x v="2"/>
    <s v="GRITSCH"/>
    <x v="5"/>
    <x v="2"/>
    <n v="1"/>
    <x v="0"/>
    <s v="DIANTEIRO"/>
    <x v="0"/>
    <x v="39"/>
    <s v="SUNNY NL106"/>
    <x v="1"/>
    <s v="RENAULT MASTER"/>
    <s v="BEP1I29"/>
    <n v="77705"/>
    <m/>
    <m/>
    <s v=""/>
    <s v="OK "/>
    <s v="GOMMA "/>
    <s v="2559-1"/>
    <n v="591.4"/>
    <n v="591.4"/>
    <s v=""/>
  </r>
  <r>
    <s v="2001"/>
    <m/>
    <x v="3"/>
    <d v="2024-08-21T00:00:00"/>
    <m/>
    <x v="2"/>
    <s v="GRITSCH"/>
    <x v="5"/>
    <x v="2"/>
    <n v="1"/>
    <x v="0"/>
    <s v="DIANTEIRO"/>
    <x v="0"/>
    <x v="39"/>
    <s v="SUNNY NL106"/>
    <x v="1"/>
    <s v="RENAULT MASTER"/>
    <s v="BEP1I29"/>
    <n v="77705"/>
    <m/>
    <m/>
    <s v=""/>
    <s v="OK "/>
    <s v="GOMMA "/>
    <s v="2559-1"/>
    <n v="591.4"/>
    <n v="591.4"/>
    <s v=""/>
  </r>
  <r>
    <s v="1998"/>
    <m/>
    <x v="3"/>
    <d v="2024-08-21T00:00:00"/>
    <m/>
    <x v="2"/>
    <s v="GRITSCH"/>
    <x v="5"/>
    <x v="2"/>
    <n v="1"/>
    <x v="0"/>
    <s v="TRASEIRO"/>
    <x v="0"/>
    <x v="39"/>
    <s v="SUNNY NL106"/>
    <x v="1"/>
    <s v="RENAULT MASTER"/>
    <s v="BEP1I29"/>
    <n v="77705"/>
    <m/>
    <m/>
    <s v=""/>
    <s v="OK "/>
    <s v="GOMMA "/>
    <s v="2559-1"/>
    <n v="591.4"/>
    <n v="591.4"/>
    <s v=""/>
  </r>
  <r>
    <s v="1996"/>
    <m/>
    <x v="3"/>
    <d v="2024-08-21T00:00:00"/>
    <m/>
    <x v="2"/>
    <s v="GRITSCH"/>
    <x v="5"/>
    <x v="2"/>
    <n v="1"/>
    <x v="0"/>
    <s v="TRASEIRO"/>
    <x v="0"/>
    <x v="39"/>
    <s v="SUNNY NL106"/>
    <x v="1"/>
    <s v="RENAULT MASTER"/>
    <s v="BEP1I29"/>
    <n v="77705"/>
    <m/>
    <m/>
    <s v=""/>
    <s v="OK "/>
    <s v="GOMMA "/>
    <s v="2559-1"/>
    <n v="591.4"/>
    <n v="591.4"/>
    <s v=""/>
  </r>
  <r>
    <s v="2005"/>
    <m/>
    <x v="3"/>
    <d v="2024-08-21T00:00:00"/>
    <m/>
    <x v="2"/>
    <s v="GRITSCH"/>
    <x v="5"/>
    <x v="5"/>
    <n v="1"/>
    <x v="0"/>
    <s v="DIANTEIRO"/>
    <x v="0"/>
    <x v="39"/>
    <s v="SUNNY NL106"/>
    <x v="1"/>
    <s v="RENAULT MASTER"/>
    <s v="RHQ6I66"/>
    <n v="86685"/>
    <m/>
    <m/>
    <s v=""/>
    <s v="OK "/>
    <s v="GOMMA "/>
    <s v="2559-1"/>
    <n v="591.4"/>
    <n v="591.4"/>
    <s v=""/>
  </r>
  <r>
    <s v="2002"/>
    <m/>
    <x v="3"/>
    <d v="2024-08-21T00:00:00"/>
    <m/>
    <x v="2"/>
    <s v="GRITSCH"/>
    <x v="5"/>
    <x v="5"/>
    <n v="1"/>
    <x v="0"/>
    <s v="DIANTEIRO"/>
    <x v="0"/>
    <x v="39"/>
    <s v="SUNNY NL106"/>
    <x v="1"/>
    <s v="RENAULT MASTER"/>
    <s v="RHQ6I66"/>
    <n v="86685"/>
    <m/>
    <m/>
    <s v=""/>
    <s v="OK "/>
    <s v="GOMMA "/>
    <s v="2559-1"/>
    <n v="591.4"/>
    <n v="591.4"/>
    <s v=""/>
  </r>
  <r>
    <s v="1999"/>
    <m/>
    <x v="3"/>
    <d v="2024-08-21T00:00:00"/>
    <m/>
    <x v="2"/>
    <s v="GRITSCH"/>
    <x v="5"/>
    <x v="5"/>
    <n v="1"/>
    <x v="0"/>
    <s v="TRASEIRO"/>
    <x v="0"/>
    <x v="39"/>
    <s v="SUNNY NL106"/>
    <x v="1"/>
    <s v="RENAULT MASTER"/>
    <s v="RHQ6I66"/>
    <n v="86685"/>
    <m/>
    <m/>
    <s v=""/>
    <s v="OK "/>
    <s v="GOMMA "/>
    <s v="2559-1"/>
    <n v="591.4"/>
    <n v="591.4"/>
    <s v=""/>
  </r>
  <r>
    <s v="2004"/>
    <m/>
    <x v="3"/>
    <d v="2024-08-21T00:00:00"/>
    <m/>
    <x v="2"/>
    <s v="GRITSCH"/>
    <x v="5"/>
    <x v="5"/>
    <n v="1"/>
    <x v="0"/>
    <s v="TRASEIRO"/>
    <x v="0"/>
    <x v="39"/>
    <s v="SUNNY NL106"/>
    <x v="1"/>
    <s v="RENAULT MASTER"/>
    <s v="RHQ6I66"/>
    <n v="86685"/>
    <m/>
    <m/>
    <s v=""/>
    <s v="OK "/>
    <s v="GOMMA "/>
    <s v="2559-1"/>
    <n v="591.4"/>
    <n v="591.4"/>
    <s v=""/>
  </r>
  <r>
    <s v="2008"/>
    <m/>
    <x v="3"/>
    <d v="2024-08-21T00:00:00"/>
    <m/>
    <x v="2"/>
    <s v="GRITSCH"/>
    <x v="5"/>
    <x v="6"/>
    <n v="1"/>
    <x v="0"/>
    <s v="DIANTEIRO"/>
    <x v="0"/>
    <x v="39"/>
    <s v="SUNNY NL106"/>
    <x v="1"/>
    <s v="RENAULT MASTER"/>
    <s v="SEL0B96"/>
    <n v="75700"/>
    <m/>
    <m/>
    <s v=""/>
    <s v="OK "/>
    <s v="GOMMA "/>
    <s v="2559-1"/>
    <n v="591.4"/>
    <n v="591.4"/>
    <s v=""/>
  </r>
  <r>
    <s v="2011"/>
    <m/>
    <x v="3"/>
    <d v="2024-08-21T00:00:00"/>
    <m/>
    <x v="2"/>
    <s v="GRITSCH"/>
    <x v="5"/>
    <x v="6"/>
    <n v="1"/>
    <x v="0"/>
    <s v="DIANTEIRO"/>
    <x v="0"/>
    <x v="39"/>
    <s v="SUNNY NL106"/>
    <x v="1"/>
    <s v="RENAULT MASTER"/>
    <s v="SEL0B96"/>
    <n v="75700"/>
    <m/>
    <m/>
    <s v=""/>
    <s v="OK "/>
    <s v="GOMMA "/>
    <s v="2559-1"/>
    <n v="591.4"/>
    <n v="591.4"/>
    <s v=""/>
  </r>
  <r>
    <s v="1994"/>
    <m/>
    <x v="3"/>
    <d v="2024-08-21T00:00:00"/>
    <m/>
    <x v="2"/>
    <s v="GRITSCH"/>
    <x v="5"/>
    <x v="6"/>
    <n v="1"/>
    <x v="0"/>
    <s v="TRASEIRO"/>
    <x v="0"/>
    <x v="39"/>
    <s v="SUNNY NL106"/>
    <x v="1"/>
    <s v="RENAULT MASTER"/>
    <s v="SEL0B96"/>
    <n v="75700"/>
    <n v="75780"/>
    <n v="103222"/>
    <n v="27442"/>
    <s v="OK "/>
    <s v="GOMMA "/>
    <s v="2559-1"/>
    <n v="591.4"/>
    <n v="591.4"/>
    <n v="2.1550907368267619E-2"/>
  </r>
  <r>
    <s v="1993"/>
    <m/>
    <x v="3"/>
    <d v="2024-08-21T00:00:00"/>
    <m/>
    <x v="2"/>
    <s v="GRITSCH"/>
    <x v="5"/>
    <x v="6"/>
    <n v="1"/>
    <x v="0"/>
    <s v="TRASEIRO"/>
    <x v="0"/>
    <x v="39"/>
    <s v="SUNNY NL106"/>
    <x v="1"/>
    <s v="RENAULT MASTER"/>
    <s v="SEL0B96"/>
    <n v="75700"/>
    <n v="75780"/>
    <n v="103222"/>
    <n v="27442"/>
    <s v="OK "/>
    <s v="GOMMA "/>
    <s v="2559-1"/>
    <n v="591.4"/>
    <n v="591.4"/>
    <n v="2.1550907368267619E-2"/>
  </r>
  <r>
    <s v="2015"/>
    <m/>
    <x v="3"/>
    <d v="2024-08-22T00:00:00"/>
    <m/>
    <x v="2"/>
    <s v="GRITSCH"/>
    <x v="2"/>
    <x v="7"/>
    <n v="1"/>
    <x v="1"/>
    <s v="DIANTEIRO"/>
    <x v="1"/>
    <x v="45"/>
    <s v="ULTIMATER"/>
    <x v="1"/>
    <s v="VW SAVEIRO"/>
    <s v="SDU9F75"/>
    <n v="100300"/>
    <m/>
    <m/>
    <s v=""/>
    <s v="OK "/>
    <s v="JR DIAS"/>
    <s v="14174-1"/>
    <n v="273"/>
    <n v="273"/>
    <s v=""/>
  </r>
  <r>
    <s v="2014"/>
    <m/>
    <x v="3"/>
    <d v="2024-08-22T00:00:00"/>
    <m/>
    <x v="2"/>
    <s v="GRITSCH"/>
    <x v="2"/>
    <x v="7"/>
    <n v="1"/>
    <x v="1"/>
    <s v="DIANTEIRO"/>
    <x v="1"/>
    <x v="45"/>
    <s v="ULTIMATER"/>
    <x v="1"/>
    <s v="VW SAVEIRO"/>
    <s v="SDU9F75"/>
    <n v="100300"/>
    <m/>
    <m/>
    <s v=""/>
    <s v="OK "/>
    <s v="JR DIAS"/>
    <s v="14174-1"/>
    <n v="273"/>
    <n v="273"/>
    <s v=""/>
  </r>
  <r>
    <s v="2013"/>
    <m/>
    <x v="3"/>
    <d v="2024-08-22T00:00:00"/>
    <m/>
    <x v="2"/>
    <s v="GRITSCH"/>
    <x v="2"/>
    <x v="11"/>
    <n v="1"/>
    <x v="1"/>
    <s v="DIANTEIRO"/>
    <x v="1"/>
    <x v="45"/>
    <s v="ULTIMATER"/>
    <x v="1"/>
    <s v="VW SAVEIRO"/>
    <s v="SEP6E15"/>
    <n v="107105"/>
    <m/>
    <m/>
    <s v=""/>
    <s v="OK "/>
    <s v="JR DIAS"/>
    <s v="14174-1"/>
    <n v="273"/>
    <n v="273"/>
    <s v=""/>
  </r>
  <r>
    <s v="2016"/>
    <m/>
    <x v="3"/>
    <d v="2024-08-22T00:00:00"/>
    <m/>
    <x v="2"/>
    <s v="GRITSCH"/>
    <x v="2"/>
    <x v="11"/>
    <n v="1"/>
    <x v="1"/>
    <s v="DIANTEIRO"/>
    <x v="1"/>
    <x v="45"/>
    <s v="ULTIMATER"/>
    <x v="1"/>
    <s v="VW SAVEIRO"/>
    <s v="SEP6E15"/>
    <n v="107105"/>
    <m/>
    <m/>
    <s v=""/>
    <s v="OK "/>
    <s v="JR DIAS"/>
    <s v="14174-1"/>
    <n v="273"/>
    <n v="273"/>
    <s v=""/>
  </r>
  <r>
    <s v="2017"/>
    <m/>
    <x v="3"/>
    <d v="2024-08-22T00:00:00"/>
    <m/>
    <x v="2"/>
    <s v="GRITSCH"/>
    <x v="2"/>
    <x v="11"/>
    <n v="1"/>
    <x v="1"/>
    <s v="TRASEIRO"/>
    <x v="1"/>
    <x v="45"/>
    <s v="ULTIMATER"/>
    <x v="1"/>
    <s v="VW SAVEIRO"/>
    <s v="SEP6E15"/>
    <n v="107105"/>
    <m/>
    <m/>
    <s v=""/>
    <s v="OK "/>
    <s v="JR DIAS"/>
    <s v="14174-1"/>
    <n v="273"/>
    <n v="273"/>
    <s v=""/>
  </r>
  <r>
    <s v="2018"/>
    <m/>
    <x v="3"/>
    <d v="2024-08-22T00:00:00"/>
    <m/>
    <x v="2"/>
    <s v="GRITSCH"/>
    <x v="2"/>
    <x v="11"/>
    <n v="1"/>
    <x v="1"/>
    <s v="TRASEIRO"/>
    <x v="1"/>
    <x v="45"/>
    <s v="ULTIMATER"/>
    <x v="1"/>
    <s v="VW SAVEIRO"/>
    <s v="SEP6E15"/>
    <n v="107105"/>
    <m/>
    <m/>
    <s v=""/>
    <s v="OK "/>
    <s v="JR DIAS"/>
    <s v="14174-1"/>
    <n v="273"/>
    <n v="273"/>
    <s v=""/>
  </r>
  <r>
    <s v="2046"/>
    <m/>
    <x v="3"/>
    <d v="2024-08-23T00:00:00"/>
    <m/>
    <x v="2"/>
    <s v="GRITSCH"/>
    <x v="5"/>
    <x v="5"/>
    <n v="1"/>
    <x v="4"/>
    <s v="TRAÇÃO"/>
    <x v="10"/>
    <x v="31"/>
    <s v="RECAP"/>
    <x v="0"/>
    <s v="CAMINHÃO FORD 2423"/>
    <s v="BBW0296"/>
    <n v="304279"/>
    <m/>
    <m/>
    <s v=""/>
    <s v="OK "/>
    <s v="IVO RECAP"/>
    <n v="58640"/>
    <n v="490"/>
    <n v="490"/>
    <s v=""/>
  </r>
  <r>
    <s v="124"/>
    <m/>
    <x v="3"/>
    <d v="2024-08-23T00:00:00"/>
    <m/>
    <x v="2"/>
    <s v="GRITSCH"/>
    <x v="5"/>
    <x v="5"/>
    <n v="1"/>
    <x v="4"/>
    <s v="TRAÇÃO"/>
    <x v="10"/>
    <x v="31"/>
    <s v="RECAP"/>
    <x v="0"/>
    <s v="CAMINHÃO FORD 2423"/>
    <s v="BBW0296"/>
    <n v="304280"/>
    <m/>
    <m/>
    <s v=""/>
    <s v="OK "/>
    <s v="IVO RECAP"/>
    <n v="58640"/>
    <n v="490"/>
    <n v="490"/>
    <s v=""/>
  </r>
  <r>
    <s v="165"/>
    <m/>
    <x v="3"/>
    <d v="2024-08-23T00:00:00"/>
    <m/>
    <x v="2"/>
    <s v="GRITSCH"/>
    <x v="5"/>
    <x v="5"/>
    <n v="1"/>
    <x v="4"/>
    <s v="TRUCK"/>
    <x v="10"/>
    <x v="31"/>
    <s v="RECAP"/>
    <x v="0"/>
    <s v="CAMINHÃO FORD 2423"/>
    <s v="BBW0296"/>
    <n v="304281"/>
    <m/>
    <m/>
    <s v=""/>
    <s v="OK "/>
    <s v="IVO RECAP"/>
    <n v="58640"/>
    <n v="490"/>
    <n v="490"/>
    <s v=""/>
  </r>
  <r>
    <s v="897"/>
    <m/>
    <x v="3"/>
    <d v="2024-08-23T00:00:00"/>
    <m/>
    <x v="2"/>
    <s v="GRITSCH"/>
    <x v="5"/>
    <x v="5"/>
    <n v="1"/>
    <x v="4"/>
    <s v="TRUCK"/>
    <x v="10"/>
    <x v="31"/>
    <s v="RECAP"/>
    <x v="0"/>
    <s v="CAMINHÃO FORD 2423"/>
    <s v="BBW0296"/>
    <n v="304282"/>
    <m/>
    <m/>
    <s v=""/>
    <s v="OK "/>
    <s v="IVO RECAP"/>
    <s v="58640-1"/>
    <n v="550"/>
    <n v="550"/>
    <s v=""/>
  </r>
  <r>
    <s v="2051"/>
    <m/>
    <x v="3"/>
    <d v="2024-08-23T00:00:00"/>
    <m/>
    <x v="2"/>
    <s v="GRITSCH"/>
    <x v="5"/>
    <x v="5"/>
    <n v="1"/>
    <x v="4"/>
    <s v="DIANTEIRO"/>
    <x v="10"/>
    <x v="33"/>
    <s v="AMULET 505"/>
    <x v="0"/>
    <s v="CAMINHÃO FORD 2423"/>
    <s v="BBW0296"/>
    <n v="304282"/>
    <m/>
    <m/>
    <s v=""/>
    <s v="OK "/>
    <s v="GOMMA "/>
    <s v="2640-1"/>
    <n v="550"/>
    <n v="550"/>
    <s v=""/>
  </r>
  <r>
    <s v="2052"/>
    <m/>
    <x v="3"/>
    <d v="2024-08-23T00:00:00"/>
    <m/>
    <x v="2"/>
    <s v="GRITSCH"/>
    <x v="5"/>
    <x v="5"/>
    <n v="1"/>
    <x v="4"/>
    <s v="DIANTEIRO"/>
    <x v="10"/>
    <x v="33"/>
    <s v="AMULET 505"/>
    <x v="0"/>
    <s v="CAMINHÃO FORD 2423"/>
    <s v="BBW0296"/>
    <n v="304282"/>
    <m/>
    <m/>
    <s v=""/>
    <s v="OK "/>
    <s v="GOMMA "/>
    <s v="2640-1"/>
    <n v="550"/>
    <n v="550"/>
    <s v=""/>
  </r>
  <r>
    <s v="2045"/>
    <s v="1424"/>
    <x v="3"/>
    <d v="2024-08-23T00:00:00"/>
    <d v="2024-10-25T00:00:00"/>
    <x v="2"/>
    <s v="GRITSCH"/>
    <x v="5"/>
    <x v="8"/>
    <n v="1"/>
    <x v="0"/>
    <m/>
    <x v="5"/>
    <x v="9"/>
    <s v="WESTLAKE H188"/>
    <x v="1"/>
    <s v="MB SPRINTER"/>
    <s v="BCQ7144"/>
    <n v="147500"/>
    <m/>
    <m/>
    <s v=""/>
    <s v="OK "/>
    <s v="GOMMA "/>
    <n v="2614"/>
    <n v="574.95000000000005"/>
    <n v="574.95000000000005"/>
    <s v=""/>
  </r>
  <r>
    <s v="2044"/>
    <s v="1424"/>
    <x v="3"/>
    <d v="2024-08-23T00:00:00"/>
    <d v="2024-10-25T00:00:00"/>
    <x v="2"/>
    <s v="GRITSCH"/>
    <x v="5"/>
    <x v="8"/>
    <n v="1"/>
    <x v="0"/>
    <m/>
    <x v="5"/>
    <x v="9"/>
    <s v="WESTLAKE H188"/>
    <x v="1"/>
    <s v="MB SPRINTER"/>
    <s v="BCQ7144"/>
    <n v="147500"/>
    <m/>
    <m/>
    <s v=""/>
    <s v="OK "/>
    <s v="GOMMA "/>
    <n v="2614"/>
    <n v="574.95000000000005"/>
    <n v="574.95000000000005"/>
    <s v=""/>
  </r>
  <r>
    <s v="2030"/>
    <m/>
    <x v="3"/>
    <d v="2024-08-23T00:00:00"/>
    <m/>
    <x v="2"/>
    <s v="GRITSCH"/>
    <x v="5"/>
    <x v="4"/>
    <n v="1"/>
    <x v="0"/>
    <s v="DIANTEIRO"/>
    <x v="0"/>
    <x v="39"/>
    <s v="SUNNY NL106"/>
    <x v="1"/>
    <s v="RENAULT MASTER"/>
    <s v="BEY4E58"/>
    <n v="135124"/>
    <n v="135124"/>
    <m/>
    <s v=""/>
    <s v="OK "/>
    <s v="GOMMA "/>
    <s v="2614-1"/>
    <n v="521.66"/>
    <n v="521.66"/>
    <s v=""/>
  </r>
  <r>
    <s v="2028"/>
    <m/>
    <x v="3"/>
    <d v="2024-08-23T00:00:00"/>
    <m/>
    <x v="2"/>
    <s v="GRITSCH"/>
    <x v="5"/>
    <x v="4"/>
    <n v="1"/>
    <x v="0"/>
    <s v="DIANTEIRO"/>
    <x v="0"/>
    <x v="39"/>
    <s v="SUNNY NL106"/>
    <x v="1"/>
    <s v="RENAULT MASTER"/>
    <s v="BEY4E58"/>
    <n v="135124"/>
    <n v="135124"/>
    <m/>
    <s v=""/>
    <s v="OK "/>
    <s v="GOMMA "/>
    <s v="2614-1"/>
    <n v="521.66"/>
    <n v="521.66"/>
    <s v=""/>
  </r>
  <r>
    <s v="2050"/>
    <m/>
    <x v="3"/>
    <d v="2024-08-23T00:00:00"/>
    <m/>
    <x v="2"/>
    <s v="GRITSCH"/>
    <x v="5"/>
    <x v="5"/>
    <n v="1"/>
    <x v="3"/>
    <s v="DIANTEIRO"/>
    <x v="4"/>
    <x v="33"/>
    <s v="AMULET 505"/>
    <x v="1"/>
    <s v="CAMINHÃO VW 9.170"/>
    <s v="RHQ4D38"/>
    <n v="193940"/>
    <m/>
    <m/>
    <s v=""/>
    <s v="OK "/>
    <s v="GOMMA "/>
    <n v="2640"/>
    <n v="698.31"/>
    <n v="698.31"/>
    <s v=""/>
  </r>
  <r>
    <s v="2049"/>
    <m/>
    <x v="3"/>
    <d v="2024-08-23T00:00:00"/>
    <m/>
    <x v="2"/>
    <s v="GRITSCH"/>
    <x v="5"/>
    <x v="5"/>
    <n v="1"/>
    <x v="3"/>
    <s v="DIANTEIRO"/>
    <x v="4"/>
    <x v="33"/>
    <s v="AMULET 505"/>
    <x v="1"/>
    <s v="CAMINHÃO VW 9.170"/>
    <s v="RHQ4D38"/>
    <n v="193940"/>
    <m/>
    <m/>
    <s v=""/>
    <s v="OK "/>
    <s v="GOMMA "/>
    <n v="2640"/>
    <n v="699.31"/>
    <n v="699.31"/>
    <s v=""/>
  </r>
  <r>
    <s v="1624"/>
    <s v="1923"/>
    <x v="3"/>
    <d v="2024-08-23T00:00:00"/>
    <d v="2024-08-23T00:00:00"/>
    <x v="2"/>
    <s v="GRITSCH"/>
    <x v="5"/>
    <x v="4"/>
    <n v="1"/>
    <x v="4"/>
    <s v="TRASEIRO"/>
    <x v="10"/>
    <x v="28"/>
    <s v="ALTMAX"/>
    <x v="0"/>
    <s v="CAMINÃO VOLVO VM330"/>
    <s v="SDP3i30"/>
    <n v="254834"/>
    <n v="254834"/>
    <n v="277411"/>
    <n v="22577"/>
    <s v="OK "/>
    <s v="ESTOQUE"/>
    <s v="EST"/>
    <n v="0"/>
    <n v="0"/>
    <n v="0"/>
  </r>
  <r>
    <s v="1625"/>
    <s v="1823"/>
    <x v="3"/>
    <d v="2024-08-23T00:00:00"/>
    <d v="2024-08-23T00:00:00"/>
    <x v="2"/>
    <s v="GRITSCH"/>
    <x v="5"/>
    <x v="4"/>
    <n v="1"/>
    <x v="4"/>
    <s v="TRASEIRO"/>
    <x v="10"/>
    <x v="28"/>
    <s v="ALTMAX"/>
    <x v="0"/>
    <s v="CAMINÃO VOLVO VM330"/>
    <s v="SDP3i30"/>
    <n v="254834"/>
    <n v="254834"/>
    <n v="277411"/>
    <n v="22577"/>
    <s v="OK "/>
    <s v="ESTOQUE"/>
    <s v="EST"/>
    <n v="0"/>
    <n v="0"/>
    <n v="0"/>
  </r>
  <r>
    <s v="2035"/>
    <s v="1424"/>
    <x v="3"/>
    <d v="2024-08-26T00:00:00"/>
    <d v="2024-08-23T00:00:00"/>
    <x v="2"/>
    <s v="GRITSCH"/>
    <x v="5"/>
    <x v="8"/>
    <n v="1"/>
    <x v="0"/>
    <s v="DIANTEIRO"/>
    <x v="5"/>
    <x v="9"/>
    <s v="WESTLAKE H188"/>
    <x v="1"/>
    <s v="MB SPRINTER"/>
    <s v="BCQ7144"/>
    <n v="147500"/>
    <m/>
    <n v="277411"/>
    <n v="277411"/>
    <s v="OK "/>
    <s v="GOMMA "/>
    <n v="2614"/>
    <n v="574.95000000000005"/>
    <n v="574.95000000000005"/>
    <n v="2.072556603739578E-3"/>
  </r>
  <r>
    <s v="2038"/>
    <s v="1424"/>
    <x v="3"/>
    <d v="2024-08-26T00:00:00"/>
    <d v="2024-08-23T00:00:00"/>
    <x v="2"/>
    <s v="GRITSCH"/>
    <x v="5"/>
    <x v="8"/>
    <n v="1"/>
    <x v="0"/>
    <s v="DIANTEIRO"/>
    <x v="5"/>
    <x v="9"/>
    <s v="WESTLAKE H188"/>
    <x v="1"/>
    <s v="MB SPRINTER"/>
    <s v="BCQ7144"/>
    <n v="147500"/>
    <m/>
    <n v="277411"/>
    <n v="277411"/>
    <s v="OK "/>
    <s v="GOMMA "/>
    <n v="2614"/>
    <n v="574.95000000000005"/>
    <n v="574.95000000000005"/>
    <n v="2.072556603739578E-3"/>
  </r>
  <r>
    <s v="2027"/>
    <m/>
    <x v="3"/>
    <d v="2024-08-26T00:00:00"/>
    <d v="2024-10-25T00:00:00"/>
    <x v="2"/>
    <s v="GRITSCH"/>
    <x v="5"/>
    <x v="8"/>
    <n v="1"/>
    <x v="0"/>
    <s v="DIANTEIRO"/>
    <x v="0"/>
    <x v="39"/>
    <s v="SUNNY NL106"/>
    <x v="1"/>
    <s v="RENAULT MASTER"/>
    <s v="SEL5J86"/>
    <n v="33300"/>
    <m/>
    <m/>
    <s v=""/>
    <s v="OK "/>
    <s v="GOMMA "/>
    <s v="2559-1"/>
    <n v="591.4"/>
    <n v="591.4"/>
    <s v=""/>
  </r>
  <r>
    <s v="2032"/>
    <m/>
    <x v="3"/>
    <d v="2024-08-27T00:00:00"/>
    <d v="2024-10-25T00:00:00"/>
    <x v="2"/>
    <s v="GRITSCH"/>
    <x v="5"/>
    <x v="8"/>
    <n v="1"/>
    <x v="0"/>
    <s v="DIANTEIRO"/>
    <x v="0"/>
    <x v="39"/>
    <s v="SUNNY NL106"/>
    <x v="1"/>
    <s v="RENAULT MASTER"/>
    <s v="SEL5J86"/>
    <n v="33300"/>
    <m/>
    <m/>
    <s v=""/>
    <s v="OK "/>
    <s v="GOMMA "/>
    <s v="2559-1"/>
    <n v="591.4"/>
    <n v="591.4"/>
    <s v=""/>
  </r>
  <r>
    <n v="2029"/>
    <m/>
    <x v="3"/>
    <d v="2024-08-27T00:00:00"/>
    <m/>
    <x v="2"/>
    <s v="GRITSCH"/>
    <x v="5"/>
    <x v="18"/>
    <n v="1"/>
    <x v="0"/>
    <s v="DIANTEIRO"/>
    <x v="0"/>
    <x v="39"/>
    <s v="SUNNY NL106"/>
    <x v="1"/>
    <s v="RENAULT MASTER"/>
    <s v="SFA0J40"/>
    <n v="48381"/>
    <m/>
    <m/>
    <s v=""/>
    <s v="OK "/>
    <s v="GOMMA "/>
    <s v="2614-1"/>
    <n v="521.66"/>
    <n v="521.66"/>
    <s v=""/>
  </r>
  <r>
    <n v="2031"/>
    <m/>
    <x v="3"/>
    <d v="2024-08-27T00:00:00"/>
    <m/>
    <x v="2"/>
    <s v="GRITSCH"/>
    <x v="5"/>
    <x v="18"/>
    <n v="1"/>
    <x v="0"/>
    <s v="DIANTEIRO"/>
    <x v="0"/>
    <x v="39"/>
    <s v="SUNNY NL106"/>
    <x v="1"/>
    <s v="RENAULT MASTER"/>
    <s v="SFA0J40"/>
    <n v="48381"/>
    <m/>
    <m/>
    <s v=""/>
    <s v="OK "/>
    <s v="GOMMA "/>
    <s v="2614-1"/>
    <n v="521.66"/>
    <n v="521.66"/>
    <s v=""/>
  </r>
  <r>
    <s v="2012"/>
    <s v="4423"/>
    <x v="3"/>
    <d v="2024-08-28T00:00:00"/>
    <m/>
    <x v="2"/>
    <s v="GRITSCH"/>
    <x v="2"/>
    <x v="7"/>
    <n v="1"/>
    <x v="1"/>
    <s v="DIANTEIRO"/>
    <x v="1"/>
    <x v="45"/>
    <s v="ULTIMATER"/>
    <x v="1"/>
    <s v="VW SAVEIRO"/>
    <s v="SDU9F67"/>
    <n v="132000"/>
    <m/>
    <n v="145929"/>
    <n v="145929"/>
    <s v="OK "/>
    <s v="JR DIAS"/>
    <s v="14174-1"/>
    <n v="273"/>
    <n v="273"/>
    <n v="1.870772773060872E-3"/>
  </r>
  <r>
    <n v="2019"/>
    <s v="4423"/>
    <x v="3"/>
    <d v="2024-08-28T00:00:00"/>
    <m/>
    <x v="2"/>
    <s v="GRITSCH"/>
    <x v="2"/>
    <x v="7"/>
    <n v="1"/>
    <x v="1"/>
    <s v="DIANTEIRO"/>
    <x v="1"/>
    <x v="45"/>
    <s v="ULTIMATER"/>
    <x v="1"/>
    <s v="VW SAVEIRO"/>
    <s v="SDU9F67"/>
    <n v="132000"/>
    <m/>
    <n v="145929"/>
    <n v="145929"/>
    <s v="OK "/>
    <s v="JR DIAS"/>
    <s v="14174-1"/>
    <n v="273"/>
    <n v="273"/>
    <n v="1.870772773060872E-3"/>
  </r>
  <r>
    <n v="2033"/>
    <s v="1724"/>
    <x v="3"/>
    <d v="2024-08-30T00:00:00"/>
    <m/>
    <x v="2"/>
    <s v="GRITSCH"/>
    <x v="2"/>
    <x v="7"/>
    <n v="1"/>
    <x v="0"/>
    <s v="DIANTEIRO"/>
    <x v="0"/>
    <x v="39"/>
    <s v="SUNNY NL106"/>
    <x v="1"/>
    <s v="RENAULT MASTER"/>
    <s v="BEX8E18"/>
    <n v="196407"/>
    <m/>
    <m/>
    <s v=""/>
    <s v="OK "/>
    <s v="GOMMA "/>
    <s v="2614-1"/>
    <n v="521.66"/>
    <n v="521.66"/>
    <s v=""/>
  </r>
  <r>
    <s v="2026"/>
    <s v="1724"/>
    <x v="3"/>
    <d v="2024-08-30T00:00:00"/>
    <m/>
    <x v="2"/>
    <s v="GRITSCH"/>
    <x v="2"/>
    <x v="7"/>
    <n v="1"/>
    <x v="0"/>
    <s v="DIANTEIRO"/>
    <x v="0"/>
    <x v="39"/>
    <s v="SUNNY NL106"/>
    <x v="1"/>
    <s v="RENAULT MASTER"/>
    <s v="BEX8E18"/>
    <n v="196407"/>
    <m/>
    <m/>
    <s v=""/>
    <s v="OK "/>
    <s v="GOMMA "/>
    <s v="2614-1"/>
    <n v="521.66"/>
    <n v="521.66"/>
    <s v=""/>
  </r>
  <r>
    <s v="2095"/>
    <s v="20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BEB1I43"/>
    <n v="59179"/>
    <m/>
    <m/>
    <s v=""/>
    <s v="OK "/>
    <s v="GOMMA "/>
    <n v="2622"/>
    <n v="519.01"/>
    <n v="519.01"/>
    <s v=""/>
  </r>
  <r>
    <s v="2096"/>
    <s v="20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BEB1I43"/>
    <n v="59179"/>
    <m/>
    <m/>
    <s v=""/>
    <s v="OK "/>
    <s v="GOMMA "/>
    <n v="2622"/>
    <n v="519.01"/>
    <n v="519.01"/>
    <s v=""/>
  </r>
  <r>
    <s v="2097"/>
    <s v="18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BEX8E19"/>
    <n v="106049"/>
    <m/>
    <m/>
    <s v=""/>
    <s v="OK "/>
    <s v="GOMMA "/>
    <n v="2622"/>
    <n v="519.01"/>
    <n v="519.01"/>
    <s v=""/>
  </r>
  <r>
    <s v="2098"/>
    <s v="20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BEX8E19"/>
    <n v="106049"/>
    <m/>
    <m/>
    <s v=""/>
    <s v="OK "/>
    <s v="GOMMA "/>
    <n v="2622"/>
    <n v="519.01"/>
    <n v="519.01"/>
    <s v=""/>
  </r>
  <r>
    <s v="1990"/>
    <s v="17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SBS1B65"/>
    <n v="103813"/>
    <m/>
    <m/>
    <s v=""/>
    <s v="OK "/>
    <s v="GOMMA "/>
    <n v="2622"/>
    <n v="519.01"/>
    <n v="519.01"/>
    <s v=""/>
  </r>
  <r>
    <n v="2010"/>
    <s v="17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SBS1B65"/>
    <n v="103813"/>
    <m/>
    <m/>
    <s v=""/>
    <s v="OK "/>
    <s v="GOMMA "/>
    <n v="2622"/>
    <n v="519.01"/>
    <n v="519.01"/>
    <s v=""/>
  </r>
  <r>
    <s v="1810"/>
    <s v="4123"/>
    <x v="3"/>
    <d v="2024-09-02T00:00:00"/>
    <m/>
    <x v="3"/>
    <s v="GRITSCH"/>
    <x v="6"/>
    <x v="3"/>
    <n v="1"/>
    <x v="1"/>
    <s v="DIANTEIRO"/>
    <x v="11"/>
    <x v="11"/>
    <s v="HIFLY HF261 TECHCO 1"/>
    <x v="1"/>
    <s v="FIAT STRADA"/>
    <s v="SDT8J63"/>
    <n v="94894"/>
    <m/>
    <m/>
    <s v=""/>
    <s v="OK "/>
    <s v="GOMMA "/>
    <n v="1282"/>
    <n v="295.23"/>
    <n v="295.23"/>
    <s v=""/>
  </r>
  <r>
    <s v="1812"/>
    <s v="4223"/>
    <x v="3"/>
    <d v="2024-09-02T00:00:00"/>
    <m/>
    <x v="3"/>
    <s v="GRITSCH"/>
    <x v="6"/>
    <x v="3"/>
    <n v="1"/>
    <x v="1"/>
    <s v="DIANTEIRO"/>
    <x v="11"/>
    <x v="11"/>
    <s v="HIFLY HF261 TECHCO 1"/>
    <x v="1"/>
    <s v="FIAT STRADA"/>
    <s v="SDT8J63"/>
    <n v="94894"/>
    <m/>
    <m/>
    <s v=""/>
    <s v="OK "/>
    <s v="GOMMA "/>
    <n v="1282"/>
    <n v="295.23"/>
    <n v="295.23"/>
    <s v=""/>
  </r>
  <r>
    <s v="1813"/>
    <s v="4223"/>
    <x v="3"/>
    <d v="2024-09-02T00:00:00"/>
    <m/>
    <x v="3"/>
    <s v="GRITSCH"/>
    <x v="6"/>
    <x v="3"/>
    <n v="1"/>
    <x v="1"/>
    <s v="TRASEIRO"/>
    <x v="11"/>
    <x v="11"/>
    <s v="HIFLY HF261 TECHCO 1"/>
    <x v="1"/>
    <s v="FIAT STRADA"/>
    <s v="SDT8J63"/>
    <n v="94894"/>
    <m/>
    <m/>
    <s v=""/>
    <s v="OK "/>
    <s v="GOMMA "/>
    <n v="1282"/>
    <n v="295.23"/>
    <n v="295.23"/>
    <s v=""/>
  </r>
  <r>
    <n v="1814"/>
    <s v="4223"/>
    <x v="3"/>
    <d v="2024-09-02T00:00:00"/>
    <m/>
    <x v="3"/>
    <s v="GRITSCH"/>
    <x v="6"/>
    <x v="3"/>
    <n v="1"/>
    <x v="1"/>
    <s v="TRASEIRO"/>
    <x v="11"/>
    <x v="11"/>
    <s v="HIFLY HF261 TECHCO 1"/>
    <x v="1"/>
    <s v="FIAT STRADA"/>
    <s v="SDT8J63"/>
    <n v="94894"/>
    <m/>
    <m/>
    <s v=""/>
    <s v="OK "/>
    <s v="GOMMA "/>
    <n v="1282"/>
    <n v="295.23"/>
    <n v="295.23"/>
    <s v=""/>
  </r>
  <r>
    <n v="2053"/>
    <s v="2024"/>
    <x v="3"/>
    <d v="2024-09-02T00:00:00"/>
    <m/>
    <x v="3"/>
    <s v="GRITSCH"/>
    <x v="5"/>
    <x v="4"/>
    <n v="1"/>
    <x v="0"/>
    <s v="DIANTEIRO"/>
    <x v="0"/>
    <x v="39"/>
    <s v="SUNNY NL106"/>
    <x v="1"/>
    <s v="RENAULT MASTER"/>
    <s v="SFA0J37"/>
    <n v="36400"/>
    <n v="36400"/>
    <n v="59686"/>
    <n v="23286"/>
    <s v="OK "/>
    <s v="GOMMA "/>
    <s v="2614-1"/>
    <n v="521.66"/>
    <n v="521.66"/>
    <n v="2.2402301812247703E-2"/>
  </r>
  <r>
    <n v="2054"/>
    <s v="2024"/>
    <x v="3"/>
    <d v="2024-09-02T00:00:00"/>
    <m/>
    <x v="3"/>
    <s v="GRITSCH"/>
    <x v="5"/>
    <x v="4"/>
    <n v="1"/>
    <x v="0"/>
    <s v="DIANTEIRO"/>
    <x v="0"/>
    <x v="39"/>
    <s v="SUNNY NL106"/>
    <x v="1"/>
    <s v="RENAULT MASTER"/>
    <s v="SFA0J37"/>
    <n v="36400"/>
    <n v="36400"/>
    <n v="59686"/>
    <n v="23286"/>
    <s v="OK "/>
    <s v="GOMMA "/>
    <s v="2614-1"/>
    <n v="521.66"/>
    <n v="521.66"/>
    <n v="2.2402301812247703E-2"/>
  </r>
  <r>
    <n v="1384"/>
    <s v="2423"/>
    <x v="3"/>
    <d v="2024-09-04T00:00:00"/>
    <m/>
    <x v="3"/>
    <s v="GRITSCH"/>
    <x v="5"/>
    <x v="4"/>
    <n v="1"/>
    <x v="3"/>
    <s v="ESTEPE"/>
    <x v="4"/>
    <x v="14"/>
    <s v="ECOPLUS"/>
    <x v="0"/>
    <s v="FORD CARGO 816S"/>
    <s v="BDD3B71"/>
    <n v="126790"/>
    <n v="126790"/>
    <m/>
    <s v=""/>
    <s v="OK "/>
    <s v="ESTOQUE"/>
    <s v="ESTOQUE"/>
    <n v="0"/>
    <n v="0"/>
    <s v=""/>
  </r>
  <r>
    <n v="2081"/>
    <s v="0524"/>
    <x v="3"/>
    <d v="2024-09-04T00:00:00"/>
    <m/>
    <x v="3"/>
    <s v="GRITSCH"/>
    <x v="5"/>
    <x v="4"/>
    <n v="1"/>
    <x v="1"/>
    <s v="DIANTEIRO"/>
    <x v="1"/>
    <x v="45"/>
    <s v="ULTIMATER"/>
    <x v="1"/>
    <s v="VW GOL"/>
    <s v="RHC1G03"/>
    <n v="108595"/>
    <n v="108595"/>
    <m/>
    <s v=""/>
    <s v="OK "/>
    <s v="JR DIAS "/>
    <n v="14501"/>
    <n v="273"/>
    <n v="273"/>
    <s v=""/>
  </r>
  <r>
    <s v="2057"/>
    <s v="0524"/>
    <x v="3"/>
    <d v="2024-09-04T00:00:00"/>
    <m/>
    <x v="3"/>
    <s v="GRITSCH"/>
    <x v="5"/>
    <x v="4"/>
    <n v="1"/>
    <x v="1"/>
    <s v="DIANTEIRO"/>
    <x v="1"/>
    <x v="45"/>
    <s v="ULTIMATER"/>
    <x v="1"/>
    <s v="VW GOL"/>
    <s v="RHC1G03"/>
    <n v="108595"/>
    <n v="108595"/>
    <m/>
    <s v=""/>
    <s v="OK "/>
    <s v="JR DIAS "/>
    <n v="14501"/>
    <n v="273"/>
    <n v="273"/>
    <s v=""/>
  </r>
  <r>
    <s v="1498"/>
    <s v="4123"/>
    <x v="3"/>
    <d v="2024-09-09T00:00:00"/>
    <m/>
    <x v="3"/>
    <s v="GRITSCH"/>
    <x v="5"/>
    <x v="4"/>
    <n v="1"/>
    <x v="4"/>
    <s v="TRUCK"/>
    <x v="10"/>
    <x v="31"/>
    <s v="3°RECAP"/>
    <x v="0"/>
    <s v="CAMINHÃO VW 24.280"/>
    <s v="RHA3E79"/>
    <n v="522240"/>
    <n v="522240"/>
    <m/>
    <s v=""/>
    <s v="OK"/>
    <s v="IVO RECAP"/>
    <s v="60914-1"/>
    <n v="590"/>
    <n v="590"/>
    <s v=""/>
  </r>
  <r>
    <s v="2102"/>
    <s v="0821"/>
    <x v="3"/>
    <d v="2024-09-09T00:00:00"/>
    <m/>
    <x v="3"/>
    <s v="GRITSCH"/>
    <x v="5"/>
    <x v="4"/>
    <n v="1"/>
    <x v="4"/>
    <s v="TRUCK"/>
    <x v="10"/>
    <x v="31"/>
    <s v="1°RECAP"/>
    <x v="0"/>
    <s v="CAMINHÃO VW 24.280"/>
    <s v="RHA3E79"/>
    <n v="522240"/>
    <n v="522240"/>
    <m/>
    <s v=""/>
    <s v="OK"/>
    <s v="IVO RECAP"/>
    <s v="60914-2"/>
    <n v="570"/>
    <n v="570"/>
    <s v=""/>
  </r>
  <r>
    <s v="2201"/>
    <s v="3322"/>
    <x v="3"/>
    <d v="2024-09-09T00:00:00"/>
    <m/>
    <x v="3"/>
    <s v="GRITSCH"/>
    <x v="5"/>
    <x v="4"/>
    <n v="1"/>
    <x v="4"/>
    <s v="TRAÇÃO"/>
    <x v="10"/>
    <x v="31"/>
    <s v="2°RECAP"/>
    <x v="0"/>
    <s v="CAMINHÃO VW 24.280"/>
    <s v="RHA3E79"/>
    <n v="522240"/>
    <n v="522240"/>
    <m/>
    <s v=""/>
    <s v="OK"/>
    <s v="IVO RECAP"/>
    <s v="60914-2"/>
    <n v="570"/>
    <n v="570"/>
    <s v=""/>
  </r>
  <r>
    <s v="2105"/>
    <s v="3322"/>
    <x v="3"/>
    <d v="2024-09-09T00:00:00"/>
    <m/>
    <x v="3"/>
    <s v="GRITSCH"/>
    <x v="5"/>
    <x v="4"/>
    <n v="1"/>
    <x v="4"/>
    <s v="TRAÇÃO"/>
    <x v="10"/>
    <x v="31"/>
    <s v="2°RECAP"/>
    <x v="0"/>
    <s v="CAMINHÃO VW 24.280"/>
    <s v="RHA3E79"/>
    <n v="522240"/>
    <n v="522240"/>
    <m/>
    <s v=""/>
    <s v="OK"/>
    <s v="IVO RECAP"/>
    <s v="60914-2"/>
    <n v="570"/>
    <n v="570"/>
    <s v=""/>
  </r>
  <r>
    <s v="2104"/>
    <s v="3418"/>
    <x v="3"/>
    <d v="2024-09-09T00:00:00"/>
    <m/>
    <x v="3"/>
    <s v="GRITSCH"/>
    <x v="5"/>
    <x v="4"/>
    <n v="1"/>
    <x v="4"/>
    <s v="TRAÇÃO"/>
    <x v="10"/>
    <x v="31"/>
    <s v="2°RECAP"/>
    <x v="0"/>
    <s v="CAMINHÃO VW 24.280"/>
    <s v="RHA3E79"/>
    <n v="522240"/>
    <n v="522240"/>
    <m/>
    <s v=""/>
    <s v="OK"/>
    <s v="IVO RECAP"/>
    <n v="60914"/>
    <n v="550"/>
    <n v="550"/>
    <s v=""/>
  </r>
  <r>
    <s v="2104"/>
    <s v="3418"/>
    <x v="3"/>
    <d v="2024-09-09T00:00:00"/>
    <m/>
    <x v="3"/>
    <s v="GRITSCH"/>
    <x v="5"/>
    <x v="4"/>
    <n v="1"/>
    <x v="4"/>
    <s v="TRAÇÃO"/>
    <x v="10"/>
    <x v="31"/>
    <s v="2°RECAP"/>
    <x v="0"/>
    <s v="CAMINHÃO VW 24.280"/>
    <s v="RHA3E79"/>
    <n v="522240"/>
    <n v="522240"/>
    <m/>
    <s v=""/>
    <s v="OK"/>
    <s v="IVO RECAP"/>
    <n v="60914"/>
    <n v="590"/>
    <n v="590"/>
    <s v=""/>
  </r>
  <r>
    <n v="2099"/>
    <s v="2024"/>
    <x v="3"/>
    <d v="2024-09-09T00:00:00"/>
    <m/>
    <x v="3"/>
    <s v="GRITSCH"/>
    <x v="6"/>
    <x v="11"/>
    <n v="1"/>
    <x v="0"/>
    <s v="DIANTEIRO"/>
    <x v="0"/>
    <x v="39"/>
    <s v="SUNNY NL106"/>
    <x v="1"/>
    <s v="RENAULT MASTER"/>
    <s v="SEH4I033"/>
    <n v="47621"/>
    <m/>
    <m/>
    <s v=""/>
    <s v="OK "/>
    <s v="GOMMA "/>
    <n v="2622"/>
    <n v="519.01"/>
    <n v="519.01"/>
    <s v=""/>
  </r>
  <r>
    <n v="2082"/>
    <s v="2024"/>
    <x v="3"/>
    <d v="2024-09-09T00:00:00"/>
    <m/>
    <x v="3"/>
    <s v="GRITSCH"/>
    <x v="6"/>
    <x v="11"/>
    <n v="1"/>
    <x v="0"/>
    <s v="DIANTEIRO"/>
    <x v="0"/>
    <x v="39"/>
    <s v="SUNNY NL106"/>
    <x v="1"/>
    <s v="RENAULT MASTER"/>
    <s v="SEH4I033"/>
    <n v="47621"/>
    <m/>
    <m/>
    <s v=""/>
    <s v="OK"/>
    <s v="GOMMA "/>
    <n v="2622"/>
    <n v="519.01"/>
    <n v="519.01"/>
    <s v=""/>
  </r>
  <r>
    <n v="2100"/>
    <s v="2024"/>
    <x v="3"/>
    <d v="2024-09-09T00:00:00"/>
    <m/>
    <x v="3"/>
    <s v="GRITSCH"/>
    <x v="6"/>
    <x v="11"/>
    <n v="1"/>
    <x v="0"/>
    <s v="TRASEIRO"/>
    <x v="0"/>
    <x v="39"/>
    <s v="SUNNY NL106"/>
    <x v="1"/>
    <s v="RENAULT MASTER"/>
    <s v="SEH4I033"/>
    <n v="47621"/>
    <m/>
    <m/>
    <s v=""/>
    <s v="OK"/>
    <s v="GOMMA "/>
    <n v="2622"/>
    <n v="519.01"/>
    <n v="519.01"/>
    <s v=""/>
  </r>
  <r>
    <n v="2093"/>
    <s v="2024"/>
    <x v="3"/>
    <d v="2024-09-09T00:00:00"/>
    <m/>
    <x v="3"/>
    <s v="GRITSCH"/>
    <x v="6"/>
    <x v="11"/>
    <n v="1"/>
    <x v="0"/>
    <s v="TRASEIRO"/>
    <x v="0"/>
    <x v="39"/>
    <s v="SUNNY NL106"/>
    <x v="1"/>
    <s v="RENAULT MASTER"/>
    <s v="SEH4I033"/>
    <n v="47621"/>
    <m/>
    <m/>
    <s v=""/>
    <s v="OK"/>
    <s v="GOMMA "/>
    <n v="2622"/>
    <n v="519.01"/>
    <n v="519.01"/>
    <s v=""/>
  </r>
  <r>
    <n v="2086"/>
    <s v="2024"/>
    <x v="3"/>
    <d v="2024-09-09T00:00:00"/>
    <d v="2024-09-20T00:00:00"/>
    <x v="3"/>
    <s v="GRITSCH"/>
    <x v="5"/>
    <x v="8"/>
    <n v="1"/>
    <x v="0"/>
    <s v="DIANTEIRO"/>
    <x v="0"/>
    <x v="39"/>
    <s v="SUNNY NL106"/>
    <x v="1"/>
    <s v="RENAULT MASTER"/>
    <s v="SEJ1H99"/>
    <n v="147000"/>
    <n v="149810"/>
    <m/>
    <s v=""/>
    <s v="OK"/>
    <s v="GOMMA "/>
    <n v="2622"/>
    <n v="519.01"/>
    <n v="519.01"/>
    <s v=""/>
  </r>
  <r>
    <n v="2087"/>
    <s v="2024"/>
    <x v="3"/>
    <d v="2024-09-09T00:00:00"/>
    <d v="2024-09-20T00:00:00"/>
    <x v="3"/>
    <s v="GRITSCH"/>
    <x v="5"/>
    <x v="8"/>
    <n v="1"/>
    <x v="0"/>
    <s v="DIANTEIRO"/>
    <x v="0"/>
    <x v="39"/>
    <s v="SUNNY NL106"/>
    <x v="1"/>
    <s v="RENAULT MASTER"/>
    <s v="SEJ1H99"/>
    <n v="147000"/>
    <n v="149810"/>
    <m/>
    <s v=""/>
    <s v="OK"/>
    <s v="GOMMA "/>
    <n v="2622"/>
    <n v="519.01"/>
    <n v="519.01"/>
    <s v=""/>
  </r>
  <r>
    <s v="2088"/>
    <s v="2024"/>
    <x v="3"/>
    <d v="2024-09-09T00:00:00"/>
    <d v="2024-09-20T00:00:00"/>
    <x v="3"/>
    <s v="GRITSCH"/>
    <x v="5"/>
    <x v="8"/>
    <n v="1"/>
    <x v="0"/>
    <s v="TRASEIRO"/>
    <x v="0"/>
    <x v="39"/>
    <s v="SUNNY NL106"/>
    <x v="1"/>
    <s v="RENAULT MASTER"/>
    <s v="SEJ1H99"/>
    <n v="147000"/>
    <n v="149810"/>
    <m/>
    <s v=""/>
    <s v="OK"/>
    <s v="GOMMA "/>
    <n v="2622"/>
    <n v="519.01"/>
    <n v="519.01"/>
    <s v=""/>
  </r>
  <r>
    <n v="2089"/>
    <s v="2024"/>
    <x v="3"/>
    <d v="2024-09-09T00:00:00"/>
    <d v="2024-09-20T00:00:00"/>
    <x v="3"/>
    <s v="GRITSCH"/>
    <x v="5"/>
    <x v="8"/>
    <n v="1"/>
    <x v="0"/>
    <s v="TRASEIRO"/>
    <x v="0"/>
    <x v="39"/>
    <s v="SUNNY NL106"/>
    <x v="1"/>
    <s v="RENAULT MASTER"/>
    <s v="SEJ1H99"/>
    <n v="147000"/>
    <n v="149810"/>
    <m/>
    <s v=""/>
    <s v="OK"/>
    <s v="GOMMA "/>
    <n v="2622"/>
    <n v="519.01"/>
    <n v="519.01"/>
    <s v=""/>
  </r>
  <r>
    <n v="81"/>
    <s v="4222"/>
    <x v="3"/>
    <d v="2024-09-09T00:00:00"/>
    <m/>
    <x v="3"/>
    <s v="GRITSCH"/>
    <x v="6"/>
    <x v="11"/>
    <n v="1"/>
    <x v="4"/>
    <s v="TRAÇÃO"/>
    <x v="10"/>
    <x v="31"/>
    <s v="2°RECAP"/>
    <x v="0"/>
    <s v="CAMINÃO VOLVO VM330"/>
    <s v="SFF3C30"/>
    <n v="86125"/>
    <n v="83677"/>
    <m/>
    <s v=""/>
    <s v="OK"/>
    <s v="IVO RECAP"/>
    <n v="59427"/>
    <n v="550"/>
    <n v="550"/>
    <s v=""/>
  </r>
  <r>
    <s v="2103"/>
    <s v="0821"/>
    <x v="3"/>
    <d v="2024-09-09T00:00:00"/>
    <m/>
    <x v="3"/>
    <s v="GRITSCH"/>
    <x v="6"/>
    <x v="11"/>
    <n v="1"/>
    <x v="4"/>
    <s v="TRAÇÃO"/>
    <x v="10"/>
    <x v="31"/>
    <s v="2°RECAP"/>
    <x v="0"/>
    <s v="CAMINÃO VOLVO VM330"/>
    <s v="SFF3C30"/>
    <n v="86125"/>
    <n v="83677"/>
    <m/>
    <s v=""/>
    <s v="OK"/>
    <s v="IVO RECAP"/>
    <n v="59427"/>
    <n v="550"/>
    <n v="550"/>
    <s v=""/>
  </r>
  <r>
    <n v="2106"/>
    <s v="3418"/>
    <x v="3"/>
    <d v="2024-09-09T00:00:00"/>
    <m/>
    <x v="3"/>
    <s v="GRITSCH"/>
    <x v="6"/>
    <x v="11"/>
    <n v="1"/>
    <x v="4"/>
    <s v="TRAÇÃO"/>
    <x v="10"/>
    <x v="31"/>
    <s v="2°RECAP"/>
    <x v="0"/>
    <s v="CAMINÃO VOLVO VM330"/>
    <s v="SFF3C30"/>
    <n v="86125"/>
    <n v="83677"/>
    <m/>
    <s v=""/>
    <s v="OK"/>
    <s v="IVO RECAP"/>
    <n v="59427"/>
    <n v="550"/>
    <n v="550"/>
    <s v=""/>
  </r>
  <r>
    <n v="2107"/>
    <s v="4922"/>
    <x v="3"/>
    <d v="2024-09-09T00:00:00"/>
    <m/>
    <x v="3"/>
    <s v="GRITSCH"/>
    <x v="6"/>
    <x v="11"/>
    <n v="1"/>
    <x v="4"/>
    <s v="TRAÇÃO"/>
    <x v="10"/>
    <x v="31"/>
    <s v="1°RECAP"/>
    <x v="0"/>
    <s v="CAMINÃO VOLVO VM330"/>
    <s v="SFF3C30"/>
    <n v="86125"/>
    <n v="83677"/>
    <m/>
    <s v=""/>
    <s v="OK"/>
    <s v="IVO RECAP"/>
    <s v="60914-1"/>
    <n v="590"/>
    <n v="590"/>
    <s v=""/>
  </r>
  <r>
    <n v="2068"/>
    <s v="0524"/>
    <x v="3"/>
    <d v="2024-09-10T00:00:00"/>
    <m/>
    <x v="3"/>
    <s v="GRITSCH"/>
    <x v="5"/>
    <x v="5"/>
    <n v="1"/>
    <x v="1"/>
    <s v="DIANTEIRO"/>
    <x v="1"/>
    <x v="45"/>
    <s v="ULTIMATER"/>
    <x v="1"/>
    <s v="VW SAVEIRO"/>
    <s v="SDU9F89"/>
    <n v="1234593"/>
    <n v="124620"/>
    <m/>
    <n v="10151"/>
    <s v="OK"/>
    <s v="JR DIAS"/>
    <n v="14501"/>
    <n v="273"/>
    <n v="273"/>
    <n v="2.6893902078612943E-2"/>
  </r>
  <r>
    <n v="2069"/>
    <s v="0624"/>
    <x v="3"/>
    <d v="2024-09-10T00:00:00"/>
    <m/>
    <x v="3"/>
    <s v="GRITSCH"/>
    <x v="5"/>
    <x v="5"/>
    <n v="1"/>
    <x v="1"/>
    <s v="DIANTEIRO"/>
    <x v="1"/>
    <x v="45"/>
    <s v="ULTIMATER"/>
    <x v="1"/>
    <s v="VW SAVEIRO"/>
    <s v="SDU9F89"/>
    <n v="1234593"/>
    <n v="124620"/>
    <m/>
    <n v="10151"/>
    <s v="OK"/>
    <s v="JR DIAS"/>
    <n v="14501"/>
    <n v="273"/>
    <n v="273"/>
    <n v="2.6893902078612943E-2"/>
  </r>
  <r>
    <n v="2070"/>
    <s v="0624"/>
    <x v="3"/>
    <d v="2024-09-10T00:00:00"/>
    <m/>
    <x v="3"/>
    <s v="GRITSCH"/>
    <x v="5"/>
    <x v="5"/>
    <n v="1"/>
    <x v="1"/>
    <s v="TRASEIRO"/>
    <x v="1"/>
    <x v="45"/>
    <s v="ULTIMATER"/>
    <x v="1"/>
    <s v="VW SAVEIRO"/>
    <s v="SDU9F89"/>
    <n v="1234593"/>
    <n v="124620"/>
    <m/>
    <n v="10151"/>
    <s v="OK"/>
    <s v="JR DIAS"/>
    <n v="14501"/>
    <n v="273"/>
    <n v="273"/>
    <n v="2.6893902078612943E-2"/>
  </r>
  <r>
    <n v="2071"/>
    <s v="0624"/>
    <x v="3"/>
    <d v="2024-09-10T00:00:00"/>
    <m/>
    <x v="3"/>
    <s v="GRITSCH"/>
    <x v="5"/>
    <x v="5"/>
    <n v="1"/>
    <x v="1"/>
    <s v="TRASEIRO"/>
    <x v="1"/>
    <x v="45"/>
    <s v="ULTIMATER"/>
    <x v="1"/>
    <s v="VW SAVEIRO"/>
    <s v="SDU9F89"/>
    <n v="1234593"/>
    <n v="124620"/>
    <m/>
    <n v="90652"/>
    <s v="OK"/>
    <s v="JR DIAS"/>
    <n v="14501"/>
    <n v="273"/>
    <n v="273"/>
    <n v="3.011516568856727E-3"/>
  </r>
  <r>
    <n v="116"/>
    <m/>
    <x v="3"/>
    <d v="2024-09-12T00:00:00"/>
    <m/>
    <x v="3"/>
    <s v="GRITSCH"/>
    <x v="5"/>
    <x v="4"/>
    <n v="1"/>
    <x v="4"/>
    <s v="TRASEIRO"/>
    <x v="10"/>
    <x v="31"/>
    <s v="3°RECAP"/>
    <x v="0"/>
    <s v="CAMINHÃO VW 33.330"/>
    <s v="SES2D41"/>
    <n v="126880"/>
    <n v="126880"/>
    <n v="162126"/>
    <n v="35246"/>
    <s v="OK"/>
    <s v="IVO RECAP"/>
    <n v="60914"/>
    <n v="590"/>
    <n v="590"/>
    <n v="1.6739488168870227E-2"/>
  </r>
  <r>
    <s v="1964"/>
    <s v="0924"/>
    <x v="3"/>
    <d v="2024-09-13T00:00:00"/>
    <m/>
    <x v="3"/>
    <s v="GRITSCH"/>
    <x v="6"/>
    <x v="7"/>
    <n v="1"/>
    <x v="2"/>
    <s v="DIANTEIRO"/>
    <x v="2"/>
    <x v="11"/>
    <s v="HIFLY SUPER2000"/>
    <x v="1"/>
    <s v="FIAT FIORINO"/>
    <s v="RHS8D25"/>
    <n v="170310"/>
    <m/>
    <m/>
    <s v=""/>
    <s v="OK"/>
    <s v="GOMMA "/>
    <n v="2489"/>
    <n v="292.14"/>
    <n v="292.14"/>
    <s v=""/>
  </r>
  <r>
    <s v="1956"/>
    <s v="0924"/>
    <x v="3"/>
    <d v="2024-09-13T00:00:00"/>
    <m/>
    <x v="3"/>
    <s v="GRITSCH"/>
    <x v="6"/>
    <x v="7"/>
    <n v="1"/>
    <x v="2"/>
    <s v="DIANTEIRO"/>
    <x v="2"/>
    <x v="11"/>
    <s v="HIFLY SUPER2000"/>
    <x v="1"/>
    <s v="FIAT FIORINO"/>
    <s v="RHS8D25"/>
    <n v="170310"/>
    <m/>
    <m/>
    <s v=""/>
    <s v="OK"/>
    <s v="GOMMA "/>
    <n v="2489"/>
    <n v="292.14"/>
    <n v="292.14"/>
    <s v=""/>
  </r>
  <r>
    <s v="2062"/>
    <s v="0824"/>
    <x v="3"/>
    <d v="2024-09-13T00:00:00"/>
    <m/>
    <x v="3"/>
    <s v="GRITSCH"/>
    <x v="6"/>
    <x v="7"/>
    <n v="1"/>
    <x v="1"/>
    <s v="DIANTEIRO"/>
    <x v="1"/>
    <x v="45"/>
    <s v="ULTIMATER"/>
    <x v="1"/>
    <s v="VW SAVEIRO"/>
    <s v="SDU9F75"/>
    <n v="104430"/>
    <m/>
    <m/>
    <s v=""/>
    <s v="OK"/>
    <s v="JR DIAS "/>
    <n v="14501"/>
    <n v="273"/>
    <n v="273"/>
    <s v=""/>
  </r>
  <r>
    <s v="2063"/>
    <s v="0824"/>
    <x v="3"/>
    <d v="2024-09-13T00:00:00"/>
    <m/>
    <x v="3"/>
    <s v="GRITSCH"/>
    <x v="6"/>
    <x v="7"/>
    <n v="1"/>
    <x v="1"/>
    <s v="DIANTEIRO"/>
    <x v="1"/>
    <x v="45"/>
    <s v="ULTIMATER"/>
    <x v="1"/>
    <s v="VW SAVEIRO"/>
    <s v="SDU9F75"/>
    <n v="104430"/>
    <m/>
    <m/>
    <s v=""/>
    <s v="OK"/>
    <s v="JR DIAS "/>
    <n v="14501"/>
    <n v="273"/>
    <n v="273"/>
    <s v=""/>
  </r>
  <r>
    <s v="2085"/>
    <s v="2024"/>
    <x v="3"/>
    <d v="2024-09-13T00:00:00"/>
    <m/>
    <x v="3"/>
    <s v="GRITSCH"/>
    <x v="6"/>
    <x v="7"/>
    <n v="1"/>
    <x v="0"/>
    <s v="DIANTEIRO"/>
    <x v="0"/>
    <x v="39"/>
    <s v="SUNNY NL106"/>
    <x v="1"/>
    <s v="RENAULT MASTER"/>
    <s v="SEJ1H97"/>
    <n v="97100"/>
    <m/>
    <m/>
    <s v=""/>
    <s v="OK"/>
    <s v="GOMMA "/>
    <n v="2622"/>
    <n v="519.01"/>
    <n v="519.01"/>
    <s v=""/>
  </r>
  <r>
    <s v="2094"/>
    <s v="2024"/>
    <x v="3"/>
    <d v="2024-09-13T00:00:00"/>
    <m/>
    <x v="3"/>
    <s v="GRITSCH"/>
    <x v="6"/>
    <x v="7"/>
    <n v="1"/>
    <x v="0"/>
    <s v="DIANTEIRO"/>
    <x v="0"/>
    <x v="39"/>
    <s v="SUNNY NL106"/>
    <x v="1"/>
    <s v="RENAULT MASTER"/>
    <s v="SEJ1H97"/>
    <n v="97100"/>
    <m/>
    <m/>
    <s v=""/>
    <s v="OK"/>
    <s v="GOMMA "/>
    <n v="2622"/>
    <n v="519.01"/>
    <n v="519.01"/>
    <s v=""/>
  </r>
  <r>
    <n v="2083"/>
    <s v="2024"/>
    <x v="3"/>
    <d v="2024-09-16T00:00:00"/>
    <m/>
    <x v="3"/>
    <s v="GRITSCH"/>
    <x v="5"/>
    <x v="4"/>
    <n v="1"/>
    <x v="0"/>
    <s v="DIANTEIRO"/>
    <x v="0"/>
    <x v="39"/>
    <s v="SUNNY NL106"/>
    <x v="1"/>
    <s v="RENAULT MASTER"/>
    <s v="RHQ6I66"/>
    <n v="88177"/>
    <m/>
    <m/>
    <s v=""/>
    <s v="OK "/>
    <s v="GOMMA "/>
    <n v="2622"/>
    <n v="519.01"/>
    <n v="519.01"/>
    <s v=""/>
  </r>
  <r>
    <n v="2064"/>
    <s v="0524"/>
    <x v="3"/>
    <d v="2024-09-16T00:00:00"/>
    <m/>
    <x v="3"/>
    <s v="GRITSCH"/>
    <x v="5"/>
    <x v="4"/>
    <n v="1"/>
    <x v="1"/>
    <s v="DIANTEIRO"/>
    <x v="1"/>
    <x v="45"/>
    <s v="ULTIMATER"/>
    <x v="1"/>
    <s v="VW SAVEIRO"/>
    <s v="SDU9F63"/>
    <n v="56555"/>
    <n v="56555"/>
    <m/>
    <s v=""/>
    <s v="OK "/>
    <s v="JR DIAS"/>
    <n v="14501"/>
    <n v="273"/>
    <n v="273"/>
    <s v=""/>
  </r>
  <r>
    <n v="2065"/>
    <s v="0824"/>
    <x v="3"/>
    <d v="2024-09-16T00:00:00"/>
    <m/>
    <x v="3"/>
    <s v="GRITSCH"/>
    <x v="5"/>
    <x v="4"/>
    <n v="1"/>
    <x v="1"/>
    <s v="DIANTEIRO"/>
    <x v="1"/>
    <x v="45"/>
    <s v="ULTIMATER"/>
    <x v="1"/>
    <s v="VW SAVEIRO"/>
    <s v="SDU9F63"/>
    <n v="56555"/>
    <n v="56555"/>
    <m/>
    <s v=""/>
    <s v="OK "/>
    <s v="JR DIAS"/>
    <n v="14501"/>
    <n v="273"/>
    <n v="273"/>
    <s v=""/>
  </r>
  <r>
    <n v="1036"/>
    <s v="2623"/>
    <x v="3"/>
    <d v="2024-09-16T00:00:00"/>
    <m/>
    <x v="3"/>
    <s v="GRITSCH"/>
    <x v="6"/>
    <x v="11"/>
    <n v="1"/>
    <x v="4"/>
    <s v="DIANTEIRO"/>
    <x v="10"/>
    <x v="33"/>
    <s v="AMULET AT501"/>
    <x v="0"/>
    <s v="CAMINÃO VOLVO VM330"/>
    <s v="SFF3C30"/>
    <n v="86820"/>
    <m/>
    <m/>
    <s v=""/>
    <s v="OK "/>
    <s v="ESTOQUE"/>
    <s v="ESTOQUE"/>
    <n v="500"/>
    <n v="500"/>
    <s v=""/>
  </r>
  <r>
    <n v="2084"/>
    <s v="2024"/>
    <x v="3"/>
    <d v="2024-09-17T00:00:00"/>
    <m/>
    <x v="3"/>
    <s v="GRITSCH"/>
    <x v="3"/>
    <x v="20"/>
    <n v="1"/>
    <x v="0"/>
    <s v="DIANTEIRO"/>
    <x v="0"/>
    <x v="39"/>
    <s v="SUNNY NL106"/>
    <x v="1"/>
    <s v="RENAULT MASTER"/>
    <m/>
    <m/>
    <m/>
    <m/>
    <s v=""/>
    <s v="OK "/>
    <s v="GOMMA "/>
    <n v="2622"/>
    <n v="519.01"/>
    <n v="519.01"/>
    <s v=""/>
  </r>
  <r>
    <s v="1958"/>
    <s v="1024"/>
    <x v="3"/>
    <d v="2024-09-18T00:00:00"/>
    <m/>
    <x v="3"/>
    <s v="GRITSCH"/>
    <x v="0"/>
    <x v="5"/>
    <n v="1"/>
    <x v="2"/>
    <s v="DIANTEIRO"/>
    <x v="2"/>
    <x v="11"/>
    <s v="HIFLY SUPER2000"/>
    <x v="1"/>
    <s v="FIAT FIORINO"/>
    <s v="RHS8D21"/>
    <n v="60765"/>
    <m/>
    <m/>
    <s v=""/>
    <s v="OK "/>
    <s v="GOMMA "/>
    <n v="2489"/>
    <n v="292.14"/>
    <n v="292.14"/>
    <s v=""/>
  </r>
  <r>
    <s v="1959"/>
    <s v="1024"/>
    <x v="3"/>
    <d v="2024-09-18T00:00:00"/>
    <m/>
    <x v="3"/>
    <s v="GRITSCH"/>
    <x v="0"/>
    <x v="5"/>
    <n v="1"/>
    <x v="2"/>
    <s v="DIANTEIRO"/>
    <x v="2"/>
    <x v="11"/>
    <s v="HIFLY SUPER2000"/>
    <x v="1"/>
    <s v="FIAT FIORINO"/>
    <s v="RHS8D21"/>
    <n v="60765"/>
    <m/>
    <m/>
    <s v=""/>
    <s v="OK "/>
    <s v="GOMMA "/>
    <n v="2489"/>
    <n v="292.14"/>
    <n v="292.14"/>
    <s v=""/>
  </r>
  <r>
    <s v="1960"/>
    <s v="0924"/>
    <x v="3"/>
    <d v="2024-09-18T00:00:00"/>
    <m/>
    <x v="3"/>
    <s v="GRITSCH"/>
    <x v="0"/>
    <x v="5"/>
    <n v="1"/>
    <x v="2"/>
    <s v="TRASEIRO"/>
    <x v="2"/>
    <x v="11"/>
    <s v="HIFLY SUPER2000"/>
    <x v="1"/>
    <s v="FIAT FIORINO"/>
    <s v="RHS8D21"/>
    <n v="60765"/>
    <m/>
    <m/>
    <s v=""/>
    <s v="OK "/>
    <s v="GOMMA "/>
    <n v="2489"/>
    <n v="292.14"/>
    <n v="292.14"/>
    <s v=""/>
  </r>
  <r>
    <s v="1961"/>
    <s v="0924"/>
    <x v="3"/>
    <d v="2024-09-18T00:00:00"/>
    <m/>
    <x v="3"/>
    <s v="GRITSCH"/>
    <x v="0"/>
    <x v="5"/>
    <n v="1"/>
    <x v="2"/>
    <s v="TRASEIRO"/>
    <x v="2"/>
    <x v="11"/>
    <s v="HIFLY SUPER2000"/>
    <x v="1"/>
    <s v="FIAT FIORINO"/>
    <s v="RHS8D21"/>
    <n v="60765"/>
    <m/>
    <m/>
    <s v=""/>
    <s v="OK "/>
    <s v="GOMMA "/>
    <n v="2489"/>
    <n v="292.14"/>
    <n v="292.14"/>
    <s v=""/>
  </r>
  <r>
    <s v="2015"/>
    <s v="1624"/>
    <x v="3"/>
    <d v="2024-09-19T00:00:00"/>
    <m/>
    <x v="3"/>
    <s v="GRITSCH"/>
    <x v="5"/>
    <x v="4"/>
    <n v="1"/>
    <x v="0"/>
    <s v="DIANTEIRO"/>
    <x v="3"/>
    <x v="11"/>
    <s v="HIFLY SUPER2000"/>
    <x v="1"/>
    <s v="FIAT DUCATO"/>
    <s v="BCQ7519"/>
    <n v="194315"/>
    <n v="194315"/>
    <m/>
    <s v=""/>
    <s v="OK "/>
    <s v="GOMMA "/>
    <n v="2749"/>
    <n v="549.28"/>
    <n v="549.28"/>
    <s v=""/>
  </r>
  <r>
    <s v="2016"/>
    <s v="1624"/>
    <x v="3"/>
    <d v="2024-09-19T00:00:00"/>
    <m/>
    <x v="3"/>
    <s v="GRITSCH"/>
    <x v="5"/>
    <x v="4"/>
    <n v="1"/>
    <x v="0"/>
    <s v="DIANTEIRO"/>
    <x v="3"/>
    <x v="11"/>
    <s v="HIFLY SUPER2000"/>
    <x v="1"/>
    <s v="FIAT DUCATO"/>
    <s v="BCQ7519"/>
    <n v="194315"/>
    <n v="194315"/>
    <m/>
    <s v=""/>
    <s v="OK "/>
    <s v="GOMMA "/>
    <n v="2749"/>
    <n v="549.28"/>
    <n v="549.28"/>
    <s v=""/>
  </r>
  <r>
    <s v="2090"/>
    <s v="2024"/>
    <x v="3"/>
    <d v="2024-09-19T00:00:00"/>
    <d v="2024-09-19T00:00:00"/>
    <x v="3"/>
    <s v="GRITSCH"/>
    <x v="5"/>
    <x v="8"/>
    <n v="1"/>
    <x v="0"/>
    <s v="DIANTEIRO"/>
    <x v="0"/>
    <x v="39"/>
    <s v="SUNNY NL106"/>
    <x v="1"/>
    <s v="RENAULT MASTER"/>
    <s v="BET7D67"/>
    <n v="58500"/>
    <n v="58500"/>
    <m/>
    <s v=""/>
    <s v="OK "/>
    <s v="GOMMA "/>
    <n v="2622"/>
    <n v="519.01"/>
    <n v="519.01"/>
    <s v=""/>
  </r>
  <r>
    <s v="2092"/>
    <s v="2024"/>
    <x v="3"/>
    <d v="2024-09-19T00:00:00"/>
    <d v="2024-09-19T00:00:00"/>
    <x v="3"/>
    <s v="GRITSCH"/>
    <x v="5"/>
    <x v="8"/>
    <n v="1"/>
    <x v="0"/>
    <s v="DIANTEIRO"/>
    <x v="0"/>
    <x v="39"/>
    <s v="SUNNY NL106"/>
    <x v="1"/>
    <s v="RENAULT MASTER"/>
    <s v="BET7D67"/>
    <n v="58500"/>
    <n v="58500"/>
    <m/>
    <s v=""/>
    <s v="OK "/>
    <s v="GOMMA "/>
    <n v="2622"/>
    <n v="519.01"/>
    <n v="519.01"/>
    <s v=""/>
  </r>
  <r>
    <s v="2072"/>
    <s v="0624"/>
    <x v="3"/>
    <d v="2024-09-19T00:00:00"/>
    <m/>
    <x v="3"/>
    <s v="GRITSCH"/>
    <x v="6"/>
    <x v="11"/>
    <n v="1"/>
    <x v="1"/>
    <s v="DIANTEIRO"/>
    <x v="1"/>
    <x v="45"/>
    <s v="ULTIMATER"/>
    <x v="1"/>
    <s v="VW SAVEIRO"/>
    <s v="SDU9E81"/>
    <n v="14616"/>
    <m/>
    <m/>
    <s v=""/>
    <s v="OK "/>
    <s v="JR DIAS"/>
    <n v="14501"/>
    <n v="273"/>
    <n v="273"/>
    <s v=""/>
  </r>
  <r>
    <n v="2073"/>
    <s v="0524"/>
    <x v="3"/>
    <d v="2024-09-19T00:00:00"/>
    <m/>
    <x v="3"/>
    <s v="GRITSCH"/>
    <x v="6"/>
    <x v="11"/>
    <n v="1"/>
    <x v="1"/>
    <s v="DIANTEIRO"/>
    <x v="1"/>
    <x v="45"/>
    <s v="ULTIMATER"/>
    <x v="1"/>
    <s v="VW SAVEIRO"/>
    <s v="SDU9E81"/>
    <n v="14616"/>
    <m/>
    <m/>
    <s v=""/>
    <s v="OK "/>
    <s v="JR DIAS"/>
    <n v="14501"/>
    <n v="273"/>
    <n v="273"/>
    <s v=""/>
  </r>
  <r>
    <n v="2074"/>
    <s v="0624"/>
    <x v="3"/>
    <d v="2024-09-19T00:00:00"/>
    <m/>
    <x v="3"/>
    <s v="GRITSCH"/>
    <x v="6"/>
    <x v="11"/>
    <n v="1"/>
    <x v="1"/>
    <s v="TRASEIRO"/>
    <x v="1"/>
    <x v="45"/>
    <s v="ULTIMATER"/>
    <x v="1"/>
    <s v="VW SAVEIRO"/>
    <s v="SDU9E81"/>
    <n v="14616"/>
    <m/>
    <m/>
    <s v=""/>
    <s v="OK "/>
    <s v="JR DIAS"/>
    <n v="14501"/>
    <n v="273"/>
    <n v="273"/>
    <s v=""/>
  </r>
  <r>
    <n v="2075"/>
    <s v="0524"/>
    <x v="3"/>
    <d v="2024-09-19T00:00:00"/>
    <m/>
    <x v="3"/>
    <s v="GRITSCH"/>
    <x v="6"/>
    <x v="11"/>
    <n v="1"/>
    <x v="1"/>
    <s v="TRASEIRO"/>
    <x v="1"/>
    <x v="45"/>
    <s v="ULTIMATER"/>
    <x v="1"/>
    <s v="VW SAVEIRO"/>
    <s v="SDU9E81"/>
    <n v="14616"/>
    <m/>
    <m/>
    <s v=""/>
    <s v="OK "/>
    <s v="JR DIAS"/>
    <n v="14501"/>
    <n v="273"/>
    <n v="273"/>
    <s v=""/>
  </r>
  <r>
    <n v="2047"/>
    <s v="3123"/>
    <x v="3"/>
    <d v="2024-09-23T00:00:00"/>
    <m/>
    <x v="3"/>
    <s v="GRITSCH"/>
    <x v="5"/>
    <x v="8"/>
    <n v="1"/>
    <x v="3"/>
    <s v="TRASEIRO"/>
    <x v="4"/>
    <x v="33"/>
    <s v="AMULET AT505"/>
    <x v="1"/>
    <s v="FORD CARGO 816S"/>
    <s v="BDD6F94"/>
    <n v="238225"/>
    <m/>
    <m/>
    <s v=""/>
    <s v="OK "/>
    <s v="GOMMA "/>
    <n v="2640"/>
    <n v="698.31299999999999"/>
    <n v="698.31299999999999"/>
    <s v=""/>
  </r>
  <r>
    <n v="1954"/>
    <s v="0924"/>
    <x v="3"/>
    <d v="2024-09-23T00:00:00"/>
    <d v="2024-10-01T00:00:00"/>
    <x v="3"/>
    <s v="GRITSCH"/>
    <x v="5"/>
    <x v="9"/>
    <n v="1"/>
    <x v="2"/>
    <s v="DIANTEIRO"/>
    <x v="2"/>
    <x v="11"/>
    <s v="HIFLY SUPER2000"/>
    <x v="1"/>
    <s v="FIAT FIORINO"/>
    <s v="RHT5B02"/>
    <n v="177345"/>
    <n v="177379"/>
    <m/>
    <s v=""/>
    <s v="OK "/>
    <s v="GOMMA "/>
    <n v="2489"/>
    <n v="292.14"/>
    <n v="292.14"/>
    <s v=""/>
  </r>
  <r>
    <n v="1955"/>
    <s v="0924"/>
    <x v="3"/>
    <d v="2024-09-23T00:00:00"/>
    <m/>
    <x v="3"/>
    <s v="GRITSCH"/>
    <x v="5"/>
    <x v="9"/>
    <n v="1"/>
    <x v="2"/>
    <s v="DIANTEIRO"/>
    <x v="2"/>
    <x v="11"/>
    <s v="HIFLY SUPER2000"/>
    <x v="1"/>
    <s v="FIAT FIORINO"/>
    <s v="RHT5B02"/>
    <n v="177345"/>
    <n v="177379"/>
    <m/>
    <s v=""/>
    <s v="OK "/>
    <s v="GOMMA "/>
    <n v="2489"/>
    <n v="292.14"/>
    <n v="292.14"/>
    <s v=""/>
  </r>
  <r>
    <n v="1962"/>
    <s v="1024"/>
    <x v="3"/>
    <d v="2024-09-23T00:00:00"/>
    <m/>
    <x v="3"/>
    <s v="GRITSCH"/>
    <x v="5"/>
    <x v="9"/>
    <n v="1"/>
    <x v="2"/>
    <s v="TRASEIRO"/>
    <x v="2"/>
    <x v="11"/>
    <s v="HIFLY SUPER2000"/>
    <x v="1"/>
    <s v="FIAT FIORINO"/>
    <s v="RHT5B02"/>
    <n v="177345"/>
    <n v="177379"/>
    <m/>
    <s v=""/>
    <s v="OK "/>
    <s v="GOMMA "/>
    <n v="2489"/>
    <n v="292.14"/>
    <n v="292.14"/>
    <s v=""/>
  </r>
  <r>
    <n v="1963"/>
    <s v="0924"/>
    <x v="3"/>
    <d v="2024-09-23T00:00:00"/>
    <m/>
    <x v="3"/>
    <s v="GRITSCH"/>
    <x v="5"/>
    <x v="9"/>
    <n v="1"/>
    <x v="2"/>
    <s v="TRASEIRO"/>
    <x v="2"/>
    <x v="11"/>
    <s v="HIFLY SUPER2000"/>
    <x v="1"/>
    <s v="FIAT FIORINO"/>
    <s v="RHT5B02"/>
    <n v="177345"/>
    <n v="177379"/>
    <m/>
    <s v=""/>
    <s v="OK "/>
    <s v="GOMMA "/>
    <n v="2489"/>
    <n v="292.14"/>
    <n v="292.14"/>
    <s v=""/>
  </r>
  <r>
    <s v="2121"/>
    <s v="1424"/>
    <x v="3"/>
    <d v="2024-09-23T00:00:00"/>
    <m/>
    <x v="3"/>
    <s v="GRITSCH"/>
    <x v="6"/>
    <x v="3"/>
    <n v="1"/>
    <x v="1"/>
    <s v="DIANTEIRO"/>
    <x v="11"/>
    <x v="45"/>
    <s v="ULTIMA PLUS"/>
    <x v="1"/>
    <s v="FIAT STRADA"/>
    <s v="SDT8J51"/>
    <n v="93827"/>
    <m/>
    <m/>
    <s v=""/>
    <s v="OK "/>
    <s v="JR DIAS"/>
    <n v="14604"/>
    <n v="255"/>
    <n v="255"/>
    <s v=""/>
  </r>
  <r>
    <n v="2122"/>
    <s v="1424"/>
    <x v="3"/>
    <d v="2024-09-23T00:00:00"/>
    <m/>
    <x v="3"/>
    <s v="GRITSCH"/>
    <x v="6"/>
    <x v="3"/>
    <n v="1"/>
    <x v="1"/>
    <s v="DIANTEIRO"/>
    <x v="11"/>
    <x v="45"/>
    <s v="ULTIMA PLUS"/>
    <x v="1"/>
    <s v="FIAT STRADA"/>
    <s v="SDT8J51"/>
    <n v="93827"/>
    <m/>
    <m/>
    <s v=""/>
    <s v="OK "/>
    <s v="JR DIAS"/>
    <n v="14604"/>
    <n v="255"/>
    <n v="255"/>
    <s v=""/>
  </r>
  <r>
    <n v="2078"/>
    <s v="0624"/>
    <x v="3"/>
    <d v="2024-09-23T00:00:00"/>
    <m/>
    <x v="3"/>
    <s v="GRITSCH"/>
    <x v="6"/>
    <x v="3"/>
    <n v="1"/>
    <x v="1"/>
    <s v="DIANTEIRO"/>
    <x v="1"/>
    <x v="45"/>
    <s v="ULTIMATER"/>
    <x v="1"/>
    <s v="VW SAVEIRO"/>
    <s v="SDU9E87"/>
    <n v="113019"/>
    <m/>
    <m/>
    <s v=""/>
    <s v="OK "/>
    <s v="JR DIAS"/>
    <n v="14501"/>
    <n v="273"/>
    <n v="273"/>
    <s v=""/>
  </r>
  <r>
    <n v="2079"/>
    <s v="0624"/>
    <x v="3"/>
    <d v="2024-09-23T00:00:00"/>
    <m/>
    <x v="3"/>
    <s v="GRITSCH"/>
    <x v="6"/>
    <x v="3"/>
    <n v="1"/>
    <x v="1"/>
    <s v="DIANTEIRO"/>
    <x v="1"/>
    <x v="45"/>
    <s v="ULTIMATER"/>
    <x v="1"/>
    <s v="VW SAVEIRO"/>
    <s v="SDU9E87"/>
    <n v="113019"/>
    <m/>
    <m/>
    <s v=""/>
    <s v="OK "/>
    <s v="JR DIAS"/>
    <n v="14501"/>
    <n v="273"/>
    <n v="273"/>
    <s v=""/>
  </r>
  <r>
    <n v="2055"/>
    <s v="0624"/>
    <x v="3"/>
    <d v="2024-09-23T00:00:00"/>
    <m/>
    <x v="3"/>
    <s v="GRITSCH"/>
    <x v="5"/>
    <x v="4"/>
    <n v="1"/>
    <x v="1"/>
    <s v="DIANTEIRO"/>
    <x v="1"/>
    <x v="45"/>
    <s v="ULTIMATER"/>
    <x v="1"/>
    <s v="VW SAVEIRO"/>
    <s v="SEP6E21"/>
    <n v="55901"/>
    <n v="55901"/>
    <m/>
    <s v=""/>
    <s v="OK "/>
    <s v="JR DIAS "/>
    <n v="14501"/>
    <n v="273"/>
    <n v="273"/>
    <s v=""/>
  </r>
  <r>
    <n v="2056"/>
    <s v="0624"/>
    <x v="3"/>
    <d v="2024-09-23T00:00:00"/>
    <m/>
    <x v="3"/>
    <s v="GRITSCH"/>
    <x v="5"/>
    <x v="4"/>
    <n v="1"/>
    <x v="1"/>
    <s v="DIANTEIRO"/>
    <x v="1"/>
    <x v="45"/>
    <s v="ULTIMATER"/>
    <x v="1"/>
    <s v="VW SAVEIRO"/>
    <s v="SEP6E21"/>
    <n v="55901"/>
    <n v="55901"/>
    <m/>
    <s v=""/>
    <s v="OK "/>
    <s v="JR DIAS "/>
    <n v="14501"/>
    <n v="273"/>
    <n v="273"/>
    <s v=""/>
  </r>
  <r>
    <n v="2066"/>
    <s v="0624"/>
    <x v="3"/>
    <d v="2024-09-23T00:00:00"/>
    <m/>
    <x v="3"/>
    <s v="GRITSCH"/>
    <x v="5"/>
    <x v="4"/>
    <n v="1"/>
    <x v="1"/>
    <s v="TRASEIRO"/>
    <x v="1"/>
    <x v="45"/>
    <s v="ULTIMATER"/>
    <x v="1"/>
    <s v="VW SAVEIRO"/>
    <s v="SEP6E21"/>
    <n v="55901"/>
    <n v="55901"/>
    <m/>
    <s v=""/>
    <s v="OK "/>
    <s v="JR DIAS "/>
    <n v="14501"/>
    <n v="273"/>
    <n v="273"/>
    <s v=""/>
  </r>
  <r>
    <n v="2067"/>
    <s v="0624"/>
    <x v="3"/>
    <d v="2024-09-23T00:00:00"/>
    <m/>
    <x v="3"/>
    <s v="GRITSCH"/>
    <x v="5"/>
    <x v="4"/>
    <n v="1"/>
    <x v="1"/>
    <s v="TRASEIRO"/>
    <x v="1"/>
    <x v="45"/>
    <s v="ULTIMATER"/>
    <x v="1"/>
    <s v="VW SAVEIRO"/>
    <s v="SEP6E21"/>
    <n v="55901"/>
    <n v="55901"/>
    <m/>
    <s v=""/>
    <s v="OK "/>
    <s v="JR DIAS "/>
    <n v="14501"/>
    <n v="273"/>
    <n v="273"/>
    <s v=""/>
  </r>
  <r>
    <n v="2039"/>
    <s v="1424"/>
    <x v="3"/>
    <d v="2024-09-24T00:00:00"/>
    <m/>
    <x v="3"/>
    <s v="GRITSCH"/>
    <x v="6"/>
    <x v="11"/>
    <n v="1"/>
    <x v="0"/>
    <s v="DIANTEIRO"/>
    <x v="5"/>
    <x v="9"/>
    <s v="WESTLAKE H188"/>
    <x v="1"/>
    <s v="MB SPRINTER"/>
    <s v="BCQ7B55"/>
    <n v="109540"/>
    <m/>
    <m/>
    <s v=""/>
    <s v="OK "/>
    <s v="GOMMA "/>
    <n v="2614"/>
    <n v="274.95"/>
    <n v="274.95"/>
    <s v=""/>
  </r>
  <r>
    <s v="2084"/>
    <s v="0124"/>
    <x v="3"/>
    <d v="2024-09-24T00:00:00"/>
    <m/>
    <x v="3"/>
    <s v="GRITSCH"/>
    <x v="5"/>
    <x v="0"/>
    <n v="1"/>
    <x v="3"/>
    <s v="TRASEIRO"/>
    <x v="4"/>
    <x v="33"/>
    <s v="AMULET AT505"/>
    <x v="1"/>
    <s v="FORD CARGO 816S"/>
    <s v="BDD3B71"/>
    <n v="130150"/>
    <m/>
    <m/>
    <s v=""/>
    <s v="OK "/>
    <s v="GOMMA "/>
    <n v="2640"/>
    <n v="698.31"/>
    <n v="698.31"/>
    <s v=""/>
  </r>
  <r>
    <n v="2123"/>
    <s v="1724"/>
    <x v="3"/>
    <d v="2024-09-24T00:00:00"/>
    <m/>
    <x v="3"/>
    <s v="GRITSCH"/>
    <x v="5"/>
    <x v="8"/>
    <n v="1"/>
    <x v="0"/>
    <s v="DIANTEIRO"/>
    <x v="0"/>
    <x v="39"/>
    <s v="SUNNY NL106"/>
    <x v="1"/>
    <s v="RENAULT MASTER"/>
    <s v="BEY4E57"/>
    <n v="192395"/>
    <n v="193797"/>
    <m/>
    <s v=""/>
    <s v="OK "/>
    <s v="GOMMA "/>
    <n v="2783"/>
    <n v="574.96"/>
    <n v="574.96"/>
    <s v=""/>
  </r>
  <r>
    <n v="2124"/>
    <s v="1724"/>
    <x v="3"/>
    <d v="2024-09-24T00:00:00"/>
    <d v="2024-10-02T00:00:00"/>
    <x v="3"/>
    <s v="GRITSCH"/>
    <x v="5"/>
    <x v="8"/>
    <n v="1"/>
    <x v="0"/>
    <s v="DIANTEIRO"/>
    <x v="0"/>
    <x v="39"/>
    <s v="SUNNY NL106"/>
    <x v="1"/>
    <s v="RENAULT MASTER"/>
    <s v="BEY4E57"/>
    <n v="192395"/>
    <n v="193797"/>
    <m/>
    <s v=""/>
    <s v="OK "/>
    <s v="GOMMA "/>
    <n v="2783"/>
    <n v="574.96"/>
    <n v="574.96"/>
    <s v=""/>
  </r>
  <r>
    <s v="2125"/>
    <s v="1724"/>
    <x v="3"/>
    <d v="2024-09-24T00:00:00"/>
    <d v="2024-10-02T00:00:00"/>
    <x v="3"/>
    <s v="GRITSCH"/>
    <x v="5"/>
    <x v="8"/>
    <n v="1"/>
    <x v="0"/>
    <s v="TRASEIRO"/>
    <x v="0"/>
    <x v="39"/>
    <s v="SUNNY NL106"/>
    <x v="1"/>
    <s v="RENAULT MASTER"/>
    <s v="BEY4E57"/>
    <n v="192395"/>
    <n v="193797"/>
    <m/>
    <s v=""/>
    <s v="OK "/>
    <s v="GOMMA "/>
    <n v="2783"/>
    <n v="574.96"/>
    <n v="574.96"/>
    <s v=""/>
  </r>
  <r>
    <n v="2126"/>
    <s v="1724"/>
    <x v="3"/>
    <d v="2024-09-24T00:00:00"/>
    <m/>
    <x v="3"/>
    <s v="GRITSCH"/>
    <x v="5"/>
    <x v="8"/>
    <n v="1"/>
    <x v="0"/>
    <s v="TRASEIRO"/>
    <x v="0"/>
    <x v="39"/>
    <s v="SUNNY NL106"/>
    <x v="1"/>
    <s v="RENAULT MASTER"/>
    <s v="BEY4E57"/>
    <n v="192395"/>
    <m/>
    <m/>
    <s v=""/>
    <s v="OK "/>
    <s v="GOMMA "/>
    <n v="2783"/>
    <n v="574.96"/>
    <n v="574.96"/>
    <s v=""/>
  </r>
  <r>
    <n v="2117"/>
    <s v="1324"/>
    <x v="3"/>
    <d v="2024-09-24T00:00:00"/>
    <m/>
    <x v="3"/>
    <s v="GRITSCH"/>
    <x v="5"/>
    <x v="4"/>
    <n v="1"/>
    <x v="1"/>
    <s v="DIANTEIRO"/>
    <x v="11"/>
    <x v="45"/>
    <s v="ULTIMA PLUS"/>
    <x v="1"/>
    <s v="FIAT STRADA"/>
    <s v="RHD6F72"/>
    <n v="123137"/>
    <m/>
    <m/>
    <s v=""/>
    <s v="OK "/>
    <s v="JR DIAS "/>
    <n v="14604"/>
    <n v="255"/>
    <n v="255"/>
    <s v=""/>
  </r>
  <r>
    <n v="2118"/>
    <s v="1324"/>
    <x v="3"/>
    <d v="2024-09-24T00:00:00"/>
    <m/>
    <x v="3"/>
    <s v="GRITSCH"/>
    <x v="5"/>
    <x v="4"/>
    <n v="1"/>
    <x v="1"/>
    <s v="DIANTEIRO"/>
    <x v="11"/>
    <x v="45"/>
    <s v="ULTIMA PLUS"/>
    <x v="1"/>
    <s v="FIAT STRADA"/>
    <s v="RHD6F72"/>
    <n v="123137"/>
    <m/>
    <m/>
    <s v=""/>
    <s v="OK "/>
    <s v="JR DIAS "/>
    <n v="14604"/>
    <n v="255"/>
    <n v="255"/>
    <s v=""/>
  </r>
  <r>
    <s v="2119"/>
    <s v="1524"/>
    <x v="3"/>
    <d v="2024-09-24T00:00:00"/>
    <m/>
    <x v="3"/>
    <s v="GRITSCH"/>
    <x v="5"/>
    <x v="4"/>
    <n v="1"/>
    <x v="1"/>
    <s v="TRASEIRO"/>
    <x v="11"/>
    <x v="45"/>
    <s v="ULTIMA PLUS"/>
    <x v="1"/>
    <s v="FIAT STRADA"/>
    <s v="RHD6F72"/>
    <n v="123137"/>
    <m/>
    <m/>
    <s v=""/>
    <s v="OK "/>
    <s v="JR DIAS "/>
    <n v="14604"/>
    <n v="255"/>
    <n v="255"/>
    <s v=""/>
  </r>
  <r>
    <n v="2120"/>
    <s v="1424"/>
    <x v="3"/>
    <d v="2024-09-24T00:00:00"/>
    <m/>
    <x v="3"/>
    <s v="GRITSCH"/>
    <x v="5"/>
    <x v="4"/>
    <n v="1"/>
    <x v="1"/>
    <s v="TRASEIRO"/>
    <x v="11"/>
    <x v="45"/>
    <s v="ULTIMA PLUS"/>
    <x v="1"/>
    <s v="FIAT STRADA"/>
    <s v="RHD6F72"/>
    <n v="123137"/>
    <m/>
    <m/>
    <s v=""/>
    <s v="OK "/>
    <s v="JR DIAS "/>
    <n v="14604"/>
    <n v="255"/>
    <n v="255"/>
    <s v=""/>
  </r>
  <r>
    <n v="2126"/>
    <s v="1724"/>
    <x v="3"/>
    <d v="2024-09-24T00:00:00"/>
    <m/>
    <x v="3"/>
    <s v="GRITSCH"/>
    <x v="5"/>
    <x v="5"/>
    <n v="1"/>
    <x v="0"/>
    <s v="DIANTEIRO"/>
    <x v="0"/>
    <x v="39"/>
    <s v="SUNNY NL106"/>
    <x v="1"/>
    <s v="RENAULT MASTER"/>
    <s v="SDP5J33"/>
    <n v="116024"/>
    <m/>
    <m/>
    <s v=""/>
    <s v="OK "/>
    <s v="GOMMA "/>
    <n v="2783"/>
    <n v="574.96"/>
    <n v="574.96"/>
    <s v=""/>
  </r>
  <r>
    <n v="2127"/>
    <s v="1724"/>
    <x v="3"/>
    <d v="2024-09-24T00:00:00"/>
    <m/>
    <x v="3"/>
    <s v="GRITSCH"/>
    <x v="5"/>
    <x v="5"/>
    <n v="1"/>
    <x v="0"/>
    <s v="DIANTEIRO"/>
    <x v="0"/>
    <x v="39"/>
    <s v="SUNNY NL106"/>
    <x v="1"/>
    <s v="RENAULT MASTER"/>
    <s v="SDP5J33"/>
    <n v="116024"/>
    <m/>
    <m/>
    <s v=""/>
    <s v="OK "/>
    <s v="GOMMA "/>
    <n v="2783"/>
    <n v="574.96"/>
    <n v="574.96"/>
    <s v=""/>
  </r>
  <r>
    <n v="2080"/>
    <s v="0624"/>
    <x v="3"/>
    <d v="2024-09-24T00:00:00"/>
    <m/>
    <x v="3"/>
    <s v="GRITSCH"/>
    <x v="5"/>
    <x v="8"/>
    <n v="1"/>
    <x v="1"/>
    <s v="DIANTEIRO"/>
    <x v="1"/>
    <x v="45"/>
    <s v="ULTIMATER"/>
    <x v="1"/>
    <s v="VW SAVEIRO"/>
    <s v="SDU9F96"/>
    <n v="142630"/>
    <m/>
    <m/>
    <s v=""/>
    <s v="OK "/>
    <s v="JR DIAS "/>
    <n v="14501"/>
    <n v="273"/>
    <n v="273"/>
    <s v=""/>
  </r>
  <r>
    <n v="2058"/>
    <s v="0624"/>
    <x v="3"/>
    <d v="2024-09-24T00:00:00"/>
    <m/>
    <x v="3"/>
    <s v="GRITSCH"/>
    <x v="5"/>
    <x v="8"/>
    <n v="1"/>
    <x v="1"/>
    <s v="DIANTEIRO"/>
    <x v="1"/>
    <x v="45"/>
    <s v="ULTIMATER"/>
    <x v="1"/>
    <s v="VW SAVEIRO"/>
    <s v="SDU9F96"/>
    <n v="142630"/>
    <m/>
    <m/>
    <s v=""/>
    <s v="OK "/>
    <s v="JR DIAS "/>
    <n v="14501"/>
    <n v="273"/>
    <n v="273"/>
    <s v=""/>
  </r>
  <r>
    <n v="2143"/>
    <s v="1624"/>
    <x v="3"/>
    <d v="2024-09-26T00:00:00"/>
    <m/>
    <x v="3"/>
    <s v="GRITSCH"/>
    <x v="6"/>
    <x v="11"/>
    <n v="1"/>
    <x v="3"/>
    <s v="TRASEIRO"/>
    <x v="4"/>
    <x v="14"/>
    <s v="ECOWAW P1"/>
    <x v="1"/>
    <s v="CAMINHAO VW 13.180"/>
    <s v="BEY4C18"/>
    <n v="399491"/>
    <m/>
    <m/>
    <s v=""/>
    <s v="OK "/>
    <s v="GOMMA "/>
    <n v="2794"/>
    <n v="658.91"/>
    <n v="658.91"/>
    <s v=""/>
  </r>
  <r>
    <n v="2144"/>
    <s v="1624"/>
    <x v="3"/>
    <d v="2024-09-26T00:00:00"/>
    <m/>
    <x v="3"/>
    <s v="GRITSCH"/>
    <x v="6"/>
    <x v="11"/>
    <n v="1"/>
    <x v="3"/>
    <s v="TRASEIRO"/>
    <x v="4"/>
    <x v="14"/>
    <s v="ECOWAW P1"/>
    <x v="1"/>
    <s v="CAMINHAO VW 13.180"/>
    <s v="BEY4C18"/>
    <n v="399491"/>
    <m/>
    <m/>
    <s v=""/>
    <s v="OK "/>
    <s v="GOMMA "/>
    <n v="2794"/>
    <n v="658.91"/>
    <n v="658.91"/>
    <s v=""/>
  </r>
  <r>
    <s v="2145"/>
    <s v="1624"/>
    <x v="3"/>
    <d v="2024-09-26T00:00:00"/>
    <m/>
    <x v="3"/>
    <s v="GRITSCH"/>
    <x v="6"/>
    <x v="11"/>
    <n v="1"/>
    <x v="3"/>
    <s v="TRASEIRO"/>
    <x v="4"/>
    <x v="14"/>
    <s v="ECOWAW P1"/>
    <x v="1"/>
    <s v="CAMINHAO VW 13.180"/>
    <s v="BEY4C18"/>
    <n v="399491"/>
    <m/>
    <m/>
    <s v=""/>
    <s v="OK "/>
    <s v="GOMMA "/>
    <n v="2794"/>
    <n v="658.91"/>
    <n v="658.91"/>
    <s v=""/>
  </r>
  <r>
    <n v="2146"/>
    <s v="1624"/>
    <x v="3"/>
    <d v="2024-09-26T00:00:00"/>
    <m/>
    <x v="3"/>
    <s v="GRITSCH"/>
    <x v="6"/>
    <x v="11"/>
    <n v="1"/>
    <x v="3"/>
    <s v="TRASEIRO"/>
    <x v="4"/>
    <x v="14"/>
    <s v="ECOWAW P1"/>
    <x v="1"/>
    <s v="CAMINHAO VW 13.180"/>
    <s v="BEY4C18"/>
    <n v="399491"/>
    <m/>
    <m/>
    <s v=""/>
    <s v="OK "/>
    <s v="GOMMA "/>
    <n v="2794"/>
    <n v="658.91"/>
    <n v="658.91"/>
    <s v=""/>
  </r>
  <r>
    <s v="2147"/>
    <s v="0924"/>
    <x v="3"/>
    <d v="2024-09-26T00:00:00"/>
    <m/>
    <x v="3"/>
    <s v="GRITSCH"/>
    <x v="6"/>
    <x v="3"/>
    <n v="1"/>
    <x v="2"/>
    <s v="TRASEIRO"/>
    <x v="2"/>
    <x v="11"/>
    <s v="HIFLY SUPER2000"/>
    <x v="1"/>
    <s v="FIAT FIORINO"/>
    <s v="RHS8D22"/>
    <n v="200778"/>
    <m/>
    <m/>
    <s v=""/>
    <s v="OK "/>
    <s v="GOMMA "/>
    <s v="2794-1"/>
    <n v="289.26"/>
    <n v="289.26"/>
    <s v=""/>
  </r>
  <r>
    <n v="2148"/>
    <s v="1024"/>
    <x v="3"/>
    <d v="2024-09-26T00:00:00"/>
    <m/>
    <x v="3"/>
    <s v="GRITSCH"/>
    <x v="6"/>
    <x v="3"/>
    <n v="1"/>
    <x v="2"/>
    <s v="TRASEIRO"/>
    <x v="2"/>
    <x v="11"/>
    <s v="HIFLY SUPER2000"/>
    <x v="1"/>
    <s v="FIAT FIORINO"/>
    <s v="RHS8D22"/>
    <n v="200778"/>
    <m/>
    <m/>
    <s v=""/>
    <s v="OK "/>
    <s v="GOMMA "/>
    <s v="2794-1"/>
    <n v="289.26"/>
    <n v="289.26"/>
    <s v=""/>
  </r>
  <r>
    <s v="2159"/>
    <s v="0324"/>
    <x v="3"/>
    <d v="2024-09-27T00:00:00"/>
    <m/>
    <x v="3"/>
    <s v="GRITSCH"/>
    <x v="5"/>
    <x v="10"/>
    <n v="1"/>
    <x v="1"/>
    <s v="DIANTEIRO"/>
    <x v="1"/>
    <x v="45"/>
    <s v="ULTIMATOUR"/>
    <x v="1"/>
    <s v="PEUGEOT"/>
    <s v="SDP7F84"/>
    <n v="126790"/>
    <m/>
    <m/>
    <s v=""/>
    <s v="OK "/>
    <s v="JR DIAS "/>
    <n v="14801"/>
    <n v="284.2"/>
    <n v="284.2"/>
    <s v=""/>
  </r>
  <r>
    <s v="2160"/>
    <s v="0324"/>
    <x v="3"/>
    <d v="2024-09-27T00:00:00"/>
    <m/>
    <x v="3"/>
    <s v="GRITSCH"/>
    <x v="5"/>
    <x v="10"/>
    <n v="1"/>
    <x v="1"/>
    <s v="DIANTEIRO"/>
    <x v="1"/>
    <x v="45"/>
    <s v="ULTIMATOUR"/>
    <x v="1"/>
    <s v="PEUGEOT"/>
    <s v="SDP7F84"/>
    <n v="126790"/>
    <m/>
    <m/>
    <s v=""/>
    <s v="OK "/>
    <s v="JR DIAS "/>
    <n v="14801"/>
    <n v="284.2"/>
    <n v="284.2"/>
    <s v=""/>
  </r>
  <r>
    <n v="2161"/>
    <s v="0324"/>
    <x v="3"/>
    <d v="2024-09-27T00:00:00"/>
    <m/>
    <x v="3"/>
    <s v="GRITSCH"/>
    <x v="5"/>
    <x v="10"/>
    <n v="1"/>
    <x v="1"/>
    <s v="TRASEIRO"/>
    <x v="1"/>
    <x v="45"/>
    <s v="ULTIMATOUR"/>
    <x v="1"/>
    <s v="PEUGEOT"/>
    <s v="SDP7F84"/>
    <n v="126790"/>
    <m/>
    <m/>
    <s v=""/>
    <s v="OK "/>
    <s v="JR DIAS "/>
    <n v="14801"/>
    <n v="284.2"/>
    <n v="284.2"/>
    <s v=""/>
  </r>
  <r>
    <n v="2162"/>
    <s v="0324"/>
    <x v="3"/>
    <d v="2024-09-27T00:00:00"/>
    <m/>
    <x v="3"/>
    <s v="GRITSCH"/>
    <x v="5"/>
    <x v="10"/>
    <n v="1"/>
    <x v="1"/>
    <s v="TRASEIRO"/>
    <x v="1"/>
    <x v="45"/>
    <s v="ULTIMATOUR"/>
    <x v="1"/>
    <s v="PEUGEOT"/>
    <s v="SDP7F84"/>
    <n v="126790"/>
    <m/>
    <m/>
    <s v=""/>
    <s v="OK "/>
    <s v="JR DIAS "/>
    <n v="14801"/>
    <n v="284.2"/>
    <n v="284.2"/>
    <s v=""/>
  </r>
  <r>
    <s v="2034"/>
    <s v="1424"/>
    <x v="3"/>
    <d v="2024-09-27T00:00:00"/>
    <m/>
    <x v="3"/>
    <s v="GRITSCH"/>
    <x v="5"/>
    <x v="1"/>
    <n v="1"/>
    <x v="0"/>
    <s v="DIANTEIRO"/>
    <x v="5"/>
    <x v="9"/>
    <s v="WESTLAKE H188"/>
    <x v="1"/>
    <s v="MB SPRINTER"/>
    <s v="SFD5C29"/>
    <n v="54492"/>
    <m/>
    <m/>
    <s v=""/>
    <s v="OK "/>
    <s v="GOMMA "/>
    <n v="2614"/>
    <n v="574.95000000000005"/>
    <n v="574.95000000000005"/>
    <s v=""/>
  </r>
  <r>
    <s v="2040"/>
    <s v="1424"/>
    <x v="3"/>
    <d v="2024-09-27T00:00:00"/>
    <m/>
    <x v="3"/>
    <s v="GRITSCH"/>
    <x v="5"/>
    <x v="1"/>
    <n v="1"/>
    <x v="0"/>
    <s v="DIANTEIRO"/>
    <x v="5"/>
    <x v="9"/>
    <s v="WESTLAKE H188"/>
    <x v="1"/>
    <s v="MB SPRINTER"/>
    <s v="SFD5C29"/>
    <n v="54492"/>
    <m/>
    <m/>
    <s v=""/>
    <s v="OK "/>
    <s v="GOMMA "/>
    <n v="2614"/>
    <n v="574.95000000000005"/>
    <n v="574.95000000000005"/>
    <s v=""/>
  </r>
  <r>
    <s v="2041"/>
    <s v="1424"/>
    <x v="3"/>
    <d v="2024-09-27T00:00:00"/>
    <m/>
    <x v="3"/>
    <s v="GRITSCH"/>
    <x v="5"/>
    <x v="1"/>
    <n v="1"/>
    <x v="0"/>
    <s v="TRASEIRO"/>
    <x v="5"/>
    <x v="9"/>
    <s v="WESTLAKE H188"/>
    <x v="1"/>
    <s v="MB SPRINTER"/>
    <s v="SFD5C29"/>
    <n v="54492"/>
    <m/>
    <m/>
    <s v=""/>
    <s v="OK "/>
    <s v="GOMMA "/>
    <n v="2614"/>
    <n v="574.95000000000005"/>
    <n v="574.95000000000005"/>
    <s v=""/>
  </r>
  <r>
    <n v="2042"/>
    <s v="1424"/>
    <x v="3"/>
    <d v="2024-09-27T00:00:00"/>
    <m/>
    <x v="3"/>
    <s v="GRITSCH"/>
    <x v="5"/>
    <x v="1"/>
    <n v="1"/>
    <x v="0"/>
    <s v="TRASEIRO"/>
    <x v="5"/>
    <x v="9"/>
    <s v="WESTLAKE H188"/>
    <x v="1"/>
    <s v="MB SPRINTER"/>
    <s v="SFD5C29"/>
    <n v="54492"/>
    <m/>
    <m/>
    <s v=""/>
    <s v="OK "/>
    <s v="GOMMA "/>
    <n v="2614"/>
    <n v="574.95000000000005"/>
    <n v="574.95000000000005"/>
    <s v=""/>
  </r>
  <r>
    <s v="2128"/>
    <s v="2024"/>
    <x v="3"/>
    <d v="2024-10-03T00:00:00"/>
    <m/>
    <x v="4"/>
    <s v="GRITSCH"/>
    <x v="5"/>
    <x v="4"/>
    <n v="1"/>
    <x v="0"/>
    <s v="DIANTEIRO"/>
    <x v="0"/>
    <x v="39"/>
    <s v="SUNNY NL106"/>
    <x v="1"/>
    <s v="RENAULT MASTER"/>
    <s v="RHP7C51"/>
    <n v="186666"/>
    <n v="186666"/>
    <n v="214715"/>
    <n v="28049"/>
    <s v="OK "/>
    <s v="GOMMA "/>
    <n v="2783"/>
    <n v="574.96"/>
    <n v="574.96"/>
    <n v="2.049841349067703E-2"/>
  </r>
  <r>
    <n v="2129"/>
    <s v="2024"/>
    <x v="3"/>
    <d v="2024-10-03T00:00:00"/>
    <m/>
    <x v="4"/>
    <s v="GRITSCH"/>
    <x v="5"/>
    <x v="4"/>
    <n v="1"/>
    <x v="0"/>
    <s v="DIANTEIRO"/>
    <x v="0"/>
    <x v="39"/>
    <s v="SUNNY NL106"/>
    <x v="1"/>
    <s v="RENAULT MASTER"/>
    <s v="RHP7C51"/>
    <n v="186666"/>
    <n v="186666"/>
    <n v="214715"/>
    <n v="28049"/>
    <s v="OK "/>
    <s v="GOMMA "/>
    <n v="2783"/>
    <n v="574.96"/>
    <n v="574.96"/>
    <n v="2.049841349067703E-2"/>
  </r>
  <r>
    <n v="2130"/>
    <s v="1724"/>
    <x v="3"/>
    <d v="2024-10-03T00:00:00"/>
    <d v="2024-10-16T00:00:00"/>
    <x v="4"/>
    <s v="GRITSCH"/>
    <x v="5"/>
    <x v="8"/>
    <n v="1"/>
    <x v="0"/>
    <s v="DIANTEIRO"/>
    <x v="0"/>
    <x v="39"/>
    <s v="SUNNY NL106"/>
    <x v="1"/>
    <s v="RENAULT MASTER"/>
    <s v="RHQ6I61"/>
    <n v="116830"/>
    <n v="117878"/>
    <m/>
    <s v=""/>
    <s v="OK "/>
    <s v="GOMMA "/>
    <n v="2783"/>
    <n v="574.96"/>
    <n v="574.96"/>
    <s v=""/>
  </r>
  <r>
    <n v="2131"/>
    <s v="2024"/>
    <x v="3"/>
    <d v="2024-10-03T00:00:00"/>
    <d v="2024-10-16T00:00:00"/>
    <x v="4"/>
    <s v="GRITSCH"/>
    <x v="5"/>
    <x v="8"/>
    <n v="1"/>
    <x v="0"/>
    <s v="DIANTEIRO"/>
    <x v="0"/>
    <x v="39"/>
    <s v="SUNNY NL106"/>
    <x v="1"/>
    <s v="RENAULT MASTER"/>
    <s v="RHQ6I61"/>
    <n v="116830"/>
    <n v="117878"/>
    <m/>
    <s v=""/>
    <s v="OK "/>
    <s v="GOMMA "/>
    <n v="2783"/>
    <n v="574.96"/>
    <n v="574.96"/>
    <s v=""/>
  </r>
  <r>
    <s v="1809"/>
    <s v="4123"/>
    <x v="3"/>
    <d v="2024-10-03T00:00:00"/>
    <m/>
    <x v="4"/>
    <s v="GRITSCH"/>
    <x v="5"/>
    <x v="8"/>
    <n v="1"/>
    <x v="1"/>
    <s v="DIANTEIRO"/>
    <x v="11"/>
    <x v="11"/>
    <s v="HIFLY HF261 TECHCO 1"/>
    <x v="1"/>
    <s v="FIAT STRADA"/>
    <s v="SDR4E38"/>
    <n v="90000"/>
    <n v="92220"/>
    <m/>
    <s v=""/>
    <s v="OK "/>
    <s v="GOMMA "/>
    <n v="1282"/>
    <n v="295.23"/>
    <n v="295.23"/>
    <s v=""/>
  </r>
  <r>
    <s v="1811"/>
    <s v="4123"/>
    <x v="3"/>
    <d v="2024-10-03T00:00:00"/>
    <m/>
    <x v="4"/>
    <s v="GRITSCH"/>
    <x v="5"/>
    <x v="8"/>
    <n v="1"/>
    <x v="1"/>
    <s v="DIANTEIRO"/>
    <x v="11"/>
    <x v="11"/>
    <s v="HIFLY HF261 TECHCO 1"/>
    <x v="1"/>
    <s v="FIAT STRADA"/>
    <s v="SDR4E38"/>
    <n v="90000"/>
    <n v="92220"/>
    <m/>
    <s v=""/>
    <s v="OK "/>
    <s v="GOMMA "/>
    <n v="1282"/>
    <n v="295.23"/>
    <n v="295.23"/>
    <s v=""/>
  </r>
  <r>
    <n v="2132"/>
    <s v="3024"/>
    <x v="3"/>
    <d v="2024-10-03T00:00:00"/>
    <m/>
    <x v="4"/>
    <s v="GRITSCH"/>
    <x v="5"/>
    <x v="9"/>
    <n v="1"/>
    <x v="0"/>
    <s v="DIANTEIRO"/>
    <x v="0"/>
    <x v="39"/>
    <s v="SUNNY NL106"/>
    <x v="1"/>
    <s v="RENAULT MASTER"/>
    <s v="SEL0E74"/>
    <n v="100531"/>
    <m/>
    <m/>
    <s v=""/>
    <s v="OK "/>
    <s v="GOMMA "/>
    <n v="2783"/>
    <n v="574.96"/>
    <n v="574.96"/>
    <s v=""/>
  </r>
  <r>
    <n v="2133"/>
    <s v="2024"/>
    <x v="3"/>
    <d v="2024-10-03T00:00:00"/>
    <m/>
    <x v="4"/>
    <s v="GRITSCH"/>
    <x v="5"/>
    <x v="9"/>
    <n v="1"/>
    <x v="0"/>
    <s v="DIANTEIRO"/>
    <x v="0"/>
    <x v="39"/>
    <s v="SUNNY NL106"/>
    <x v="1"/>
    <s v="RENAULT MASTER"/>
    <s v="SEL0E74"/>
    <n v="100531"/>
    <m/>
    <m/>
    <s v=""/>
    <s v="OK "/>
    <s v="GOMMA "/>
    <n v="2783"/>
    <n v="574.96"/>
    <n v="574.96"/>
    <s v=""/>
  </r>
  <r>
    <n v="2134"/>
    <s v="2024"/>
    <x v="3"/>
    <d v="2024-10-03T00:00:00"/>
    <m/>
    <x v="4"/>
    <s v="GRITSCH"/>
    <x v="5"/>
    <x v="9"/>
    <n v="1"/>
    <x v="0"/>
    <s v="TRASEIRO"/>
    <x v="0"/>
    <x v="39"/>
    <s v="SUNNY NL106"/>
    <x v="1"/>
    <s v="RENAULT MASTER"/>
    <s v="SEL0E74"/>
    <n v="100531"/>
    <m/>
    <m/>
    <s v=""/>
    <s v="OK "/>
    <s v="GOMMA "/>
    <n v="5402"/>
    <n v="574.97"/>
    <n v="574.97"/>
    <s v=""/>
  </r>
  <r>
    <n v="2135"/>
    <s v="2024"/>
    <x v="3"/>
    <d v="2024-10-03T00:00:00"/>
    <m/>
    <x v="4"/>
    <s v="GRITSCH"/>
    <x v="5"/>
    <x v="9"/>
    <n v="1"/>
    <x v="0"/>
    <s v="TRASEIRO"/>
    <x v="0"/>
    <x v="39"/>
    <s v="SUNNY NL106"/>
    <x v="1"/>
    <s v="RENAULT MASTER"/>
    <s v="SEL0E74"/>
    <n v="100531"/>
    <m/>
    <m/>
    <s v=""/>
    <s v="OK "/>
    <s v="GOMMA "/>
    <n v="5402"/>
    <n v="574.97"/>
    <n v="574.97"/>
    <s v=""/>
  </r>
  <r>
    <n v="1477"/>
    <m/>
    <x v="3"/>
    <d v="2024-10-03T00:00:00"/>
    <m/>
    <x v="4"/>
    <s v="GRITSCH"/>
    <x v="5"/>
    <x v="4"/>
    <n v="1"/>
    <x v="4"/>
    <s v="TRASEIRO"/>
    <x v="10"/>
    <x v="46"/>
    <s v="1°RECAP"/>
    <x v="0"/>
    <s v="CAMINHÃO VW 33.330"/>
    <s v="SES2D41"/>
    <n v="133599"/>
    <n v="133599"/>
    <n v="162126"/>
    <n v="28527"/>
    <s v="OK "/>
    <s v="IVO RECAP"/>
    <s v="59744-1"/>
    <n v="180"/>
    <n v="180"/>
    <n v="6.3098117572825746E-3"/>
  </r>
  <r>
    <n v="2137"/>
    <s v="2024"/>
    <x v="3"/>
    <d v="2024-10-07T00:00:00"/>
    <m/>
    <x v="4"/>
    <s v="GRITSCH"/>
    <x v="5"/>
    <x v="5"/>
    <n v="1"/>
    <x v="0"/>
    <s v="DIANTEIRO"/>
    <x v="0"/>
    <x v="39"/>
    <s v="SUNNY NL106"/>
    <x v="1"/>
    <s v="RENAULT MASTER"/>
    <s v="RHQ6I69"/>
    <n v="162379"/>
    <m/>
    <m/>
    <s v=""/>
    <s v="OK "/>
    <s v="GOMMA "/>
    <n v="5402"/>
    <n v="574.97"/>
    <n v="574.97"/>
    <s v=""/>
  </r>
  <r>
    <n v="2138"/>
    <s v="2024"/>
    <x v="3"/>
    <d v="2024-10-07T00:00:00"/>
    <m/>
    <x v="4"/>
    <s v="GRITSCH"/>
    <x v="5"/>
    <x v="5"/>
    <n v="1"/>
    <x v="0"/>
    <s v="DIANTEIRO"/>
    <x v="0"/>
    <x v="39"/>
    <s v="SUNNY NL106"/>
    <x v="1"/>
    <s v="RENAULT MASTER"/>
    <s v="RHQ6I69"/>
    <n v="162379"/>
    <m/>
    <m/>
    <s v=""/>
    <s v="OK "/>
    <s v="GOMMA "/>
    <n v="5402"/>
    <n v="574.97"/>
    <n v="574.97"/>
    <s v=""/>
  </r>
  <r>
    <n v="2139"/>
    <s v="2024"/>
    <x v="3"/>
    <d v="2024-10-07T00:00:00"/>
    <m/>
    <x v="4"/>
    <s v="GRITSCH"/>
    <x v="5"/>
    <x v="5"/>
    <n v="1"/>
    <x v="0"/>
    <s v="TRASEIRO"/>
    <x v="0"/>
    <x v="39"/>
    <s v="SUNNY NL106"/>
    <x v="1"/>
    <s v="RENAULT MASTER"/>
    <s v="RHQ6I69"/>
    <n v="162379"/>
    <m/>
    <m/>
    <s v=""/>
    <s v="OK "/>
    <s v="GOMMA "/>
    <n v="5402"/>
    <n v="574.97"/>
    <n v="574.97"/>
    <s v=""/>
  </r>
  <r>
    <n v="2140"/>
    <s v="2024"/>
    <x v="3"/>
    <d v="2024-10-07T00:00:00"/>
    <m/>
    <x v="4"/>
    <s v="GRITSCH"/>
    <x v="5"/>
    <x v="5"/>
    <n v="1"/>
    <x v="0"/>
    <s v="TRASEIRO"/>
    <x v="0"/>
    <x v="39"/>
    <s v="SUNNY NL106"/>
    <x v="1"/>
    <s v="RENAULT MASTER"/>
    <s v="RHQ6I69"/>
    <n v="162379"/>
    <m/>
    <m/>
    <s v=""/>
    <s v="OK "/>
    <s v="GOMMA "/>
    <n v="5402"/>
    <n v="574.97"/>
    <n v="574.97"/>
    <s v=""/>
  </r>
  <r>
    <n v="2186"/>
    <s v="1424"/>
    <x v="3"/>
    <d v="2024-10-07T00:00:00"/>
    <m/>
    <x v="4"/>
    <s v="GRITSCH"/>
    <x v="5"/>
    <x v="1"/>
    <n v="1"/>
    <x v="3"/>
    <s v="TRAÇÃO"/>
    <x v="4"/>
    <x v="14"/>
    <s v="ECOWAW P1"/>
    <x v="1"/>
    <s v="CAMINHÃO VW 9.170"/>
    <s v="RHT2C48"/>
    <n v="250166"/>
    <m/>
    <m/>
    <s v=""/>
    <s v="OK "/>
    <s v="GOMMA "/>
    <n v="2851"/>
    <n v="659.23"/>
    <n v="659.23"/>
    <s v=""/>
  </r>
  <r>
    <n v="2187"/>
    <s v="1424"/>
    <x v="3"/>
    <d v="2024-10-07T00:00:00"/>
    <m/>
    <x v="4"/>
    <s v="GRITSCH"/>
    <x v="5"/>
    <x v="1"/>
    <n v="1"/>
    <x v="3"/>
    <s v="TRAÇÃO"/>
    <x v="4"/>
    <x v="14"/>
    <s v="ECOWAW P1"/>
    <x v="1"/>
    <s v="CAMINHÃO VW 9.170"/>
    <s v="RHT2C48"/>
    <n v="250166"/>
    <m/>
    <m/>
    <s v=""/>
    <s v="OK "/>
    <s v="GOMMA "/>
    <n v="2851"/>
    <n v="659.23"/>
    <n v="659.23"/>
    <s v=""/>
  </r>
  <r>
    <s v="2188"/>
    <s v="1424"/>
    <x v="3"/>
    <d v="2024-10-07T00:00:00"/>
    <m/>
    <x v="4"/>
    <s v="GRITSCH"/>
    <x v="5"/>
    <x v="1"/>
    <n v="1"/>
    <x v="3"/>
    <s v="TRAÇÃO"/>
    <x v="4"/>
    <x v="14"/>
    <s v="ECOWAW P1"/>
    <x v="1"/>
    <s v="CAMINHÃO VW 9.170"/>
    <s v="RHT2C48"/>
    <n v="250166"/>
    <m/>
    <m/>
    <s v=""/>
    <s v="OK "/>
    <s v="GOMMA "/>
    <n v="2851"/>
    <n v="659.23"/>
    <n v="659.23"/>
    <s v=""/>
  </r>
  <r>
    <n v="2189"/>
    <s v="1424"/>
    <x v="3"/>
    <d v="2024-10-07T00:00:00"/>
    <m/>
    <x v="4"/>
    <s v="GRITSCH"/>
    <x v="5"/>
    <x v="1"/>
    <n v="1"/>
    <x v="3"/>
    <s v="TRAÇÃO"/>
    <x v="4"/>
    <x v="14"/>
    <s v="ECOWAW P1"/>
    <x v="1"/>
    <s v="CAMINHÃO VW 9.170"/>
    <s v="RHT2C48"/>
    <n v="250166"/>
    <m/>
    <m/>
    <s v=""/>
    <s v="OK "/>
    <s v="GOMMA "/>
    <n v="2851"/>
    <n v="659.23"/>
    <n v="659.23"/>
    <s v=""/>
  </r>
  <r>
    <s v="2129"/>
    <s v="1724"/>
    <x v="3"/>
    <d v="2024-10-07T00:00:00"/>
    <m/>
    <x v="4"/>
    <s v="GRITSCH"/>
    <x v="3"/>
    <x v="18"/>
    <n v="1"/>
    <x v="0"/>
    <s v="DIANTEIRO"/>
    <x v="0"/>
    <x v="39"/>
    <s v="SUNNY NL106"/>
    <x v="1"/>
    <s v="RENAULT MASTER"/>
    <s v="SDS3F57"/>
    <n v="256055"/>
    <m/>
    <m/>
    <s v=""/>
    <s v="OK "/>
    <s v="GOMMA "/>
    <n v="5402"/>
    <n v="574.97"/>
    <n v="574.97"/>
    <s v=""/>
  </r>
  <r>
    <n v="2136"/>
    <s v="2024"/>
    <x v="3"/>
    <d v="2024-10-07T00:00:00"/>
    <m/>
    <x v="4"/>
    <s v="GRITSCH"/>
    <x v="3"/>
    <x v="18"/>
    <n v="1"/>
    <x v="0"/>
    <s v="DIANTEIRO"/>
    <x v="0"/>
    <x v="39"/>
    <s v="SUNNY NL106"/>
    <x v="1"/>
    <s v="RENAULT MASTER"/>
    <s v="SDS3F57"/>
    <n v="256055"/>
    <m/>
    <m/>
    <s v=""/>
    <s v="OK "/>
    <s v="GOMMA "/>
    <n v="5402"/>
    <n v="574.97"/>
    <n v="574.97"/>
    <s v=""/>
  </r>
  <r>
    <n v="2141"/>
    <s v="2024"/>
    <x v="3"/>
    <d v="2024-10-07T00:00:00"/>
    <m/>
    <x v="4"/>
    <s v="GRITSCH"/>
    <x v="3"/>
    <x v="18"/>
    <n v="1"/>
    <x v="0"/>
    <s v="TRASEIRO"/>
    <x v="0"/>
    <x v="39"/>
    <s v="SUNNY NL106"/>
    <x v="1"/>
    <s v="RENAULT MASTER"/>
    <s v="SDS3F57"/>
    <n v="256055"/>
    <m/>
    <m/>
    <s v=""/>
    <s v="OK "/>
    <s v="GOMMA "/>
    <n v="5402"/>
    <n v="574.97"/>
    <n v="574.97"/>
    <s v=""/>
  </r>
  <r>
    <n v="2142"/>
    <s v="2024"/>
    <x v="3"/>
    <d v="2024-10-07T00:00:00"/>
    <m/>
    <x v="4"/>
    <s v="GRITSCH"/>
    <x v="3"/>
    <x v="18"/>
    <n v="1"/>
    <x v="0"/>
    <s v="TRASEIRO"/>
    <x v="0"/>
    <x v="39"/>
    <s v="SUNNY NL106"/>
    <x v="1"/>
    <s v="RENAULT MASTER"/>
    <s v="SDS3F57"/>
    <n v="256055"/>
    <m/>
    <m/>
    <s v=""/>
    <s v="OK "/>
    <s v="GOMMA "/>
    <n v="5402"/>
    <n v="574.97"/>
    <n v="574.97"/>
    <s v=""/>
  </r>
  <r>
    <n v="2076"/>
    <s v="0524"/>
    <x v="3"/>
    <d v="2024-10-09T00:00:00"/>
    <m/>
    <x v="4"/>
    <s v="GRITSCH"/>
    <x v="6"/>
    <x v="7"/>
    <n v="1"/>
    <x v="1"/>
    <s v="DIANTEIRO"/>
    <x v="1"/>
    <x v="45"/>
    <s v="ULTIMATOUR"/>
    <x v="1"/>
    <s v="VW SAVEIRO"/>
    <s v="SEP6E11"/>
    <n v="37358"/>
    <m/>
    <m/>
    <s v=""/>
    <s v="OK "/>
    <s v="JR DIAS "/>
    <n v="14501"/>
    <n v="273"/>
    <n v="273"/>
    <s v=""/>
  </r>
  <r>
    <n v="2077"/>
    <s v="4424"/>
    <x v="3"/>
    <d v="2024-10-09T00:00:00"/>
    <m/>
    <x v="4"/>
    <s v="GRITSCH"/>
    <x v="6"/>
    <x v="7"/>
    <n v="1"/>
    <x v="1"/>
    <s v="DIANTEIRO"/>
    <x v="1"/>
    <x v="45"/>
    <s v="ULTIMATOUR"/>
    <x v="1"/>
    <s v="VW SAVEIRO"/>
    <s v="SEP6E11"/>
    <n v="37358"/>
    <m/>
    <m/>
    <s v=""/>
    <s v="OK "/>
    <s v="JR DIAS "/>
    <n v="14501"/>
    <n v="273"/>
    <n v="273"/>
    <s v=""/>
  </r>
  <r>
    <n v="2060"/>
    <s v="4424"/>
    <x v="3"/>
    <d v="2024-10-09T00:00:00"/>
    <m/>
    <x v="4"/>
    <s v="GRITSCH"/>
    <x v="6"/>
    <x v="7"/>
    <n v="1"/>
    <x v="1"/>
    <s v="TRASEIRO"/>
    <x v="1"/>
    <x v="45"/>
    <s v="ULTIMATOUR"/>
    <x v="1"/>
    <s v="VW SAVEIRO"/>
    <s v="SEP6E11"/>
    <n v="37358"/>
    <m/>
    <m/>
    <s v=""/>
    <s v="OK "/>
    <s v="JR DIAS "/>
    <n v="14501"/>
    <n v="273"/>
    <n v="273"/>
    <s v=""/>
  </r>
  <r>
    <n v="2059"/>
    <s v="4424"/>
    <x v="3"/>
    <d v="2024-10-09T00:00:00"/>
    <m/>
    <x v="4"/>
    <s v="GRITSCH"/>
    <x v="6"/>
    <x v="7"/>
    <n v="1"/>
    <x v="1"/>
    <s v="TRASEIRO"/>
    <x v="1"/>
    <x v="45"/>
    <s v="ULTIMATOUR"/>
    <x v="1"/>
    <s v="VW SAVEIRO"/>
    <s v="SEP6E11"/>
    <n v="37358"/>
    <m/>
    <m/>
    <s v=""/>
    <s v="OK "/>
    <s v="JR DIAS "/>
    <n v="14501"/>
    <n v="273"/>
    <n v="273"/>
    <s v=""/>
  </r>
  <r>
    <s v="178"/>
    <s v="2920"/>
    <x v="3"/>
    <d v="2024-10-09T00:00:00"/>
    <m/>
    <x v="4"/>
    <s v="GRITSCH"/>
    <x v="5"/>
    <x v="4"/>
    <n v="1"/>
    <x v="4"/>
    <s v="TRUCK"/>
    <x v="10"/>
    <x v="31"/>
    <s v="3°RECAP"/>
    <x v="0"/>
    <s v="CAMINHÃO VW 33.330"/>
    <s v="SES2D41"/>
    <n v="137386"/>
    <n v="137386"/>
    <n v="162126"/>
    <n v="24740"/>
    <s v="OK "/>
    <s v="IVO RECAP"/>
    <s v="61311-1"/>
    <n v="510"/>
    <n v="510"/>
    <n v="2.0614389652384803E-2"/>
  </r>
  <r>
    <s v="2190"/>
    <s v="1424"/>
    <x v="3"/>
    <d v="2024-10-10T00:00:00"/>
    <m/>
    <x v="4"/>
    <s v="GRITSCH"/>
    <x v="5"/>
    <x v="4"/>
    <n v="1"/>
    <x v="3"/>
    <s v="TRASEIRO"/>
    <x v="4"/>
    <x v="14"/>
    <s v="ECOWAW P1"/>
    <x v="1"/>
    <s v="FORD CARGO 816S"/>
    <s v="BDD6F94"/>
    <n v="240737"/>
    <n v="240737"/>
    <m/>
    <s v=""/>
    <s v="OK "/>
    <s v="GOMMA "/>
    <n v="2867"/>
    <n v="659.23"/>
    <n v="659.23"/>
    <s v=""/>
  </r>
  <r>
    <n v="2191"/>
    <s v="1424"/>
    <x v="3"/>
    <d v="2024-10-10T00:00:00"/>
    <m/>
    <x v="4"/>
    <s v="GRITSCH"/>
    <x v="5"/>
    <x v="4"/>
    <n v="1"/>
    <x v="3"/>
    <s v="TRASEIRO"/>
    <x v="4"/>
    <x v="14"/>
    <s v="ECOWAW P1"/>
    <x v="1"/>
    <s v="FORD CARGO 816S"/>
    <s v="BDD6F94"/>
    <n v="240737"/>
    <n v="240737"/>
    <m/>
    <s v=""/>
    <s v="OK "/>
    <s v="GOMMA "/>
    <n v="2867"/>
    <n v="659.23"/>
    <n v="659.23"/>
    <s v=""/>
  </r>
  <r>
    <n v="2192"/>
    <s v="1424"/>
    <x v="3"/>
    <d v="2024-10-10T00:00:00"/>
    <m/>
    <x v="4"/>
    <s v="GRITSCH"/>
    <x v="5"/>
    <x v="4"/>
    <n v="1"/>
    <x v="3"/>
    <s v="TRASEIRO"/>
    <x v="4"/>
    <x v="14"/>
    <s v="ECOWAW P1"/>
    <x v="1"/>
    <s v="FORD CARGO 816S"/>
    <s v="BDD6F94"/>
    <n v="240737"/>
    <n v="240737"/>
    <m/>
    <s v=""/>
    <s v="OK "/>
    <s v="GOMMA "/>
    <n v="2867"/>
    <n v="659.23"/>
    <n v="659.23"/>
    <s v=""/>
  </r>
  <r>
    <n v="2193"/>
    <s v="1424"/>
    <x v="3"/>
    <d v="2024-10-10T00:00:00"/>
    <m/>
    <x v="4"/>
    <s v="GRITSCH"/>
    <x v="5"/>
    <x v="4"/>
    <n v="1"/>
    <x v="3"/>
    <s v="TRASEIRO"/>
    <x v="4"/>
    <x v="14"/>
    <s v="ECOWAW P1"/>
    <x v="1"/>
    <s v="FORD CARGO 816S"/>
    <s v="BDD6F94"/>
    <n v="240737"/>
    <n v="240737"/>
    <m/>
    <s v=""/>
    <s v="OK "/>
    <s v="GOMMA "/>
    <n v="2867"/>
    <n v="659.23"/>
    <n v="659.23"/>
    <s v=""/>
  </r>
  <r>
    <n v="1801"/>
    <s v="2721"/>
    <x v="3"/>
    <d v="2024-10-10T00:00:00"/>
    <m/>
    <x v="4"/>
    <s v="GRITSCH"/>
    <x v="5"/>
    <x v="6"/>
    <n v="1"/>
    <x v="3"/>
    <s v="TRASEIRO"/>
    <x v="7"/>
    <x v="31"/>
    <s v="1°RECAP"/>
    <x v="0"/>
    <s v="CAMINHAO VW 13.180"/>
    <s v="RHQ4D39"/>
    <n v="280000"/>
    <m/>
    <m/>
    <s v=""/>
    <s v="OK "/>
    <s v="IVO RECAP"/>
    <n v="56508"/>
    <n v="430"/>
    <n v="430"/>
    <s v=""/>
  </r>
  <r>
    <n v="1802"/>
    <s v="2721"/>
    <x v="3"/>
    <d v="2024-10-10T00:00:00"/>
    <m/>
    <x v="4"/>
    <s v="GRITSCH"/>
    <x v="5"/>
    <x v="6"/>
    <n v="1"/>
    <x v="3"/>
    <s v="TRASEIRO"/>
    <x v="7"/>
    <x v="31"/>
    <s v="1°RECAP"/>
    <x v="0"/>
    <s v="CAMINHAO VW 13.180"/>
    <s v="RHQ4D39"/>
    <n v="280000"/>
    <m/>
    <m/>
    <s v=""/>
    <s v="OK "/>
    <s v="IVO RECAP"/>
    <n v="56508"/>
    <n v="430"/>
    <n v="430"/>
    <s v=""/>
  </r>
  <r>
    <n v="1803"/>
    <s v="4221"/>
    <x v="3"/>
    <d v="2024-10-10T00:00:00"/>
    <m/>
    <x v="4"/>
    <s v="GRITSCH"/>
    <x v="5"/>
    <x v="6"/>
    <n v="1"/>
    <x v="3"/>
    <s v="TRASEIRO"/>
    <x v="7"/>
    <x v="31"/>
    <s v="1°RECAP"/>
    <x v="0"/>
    <s v="CAMINHAO VW 13.180"/>
    <s v="RHQ4D39"/>
    <n v="280000"/>
    <m/>
    <m/>
    <s v=""/>
    <s v="OK "/>
    <s v="IVO RECAP"/>
    <s v="56508-1"/>
    <n v="450"/>
    <n v="450"/>
    <s v=""/>
  </r>
  <r>
    <n v="1804"/>
    <s v="4221"/>
    <x v="3"/>
    <d v="2024-10-10T00:00:00"/>
    <m/>
    <x v="4"/>
    <s v="GRITSCH"/>
    <x v="5"/>
    <x v="6"/>
    <n v="1"/>
    <x v="3"/>
    <s v="TRASEIRO"/>
    <x v="7"/>
    <x v="31"/>
    <s v="1°RECAP"/>
    <x v="0"/>
    <s v="CAMINHAO VW 13.180"/>
    <s v="RHQ4D39"/>
    <n v="280000"/>
    <m/>
    <m/>
    <s v=""/>
    <s v="OK "/>
    <s v="IVO RECAP"/>
    <s v="56508-1"/>
    <n v="450"/>
    <n v="450"/>
    <s v=""/>
  </r>
  <r>
    <n v="2194"/>
    <s v="1024"/>
    <x v="3"/>
    <d v="2024-10-10T00:00:00"/>
    <m/>
    <x v="4"/>
    <s v="GRITSCH"/>
    <x v="5"/>
    <x v="6"/>
    <n v="1"/>
    <x v="3"/>
    <s v="DIANTEIRO"/>
    <x v="7"/>
    <x v="14"/>
    <s v="XBRI ECOPLUS"/>
    <x v="1"/>
    <s v="CAMINHÃO VW 11.180"/>
    <s v="SEO2G25"/>
    <n v="155000"/>
    <m/>
    <m/>
    <s v=""/>
    <s v="OK "/>
    <s v="GOMMA "/>
    <n v="27488"/>
    <n v="713.54"/>
    <n v="713.54"/>
    <s v=""/>
  </r>
  <r>
    <n v="2195"/>
    <s v="1024"/>
    <x v="3"/>
    <d v="2024-10-10T00:00:00"/>
    <m/>
    <x v="4"/>
    <s v="GRITSCH"/>
    <x v="5"/>
    <x v="6"/>
    <n v="1"/>
    <x v="3"/>
    <s v="DIANTEIRO"/>
    <x v="7"/>
    <x v="14"/>
    <s v="XBRI ECOPLUS"/>
    <x v="1"/>
    <s v="CAMINHÃO VW 11.180"/>
    <s v="SEO2G25"/>
    <n v="155000"/>
    <m/>
    <m/>
    <s v=""/>
    <s v="OK "/>
    <s v="GOMMA "/>
    <n v="27488"/>
    <n v="713.54"/>
    <n v="713.54"/>
    <s v=""/>
  </r>
  <r>
    <n v="257"/>
    <s v="4422"/>
    <x v="3"/>
    <d v="2024-10-11T00:00:00"/>
    <m/>
    <x v="4"/>
    <s v="GRITSCH"/>
    <x v="5"/>
    <x v="4"/>
    <n v="1"/>
    <x v="4"/>
    <s v="TRAÇÃO"/>
    <x v="10"/>
    <x v="31"/>
    <s v="RECAP"/>
    <x v="0"/>
    <s v="CAMINHÃO FORD 2423"/>
    <s v="BBW0296"/>
    <n v="312035"/>
    <n v="312035"/>
    <m/>
    <s v=""/>
    <s v="OK "/>
    <s v="IVO RECAP"/>
    <n v="61311"/>
    <n v="570"/>
    <n v="570"/>
    <s v=""/>
  </r>
  <r>
    <s v="2149"/>
    <s v="1024"/>
    <x v="3"/>
    <d v="2024-10-15T00:00:00"/>
    <m/>
    <x v="4"/>
    <s v="GRITSCH"/>
    <x v="6"/>
    <x v="14"/>
    <n v="1"/>
    <x v="2"/>
    <s v="DIANTEIRO"/>
    <x v="2"/>
    <x v="11"/>
    <s v="HIFLY SUPER2000"/>
    <x v="1"/>
    <s v="FIAT FIORINO"/>
    <s v="RHS8D27"/>
    <n v="169500"/>
    <m/>
    <m/>
    <s v=""/>
    <s v="OK "/>
    <s v="GOMMA"/>
    <n v="2489"/>
    <n v="289.26"/>
    <n v="289.26"/>
    <s v=""/>
  </r>
  <r>
    <n v="2150"/>
    <s v="0924"/>
    <x v="3"/>
    <d v="2024-10-15T00:00:00"/>
    <m/>
    <x v="4"/>
    <s v="GRITSCH"/>
    <x v="6"/>
    <x v="14"/>
    <n v="1"/>
    <x v="2"/>
    <s v="DIANTEIRO"/>
    <x v="2"/>
    <x v="11"/>
    <s v="HIFLY SUPER2000"/>
    <x v="1"/>
    <s v="FIAT FIORINO"/>
    <s v="RHS8D27"/>
    <n v="169500"/>
    <m/>
    <m/>
    <s v=""/>
    <s v="OK "/>
    <s v="GOMMA"/>
    <s v="2794-1"/>
    <n v="289.26"/>
    <n v="289.26"/>
    <s v=""/>
  </r>
  <r>
    <n v="2151"/>
    <s v="1024"/>
    <x v="3"/>
    <d v="2024-10-15T00:00:00"/>
    <m/>
    <x v="4"/>
    <s v="GRITSCH"/>
    <x v="6"/>
    <x v="14"/>
    <n v="1"/>
    <x v="2"/>
    <s v="TRASEIRO"/>
    <x v="2"/>
    <x v="11"/>
    <s v="HIFLY SUPER2000"/>
    <x v="1"/>
    <s v="FIAT FIORINO"/>
    <s v="RHS8D27"/>
    <n v="169500"/>
    <m/>
    <m/>
    <s v=""/>
    <s v="OK "/>
    <s v="GOMMA"/>
    <s v="2794-1"/>
    <n v="289.26"/>
    <n v="289.26"/>
    <s v=""/>
  </r>
  <r>
    <n v="2152"/>
    <s v="1024"/>
    <x v="3"/>
    <d v="2024-10-15T00:00:00"/>
    <m/>
    <x v="4"/>
    <s v="GRITSCH"/>
    <x v="6"/>
    <x v="14"/>
    <n v="1"/>
    <x v="2"/>
    <s v="TRASEIRO"/>
    <x v="2"/>
    <x v="11"/>
    <s v="HIFLY SUPER2000"/>
    <x v="1"/>
    <s v="FIAT FIORINO"/>
    <s v="RHS8D27"/>
    <n v="169500"/>
    <m/>
    <m/>
    <s v=""/>
    <s v="OK "/>
    <s v="GOMMA"/>
    <s v="2794-1"/>
    <n v="289.26"/>
    <n v="289.26"/>
    <s v=""/>
  </r>
  <r>
    <n v="2163"/>
    <s v="0824"/>
    <x v="3"/>
    <d v="2024-10-15T00:00:00"/>
    <m/>
    <x v="4"/>
    <s v="GRITSCH"/>
    <x v="6"/>
    <x v="14"/>
    <n v="1"/>
    <x v="1"/>
    <s v="DIANTEIRO"/>
    <x v="1"/>
    <x v="45"/>
    <s v="ULTIMATOUR"/>
    <x v="1"/>
    <s v="VW SAVEIRO"/>
    <s v="SEI5B87"/>
    <n v="117079"/>
    <m/>
    <n v="25613"/>
    <n v="25613"/>
    <s v="OK "/>
    <s v="JR DIAS "/>
    <n v="14909"/>
    <n v="265.60000000000002"/>
    <n v="265.60000000000002"/>
    <n v="1.0369734119392496E-2"/>
  </r>
  <r>
    <n v="2164"/>
    <s v="0524"/>
    <x v="3"/>
    <d v="2024-10-15T00:00:00"/>
    <m/>
    <x v="4"/>
    <s v="GRITSCH"/>
    <x v="6"/>
    <x v="14"/>
    <n v="1"/>
    <x v="1"/>
    <s v="DIANTEIRO"/>
    <x v="1"/>
    <x v="45"/>
    <s v="ULTIMATOUR"/>
    <x v="1"/>
    <s v="VW SAVEIRO"/>
    <s v="SEI5B87"/>
    <n v="117079"/>
    <m/>
    <n v="25613"/>
    <n v="25613"/>
    <s v="OK "/>
    <s v="JR DIAS "/>
    <n v="14909"/>
    <n v="265.60000000000002"/>
    <n v="265.60000000000002"/>
    <n v="1.0369734119392496E-2"/>
  </r>
  <r>
    <n v="2165"/>
    <s v="0624"/>
    <x v="3"/>
    <d v="2024-10-15T00:00:00"/>
    <m/>
    <x v="4"/>
    <s v="GRITSCH"/>
    <x v="6"/>
    <x v="14"/>
    <n v="1"/>
    <x v="1"/>
    <s v="TRASEIRO"/>
    <x v="1"/>
    <x v="45"/>
    <s v="ULTIMATOUR"/>
    <x v="1"/>
    <s v="VW SAVEIRO"/>
    <s v="SEI5B87"/>
    <n v="117079"/>
    <m/>
    <n v="25613"/>
    <n v="25613"/>
    <s v="OK "/>
    <s v="JR DIAS "/>
    <n v="14909"/>
    <n v="265.60000000000002"/>
    <n v="265.60000000000002"/>
    <n v="1.0369734119392496E-2"/>
  </r>
  <r>
    <n v="2166"/>
    <s v="0624"/>
    <x v="3"/>
    <d v="2024-10-15T00:00:00"/>
    <m/>
    <x v="4"/>
    <s v="GRITSCH"/>
    <x v="6"/>
    <x v="14"/>
    <n v="1"/>
    <x v="1"/>
    <s v="TRASEIRO"/>
    <x v="1"/>
    <x v="45"/>
    <s v="ULTIMATOUR"/>
    <x v="1"/>
    <s v="VW SAVEIRO"/>
    <s v="SEI5B87"/>
    <n v="117079"/>
    <m/>
    <n v="-10757"/>
    <s v=""/>
    <s v="OK "/>
    <s v="JR DIAS "/>
    <n v="14909"/>
    <n v="265.60000000000002"/>
    <n v="265.60000000000002"/>
    <s v=""/>
  </r>
  <r>
    <s v="2176"/>
    <s v="2924"/>
    <x v="3"/>
    <d v="2024-10-15T00:00:00"/>
    <m/>
    <x v="4"/>
    <s v="GRITSCH"/>
    <x v="6"/>
    <x v="14"/>
    <n v="1"/>
    <x v="1"/>
    <s v="DIANTEIRO"/>
    <x v="1"/>
    <x v="45"/>
    <s v="ULTIMATOUR"/>
    <x v="1"/>
    <s v="VW SAVEIRO"/>
    <s v="SEI5B94"/>
    <n v="96500"/>
    <m/>
    <m/>
    <s v=""/>
    <s v="OK "/>
    <s v="JR DIAS "/>
    <n v="14909"/>
    <n v="265.60000000000002"/>
    <n v="265.60000000000002"/>
    <s v=""/>
  </r>
  <r>
    <s v="2177"/>
    <s v="2924"/>
    <x v="3"/>
    <d v="2024-10-15T00:00:00"/>
    <m/>
    <x v="4"/>
    <s v="GRITSCH"/>
    <x v="6"/>
    <x v="14"/>
    <n v="1"/>
    <x v="1"/>
    <s v="DIANTEIRO"/>
    <x v="1"/>
    <x v="45"/>
    <s v="ULTIMATOUR"/>
    <x v="1"/>
    <s v="VW SAVEIRO"/>
    <s v="SEI5B94"/>
    <n v="96500"/>
    <m/>
    <m/>
    <s v=""/>
    <s v="OK "/>
    <s v="JR DIAS "/>
    <n v="14909"/>
    <n v="265.60000000000002"/>
    <n v="265.60000000000002"/>
    <s v=""/>
  </r>
  <r>
    <s v="2196"/>
    <s v="2924"/>
    <x v="3"/>
    <d v="2024-10-15T00:00:00"/>
    <m/>
    <x v="4"/>
    <s v="GRITSCH"/>
    <x v="6"/>
    <x v="14"/>
    <n v="1"/>
    <x v="0"/>
    <s v="DIANTEIRO"/>
    <x v="0"/>
    <x v="39"/>
    <s v="SUNNY NL106"/>
    <x v="1"/>
    <s v="RENAULT MASTER"/>
    <s v="SEL5J85"/>
    <n v="68319"/>
    <m/>
    <m/>
    <s v=""/>
    <s v="OK "/>
    <s v="GOMMA "/>
    <n v="2868"/>
    <n v="546.51"/>
    <n v="546.51"/>
    <s v=""/>
  </r>
  <r>
    <s v="2197"/>
    <s v="2924"/>
    <x v="3"/>
    <d v="2024-10-15T00:00:00"/>
    <m/>
    <x v="4"/>
    <s v="GRITSCH"/>
    <x v="6"/>
    <x v="14"/>
    <n v="1"/>
    <x v="0"/>
    <s v="DIANTEIRO"/>
    <x v="0"/>
    <x v="39"/>
    <s v="SUNNY NL106"/>
    <x v="1"/>
    <s v="RENAULT MASTER"/>
    <s v="SEL5J85"/>
    <n v="68319"/>
    <m/>
    <m/>
    <s v=""/>
    <s v="OK "/>
    <s v="GOMMA "/>
    <n v="2868"/>
    <n v="546.51"/>
    <n v="546.51"/>
    <s v=""/>
  </r>
  <r>
    <n v="2198"/>
    <s v="4822"/>
    <x v="3"/>
    <d v="2024-10-17T00:00:00"/>
    <m/>
    <x v="4"/>
    <s v="GRITSCH"/>
    <x v="1"/>
    <x v="2"/>
    <n v="1"/>
    <x v="3"/>
    <s v="TRASEIRO"/>
    <x v="7"/>
    <x v="28"/>
    <s v="1°RECAP"/>
    <x v="0"/>
    <m/>
    <s v="RHf9G22"/>
    <n v="234750"/>
    <m/>
    <m/>
    <s v=""/>
    <s v="OK "/>
    <s v="IVO RECAP"/>
    <n v="63306"/>
    <n v="450"/>
    <n v="450"/>
    <s v=""/>
  </r>
  <r>
    <n v="2199"/>
    <s v="4822"/>
    <x v="3"/>
    <d v="2024-10-17T00:00:00"/>
    <m/>
    <x v="4"/>
    <s v="GRITSCH"/>
    <x v="1"/>
    <x v="2"/>
    <n v="1"/>
    <x v="3"/>
    <s v="TRASEIRO"/>
    <x v="7"/>
    <x v="28"/>
    <s v="1°RECAP"/>
    <x v="0"/>
    <m/>
    <s v="RHf9G22"/>
    <n v="234750"/>
    <m/>
    <m/>
    <s v=""/>
    <s v="OK "/>
    <s v="IVO RECAP"/>
    <n v="63306"/>
    <n v="450"/>
    <n v="450"/>
    <s v=""/>
  </r>
  <r>
    <n v="2200"/>
    <s v="4822"/>
    <x v="3"/>
    <d v="2024-10-17T00:00:00"/>
    <m/>
    <x v="4"/>
    <s v="GRITSCH"/>
    <x v="1"/>
    <x v="2"/>
    <n v="1"/>
    <x v="3"/>
    <s v="TRASEIRO"/>
    <x v="7"/>
    <x v="28"/>
    <s v="1°RECAP"/>
    <x v="0"/>
    <m/>
    <s v="RHf9G22"/>
    <n v="234750"/>
    <m/>
    <m/>
    <s v=""/>
    <s v="OK "/>
    <s v="IVO RECAP"/>
    <s v="63306-1"/>
    <n v="430"/>
    <n v="430"/>
    <s v=""/>
  </r>
  <r>
    <n v="2201"/>
    <s v="4822"/>
    <x v="3"/>
    <d v="2024-10-17T00:00:00"/>
    <m/>
    <x v="4"/>
    <s v="GRITSCH"/>
    <x v="1"/>
    <x v="2"/>
    <n v="1"/>
    <x v="3"/>
    <s v="TRASEIRO"/>
    <x v="7"/>
    <x v="28"/>
    <s v="1°RECAP"/>
    <x v="0"/>
    <m/>
    <s v="RHf9G22"/>
    <n v="234750"/>
    <m/>
    <m/>
    <s v=""/>
    <s v="OK "/>
    <s v="IVO RECAP"/>
    <s v="63306-1"/>
    <n v="450"/>
    <n v="450"/>
    <s v=""/>
  </r>
  <r>
    <n v="2202"/>
    <s v="0924"/>
    <x v="3"/>
    <d v="2024-10-17T00:00:00"/>
    <m/>
    <x v="4"/>
    <s v="GRITSCH"/>
    <x v="1"/>
    <x v="2"/>
    <n v="1"/>
    <x v="3"/>
    <s v="DIANTEIRO"/>
    <x v="7"/>
    <x v="33"/>
    <s v="AMULET AT501"/>
    <x v="1"/>
    <m/>
    <s v="RHf9G22"/>
    <n v="234750"/>
    <m/>
    <m/>
    <s v=""/>
    <s v="OK "/>
    <s v="GOMMA "/>
    <n v="2899"/>
    <n v="826.33"/>
    <n v="826.33"/>
    <s v=""/>
  </r>
  <r>
    <n v="2203"/>
    <s v="0924"/>
    <x v="3"/>
    <d v="2024-10-17T00:00:00"/>
    <m/>
    <x v="4"/>
    <s v="GRITSCH"/>
    <x v="1"/>
    <x v="2"/>
    <n v="1"/>
    <x v="3"/>
    <s v="DIANTEIRO"/>
    <x v="7"/>
    <x v="33"/>
    <s v="AMULET AT501"/>
    <x v="1"/>
    <m/>
    <s v="RHf9G22"/>
    <n v="234750"/>
    <m/>
    <m/>
    <s v=""/>
    <s v="OK "/>
    <s v="GOMMA "/>
    <n v="2899"/>
    <n v="826.33"/>
    <n v="826.33"/>
    <s v=""/>
  </r>
  <r>
    <s v="2167"/>
    <s v="0524"/>
    <x v="3"/>
    <d v="2024-10-17T00:00:00"/>
    <m/>
    <x v="4"/>
    <s v="GRITSCH"/>
    <x v="1"/>
    <x v="2"/>
    <n v="1"/>
    <x v="1"/>
    <s v="DIANTEIRO"/>
    <x v="1"/>
    <x v="45"/>
    <s v="ULTIMATOUR"/>
    <x v="1"/>
    <s v="VW SAVEIRO"/>
    <s v="SDU9F54"/>
    <n v="131750"/>
    <m/>
    <m/>
    <s v=""/>
    <s v="OK "/>
    <s v="JR DIAS "/>
    <n v="14909"/>
    <n v="265.26"/>
    <n v="265.26"/>
    <s v=""/>
  </r>
  <r>
    <s v="2168"/>
    <s v="0624"/>
    <x v="3"/>
    <d v="2024-10-17T00:00:00"/>
    <m/>
    <x v="4"/>
    <s v="GRITSCH"/>
    <x v="1"/>
    <x v="2"/>
    <n v="1"/>
    <x v="1"/>
    <s v="DIANTEIRO"/>
    <x v="1"/>
    <x v="45"/>
    <s v="ULTIMATOUR"/>
    <x v="1"/>
    <s v="VW SAVEIRO"/>
    <s v="SDU9F54"/>
    <n v="131750"/>
    <m/>
    <m/>
    <s v=""/>
    <s v="OK "/>
    <s v="JR DIAS "/>
    <n v="14909"/>
    <n v="265.26"/>
    <n v="265.26"/>
    <s v=""/>
  </r>
  <r>
    <n v="2169"/>
    <s v="0524"/>
    <x v="3"/>
    <d v="2024-10-17T00:00:00"/>
    <m/>
    <x v="4"/>
    <s v="GRITSCH"/>
    <x v="1"/>
    <x v="2"/>
    <n v="1"/>
    <x v="1"/>
    <s v="TRASEIRO"/>
    <x v="1"/>
    <x v="45"/>
    <s v="ULTIMATOUR"/>
    <x v="1"/>
    <s v="VW SAVEIRO"/>
    <s v="SDU9F54"/>
    <n v="131750"/>
    <m/>
    <m/>
    <s v=""/>
    <s v="OK "/>
    <s v="JR DIAS "/>
    <n v="14909"/>
    <n v="265.26"/>
    <n v="265.26"/>
    <s v=""/>
  </r>
  <r>
    <s v="2170"/>
    <s v="0524"/>
    <x v="3"/>
    <d v="2024-10-17T00:00:00"/>
    <m/>
    <x v="4"/>
    <s v="GRITSCH"/>
    <x v="1"/>
    <x v="2"/>
    <n v="1"/>
    <x v="1"/>
    <s v="TRASEIRO"/>
    <x v="1"/>
    <x v="45"/>
    <s v="ULTIMATOUR"/>
    <x v="1"/>
    <s v="VW SAVEIRO"/>
    <s v="SDU9F54"/>
    <n v="131750"/>
    <m/>
    <m/>
    <s v=""/>
    <s v="OK "/>
    <s v="JR DIAS "/>
    <n v="14909"/>
    <n v="265.26"/>
    <n v="265.26"/>
    <s v=""/>
  </r>
  <r>
    <s v="2204"/>
    <m/>
    <x v="3"/>
    <d v="2024-10-17T00:00:00"/>
    <m/>
    <x v="4"/>
    <s v="GRITSCH"/>
    <x v="5"/>
    <x v="0"/>
    <n v="1"/>
    <x v="3"/>
    <s v="TRASEIRO"/>
    <x v="7"/>
    <x v="33"/>
    <s v="AMULET AT501"/>
    <x v="1"/>
    <s v="MB ACCELO"/>
    <s v="SFM2I59"/>
    <n v="41553"/>
    <m/>
    <m/>
    <s v=""/>
    <s v="OK "/>
    <s v="GOMMA "/>
    <n v="2899"/>
    <n v="826.33"/>
    <n v="826.33"/>
    <s v=""/>
  </r>
  <r>
    <n v="2226"/>
    <s v="1424"/>
    <x v="3"/>
    <d v="2024-10-18T00:00:00"/>
    <m/>
    <x v="4"/>
    <s v="GRITSCH"/>
    <x v="5"/>
    <x v="6"/>
    <n v="1"/>
    <x v="1"/>
    <s v="DIANTEIRO"/>
    <x v="11"/>
    <x v="45"/>
    <s v="ULTIMA PLUS"/>
    <x v="1"/>
    <s v="FIAT STRADA"/>
    <s v="SDT8J05"/>
    <n v="92000"/>
    <m/>
    <m/>
    <s v=""/>
    <s v="OK "/>
    <s v="JR DIAS "/>
    <n v="15196"/>
    <n v="249.9"/>
    <n v="249.9"/>
    <s v=""/>
  </r>
  <r>
    <n v="2227"/>
    <s v="1424"/>
    <x v="3"/>
    <d v="2024-10-18T00:00:00"/>
    <m/>
    <x v="4"/>
    <s v="GRITSCH"/>
    <x v="5"/>
    <x v="6"/>
    <n v="1"/>
    <x v="1"/>
    <s v="DIANTEIRO"/>
    <x v="11"/>
    <x v="45"/>
    <s v="ULTIMA PLUS"/>
    <x v="1"/>
    <s v="FIAT STRADA"/>
    <s v="SDT8J05"/>
    <n v="92000"/>
    <m/>
    <m/>
    <s v=""/>
    <s v="OK "/>
    <s v="JR DIAS "/>
    <n v="15196"/>
    <n v="249.9"/>
    <n v="249.9"/>
    <s v=""/>
  </r>
  <r>
    <n v="2172"/>
    <s v="0624"/>
    <x v="3"/>
    <d v="2024-10-18T00:00:00"/>
    <m/>
    <x v="4"/>
    <s v="GRITSCH"/>
    <x v="6"/>
    <x v="7"/>
    <n v="1"/>
    <x v="1"/>
    <s v="DIANTEIRO"/>
    <x v="1"/>
    <x v="45"/>
    <s v="ULTIMATOUR"/>
    <x v="1"/>
    <s v="VW SAVEIRO"/>
    <s v="SDU9G05"/>
    <n v="119200"/>
    <m/>
    <m/>
    <s v=""/>
    <s v="OK "/>
    <s v="JR DIAS "/>
    <n v="14909"/>
    <n v="265.26"/>
    <n v="265.26"/>
    <s v=""/>
  </r>
  <r>
    <n v="2173"/>
    <s v="0824"/>
    <x v="3"/>
    <d v="2024-10-18T00:00:00"/>
    <m/>
    <x v="4"/>
    <s v="GRITSCH"/>
    <x v="6"/>
    <x v="7"/>
    <n v="1"/>
    <x v="1"/>
    <s v="DIANTEIRO"/>
    <x v="1"/>
    <x v="45"/>
    <s v="ULTIMATOUR"/>
    <x v="1"/>
    <s v="VW SAVEIRO"/>
    <s v="SDU9G05"/>
    <n v="119200"/>
    <m/>
    <m/>
    <s v=""/>
    <s v="OK "/>
    <s v="JR DIAS "/>
    <n v="14909"/>
    <n v="265.26"/>
    <n v="265.26"/>
    <s v=""/>
  </r>
  <r>
    <n v="2174"/>
    <s v="0824"/>
    <x v="3"/>
    <d v="2024-10-18T00:00:00"/>
    <m/>
    <x v="4"/>
    <s v="GRITSCH"/>
    <x v="5"/>
    <x v="7"/>
    <n v="1"/>
    <x v="1"/>
    <s v="TRASEIRO"/>
    <x v="1"/>
    <x v="45"/>
    <s v="ULTIMATOUR"/>
    <x v="1"/>
    <s v="VW SAVEIRO"/>
    <s v="SDU9G05"/>
    <n v="119200"/>
    <m/>
    <m/>
    <s v=""/>
    <s v="OK "/>
    <s v="JR DIAS "/>
    <n v="14909"/>
    <n v="265.26"/>
    <n v="265.26"/>
    <s v=""/>
  </r>
  <r>
    <s v="2175"/>
    <s v="0524"/>
    <x v="3"/>
    <d v="2024-10-18T00:00:00"/>
    <m/>
    <x v="4"/>
    <s v="GRITSCH"/>
    <x v="5"/>
    <x v="7"/>
    <n v="1"/>
    <x v="1"/>
    <s v="TRASEIRO"/>
    <x v="1"/>
    <x v="45"/>
    <s v="ULTIMATOUR"/>
    <x v="1"/>
    <s v="VW SAVEIRO"/>
    <s v="SDU9G05"/>
    <n v="119200"/>
    <m/>
    <m/>
    <s v=""/>
    <s v="OK "/>
    <s v="JR DIAS "/>
    <n v="14909"/>
    <n v="265.26"/>
    <n v="265.26"/>
    <s v=""/>
  </r>
  <r>
    <n v="2213"/>
    <s v="2924"/>
    <x v="3"/>
    <d v="2024-10-18T00:00:00"/>
    <m/>
    <x v="4"/>
    <s v="GRITSCH"/>
    <x v="5"/>
    <x v="6"/>
    <n v="1"/>
    <x v="0"/>
    <s v="TRASEIRO"/>
    <x v="0"/>
    <x v="39"/>
    <s v="SUNNY NL106"/>
    <x v="1"/>
    <s v="RENAULT MASTER"/>
    <s v="SES1B62"/>
    <n v="66667"/>
    <m/>
    <m/>
    <s v=""/>
    <s v="OK "/>
    <s v="GOMMA "/>
    <n v="2868"/>
    <n v="546.51"/>
    <n v="546.51"/>
    <s v=""/>
  </r>
  <r>
    <s v="2112"/>
    <s v="3623"/>
    <x v="3"/>
    <d v="2024-10-21T00:00:00"/>
    <m/>
    <x v="4"/>
    <s v="GRITSCH"/>
    <x v="6"/>
    <x v="3"/>
    <n v="1"/>
    <x v="4"/>
    <s v="DIANTEIRO"/>
    <x v="10"/>
    <x v="31"/>
    <s v="1 RECAP"/>
    <x v="0"/>
    <s v="CAMINHÃO VW 24.280"/>
    <s v="RHL3E03"/>
    <n v="367662"/>
    <m/>
    <m/>
    <s v=""/>
    <s v="OK "/>
    <s v="IVO RECAP"/>
    <n v="61311"/>
    <n v="570"/>
    <n v="570"/>
    <s v=""/>
  </r>
  <r>
    <n v="256"/>
    <s v="4422"/>
    <x v="3"/>
    <d v="2024-10-21T00:00:00"/>
    <m/>
    <x v="4"/>
    <s v="GRITSCH"/>
    <x v="6"/>
    <x v="3"/>
    <n v="1"/>
    <x v="4"/>
    <s v="DIANTEIRO"/>
    <x v="10"/>
    <x v="31"/>
    <s v="1 RECAP"/>
    <x v="0"/>
    <s v="CAMINHÃO VW 24.280"/>
    <s v="RHL3E03"/>
    <n v="367662"/>
    <m/>
    <m/>
    <s v=""/>
    <s v="OK "/>
    <s v="IVO RECAP"/>
    <n v="61311"/>
    <n v="570"/>
    <n v="570"/>
    <s v=""/>
  </r>
  <r>
    <s v="2244"/>
    <s v="2123"/>
    <x v="3"/>
    <d v="2024-10-21T00:00:00"/>
    <m/>
    <x v="4"/>
    <s v="GRITSCH"/>
    <x v="6"/>
    <x v="3"/>
    <n v="1"/>
    <x v="4"/>
    <s v="DIANTEIRO"/>
    <x v="10"/>
    <x v="31"/>
    <s v="1 RECAP"/>
    <x v="0"/>
    <s v="CAMINHÃO VW 24.280"/>
    <s v="RHL3E03"/>
    <n v="367662"/>
    <m/>
    <m/>
    <s v=""/>
    <s v="OK "/>
    <s v="IVO RECAP"/>
    <n v="61311"/>
    <n v="570"/>
    <n v="570"/>
    <s v=""/>
  </r>
  <r>
    <s v="2245"/>
    <s v="2123"/>
    <x v="3"/>
    <d v="2024-10-21T00:00:00"/>
    <m/>
    <x v="4"/>
    <s v="GRITSCH"/>
    <x v="6"/>
    <x v="3"/>
    <n v="1"/>
    <x v="4"/>
    <s v="DIANTEIRO"/>
    <x v="10"/>
    <x v="31"/>
    <s v="1 RECAP"/>
    <x v="0"/>
    <s v="CAMINHÃO VW 24.280"/>
    <s v="RHL3E03"/>
    <n v="367662"/>
    <m/>
    <m/>
    <s v=""/>
    <s v="OK "/>
    <s v="IVO RECAP"/>
    <s v="63306-2"/>
    <n v="180"/>
    <n v="180"/>
    <s v=""/>
  </r>
  <r>
    <s v="2224"/>
    <s v="2924"/>
    <x v="3"/>
    <d v="2024-10-21T00:00:00"/>
    <m/>
    <x v="4"/>
    <s v="GRITSCH"/>
    <x v="6"/>
    <x v="3"/>
    <n v="1"/>
    <x v="0"/>
    <s v="DIANTEIRO"/>
    <x v="0"/>
    <x v="39"/>
    <s v="SUNNY NL106"/>
    <x v="1"/>
    <s v="RENAULT MASTER"/>
    <s v="RHP7C47"/>
    <n v="84011"/>
    <m/>
    <m/>
    <s v=""/>
    <s v="OK "/>
    <s v="GOMMA "/>
    <n v="2868"/>
    <n v="546.51"/>
    <n v="546.51"/>
    <s v=""/>
  </r>
  <r>
    <s v="2215"/>
    <s v="2924"/>
    <x v="3"/>
    <d v="2024-10-21T00:00:00"/>
    <m/>
    <x v="4"/>
    <s v="GRITSCH"/>
    <x v="6"/>
    <x v="3"/>
    <n v="1"/>
    <x v="0"/>
    <s v="DIANTEIRO"/>
    <x v="0"/>
    <x v="39"/>
    <s v="SUNNY NL106"/>
    <x v="1"/>
    <s v="RENAULT MASTER"/>
    <s v="RHP7C47"/>
    <n v="84011"/>
    <m/>
    <m/>
    <s v=""/>
    <s v="OK "/>
    <s v="GOMMA "/>
    <n v="2868"/>
    <n v="546.51"/>
    <n v="546.51"/>
    <s v=""/>
  </r>
  <r>
    <s v="2153"/>
    <s v="0924"/>
    <x v="3"/>
    <d v="2024-10-21T00:00:00"/>
    <m/>
    <x v="4"/>
    <s v="GRITSCH"/>
    <x v="6"/>
    <x v="3"/>
    <n v="1"/>
    <x v="2"/>
    <s v="DIANTEIRO"/>
    <x v="2"/>
    <x v="11"/>
    <s v="HIFLY SUPER2000"/>
    <x v="1"/>
    <s v="FIAT FIORINO"/>
    <s v="RHS8D16"/>
    <n v="202572"/>
    <m/>
    <m/>
    <s v=""/>
    <s v="OK "/>
    <s v="GOMMA "/>
    <s v="2794-1"/>
    <n v="289.26"/>
    <n v="289.26"/>
    <s v=""/>
  </r>
  <r>
    <s v="2154"/>
    <s v="0924"/>
    <x v="3"/>
    <d v="2024-10-21T00:00:00"/>
    <m/>
    <x v="4"/>
    <s v="GRITSCH"/>
    <x v="6"/>
    <x v="3"/>
    <n v="1"/>
    <x v="2"/>
    <s v="DIANTEIRO"/>
    <x v="2"/>
    <x v="11"/>
    <s v="HIFLY SUPER2000"/>
    <x v="1"/>
    <s v="FIAT FIORINO"/>
    <s v="RHS8D16"/>
    <n v="202572"/>
    <m/>
    <m/>
    <s v=""/>
    <s v="OK "/>
    <s v="GOMMA "/>
    <s v="2794-1"/>
    <n v="289.26"/>
    <n v="289.26"/>
    <s v=""/>
  </r>
  <r>
    <s v="2180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DU9E87"/>
    <n v="125964"/>
    <m/>
    <m/>
    <s v=""/>
    <s v="OK "/>
    <s v="JR DIAS "/>
    <n v="14909"/>
    <n v="265.26"/>
    <n v="265.26"/>
    <s v=""/>
  </r>
  <r>
    <s v="2181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DU9E87"/>
    <n v="125964"/>
    <m/>
    <m/>
    <s v=""/>
    <s v="OK "/>
    <s v="JR DIAS "/>
    <n v="14909"/>
    <n v="265.26"/>
    <n v="265.26"/>
    <s v=""/>
  </r>
  <r>
    <n v="2178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DU9F73"/>
    <n v="136181"/>
    <m/>
    <m/>
    <s v=""/>
    <s v="OK "/>
    <s v="JR DIAS "/>
    <n v="14909"/>
    <n v="265.26"/>
    <n v="265.26"/>
    <s v=""/>
  </r>
  <r>
    <n v="2179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DU9F73"/>
    <n v="136181"/>
    <m/>
    <m/>
    <s v=""/>
    <s v="OK "/>
    <s v="JR DIAS "/>
    <n v="14909"/>
    <n v="265.26"/>
    <n v="265.26"/>
    <s v=""/>
  </r>
  <r>
    <s v="2211"/>
    <s v="2924"/>
    <x v="3"/>
    <d v="2024-10-21T00:00:00"/>
    <m/>
    <x v="4"/>
    <s v="GRITSCH"/>
    <x v="6"/>
    <x v="3"/>
    <n v="1"/>
    <x v="0"/>
    <s v="DIANTEIRO"/>
    <x v="0"/>
    <x v="39"/>
    <s v="SUNNY NL106"/>
    <x v="1"/>
    <s v="RENAULT MASTER"/>
    <s v="SEL5J84"/>
    <n v="60711"/>
    <m/>
    <m/>
    <s v=""/>
    <s v="OK "/>
    <s v="GOMMA "/>
    <n v="2868"/>
    <n v="546.51"/>
    <n v="546.51"/>
    <s v=""/>
  </r>
  <r>
    <s v="2212"/>
    <s v="2924"/>
    <x v="3"/>
    <d v="2024-10-21T00:00:00"/>
    <m/>
    <x v="4"/>
    <s v="GRITSCH"/>
    <x v="6"/>
    <x v="3"/>
    <n v="1"/>
    <x v="0"/>
    <s v="DIANTEIRO"/>
    <x v="0"/>
    <x v="39"/>
    <s v="SUNNY NL106"/>
    <x v="1"/>
    <s v="RENAULT MASTER"/>
    <s v="SEL5J84"/>
    <n v="60711"/>
    <m/>
    <m/>
    <s v=""/>
    <s v="OK "/>
    <s v="GOMMA "/>
    <n v="2868"/>
    <n v="546.51"/>
    <n v="546.51"/>
    <s v=""/>
  </r>
  <r>
    <n v="2182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FD2H30"/>
    <n v="52260"/>
    <m/>
    <m/>
    <s v=""/>
    <s v="OK "/>
    <s v="JR DIAS "/>
    <n v="14909"/>
    <n v="265.26"/>
    <n v="265.26"/>
    <s v=""/>
  </r>
  <r>
    <n v="2183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FD2H30"/>
    <n v="52260"/>
    <m/>
    <n v="76447"/>
    <n v="24187"/>
    <s v="OK "/>
    <s v="JR DIAS "/>
    <n v="14909"/>
    <n v="265.26"/>
    <n v="265.26"/>
    <n v="1.0967048414437507E-2"/>
  </r>
  <r>
    <s v="2177"/>
    <s v="0824"/>
    <x v="3"/>
    <d v="2024-10-22T00:00:00"/>
    <m/>
    <x v="4"/>
    <s v="GRITSCH"/>
    <x v="5"/>
    <x v="6"/>
    <n v="1"/>
    <x v="1"/>
    <s v="DIANTEIRO"/>
    <x v="1"/>
    <x v="45"/>
    <s v="ULTIMATOUR"/>
    <x v="1"/>
    <s v="VW SAVEIRO"/>
    <s v="SDU9F01"/>
    <n v="116700"/>
    <m/>
    <m/>
    <s v=""/>
    <s v="OK "/>
    <s v="JR DIAS "/>
    <n v="14909"/>
    <n v="265.26"/>
    <n v="265.26"/>
    <s v=""/>
  </r>
  <r>
    <s v="2147"/>
    <s v="0824"/>
    <x v="3"/>
    <d v="2024-10-22T00:00:00"/>
    <m/>
    <x v="4"/>
    <s v="GRITSCH"/>
    <x v="5"/>
    <x v="6"/>
    <n v="1"/>
    <x v="1"/>
    <s v="DIANTEIRO"/>
    <x v="1"/>
    <x v="45"/>
    <s v="ULTIMATOUR"/>
    <x v="1"/>
    <s v="VW SAVEIRO"/>
    <s v="SDU9F01"/>
    <n v="116700"/>
    <m/>
    <m/>
    <s v=""/>
    <s v="OK "/>
    <s v="JR DIAS "/>
    <n v="14909"/>
    <n v="265.26"/>
    <n v="265.26"/>
    <s v=""/>
  </r>
  <r>
    <n v="2224"/>
    <s v="1524"/>
    <x v="3"/>
    <d v="2024-10-22T00:00:00"/>
    <m/>
    <x v="4"/>
    <s v="GRITSCH"/>
    <x v="5"/>
    <x v="10"/>
    <n v="1"/>
    <x v="1"/>
    <s v="DIANTEIRO"/>
    <x v="11"/>
    <x v="45"/>
    <s v="ULTIMATOUR"/>
    <x v="1"/>
    <s v="FIAT STRADA"/>
    <s v="SEE9E81"/>
    <n v="75785"/>
    <m/>
    <m/>
    <s v=""/>
    <s v="OK "/>
    <s v="JR DIAS "/>
    <n v="15196"/>
    <n v="249.9"/>
    <n v="249.9"/>
    <s v=""/>
  </r>
  <r>
    <n v="2225"/>
    <s v="1424"/>
    <x v="3"/>
    <d v="2024-10-22T00:00:00"/>
    <m/>
    <x v="4"/>
    <s v="GRITSCH"/>
    <x v="5"/>
    <x v="10"/>
    <n v="1"/>
    <x v="1"/>
    <s v="DIANTEIRO"/>
    <x v="11"/>
    <x v="45"/>
    <s v="ULTIMATOUR"/>
    <x v="1"/>
    <s v="FIAT STRADA"/>
    <s v="SEE9E81"/>
    <n v="75785"/>
    <m/>
    <m/>
    <s v=""/>
    <s v="OK "/>
    <s v="JR DIAS "/>
    <n v="15196"/>
    <n v="249.9"/>
    <n v="249.9"/>
    <s v=""/>
  </r>
  <r>
    <n v="2113"/>
    <s v="4123"/>
    <x v="3"/>
    <d v="2024-10-22T00:00:00"/>
    <d v="2024-10-22T00:00:00"/>
    <x v="4"/>
    <s v="GRITSCH"/>
    <x v="5"/>
    <x v="4"/>
    <n v="1"/>
    <x v="4"/>
    <s v="TRAÇÃO"/>
    <x v="10"/>
    <x v="31"/>
    <s v="1°RECAP"/>
    <x v="0"/>
    <s v="CAMINHÃO MB 1719"/>
    <s v="SFE8H55"/>
    <n v="81304"/>
    <n v="81304"/>
    <m/>
    <s v=""/>
    <s v="OK "/>
    <s v="IVO RECAP"/>
    <n v="61790"/>
    <n v="510"/>
    <n v="510"/>
    <s v=""/>
  </r>
  <r>
    <n v="265"/>
    <s v="3421"/>
    <x v="3"/>
    <d v="2024-10-22T00:00:00"/>
    <d v="2024-10-22T00:00:00"/>
    <x v="4"/>
    <s v="GRITSCH"/>
    <x v="5"/>
    <x v="4"/>
    <n v="1"/>
    <x v="4"/>
    <s v="TRAÇÃO"/>
    <x v="10"/>
    <x v="31"/>
    <s v="1°RECAP"/>
    <x v="0"/>
    <s v="CAMINHÃO MB 1719"/>
    <s v="SFE8H55"/>
    <n v="81304"/>
    <n v="81304"/>
    <m/>
    <s v=""/>
    <s v="OK "/>
    <s v="IVO RECAP"/>
    <n v="61790"/>
    <n v="510"/>
    <n v="510"/>
    <s v=""/>
  </r>
  <r>
    <n v="165"/>
    <s v="3922"/>
    <x v="3"/>
    <d v="2024-10-22T00:00:00"/>
    <d v="2024-10-22T00:00:00"/>
    <x v="4"/>
    <s v="GRITSCH"/>
    <x v="5"/>
    <x v="4"/>
    <n v="1"/>
    <x v="4"/>
    <s v="TRAÇÃO"/>
    <x v="10"/>
    <x v="31"/>
    <s v="1°RECAP"/>
    <x v="0"/>
    <s v="CAMINHÃO MB 1719"/>
    <s v="SFE8H55"/>
    <n v="81304"/>
    <n v="81304"/>
    <m/>
    <s v=""/>
    <s v="OK "/>
    <s v="IVO RECAP"/>
    <s v="61311-1"/>
    <n v="550"/>
    <n v="550"/>
    <s v=""/>
  </r>
  <r>
    <s v="2246"/>
    <s v="2123"/>
    <x v="3"/>
    <d v="2024-10-22T00:00:00"/>
    <d v="2024-10-22T00:00:00"/>
    <x v="4"/>
    <s v="GRITSCH"/>
    <x v="5"/>
    <x v="4"/>
    <n v="1"/>
    <x v="4"/>
    <s v="TRAÇÃO"/>
    <x v="10"/>
    <x v="31"/>
    <s v="1°RECAP"/>
    <x v="0"/>
    <s v="CAMINHÃO MB 1719"/>
    <s v="SFE8H55"/>
    <n v="81304"/>
    <n v="81304"/>
    <m/>
    <s v=""/>
    <s v="OK "/>
    <s v="ESTOQUE"/>
    <s v="ESTOQUE"/>
    <n v="550"/>
    <n v="550"/>
    <s v=""/>
  </r>
  <r>
    <n v="2221"/>
    <s v="2924"/>
    <x v="3"/>
    <d v="2024-10-23T00:00:00"/>
    <m/>
    <x v="4"/>
    <s v="GRITSCH"/>
    <x v="3"/>
    <x v="20"/>
    <n v="1"/>
    <x v="0"/>
    <s v="DIANTEIRO"/>
    <x v="0"/>
    <x v="39"/>
    <s v="SUNNY NL106"/>
    <x v="1"/>
    <s v="RENAULT MASTER"/>
    <s v="BEE6B29"/>
    <n v="153854"/>
    <m/>
    <m/>
    <s v=""/>
    <s v="OK "/>
    <s v="GOMMA "/>
    <n v="2868"/>
    <n v="546.51"/>
    <n v="546.51"/>
    <s v=""/>
  </r>
  <r>
    <n v="2222"/>
    <s v="2924"/>
    <x v="3"/>
    <d v="2024-10-23T00:00:00"/>
    <m/>
    <x v="4"/>
    <s v="GRITSCH"/>
    <x v="3"/>
    <x v="20"/>
    <n v="1"/>
    <x v="0"/>
    <s v="DIANTEIRO"/>
    <x v="0"/>
    <x v="39"/>
    <s v="SUNNY NL106"/>
    <x v="1"/>
    <s v="RENAULT MASTER"/>
    <s v="BEE6B29"/>
    <n v="153854"/>
    <m/>
    <m/>
    <s v=""/>
    <s v="OK "/>
    <s v="GOMMA "/>
    <n v="2868"/>
    <n v="546.51"/>
    <n v="546.51"/>
    <s v=""/>
  </r>
  <r>
    <n v="2217"/>
    <s v="2924"/>
    <x v="3"/>
    <d v="2024-10-23T00:00:00"/>
    <m/>
    <x v="4"/>
    <s v="GRITSCH"/>
    <x v="3"/>
    <x v="20"/>
    <n v="1"/>
    <x v="0"/>
    <s v="DIANTEIRO"/>
    <x v="0"/>
    <x v="39"/>
    <s v="SUNNY NL106"/>
    <x v="1"/>
    <s v="RENAULT MASTER"/>
    <s v="BEK3H44"/>
    <n v="193387"/>
    <m/>
    <m/>
    <s v=""/>
    <s v="OK "/>
    <s v="GOMMA "/>
    <n v="2868"/>
    <n v="546.51"/>
    <n v="546.51"/>
    <s v=""/>
  </r>
  <r>
    <n v="2218"/>
    <s v="2924"/>
    <x v="3"/>
    <d v="2024-10-23T00:00:00"/>
    <m/>
    <x v="4"/>
    <s v="GRITSCH"/>
    <x v="3"/>
    <x v="20"/>
    <n v="1"/>
    <x v="0"/>
    <s v="DIANTEIRO"/>
    <x v="0"/>
    <x v="39"/>
    <s v="SUNNY NL106"/>
    <x v="1"/>
    <s v="RENAULT MASTER"/>
    <s v="BEK3H44"/>
    <n v="193387"/>
    <m/>
    <m/>
    <s v=""/>
    <s v="OK "/>
    <s v="GOMMA "/>
    <n v="2868"/>
    <n v="546.51"/>
    <n v="546.51"/>
    <s v=""/>
  </r>
  <r>
    <n v="2219"/>
    <s v="2924"/>
    <x v="3"/>
    <d v="2024-10-23T00:00:00"/>
    <m/>
    <x v="4"/>
    <s v="GRITSCH"/>
    <x v="3"/>
    <x v="20"/>
    <n v="1"/>
    <x v="0"/>
    <s v="TRASEIRO"/>
    <x v="0"/>
    <x v="39"/>
    <s v="SUNNY NL106"/>
    <x v="1"/>
    <s v="RENAULT MASTER"/>
    <s v="BEK3H44"/>
    <n v="193387"/>
    <m/>
    <m/>
    <s v=""/>
    <s v="OK "/>
    <s v="GOMMA "/>
    <n v="2868"/>
    <n v="546.51"/>
    <n v="546.51"/>
    <s v=""/>
  </r>
  <r>
    <n v="2220"/>
    <s v="2924"/>
    <x v="3"/>
    <d v="2024-10-23T00:00:00"/>
    <m/>
    <x v="4"/>
    <s v="GRITSCH"/>
    <x v="3"/>
    <x v="20"/>
    <n v="1"/>
    <x v="0"/>
    <s v="TRASEIRO"/>
    <x v="0"/>
    <x v="39"/>
    <s v="SUNNY NL106"/>
    <x v="1"/>
    <s v="RENAULT MASTER"/>
    <s v="BEK3H44"/>
    <n v="193387"/>
    <m/>
    <m/>
    <s v=""/>
    <s v="OK "/>
    <s v="GOMMA "/>
    <n v="2868"/>
    <n v="546.51"/>
    <n v="546.51"/>
    <s v=""/>
  </r>
  <r>
    <s v="2206"/>
    <s v="2924"/>
    <x v="3"/>
    <d v="2024-10-23T00:00:00"/>
    <m/>
    <x v="4"/>
    <s v="GRITSCH"/>
    <x v="6"/>
    <x v="13"/>
    <n v="1"/>
    <x v="0"/>
    <s v="DIANTEIRO"/>
    <x v="0"/>
    <x v="39"/>
    <s v="SUNNY NL106"/>
    <x v="1"/>
    <s v="RENAULT MASTER"/>
    <s v="RHP7C49"/>
    <n v="96000"/>
    <m/>
    <m/>
    <s v=""/>
    <s v="OK "/>
    <s v="GOMMA "/>
    <n v="2868"/>
    <n v="546.51"/>
    <n v="546.51"/>
    <s v=""/>
  </r>
  <r>
    <n v="2207"/>
    <s v="2924"/>
    <x v="3"/>
    <d v="2024-10-23T00:00:00"/>
    <m/>
    <x v="4"/>
    <s v="GRITSCH"/>
    <x v="6"/>
    <x v="13"/>
    <n v="1"/>
    <x v="0"/>
    <s v="DIANTEIRO"/>
    <x v="0"/>
    <x v="39"/>
    <s v="SUNNY NL106"/>
    <x v="1"/>
    <s v="RENAULT MASTER"/>
    <s v="RHP7C49"/>
    <n v="96000"/>
    <m/>
    <m/>
    <s v=""/>
    <s v="OK "/>
    <s v="GOMMA "/>
    <n v="2868"/>
    <n v="546.51"/>
    <n v="546.51"/>
    <s v=""/>
  </r>
  <r>
    <n v="2208"/>
    <s v="2924"/>
    <x v="3"/>
    <d v="2024-10-23T00:00:00"/>
    <m/>
    <x v="4"/>
    <s v="GRITSCH"/>
    <x v="6"/>
    <x v="13"/>
    <n v="1"/>
    <x v="0"/>
    <s v="TRASEIRO"/>
    <x v="0"/>
    <x v="39"/>
    <s v="SUNNY NL106"/>
    <x v="1"/>
    <s v="RENAULT MASTER"/>
    <s v="RHP7C49"/>
    <n v="96000"/>
    <m/>
    <m/>
    <s v=""/>
    <s v="OK "/>
    <s v="GOMMA "/>
    <n v="2868"/>
    <n v="546.51"/>
    <n v="546.51"/>
    <s v=""/>
  </r>
  <r>
    <n v="2209"/>
    <s v="2924"/>
    <x v="3"/>
    <d v="2024-10-23T00:00:00"/>
    <m/>
    <x v="4"/>
    <s v="GRITSCH"/>
    <x v="6"/>
    <x v="13"/>
    <n v="1"/>
    <x v="0"/>
    <s v="TRASEIRO"/>
    <x v="0"/>
    <x v="39"/>
    <s v="SUNNY NL106"/>
    <x v="1"/>
    <s v="RENAULT MASTER"/>
    <s v="RHP7C49"/>
    <n v="96000"/>
    <m/>
    <m/>
    <s v=""/>
    <s v="OK "/>
    <s v="GOMMA "/>
    <n v="2868"/>
    <n v="546.51"/>
    <n v="546.51"/>
    <s v=""/>
  </r>
  <r>
    <n v="2210"/>
    <s v="2924"/>
    <x v="3"/>
    <d v="2024-10-23T00:00:00"/>
    <m/>
    <x v="4"/>
    <s v="GRITSCH"/>
    <x v="5"/>
    <x v="5"/>
    <n v="1"/>
    <x v="0"/>
    <s v="TRASEIRO"/>
    <x v="0"/>
    <x v="39"/>
    <s v="SUNNY NL106"/>
    <x v="1"/>
    <s v="RENAULT MASTER"/>
    <s v="SDP5J33"/>
    <n v="123777"/>
    <m/>
    <m/>
    <s v=""/>
    <s v="OK "/>
    <s v="GOMMA "/>
    <n v="2868"/>
    <n v="546.51"/>
    <n v="546.51"/>
    <s v=""/>
  </r>
  <r>
    <s v="2250"/>
    <s v="0524"/>
    <x v="3"/>
    <d v="2024-10-23T00:00:00"/>
    <m/>
    <x v="4"/>
    <s v="GRITSCH"/>
    <x v="5"/>
    <x v="8"/>
    <n v="1"/>
    <x v="1"/>
    <s v="TRASEIRO"/>
    <x v="1"/>
    <x v="45"/>
    <s v="ULTIMATOUR"/>
    <x v="1"/>
    <s v="VW SAVEIRO"/>
    <s v="SDU9F96"/>
    <n v="150100"/>
    <m/>
    <m/>
    <s v=""/>
    <s v="OK "/>
    <s v="JR DIAS "/>
    <n v="15339"/>
    <n v="265.60000000000002"/>
    <n v="265.60000000000002"/>
    <s v=""/>
  </r>
  <r>
    <n v="2251"/>
    <s v="0524"/>
    <x v="3"/>
    <d v="2024-10-23T00:00:00"/>
    <m/>
    <x v="4"/>
    <s v="GRITSCH"/>
    <x v="5"/>
    <x v="8"/>
    <n v="1"/>
    <x v="1"/>
    <s v="TRASEIRO"/>
    <x v="1"/>
    <x v="45"/>
    <s v="ULTIMATOUR"/>
    <x v="1"/>
    <s v="VW SAVEIRO"/>
    <s v="SDU9F96"/>
    <n v="150100"/>
    <m/>
    <m/>
    <s v=""/>
    <s v="OK "/>
    <s v="JR DIAS "/>
    <n v="15339"/>
    <n v="265.60000000000002"/>
    <n v="265.60000000000002"/>
    <s v=""/>
  </r>
  <r>
    <n v="2260"/>
    <s v="0624"/>
    <x v="3"/>
    <d v="2024-10-23T00:00:00"/>
    <d v="2024-10-24T00:00:00"/>
    <x v="4"/>
    <s v="GRITSCH"/>
    <x v="5"/>
    <x v="8"/>
    <n v="1"/>
    <x v="1"/>
    <s v="DIANTEIRO"/>
    <x v="1"/>
    <x v="45"/>
    <s v="ULTIMATOUR"/>
    <x v="1"/>
    <s v="VW SAVEIRO"/>
    <s v="SEH0B26"/>
    <n v="142465"/>
    <n v="143327"/>
    <m/>
    <s v=""/>
    <s v="OK "/>
    <s v="JR DIAS "/>
    <n v="15339"/>
    <n v="265.60000000000002"/>
    <n v="265.60000000000002"/>
    <s v=""/>
  </r>
  <r>
    <n v="2261"/>
    <s v="0524"/>
    <x v="3"/>
    <d v="2024-10-23T00:00:00"/>
    <d v="2024-10-24T00:00:00"/>
    <x v="4"/>
    <s v="GRITSCH"/>
    <x v="5"/>
    <x v="8"/>
    <n v="1"/>
    <x v="1"/>
    <s v="DIANTEIRO"/>
    <x v="1"/>
    <x v="45"/>
    <s v="ULTIMATOUR"/>
    <x v="1"/>
    <s v="VW SAVEIRO"/>
    <s v="SEH0B26"/>
    <n v="142465"/>
    <n v="143327"/>
    <m/>
    <s v=""/>
    <s v="OK "/>
    <s v="JR DIAS "/>
    <n v="15339"/>
    <n v="265.60000000000002"/>
    <n v="265.60000000000002"/>
    <s v=""/>
  </r>
  <r>
    <n v="2262"/>
    <s v="0524"/>
    <x v="3"/>
    <d v="2024-10-23T00:00:00"/>
    <d v="2024-10-24T00:00:00"/>
    <x v="4"/>
    <s v="GRITSCH"/>
    <x v="5"/>
    <x v="8"/>
    <n v="1"/>
    <x v="1"/>
    <s v="TRASEIRO"/>
    <x v="1"/>
    <x v="45"/>
    <s v="ULTIMATOUR"/>
    <x v="1"/>
    <s v="VW SAVEIRO"/>
    <s v="SEH0B26"/>
    <n v="142465"/>
    <n v="143327"/>
    <m/>
    <s v=""/>
    <s v="OK "/>
    <s v="JR DIAS "/>
    <n v="15339"/>
    <n v="265.60000000000002"/>
    <n v="265.60000000000002"/>
    <s v=""/>
  </r>
  <r>
    <n v="2263"/>
    <s v="0824"/>
    <x v="3"/>
    <d v="2024-10-23T00:00:00"/>
    <d v="2024-10-24T00:00:00"/>
    <x v="4"/>
    <s v="GRITSCH"/>
    <x v="5"/>
    <x v="8"/>
    <n v="1"/>
    <x v="1"/>
    <s v="TRASEIRO"/>
    <x v="1"/>
    <x v="45"/>
    <s v="ULTIMATOUR"/>
    <x v="1"/>
    <s v="VW SAVEIRO"/>
    <s v="SEH0B26"/>
    <n v="142465"/>
    <n v="143327"/>
    <m/>
    <s v=""/>
    <s v="OK "/>
    <s v="JR DIAS "/>
    <n v="15339"/>
    <n v="265.60000000000002"/>
    <n v="265.60000000000002"/>
    <s v=""/>
  </r>
  <r>
    <n v="2252"/>
    <s v="0524"/>
    <x v="3"/>
    <d v="2024-10-23T00:00:00"/>
    <m/>
    <x v="4"/>
    <s v="GRITSCH"/>
    <x v="6"/>
    <x v="11"/>
    <n v="1"/>
    <x v="1"/>
    <s v="DIANTEIRO"/>
    <x v="1"/>
    <x v="45"/>
    <s v="ULTIMATOUR"/>
    <x v="1"/>
    <s v="VW SAVEIRO"/>
    <s v="SEI5B88"/>
    <n v="43361"/>
    <m/>
    <m/>
    <s v=""/>
    <s v="OK "/>
    <s v="JR DIAS "/>
    <n v="15339"/>
    <n v="265.60000000000002"/>
    <n v="265.60000000000002"/>
    <s v=""/>
  </r>
  <r>
    <n v="2253"/>
    <s v="0624"/>
    <x v="3"/>
    <d v="2024-10-23T00:00:00"/>
    <m/>
    <x v="4"/>
    <s v="GRITSCH"/>
    <x v="6"/>
    <x v="11"/>
    <n v="1"/>
    <x v="1"/>
    <s v="DIANTEIRO"/>
    <x v="1"/>
    <x v="45"/>
    <s v="ULTIMATOUR"/>
    <x v="1"/>
    <s v="VW SAVEIRO"/>
    <s v="SEI5B88"/>
    <n v="43361"/>
    <m/>
    <m/>
    <s v=""/>
    <s v="OK "/>
    <s v="JR DIAS "/>
    <n v="15339"/>
    <n v="265.60000000000002"/>
    <n v="265.60000000000002"/>
    <s v=""/>
  </r>
  <r>
    <n v="2254"/>
    <s v="0524"/>
    <x v="3"/>
    <d v="2024-10-23T00:00:00"/>
    <m/>
    <x v="4"/>
    <s v="GRITSCH"/>
    <x v="6"/>
    <x v="11"/>
    <n v="1"/>
    <x v="1"/>
    <s v="TRASEIRO"/>
    <x v="1"/>
    <x v="45"/>
    <s v="ULTIMATOUR"/>
    <x v="1"/>
    <s v="VW SAVEIRO"/>
    <s v="SEI5B88"/>
    <n v="43361"/>
    <m/>
    <m/>
    <s v=""/>
    <s v="OK "/>
    <s v="JR DIAS "/>
    <n v="15339"/>
    <n v="265.60000000000002"/>
    <n v="265.60000000000002"/>
    <s v=""/>
  </r>
  <r>
    <n v="2255"/>
    <s v="0524"/>
    <x v="3"/>
    <d v="2024-10-23T00:00:00"/>
    <m/>
    <x v="4"/>
    <s v="GRITSCH"/>
    <x v="6"/>
    <x v="11"/>
    <n v="1"/>
    <x v="1"/>
    <s v="TRASEIRO"/>
    <x v="1"/>
    <x v="45"/>
    <s v="ULTIMATOUR"/>
    <x v="1"/>
    <s v="VW SAVEIRO"/>
    <s v="SEI5B88"/>
    <n v="43361"/>
    <m/>
    <m/>
    <s v=""/>
    <s v="OK "/>
    <s v="JR DIAS "/>
    <n v="15339"/>
    <n v="265.60000000000002"/>
    <n v="265.60000000000002"/>
    <s v=""/>
  </r>
  <r>
    <s v="2264"/>
    <s v="0524"/>
    <x v="3"/>
    <d v="2024-10-23T00:00:00"/>
    <d v="2024-10-29T00:00:00"/>
    <x v="4"/>
    <s v="GRITSCH"/>
    <x v="5"/>
    <x v="9"/>
    <n v="1"/>
    <x v="1"/>
    <s v="DIANTEIRO"/>
    <x v="1"/>
    <x v="45"/>
    <s v="ULTIMATOUR"/>
    <x v="1"/>
    <s v="VW SAVEIRO"/>
    <s v="SEP6E17"/>
    <n v="104772"/>
    <n v="105675"/>
    <m/>
    <s v=""/>
    <s v="OK "/>
    <s v="JR DIAS "/>
    <n v="15339"/>
    <n v="265.60000000000002"/>
    <n v="265.60000000000002"/>
    <s v=""/>
  </r>
  <r>
    <n v="2265"/>
    <s v="0624"/>
    <x v="3"/>
    <d v="2024-10-23T00:00:00"/>
    <d v="2024-10-29T00:00:00"/>
    <x v="4"/>
    <s v="GRITSCH"/>
    <x v="5"/>
    <x v="9"/>
    <n v="1"/>
    <x v="1"/>
    <s v="DIANTEIRO"/>
    <x v="1"/>
    <x v="45"/>
    <s v="ULTIMATOUR"/>
    <x v="1"/>
    <s v="VW SAVEIRO"/>
    <s v="SEP6E17"/>
    <n v="104772"/>
    <n v="105675"/>
    <m/>
    <s v=""/>
    <s v="OK "/>
    <s v="JR DIAS "/>
    <n v="15339"/>
    <n v="265.60000000000002"/>
    <n v="265.60000000000002"/>
    <s v=""/>
  </r>
  <r>
    <n v="2266"/>
    <s v="0524"/>
    <x v="3"/>
    <d v="2024-10-23T00:00:00"/>
    <d v="2024-10-29T00:00:00"/>
    <x v="4"/>
    <s v="GRITSCH"/>
    <x v="5"/>
    <x v="9"/>
    <n v="1"/>
    <x v="1"/>
    <s v="TRASEIRO"/>
    <x v="1"/>
    <x v="45"/>
    <s v="ULTIMATOUR"/>
    <x v="1"/>
    <s v="VW SAVEIRO"/>
    <s v="SEP6E17"/>
    <n v="104772"/>
    <n v="105675"/>
    <m/>
    <s v=""/>
    <s v="OK "/>
    <s v="JR DIAS "/>
    <n v="15339"/>
    <n v="265.60000000000002"/>
    <n v="265.60000000000002"/>
    <s v=""/>
  </r>
  <r>
    <n v="2267"/>
    <s v="0624"/>
    <x v="3"/>
    <d v="2024-10-23T00:00:00"/>
    <d v="2024-10-29T00:00:00"/>
    <x v="4"/>
    <s v="GRITSCH"/>
    <x v="5"/>
    <x v="9"/>
    <n v="1"/>
    <x v="1"/>
    <s v="TRASEIRO"/>
    <x v="1"/>
    <x v="45"/>
    <s v="ULTIMATOUR"/>
    <x v="1"/>
    <s v="VW SAVEIRO"/>
    <s v="SEP6E17"/>
    <n v="104772"/>
    <n v="105675"/>
    <m/>
    <s v=""/>
    <s v="OK "/>
    <s v="JR DIAS "/>
    <n v="15339"/>
    <n v="265.60000000000002"/>
    <n v="265.60000000000002"/>
    <s v=""/>
  </r>
  <r>
    <n v="2256"/>
    <s v="0524"/>
    <x v="3"/>
    <d v="2024-10-23T00:00:00"/>
    <d v="2024-10-24T00:00:00"/>
    <x v="4"/>
    <s v="GRITSCH"/>
    <x v="5"/>
    <x v="19"/>
    <n v="1"/>
    <x v="1"/>
    <s v="DIANTEIRO"/>
    <x v="1"/>
    <x v="45"/>
    <s v="ULTIMATOUR"/>
    <x v="1"/>
    <s v="VW SAVEIRO"/>
    <s v="SEP6E36"/>
    <n v="130051"/>
    <n v="130698"/>
    <m/>
    <s v=""/>
    <s v="OK "/>
    <s v="JR DIAS "/>
    <n v="15339"/>
    <n v="265.60000000000002"/>
    <n v="265.60000000000002"/>
    <s v=""/>
  </r>
  <r>
    <n v="2257"/>
    <s v="0524"/>
    <x v="3"/>
    <d v="2024-10-23T00:00:00"/>
    <d v="2024-10-24T00:00:00"/>
    <x v="4"/>
    <s v="GRITSCH"/>
    <x v="5"/>
    <x v="19"/>
    <n v="1"/>
    <x v="1"/>
    <s v="DIANTEIRO"/>
    <x v="1"/>
    <x v="45"/>
    <s v="ULTIMATOUR"/>
    <x v="1"/>
    <s v="VW SAVEIRO"/>
    <s v="SEP6E36"/>
    <n v="130051"/>
    <n v="130698"/>
    <m/>
    <s v=""/>
    <s v="OK "/>
    <s v="JR DIAS "/>
    <n v="15339"/>
    <n v="265.60000000000002"/>
    <n v="265.60000000000002"/>
    <s v=""/>
  </r>
  <r>
    <n v="2258"/>
    <s v="0624"/>
    <x v="3"/>
    <d v="2024-10-23T00:00:00"/>
    <d v="2024-10-24T00:00:00"/>
    <x v="4"/>
    <s v="GRITSCH"/>
    <x v="5"/>
    <x v="19"/>
    <n v="1"/>
    <x v="1"/>
    <s v="TRASEIRO"/>
    <x v="1"/>
    <x v="45"/>
    <s v="ULTIMATOUR"/>
    <x v="1"/>
    <s v="VW SAVEIRO"/>
    <s v="SEP6E36"/>
    <n v="130051"/>
    <n v="130698"/>
    <m/>
    <s v=""/>
    <s v="OK "/>
    <s v="JR DIAS "/>
    <n v="15339"/>
    <n v="265.60000000000002"/>
    <n v="265.60000000000002"/>
    <s v=""/>
  </r>
  <r>
    <n v="2259"/>
    <s v="0624"/>
    <x v="3"/>
    <d v="2024-10-23T00:00:00"/>
    <d v="2024-10-24T00:00:00"/>
    <x v="4"/>
    <s v="GRITSCH"/>
    <x v="5"/>
    <x v="19"/>
    <n v="1"/>
    <x v="1"/>
    <s v="TRASEIRO"/>
    <x v="1"/>
    <x v="45"/>
    <s v="ULTIMATOUR"/>
    <x v="1"/>
    <s v="VW SAVEIRO"/>
    <s v="SEP6E36"/>
    <n v="130051"/>
    <n v="130698"/>
    <m/>
    <s v=""/>
    <s v="OK "/>
    <s v="JR DIAS "/>
    <n v="15339"/>
    <n v="265.60000000000002"/>
    <n v="265.60000000000002"/>
    <s v=""/>
  </r>
  <r>
    <n v="2155"/>
    <s v="1024"/>
    <x v="3"/>
    <d v="2024-10-24T00:00:00"/>
    <m/>
    <x v="4"/>
    <s v="GRITSCH"/>
    <x v="6"/>
    <x v="11"/>
    <n v="1"/>
    <x v="2"/>
    <s v="DIANTEIRO"/>
    <x v="2"/>
    <x v="11"/>
    <s v="HIFLY SUPER2000"/>
    <x v="1"/>
    <s v="FIAT FIORINO"/>
    <s v="RHS8D28"/>
    <n v="38995"/>
    <m/>
    <m/>
    <s v=""/>
    <s v="OK "/>
    <s v="GOMMA "/>
    <s v="2794-1"/>
    <n v="289.26"/>
    <n v="289.26"/>
    <s v=""/>
  </r>
  <r>
    <n v="2156"/>
    <s v="0924"/>
    <x v="3"/>
    <d v="2024-10-24T00:00:00"/>
    <m/>
    <x v="4"/>
    <s v="GRITSCH"/>
    <x v="6"/>
    <x v="11"/>
    <n v="1"/>
    <x v="2"/>
    <s v="DIANTEIRO"/>
    <x v="2"/>
    <x v="11"/>
    <s v="HIFLY SUPER2000"/>
    <x v="1"/>
    <s v="FIAT FIORINO"/>
    <s v="RHS8D28"/>
    <n v="38995"/>
    <m/>
    <m/>
    <s v=""/>
    <s v="OK "/>
    <s v="GOMMA "/>
    <s v="2794-1"/>
    <n v="289.26"/>
    <n v="289.26"/>
    <s v=""/>
  </r>
  <r>
    <n v="2157"/>
    <s v="0924"/>
    <x v="3"/>
    <d v="2024-10-24T00:00:00"/>
    <m/>
    <x v="4"/>
    <s v="GRITSCH"/>
    <x v="6"/>
    <x v="11"/>
    <n v="1"/>
    <x v="2"/>
    <s v="TRASEIRO"/>
    <x v="2"/>
    <x v="11"/>
    <s v="HIFLY SUPER2000"/>
    <x v="1"/>
    <s v="FIAT FIORINO"/>
    <s v="RHS8D28"/>
    <n v="38995"/>
    <m/>
    <m/>
    <s v=""/>
    <s v="OK "/>
    <s v="GOMMA "/>
    <s v="2794-1"/>
    <n v="289.26"/>
    <n v="289.26"/>
    <s v=""/>
  </r>
  <r>
    <s v="2458"/>
    <s v="1024"/>
    <x v="3"/>
    <d v="2024-10-24T00:00:00"/>
    <m/>
    <x v="4"/>
    <s v="GRITSCH"/>
    <x v="6"/>
    <x v="11"/>
    <n v="1"/>
    <x v="2"/>
    <s v="TRASEIRO"/>
    <x v="2"/>
    <x v="11"/>
    <s v="HIFLY SUPER2000"/>
    <x v="1"/>
    <s v="FIAT FIORINO"/>
    <s v="RHS8D28"/>
    <n v="38995"/>
    <m/>
    <m/>
    <s v=""/>
    <s v="OK "/>
    <s v="GOMMA "/>
    <s v="2794-1"/>
    <n v="289.26"/>
    <n v="289.26"/>
    <s v=""/>
  </r>
  <r>
    <s v="2116"/>
    <s v="2924"/>
    <x v="3"/>
    <d v="2024-10-24T00:00:00"/>
    <m/>
    <x v="4"/>
    <s v="GRITSCH"/>
    <x v="5"/>
    <x v="6"/>
    <n v="1"/>
    <x v="0"/>
    <s v="DIANTEIRO"/>
    <x v="0"/>
    <x v="39"/>
    <s v="SUNNY NL106"/>
    <x v="1"/>
    <s v="RENAULT MASTER"/>
    <s v="SEL0B96"/>
    <n v="93021"/>
    <m/>
    <m/>
    <m/>
    <s v="OK "/>
    <s v="GOMMA "/>
    <n v="2868"/>
    <n v="546.51"/>
    <n v="546.51"/>
    <s v=""/>
  </r>
  <r>
    <n v="2114"/>
    <s v="2924"/>
    <x v="3"/>
    <d v="2024-10-24T00:00:00"/>
    <m/>
    <x v="4"/>
    <s v="GRITSCH"/>
    <x v="5"/>
    <x v="6"/>
    <n v="1"/>
    <x v="0"/>
    <s v="DIANTEIRO"/>
    <x v="0"/>
    <x v="39"/>
    <s v="SUNNY NL106"/>
    <x v="1"/>
    <s v="RENAULT MASTER"/>
    <s v="SEL0B96"/>
    <n v="93021"/>
    <m/>
    <m/>
    <s v=""/>
    <s v="OK "/>
    <s v="GOMMA "/>
    <n v="2868"/>
    <n v="546.26"/>
    <n v="546.26"/>
    <s v=""/>
  </r>
  <r>
    <n v="2108"/>
    <s v="0624"/>
    <x v="3"/>
    <d v="2024-10-24T00:00:00"/>
    <d v="2024-10-24T00:00:00"/>
    <x v="4"/>
    <s v="GRITSCH"/>
    <x v="5"/>
    <x v="4"/>
    <n v="1"/>
    <x v="4"/>
    <s v="TRAÇÃO"/>
    <x v="10"/>
    <x v="33"/>
    <s v="AMULET AT505"/>
    <x v="1"/>
    <s v="CAMINHÃO VW 33.330"/>
    <s v="SEO8J46"/>
    <n v="167547"/>
    <n v="167547"/>
    <m/>
    <s v=""/>
    <s v="OK "/>
    <s v="GOMMA "/>
    <n v="2705"/>
    <n v="1772.2"/>
    <n v="1772.2"/>
    <s v=""/>
  </r>
  <r>
    <s v="2109"/>
    <s v="0624"/>
    <x v="3"/>
    <d v="2024-10-24T00:00:00"/>
    <d v="2024-10-24T00:00:00"/>
    <x v="4"/>
    <s v="GRITSCH"/>
    <x v="5"/>
    <x v="4"/>
    <n v="1"/>
    <x v="4"/>
    <s v="TRAÇÃO"/>
    <x v="10"/>
    <x v="33"/>
    <s v="AMULET AT505"/>
    <x v="1"/>
    <s v="CAMINHÃO VW 33.330"/>
    <s v="SEO8J46"/>
    <n v="167547"/>
    <n v="167547"/>
    <m/>
    <s v=""/>
    <s v="OK "/>
    <s v="GOMMA "/>
    <n v="2705"/>
    <n v="1772.2"/>
    <n v="1772.2"/>
    <s v=""/>
  </r>
  <r>
    <n v="2110"/>
    <s v="0424"/>
    <x v="3"/>
    <d v="2024-10-24T00:00:00"/>
    <d v="2024-10-24T00:00:00"/>
    <x v="4"/>
    <s v="GRITSCH"/>
    <x v="5"/>
    <x v="4"/>
    <n v="1"/>
    <x v="4"/>
    <s v="TRAÇÃO"/>
    <x v="10"/>
    <x v="33"/>
    <s v="AMULET AT505"/>
    <x v="1"/>
    <s v="CAMINHÃO VW 33.330"/>
    <s v="SEO8J46"/>
    <n v="167547"/>
    <n v="167547"/>
    <m/>
    <s v=""/>
    <s v="OK "/>
    <s v="GOMMA "/>
    <n v="2705"/>
    <n v="1772.2"/>
    <n v="1772.2"/>
    <s v=""/>
  </r>
  <r>
    <n v="2111"/>
    <s v="0924"/>
    <x v="3"/>
    <d v="2024-10-24T00:00:00"/>
    <d v="2024-10-24T00:00:00"/>
    <x v="4"/>
    <s v="GRITSCH"/>
    <x v="5"/>
    <x v="4"/>
    <n v="1"/>
    <x v="4"/>
    <s v="TRAÇÃO"/>
    <x v="10"/>
    <x v="33"/>
    <s v="AMULET AT505"/>
    <x v="1"/>
    <s v="CAMINHÃO VW 33.330"/>
    <s v="SEO8J46"/>
    <n v="167547"/>
    <n v="167547"/>
    <m/>
    <s v=""/>
    <s v="OK "/>
    <s v="GOMMA "/>
    <n v="2705"/>
    <n v="1772.2"/>
    <n v="1772.2"/>
    <s v=""/>
  </r>
  <r>
    <n v="2270"/>
    <s v="4223"/>
    <x v="3"/>
    <d v="2024-10-25T00:00:00"/>
    <d v="2024-10-25T00:00:00"/>
    <x v="4"/>
    <s v="GRITSCH"/>
    <x v="5"/>
    <x v="4"/>
    <n v="1"/>
    <x v="4"/>
    <s v="TRAÇÃO"/>
    <x v="10"/>
    <x v="3"/>
    <s v="APOLLO ENDURACE LISO"/>
    <x v="1"/>
    <s v="CAMINÃO VOLVO VM330"/>
    <s v="SDP3I30"/>
    <n v="277411"/>
    <n v="277411"/>
    <m/>
    <s v=""/>
    <s v="OK "/>
    <s v="GOMMA "/>
    <n v="2929"/>
    <n v="1477.44"/>
    <n v="1477.44"/>
    <s v=""/>
  </r>
  <r>
    <n v="2271"/>
    <s v="4223"/>
    <x v="3"/>
    <d v="2024-10-25T00:00:00"/>
    <d v="2024-10-25T00:00:00"/>
    <x v="4"/>
    <s v="GRITSCH"/>
    <x v="5"/>
    <x v="4"/>
    <n v="1"/>
    <x v="4"/>
    <s v="TRAÇÃO"/>
    <x v="10"/>
    <x v="3"/>
    <s v="APOLLO ENDURACE LISO"/>
    <x v="1"/>
    <s v="CAMINÃO VOLVO VM330"/>
    <s v="SDP3I30"/>
    <n v="277411"/>
    <n v="277411"/>
    <m/>
    <s v=""/>
    <s v="OK "/>
    <s v="GOMMA "/>
    <n v="2929"/>
    <n v="1477.44"/>
    <n v="1477.44"/>
    <s v=""/>
  </r>
  <r>
    <n v="2272"/>
    <s v="4323"/>
    <x v="3"/>
    <d v="2024-10-25T00:00:00"/>
    <d v="2024-10-25T00:00:00"/>
    <x v="4"/>
    <s v="GRITSCH"/>
    <x v="5"/>
    <x v="4"/>
    <n v="1"/>
    <x v="4"/>
    <s v="TRAÇÃO"/>
    <x v="10"/>
    <x v="3"/>
    <s v="APOLLO ENDURACE LISO"/>
    <x v="1"/>
    <s v="CAMINÃO VOLVO VM330"/>
    <s v="SDP3I30"/>
    <n v="277411"/>
    <n v="277411"/>
    <m/>
    <s v=""/>
    <s v="OK "/>
    <s v="GOMMA "/>
    <n v="2929"/>
    <n v="1477.44"/>
    <n v="1477.44"/>
    <s v=""/>
  </r>
  <r>
    <n v="2273"/>
    <s v="4323"/>
    <x v="3"/>
    <d v="2024-10-25T00:00:00"/>
    <d v="2024-10-25T00:00:00"/>
    <x v="4"/>
    <s v="GRITSCH"/>
    <x v="5"/>
    <x v="4"/>
    <n v="1"/>
    <x v="4"/>
    <s v="TRAÇÃO"/>
    <x v="10"/>
    <x v="3"/>
    <s v="APOLLO ENDURACE LISO"/>
    <x v="1"/>
    <s v="CAMINÃO VOLVO VM330"/>
    <s v="SDP3I30"/>
    <n v="277411"/>
    <n v="277411"/>
    <m/>
    <s v=""/>
    <s v="OK "/>
    <s v="GOMMA "/>
    <n v="2929"/>
    <n v="1477.44"/>
    <n v="1477.44"/>
    <s v=""/>
  </r>
  <r>
    <s v="2268"/>
    <s v="0524"/>
    <x v="3"/>
    <d v="2024-10-28T00:00:00"/>
    <d v="2024-11-07T00:00:00"/>
    <x v="4"/>
    <s v="GRITSCH"/>
    <x v="5"/>
    <x v="8"/>
    <n v="1"/>
    <x v="1"/>
    <s v="TRASEIRO"/>
    <x v="1"/>
    <x v="45"/>
    <s v="ULTIMATOUR"/>
    <x v="1"/>
    <s v="VW SAVEIRO"/>
    <s v="SDU9G01"/>
    <n v="115500"/>
    <n v="116137"/>
    <m/>
    <s v=""/>
    <s v="OK "/>
    <s v="JR DIAS "/>
    <n v="15339"/>
    <n v="265.60000000000002"/>
    <n v="265.60000000000002"/>
    <s v=""/>
  </r>
  <r>
    <n v="2269"/>
    <s v="0524"/>
    <x v="3"/>
    <d v="2024-10-28T00:00:00"/>
    <d v="2024-11-07T00:00:00"/>
    <x v="4"/>
    <s v="GRITSCH"/>
    <x v="5"/>
    <x v="8"/>
    <n v="1"/>
    <x v="1"/>
    <s v="TRASEIRO"/>
    <x v="1"/>
    <x v="45"/>
    <s v="ULTIMATOUR"/>
    <x v="1"/>
    <s v="VW SAVEIRO"/>
    <s v="SDU9G01"/>
    <n v="115500"/>
    <n v="116737"/>
    <m/>
    <s v=""/>
    <s v="OK "/>
    <s v="JR DIAS "/>
    <n v="15339"/>
    <n v="265.60000000000002"/>
    <n v="265.60000000000002"/>
    <s v=""/>
  </r>
  <r>
    <s v=" GRI026"/>
    <s v="0522"/>
    <x v="3"/>
    <d v="2024-10-29T00:00:00"/>
    <m/>
    <x v="4"/>
    <s v="GRITSCH"/>
    <x v="5"/>
    <x v="4"/>
    <n v="1"/>
    <x v="4"/>
    <s v="TRAÇÃO"/>
    <x v="10"/>
    <x v="35"/>
    <s v="BRIDGESTONE 260"/>
    <x v="0"/>
    <s v="CAMINÃO VOLVO VM330"/>
    <s v="SEF8G22"/>
    <n v="192466"/>
    <n v="1925466"/>
    <m/>
    <m/>
    <s v="OK"/>
    <s v="IVO RECAP"/>
    <n v="63770"/>
    <n v="700"/>
    <n v="700"/>
    <s v=""/>
  </r>
  <r>
    <s v="GRI027"/>
    <s v="0522"/>
    <x v="3"/>
    <d v="2024-10-29T00:00:00"/>
    <m/>
    <x v="4"/>
    <s v="GRITSCH"/>
    <x v="5"/>
    <x v="4"/>
    <n v="1"/>
    <x v="4"/>
    <s v="TRAÇÃO"/>
    <x v="10"/>
    <x v="35"/>
    <s v="BRIDGESTONE 260"/>
    <x v="0"/>
    <s v="CAMINÃO VOLVO VM330"/>
    <s v="SEF8G22"/>
    <n v="192466"/>
    <n v="1925466"/>
    <m/>
    <m/>
    <s v="OK"/>
    <s v="IVO RECAP"/>
    <n v="63770"/>
    <n v="700"/>
    <n v="700"/>
    <s v=""/>
  </r>
  <r>
    <s v="GRI028"/>
    <s v="0422"/>
    <x v="3"/>
    <d v="2024-10-29T00:00:00"/>
    <m/>
    <x v="4"/>
    <s v="GRITSCH"/>
    <x v="5"/>
    <x v="4"/>
    <n v="1"/>
    <x v="4"/>
    <s v="TRAÇÃO"/>
    <x v="10"/>
    <x v="35"/>
    <s v="BRIDGESTONE 260"/>
    <x v="0"/>
    <s v="CAMINÃO VOLVO VM330"/>
    <s v="SEF8G22"/>
    <n v="192466"/>
    <n v="1925466"/>
    <m/>
    <m/>
    <s v="OK"/>
    <s v="IVO RECAP"/>
    <n v="63770"/>
    <n v="700"/>
    <n v="700"/>
    <s v=""/>
  </r>
  <r>
    <s v="GRI029"/>
    <s v="0522"/>
    <x v="3"/>
    <d v="2024-10-29T00:00:00"/>
    <m/>
    <x v="4"/>
    <s v="GRITSCH"/>
    <x v="5"/>
    <x v="4"/>
    <n v="1"/>
    <x v="4"/>
    <s v="TRAÇÃO"/>
    <x v="10"/>
    <x v="35"/>
    <s v="BRIDGESTONE 260"/>
    <x v="0"/>
    <s v="CAMINÃO VOLVO VM330"/>
    <s v="SEF8G22"/>
    <n v="192466"/>
    <n v="1925466"/>
    <m/>
    <m/>
    <s v="OK"/>
    <s v="IVO RECAP"/>
    <n v="63770"/>
    <n v="700"/>
    <n v="700"/>
    <s v=""/>
  </r>
  <r>
    <n v="2274"/>
    <s v="5023"/>
    <x v="3"/>
    <d v="2024-10-29T00:00:00"/>
    <m/>
    <x v="4"/>
    <s v="GRITSCH"/>
    <x v="5"/>
    <x v="4"/>
    <n v="1"/>
    <x v="4"/>
    <s v="DIANTEIRO"/>
    <x v="10"/>
    <x v="28"/>
    <s v="KIMAX "/>
    <x v="0"/>
    <s v="CAMINÃO VOLVO VM330"/>
    <s v="SEF8G23"/>
    <n v="173105"/>
    <n v="173105"/>
    <m/>
    <s v=""/>
    <s v="OK"/>
    <s v="ESTOQUE"/>
    <s v="ESTOQUE"/>
    <n v="0"/>
    <n v="0"/>
    <s v=""/>
  </r>
  <r>
    <n v="2275"/>
    <s v="5023"/>
    <x v="3"/>
    <d v="2024-10-29T00:00:00"/>
    <m/>
    <x v="4"/>
    <s v="GRITSCH"/>
    <x v="5"/>
    <x v="4"/>
    <n v="1"/>
    <x v="4"/>
    <s v="DIANTEIRO"/>
    <x v="10"/>
    <x v="28"/>
    <s v="KIMAX "/>
    <x v="0"/>
    <s v="CAMINÃO VOLVO VM330"/>
    <s v="SEF8G23"/>
    <n v="173105"/>
    <n v="173105"/>
    <m/>
    <s v=""/>
    <s v="OK"/>
    <s v="ESTOQUE"/>
    <s v="ESTOQUE"/>
    <n v="0"/>
    <n v="0"/>
    <s v=""/>
  </r>
  <r>
    <s v="GRI078"/>
    <m/>
    <x v="3"/>
    <d v="2024-10-29T00:00:00"/>
    <m/>
    <x v="4"/>
    <s v="GRITSCH"/>
    <x v="5"/>
    <x v="4"/>
    <n v="1"/>
    <x v="4"/>
    <s v="DIANTEIRO"/>
    <x v="10"/>
    <x v="31"/>
    <s v="RECAP"/>
    <x v="0"/>
    <s v="CAMINÃO VOLVO VM330"/>
    <s v="SEF8G23"/>
    <n v="173105"/>
    <n v="173105"/>
    <m/>
    <s v=""/>
    <s v="OK "/>
    <s v="IVO RECAP"/>
    <s v="ESTOQUE"/>
    <n v="0"/>
    <n v="0"/>
    <s v=""/>
  </r>
  <r>
    <n v="2280"/>
    <s v="3024"/>
    <x v="3"/>
    <d v="2024-10-30T00:00:00"/>
    <m/>
    <x v="4"/>
    <s v="GRITSCH"/>
    <x v="6"/>
    <x v="7"/>
    <n v="1"/>
    <x v="0"/>
    <s v="TRASEIRO"/>
    <x v="0"/>
    <x v="39"/>
    <s v="SUNNY NL106"/>
    <x v="1"/>
    <s v="RENAULT MASTER"/>
    <s v="BEX8E18"/>
    <n v="200305"/>
    <n v="39369"/>
    <m/>
    <s v=""/>
    <s v="OK "/>
    <s v="GOMMA "/>
    <s v="2935-1"/>
    <n v="546.51"/>
    <n v="546.51"/>
    <s v=""/>
  </r>
  <r>
    <n v="2281"/>
    <s v="2924"/>
    <x v="3"/>
    <d v="2024-10-30T00:00:00"/>
    <m/>
    <x v="4"/>
    <s v="GRITSCH"/>
    <x v="6"/>
    <x v="7"/>
    <n v="1"/>
    <x v="0"/>
    <s v="TRASEIRO"/>
    <x v="0"/>
    <x v="39"/>
    <s v="SUNNY NL106"/>
    <x v="1"/>
    <s v="RENAULT MASTER"/>
    <s v="BEX8E18"/>
    <n v="200305"/>
    <n v="39369"/>
    <m/>
    <s v=""/>
    <s v="OK "/>
    <s v="GOMMA "/>
    <s v="2935-1"/>
    <n v="546.51"/>
    <n v="546.51"/>
    <s v=""/>
  </r>
  <r>
    <s v="2278"/>
    <s v="3024"/>
    <x v="3"/>
    <d v="2024-10-30T00:00:00"/>
    <m/>
    <x v="4"/>
    <s v="GRITSCH"/>
    <x v="6"/>
    <x v="7"/>
    <n v="1"/>
    <x v="0"/>
    <s v="TRASEIRO"/>
    <x v="0"/>
    <x v="39"/>
    <s v="SUNNY NL106"/>
    <x v="1"/>
    <s v="RENAULT MASTER"/>
    <s v="SEJ1H97"/>
    <n v="105548"/>
    <m/>
    <m/>
    <s v=""/>
    <s v="OK "/>
    <s v="GOMMA "/>
    <s v="2935-1"/>
    <n v="546.51"/>
    <n v="546.51"/>
    <s v=""/>
  </r>
  <r>
    <s v="2279"/>
    <s v="3024"/>
    <x v="3"/>
    <d v="2024-10-30T00:00:00"/>
    <m/>
    <x v="4"/>
    <s v="GRITSCH"/>
    <x v="6"/>
    <x v="7"/>
    <n v="1"/>
    <x v="0"/>
    <s v="TRASEIRO"/>
    <x v="0"/>
    <x v="39"/>
    <s v="SUNNY NL106"/>
    <x v="1"/>
    <s v="RENAULT MASTER"/>
    <s v="SEJ1H97"/>
    <n v="105548"/>
    <m/>
    <m/>
    <s v=""/>
    <s v="OK "/>
    <s v="GOMMA "/>
    <s v="2935-1"/>
    <n v="546.51"/>
    <n v="546.51"/>
    <s v=""/>
  </r>
  <r>
    <n v="2276"/>
    <s v="2924"/>
    <x v="3"/>
    <d v="2024-10-30T00:00:00"/>
    <m/>
    <x v="4"/>
    <s v="GRITSCH"/>
    <x v="5"/>
    <x v="4"/>
    <n v="1"/>
    <x v="0"/>
    <s v="TRASEIRO"/>
    <x v="0"/>
    <x v="39"/>
    <s v="SUNNY NL106"/>
    <x v="1"/>
    <s v="RENAULT MASTER"/>
    <s v="SEZ3A74"/>
    <n v="39369"/>
    <n v="39369"/>
    <m/>
    <s v=""/>
    <s v="OK "/>
    <s v="GOMMA "/>
    <s v="2935-1"/>
    <n v="546.51"/>
    <n v="546.51"/>
    <s v=""/>
  </r>
  <r>
    <n v="2277"/>
    <s v="3024"/>
    <x v="3"/>
    <d v="2024-10-30T00:00:00"/>
    <m/>
    <x v="4"/>
    <s v="GRITSCH"/>
    <x v="5"/>
    <x v="4"/>
    <n v="1"/>
    <x v="0"/>
    <s v="TRASEIRO"/>
    <x v="0"/>
    <x v="39"/>
    <s v="SUNNY NL106"/>
    <x v="1"/>
    <s v="RENAULT MASTER"/>
    <s v="SEZ3A74"/>
    <n v="39369"/>
    <n v="39369"/>
    <m/>
    <s v=""/>
    <s v="OK "/>
    <s v="GOMMA "/>
    <s v="2935-1"/>
    <n v="546.51"/>
    <n v="546.51"/>
    <s v=""/>
  </r>
  <r>
    <s v="2232"/>
    <s v="1524"/>
    <x v="3"/>
    <d v="2024-11-01T00:00:00"/>
    <d v="2024-11-08T00:00:00"/>
    <x v="5"/>
    <s v="GRITSCH"/>
    <x v="5"/>
    <x v="8"/>
    <n v="1"/>
    <x v="1"/>
    <s v="DIANTEIRO"/>
    <x v="11"/>
    <x v="45"/>
    <s v="ULTIMAPLUS"/>
    <x v="1"/>
    <s v="FIAT STRADA"/>
    <s v="SDR4D25"/>
    <n v="87500"/>
    <n v="88976"/>
    <m/>
    <s v=""/>
    <s v="OK "/>
    <s v="JR DIAS "/>
    <n v="15196"/>
    <n v="249.9"/>
    <n v="249.9"/>
    <s v=""/>
  </r>
  <r>
    <n v="2233"/>
    <s v="1424"/>
    <x v="3"/>
    <d v="2024-11-01T00:00:00"/>
    <d v="2024-11-08T00:00:00"/>
    <x v="5"/>
    <s v="GRITSCH"/>
    <x v="5"/>
    <x v="8"/>
    <n v="1"/>
    <x v="1"/>
    <s v="DIANTEIRO"/>
    <x v="11"/>
    <x v="45"/>
    <s v="ULTIMAPLUS"/>
    <x v="1"/>
    <s v="FIAT STRADA"/>
    <s v="SDR4D25"/>
    <n v="87500"/>
    <n v="88976"/>
    <m/>
    <s v=""/>
    <s v="OK "/>
    <s v="JR DIAS "/>
    <n v="15196"/>
    <n v="249.9"/>
    <n v="249.9"/>
    <s v=""/>
  </r>
  <r>
    <s v="1817"/>
    <s v="4523"/>
    <x v="3"/>
    <d v="2024-11-04T00:00:00"/>
    <m/>
    <x v="5"/>
    <s v="GRITSCH"/>
    <x v="3"/>
    <x v="18"/>
    <n v="1"/>
    <x v="2"/>
    <s v="DIANTEIRO"/>
    <x v="13"/>
    <x v="3"/>
    <s v="APOLLO AMAZER 3G MAXX"/>
    <x v="1"/>
    <s v="FIAT UNO"/>
    <s v="BEY5B10"/>
    <n v="110953"/>
    <m/>
    <m/>
    <s v=""/>
    <s v="OK "/>
    <s v="GOMMA "/>
    <n v="2317"/>
    <n v="269.63"/>
    <n v="269.63"/>
    <s v=""/>
  </r>
  <r>
    <n v="1818"/>
    <s v="4523"/>
    <x v="3"/>
    <d v="2024-11-04T00:00:00"/>
    <m/>
    <x v="5"/>
    <s v="GRITSCH"/>
    <x v="3"/>
    <x v="18"/>
    <n v="1"/>
    <x v="2"/>
    <s v="DIANTEIRO"/>
    <x v="13"/>
    <x v="3"/>
    <s v="APOLLO AMAZER 3G MAXX"/>
    <x v="1"/>
    <s v="FIAT UNO"/>
    <s v="BEY5B10"/>
    <n v="110953"/>
    <m/>
    <m/>
    <s v=""/>
    <s v="OK "/>
    <s v="GOMMA "/>
    <n v="2317"/>
    <n v="269.63"/>
    <n v="269.63"/>
    <s v=""/>
  </r>
  <r>
    <s v="2302"/>
    <s v="2724"/>
    <x v="3"/>
    <d v="2024-11-04T00:00:00"/>
    <m/>
    <x v="5"/>
    <s v="GRITSCH"/>
    <x v="3"/>
    <x v="18"/>
    <n v="1"/>
    <x v="2"/>
    <s v="TRASEIRO"/>
    <x v="13"/>
    <x v="4"/>
    <s v="SUMITOMO"/>
    <x v="1"/>
    <s v="FIAT UNO"/>
    <s v="BEY5B10"/>
    <n v="110953"/>
    <m/>
    <m/>
    <s v=""/>
    <s v="OK "/>
    <s v="JR DIAS "/>
    <n v="15841"/>
    <n v="262.55"/>
    <n v="262.55"/>
    <s v=""/>
  </r>
  <r>
    <s v="2303"/>
    <s v="2724"/>
    <x v="3"/>
    <d v="2024-11-04T00:00:00"/>
    <m/>
    <x v="5"/>
    <s v="GRITSCH"/>
    <x v="3"/>
    <x v="18"/>
    <n v="1"/>
    <x v="2"/>
    <s v="TRASEIRO"/>
    <x v="13"/>
    <x v="4"/>
    <s v="SUMITOMO"/>
    <x v="1"/>
    <s v="FIAT UNO"/>
    <s v="BEY5B10"/>
    <n v="110953"/>
    <m/>
    <m/>
    <s v=""/>
    <s v="OK "/>
    <s v="JR DIAS "/>
    <n v="15841"/>
    <n v="262.55"/>
    <n v="262.55"/>
    <s v=""/>
  </r>
  <r>
    <s v="2304"/>
    <s v="2924"/>
    <x v="3"/>
    <d v="2024-11-04T00:00:00"/>
    <m/>
    <x v="5"/>
    <s v="GRITSCH"/>
    <x v="5"/>
    <x v="6"/>
    <n v="1"/>
    <x v="0"/>
    <s v="DIANTEIRO"/>
    <x v="0"/>
    <x v="39"/>
    <s v="SUNNY NL106"/>
    <x v="1"/>
    <s v="RENAULT MASTER"/>
    <s v="RHQ6I63"/>
    <n v="94728"/>
    <n v="94782"/>
    <n v="106322"/>
    <n v="11540"/>
    <s v="OK "/>
    <s v="GOMMA "/>
    <s v="2935-1"/>
    <n v="546.51"/>
    <n v="546.51"/>
    <n v="4.7357885615251297E-2"/>
  </r>
  <r>
    <s v="2305"/>
    <s v="2924"/>
    <x v="3"/>
    <d v="2024-11-04T00:00:00"/>
    <m/>
    <x v="5"/>
    <s v="GRITSCH"/>
    <x v="5"/>
    <x v="6"/>
    <n v="1"/>
    <x v="0"/>
    <s v="DIANTEIRO"/>
    <x v="0"/>
    <x v="39"/>
    <s v="SUNNY NL106"/>
    <x v="1"/>
    <s v="RENAULT MASTER"/>
    <s v="RHQ6I63"/>
    <n v="94728"/>
    <n v="94782"/>
    <n v="106322"/>
    <n v="11540"/>
    <s v="OK "/>
    <s v="GOMMA "/>
    <s v="2935-1"/>
    <n v="546.51"/>
    <n v="546.51"/>
    <n v="4.7357885615251297E-2"/>
  </r>
  <r>
    <s v="2306"/>
    <s v="2924"/>
    <x v="3"/>
    <d v="2024-11-04T00:00:00"/>
    <m/>
    <x v="5"/>
    <s v="GRITSCH"/>
    <x v="5"/>
    <x v="6"/>
    <n v="1"/>
    <x v="0"/>
    <s v="TRASEIRO"/>
    <x v="0"/>
    <x v="39"/>
    <s v="SUNNY NL106"/>
    <x v="1"/>
    <s v="RENAULT MASTER"/>
    <s v="RHQ6I63"/>
    <n v="94728"/>
    <m/>
    <m/>
    <s v=""/>
    <s v="OK "/>
    <s v="GOMMA "/>
    <n v="2953"/>
    <n v="546.51"/>
    <n v="546.51"/>
    <s v=""/>
  </r>
  <r>
    <s v="2307"/>
    <s v="2924"/>
    <x v="3"/>
    <d v="2024-11-04T00:00:00"/>
    <m/>
    <x v="5"/>
    <s v="GRITSCH"/>
    <x v="5"/>
    <x v="6"/>
    <n v="1"/>
    <x v="0"/>
    <s v="TRASEIRO"/>
    <x v="0"/>
    <x v="39"/>
    <s v="SUNNY NL106"/>
    <x v="1"/>
    <s v="RENAULT MASTER"/>
    <s v="RHQ6I63"/>
    <n v="94728"/>
    <m/>
    <m/>
    <s v=""/>
    <s v="OK "/>
    <s v="GOMMA "/>
    <n v="2953"/>
    <n v="546.51"/>
    <n v="546.51"/>
    <s v=""/>
  </r>
  <r>
    <n v="2294"/>
    <s v="0824"/>
    <x v="3"/>
    <d v="2024-11-04T00:00:00"/>
    <m/>
    <x v="5"/>
    <s v="GRITSCH"/>
    <x v="5"/>
    <x v="6"/>
    <n v="1"/>
    <x v="1"/>
    <s v="DIANTEIRO"/>
    <x v="1"/>
    <x v="45"/>
    <s v="ULTIMATOUR"/>
    <x v="1"/>
    <s v="VW SAVEIRO"/>
    <s v="SDU9E86"/>
    <n v="123698"/>
    <m/>
    <m/>
    <s v=""/>
    <s v="OK "/>
    <s v="JR DIAS "/>
    <n v="15339"/>
    <n v="265.60000000000002"/>
    <n v="265.60000000000002"/>
    <s v=""/>
  </r>
  <r>
    <n v="2295"/>
    <s v="0624"/>
    <x v="3"/>
    <d v="2024-11-04T00:00:00"/>
    <m/>
    <x v="5"/>
    <s v="GRITSCH"/>
    <x v="5"/>
    <x v="6"/>
    <n v="1"/>
    <x v="1"/>
    <s v="DIANTEIRO"/>
    <x v="1"/>
    <x v="45"/>
    <s v="ULTIMATOUR"/>
    <x v="1"/>
    <s v="VW SAVEIRO"/>
    <s v="SDU9E86"/>
    <n v="123698"/>
    <m/>
    <m/>
    <s v=""/>
    <s v="OK "/>
    <s v="JR DIAS "/>
    <n v="15339"/>
    <n v="265.60000000000002"/>
    <n v="265.60000000000002"/>
    <s v=""/>
  </r>
  <r>
    <n v="2296"/>
    <s v="0624"/>
    <x v="3"/>
    <d v="2024-11-04T00:00:00"/>
    <m/>
    <x v="5"/>
    <s v="GRITSCH"/>
    <x v="5"/>
    <x v="6"/>
    <n v="1"/>
    <x v="1"/>
    <s v="TRASEIRO"/>
    <x v="1"/>
    <x v="45"/>
    <s v="ULTIMATOUR"/>
    <x v="1"/>
    <s v="VW SAVEIRO"/>
    <s v="SDU9E86"/>
    <n v="123698"/>
    <m/>
    <m/>
    <s v=""/>
    <s v="OK "/>
    <s v="JR DIAS "/>
    <n v="15840"/>
    <n v="265.60000000000002"/>
    <n v="265.60000000000002"/>
    <s v=""/>
  </r>
  <r>
    <n v="2297"/>
    <s v="0524"/>
    <x v="3"/>
    <d v="2024-11-04T00:00:00"/>
    <m/>
    <x v="5"/>
    <s v="GRITSCH"/>
    <x v="5"/>
    <x v="6"/>
    <n v="1"/>
    <x v="1"/>
    <s v="TRASEIRO"/>
    <x v="1"/>
    <x v="45"/>
    <s v="ULTIMATOUR"/>
    <x v="1"/>
    <s v="VW SAVEIRO"/>
    <s v="SDU9E86"/>
    <n v="123698"/>
    <m/>
    <m/>
    <s v=""/>
    <s v="OK "/>
    <s v="JR DIAS "/>
    <n v="15840"/>
    <n v="265.60000000000002"/>
    <n v="265.60000000000002"/>
    <s v=""/>
  </r>
  <r>
    <n v="2298"/>
    <s v="0624"/>
    <x v="3"/>
    <d v="2024-11-04T00:00:00"/>
    <d v="2024-11-07T00:00:00"/>
    <x v="5"/>
    <s v="GRITSCH"/>
    <x v="5"/>
    <x v="19"/>
    <n v="1"/>
    <x v="1"/>
    <s v="DIANTEIRO"/>
    <x v="1"/>
    <x v="45"/>
    <s v="ULTIMATOUR"/>
    <x v="1"/>
    <s v="VW SAVEIRO"/>
    <s v="SDU9E88"/>
    <n v="193463"/>
    <n v="193782"/>
    <n v="215272"/>
    <n v="21490"/>
    <s v="OK "/>
    <s v="JR DIAS "/>
    <n v="15840"/>
    <n v="265.60000000000002"/>
    <n v="265.60000000000002"/>
    <n v="1.2359236854350862E-2"/>
  </r>
  <r>
    <n v="2299"/>
    <s v="0824"/>
    <x v="3"/>
    <d v="2024-11-04T00:00:00"/>
    <d v="2024-11-07T00:00:00"/>
    <x v="5"/>
    <s v="GRITSCH"/>
    <x v="5"/>
    <x v="19"/>
    <n v="1"/>
    <x v="1"/>
    <s v="DIANTEIRO"/>
    <x v="1"/>
    <x v="45"/>
    <s v="ULTIMATOUR"/>
    <x v="1"/>
    <s v="VW SAVEIRO"/>
    <s v="SDU9E88"/>
    <n v="193463"/>
    <n v="193782"/>
    <n v="215272"/>
    <n v="21490"/>
    <s v="OK "/>
    <s v="JR DIAS "/>
    <n v="15840"/>
    <n v="265.60000000000002"/>
    <n v="265.60000000000002"/>
    <n v="1.2359236854350862E-2"/>
  </r>
  <r>
    <n v="2300"/>
    <s v="0524"/>
    <x v="3"/>
    <d v="2024-11-04T00:00:00"/>
    <d v="2024-11-07T00:00:00"/>
    <x v="5"/>
    <s v="GRITSCH"/>
    <x v="5"/>
    <x v="19"/>
    <n v="1"/>
    <x v="1"/>
    <s v="TRASEIRO"/>
    <x v="1"/>
    <x v="45"/>
    <s v="ULTIMATOUR"/>
    <x v="1"/>
    <s v="VW SAVEIRO"/>
    <s v="SDU9E88"/>
    <n v="193463"/>
    <n v="193782"/>
    <n v="215272"/>
    <n v="21490"/>
    <s v="OK "/>
    <s v="JR DIAS "/>
    <n v="15840"/>
    <n v="265.60000000000002"/>
    <n v="265.60000000000002"/>
    <n v="1.2359236854350862E-2"/>
  </r>
  <r>
    <n v="2301"/>
    <s v="0524"/>
    <x v="3"/>
    <d v="2024-11-04T00:00:00"/>
    <d v="2024-11-07T00:00:00"/>
    <x v="5"/>
    <s v="GRITSCH"/>
    <x v="5"/>
    <x v="19"/>
    <n v="1"/>
    <x v="1"/>
    <s v="TRASEIRO"/>
    <x v="1"/>
    <x v="45"/>
    <s v="ULTIMATOUR"/>
    <x v="1"/>
    <s v="VW SAVEIRO"/>
    <s v="SDU9E88"/>
    <n v="193463"/>
    <n v="193782"/>
    <n v="215272"/>
    <n v="21490"/>
    <s v="OK "/>
    <s v="JR DIAS "/>
    <n v="15840"/>
    <n v="265.60000000000002"/>
    <n v="265.60000000000002"/>
    <n v="1.2359236854350862E-2"/>
  </r>
  <r>
    <n v="2230"/>
    <s v="1124"/>
    <x v="3"/>
    <d v="2024-11-05T00:00:00"/>
    <d v="2024-11-05T00:00:00"/>
    <x v="5"/>
    <s v="GRITSCH"/>
    <x v="5"/>
    <x v="4"/>
    <n v="1"/>
    <x v="1"/>
    <s v="DIANTEIRO"/>
    <x v="11"/>
    <x v="45"/>
    <s v="ULTIMAPLUS"/>
    <x v="1"/>
    <s v="FIAT STRADA"/>
    <s v="SDT8I72"/>
    <n v="98343"/>
    <n v="98343"/>
    <m/>
    <s v=""/>
    <s v="OK "/>
    <s v="JR DIAS "/>
    <n v="15196"/>
    <n v="249.9"/>
    <n v="249.9"/>
    <s v=""/>
  </r>
  <r>
    <n v="2231"/>
    <s v="1224"/>
    <x v="3"/>
    <d v="2024-11-05T00:00:00"/>
    <d v="2024-11-05T00:00:00"/>
    <x v="5"/>
    <s v="GRITSCH"/>
    <x v="5"/>
    <x v="4"/>
    <n v="1"/>
    <x v="1"/>
    <s v="DIANTEIRO"/>
    <x v="11"/>
    <x v="45"/>
    <s v="ULTIMAPLUS"/>
    <x v="1"/>
    <s v="FIAT STRADA"/>
    <s v="SDT8I72"/>
    <n v="98343"/>
    <n v="98343"/>
    <m/>
    <s v=""/>
    <s v="OK "/>
    <s v="JR DIAS "/>
    <n v="15196"/>
    <n v="249.9"/>
    <n v="249.9"/>
    <s v=""/>
  </r>
  <r>
    <s v="2248"/>
    <m/>
    <x v="3"/>
    <d v="2024-11-05T00:00:00"/>
    <d v="2024-11-05T00:00:00"/>
    <x v="5"/>
    <s v="GRITSCH"/>
    <x v="5"/>
    <x v="4"/>
    <n v="1"/>
    <x v="1"/>
    <s v="DIANTEIRO"/>
    <x v="1"/>
    <x v="45"/>
    <s v="DELMAX"/>
    <x v="1"/>
    <s v="VW SAVEIRO"/>
    <s v="SEP6E18"/>
    <n v="43135"/>
    <n v="43135"/>
    <m/>
    <s v=""/>
    <s v="OK "/>
    <s v="JR DIAS "/>
    <n v="15840"/>
    <n v="265.60000000000002"/>
    <n v="265.60000000000002"/>
    <s v=""/>
  </r>
  <r>
    <n v="2249"/>
    <m/>
    <x v="3"/>
    <d v="2024-11-05T00:00:00"/>
    <d v="2024-11-05T00:00:00"/>
    <x v="5"/>
    <s v="GRITSCH"/>
    <x v="5"/>
    <x v="4"/>
    <n v="1"/>
    <x v="1"/>
    <s v="DIANTEIRO"/>
    <x v="1"/>
    <x v="45"/>
    <s v="ULTIMATOUR"/>
    <x v="1"/>
    <s v="VW SAVEIRO"/>
    <s v="SEP6E18"/>
    <n v="43135"/>
    <n v="43135"/>
    <m/>
    <s v=""/>
    <s v="OK "/>
    <s v="JR DIAS "/>
    <n v="15840"/>
    <n v="265.60000000000002"/>
    <n v="265.60000000000002"/>
    <s v=""/>
  </r>
  <r>
    <n v="2318"/>
    <s v="2724"/>
    <x v="3"/>
    <d v="2024-11-06T00:00:00"/>
    <d v="2024-11-05T00:00:00"/>
    <x v="5"/>
    <s v="GRITSCH"/>
    <x v="6"/>
    <x v="7"/>
    <n v="1"/>
    <x v="2"/>
    <s v="TRASEIRO"/>
    <x v="2"/>
    <x v="11"/>
    <s v="HIFLY SUPER2000"/>
    <x v="1"/>
    <s v="FIAT FIORINO"/>
    <s v="RHS8D25"/>
    <n v="183475"/>
    <m/>
    <m/>
    <s v=""/>
    <s v="OK "/>
    <s v="GOMMA "/>
    <n v="2935"/>
    <n v="289.49"/>
    <n v="289.49"/>
    <s v=""/>
  </r>
  <r>
    <n v="2319"/>
    <s v="2724"/>
    <x v="3"/>
    <d v="2024-11-06T00:00:00"/>
    <d v="2024-11-05T00:00:00"/>
    <x v="5"/>
    <s v="GRITSCH"/>
    <x v="6"/>
    <x v="7"/>
    <n v="1"/>
    <x v="2"/>
    <s v="TRASEIRO"/>
    <x v="2"/>
    <x v="11"/>
    <s v="HIFLY SUPER2000"/>
    <x v="1"/>
    <s v="FIAT FIORINO"/>
    <s v="RHS8D25"/>
    <n v="183475"/>
    <m/>
    <m/>
    <s v=""/>
    <s v="OK "/>
    <s v="GOMMA "/>
    <n v="2935"/>
    <n v="289.49"/>
    <n v="289.49"/>
    <s v=""/>
  </r>
  <r>
    <n v="2292"/>
    <s v="0524"/>
    <x v="3"/>
    <d v="2024-11-06T00:00:00"/>
    <d v="2024-11-05T00:00:00"/>
    <x v="5"/>
    <s v="GRITSCH"/>
    <x v="6"/>
    <x v="7"/>
    <n v="1"/>
    <x v="1"/>
    <s v="DIANTEIRO"/>
    <x v="1"/>
    <x v="45"/>
    <s v="ULTIMATOUR"/>
    <x v="1"/>
    <s v="VW SAVEIRO"/>
    <s v="SDU9F63"/>
    <n v="65391"/>
    <m/>
    <m/>
    <s v=""/>
    <s v="OK "/>
    <s v="JR DIAS "/>
    <n v="15840"/>
    <n v="265.60000000000002"/>
    <n v="265.60000000000002"/>
    <s v=""/>
  </r>
  <r>
    <n v="2293"/>
    <s v="1524"/>
    <x v="3"/>
    <d v="2024-11-06T00:00:00"/>
    <d v="2024-11-05T00:00:00"/>
    <x v="5"/>
    <s v="GRITSCH"/>
    <x v="6"/>
    <x v="7"/>
    <n v="1"/>
    <x v="1"/>
    <s v="DIANTEIRO"/>
    <x v="1"/>
    <x v="45"/>
    <s v="ULTIMATOUR"/>
    <x v="1"/>
    <s v="VW SAVEIRO"/>
    <s v="SDU9F63"/>
    <n v="65391"/>
    <m/>
    <m/>
    <s v=""/>
    <s v="OK "/>
    <s v="JR DIAS "/>
    <n v="15840"/>
    <n v="265.60000000000002"/>
    <n v="265.60000000000002"/>
    <s v=""/>
  </r>
  <r>
    <s v="2285"/>
    <s v="0524"/>
    <x v="3"/>
    <d v="2024-11-07T00:00:00"/>
    <d v="2024-11-07T00:00:00"/>
    <x v="5"/>
    <s v="GRITSCH"/>
    <x v="5"/>
    <x v="4"/>
    <n v="1"/>
    <x v="1"/>
    <s v="TRASEIRO"/>
    <x v="1"/>
    <x v="45"/>
    <s v="ULTIMATOUR"/>
    <x v="1"/>
    <s v="VW SAVEIRO"/>
    <s v="SDU9F72"/>
    <n v="95097"/>
    <n v="95097"/>
    <m/>
    <s v=""/>
    <s v="OK "/>
    <s v="JR DIAS "/>
    <n v="15840"/>
    <n v="265.60000000000002"/>
    <n v="265.60000000000002"/>
    <s v=""/>
  </r>
  <r>
    <s v="2286"/>
    <s v="0524"/>
    <x v="3"/>
    <d v="2024-11-07T00:00:00"/>
    <d v="2024-11-07T00:00:00"/>
    <x v="5"/>
    <s v="GRITSCH"/>
    <x v="5"/>
    <x v="4"/>
    <n v="1"/>
    <x v="1"/>
    <s v="TRASEIRO"/>
    <x v="1"/>
    <x v="45"/>
    <s v="ULTIMATOUR"/>
    <x v="1"/>
    <s v="VW SAVEIRO"/>
    <s v="SDU9F72"/>
    <n v="95097"/>
    <n v="95097"/>
    <m/>
    <s v=""/>
    <s v="OK "/>
    <s v="JR DIAS "/>
    <n v="15840"/>
    <n v="265.60000000000002"/>
    <n v="265.60000000000002"/>
    <s v=""/>
  </r>
  <r>
    <s v="2287"/>
    <s v="0524"/>
    <x v="3"/>
    <d v="2024-11-07T00:00:00"/>
    <d v="2024-11-07T00:00:00"/>
    <x v="5"/>
    <s v="GRITSCH"/>
    <x v="5"/>
    <x v="4"/>
    <n v="1"/>
    <x v="1"/>
    <s v="DIANTEIRO"/>
    <x v="1"/>
    <x v="45"/>
    <s v="ULTIMATOUR"/>
    <x v="1"/>
    <s v="VW SAVEIRO"/>
    <s v="SDU9F72"/>
    <n v="95097"/>
    <n v="95097"/>
    <m/>
    <s v=""/>
    <s v="OK "/>
    <s v="JR DIAS "/>
    <n v="15840"/>
    <n v="265.60000000000002"/>
    <n v="265.60000000000002"/>
    <s v=""/>
  </r>
  <r>
    <s v="2288"/>
    <s v="0524"/>
    <x v="3"/>
    <d v="2024-11-07T00:00:00"/>
    <d v="2024-11-07T00:00:00"/>
    <x v="5"/>
    <s v="GRITSCH"/>
    <x v="5"/>
    <x v="4"/>
    <n v="1"/>
    <x v="1"/>
    <s v="DIANTEIRO"/>
    <x v="1"/>
    <x v="45"/>
    <s v="ULTIMATOUR"/>
    <x v="1"/>
    <s v="VW SAVEIRO"/>
    <s v="SDU9F72"/>
    <n v="95097"/>
    <n v="95097"/>
    <m/>
    <s v=""/>
    <s v="OK "/>
    <s v="JR DIAS "/>
    <n v="15840"/>
    <n v="265.60000000000002"/>
    <n v="265.60000000000002"/>
    <s v=""/>
  </r>
  <r>
    <s v="2316"/>
    <s v="2924"/>
    <x v="3"/>
    <d v="2024-11-08T00:00:00"/>
    <d v="2024-11-08T00:00:00"/>
    <x v="5"/>
    <s v="GRITSCH"/>
    <x v="5"/>
    <x v="4"/>
    <n v="1"/>
    <x v="0"/>
    <s v="DIANTEIRO"/>
    <x v="0"/>
    <x v="39"/>
    <s v="SUNNY NL106"/>
    <x v="1"/>
    <s v="RENAULT MASTER"/>
    <s v="SEL0E72"/>
    <n v="178772"/>
    <n v="178772"/>
    <m/>
    <s v=""/>
    <s v="OK "/>
    <s v="GOMMA "/>
    <n v="2953"/>
    <n v="546.51"/>
    <n v="546.51"/>
    <s v=""/>
  </r>
  <r>
    <s v="2317"/>
    <s v="2924"/>
    <x v="3"/>
    <d v="2024-11-08T00:00:00"/>
    <d v="2024-11-08T00:00:00"/>
    <x v="5"/>
    <s v="GRITSCH"/>
    <x v="5"/>
    <x v="4"/>
    <n v="1"/>
    <x v="0"/>
    <s v="DIANTEIRO"/>
    <x v="0"/>
    <x v="39"/>
    <s v="SUNNY NL106"/>
    <x v="1"/>
    <s v="RENAULT MASTER"/>
    <s v="SEL0E72"/>
    <n v="178772"/>
    <n v="178772"/>
    <m/>
    <s v=""/>
    <s v="OK "/>
    <s v="GOMMA "/>
    <n v="2953"/>
    <n v="546.51"/>
    <n v="546.51"/>
    <s v=""/>
  </r>
  <r>
    <s v="2321"/>
    <n v="2924"/>
    <x v="3"/>
    <d v="2024-11-08T00:00:00"/>
    <d v="2024-11-08T00:00:00"/>
    <x v="5"/>
    <s v="GRITSCH"/>
    <x v="5"/>
    <x v="4"/>
    <n v="1"/>
    <x v="0"/>
    <s v="TRASEIRO"/>
    <x v="0"/>
    <x v="39"/>
    <s v="SUNNY NL106"/>
    <x v="1"/>
    <s v="RENAULT MASTER"/>
    <s v="SEL7G42"/>
    <n v="69601"/>
    <n v="69601"/>
    <m/>
    <s v=""/>
    <s v="OK "/>
    <s v="GOMMA "/>
    <n v="2953"/>
    <n v="546.51"/>
    <n v="546.51"/>
    <s v=""/>
  </r>
  <r>
    <s v="2322"/>
    <n v="2924"/>
    <x v="3"/>
    <d v="2024-11-08T00:00:00"/>
    <d v="2024-11-08T00:00:00"/>
    <x v="5"/>
    <s v="GRITSCH"/>
    <x v="5"/>
    <x v="4"/>
    <n v="1"/>
    <x v="0"/>
    <s v="TRASEIRO"/>
    <x v="0"/>
    <x v="39"/>
    <s v="SUNNY NL106"/>
    <x v="1"/>
    <s v="RENAULT MASTER"/>
    <s v="SEL7G42"/>
    <n v="69601"/>
    <n v="69601"/>
    <m/>
    <s v=""/>
    <s v="OK "/>
    <s v="GOMMA "/>
    <n v="2953"/>
    <n v="546.51"/>
    <n v="546.51"/>
    <s v=""/>
  </r>
  <r>
    <s v="2323"/>
    <n v="2924"/>
    <x v="3"/>
    <d v="2024-11-08T00:00:00"/>
    <d v="2024-11-08T00:00:00"/>
    <x v="5"/>
    <s v="GRITSCH"/>
    <x v="5"/>
    <x v="4"/>
    <n v="1"/>
    <x v="0"/>
    <s v="DIANTEIRO"/>
    <x v="0"/>
    <x v="39"/>
    <s v="SUNNY NL106"/>
    <x v="1"/>
    <s v="RENAULT MASTER"/>
    <s v="SEL7G42"/>
    <n v="69601"/>
    <n v="69601"/>
    <m/>
    <s v=""/>
    <s v="OK "/>
    <s v="GOMMA "/>
    <n v="2953"/>
    <n v="546.51"/>
    <n v="546.51"/>
    <s v=""/>
  </r>
  <r>
    <s v="2324"/>
    <n v="2924"/>
    <x v="3"/>
    <d v="2024-11-08T00:00:00"/>
    <d v="2024-11-08T00:00:00"/>
    <x v="5"/>
    <s v="GRITSCH"/>
    <x v="5"/>
    <x v="4"/>
    <n v="1"/>
    <x v="0"/>
    <s v="DIANTEIRO"/>
    <x v="0"/>
    <x v="39"/>
    <s v="SUNNY NL106"/>
    <x v="1"/>
    <s v="RENAULT MASTER"/>
    <s v="SEL7G42"/>
    <n v="69601"/>
    <n v="69601"/>
    <m/>
    <s v=""/>
    <s v="OK "/>
    <s v="GOMMA "/>
    <n v="2953"/>
    <n v="546.51"/>
    <n v="546.51"/>
    <s v=""/>
  </r>
  <r>
    <n v="2324"/>
    <s v="2923"/>
    <x v="3"/>
    <d v="2024-11-11T00:00:00"/>
    <m/>
    <x v="5"/>
    <s v="GRITSCH"/>
    <x v="5"/>
    <x v="5"/>
    <n v="1"/>
    <x v="0"/>
    <s v="TRASEIRO"/>
    <x v="0"/>
    <x v="39"/>
    <s v="SUNNY NL106"/>
    <x v="1"/>
    <s v="RENAULT MASTER"/>
    <s v="SDP5J33"/>
    <n v="127030"/>
    <m/>
    <m/>
    <s v=""/>
    <s v="OK "/>
    <s v="GOMMA "/>
    <n v="2953"/>
    <n v="546.51"/>
    <n v="546.51"/>
    <s v=""/>
  </r>
  <r>
    <n v="2228"/>
    <s v="1224"/>
    <x v="3"/>
    <d v="2024-11-12T00:00:00"/>
    <m/>
    <x v="5"/>
    <s v="GRITSCH"/>
    <x v="5"/>
    <x v="1"/>
    <n v="1"/>
    <x v="1"/>
    <s v="DIANTEIRO"/>
    <x v="11"/>
    <x v="45"/>
    <s v="ULTIMAPLUS"/>
    <x v="1"/>
    <s v="FIAT STRADA"/>
    <s v="SDW2F35"/>
    <n v="97573"/>
    <m/>
    <m/>
    <s v=""/>
    <s v="OK "/>
    <s v="JR DIAS "/>
    <n v="15196"/>
    <n v="249.9"/>
    <n v="249.9"/>
    <s v=""/>
  </r>
  <r>
    <n v="2229"/>
    <s v="1424"/>
    <x v="3"/>
    <d v="2024-11-12T00:00:00"/>
    <m/>
    <x v="5"/>
    <s v="GRITSCH"/>
    <x v="5"/>
    <x v="1"/>
    <n v="1"/>
    <x v="1"/>
    <s v="DIANTEIRO"/>
    <x v="11"/>
    <x v="45"/>
    <s v="ULTIMAPLUS"/>
    <x v="1"/>
    <s v="FIAT STRADA"/>
    <s v="SDW2F35"/>
    <n v="97573"/>
    <m/>
    <m/>
    <s v=""/>
    <s v="OK "/>
    <s v="JR DIAS "/>
    <n v="15196"/>
    <n v="249.9"/>
    <n v="249.9"/>
    <s v=""/>
  </r>
  <r>
    <n v="111"/>
    <m/>
    <x v="3"/>
    <d v="2024-11-13T00:00:00"/>
    <d v="2024-11-13T00:00:00"/>
    <x v="5"/>
    <s v="GRITSCH"/>
    <x v="5"/>
    <x v="4"/>
    <n v="1"/>
    <x v="4"/>
    <s v="TRUCK"/>
    <x v="10"/>
    <x v="31"/>
    <s v="2°RECAP"/>
    <x v="0"/>
    <s v="CAMINHÃO VW 33.330"/>
    <s v="SEO8J46"/>
    <n v="175370"/>
    <n v="175370"/>
    <m/>
    <s v=""/>
    <s v="OK "/>
    <s v="IVO RECAP"/>
    <s v="64095-1"/>
    <n v="490"/>
    <n v="490"/>
    <s v=""/>
  </r>
  <r>
    <n v="126"/>
    <m/>
    <x v="3"/>
    <d v="2024-11-13T00:00:00"/>
    <d v="2024-11-13T00:00:00"/>
    <x v="5"/>
    <s v="GRITSCH"/>
    <x v="5"/>
    <x v="4"/>
    <n v="1"/>
    <x v="4"/>
    <s v="TRUCK"/>
    <x v="10"/>
    <x v="31"/>
    <s v="2°RECAP"/>
    <x v="0"/>
    <s v="CAMINHÃO VW 33.330"/>
    <s v="SEO8J46"/>
    <n v="175370"/>
    <n v="175370"/>
    <m/>
    <s v=""/>
    <s v="OK "/>
    <s v="IVO RECAP"/>
    <s v="64095-1"/>
    <n v="490"/>
    <n v="490"/>
    <s v=""/>
  </r>
  <r>
    <s v="125"/>
    <m/>
    <x v="3"/>
    <d v="2024-11-13T00:00:00"/>
    <d v="2024-11-13T00:00:00"/>
    <x v="5"/>
    <s v="GRITSCH"/>
    <x v="5"/>
    <x v="4"/>
    <n v="1"/>
    <x v="4"/>
    <s v="TRUCK"/>
    <x v="10"/>
    <x v="31"/>
    <s v="2°RECAP"/>
    <x v="0"/>
    <s v="CAMINHÃO VW 33.330"/>
    <s v="SEO8J46"/>
    <n v="175370"/>
    <n v="175370"/>
    <m/>
    <s v=""/>
    <s v="OK "/>
    <s v="IVO RECAP"/>
    <s v="64095-2"/>
    <n v="510"/>
    <n v="510"/>
    <s v=""/>
  </r>
  <r>
    <s v="1025"/>
    <m/>
    <x v="3"/>
    <d v="2024-11-13T00:00:00"/>
    <d v="2024-11-13T00:00:00"/>
    <x v="5"/>
    <s v="GRITSCH"/>
    <x v="5"/>
    <x v="4"/>
    <n v="1"/>
    <x v="4"/>
    <s v="TRUCK"/>
    <x v="10"/>
    <x v="31"/>
    <s v="2°RECAP"/>
    <x v="0"/>
    <s v="CAMINHÃO VW 33.330"/>
    <s v="SEO8J46"/>
    <n v="175370"/>
    <n v="175370"/>
    <m/>
    <s v=""/>
    <s v="OK "/>
    <s v="IVO RECAP"/>
    <n v="64150"/>
    <n v="510"/>
    <n v="510"/>
    <s v=""/>
  </r>
  <r>
    <n v="2329"/>
    <s v="2924"/>
    <x v="3"/>
    <d v="2024-11-18T00:00:00"/>
    <m/>
    <x v="5"/>
    <s v="GRITSCH"/>
    <x v="6"/>
    <x v="3"/>
    <n v="1"/>
    <x v="0"/>
    <s v="TRASEIRO"/>
    <x v="0"/>
    <x v="39"/>
    <s v="SUNNY NL106"/>
    <x v="1"/>
    <s v="RENAULT MASTER"/>
    <m/>
    <s v="BLUMENAIU"/>
    <m/>
    <m/>
    <s v=""/>
    <s v="OK "/>
    <s v="GOMMA "/>
    <s v="3030-3"/>
    <n v="588.71"/>
    <n v="588.71"/>
    <s v=""/>
  </r>
  <r>
    <n v="2234"/>
    <s v="0524"/>
    <x v="3"/>
    <d v="2024-11-18T00:00:00"/>
    <m/>
    <x v="5"/>
    <s v="GRITSCH"/>
    <x v="5"/>
    <x v="10"/>
    <n v="1"/>
    <x v="1"/>
    <s v="DIANTEIRO"/>
    <x v="1"/>
    <x v="45"/>
    <s v="ULTIMAPLUS"/>
    <x v="1"/>
    <s v="VW GOL"/>
    <m/>
    <m/>
    <m/>
    <m/>
    <s v=""/>
    <s v="OK "/>
    <s v="JR DIAS "/>
    <n v="15229"/>
    <n v="251.9"/>
    <n v="251.9"/>
    <s v=""/>
  </r>
  <r>
    <n v="2235"/>
    <s v="0524"/>
    <x v="3"/>
    <d v="2024-11-18T00:00:00"/>
    <m/>
    <x v="5"/>
    <s v="GRITSCH"/>
    <x v="5"/>
    <x v="10"/>
    <n v="1"/>
    <x v="1"/>
    <s v="DIANTEIRO"/>
    <x v="1"/>
    <x v="45"/>
    <s v="ULTIMAPLUS"/>
    <x v="1"/>
    <s v="VW GOL"/>
    <m/>
    <m/>
    <m/>
    <m/>
    <s v=""/>
    <s v="OK "/>
    <s v="JR DIAS "/>
    <n v="15229"/>
    <n v="251.9"/>
    <n v="251.9"/>
    <s v=""/>
  </r>
  <r>
    <n v="2236"/>
    <s v="0524"/>
    <x v="3"/>
    <d v="2024-11-18T00:00:00"/>
    <m/>
    <x v="5"/>
    <s v="GRITSCH"/>
    <x v="5"/>
    <x v="10"/>
    <n v="1"/>
    <x v="1"/>
    <s v="TRASEIRO"/>
    <x v="1"/>
    <x v="45"/>
    <s v="ULTIMAPLUS"/>
    <x v="1"/>
    <s v="VW GOL"/>
    <m/>
    <m/>
    <m/>
    <m/>
    <s v=""/>
    <s v="OK "/>
    <s v="JR DIAS "/>
    <n v="15229"/>
    <n v="251.9"/>
    <n v="251.9"/>
    <s v=""/>
  </r>
  <r>
    <n v="2237"/>
    <s v="0524"/>
    <x v="3"/>
    <d v="2024-11-18T00:00:00"/>
    <m/>
    <x v="5"/>
    <s v="GRITSCH"/>
    <x v="5"/>
    <x v="10"/>
    <n v="1"/>
    <x v="1"/>
    <s v="TRASEIRO"/>
    <x v="1"/>
    <x v="45"/>
    <s v="ULTIMAPLUS"/>
    <x v="1"/>
    <s v="VW GOL"/>
    <m/>
    <m/>
    <m/>
    <m/>
    <s v=""/>
    <s v="OK "/>
    <s v="JR DIAS "/>
    <n v="15229"/>
    <n v="251.9"/>
    <n v="251.9"/>
    <s v=""/>
  </r>
  <r>
    <s v="2330"/>
    <s v="0224"/>
    <x v="3"/>
    <d v="2024-11-18T00:00:00"/>
    <m/>
    <x v="5"/>
    <s v="GRITSCH"/>
    <x v="5"/>
    <x v="1"/>
    <n v="1"/>
    <x v="1"/>
    <s v="TRASEIRO"/>
    <x v="11"/>
    <x v="45"/>
    <s v="ULTIMAPLUS"/>
    <x v="1"/>
    <s v="FIAT STRADA"/>
    <s v="SDW2F35"/>
    <n v="97573"/>
    <m/>
    <m/>
    <s v=""/>
    <s v="OK "/>
    <s v="JR DIAS "/>
    <s v="16096-2"/>
    <n v="265.60000000000002"/>
    <n v="265.60000000000002"/>
    <s v=""/>
  </r>
  <r>
    <n v="2331"/>
    <s v="0224"/>
    <x v="3"/>
    <d v="2024-11-18T00:00:00"/>
    <m/>
    <x v="5"/>
    <s v="GRITSCH"/>
    <x v="5"/>
    <x v="1"/>
    <n v="1"/>
    <x v="1"/>
    <s v="TRASEIRO"/>
    <x v="11"/>
    <x v="45"/>
    <s v="ULTIMAPLUS"/>
    <x v="1"/>
    <s v="FIAT STRADA"/>
    <s v="SDW2F35"/>
    <n v="97573"/>
    <m/>
    <m/>
    <s v=""/>
    <s v="OK "/>
    <s v="JR DIAS "/>
    <s v="16096-2"/>
    <n v="265.60000000000002"/>
    <n v="265.60000000000002"/>
    <s v=""/>
  </r>
  <r>
    <n v="2325"/>
    <s v="2924"/>
    <x v="3"/>
    <d v="2024-11-18T00:00:00"/>
    <m/>
    <x v="5"/>
    <s v="GRITSCH"/>
    <x v="6"/>
    <x v="13"/>
    <n v="1"/>
    <x v="0"/>
    <s v="DIANTEIRO"/>
    <x v="0"/>
    <x v="39"/>
    <s v="SUNNY NL106"/>
    <x v="1"/>
    <s v="RENAULT MASTER"/>
    <s v="SEL0B95"/>
    <n v="55269"/>
    <m/>
    <m/>
    <s v=""/>
    <s v="OK "/>
    <s v="GOMMA "/>
    <n v="2953"/>
    <n v="546.51"/>
    <n v="546.51"/>
    <s v=""/>
  </r>
  <r>
    <n v="2326"/>
    <s v="2924"/>
    <x v="3"/>
    <d v="2024-11-18T00:00:00"/>
    <m/>
    <x v="5"/>
    <s v="GRITSCH"/>
    <x v="6"/>
    <x v="13"/>
    <n v="1"/>
    <x v="0"/>
    <s v="DIANTEIRO"/>
    <x v="0"/>
    <x v="39"/>
    <s v="SUNNY NL106"/>
    <x v="1"/>
    <s v="RENAULT MASTER"/>
    <s v="SEL0B95"/>
    <n v="55269"/>
    <m/>
    <m/>
    <s v=""/>
    <s v="OK "/>
    <s v="GOMMA "/>
    <n v="2953"/>
    <n v="546.51"/>
    <n v="546.51"/>
    <s v=""/>
  </r>
  <r>
    <n v="2327"/>
    <s v="2924"/>
    <x v="3"/>
    <d v="2024-11-18T00:00:00"/>
    <m/>
    <x v="5"/>
    <s v="GRITSCH"/>
    <x v="6"/>
    <x v="13"/>
    <n v="1"/>
    <x v="0"/>
    <s v="TRASEIRO"/>
    <x v="0"/>
    <x v="39"/>
    <s v="SUNNY NL106"/>
    <x v="1"/>
    <s v="RENAULT MASTER"/>
    <s v="SEL0B95"/>
    <n v="55269"/>
    <m/>
    <m/>
    <s v=""/>
    <s v="OK "/>
    <s v="GOMMA "/>
    <n v="2953"/>
    <n v="546.51"/>
    <n v="546.51"/>
    <s v=""/>
  </r>
  <r>
    <n v="2328"/>
    <s v="2924"/>
    <x v="3"/>
    <d v="2024-11-18T00:00:00"/>
    <m/>
    <x v="5"/>
    <s v="GRITSCH"/>
    <x v="6"/>
    <x v="13"/>
    <n v="1"/>
    <x v="0"/>
    <s v="TRASEIRO"/>
    <x v="0"/>
    <x v="39"/>
    <s v="SUNNY NL106"/>
    <x v="1"/>
    <s v="RENAULT MASTER"/>
    <s v="SEL0B95"/>
    <n v="55269"/>
    <m/>
    <m/>
    <s v=""/>
    <s v="OK "/>
    <s v="GOMMA "/>
    <s v="3030-3"/>
    <n v="587.71"/>
    <n v="587.71"/>
    <s v=""/>
  </r>
  <r>
    <n v="2308"/>
    <s v="4922"/>
    <x v="3"/>
    <d v="2024-11-18T00:00:00"/>
    <d v="2024-11-18T00:00:00"/>
    <x v="5"/>
    <s v="GRITSCH"/>
    <x v="5"/>
    <x v="4"/>
    <n v="1"/>
    <x v="4"/>
    <s v="TRAÇÃO"/>
    <x v="10"/>
    <x v="31"/>
    <s v="1°RECAP"/>
    <x v="0"/>
    <s v="CAMINHÃO VW 33.330"/>
    <s v="SEW5B71"/>
    <n v="119150"/>
    <n v="119150"/>
    <n v="208305"/>
    <n v="89155"/>
    <s v="OK "/>
    <s v="IVO RECAP"/>
    <n v="64095"/>
    <n v="700"/>
    <n v="700"/>
    <n v="7.8514945880769453E-3"/>
  </r>
  <r>
    <n v="2309"/>
    <s v="4922"/>
    <x v="3"/>
    <d v="2024-11-18T00:00:00"/>
    <d v="2024-11-18T00:00:00"/>
    <x v="5"/>
    <s v="GRITSCH"/>
    <x v="5"/>
    <x v="4"/>
    <n v="1"/>
    <x v="4"/>
    <s v="TRAÇÃO"/>
    <x v="10"/>
    <x v="31"/>
    <s v="1°RECAP"/>
    <x v="0"/>
    <s v="CAMINHÃO VW 33.330"/>
    <s v="SEW5B71"/>
    <n v="119150"/>
    <n v="119150"/>
    <n v="208305"/>
    <n v="89155"/>
    <s v="OK "/>
    <s v="IVO RECAP"/>
    <n v="64095"/>
    <n v="700"/>
    <n v="700"/>
    <n v="7.8514945880769453E-3"/>
  </r>
  <r>
    <n v="2310"/>
    <s v="5022"/>
    <x v="3"/>
    <d v="2024-11-18T00:00:00"/>
    <d v="2024-11-18T00:00:00"/>
    <x v="5"/>
    <s v="GRITSCH"/>
    <x v="5"/>
    <x v="4"/>
    <n v="1"/>
    <x v="4"/>
    <s v="TRAÇÃO"/>
    <x v="10"/>
    <x v="31"/>
    <s v="1°RECAP"/>
    <x v="0"/>
    <s v="CAMINHÃO VW 33.330"/>
    <s v="SEW5B71"/>
    <n v="119150"/>
    <n v="119150"/>
    <m/>
    <s v=""/>
    <s v="OK "/>
    <s v="IVO RECAP"/>
    <n v="64095"/>
    <n v="700"/>
    <n v="700"/>
    <s v=""/>
  </r>
  <r>
    <n v="2311"/>
    <s v="5022"/>
    <x v="3"/>
    <d v="2024-11-18T00:00:00"/>
    <d v="2024-11-18T00:00:00"/>
    <x v="5"/>
    <s v="GRITSCH"/>
    <x v="5"/>
    <x v="4"/>
    <n v="1"/>
    <x v="4"/>
    <s v="TRAÇÃO"/>
    <x v="10"/>
    <x v="31"/>
    <s v="1°RECAP"/>
    <x v="0"/>
    <s v="CAMINHÃO VW 33.330"/>
    <s v="SEW5B71"/>
    <n v="119150"/>
    <n v="119150"/>
    <m/>
    <s v=""/>
    <s v="OK "/>
    <s v="IVO RECAP"/>
    <n v="64095"/>
    <n v="700"/>
    <n v="700"/>
    <s v=""/>
  </r>
  <r>
    <n v="2282"/>
    <s v="0624"/>
    <x v="3"/>
    <d v="2024-11-21T00:00:00"/>
    <m/>
    <x v="5"/>
    <s v="GRITSCH"/>
    <x v="6"/>
    <x v="14"/>
    <n v="1"/>
    <x v="1"/>
    <s v="TRASEIRO"/>
    <x v="1"/>
    <x v="45"/>
    <s v="ULTIMATOUR"/>
    <x v="1"/>
    <s v="VW SAVEIRO"/>
    <s v="SDU9F69"/>
    <n v="138290"/>
    <m/>
    <m/>
    <s v=""/>
    <s v="OK "/>
    <s v="JR DIAS "/>
    <n v="15840"/>
    <n v="265.60000000000002"/>
    <n v="265.60000000000002"/>
    <s v=""/>
  </r>
  <r>
    <n v="2283"/>
    <s v="0524"/>
    <x v="3"/>
    <d v="2024-11-21T00:00:00"/>
    <m/>
    <x v="5"/>
    <s v="GRITSCH"/>
    <x v="6"/>
    <x v="14"/>
    <n v="1"/>
    <x v="1"/>
    <s v="TRASEIRO"/>
    <x v="1"/>
    <x v="45"/>
    <s v="ULTIMATOUR"/>
    <x v="1"/>
    <s v="VW SAVEIRO"/>
    <s v="SDU9F69"/>
    <n v="138290"/>
    <m/>
    <m/>
    <s v=""/>
    <s v="OK "/>
    <s v="JR DIAS "/>
    <n v="15840"/>
    <n v="265.60000000000002"/>
    <n v="265.60000000000002"/>
    <s v=""/>
  </r>
  <r>
    <s v="2332"/>
    <s v="2924"/>
    <x v="3"/>
    <d v="2024-11-21T00:00:00"/>
    <m/>
    <x v="5"/>
    <s v="GRITSCH"/>
    <x v="5"/>
    <x v="6"/>
    <n v="1"/>
    <x v="0"/>
    <s v="DIANTEIRO"/>
    <x v="0"/>
    <x v="39"/>
    <s v="SUNNY NL106"/>
    <x v="1"/>
    <s v="RENAULT MASTER"/>
    <s v="SEL0E75"/>
    <n v="88806"/>
    <m/>
    <m/>
    <s v=""/>
    <s v="OK "/>
    <s v="GOMMA "/>
    <s v="3030-3"/>
    <n v="588.71"/>
    <n v="588.71"/>
    <s v=""/>
  </r>
  <r>
    <s v="2333"/>
    <s v="2924"/>
    <x v="3"/>
    <d v="2024-11-21T00:00:00"/>
    <m/>
    <x v="5"/>
    <s v="GRITSCH"/>
    <x v="5"/>
    <x v="6"/>
    <n v="1"/>
    <x v="0"/>
    <s v="DIANTEIRO"/>
    <x v="0"/>
    <x v="39"/>
    <s v="SUNNY NL106"/>
    <x v="1"/>
    <s v="RENAULT MASTER"/>
    <s v="SEL0E75"/>
    <n v="88806"/>
    <m/>
    <m/>
    <s v=""/>
    <s v="OK "/>
    <s v="GOMMA "/>
    <s v="3030-3"/>
    <n v="588.71"/>
    <n v="588.71"/>
    <s v=""/>
  </r>
  <r>
    <n v="2037"/>
    <s v="1424"/>
    <x v="3"/>
    <d v="2024-11-25T00:00:00"/>
    <m/>
    <x v="5"/>
    <s v="GRITSCH"/>
    <x v="6"/>
    <x v="3"/>
    <n v="1"/>
    <x v="0"/>
    <s v="DIANTEIRO"/>
    <x v="5"/>
    <x v="9"/>
    <s v="WESTLAKE H188"/>
    <x v="1"/>
    <s v="MB SPRINTER"/>
    <s v="BCQ7158"/>
    <n v="142341"/>
    <m/>
    <m/>
    <s v=""/>
    <s v="OK "/>
    <s v="GOMMA "/>
    <n v="2614"/>
    <n v="574.95000000000005"/>
    <n v="574.95000000000005"/>
    <s v=""/>
  </r>
  <r>
    <n v="2043"/>
    <s v="1424"/>
    <x v="3"/>
    <d v="2024-11-25T00:00:00"/>
    <m/>
    <x v="5"/>
    <s v="GRITSCH"/>
    <x v="6"/>
    <x v="3"/>
    <n v="1"/>
    <x v="0"/>
    <s v="DIANTEIRO"/>
    <x v="5"/>
    <x v="9"/>
    <s v="WESTLAKE H188"/>
    <x v="1"/>
    <s v="MB SPRINTER"/>
    <s v="BCQ7158"/>
    <n v="142341"/>
    <m/>
    <n v="351"/>
    <n v="351"/>
    <s v="OK "/>
    <s v="GOMMA "/>
    <n v="2614"/>
    <n v="574.95000000000005"/>
    <n v="574.95000000000005"/>
    <n v="1.6380341880341882"/>
  </r>
  <r>
    <n v="2284"/>
    <s v="0824"/>
    <x v="3"/>
    <d v="2024-11-25T00:00:00"/>
    <m/>
    <x v="5"/>
    <s v="GRITSCH"/>
    <x v="6"/>
    <x v="7"/>
    <n v="1"/>
    <x v="1"/>
    <s v="DIANTEIRO"/>
    <x v="1"/>
    <x v="45"/>
    <s v="ULTIMATOUR"/>
    <x v="1"/>
    <s v="VW SAVEIRO"/>
    <s v="SDU9F75"/>
    <n v="118600"/>
    <m/>
    <m/>
    <s v=""/>
    <s v="OK "/>
    <s v="JR DIAS "/>
    <n v="15840"/>
    <n v="265.60000000000002"/>
    <n v="265.60000000000002"/>
    <s v=""/>
  </r>
  <r>
    <n v="2289"/>
    <s v="0624"/>
    <x v="3"/>
    <d v="2024-11-25T00:00:00"/>
    <m/>
    <x v="5"/>
    <s v="GRITSCH"/>
    <x v="6"/>
    <x v="7"/>
    <n v="1"/>
    <x v="1"/>
    <s v="DIANTEIRO"/>
    <x v="1"/>
    <x v="45"/>
    <s v="ULTIMATOUR"/>
    <x v="1"/>
    <s v="VW SAVEIRO"/>
    <s v="SDU9F75"/>
    <n v="118600"/>
    <m/>
    <m/>
    <s v=""/>
    <s v="OK "/>
    <s v="JR DIAS "/>
    <n v="15840"/>
    <n v="265.60000000000002"/>
    <n v="265.60000000000002"/>
    <s v=""/>
  </r>
  <r>
    <n v="2290"/>
    <s v="0524"/>
    <x v="3"/>
    <d v="2024-11-25T00:00:00"/>
    <m/>
    <x v="5"/>
    <s v="GRITSCH"/>
    <x v="6"/>
    <x v="7"/>
    <n v="1"/>
    <x v="1"/>
    <s v="TRASEIRO"/>
    <x v="1"/>
    <x v="45"/>
    <s v="ULTIMATOUR"/>
    <x v="1"/>
    <s v="VW SAVEIRO"/>
    <s v="SDU9F75"/>
    <n v="118600"/>
    <m/>
    <m/>
    <s v=""/>
    <s v="OK "/>
    <s v="JR DIAS "/>
    <n v="15840"/>
    <n v="265.60000000000002"/>
    <n v="265.60000000000002"/>
    <s v=""/>
  </r>
  <r>
    <n v="2291"/>
    <s v="0624"/>
    <x v="3"/>
    <d v="2024-11-25T00:00:00"/>
    <m/>
    <x v="5"/>
    <s v="GRITSCH"/>
    <x v="6"/>
    <x v="7"/>
    <n v="1"/>
    <x v="1"/>
    <s v="TRASEIRO"/>
    <x v="1"/>
    <x v="45"/>
    <s v="ULTIMATOUR"/>
    <x v="1"/>
    <s v="VW SAVEIRO"/>
    <s v="SDU9F75"/>
    <n v="118600"/>
    <m/>
    <m/>
    <s v=""/>
    <s v="OK "/>
    <s v="JR DIAS "/>
    <n v="15840"/>
    <n v="265.60000000000002"/>
    <n v="265.60000000000002"/>
    <s v=""/>
  </r>
  <r>
    <n v="2336"/>
    <s v="0224"/>
    <x v="3"/>
    <d v="2024-11-26T00:00:00"/>
    <m/>
    <x v="5"/>
    <s v="GRITSCH"/>
    <x v="5"/>
    <x v="8"/>
    <n v="1"/>
    <x v="1"/>
    <s v="TRASEIRO"/>
    <x v="11"/>
    <x v="45"/>
    <s v="ULTIMAPLUS"/>
    <x v="1"/>
    <s v="FIAT STRADA"/>
    <s v="SDR4E38"/>
    <n v="102500"/>
    <m/>
    <m/>
    <s v=""/>
    <s v="OK "/>
    <s v="JR DIAS "/>
    <s v="16096-2"/>
    <n v="265.60000000000002"/>
    <n v="265.60000000000002"/>
    <s v=""/>
  </r>
  <r>
    <s v="2337"/>
    <s v="0224"/>
    <x v="3"/>
    <d v="2024-11-26T00:00:00"/>
    <m/>
    <x v="5"/>
    <s v="GRITSCH"/>
    <x v="5"/>
    <x v="8"/>
    <n v="1"/>
    <x v="1"/>
    <s v="TRASEIRO"/>
    <x v="11"/>
    <x v="45"/>
    <s v="ULTIMAPLUS"/>
    <x v="1"/>
    <s v="FIAT STRADA"/>
    <s v="SDR4E38"/>
    <n v="102500"/>
    <m/>
    <m/>
    <s v=""/>
    <s v="OK "/>
    <s v="JR DIAS "/>
    <s v="16096-2"/>
    <n v="265.60000000000002"/>
    <n v="265.60000000000002"/>
    <s v=""/>
  </r>
  <r>
    <s v="2338"/>
    <m/>
    <x v="3"/>
    <d v="2024-11-27T00:00:00"/>
    <d v="2024-11-27T00:00:00"/>
    <x v="5"/>
    <s v="GRITSCH"/>
    <x v="5"/>
    <x v="4"/>
    <n v="1"/>
    <x v="2"/>
    <s v="DIANTEIRO"/>
    <x v="2"/>
    <x v="11"/>
    <s v="HIFLY SUPER2000"/>
    <x v="1"/>
    <s v="FIAT FIORINO"/>
    <s v="BEX5C04"/>
    <n v="111310"/>
    <m/>
    <m/>
    <s v=""/>
    <s v="OK "/>
    <s v="GOMMA "/>
    <n v="2935"/>
    <n v="289.49"/>
    <n v="289.49"/>
    <s v=""/>
  </r>
  <r>
    <n v="2339"/>
    <m/>
    <x v="3"/>
    <d v="2024-11-27T00:00:00"/>
    <d v="2024-11-27T00:00:00"/>
    <x v="5"/>
    <s v="GRITSCH"/>
    <x v="5"/>
    <x v="4"/>
    <n v="1"/>
    <x v="2"/>
    <s v="DIANTEIRO"/>
    <x v="2"/>
    <x v="11"/>
    <s v="HIFLY SUPER2000"/>
    <x v="1"/>
    <s v="FIAT FIORINO"/>
    <s v="BEX5C04"/>
    <n v="111310"/>
    <m/>
    <m/>
    <s v=""/>
    <s v="OK "/>
    <s v="GOMMA "/>
    <n v="2935"/>
    <n v="289.49"/>
    <n v="289.49"/>
    <s v=""/>
  </r>
  <r>
    <n v="2334"/>
    <s v="2924"/>
    <x v="3"/>
    <d v="2024-11-27T00:00:00"/>
    <m/>
    <x v="5"/>
    <s v="GRITSCH"/>
    <x v="5"/>
    <x v="6"/>
    <n v="1"/>
    <x v="0"/>
    <s v="DIANTEIRO"/>
    <x v="0"/>
    <x v="39"/>
    <s v="SUNNY NL106"/>
    <x v="1"/>
    <s v="RENAULT MASTER"/>
    <s v="RHL1D81"/>
    <n v="258865"/>
    <m/>
    <m/>
    <s v=""/>
    <s v="OK "/>
    <s v="GOMMA "/>
    <s v="3030-3"/>
    <n v="588.71"/>
    <n v="588.71"/>
    <s v=""/>
  </r>
  <r>
    <n v="2335"/>
    <s v="2924"/>
    <x v="3"/>
    <d v="2024-11-27T00:00:00"/>
    <m/>
    <x v="5"/>
    <s v="GRITSCH"/>
    <x v="5"/>
    <x v="6"/>
    <n v="1"/>
    <x v="0"/>
    <s v="DIANTEIRO"/>
    <x v="0"/>
    <x v="39"/>
    <s v="SUNNY NL106"/>
    <x v="1"/>
    <s v="RENAULT MASTER"/>
    <s v="RHL1D81"/>
    <n v="258865"/>
    <m/>
    <m/>
    <s v=""/>
    <s v="OK "/>
    <s v="GOMMA "/>
    <s v="3030-3"/>
    <n v="588.71"/>
    <n v="588.71"/>
    <s v=""/>
  </r>
  <r>
    <n v="2340"/>
    <s v="2924"/>
    <x v="3"/>
    <d v="2024-11-27T00:00:00"/>
    <m/>
    <x v="5"/>
    <s v="GRITSCH"/>
    <x v="5"/>
    <x v="6"/>
    <n v="1"/>
    <x v="0"/>
    <s v="TRASEIRO"/>
    <x v="0"/>
    <x v="39"/>
    <s v="SUNNY NL106"/>
    <x v="1"/>
    <s v="RENAULT MASTER"/>
    <s v="RHL1D81"/>
    <n v="258865"/>
    <m/>
    <m/>
    <s v=""/>
    <s v="OK "/>
    <s v="GOMMA "/>
    <s v="3030-3"/>
    <n v="588.71"/>
    <n v="588.71"/>
    <s v=""/>
  </r>
  <r>
    <n v="2341"/>
    <s v="2924"/>
    <x v="3"/>
    <d v="2024-11-27T00:00:00"/>
    <m/>
    <x v="5"/>
    <s v="GRITSCH"/>
    <x v="5"/>
    <x v="6"/>
    <n v="1"/>
    <x v="0"/>
    <s v="TRASEIRO"/>
    <x v="0"/>
    <x v="39"/>
    <s v="SUNNY NL106"/>
    <x v="1"/>
    <s v="RENAULT MASTER"/>
    <s v="RHL1D81"/>
    <n v="258865"/>
    <m/>
    <m/>
    <s v=""/>
    <s v="OK "/>
    <s v="GOMMA "/>
    <s v="3030-3"/>
    <n v="588.71"/>
    <n v="588.71"/>
    <s v=""/>
  </r>
  <r>
    <n v="2342"/>
    <s v="0924"/>
    <x v="3"/>
    <d v="2024-11-27T00:00:00"/>
    <d v="2024-12-30T00:00:00"/>
    <x v="5"/>
    <s v="GRITSCH"/>
    <x v="5"/>
    <x v="9"/>
    <n v="1"/>
    <x v="1"/>
    <s v="DIANTEIRO"/>
    <x v="1"/>
    <x v="45"/>
    <s v="ULTIMATOUR"/>
    <x v="1"/>
    <s v="VW SAVEIRO"/>
    <s v="SDU9F80"/>
    <n v="167184"/>
    <n v="170520"/>
    <m/>
    <s v=""/>
    <s v="OK "/>
    <s v="JR DIAS "/>
    <n v="16096"/>
    <n v="265.60000000000002"/>
    <n v="265.60000000000002"/>
    <s v=""/>
  </r>
  <r>
    <n v="2343"/>
    <s v="0924"/>
    <x v="3"/>
    <d v="2024-11-27T00:00:00"/>
    <d v="2024-12-30T00:00:00"/>
    <x v="5"/>
    <s v="GRITSCH"/>
    <x v="5"/>
    <x v="9"/>
    <n v="1"/>
    <x v="1"/>
    <s v="DIANTEIRO"/>
    <x v="1"/>
    <x v="45"/>
    <s v="ULTIMATOUR"/>
    <x v="1"/>
    <s v="VW SAVEIRO"/>
    <s v="SDU9F80"/>
    <n v="167184"/>
    <n v="170520"/>
    <m/>
    <s v=""/>
    <s v="OK "/>
    <s v="JR DIAS "/>
    <n v="16096"/>
    <n v="265.60000000000002"/>
    <n v="265.60000000000002"/>
    <s v=""/>
  </r>
  <r>
    <n v="2344"/>
    <s v="0524"/>
    <x v="3"/>
    <d v="2024-11-27T00:00:00"/>
    <d v="2024-12-30T00:00:00"/>
    <x v="5"/>
    <s v="GRITSCH"/>
    <x v="5"/>
    <x v="9"/>
    <n v="1"/>
    <x v="1"/>
    <s v="TRASEIRO"/>
    <x v="1"/>
    <x v="45"/>
    <s v="ULTIMATOUR"/>
    <x v="1"/>
    <s v="VW SAVEIRO"/>
    <s v="SDU9F80"/>
    <n v="167184"/>
    <n v="170520"/>
    <m/>
    <s v=""/>
    <s v="OK "/>
    <s v="JR DIAS "/>
    <n v="16096"/>
    <n v="265.60000000000002"/>
    <n v="265.60000000000002"/>
    <s v=""/>
  </r>
  <r>
    <n v="2345"/>
    <s v="0524"/>
    <x v="3"/>
    <d v="2024-11-27T00:00:00"/>
    <d v="2024-12-30T00:00:00"/>
    <x v="5"/>
    <s v="GRITSCH"/>
    <x v="5"/>
    <x v="9"/>
    <n v="1"/>
    <x v="1"/>
    <s v="TRASEIRO"/>
    <x v="1"/>
    <x v="45"/>
    <s v="ULTIMATOUR"/>
    <x v="1"/>
    <s v="VW SAVEIRO"/>
    <s v="SDU9F80"/>
    <n v="167184"/>
    <n v="170520"/>
    <m/>
    <s v=""/>
    <s v="OK "/>
    <s v="JR DIAS "/>
    <n v="16096"/>
    <n v="265.60000000000002"/>
    <n v="265.60000000000002"/>
    <s v=""/>
  </r>
  <r>
    <s v="2346"/>
    <s v="0624"/>
    <x v="3"/>
    <d v="2024-11-27T00:00:00"/>
    <m/>
    <x v="5"/>
    <s v="GRITSCH"/>
    <x v="5"/>
    <x v="6"/>
    <n v="1"/>
    <x v="1"/>
    <s v="DIANTEIRO"/>
    <x v="1"/>
    <x v="45"/>
    <s v="ULTIMATOUR"/>
    <x v="1"/>
    <s v="VW SAVEIRO"/>
    <s v="SFD2H31"/>
    <n v="52020"/>
    <m/>
    <m/>
    <s v=""/>
    <s v="OK "/>
    <s v="JR DIAS "/>
    <n v="16096"/>
    <n v="265.60000000000002"/>
    <n v="265.60000000000002"/>
    <s v=""/>
  </r>
  <r>
    <s v="2347"/>
    <s v="0624"/>
    <x v="3"/>
    <d v="2024-11-27T00:00:00"/>
    <m/>
    <x v="5"/>
    <s v="GRITSCH"/>
    <x v="5"/>
    <x v="6"/>
    <n v="1"/>
    <x v="1"/>
    <s v="DIANTEIRO"/>
    <x v="1"/>
    <x v="45"/>
    <s v="ULTIMATOUR"/>
    <x v="1"/>
    <s v="VW SAVEIRO"/>
    <s v="SFD2H31"/>
    <n v="52020"/>
    <m/>
    <m/>
    <s v=""/>
    <s v="OK "/>
    <s v="JR DIAS "/>
    <n v="16096"/>
    <n v="265.60000000000002"/>
    <n v="265.60000000000002"/>
    <s v=""/>
  </r>
  <r>
    <n v="2348"/>
    <s v="0524"/>
    <x v="3"/>
    <d v="2024-11-27T00:00:00"/>
    <m/>
    <x v="5"/>
    <s v="GRITSCH"/>
    <x v="5"/>
    <x v="6"/>
    <n v="1"/>
    <x v="1"/>
    <s v="TRASEIRO"/>
    <x v="1"/>
    <x v="45"/>
    <s v="ULTIMATOUR"/>
    <x v="1"/>
    <s v="VW SAVEIRO"/>
    <s v="SFD2H31"/>
    <n v="52020"/>
    <m/>
    <m/>
    <s v=""/>
    <s v="OK "/>
    <s v="JR DIAS "/>
    <n v="16096"/>
    <n v="265.60000000000002"/>
    <n v="265.60000000000002"/>
    <s v=""/>
  </r>
  <r>
    <n v="2349"/>
    <s v="0624"/>
    <x v="3"/>
    <d v="2024-11-27T00:00:00"/>
    <m/>
    <x v="5"/>
    <s v="GRITSCH"/>
    <x v="5"/>
    <x v="6"/>
    <n v="1"/>
    <x v="1"/>
    <s v="TRASEIRO"/>
    <x v="1"/>
    <x v="45"/>
    <s v="ULTIMATOUR"/>
    <x v="1"/>
    <s v="VW SAVEIRO"/>
    <s v="SFD2H31"/>
    <n v="52020"/>
    <m/>
    <m/>
    <s v=""/>
    <s v="OK "/>
    <s v="JR DIAS "/>
    <n v="16096"/>
    <n v="265.60000000000002"/>
    <n v="265.60000000000002"/>
    <s v=""/>
  </r>
  <r>
    <s v="2352"/>
    <s v="2924"/>
    <x v="3"/>
    <d v="2024-11-29T00:00:00"/>
    <m/>
    <x v="5"/>
    <s v="GRITSCH"/>
    <x v="5"/>
    <x v="21"/>
    <n v="1"/>
    <x v="0"/>
    <s v="TRASEIRO"/>
    <x v="0"/>
    <x v="39"/>
    <s v="SUNNY NL106"/>
    <x v="2"/>
    <s v="RENAULT MASTER"/>
    <s v="BCZ3J21"/>
    <n v="124228"/>
    <m/>
    <m/>
    <s v=""/>
    <s v="OK "/>
    <s v="TRISSINO"/>
    <n v="65908"/>
    <n v="574.05999999999995"/>
    <n v="574.05999999999995"/>
    <s v=""/>
  </r>
  <r>
    <s v="2351"/>
    <s v="2925"/>
    <x v="3"/>
    <d v="2024-11-29T00:00:00"/>
    <m/>
    <x v="5"/>
    <s v="GRITSCH"/>
    <x v="5"/>
    <x v="21"/>
    <n v="1"/>
    <x v="0"/>
    <s v="TRASEIRO"/>
    <x v="0"/>
    <x v="39"/>
    <s v="SUNNY NL106"/>
    <x v="2"/>
    <s v="RENAULT MASTER"/>
    <s v="BCZ3J21"/>
    <n v="124228"/>
    <m/>
    <m/>
    <s v=""/>
    <s v="OK "/>
    <s v="TRISSINO"/>
    <n v="65908"/>
    <n v="574.05999999999995"/>
    <n v="574.05999999999995"/>
    <s v=""/>
  </r>
  <r>
    <s v="2350"/>
    <s v="2926"/>
    <x v="3"/>
    <d v="2024-11-29T00:00:00"/>
    <m/>
    <x v="5"/>
    <s v="GRITSCH"/>
    <x v="5"/>
    <x v="21"/>
    <n v="1"/>
    <x v="0"/>
    <s v="DIANTEIRO"/>
    <x v="0"/>
    <x v="39"/>
    <s v="SUNNY NL106"/>
    <x v="2"/>
    <s v="RENAULT MASTER"/>
    <s v="BCZ3J21"/>
    <n v="124228"/>
    <m/>
    <m/>
    <s v=""/>
    <s v="OK "/>
    <s v="TRISSINO"/>
    <s v="3209-1"/>
    <n v="574.04"/>
    <n v="574.04"/>
    <s v=""/>
  </r>
  <r>
    <s v="2353"/>
    <s v="2927"/>
    <x v="3"/>
    <d v="2024-11-29T00:00:00"/>
    <m/>
    <x v="5"/>
    <s v="GRITSCH"/>
    <x v="5"/>
    <x v="21"/>
    <n v="1"/>
    <x v="0"/>
    <s v="DIANTEIRO"/>
    <x v="0"/>
    <x v="39"/>
    <s v="SUNNY NL106"/>
    <x v="2"/>
    <s v="RENAULT MASTER"/>
    <s v="BCZ3J21"/>
    <n v="124228"/>
    <m/>
    <m/>
    <s v=""/>
    <s v="OK "/>
    <s v="TRISSINO"/>
    <s v="3209-1"/>
    <n v="574.04"/>
    <n v="574.04"/>
    <s v=""/>
  </r>
  <r>
    <n v="1824"/>
    <s v="2354"/>
    <x v="3"/>
    <d v="2024-11-30T00:00:00"/>
    <m/>
    <x v="5"/>
    <s v="GRITSCH"/>
    <x v="5"/>
    <x v="6"/>
    <n v="1"/>
    <x v="3"/>
    <s v="DIANTEIRO"/>
    <x v="4"/>
    <x v="33"/>
    <s v="AMULET AT501"/>
    <x v="2"/>
    <s v="FORD CARGO 816S"/>
    <s v="BDE1E73"/>
    <n v="316423"/>
    <m/>
    <m/>
    <s v=""/>
    <s v="OK "/>
    <s v="GOMMA "/>
    <n v="2899"/>
    <n v="826.33"/>
    <n v="826.33"/>
    <s v=""/>
  </r>
  <r>
    <n v="2123"/>
    <s v="2024"/>
    <x v="3"/>
    <d v="2024-11-30T00:00:00"/>
    <m/>
    <x v="5"/>
    <s v="GRITSCH"/>
    <x v="5"/>
    <x v="6"/>
    <n v="1"/>
    <x v="3"/>
    <s v="DIANTEIRO"/>
    <x v="4"/>
    <x v="33"/>
    <s v="AMULET AT501"/>
    <x v="2"/>
    <s v="FORD CARGO 816S"/>
    <s v="BDE1E73"/>
    <n v="316423"/>
    <m/>
    <m/>
    <s v=""/>
    <s v="OK "/>
    <s v="GOMMA "/>
    <n v="3030"/>
    <n v="860.78"/>
    <n v="860.78"/>
    <s v=""/>
  </r>
  <r>
    <s v="2238"/>
    <s v="2924"/>
    <x v="3"/>
    <d v="2024-11-30T00:00:00"/>
    <m/>
    <x v="5"/>
    <s v="GRITSCH"/>
    <x v="5"/>
    <x v="8"/>
    <n v="1"/>
    <x v="0"/>
    <s v="TRASEIRO"/>
    <x v="5"/>
    <x v="3"/>
    <s v="APOLLO ALTRUST"/>
    <x v="2"/>
    <s v="MB SPRINTER"/>
    <s v="SDV8E52"/>
    <n v="112056"/>
    <m/>
    <m/>
    <s v=""/>
    <s v="OK "/>
    <s v="GOMMA "/>
    <n v="5086"/>
    <n v="771.19"/>
    <n v="771.19"/>
    <s v=""/>
  </r>
  <r>
    <s v="2239"/>
    <s v="2924"/>
    <x v="3"/>
    <d v="2024-11-30T00:00:00"/>
    <m/>
    <x v="5"/>
    <s v="GRITSCH"/>
    <x v="5"/>
    <x v="8"/>
    <n v="1"/>
    <x v="0"/>
    <s v="TRASEIRO"/>
    <x v="5"/>
    <x v="3"/>
    <s v="APOLLO ALTRUST"/>
    <x v="2"/>
    <s v="MB SPRINTER"/>
    <s v="SDV8E52"/>
    <n v="112056"/>
    <m/>
    <m/>
    <s v=""/>
    <s v="OK "/>
    <s v="GOMMA "/>
    <n v="5086"/>
    <n v="771.19"/>
    <n v="771.19"/>
    <s v=""/>
  </r>
  <r>
    <n v="2355"/>
    <s v="0924"/>
    <x v="3"/>
    <d v="2024-11-30T00:00:00"/>
    <m/>
    <x v="5"/>
    <s v="GRITSCH"/>
    <x v="5"/>
    <x v="19"/>
    <n v="1"/>
    <x v="1"/>
    <s v="DIANTEIRO"/>
    <x v="1"/>
    <x v="45"/>
    <s v="ULTIMATOUR"/>
    <x v="2"/>
    <s v="VW SAVEIRO"/>
    <s v="SEI5B90"/>
    <n v="145978"/>
    <m/>
    <m/>
    <s v=""/>
    <s v="OK "/>
    <s v="JR DIAS "/>
    <n v="16096"/>
    <n v="265.60000000000002"/>
    <n v="265.60000000000002"/>
    <s v=""/>
  </r>
  <r>
    <n v="2356"/>
    <s v="0624"/>
    <x v="3"/>
    <d v="2024-11-30T00:00:00"/>
    <m/>
    <x v="5"/>
    <s v="GRITSCH"/>
    <x v="5"/>
    <x v="19"/>
    <n v="1"/>
    <x v="1"/>
    <s v="DIANTEIRO"/>
    <x v="1"/>
    <x v="45"/>
    <s v="ULTIMATOUR"/>
    <x v="2"/>
    <s v="VW SAVEIRO"/>
    <s v="SEI5B90"/>
    <n v="145978"/>
    <m/>
    <m/>
    <s v=""/>
    <s v="OK "/>
    <s v="JR DIAS "/>
    <n v="16096"/>
    <n v="265.60000000000002"/>
    <n v="265.60000000000002"/>
    <s v=""/>
  </r>
  <r>
    <n v="2357"/>
    <s v="0624"/>
    <x v="3"/>
    <d v="2024-11-30T00:00:00"/>
    <m/>
    <x v="5"/>
    <s v="GRITSCH"/>
    <x v="5"/>
    <x v="19"/>
    <n v="1"/>
    <x v="1"/>
    <s v="TRASEIRO"/>
    <x v="1"/>
    <x v="45"/>
    <s v="ULTIMATOUR"/>
    <x v="2"/>
    <s v="VW SAVEIRO"/>
    <s v="SEI5B90"/>
    <n v="145978"/>
    <m/>
    <m/>
    <s v=""/>
    <s v="OK "/>
    <s v="JR DIAS "/>
    <n v="16096"/>
    <n v="265.60000000000002"/>
    <n v="265.60000000000002"/>
    <s v=""/>
  </r>
  <r>
    <n v="2358"/>
    <s v="0524"/>
    <x v="3"/>
    <d v="2024-11-30T00:00:00"/>
    <m/>
    <x v="5"/>
    <s v="GRITSCH"/>
    <x v="5"/>
    <x v="19"/>
    <n v="1"/>
    <x v="1"/>
    <s v="TRASEIRO"/>
    <x v="1"/>
    <x v="45"/>
    <s v="ULTIMATOUR"/>
    <x v="2"/>
    <s v="VW SAVEIRO"/>
    <s v="SEI5B90"/>
    <n v="145978"/>
    <m/>
    <m/>
    <s v=""/>
    <s v="OK "/>
    <s v="JR DIAS "/>
    <n v="16096"/>
    <n v="265.60000000000002"/>
    <n v="265.60000000000002"/>
    <s v=""/>
  </r>
  <r>
    <n v="2481"/>
    <s v="0124"/>
    <x v="3"/>
    <d v="2024-12-02T00:00:00"/>
    <m/>
    <x v="6"/>
    <s v="GRITSCH"/>
    <x v="3"/>
    <x v="20"/>
    <n v="1"/>
    <x v="1"/>
    <s v="DIANTEIRO"/>
    <x v="1"/>
    <x v="45"/>
    <s v="ULTIMATOUR"/>
    <x v="1"/>
    <s v="VW GOL"/>
    <s v="BDF6H38"/>
    <n v="104954"/>
    <m/>
    <m/>
    <s v=""/>
    <s v="OK "/>
    <s v="JR DIAS "/>
    <n v="16101"/>
    <n v="251.9"/>
    <n v="251.9"/>
    <s v=""/>
  </r>
  <r>
    <n v="2482"/>
    <s v="0124"/>
    <x v="3"/>
    <d v="2024-12-02T00:00:00"/>
    <m/>
    <x v="6"/>
    <s v="GRITSCH"/>
    <x v="3"/>
    <x v="20"/>
    <n v="1"/>
    <x v="1"/>
    <s v="DIANTEIRO"/>
    <x v="1"/>
    <x v="45"/>
    <s v="ULTIMATOUR"/>
    <x v="1"/>
    <s v="VW GOL"/>
    <s v="BDF6H38"/>
    <n v="104954"/>
    <m/>
    <m/>
    <s v=""/>
    <s v="OK "/>
    <s v="JR DIAS "/>
    <n v="16101"/>
    <n v="251.9"/>
    <n v="251.9"/>
    <s v=""/>
  </r>
  <r>
    <n v="2483"/>
    <s v="0124"/>
    <x v="3"/>
    <d v="2024-12-02T00:00:00"/>
    <m/>
    <x v="6"/>
    <s v="GRITSCH"/>
    <x v="3"/>
    <x v="20"/>
    <n v="1"/>
    <x v="1"/>
    <s v="TRASEIRO"/>
    <x v="1"/>
    <x v="45"/>
    <s v="ULTIMATOUR"/>
    <x v="1"/>
    <s v="VW GOL"/>
    <s v="BDF6H38"/>
    <n v="104954"/>
    <m/>
    <m/>
    <s v=""/>
    <s v="OK "/>
    <s v="JR DIAS "/>
    <n v="16101"/>
    <n v="251.9"/>
    <n v="251.9"/>
    <s v=""/>
  </r>
  <r>
    <n v="2484"/>
    <s v="0124"/>
    <x v="3"/>
    <d v="2024-12-02T00:00:00"/>
    <m/>
    <x v="6"/>
    <s v="GRITSCH"/>
    <x v="3"/>
    <x v="20"/>
    <n v="1"/>
    <x v="1"/>
    <s v="TRASEIRO"/>
    <x v="1"/>
    <x v="45"/>
    <s v="ULTIMATOUR"/>
    <x v="1"/>
    <s v="VW GOL"/>
    <s v="BDF6H38"/>
    <n v="104954"/>
    <m/>
    <m/>
    <s v=""/>
    <s v="OK "/>
    <s v="JR DIAS "/>
    <n v="16101"/>
    <n v="251.9"/>
    <n v="251.9"/>
    <s v=""/>
  </r>
  <r>
    <s v="2377"/>
    <s v="3024"/>
    <x v="3"/>
    <d v="2024-12-02T00:00:00"/>
    <m/>
    <x v="6"/>
    <s v="GRITSCH"/>
    <x v="3"/>
    <x v="18"/>
    <n v="1"/>
    <x v="0"/>
    <s v="DIANTEIRO"/>
    <x v="0"/>
    <x v="39"/>
    <s v="SUNNY NL106"/>
    <x v="2"/>
    <s v="RENAULT MASTER"/>
    <s v="BEX8E23"/>
    <n v="223204"/>
    <m/>
    <m/>
    <s v=""/>
    <s v="OK "/>
    <s v="GOMMA "/>
    <s v="3030-3"/>
    <n v="588.71"/>
    <n v="588.71"/>
    <s v=""/>
  </r>
  <r>
    <s v="2378"/>
    <s v="2924"/>
    <x v="3"/>
    <d v="2024-12-02T00:00:00"/>
    <m/>
    <x v="6"/>
    <s v="GRITSCH"/>
    <x v="3"/>
    <x v="18"/>
    <n v="1"/>
    <x v="0"/>
    <s v="DIANTEIRO"/>
    <x v="0"/>
    <x v="39"/>
    <s v="SUNNY NL106"/>
    <x v="2"/>
    <s v="RENAULT MASTER"/>
    <s v="BEX8E23"/>
    <n v="223204"/>
    <m/>
    <m/>
    <s v=""/>
    <s v="OK "/>
    <s v="GOMMA "/>
    <s v="3030-3"/>
    <n v="588.71"/>
    <n v="588.71"/>
    <s v=""/>
  </r>
  <r>
    <n v="2371"/>
    <s v="2724"/>
    <x v="3"/>
    <d v="2024-12-02T00:00:00"/>
    <m/>
    <x v="6"/>
    <s v="GRITSCH"/>
    <x v="3"/>
    <x v="20"/>
    <n v="1"/>
    <x v="2"/>
    <s v="DIANTEIRO"/>
    <x v="2"/>
    <x v="11"/>
    <s v="HIFLY SUPER2000"/>
    <x v="1"/>
    <s v="FIAT UNO"/>
    <s v="BEY5B10"/>
    <n v="112214"/>
    <m/>
    <m/>
    <s v=""/>
    <s v="OK "/>
    <s v="GOMMA "/>
    <n v="2935"/>
    <n v="289.26"/>
    <n v="289.26"/>
    <s v=""/>
  </r>
  <r>
    <n v="2372"/>
    <s v="2724"/>
    <x v="3"/>
    <d v="2024-12-02T00:00:00"/>
    <m/>
    <x v="6"/>
    <s v="GRITSCH"/>
    <x v="3"/>
    <x v="20"/>
    <n v="1"/>
    <x v="2"/>
    <s v="DIANTEIRO"/>
    <x v="2"/>
    <x v="11"/>
    <s v="HIFLY SUPER2000"/>
    <x v="1"/>
    <s v="FIAT UNO"/>
    <s v="BEY5B10"/>
    <n v="112214"/>
    <m/>
    <m/>
    <s v=""/>
    <s v="OK "/>
    <s v="GOMMA "/>
    <n v="2935"/>
    <n v="289.26"/>
    <n v="289.26"/>
    <s v=""/>
  </r>
  <r>
    <n v="130"/>
    <s v="3420"/>
    <x v="3"/>
    <d v="2024-12-02T00:00:00"/>
    <d v="2024-12-02T00:00:00"/>
    <x v="6"/>
    <s v="GRITSCH"/>
    <x v="5"/>
    <x v="4"/>
    <n v="1"/>
    <x v="4"/>
    <s v="TRAÇÃO"/>
    <x v="10"/>
    <x v="31"/>
    <s v="2°RECAP"/>
    <x v="0"/>
    <s v="CAMINÃO VOLVO VM330"/>
    <s v="SDP3I31"/>
    <n v="297366"/>
    <n v="297366"/>
    <n v="340097"/>
    <n v="42731"/>
    <s v="OK "/>
    <s v="IVO RECAP "/>
    <n v="65018"/>
    <n v="510"/>
    <n v="510"/>
    <n v="1.193512906320938E-2"/>
  </r>
  <r>
    <s v="JH5J"/>
    <s v="0123"/>
    <x v="3"/>
    <d v="2024-12-02T00:00:00"/>
    <d v="2024-12-02T00:00:00"/>
    <x v="6"/>
    <s v="GRITSCH"/>
    <x v="5"/>
    <x v="4"/>
    <n v="1"/>
    <x v="4"/>
    <s v="TRAÇÃO"/>
    <x v="10"/>
    <x v="31"/>
    <s v="2°RECAP"/>
    <x v="0"/>
    <s v="CAMINÃO VOLVO VM330"/>
    <s v="SDP3I31"/>
    <n v="297366"/>
    <n v="297366"/>
    <n v="340097"/>
    <n v="42731"/>
    <s v="OK "/>
    <s v="IVO RECAP "/>
    <n v="65018"/>
    <n v="490"/>
    <n v="490"/>
    <n v="1.1467084786220777E-2"/>
  </r>
  <r>
    <n v="54"/>
    <s v="3920"/>
    <x v="3"/>
    <d v="2024-12-02T00:00:00"/>
    <d v="2024-12-02T00:00:00"/>
    <x v="6"/>
    <s v="GRITSCH"/>
    <x v="5"/>
    <x v="4"/>
    <n v="1"/>
    <x v="4"/>
    <s v="TRAÇÃO"/>
    <x v="10"/>
    <x v="31"/>
    <s v="2°RECAP"/>
    <x v="0"/>
    <s v="CAMINÃO VOLVO VM330"/>
    <s v="SDP3I31"/>
    <n v="297366"/>
    <n v="297366"/>
    <n v="340097"/>
    <n v="42731"/>
    <s v="OK "/>
    <s v="IVO RECAP "/>
    <s v="65018-1"/>
    <n v="510"/>
    <n v="510"/>
    <n v="1.193512906320938E-2"/>
  </r>
  <r>
    <s v="64"/>
    <s v="3420"/>
    <x v="3"/>
    <d v="2024-12-02T00:00:00"/>
    <d v="2024-12-02T00:00:00"/>
    <x v="6"/>
    <s v="GRITSCH"/>
    <x v="5"/>
    <x v="4"/>
    <n v="1"/>
    <x v="4"/>
    <s v="TRAÇÃO"/>
    <x v="10"/>
    <x v="31"/>
    <s v="2°RECAP"/>
    <x v="0"/>
    <s v="CAMINÃO VOLVO VM330"/>
    <s v="SDP3I31"/>
    <n v="297366"/>
    <n v="297366"/>
    <n v="340097"/>
    <n v="42731"/>
    <s v="OK "/>
    <s v="IVO RECAP "/>
    <n v="0"/>
    <n v="0"/>
    <n v="0"/>
    <n v="0"/>
  </r>
  <r>
    <n v="2367"/>
    <s v="2724"/>
    <x v="3"/>
    <d v="2024-12-02T00:00:00"/>
    <m/>
    <x v="6"/>
    <s v="GRITSCH"/>
    <x v="3"/>
    <x v="20"/>
    <n v="1"/>
    <x v="2"/>
    <s v="DIANTEIRO"/>
    <x v="2"/>
    <x v="11"/>
    <s v="HIFLY SUPER2000"/>
    <x v="1"/>
    <s v="VW GOL"/>
    <s v="SDR4D95"/>
    <n v="93344"/>
    <m/>
    <m/>
    <s v=""/>
    <s v="OK "/>
    <s v="GOMMA "/>
    <n v="2935"/>
    <n v="289.26"/>
    <n v="289.26"/>
    <s v=""/>
  </r>
  <r>
    <n v="2368"/>
    <s v="2724"/>
    <x v="3"/>
    <d v="2024-12-02T00:00:00"/>
    <m/>
    <x v="6"/>
    <s v="GRITSCH"/>
    <x v="3"/>
    <x v="20"/>
    <n v="1"/>
    <x v="2"/>
    <s v="DIANTEIRO"/>
    <x v="2"/>
    <x v="11"/>
    <s v="HIFLY SUPER2000"/>
    <x v="1"/>
    <s v="VW GOL"/>
    <s v="SDR4D95"/>
    <n v="93344"/>
    <m/>
    <m/>
    <s v=""/>
    <s v="OK "/>
    <s v="GOMMA "/>
    <n v="2935"/>
    <n v="289.26"/>
    <n v="289.26"/>
    <s v=""/>
  </r>
  <r>
    <n v="2369"/>
    <s v="2724"/>
    <x v="3"/>
    <d v="2024-12-02T00:00:00"/>
    <m/>
    <x v="6"/>
    <s v="GRITSCH"/>
    <x v="3"/>
    <x v="20"/>
    <n v="1"/>
    <x v="2"/>
    <s v="TRASEIRO"/>
    <x v="2"/>
    <x v="11"/>
    <s v="HIFLY SUPER2000"/>
    <x v="1"/>
    <s v="VW GOL"/>
    <s v="SDR4D95"/>
    <n v="93344"/>
    <m/>
    <m/>
    <s v=""/>
    <s v="OK "/>
    <s v="GOMMA "/>
    <n v="2935"/>
    <n v="289.26"/>
    <n v="289.26"/>
    <s v=""/>
  </r>
  <r>
    <n v="2370"/>
    <s v="2724"/>
    <x v="3"/>
    <d v="2024-12-02T00:00:00"/>
    <m/>
    <x v="6"/>
    <s v="GRITSCH"/>
    <x v="3"/>
    <x v="20"/>
    <n v="1"/>
    <x v="2"/>
    <s v="TRASEIRO"/>
    <x v="2"/>
    <x v="11"/>
    <s v="HIFLY SUPER2000"/>
    <x v="1"/>
    <s v="VW GOL"/>
    <s v="SDR4D95"/>
    <n v="93344"/>
    <m/>
    <m/>
    <s v=""/>
    <s v="OK "/>
    <s v="GOMMA "/>
    <n v="2935"/>
    <n v="289.26"/>
    <n v="289.26"/>
    <s v=""/>
  </r>
  <r>
    <s v="008"/>
    <s v="1222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IVO RECAP "/>
    <s v="64095"/>
    <n v="700"/>
    <n v="700"/>
    <s v=""/>
  </r>
  <r>
    <s v="009"/>
    <s v="1222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IVO RECAP "/>
    <s v="64095"/>
    <n v="700"/>
    <n v="700"/>
    <s v=""/>
  </r>
  <r>
    <n v="10"/>
    <s v="1222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IVO RECAP "/>
    <s v="64095"/>
    <n v="700"/>
    <n v="700"/>
    <s v=""/>
  </r>
  <r>
    <n v="11"/>
    <s v="1222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IVO RECAP "/>
    <s v="64095"/>
    <n v="700"/>
    <n v="700"/>
    <s v=""/>
  </r>
  <r>
    <n v="2359"/>
    <s v="4223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GOMMA "/>
    <s v="3091-2"/>
    <n v="1771.51"/>
    <n v="1771.51"/>
    <s v=""/>
  </r>
  <r>
    <n v="2360"/>
    <s v="4223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GOMMA "/>
    <s v="3091-2"/>
    <n v="1771.51"/>
    <n v="1771.51"/>
    <s v=""/>
  </r>
  <r>
    <s v="2379"/>
    <s v="0524"/>
    <x v="3"/>
    <d v="2024-12-03T00:00:00"/>
    <m/>
    <x v="6"/>
    <s v="GRITSCH"/>
    <x v="5"/>
    <x v="8"/>
    <n v="1"/>
    <x v="1"/>
    <s v="TRASEIRO"/>
    <x v="1"/>
    <x v="45"/>
    <s v="ULTIMATOUR"/>
    <x v="2"/>
    <s v="VW SAVEIRO"/>
    <s v="SDU9G04"/>
    <n v="94000"/>
    <m/>
    <m/>
    <s v=""/>
    <s v="OK "/>
    <s v="JR DIAS "/>
    <n v="16096"/>
    <n v="265.60000000000002"/>
    <n v="265.60000000000002"/>
    <s v=""/>
  </r>
  <r>
    <s v="2380"/>
    <s v="0624"/>
    <x v="3"/>
    <d v="2024-12-03T00:00:00"/>
    <m/>
    <x v="6"/>
    <s v="GRITSCH"/>
    <x v="5"/>
    <x v="8"/>
    <n v="1"/>
    <x v="1"/>
    <s v="TRASEIRO"/>
    <x v="1"/>
    <x v="45"/>
    <s v="ULTIMATOUR"/>
    <x v="2"/>
    <s v="VW SAVEIRO"/>
    <s v="SDU9G04"/>
    <n v="94000"/>
    <m/>
    <m/>
    <s v=""/>
    <s v="OK "/>
    <s v="JR DIAS "/>
    <n v="16096"/>
    <n v="265.60000000000002"/>
    <n v="265.60000000000002"/>
    <s v=""/>
  </r>
  <r>
    <s v="2385"/>
    <s v="4223"/>
    <x v="3"/>
    <d v="2024-12-03T00:00:00"/>
    <d v="2024-12-03T00:00:00"/>
    <x v="6"/>
    <s v="GRITSCH"/>
    <x v="5"/>
    <x v="4"/>
    <n v="1"/>
    <x v="4"/>
    <s v="DIANTEIRO"/>
    <x v="10"/>
    <x v="3"/>
    <s v="ENDURACE 2 LISO"/>
    <x v="2"/>
    <s v="CAMINÃO VOLVO VM330"/>
    <s v="SEF8G22"/>
    <n v="204937"/>
    <n v="204937"/>
    <m/>
    <s v=""/>
    <s v="OK "/>
    <s v="GOMMA "/>
    <n v="3030"/>
    <n v="1790.66"/>
    <n v="1790.66"/>
    <s v=""/>
  </r>
  <r>
    <n v="2386"/>
    <s v="4223"/>
    <x v="3"/>
    <d v="2024-12-03T00:00:00"/>
    <d v="2024-12-03T00:00:00"/>
    <x v="6"/>
    <s v="GRITSCH"/>
    <x v="5"/>
    <x v="4"/>
    <n v="1"/>
    <x v="4"/>
    <s v="DIANTEIRO"/>
    <x v="10"/>
    <x v="3"/>
    <s v="ENDURACE 2 LISO"/>
    <x v="2"/>
    <s v="CAMINÃO VOLVO VM330"/>
    <s v="SEF8G22"/>
    <n v="204937"/>
    <n v="204937"/>
    <m/>
    <s v=""/>
    <s v="OK "/>
    <s v="GOMMA "/>
    <n v="3030"/>
    <n v="1790.66"/>
    <n v="1790.66"/>
    <s v=""/>
  </r>
  <r>
    <s v="2373"/>
    <s v="2924"/>
    <x v="3"/>
    <d v="2024-12-03T00:00:00"/>
    <m/>
    <x v="6"/>
    <s v="GRITSCH"/>
    <x v="5"/>
    <x v="8"/>
    <n v="1"/>
    <x v="0"/>
    <s v="DIANTEIRO"/>
    <x v="0"/>
    <x v="39"/>
    <s v="SUNNY NL106"/>
    <x v="2"/>
    <s v="RENAULT MASTER"/>
    <s v="SEL5J86"/>
    <n v="58000"/>
    <m/>
    <m/>
    <s v=""/>
    <s v="OK "/>
    <s v="GOMMA "/>
    <s v="3030-3"/>
    <n v="588.71"/>
    <n v="588.71"/>
    <s v=""/>
  </r>
  <r>
    <n v="2374"/>
    <s v="2924"/>
    <x v="3"/>
    <d v="2024-12-03T00:00:00"/>
    <m/>
    <x v="6"/>
    <s v="GRITSCH"/>
    <x v="5"/>
    <x v="8"/>
    <n v="1"/>
    <x v="0"/>
    <s v="DIANTEIRO"/>
    <x v="0"/>
    <x v="39"/>
    <s v="SUNNY NL106"/>
    <x v="2"/>
    <s v="RENAULT MASTER"/>
    <s v="SEL5J86"/>
    <n v="58000"/>
    <m/>
    <m/>
    <s v=""/>
    <s v="OK "/>
    <s v="GOMMA "/>
    <s v="3030-3"/>
    <n v="588.71"/>
    <n v="588.71"/>
    <s v=""/>
  </r>
  <r>
    <n v="2345"/>
    <s v="2924"/>
    <x v="3"/>
    <d v="2024-12-03T00:00:00"/>
    <m/>
    <x v="6"/>
    <s v="GRITSCH"/>
    <x v="5"/>
    <x v="8"/>
    <n v="1"/>
    <x v="0"/>
    <s v="TRASEIRO"/>
    <x v="0"/>
    <x v="39"/>
    <s v="SUNNY NL106"/>
    <x v="2"/>
    <s v="RENAULT MASTER"/>
    <s v="SEL5J86"/>
    <n v="58000"/>
    <m/>
    <m/>
    <s v=""/>
    <s v="OK "/>
    <s v="GOMMA "/>
    <s v="3030-3"/>
    <n v="588.71"/>
    <n v="588.71"/>
    <s v=""/>
  </r>
  <r>
    <n v="2376"/>
    <s v="2924"/>
    <x v="3"/>
    <d v="2024-12-03T00:00:00"/>
    <m/>
    <x v="6"/>
    <s v="GRITSCH"/>
    <x v="5"/>
    <x v="8"/>
    <n v="1"/>
    <x v="0"/>
    <s v="TRASEIRO"/>
    <x v="0"/>
    <x v="39"/>
    <s v="SUNNY NL106"/>
    <x v="2"/>
    <s v="RENAULT MASTER"/>
    <s v="SEL5J86"/>
    <n v="58000"/>
    <m/>
    <m/>
    <s v=""/>
    <s v="OK "/>
    <s v="GOMMA "/>
    <s v="3030-3"/>
    <n v="588.71"/>
    <n v="588.71"/>
    <s v=""/>
  </r>
  <r>
    <n v="2404"/>
    <s v="2924"/>
    <x v="3"/>
    <d v="2024-12-06T00:00:00"/>
    <m/>
    <x v="6"/>
    <s v="GRITSCH"/>
    <x v="5"/>
    <x v="6"/>
    <n v="1"/>
    <x v="0"/>
    <s v="DIANTEIRO"/>
    <x v="0"/>
    <x v="39"/>
    <s v="SUNNY NL106"/>
    <x v="1"/>
    <s v="RENAULT MASTER"/>
    <s v="BEY4E59"/>
    <n v="142008"/>
    <m/>
    <m/>
    <s v=""/>
    <s v="OK "/>
    <s v="GOMMA "/>
    <s v="3030-3"/>
    <n v="588.71"/>
    <n v="588.71"/>
    <s v=""/>
  </r>
  <r>
    <n v="2405"/>
    <s v="2924"/>
    <x v="3"/>
    <d v="2024-12-06T00:00:00"/>
    <m/>
    <x v="6"/>
    <s v="GRITSCH"/>
    <x v="5"/>
    <x v="6"/>
    <n v="1"/>
    <x v="0"/>
    <s v="DIANTEIRO"/>
    <x v="0"/>
    <x v="39"/>
    <s v="SUNNY NL106"/>
    <x v="1"/>
    <s v="RENAULT MASTER"/>
    <s v="BEY4E59"/>
    <n v="142008"/>
    <m/>
    <m/>
    <s v=""/>
    <s v="OK "/>
    <s v="GOMMA "/>
    <s v="3030-3"/>
    <n v="588.71"/>
    <n v="588.71"/>
    <s v=""/>
  </r>
  <r>
    <n v="2406"/>
    <s v="2924"/>
    <x v="3"/>
    <d v="2024-12-06T00:00:00"/>
    <m/>
    <x v="6"/>
    <s v="GRITSCH"/>
    <x v="5"/>
    <x v="6"/>
    <n v="1"/>
    <x v="0"/>
    <s v="TRASEIRO"/>
    <x v="0"/>
    <x v="39"/>
    <s v="SUNNY NL106"/>
    <x v="1"/>
    <s v="RENAULT MASTER"/>
    <s v="BEY4E59"/>
    <n v="142008"/>
    <m/>
    <m/>
    <s v=""/>
    <s v="OK "/>
    <s v="GOMMA "/>
    <s v="3030-3"/>
    <n v="588.71"/>
    <n v="588.71"/>
    <s v=""/>
  </r>
  <r>
    <n v="2407"/>
    <s v="2924"/>
    <x v="3"/>
    <d v="2024-12-06T00:00:00"/>
    <m/>
    <x v="6"/>
    <s v="GRITSCH"/>
    <x v="5"/>
    <x v="6"/>
    <n v="1"/>
    <x v="0"/>
    <s v="TRASEIRO"/>
    <x v="0"/>
    <x v="39"/>
    <s v="SUNNY NL106"/>
    <x v="1"/>
    <s v="RENAULT MASTER"/>
    <s v="BEY4E59"/>
    <n v="142008"/>
    <m/>
    <m/>
    <s v=""/>
    <s v="OK "/>
    <s v="GOMMA "/>
    <s v="3030-3"/>
    <n v="588.71"/>
    <n v="588.71"/>
    <s v=""/>
  </r>
  <r>
    <n v="2314"/>
    <s v="4822"/>
    <x v="3"/>
    <d v="2024-12-06T00:00:00"/>
    <m/>
    <x v="6"/>
    <s v="GRITSCH"/>
    <x v="5"/>
    <x v="9"/>
    <n v="1"/>
    <x v="3"/>
    <s v="TRASEIRO"/>
    <x v="7"/>
    <x v="31"/>
    <s v="1°RECAP"/>
    <x v="0"/>
    <s v="MB ACCELO"/>
    <s v="RHI4F42"/>
    <n v="279469"/>
    <m/>
    <m/>
    <s v=""/>
    <s v="OK "/>
    <s v="IVO RECAP "/>
    <s v="64095-3"/>
    <n v="430"/>
    <n v="430"/>
    <s v=""/>
  </r>
  <r>
    <s v="2400"/>
    <s v="2924"/>
    <x v="3"/>
    <d v="2024-12-06T00:00:00"/>
    <m/>
    <x v="6"/>
    <s v="GRITSCH"/>
    <x v="5"/>
    <x v="5"/>
    <n v="1"/>
    <x v="0"/>
    <s v="DIANTEIRO"/>
    <x v="0"/>
    <x v="39"/>
    <s v="SUNNY NL106"/>
    <x v="1"/>
    <s v="RENAULT MASTER"/>
    <s v="RHQ6I66"/>
    <n v="106243"/>
    <m/>
    <m/>
    <s v=""/>
    <s v="OK "/>
    <s v="GOMMA "/>
    <n v="3091"/>
    <n v="547.65"/>
    <n v="547.65"/>
    <s v=""/>
  </r>
  <r>
    <n v="2401"/>
    <s v="2924"/>
    <x v="3"/>
    <d v="2024-12-06T00:00:00"/>
    <m/>
    <x v="6"/>
    <s v="GRITSCH"/>
    <x v="5"/>
    <x v="5"/>
    <n v="1"/>
    <x v="0"/>
    <s v="DIANTEIRO"/>
    <x v="0"/>
    <x v="39"/>
    <s v="SUNNY NL106"/>
    <x v="1"/>
    <s v="RENAULT MASTER"/>
    <s v="RHQ6I66"/>
    <n v="106243"/>
    <m/>
    <m/>
    <s v=""/>
    <s v="OK "/>
    <s v="GOMMA "/>
    <n v="3091"/>
    <n v="547.65"/>
    <n v="547.65"/>
    <s v=""/>
  </r>
  <r>
    <n v="2402"/>
    <s v="2924"/>
    <x v="3"/>
    <d v="2024-12-06T00:00:00"/>
    <m/>
    <x v="6"/>
    <s v="GRITSCH"/>
    <x v="5"/>
    <x v="5"/>
    <n v="1"/>
    <x v="0"/>
    <s v="TRASEIRO"/>
    <x v="0"/>
    <x v="39"/>
    <s v="SUNNY NL106"/>
    <x v="1"/>
    <s v="RENAULT MASTER"/>
    <s v="RHQ6I66"/>
    <n v="106243"/>
    <m/>
    <m/>
    <s v=""/>
    <s v="OK "/>
    <s v="GOMMA "/>
    <n v="3091"/>
    <n v="547.65"/>
    <n v="547.65"/>
    <s v=""/>
  </r>
  <r>
    <n v="2403"/>
    <s v="2924"/>
    <x v="3"/>
    <d v="2024-12-06T00:00:00"/>
    <m/>
    <x v="6"/>
    <s v="GRITSCH"/>
    <x v="5"/>
    <x v="5"/>
    <n v="1"/>
    <x v="0"/>
    <s v="TRASEIRO"/>
    <x v="0"/>
    <x v="39"/>
    <s v="SUNNY NL106"/>
    <x v="1"/>
    <s v="RENAULT MASTER"/>
    <s v="RHQ6I66"/>
    <n v="106243"/>
    <m/>
    <m/>
    <s v=""/>
    <s v="OK "/>
    <s v="GOMMA "/>
    <n v="3091"/>
    <n v="547.65"/>
    <n v="547.65"/>
    <s v=""/>
  </r>
  <r>
    <s v="2396"/>
    <s v="2924"/>
    <x v="3"/>
    <d v="2024-12-06T00:00:00"/>
    <m/>
    <x v="6"/>
    <s v="GRITSCH"/>
    <x v="3"/>
    <x v="20"/>
    <n v="1"/>
    <x v="0"/>
    <s v="DIANTEIRO"/>
    <x v="0"/>
    <x v="39"/>
    <s v="SUNNY NL106"/>
    <x v="2"/>
    <s v="RENAULT MASTER"/>
    <s v="RHS3G80"/>
    <n v="27416"/>
    <m/>
    <m/>
    <s v=""/>
    <s v="OK "/>
    <s v="GOMMA "/>
    <n v="3091"/>
    <n v="547.65"/>
    <n v="547.65"/>
    <s v=""/>
  </r>
  <r>
    <s v="2397"/>
    <s v="2924"/>
    <x v="3"/>
    <d v="2024-12-06T00:00:00"/>
    <m/>
    <x v="6"/>
    <s v="GRITSCH"/>
    <x v="3"/>
    <x v="20"/>
    <n v="1"/>
    <x v="0"/>
    <s v="DIANTEIRO"/>
    <x v="0"/>
    <x v="39"/>
    <s v="SUNNY NL106"/>
    <x v="2"/>
    <s v="RENAULT MASTER"/>
    <s v="RHS3G80"/>
    <n v="27416"/>
    <m/>
    <m/>
    <s v=""/>
    <s v="OK "/>
    <s v="GOMMA "/>
    <n v="3091"/>
    <n v="547.65"/>
    <n v="547.65"/>
    <s v=""/>
  </r>
  <r>
    <s v="2456"/>
    <s v="2924"/>
    <x v="3"/>
    <d v="2024-12-06T00:00:00"/>
    <m/>
    <x v="6"/>
    <s v="GRITSCH"/>
    <x v="3"/>
    <x v="20"/>
    <n v="1"/>
    <x v="0"/>
    <s v="DIANTEIRO"/>
    <x v="0"/>
    <x v="39"/>
    <s v="SUNNY NL106"/>
    <x v="2"/>
    <s v="RENAULT MASTER"/>
    <s v="RHS3G80"/>
    <n v="27416"/>
    <m/>
    <m/>
    <s v=""/>
    <s v="OK "/>
    <s v="GOMMA "/>
    <n v="3091"/>
    <n v="547.65"/>
    <n v="547.65"/>
    <s v=""/>
  </r>
  <r>
    <s v="2467"/>
    <s v="2924"/>
    <x v="3"/>
    <d v="2024-12-06T00:00:00"/>
    <m/>
    <x v="6"/>
    <s v="GRITSCH"/>
    <x v="3"/>
    <x v="20"/>
    <n v="1"/>
    <x v="0"/>
    <s v="DIANTEIRO"/>
    <x v="0"/>
    <x v="39"/>
    <s v="SUNNY NL106"/>
    <x v="2"/>
    <s v="RENAULT MASTER"/>
    <s v="RHS3G80"/>
    <n v="27416"/>
    <m/>
    <m/>
    <s v=""/>
    <s v="OK "/>
    <s v="GOMMA "/>
    <n v="3091"/>
    <n v="547.65"/>
    <n v="547.65"/>
    <s v=""/>
  </r>
  <r>
    <n v="2387"/>
    <s v="2724"/>
    <x v="3"/>
    <d v="2024-12-06T00:00:00"/>
    <m/>
    <x v="6"/>
    <s v="GRITSCH"/>
    <x v="2"/>
    <x v="7"/>
    <n v="1"/>
    <x v="2"/>
    <s v="DIANTEIRO"/>
    <x v="2"/>
    <x v="11"/>
    <s v="HIFLY SUPER2000"/>
    <x v="1"/>
    <s v="FIAT FIORINO"/>
    <s v="RHS8D18"/>
    <n v="101618"/>
    <m/>
    <m/>
    <s v=""/>
    <s v="OK "/>
    <s v="GOMMA "/>
    <n v="2935"/>
    <n v="289.49"/>
    <n v="289.49"/>
    <s v=""/>
  </r>
  <r>
    <n v="1953"/>
    <s v="0924"/>
    <x v="3"/>
    <d v="2024-12-06T00:00:00"/>
    <m/>
    <x v="6"/>
    <s v="GRITSCH"/>
    <x v="2"/>
    <x v="7"/>
    <n v="1"/>
    <x v="2"/>
    <s v="DIANTEIRO"/>
    <x v="2"/>
    <x v="11"/>
    <s v="HIFLY SUPER2000"/>
    <x v="1"/>
    <s v="FIAT FIORINO"/>
    <s v="RHS8D18"/>
    <n v="101618"/>
    <m/>
    <m/>
    <s v=""/>
    <s v="OK "/>
    <s v="GOMMA "/>
    <n v="2935"/>
    <n v="289.49"/>
    <n v="289.49"/>
    <s v=""/>
  </r>
  <r>
    <s v="2392"/>
    <s v="0824"/>
    <x v="3"/>
    <d v="2024-12-06T00:00:00"/>
    <m/>
    <x v="6"/>
    <s v="GRITSCH"/>
    <x v="5"/>
    <x v="1"/>
    <n v="1"/>
    <x v="1"/>
    <s v="DIANTEIRO"/>
    <x v="1"/>
    <x v="45"/>
    <s v="ULTIMATOUR"/>
    <x v="1"/>
    <s v="VW SAVEIRO"/>
    <s v="SDU9F71"/>
    <n v="190495"/>
    <m/>
    <m/>
    <s v=""/>
    <s v="OK "/>
    <s v="JR DIAS "/>
    <n v="16096"/>
    <n v="265.60000000000002"/>
    <n v="265.60000000000002"/>
    <s v=""/>
  </r>
  <r>
    <n v="2393"/>
    <s v="0924"/>
    <x v="3"/>
    <d v="2024-12-06T00:00:00"/>
    <m/>
    <x v="6"/>
    <s v="GRITSCH"/>
    <x v="5"/>
    <x v="1"/>
    <n v="1"/>
    <x v="1"/>
    <s v="DIANTEIRO"/>
    <x v="1"/>
    <x v="45"/>
    <s v="ULTIMATOUR"/>
    <x v="1"/>
    <s v="VW SAVEIRO"/>
    <s v="SDU9F71"/>
    <n v="190495"/>
    <m/>
    <m/>
    <s v=""/>
    <s v="OK "/>
    <s v="JR DIAS "/>
    <n v="16096"/>
    <n v="265.60000000000002"/>
    <n v="265.60000000000002"/>
    <s v=""/>
  </r>
  <r>
    <n v="2394"/>
    <s v="0524"/>
    <x v="3"/>
    <d v="2024-12-06T00:00:00"/>
    <m/>
    <x v="6"/>
    <s v="GRITSCH"/>
    <x v="5"/>
    <x v="1"/>
    <n v="1"/>
    <x v="1"/>
    <s v="TRASEIRO"/>
    <x v="1"/>
    <x v="45"/>
    <s v="ULTIMATOUR"/>
    <x v="1"/>
    <s v="VW SAVEIRO"/>
    <s v="SDU9F71"/>
    <n v="190495"/>
    <m/>
    <m/>
    <s v=""/>
    <s v="OK "/>
    <s v="JR DIAS "/>
    <n v="16505"/>
    <n v="265.60000000000002"/>
    <n v="265.60000000000002"/>
    <s v=""/>
  </r>
  <r>
    <n v="2395"/>
    <s v="0924"/>
    <x v="3"/>
    <d v="2024-12-06T00:00:00"/>
    <m/>
    <x v="6"/>
    <s v="GRITSCH"/>
    <x v="5"/>
    <x v="1"/>
    <n v="1"/>
    <x v="1"/>
    <s v="TRASEIRO"/>
    <x v="1"/>
    <x v="45"/>
    <s v="ULTIMATOUR"/>
    <x v="1"/>
    <s v="VW SAVEIRO"/>
    <s v="SDU9F71"/>
    <n v="190495"/>
    <m/>
    <m/>
    <s v=""/>
    <s v="OK "/>
    <s v="JR DIAS "/>
    <n v="16505"/>
    <n v="265.60000000000002"/>
    <n v="265.60000000000002"/>
    <s v=""/>
  </r>
  <r>
    <n v="2388"/>
    <s v="0524"/>
    <x v="3"/>
    <d v="2024-12-06T00:00:00"/>
    <m/>
    <x v="6"/>
    <s v="GRITSCH"/>
    <x v="5"/>
    <x v="6"/>
    <n v="1"/>
    <x v="1"/>
    <s v="DIANTEIRO"/>
    <x v="1"/>
    <x v="45"/>
    <s v="ULTIMATOUR"/>
    <x v="2"/>
    <s v="VW SAVEIRO"/>
    <s v="SDU9F98"/>
    <n v="118509"/>
    <m/>
    <m/>
    <s v=""/>
    <s v="OK "/>
    <s v="JR DIAS "/>
    <n v="16096"/>
    <n v="265.60000000000002"/>
    <n v="265.60000000000002"/>
    <s v=""/>
  </r>
  <r>
    <n v="2389"/>
    <s v="0624"/>
    <x v="3"/>
    <d v="2024-12-06T00:00:00"/>
    <m/>
    <x v="6"/>
    <s v="GRITSCH"/>
    <x v="5"/>
    <x v="6"/>
    <n v="1"/>
    <x v="1"/>
    <s v="DIANTEIRO"/>
    <x v="1"/>
    <x v="45"/>
    <s v="ULTIMATOUR"/>
    <x v="2"/>
    <s v="VW SAVEIRO"/>
    <s v="SDU9F98"/>
    <n v="118509"/>
    <m/>
    <m/>
    <s v=""/>
    <s v="OK "/>
    <s v="JR DIAS "/>
    <n v="16096"/>
    <n v="265.60000000000002"/>
    <n v="265.60000000000002"/>
    <s v=""/>
  </r>
  <r>
    <n v="2390"/>
    <s v="0624"/>
    <x v="3"/>
    <d v="2024-12-06T00:00:00"/>
    <m/>
    <x v="6"/>
    <s v="GRITSCH"/>
    <x v="5"/>
    <x v="6"/>
    <n v="1"/>
    <x v="1"/>
    <s v="TRASEIRO"/>
    <x v="1"/>
    <x v="45"/>
    <s v="ULTIMATOUR"/>
    <x v="2"/>
    <s v="VW SAVEIRO"/>
    <s v="SDU9F98"/>
    <n v="118509"/>
    <m/>
    <m/>
    <s v=""/>
    <s v="OK "/>
    <s v="JR DIAS "/>
    <n v="16096"/>
    <n v="265.60000000000002"/>
    <n v="265.60000000000002"/>
    <s v=""/>
  </r>
  <r>
    <n v="2391"/>
    <s v="0624"/>
    <x v="3"/>
    <d v="2024-12-06T00:00:00"/>
    <m/>
    <x v="6"/>
    <s v="GRITSCH"/>
    <x v="5"/>
    <x v="6"/>
    <n v="1"/>
    <x v="1"/>
    <s v="TRASEIRO"/>
    <x v="1"/>
    <x v="45"/>
    <s v="ULTIMATOUR"/>
    <x v="2"/>
    <s v="VW SAVEIRO"/>
    <s v="SDU9F98"/>
    <n v="118509"/>
    <m/>
    <m/>
    <s v=""/>
    <s v="OK "/>
    <s v="JR DIAS "/>
    <n v="16096"/>
    <n v="265.60000000000002"/>
    <n v="265.60000000000002"/>
    <s v=""/>
  </r>
  <r>
    <s v="2365"/>
    <m/>
    <x v="3"/>
    <d v="2024-12-06T00:00:00"/>
    <d v="2024-12-06T00:00:00"/>
    <x v="6"/>
    <s v="GRITSCH"/>
    <x v="5"/>
    <x v="4"/>
    <n v="1"/>
    <x v="4"/>
    <s v="TRAÇÃO"/>
    <x v="10"/>
    <x v="31"/>
    <s v="1°RECAP"/>
    <x v="0"/>
    <s v="CAMINHÃO VW 33.330"/>
    <s v="SES2D41"/>
    <n v="160027"/>
    <n v="160027"/>
    <m/>
    <s v=""/>
    <s v="OK "/>
    <s v="IVO RECAP "/>
    <s v="65569-1"/>
    <n v="570"/>
    <n v="570"/>
    <s v=""/>
  </r>
  <r>
    <s v="1422"/>
    <m/>
    <x v="3"/>
    <d v="2024-12-06T00:00:00"/>
    <d v="2024-12-06T00:00:00"/>
    <x v="6"/>
    <s v="GRITSCH"/>
    <x v="5"/>
    <x v="4"/>
    <n v="1"/>
    <x v="4"/>
    <s v="TRAÇÃO"/>
    <x v="10"/>
    <x v="31"/>
    <s v="1°RECAP"/>
    <x v="0"/>
    <s v="CAMINHÃO VW 33.330"/>
    <s v="SES2D41"/>
    <n v="160027"/>
    <n v="160027"/>
    <m/>
    <s v=""/>
    <s v="OK "/>
    <s v="IVO RECAP "/>
    <s v="65569-1"/>
    <n v="570"/>
    <n v="570"/>
    <s v=""/>
  </r>
  <r>
    <s v="sf"/>
    <m/>
    <x v="3"/>
    <d v="2024-12-06T00:00:00"/>
    <d v="2024-12-06T00:00:00"/>
    <x v="6"/>
    <s v="GRITSCH"/>
    <x v="5"/>
    <x v="4"/>
    <n v="1"/>
    <x v="4"/>
    <s v="TRAÇÃO"/>
    <x v="10"/>
    <x v="31"/>
    <s v="1°RECAP"/>
    <x v="0"/>
    <s v="CAMINHÃO VW 33.330"/>
    <s v="SES2D41"/>
    <n v="160027"/>
    <n v="160027"/>
    <m/>
    <s v=""/>
    <s v="OK "/>
    <s v="IVO RECAP "/>
    <s v="65569-1"/>
    <n v="570"/>
    <n v="570"/>
    <s v=""/>
  </r>
  <r>
    <s v="sf"/>
    <m/>
    <x v="3"/>
    <d v="2024-12-06T00:00:00"/>
    <d v="2024-12-06T00:00:00"/>
    <x v="6"/>
    <s v="GRITSCH"/>
    <x v="5"/>
    <x v="4"/>
    <n v="1"/>
    <x v="4"/>
    <s v="TRAÇÃO"/>
    <x v="10"/>
    <x v="31"/>
    <s v="1°RECAP"/>
    <x v="0"/>
    <s v="CAMINHÃO VW 33.330"/>
    <s v="SES2D41"/>
    <n v="160027"/>
    <n v="160027"/>
    <m/>
    <s v=""/>
    <s v="OK "/>
    <s v="IVO RECAP "/>
    <s v="65569-1"/>
    <n v="570"/>
    <n v="570"/>
    <s v=""/>
  </r>
  <r>
    <n v="2398"/>
    <s v="2924"/>
    <x v="3"/>
    <d v="2024-12-06T00:00:00"/>
    <m/>
    <x v="6"/>
    <s v="GRITSCH"/>
    <x v="3"/>
    <x v="18"/>
    <n v="1"/>
    <x v="0"/>
    <s v="TRASEIRO"/>
    <x v="0"/>
    <x v="39"/>
    <s v="SUNNY NL106"/>
    <x v="2"/>
    <s v="RENAULT MASTER"/>
    <s v="SFA0J40"/>
    <n v="224316"/>
    <m/>
    <m/>
    <s v=""/>
    <s v="OK "/>
    <s v="GOMMA "/>
    <n v="3091"/>
    <n v="547.65"/>
    <n v="547.65"/>
    <s v=""/>
  </r>
  <r>
    <n v="2399"/>
    <s v="3024"/>
    <x v="3"/>
    <d v="2024-12-06T00:00:00"/>
    <m/>
    <x v="6"/>
    <s v="GRITSCH"/>
    <x v="3"/>
    <x v="18"/>
    <n v="1"/>
    <x v="0"/>
    <s v="TRASEIRO"/>
    <x v="0"/>
    <x v="39"/>
    <s v="SUNNY NL106"/>
    <x v="2"/>
    <s v="RENAULT MASTER"/>
    <s v="SFA0J40"/>
    <n v="224316"/>
    <m/>
    <m/>
    <s v=""/>
    <s v="OK "/>
    <s v="GOMMA "/>
    <n v="3091"/>
    <n v="547.65"/>
    <n v="547.65"/>
    <s v=""/>
  </r>
  <r>
    <s v="2240"/>
    <s v="2924"/>
    <x v="3"/>
    <d v="2024-12-06T00:00:00"/>
    <m/>
    <x v="6"/>
    <s v="GRITSCH"/>
    <x v="5"/>
    <x v="1"/>
    <n v="1"/>
    <x v="0"/>
    <s v="DIANTEIRO"/>
    <x v="5"/>
    <x v="3"/>
    <s v="APOLLO ALTRUST"/>
    <x v="1"/>
    <s v="MB SPRINTER"/>
    <s v="SFD5C29"/>
    <n v="73904"/>
    <m/>
    <m/>
    <s v=""/>
    <s v="OK "/>
    <s v="GOMMA "/>
    <n v="5086"/>
    <n v="771.19"/>
    <n v="771.19"/>
    <s v=""/>
  </r>
  <r>
    <s v="2242"/>
    <s v="2924"/>
    <x v="3"/>
    <d v="2024-12-06T00:00:00"/>
    <m/>
    <x v="6"/>
    <s v="GRITSCH"/>
    <x v="5"/>
    <x v="1"/>
    <n v="1"/>
    <x v="0"/>
    <s v="DIANTEIRO"/>
    <x v="5"/>
    <x v="3"/>
    <s v="APOLLO ALTRUST"/>
    <x v="1"/>
    <s v="MB SPRINTER"/>
    <s v="SFD5C29"/>
    <n v="73904"/>
    <m/>
    <m/>
    <s v=""/>
    <s v="OK "/>
    <s v="GOMMA "/>
    <n v="5086"/>
    <n v="771.19"/>
    <n v="771.19"/>
    <s v=""/>
  </r>
  <r>
    <n v="2243"/>
    <s v="2924"/>
    <x v="3"/>
    <d v="2024-12-06T00:00:00"/>
    <m/>
    <x v="6"/>
    <s v="GRITSCH"/>
    <x v="5"/>
    <x v="1"/>
    <n v="1"/>
    <x v="0"/>
    <s v="TRASEIRO"/>
    <x v="5"/>
    <x v="3"/>
    <s v="APOLLO ALTRUST"/>
    <x v="1"/>
    <s v="MB SPRINTER"/>
    <s v="SFD5C29"/>
    <n v="73904"/>
    <m/>
    <m/>
    <s v=""/>
    <s v="OK "/>
    <s v="GOMMA "/>
    <n v="5086"/>
    <n v="771.19"/>
    <n v="771.19"/>
    <s v=""/>
  </r>
  <r>
    <n v="2032"/>
    <s v="1424"/>
    <x v="3"/>
    <d v="2024-12-06T00:00:00"/>
    <m/>
    <x v="6"/>
    <s v="GRITSCH"/>
    <x v="5"/>
    <x v="1"/>
    <n v="1"/>
    <x v="0"/>
    <s v="TRASEIRO"/>
    <x v="5"/>
    <x v="9"/>
    <s v="WESTLAKE H188"/>
    <x v="1"/>
    <s v="MB SPRINTER"/>
    <s v="SFD5C29"/>
    <n v="73904"/>
    <m/>
    <m/>
    <s v=""/>
    <s v="OK "/>
    <s v="GOMMA "/>
    <n v="2614"/>
    <n v="574.95000000000005"/>
    <n v="574.95000000000005"/>
    <s v=""/>
  </r>
  <r>
    <n v="2420"/>
    <s v="1224"/>
    <x v="3"/>
    <d v="2024-12-10T00:00:00"/>
    <m/>
    <x v="6"/>
    <s v="GRITSCH"/>
    <x v="5"/>
    <x v="8"/>
    <n v="1"/>
    <x v="0"/>
    <s v="TRASEIRO"/>
    <x v="5"/>
    <x v="3"/>
    <s v="APOLLO ALTRUST"/>
    <x v="1"/>
    <s v="MB SPRINTER"/>
    <s v="BCQ7B44"/>
    <m/>
    <m/>
    <m/>
    <s v=""/>
    <s v="OK "/>
    <s v="GOMMA "/>
    <s v="3123-1"/>
    <n v="853.19"/>
    <n v="853.19"/>
    <s v=""/>
  </r>
  <r>
    <s v="2429"/>
    <s v="0624"/>
    <x v="3"/>
    <d v="2024-12-10T00:00:00"/>
    <m/>
    <x v="6"/>
    <s v="GRITSCH"/>
    <x v="2"/>
    <x v="3"/>
    <n v="1"/>
    <x v="1"/>
    <s v="DIANTEIRO"/>
    <x v="11"/>
    <x v="45"/>
    <s v="ULTIMAPLUS"/>
    <x v="1"/>
    <s v="FIAT STRADA"/>
    <s v="SDT8J51"/>
    <n v="107538"/>
    <m/>
    <m/>
    <s v=""/>
    <s v="OK "/>
    <s v="JR DIAS "/>
    <s v="16096-2"/>
    <n v="249.9"/>
    <n v="249.9"/>
    <s v=""/>
  </r>
  <r>
    <s v="2430"/>
    <s v="0624"/>
    <x v="3"/>
    <d v="2024-12-10T00:00:00"/>
    <m/>
    <x v="6"/>
    <s v="GRITSCH"/>
    <x v="2"/>
    <x v="3"/>
    <n v="1"/>
    <x v="1"/>
    <s v="DIANTEIRO"/>
    <x v="11"/>
    <x v="45"/>
    <s v="ULTIMAPLUS"/>
    <x v="1"/>
    <s v="FIAT STRADA"/>
    <s v="SDT8J51"/>
    <n v="107538"/>
    <m/>
    <m/>
    <s v=""/>
    <s v="OK "/>
    <s v="JR DIAS "/>
    <s v="16096-2"/>
    <n v="249.9"/>
    <n v="249.9"/>
    <s v=""/>
  </r>
  <r>
    <s v="2423"/>
    <s v="0924"/>
    <x v="3"/>
    <d v="2024-12-10T00:00:00"/>
    <m/>
    <x v="6"/>
    <s v="GRITSCH"/>
    <x v="2"/>
    <x v="7"/>
    <n v="1"/>
    <x v="1"/>
    <s v="DIANTEIRO"/>
    <x v="1"/>
    <x v="45"/>
    <s v="ULTIMATOUR"/>
    <x v="1"/>
    <s v="VW SAVEIRO"/>
    <s v="SEP6E11"/>
    <n v="51810"/>
    <n v="51810"/>
    <n v="91010"/>
    <n v="39200"/>
    <s v="OK "/>
    <s v="JR DIAS "/>
    <n v="16505"/>
    <n v="240.5"/>
    <n v="240.5"/>
    <n v="6.1352040816326529E-3"/>
  </r>
  <r>
    <n v="2424"/>
    <s v="0924"/>
    <x v="3"/>
    <d v="2024-12-10T00:00:00"/>
    <m/>
    <x v="6"/>
    <s v="GRITSCH"/>
    <x v="2"/>
    <x v="7"/>
    <n v="1"/>
    <x v="1"/>
    <s v="DIANTEIRO"/>
    <x v="1"/>
    <x v="45"/>
    <s v="ULTIMATOUR"/>
    <x v="1"/>
    <s v="VW SAVEIRO"/>
    <s v="SEP6E11"/>
    <n v="51870"/>
    <n v="51810"/>
    <n v="91010"/>
    <n v="39200"/>
    <s v="OK "/>
    <s v="JR DIAS "/>
    <n v="16505"/>
    <n v="240.5"/>
    <n v="240.5"/>
    <n v="6.1352040816326529E-3"/>
  </r>
  <r>
    <n v="2425"/>
    <s v="0924"/>
    <x v="3"/>
    <d v="2024-12-10T00:00:00"/>
    <m/>
    <x v="6"/>
    <s v="GRITSCH"/>
    <x v="2"/>
    <x v="7"/>
    <n v="1"/>
    <x v="1"/>
    <s v="DIANTEIRO"/>
    <x v="1"/>
    <x v="45"/>
    <s v="ULTIMATOUR"/>
    <x v="1"/>
    <s v="VW SAVEIRO"/>
    <s v="SEP6E28"/>
    <n v="111444"/>
    <m/>
    <m/>
    <s v=""/>
    <s v="OK "/>
    <s v="JR DIAS "/>
    <n v="16505"/>
    <n v="240.5"/>
    <n v="240.5"/>
    <s v=""/>
  </r>
  <r>
    <n v="2426"/>
    <s v="0924"/>
    <x v="3"/>
    <d v="2024-12-10T00:00:00"/>
    <m/>
    <x v="6"/>
    <s v="GRITSCH"/>
    <x v="2"/>
    <x v="7"/>
    <n v="1"/>
    <x v="1"/>
    <s v="DIANTEIRO"/>
    <x v="1"/>
    <x v="45"/>
    <s v="ULTIMATOUR"/>
    <x v="1"/>
    <s v="VW SAVEIRO"/>
    <s v="SEP6E28"/>
    <n v="111444"/>
    <m/>
    <m/>
    <s v=""/>
    <s v="OK "/>
    <s v="JR DIAS "/>
    <n v="16505"/>
    <n v="240.5"/>
    <n v="240.5"/>
    <s v=""/>
  </r>
  <r>
    <n v="2427"/>
    <s v="0924"/>
    <x v="3"/>
    <d v="2024-12-10T00:00:00"/>
    <m/>
    <x v="6"/>
    <s v="GRITSCH"/>
    <x v="2"/>
    <x v="7"/>
    <n v="1"/>
    <x v="1"/>
    <s v="TRASEIRO"/>
    <x v="1"/>
    <x v="45"/>
    <s v="ULTIMATOUR"/>
    <x v="1"/>
    <s v="VW SAVEIRO"/>
    <s v="SEP6E28"/>
    <n v="111444"/>
    <m/>
    <m/>
    <s v=""/>
    <s v="OK "/>
    <s v="JR DIAS "/>
    <n v="16505"/>
    <n v="240.5"/>
    <n v="240.5"/>
    <s v=""/>
  </r>
  <r>
    <n v="2428"/>
    <s v="0924"/>
    <x v="3"/>
    <d v="2024-12-10T00:00:00"/>
    <m/>
    <x v="6"/>
    <s v="GRITSCH"/>
    <x v="2"/>
    <x v="7"/>
    <n v="1"/>
    <x v="1"/>
    <s v="TRASEIRO"/>
    <x v="1"/>
    <x v="45"/>
    <s v="ULTIMATOUR"/>
    <x v="1"/>
    <s v="VW SAVEIRO"/>
    <s v="SEP6E28"/>
    <n v="111444"/>
    <m/>
    <m/>
    <s v=""/>
    <s v="OK "/>
    <s v="JR DIAS "/>
    <n v="16505"/>
    <n v="240.5"/>
    <n v="240.5"/>
    <s v=""/>
  </r>
  <r>
    <n v="2429"/>
    <s v="0924"/>
    <x v="3"/>
    <d v="2024-12-10T00:00:00"/>
    <m/>
    <x v="6"/>
    <s v="GRITSCH"/>
    <x v="2"/>
    <x v="3"/>
    <n v="1"/>
    <x v="1"/>
    <s v="TRASEIRO"/>
    <x v="1"/>
    <x v="45"/>
    <s v="ULTIMATOUR"/>
    <x v="1"/>
    <s v="VW SAVEIRO"/>
    <s v="SFD2H30"/>
    <n v="61290"/>
    <m/>
    <m/>
    <s v=""/>
    <s v="OK "/>
    <s v="JR DIAS "/>
    <n v="16505"/>
    <n v="240.5"/>
    <n v="240.5"/>
    <s v=""/>
  </r>
  <r>
    <n v="2430"/>
    <s v="0924"/>
    <x v="3"/>
    <d v="2024-12-10T00:00:00"/>
    <m/>
    <x v="6"/>
    <s v="GRITSCH"/>
    <x v="2"/>
    <x v="3"/>
    <n v="1"/>
    <x v="1"/>
    <s v="TRASEIRO"/>
    <x v="1"/>
    <x v="45"/>
    <s v="ULTIMATOUR"/>
    <x v="1"/>
    <s v="VW SAVEIRO"/>
    <s v="SFD2H30"/>
    <n v="61290"/>
    <m/>
    <m/>
    <s v=""/>
    <s v="OK "/>
    <s v="JR DIAS "/>
    <n v="16505"/>
    <n v="240.5"/>
    <n v="240.5"/>
    <s v=""/>
  </r>
  <r>
    <n v="2431"/>
    <s v="3724"/>
    <x v="3"/>
    <d v="2024-12-11T00:00:00"/>
    <m/>
    <x v="6"/>
    <s v="GRITSCH"/>
    <x v="5"/>
    <x v="3"/>
    <n v="1"/>
    <x v="1"/>
    <s v="DIANTEIRO"/>
    <x v="11"/>
    <x v="11"/>
    <s v="HIFLY HF261 TECHCO 1"/>
    <x v="1"/>
    <s v="FIAT STRADA"/>
    <s v="SDT8J68"/>
    <s v="93597"/>
    <m/>
    <m/>
    <s v=""/>
    <s v="OK "/>
    <s v="TRISSINO"/>
    <n v="64894"/>
    <n v="359.65"/>
    <n v="359.65"/>
    <s v=""/>
  </r>
  <r>
    <n v="2432"/>
    <s v="3724"/>
    <x v="3"/>
    <d v="2024-12-11T00:00:00"/>
    <m/>
    <x v="6"/>
    <s v="GRITSCH"/>
    <x v="5"/>
    <x v="3"/>
    <n v="1"/>
    <x v="1"/>
    <s v="DIANTEIRO"/>
    <x v="11"/>
    <x v="11"/>
    <s v="HIFLY HF261 TECHCO 1"/>
    <x v="1"/>
    <s v="FIAT STRADA"/>
    <s v="SDT8J68"/>
    <s v="93597"/>
    <m/>
    <m/>
    <s v=""/>
    <s v="OK "/>
    <s v="TRISSINO"/>
    <n v="64894"/>
    <n v="359.65"/>
    <n v="359.65"/>
    <s v=""/>
  </r>
  <r>
    <n v="2433"/>
    <s v="3724"/>
    <x v="3"/>
    <d v="2024-12-11T00:00:00"/>
    <m/>
    <x v="6"/>
    <s v="GRITSCH"/>
    <x v="5"/>
    <x v="3"/>
    <n v="1"/>
    <x v="1"/>
    <s v="TRASEIRO"/>
    <x v="11"/>
    <x v="11"/>
    <s v="HIFLY HF261 TECHCO 1"/>
    <x v="1"/>
    <s v="FIAT STRADA"/>
    <s v="SDT8J68"/>
    <s v="93597"/>
    <m/>
    <m/>
    <s v=""/>
    <s v="OK "/>
    <s v="TRISSINO"/>
    <n v="64894"/>
    <n v="359.65"/>
    <n v="359.65"/>
    <s v=""/>
  </r>
  <r>
    <n v="2435"/>
    <s v="3724"/>
    <x v="3"/>
    <d v="2024-12-11T00:00:00"/>
    <m/>
    <x v="6"/>
    <s v="GRITSCH"/>
    <x v="5"/>
    <x v="3"/>
    <n v="1"/>
    <x v="1"/>
    <s v="TRASEIRO"/>
    <x v="11"/>
    <x v="11"/>
    <s v="HIFLY HF261 TECHCO 1"/>
    <x v="1"/>
    <s v="FIAT STRADA"/>
    <s v="SDT8J68"/>
    <s v="93597"/>
    <m/>
    <m/>
    <s v=""/>
    <s v="OK "/>
    <s v="TRISSINO"/>
    <n v="64894"/>
    <n v="359.65"/>
    <n v="359.65"/>
    <s v=""/>
  </r>
  <r>
    <s v="2446"/>
    <s v="0924"/>
    <x v="3"/>
    <d v="2024-12-11T00:00:00"/>
    <m/>
    <x v="6"/>
    <s v="GRITSCH"/>
    <x v="2"/>
    <x v="7"/>
    <n v="1"/>
    <x v="1"/>
    <s v="TRASEIRO"/>
    <x v="1"/>
    <x v="45"/>
    <s v="ULTIMATOUR"/>
    <x v="1"/>
    <s v="VW SAVEIRO"/>
    <s v="SDU9F63"/>
    <n v="71464"/>
    <m/>
    <m/>
    <s v=""/>
    <s v="OK "/>
    <s v="JR DIAS "/>
    <s v="16505"/>
    <n v="240.5"/>
    <n v="240.5"/>
    <s v=""/>
  </r>
  <r>
    <s v="2447"/>
    <s v="0924"/>
    <x v="3"/>
    <d v="2024-12-11T00:00:00"/>
    <m/>
    <x v="6"/>
    <s v="GRITSCH"/>
    <x v="2"/>
    <x v="7"/>
    <n v="1"/>
    <x v="1"/>
    <s v="TRASEIRO"/>
    <x v="1"/>
    <x v="45"/>
    <s v="ULTIMATOUR"/>
    <x v="1"/>
    <s v="VW SAVEIRO"/>
    <s v="SDU9F63"/>
    <n v="71464"/>
    <m/>
    <m/>
    <s v=""/>
    <s v="OK "/>
    <s v="JR DIAS "/>
    <s v="16505"/>
    <n v="240.5"/>
    <n v="240.5"/>
    <s v=""/>
  </r>
  <r>
    <s v="2444"/>
    <s v="0824"/>
    <x v="3"/>
    <d v="2024-12-11T00:00:00"/>
    <m/>
    <x v="6"/>
    <s v="GRITSCH"/>
    <x v="2"/>
    <x v="7"/>
    <n v="1"/>
    <x v="1"/>
    <s v="DIANTEIRO"/>
    <x v="1"/>
    <x v="45"/>
    <s v="ULTIMATOUR"/>
    <x v="1"/>
    <s v="VW SAVEIRO"/>
    <s v="SDU9G05"/>
    <n v="129113"/>
    <m/>
    <m/>
    <s v=""/>
    <s v="OK "/>
    <s v="JR DIAS "/>
    <s v="16505"/>
    <n v="240.5"/>
    <n v="240.5"/>
    <s v=""/>
  </r>
  <r>
    <s v="2445"/>
    <s v="0924"/>
    <x v="3"/>
    <d v="2024-12-11T00:00:00"/>
    <m/>
    <x v="6"/>
    <s v="GRITSCH"/>
    <x v="2"/>
    <x v="7"/>
    <n v="1"/>
    <x v="1"/>
    <s v="DIANTEIRO"/>
    <x v="1"/>
    <x v="45"/>
    <s v="ULTIMATOUR"/>
    <x v="1"/>
    <s v="VW SAVEIRO"/>
    <s v="SDU9G05"/>
    <n v="129113"/>
    <m/>
    <m/>
    <s v=""/>
    <s v="OK "/>
    <s v="JR DIAS "/>
    <s v="16505"/>
    <n v="240.5"/>
    <n v="240.5"/>
    <s v=""/>
  </r>
  <r>
    <n v="1212"/>
    <s v="2023"/>
    <x v="3"/>
    <d v="2024-12-11T00:00:00"/>
    <d v="2024-12-11T00:00:00"/>
    <x v="6"/>
    <s v="GRITSCH"/>
    <x v="5"/>
    <x v="4"/>
    <n v="1"/>
    <x v="4"/>
    <s v="TRUCK"/>
    <x v="10"/>
    <x v="31"/>
    <s v="1°RECAP"/>
    <x v="0"/>
    <s v="CAMINHÃO VW 33.330"/>
    <s v="SES2D41"/>
    <n v="162126"/>
    <n v="162126"/>
    <m/>
    <s v=""/>
    <s v="OK "/>
    <s v="IVO RECAP "/>
    <s v="65569"/>
    <n v="550"/>
    <n v="550"/>
    <s v=""/>
  </r>
  <r>
    <s v="2362"/>
    <s v="4323"/>
    <x v="3"/>
    <d v="2024-12-11T00:00:00"/>
    <d v="2024-12-11T00:00:00"/>
    <x v="6"/>
    <s v="GRITSCH"/>
    <x v="5"/>
    <x v="4"/>
    <n v="1"/>
    <x v="4"/>
    <s v="TRUCK"/>
    <x v="10"/>
    <x v="31"/>
    <s v="1°RECAP"/>
    <x v="0"/>
    <s v="CAMINHÃO VW 33.330"/>
    <s v="SES2D41"/>
    <n v="162126"/>
    <n v="162126"/>
    <m/>
    <s v=""/>
    <s v="OK "/>
    <s v="IVO RECAP "/>
    <s v="65569"/>
    <n v="550"/>
    <n v="550"/>
    <s v=""/>
  </r>
  <r>
    <n v="2366"/>
    <s v="4322"/>
    <x v="3"/>
    <d v="2024-12-11T00:00:00"/>
    <d v="2024-12-11T00:00:00"/>
    <x v="6"/>
    <s v="GRITSCH"/>
    <x v="5"/>
    <x v="4"/>
    <n v="1"/>
    <x v="4"/>
    <s v="TRUCK"/>
    <x v="10"/>
    <x v="31"/>
    <s v="1°RECAP"/>
    <x v="0"/>
    <s v="CAMINHÃO VW 33.330"/>
    <s v="SES2D41"/>
    <n v="162126"/>
    <n v="162126"/>
    <m/>
    <s v=""/>
    <s v="OK "/>
    <s v="IVO RECAP "/>
    <s v="65569"/>
    <n v="550"/>
    <n v="550"/>
    <s v=""/>
  </r>
  <r>
    <n v="2418"/>
    <s v="4322"/>
    <x v="3"/>
    <d v="2024-12-11T00:00:00"/>
    <d v="2024-12-11T00:00:00"/>
    <x v="6"/>
    <s v="GRITSCH"/>
    <x v="5"/>
    <x v="4"/>
    <n v="1"/>
    <x v="4"/>
    <s v="TRUCK"/>
    <x v="10"/>
    <x v="31"/>
    <s v="1°RECAP"/>
    <x v="0"/>
    <s v="CAMINHÃO VW 33.330"/>
    <s v="SES2D41"/>
    <n v="162126"/>
    <n v="162126"/>
    <m/>
    <s v=""/>
    <s v="OK "/>
    <s v="IVO RECAP "/>
    <s v="65569"/>
    <n v="550"/>
    <n v="550"/>
    <s v=""/>
  </r>
  <r>
    <s v="APHN2"/>
    <s v="1424"/>
    <x v="3"/>
    <d v="2024-12-13T00:00:00"/>
    <d v="2024-12-13T00:00:00"/>
    <x v="6"/>
    <s v="GRITSCH"/>
    <x v="5"/>
    <x v="0"/>
    <n v="1"/>
    <x v="3"/>
    <s v="TRAÇÃO"/>
    <x v="4"/>
    <x v="47"/>
    <s v="XBRI CARGOPLUS 2"/>
    <x v="1"/>
    <s v="FORD CARGO 816S"/>
    <s v="BDD3B71"/>
    <n v="140240"/>
    <m/>
    <m/>
    <s v=""/>
    <s v="OK "/>
    <s v="GOMMA "/>
    <n v="2851"/>
    <n v="659.23"/>
    <n v="659.23"/>
    <s v=""/>
  </r>
  <r>
    <n v="2450"/>
    <s v="2924"/>
    <x v="3"/>
    <d v="2024-12-16T00:00:00"/>
    <d v="2024-12-16T00:00:00"/>
    <x v="6"/>
    <s v="GRITSCH"/>
    <x v="5"/>
    <x v="4"/>
    <n v="1"/>
    <x v="0"/>
    <s v="DIANTEIRO"/>
    <x v="0"/>
    <x v="39"/>
    <s v="SUNNY NL106"/>
    <x v="1"/>
    <s v="RENAULT MASTER"/>
    <s v="BDD0B38"/>
    <n v="103540"/>
    <n v="103540"/>
    <m/>
    <s v=""/>
    <s v="OK "/>
    <s v="GOMMA "/>
    <n v="3091"/>
    <n v="547.65"/>
    <n v="547.65"/>
    <s v=""/>
  </r>
  <r>
    <n v="2451"/>
    <s v="2924"/>
    <x v="3"/>
    <d v="2024-12-16T00:00:00"/>
    <d v="2024-12-16T00:00:00"/>
    <x v="6"/>
    <s v="GRITSCH"/>
    <x v="5"/>
    <x v="4"/>
    <n v="1"/>
    <x v="0"/>
    <s v="DIANTEIRO"/>
    <x v="0"/>
    <x v="39"/>
    <s v="SUNNY NL106"/>
    <x v="1"/>
    <s v="RENAULT MASTER"/>
    <s v="BDD0B38"/>
    <n v="103540"/>
    <n v="103540"/>
    <m/>
    <s v=""/>
    <s v="OK "/>
    <s v="GOMMA "/>
    <n v="3091"/>
    <n v="547.65"/>
    <n v="547.65"/>
    <s v=""/>
  </r>
  <r>
    <s v="2453"/>
    <s v="2924"/>
    <x v="4"/>
    <d v="2024-12-16T00:00:00"/>
    <d v="2024-12-16T00:00:00"/>
    <x v="6"/>
    <s v="GRITSCH"/>
    <x v="5"/>
    <x v="4"/>
    <n v="1"/>
    <x v="0"/>
    <s v="TRASEIRO"/>
    <x v="0"/>
    <x v="39"/>
    <s v="SUNNY NL106"/>
    <x v="1"/>
    <s v="RENAULT MASTER"/>
    <s v="BEY4E58"/>
    <n v="144800"/>
    <n v="144800"/>
    <m/>
    <s v=""/>
    <s v="OK "/>
    <s v="GOMMA "/>
    <n v="3091"/>
    <n v="547.65"/>
    <n v="547.65"/>
    <s v=""/>
  </r>
  <r>
    <s v="2452"/>
    <s v="2924"/>
    <x v="4"/>
    <d v="2024-12-16T00:00:00"/>
    <d v="2024-12-16T00:00:00"/>
    <x v="6"/>
    <s v="GRITSCH"/>
    <x v="5"/>
    <x v="4"/>
    <n v="1"/>
    <x v="0"/>
    <s v="TRASEIRO"/>
    <x v="0"/>
    <x v="39"/>
    <s v="SUNNY NL106"/>
    <x v="1"/>
    <s v="RENAULT MASTER"/>
    <s v="BEY4E58"/>
    <n v="144800"/>
    <n v="144800"/>
    <m/>
    <s v=""/>
    <s v="OK "/>
    <s v="GOMMA "/>
    <n v="3091"/>
    <n v="547.65"/>
    <n v="547.65"/>
    <s v=""/>
  </r>
  <r>
    <n v="2441"/>
    <s v="0821"/>
    <x v="3"/>
    <d v="2024-12-16T00:00:00"/>
    <d v="2024-12-16T00:00:00"/>
    <x v="6"/>
    <s v="GRITSCH"/>
    <x v="5"/>
    <x v="4"/>
    <n v="1"/>
    <x v="4"/>
    <s v="TRUCK"/>
    <x v="10"/>
    <x v="31"/>
    <s v="2°RECAP"/>
    <x v="0"/>
    <s v="CAMINHÃO VW 24.280"/>
    <s v="RHL3E04"/>
    <n v="482762"/>
    <n v="482762"/>
    <m/>
    <s v=""/>
    <s v="OK "/>
    <s v="APROVEITAMENTO"/>
    <s v="EST"/>
    <n v="0"/>
    <n v="0"/>
    <s v=""/>
  </r>
  <r>
    <n v="41"/>
    <s v="0821"/>
    <x v="3"/>
    <d v="2024-12-16T00:00:00"/>
    <d v="2024-12-16T00:00:00"/>
    <x v="6"/>
    <s v="GRITSCH"/>
    <x v="5"/>
    <x v="4"/>
    <n v="1"/>
    <x v="4"/>
    <s v="TRUCK"/>
    <x v="10"/>
    <x v="31"/>
    <s v="2°RECAP"/>
    <x v="0"/>
    <s v="CAMINHÃO VW 24.280"/>
    <s v="RHL3E04"/>
    <n v="482762"/>
    <n v="482762"/>
    <m/>
    <s v=""/>
    <s v="OK "/>
    <s v="APROVEITAMENTO"/>
    <s v="EST"/>
    <n v="0"/>
    <n v="0"/>
    <s v=""/>
  </r>
  <r>
    <n v="2464"/>
    <s v="3523"/>
    <x v="3"/>
    <d v="2024-12-16T00:00:00"/>
    <d v="2024-12-16T00:00:00"/>
    <x v="6"/>
    <s v="GRITSCH"/>
    <x v="5"/>
    <x v="4"/>
    <n v="1"/>
    <x v="4"/>
    <s v="TRAÇÃO"/>
    <x v="10"/>
    <x v="31"/>
    <s v="2°RECAP"/>
    <x v="0"/>
    <s v="CAMINHÃO VW 24.280"/>
    <s v="RHL3E04"/>
    <n v="482762"/>
    <n v="482762"/>
    <m/>
    <s v=""/>
    <s v="OK "/>
    <s v="APROVEITAMENTO"/>
    <s v="EST"/>
    <n v="0"/>
    <n v="0"/>
    <s v=""/>
  </r>
  <r>
    <n v="2465"/>
    <s v="3523"/>
    <x v="3"/>
    <d v="2024-12-16T00:00:00"/>
    <d v="2024-12-16T00:00:00"/>
    <x v="6"/>
    <s v="GRITSCH"/>
    <x v="5"/>
    <x v="4"/>
    <n v="1"/>
    <x v="4"/>
    <s v="TRAÇÃO"/>
    <x v="10"/>
    <x v="31"/>
    <s v="2°RECAP"/>
    <x v="0"/>
    <s v="CAMINHÃO VW 24.280"/>
    <s v="RHL3E04"/>
    <n v="482762"/>
    <n v="482762"/>
    <m/>
    <s v=""/>
    <s v="OK "/>
    <s v="APROVEITAMENTO"/>
    <s v="EST"/>
    <n v="0"/>
    <n v="0"/>
    <s v=""/>
  </r>
  <r>
    <s v="2454"/>
    <s v="2924"/>
    <x v="3"/>
    <d v="2024-12-16T00:00:00"/>
    <d v="2024-12-16T00:00:00"/>
    <x v="6"/>
    <s v="GRITSCH"/>
    <x v="5"/>
    <x v="4"/>
    <n v="1"/>
    <x v="2"/>
    <s v="DIANTEIRO"/>
    <x v="2"/>
    <x v="11"/>
    <s v="HIFLY SUPER2000"/>
    <x v="1"/>
    <s v="FIAT FIORINO"/>
    <s v="RHS8D23"/>
    <n v="133531"/>
    <n v="133531"/>
    <m/>
    <s v=""/>
    <s v="OK "/>
    <s v="GOMMA "/>
    <n v="3123"/>
    <n v="276.92"/>
    <n v="276.92"/>
    <s v=""/>
  </r>
  <r>
    <n v="2455"/>
    <s v="2924"/>
    <x v="3"/>
    <d v="2024-12-16T00:00:00"/>
    <d v="2024-12-16T00:00:00"/>
    <x v="6"/>
    <s v="GRITSCH"/>
    <x v="5"/>
    <x v="4"/>
    <n v="1"/>
    <x v="2"/>
    <s v="DIANTEIRO"/>
    <x v="2"/>
    <x v="11"/>
    <s v="HIFLY SUPER2000"/>
    <x v="2"/>
    <s v="FIAT FIORINO"/>
    <s v="RHS8D23"/>
    <n v="133531"/>
    <n v="133531"/>
    <m/>
    <s v=""/>
    <s v="OK "/>
    <s v="GOMMA "/>
    <n v="3123"/>
    <n v="276.92"/>
    <n v="276.92"/>
    <s v=""/>
  </r>
  <r>
    <n v="2448"/>
    <s v="2924"/>
    <x v="3"/>
    <d v="2024-12-16T00:00:00"/>
    <d v="2024-12-16T00:00:00"/>
    <x v="6"/>
    <s v="GRITSCH"/>
    <x v="5"/>
    <x v="4"/>
    <n v="1"/>
    <x v="2"/>
    <s v="DIANTEIRO"/>
    <x v="2"/>
    <x v="11"/>
    <s v="HIFLY SUPER2000"/>
    <x v="2"/>
    <s v="FIAT FIORINO"/>
    <s v="RHT9E50"/>
    <n v="102295"/>
    <n v="102295"/>
    <m/>
    <s v=""/>
    <s v="OK "/>
    <s v="GOMMA "/>
    <n v="3123"/>
    <n v="276.92"/>
    <n v="276.92"/>
    <s v=""/>
  </r>
  <r>
    <n v="2449"/>
    <s v="2924"/>
    <x v="3"/>
    <d v="2024-12-16T00:00:00"/>
    <d v="2024-12-16T00:00:00"/>
    <x v="6"/>
    <s v="GRITSCH"/>
    <x v="5"/>
    <x v="4"/>
    <n v="1"/>
    <x v="2"/>
    <s v="DIANTEIRO"/>
    <x v="2"/>
    <x v="11"/>
    <s v="HIFLY SUPER2000"/>
    <x v="2"/>
    <s v="FIAT FIORINO"/>
    <s v="RHT9E50"/>
    <n v="102295"/>
    <n v="102295"/>
    <m/>
    <s v=""/>
    <s v="OK "/>
    <s v="GOMMA "/>
    <n v="3123"/>
    <n v="276.92"/>
    <n v="276.92"/>
    <s v=""/>
  </r>
  <r>
    <n v="2460"/>
    <s v="0924"/>
    <x v="3"/>
    <d v="2024-12-16T00:00:00"/>
    <m/>
    <x v="6"/>
    <s v="GRITSCH"/>
    <x v="2"/>
    <x v="11"/>
    <n v="1"/>
    <x v="1"/>
    <s v="DIANTEIRO"/>
    <x v="1"/>
    <x v="45"/>
    <s v="ULTIMATOUR"/>
    <x v="1"/>
    <s v="VW SAVEIRO"/>
    <s v="SDU9F92"/>
    <n v="47352"/>
    <m/>
    <m/>
    <s v=""/>
    <s v="OK "/>
    <s v="JR DIAS "/>
    <n v="16505"/>
    <n v="240.5"/>
    <n v="240.5"/>
    <s v=""/>
  </r>
  <r>
    <n v="2461"/>
    <s v="0824"/>
    <x v="3"/>
    <d v="2024-12-16T00:00:00"/>
    <m/>
    <x v="6"/>
    <s v="GRITSCH"/>
    <x v="2"/>
    <x v="11"/>
    <n v="1"/>
    <x v="1"/>
    <s v="DIANTEIRO"/>
    <x v="1"/>
    <x v="45"/>
    <s v="ULTIMATOUR"/>
    <x v="1"/>
    <s v="VW SAVEIRO"/>
    <s v="SDU9F92"/>
    <n v="47352"/>
    <m/>
    <m/>
    <s v=""/>
    <s v="OK "/>
    <s v="JR DIAS "/>
    <n v="16505"/>
    <n v="240.5"/>
    <n v="240.5"/>
    <s v=""/>
  </r>
  <r>
    <n v="2462"/>
    <s v="0924"/>
    <x v="3"/>
    <d v="2024-12-16T00:00:00"/>
    <m/>
    <x v="6"/>
    <s v="GRITSCH"/>
    <x v="2"/>
    <x v="11"/>
    <n v="1"/>
    <x v="1"/>
    <s v="TRASEIRO"/>
    <x v="1"/>
    <x v="45"/>
    <s v="ULTIMATOUR"/>
    <x v="1"/>
    <s v="VW SAVEIRO"/>
    <s v="SDU9F92"/>
    <n v="47352"/>
    <m/>
    <m/>
    <s v=""/>
    <s v="OK "/>
    <s v="JR DIAS "/>
    <n v="16505"/>
    <n v="240.5"/>
    <n v="240.5"/>
    <s v=""/>
  </r>
  <r>
    <n v="2463"/>
    <s v="0924"/>
    <x v="3"/>
    <d v="2024-12-16T00:00:00"/>
    <m/>
    <x v="6"/>
    <s v="GRITSCH"/>
    <x v="2"/>
    <x v="11"/>
    <n v="1"/>
    <x v="1"/>
    <s v="TRASEIRO"/>
    <x v="1"/>
    <x v="45"/>
    <s v="ULTIMATOUR"/>
    <x v="1"/>
    <s v="VW SAVEIRO"/>
    <s v="SDU9F92"/>
    <n v="47352"/>
    <m/>
    <m/>
    <s v=""/>
    <s v="OK "/>
    <s v="JR DIAS "/>
    <n v="16505"/>
    <n v="240.5"/>
    <n v="240.5"/>
    <s v=""/>
  </r>
  <r>
    <n v="2458"/>
    <s v="0924"/>
    <x v="3"/>
    <d v="2024-12-16T00:00:00"/>
    <m/>
    <x v="6"/>
    <s v="GRITSCH"/>
    <x v="3"/>
    <x v="18"/>
    <n v="1"/>
    <x v="1"/>
    <s v="TRASEIRO"/>
    <x v="1"/>
    <x v="45"/>
    <s v="ULTIMATOUR"/>
    <x v="1"/>
    <s v="VW SAVEIRO"/>
    <s v="SEI5B93"/>
    <n v="63955"/>
    <m/>
    <m/>
    <s v=""/>
    <s v="OK "/>
    <s v="JR DIAS "/>
    <n v="16505"/>
    <n v="240.5"/>
    <n v="240.5"/>
    <s v=""/>
  </r>
  <r>
    <s v="2459"/>
    <s v="0824"/>
    <x v="3"/>
    <d v="2024-12-16T00:00:00"/>
    <m/>
    <x v="6"/>
    <s v="GRITSCH"/>
    <x v="3"/>
    <x v="18"/>
    <n v="1"/>
    <x v="1"/>
    <s v="TRASEIRO"/>
    <x v="1"/>
    <x v="45"/>
    <s v="ULTIMATOUR"/>
    <x v="1"/>
    <s v="VW SAVEIRO"/>
    <s v="SEI5B93"/>
    <n v="63955"/>
    <m/>
    <m/>
    <s v=""/>
    <s v="OK "/>
    <s v="JR DIAS "/>
    <n v="16505"/>
    <n v="240.5"/>
    <n v="240.5"/>
    <s v=""/>
  </r>
  <r>
    <s v="2410"/>
    <s v="3723"/>
    <x v="3"/>
    <d v="2024-12-16T00:00:00"/>
    <d v="2024-12-16T00:00:00"/>
    <x v="6"/>
    <s v="GRITSCH"/>
    <x v="5"/>
    <x v="4"/>
    <n v="1"/>
    <x v="4"/>
    <s v="DIANTEIRO"/>
    <x v="10"/>
    <x v="3"/>
    <s v="ENDURACE 2 LISO"/>
    <x v="1"/>
    <s v="CAMINHÃO VW 33.330"/>
    <s v="SEW5B71"/>
    <n v="129593"/>
    <n v="129593"/>
    <m/>
    <s v=""/>
    <s v="OK "/>
    <s v="GOMMA "/>
    <n v="3112"/>
    <n v="1749.49"/>
    <n v="1749.49"/>
    <s v=""/>
  </r>
  <r>
    <n v="2411"/>
    <s v="3723"/>
    <x v="3"/>
    <d v="2024-12-16T00:00:00"/>
    <d v="2024-12-16T00:00:00"/>
    <x v="6"/>
    <s v="GRITSCH"/>
    <x v="5"/>
    <x v="4"/>
    <n v="1"/>
    <x v="4"/>
    <s v="DIANTEIRO"/>
    <x v="10"/>
    <x v="3"/>
    <s v="ENDURACE 2 LISO"/>
    <x v="2"/>
    <s v="CAMINHÃO VW 33.330"/>
    <s v="SEW5B71"/>
    <n v="129593"/>
    <n v="129593"/>
    <m/>
    <s v=""/>
    <s v="OK "/>
    <s v="GOMMA "/>
    <n v="3112"/>
    <n v="1749.49"/>
    <n v="1749.49"/>
    <s v=""/>
  </r>
  <r>
    <n v="71"/>
    <s v="0222"/>
    <x v="3"/>
    <d v="2024-12-16T00:00:00"/>
    <d v="2024-12-16T00:00:00"/>
    <x v="6"/>
    <s v="GRITSCH"/>
    <x v="5"/>
    <x v="4"/>
    <n v="1"/>
    <x v="4"/>
    <s v="TRUCK"/>
    <x v="10"/>
    <x v="31"/>
    <s v="RECAP"/>
    <x v="0"/>
    <s v="CAMINHÃO VW 33.330"/>
    <s v="SEW5B71"/>
    <n v="129593"/>
    <n v="129593"/>
    <m/>
    <s v=""/>
    <s v="OK "/>
    <s v="IVO RECAP "/>
    <n v="65569"/>
    <n v="550"/>
    <n v="550"/>
    <s v=""/>
  </r>
  <r>
    <n v="85"/>
    <s v="3619"/>
    <x v="3"/>
    <d v="2024-12-16T00:00:00"/>
    <d v="2024-12-16T00:00:00"/>
    <x v="6"/>
    <s v="GRITSCH"/>
    <x v="5"/>
    <x v="4"/>
    <n v="1"/>
    <x v="4"/>
    <s v="TRUCK"/>
    <x v="10"/>
    <x v="31"/>
    <s v="RECAP"/>
    <x v="0"/>
    <s v="CAMINHÃO VW 33.330"/>
    <s v="SEW5B71"/>
    <n v="129593"/>
    <n v="129593"/>
    <m/>
    <s v=""/>
    <s v="OK "/>
    <s v="IVO RECAP "/>
    <s v="65569-2"/>
    <n v="590"/>
    <n v="590"/>
    <s v=""/>
  </r>
  <r>
    <n v="2363"/>
    <s v="4323"/>
    <x v="3"/>
    <d v="2024-12-16T00:00:00"/>
    <d v="2024-12-16T00:00:00"/>
    <x v="6"/>
    <s v="GRITSCH"/>
    <x v="5"/>
    <x v="4"/>
    <n v="1"/>
    <x v="4"/>
    <s v="TRUCK"/>
    <x v="10"/>
    <x v="31"/>
    <s v="RECAP"/>
    <x v="0"/>
    <s v="CAMINHÃO VW 33.330"/>
    <s v="SEW5B71"/>
    <n v="129593"/>
    <n v="129593"/>
    <m/>
    <s v=""/>
    <s v="OK "/>
    <s v="IVO RECAP "/>
    <n v="56594"/>
    <n v="550"/>
    <n v="550"/>
    <s v=""/>
  </r>
  <r>
    <n v="1477"/>
    <s v="0623"/>
    <x v="3"/>
    <d v="2024-12-16T00:00:00"/>
    <d v="2024-12-16T00:00:00"/>
    <x v="6"/>
    <s v="GRITSCH"/>
    <x v="5"/>
    <x v="4"/>
    <n v="1"/>
    <x v="4"/>
    <s v="TRUCK"/>
    <x v="10"/>
    <x v="31"/>
    <s v="RECAP"/>
    <x v="0"/>
    <s v="CAMINHÃO VW 33.330"/>
    <s v="SEW5B71"/>
    <n v="129593"/>
    <n v="129593"/>
    <m/>
    <s v=""/>
    <s v="OK "/>
    <s v="IVO RECAP "/>
    <s v="64150-1"/>
    <n v="180"/>
    <n v="180"/>
    <s v=""/>
  </r>
  <r>
    <n v="2472"/>
    <s v="2924"/>
    <x v="3"/>
    <d v="2024-12-18T00:00:00"/>
    <d v="2024-12-18T00:00:00"/>
    <x v="6"/>
    <s v="GRITSCH"/>
    <x v="5"/>
    <x v="4"/>
    <n v="1"/>
    <x v="0"/>
    <s v="DIANTEIRO"/>
    <x v="0"/>
    <x v="39"/>
    <s v="SUNNY NL106"/>
    <x v="1"/>
    <s v="RENAULT MASTER"/>
    <s v="RHP 7C51"/>
    <n v="202386"/>
    <n v="202386"/>
    <m/>
    <s v=""/>
    <s v="OK "/>
    <s v="GOMMA "/>
    <n v="3091"/>
    <n v="547.65"/>
    <n v="547.65"/>
    <s v=""/>
  </r>
  <r>
    <n v="2473"/>
    <s v="2924"/>
    <x v="3"/>
    <d v="2024-12-18T00:00:00"/>
    <d v="2024-12-18T00:00:00"/>
    <x v="6"/>
    <s v="GRITSCH"/>
    <x v="5"/>
    <x v="4"/>
    <n v="1"/>
    <x v="0"/>
    <s v="DIANTEIRO"/>
    <x v="0"/>
    <x v="39"/>
    <s v="SUNNY NL106"/>
    <x v="1"/>
    <s v="RENAULT MASTER"/>
    <s v="RHP 7C51"/>
    <n v="202386"/>
    <n v="202386"/>
    <m/>
    <s v=""/>
    <s v="OK "/>
    <s v="GOMMA "/>
    <n v="3091"/>
    <n v="547.65"/>
    <n v="547.65"/>
    <s v=""/>
  </r>
  <r>
    <n v="2439"/>
    <s v="3724"/>
    <x v="3"/>
    <d v="2024-12-18T00:00:00"/>
    <d v="2024-12-18T00:00:00"/>
    <x v="6"/>
    <s v="GRITSCH"/>
    <x v="5"/>
    <x v="4"/>
    <n v="1"/>
    <x v="1"/>
    <s v="DIANTEIRO"/>
    <x v="11"/>
    <x v="11"/>
    <s v="HIFLY HF261 TECHCO 1"/>
    <x v="1"/>
    <s v="FIAT STRADA"/>
    <s v="SDT5A71"/>
    <n v="76627"/>
    <n v="76627"/>
    <m/>
    <s v=""/>
    <s v="OK "/>
    <s v="TRISSINO"/>
    <n v="64894"/>
    <n v="259.64999999999998"/>
    <n v="259.64999999999998"/>
    <s v=""/>
  </r>
  <r>
    <n v="2440"/>
    <s v="3724"/>
    <x v="3"/>
    <d v="2024-12-18T00:00:00"/>
    <d v="2024-12-18T00:00:00"/>
    <x v="6"/>
    <s v="GRITSCH"/>
    <x v="5"/>
    <x v="4"/>
    <n v="1"/>
    <x v="1"/>
    <s v="DIANTEIRO"/>
    <x v="11"/>
    <x v="11"/>
    <s v="HIFLY HF261 TECHCO 1"/>
    <x v="1"/>
    <s v="FIAT STRADA"/>
    <s v="SDT5A71"/>
    <n v="76627"/>
    <n v="76227"/>
    <m/>
    <s v=""/>
    <s v="OK "/>
    <s v="TRISSINO"/>
    <n v="64894"/>
    <n v="259.64999999999998"/>
    <n v="259.64999999999998"/>
    <s v=""/>
  </r>
  <r>
    <s v="2468"/>
    <s v="2924"/>
    <x v="3"/>
    <d v="2024-12-18T00:00:00"/>
    <d v="2024-12-18T00:00:00"/>
    <x v="6"/>
    <s v="GRITSCH"/>
    <x v="5"/>
    <x v="10"/>
    <n v="1"/>
    <x v="2"/>
    <s v="DIANTEIRO"/>
    <x v="2"/>
    <x v="11"/>
    <s v="HIFLY SUPER2000"/>
    <x v="1"/>
    <s v="PATNER"/>
    <s v="SDX2J14"/>
    <n v="101602"/>
    <n v="101602"/>
    <m/>
    <s v=""/>
    <s v="OK "/>
    <s v="GOMMA "/>
    <n v="3123"/>
    <n v="276.92"/>
    <n v="276.92"/>
    <s v=""/>
  </r>
  <r>
    <s v="2469"/>
    <s v="2924"/>
    <x v="3"/>
    <d v="2024-12-18T00:00:00"/>
    <d v="2024-12-18T00:00:00"/>
    <x v="6"/>
    <s v="GRITSCH"/>
    <x v="5"/>
    <x v="10"/>
    <n v="1"/>
    <x v="2"/>
    <s v="DIANTEIRO"/>
    <x v="2"/>
    <x v="11"/>
    <s v="HIFLY SUPER2000"/>
    <x v="1"/>
    <s v="PATNER"/>
    <s v="SDX2J14"/>
    <n v="101602"/>
    <n v="101602"/>
    <m/>
    <m/>
    <s v="OK "/>
    <s v="GOMMA "/>
    <n v="3123"/>
    <n v="276.92"/>
    <n v="276.92"/>
    <s v=""/>
  </r>
  <r>
    <s v="2470"/>
    <s v="2924"/>
    <x v="3"/>
    <d v="2024-12-18T00:00:00"/>
    <d v="2024-12-18T00:00:00"/>
    <x v="6"/>
    <s v="GRITSCH"/>
    <x v="5"/>
    <x v="10"/>
    <n v="1"/>
    <x v="2"/>
    <s v="TRASEIRO"/>
    <x v="2"/>
    <x v="11"/>
    <s v="HIFLY SUPER2000"/>
    <x v="1"/>
    <s v="PATNER"/>
    <s v="SDX2J14"/>
    <n v="101602"/>
    <n v="101602"/>
    <m/>
    <s v=""/>
    <s v="OK "/>
    <s v="GOMMA "/>
    <n v="3123"/>
    <n v="276.92"/>
    <n v="276.92"/>
    <s v=""/>
  </r>
  <r>
    <n v="2471"/>
    <s v="2724"/>
    <x v="3"/>
    <d v="2024-12-18T00:00:00"/>
    <d v="2024-12-18T00:00:00"/>
    <x v="6"/>
    <s v="GRITSCH"/>
    <x v="5"/>
    <x v="10"/>
    <n v="1"/>
    <x v="2"/>
    <s v="TRASEIRO"/>
    <x v="2"/>
    <x v="11"/>
    <s v="HIFLY SUPER2000"/>
    <x v="1"/>
    <s v="PATNER"/>
    <s v="SDX2J14"/>
    <n v="101602"/>
    <n v="101602"/>
    <m/>
    <s v=""/>
    <s v="OK "/>
    <s v="GOMMA "/>
    <n v="3123"/>
    <n v="276.92"/>
    <n v="276.92"/>
    <s v=""/>
  </r>
  <r>
    <n v="2414"/>
    <s v="3823"/>
    <x v="3"/>
    <d v="2024-12-20T00:00:00"/>
    <d v="2024-12-20T00:00:00"/>
    <x v="6"/>
    <s v="GRITSCH"/>
    <x v="5"/>
    <x v="4"/>
    <n v="1"/>
    <x v="4"/>
    <s v="DIANTEIRO"/>
    <x v="10"/>
    <x v="3"/>
    <s v="ENDURACE 2 LISO"/>
    <x v="1"/>
    <s v="CAMINHÃO VW 33.330"/>
    <s v="SEW5B72"/>
    <n v="155229"/>
    <n v="155229"/>
    <m/>
    <s v=""/>
    <s v="OK "/>
    <s v="GOMMA "/>
    <n v="3112"/>
    <n v="1749.49"/>
    <n v="1749.49"/>
    <s v=""/>
  </r>
  <r>
    <n v="2415"/>
    <s v="3823"/>
    <x v="3"/>
    <d v="2024-12-20T00:00:00"/>
    <d v="2024-12-20T00:00:00"/>
    <x v="6"/>
    <s v="GRITSCH"/>
    <x v="5"/>
    <x v="4"/>
    <n v="1"/>
    <x v="4"/>
    <s v="DIANTEIRO"/>
    <x v="10"/>
    <x v="3"/>
    <s v="ENDURACE 2 LISO"/>
    <x v="2"/>
    <s v="CAMINHÃO VW 33.330"/>
    <s v="SEW5B72"/>
    <n v="155299"/>
    <n v="155229"/>
    <m/>
    <s v=""/>
    <s v="OK "/>
    <s v="GOMMA "/>
    <n v="3112"/>
    <n v="1749.49"/>
    <n v="1749.49"/>
    <s v=""/>
  </r>
  <r>
    <n v="1499"/>
    <s v="3523"/>
    <x v="3"/>
    <d v="2024-12-20T00:00:00"/>
    <d v="2024-12-20T00:00:00"/>
    <x v="6"/>
    <s v="GRITSCH"/>
    <x v="5"/>
    <x v="4"/>
    <n v="1"/>
    <x v="4"/>
    <s v="TRUCK"/>
    <x v="10"/>
    <x v="27"/>
    <s v="PIRELLI FR88"/>
    <x v="3"/>
    <s v="CAMINHÃO VW 33.330"/>
    <s v="SEW5B72"/>
    <n v="155299"/>
    <n v="155229"/>
    <m/>
    <s v=""/>
    <s v="OK "/>
    <s v="EST"/>
    <s v="EST"/>
    <n v="0"/>
    <n v="0"/>
    <s v=""/>
  </r>
  <r>
    <s v="V826"/>
    <s v="3623"/>
    <x v="3"/>
    <d v="2024-12-20T00:00:00"/>
    <d v="2024-12-20T00:00:00"/>
    <x v="6"/>
    <s v="GRITSCH"/>
    <x v="5"/>
    <x v="4"/>
    <n v="1"/>
    <x v="4"/>
    <s v="TRUCK"/>
    <x v="10"/>
    <x v="27"/>
    <s v="PIRELLI FR88"/>
    <x v="3"/>
    <s v="CAMINHÃO VW 33.330"/>
    <s v="SEW5B72"/>
    <n v="155299"/>
    <n v="155229"/>
    <m/>
    <s v=""/>
    <s v="OK "/>
    <s v="EST"/>
    <s v="EST"/>
    <n v="0"/>
    <n v="0"/>
    <s v=""/>
  </r>
  <r>
    <n v="77"/>
    <s v="2212"/>
    <x v="3"/>
    <d v="2024-12-20T00:00:00"/>
    <d v="2024-12-20T00:00:00"/>
    <x v="6"/>
    <s v="GRITSCH"/>
    <x v="5"/>
    <x v="4"/>
    <n v="1"/>
    <x v="4"/>
    <s v="TRAÇÃO"/>
    <x v="10"/>
    <x v="31"/>
    <s v="2°RECAP"/>
    <x v="0"/>
    <s v="CAMINHÃO VW 33.330"/>
    <s v="SEW5B72"/>
    <n v="155299"/>
    <n v="155229"/>
    <m/>
    <s v=""/>
    <s v="OK "/>
    <s v="IVO RECAP "/>
    <n v="66069"/>
    <n v="550"/>
    <n v="550"/>
    <s v=""/>
  </r>
  <r>
    <m/>
    <n v="3721"/>
    <x v="3"/>
    <d v="2024-12-20T00:00:00"/>
    <d v="2024-12-20T00:00:00"/>
    <x v="6"/>
    <s v="GRITSCH"/>
    <x v="5"/>
    <x v="4"/>
    <n v="1"/>
    <x v="4"/>
    <s v="TRAÇÃO"/>
    <x v="10"/>
    <x v="31"/>
    <s v="2°RECAP"/>
    <x v="0"/>
    <s v="CAMINHÃO VW 33.330"/>
    <s v="SEW5B72"/>
    <n v="155299"/>
    <n v="155229"/>
    <m/>
    <s v=""/>
    <s v="OK "/>
    <s v="IVO RECAP "/>
    <n v="66069"/>
    <n v="550"/>
    <n v="550"/>
    <s v=""/>
  </r>
  <r>
    <s v="2417"/>
    <n v="1923"/>
    <x v="3"/>
    <d v="2024-12-20T00:00:00"/>
    <d v="2024-12-20T00:00:00"/>
    <x v="6"/>
    <s v="GRITSCH"/>
    <x v="5"/>
    <x v="4"/>
    <n v="1"/>
    <x v="4"/>
    <s v="TRAÇÃO"/>
    <x v="10"/>
    <x v="31"/>
    <s v="2°RECAP"/>
    <x v="0"/>
    <s v="CAMINHÃO VW 33.330"/>
    <s v="SEW5B72"/>
    <n v="155299"/>
    <n v="155229"/>
    <m/>
    <s v=""/>
    <s v="OK "/>
    <s v="IVO RECAP "/>
    <n v="66069"/>
    <n v="570"/>
    <n v="570"/>
    <s v=""/>
  </r>
  <r>
    <s v="1419"/>
    <n v="4422"/>
    <x v="3"/>
    <d v="2024-12-20T00:00:00"/>
    <d v="2024-12-20T00:00:00"/>
    <x v="6"/>
    <s v="GRITSCH"/>
    <x v="5"/>
    <x v="4"/>
    <n v="1"/>
    <x v="4"/>
    <s v="TRAÇÃO"/>
    <x v="10"/>
    <x v="31"/>
    <s v="2°RECAP"/>
    <x v="0"/>
    <s v="CAMINHÃO VW 33.330"/>
    <s v="SEW5B72"/>
    <n v="155299"/>
    <n v="155229"/>
    <m/>
    <s v=""/>
    <s v="OK "/>
    <s v="IVO RECAP "/>
    <s v="66069-1"/>
    <n v="490"/>
    <n v="490"/>
    <s v=""/>
  </r>
  <r>
    <n v="1423"/>
    <s v="3823"/>
    <x v="3"/>
    <d v="2024-12-20T00:00:00"/>
    <d v="2024-12-20T00:00:00"/>
    <x v="6"/>
    <s v="GRITSCH"/>
    <x v="5"/>
    <x v="4"/>
    <n v="1"/>
    <x v="4"/>
    <s v="2° EIXO"/>
    <x v="10"/>
    <x v="11"/>
    <s v="HIFLY HH162"/>
    <x v="1"/>
    <s v="CAMINHÃO VW 33.330"/>
    <s v="SEW5B72"/>
    <n v="155299"/>
    <n v="155229"/>
    <m/>
    <s v=""/>
    <s v="OK "/>
    <s v="EST"/>
    <s v="EST"/>
    <n v="0"/>
    <n v="0"/>
    <s v=""/>
  </r>
  <r>
    <n v="2443"/>
    <s v="3823"/>
    <x v="3"/>
    <d v="2024-12-20T00:00:00"/>
    <d v="2024-12-20T00:00:00"/>
    <x v="6"/>
    <s v="GRITSCH"/>
    <x v="5"/>
    <x v="4"/>
    <n v="1"/>
    <x v="4"/>
    <s v="2° EIXO"/>
    <x v="10"/>
    <x v="11"/>
    <s v="HIFLY HH162"/>
    <x v="2"/>
    <s v="CAMINHÃO VW 33.330"/>
    <s v="SEW5B72"/>
    <n v="155299"/>
    <n v="155229"/>
    <m/>
    <s v=""/>
    <s v="OK "/>
    <s v="EST"/>
    <s v="EST"/>
    <n v="0"/>
    <n v="0"/>
    <s v=""/>
  </r>
  <r>
    <s v="030"/>
    <s v="1422"/>
    <x v="3"/>
    <d v="2024-12-24T00:00:00"/>
    <m/>
    <x v="6"/>
    <s v="GRITSCH"/>
    <x v="5"/>
    <x v="5"/>
    <n v="1"/>
    <x v="4"/>
    <s v="TRASEIRO"/>
    <x v="10"/>
    <x v="31"/>
    <s v="2°RECAP"/>
    <x v="0"/>
    <s v="CAMINHÃO VW 24.280"/>
    <s v="RHA3E79"/>
    <n v="545956"/>
    <m/>
    <m/>
    <s v=""/>
    <s v="OK "/>
    <s v="IVO RECAP "/>
    <n v="65979"/>
    <n v="550"/>
    <n v="550"/>
    <s v=""/>
  </r>
  <r>
    <n v="2474"/>
    <s v="1824"/>
    <x v="3"/>
    <d v="2024-12-26T00:00:00"/>
    <d v="2024-12-26T00:00:00"/>
    <x v="6"/>
    <s v="GRITSCH"/>
    <x v="5"/>
    <x v="4"/>
    <n v="1"/>
    <x v="3"/>
    <s v="DIANTEIRO"/>
    <x v="4"/>
    <x v="47"/>
    <s v="XBRI ECOWAL LISO"/>
    <x v="1"/>
    <s v="CAMINHÃO VW 9.170"/>
    <s v="SDY6E93"/>
    <n v="186808"/>
    <n v="186808"/>
    <m/>
    <s v=""/>
    <s v="OK "/>
    <s v="GOMMA "/>
    <s v="3091-1"/>
    <n v="672.99"/>
    <n v="672.99"/>
    <s v=""/>
  </r>
  <r>
    <n v="2475"/>
    <s v="2824"/>
    <x v="3"/>
    <d v="2024-12-26T00:00:00"/>
    <d v="2024-12-26T00:00:00"/>
    <x v="6"/>
    <s v="GRITSCH"/>
    <x v="5"/>
    <x v="4"/>
    <n v="1"/>
    <x v="3"/>
    <s v="DIANTEIRO"/>
    <x v="4"/>
    <x v="47"/>
    <s v="XBRI ECOWAL LISO"/>
    <x v="1"/>
    <s v="CAMINHÃO VW 9.170"/>
    <s v="SDY6E93"/>
    <n v="186808"/>
    <n v="186808"/>
    <m/>
    <s v=""/>
    <s v="OK "/>
    <s v="GOMM A"/>
    <s v="3091-1"/>
    <n v="672.99"/>
    <n v="672.99"/>
    <s v=""/>
  </r>
  <r>
    <n v="2482"/>
    <s v="2024"/>
    <x v="3"/>
    <d v="2024-12-27T00:00:00"/>
    <m/>
    <x v="6"/>
    <s v="GRITSCH"/>
    <x v="5"/>
    <x v="5"/>
    <n v="1"/>
    <x v="2"/>
    <s v="DIANTEIRO"/>
    <x v="2"/>
    <x v="11"/>
    <s v="HIFLY SUPER2000"/>
    <x v="1"/>
    <s v="FIAT FIORINO"/>
    <s v="RHS8D24"/>
    <n v="140170"/>
    <m/>
    <m/>
    <s v=""/>
    <s v="OK "/>
    <s v="GOMMA "/>
    <s v="2794-1"/>
    <n v="289.26"/>
    <n v="289.26"/>
    <s v=""/>
  </r>
  <r>
    <n v="2483"/>
    <s v="2024"/>
    <x v="3"/>
    <d v="2024-12-27T00:00:00"/>
    <m/>
    <x v="6"/>
    <s v="GRITSCH"/>
    <x v="5"/>
    <x v="5"/>
    <n v="1"/>
    <x v="2"/>
    <s v="DIANTEIRO"/>
    <x v="2"/>
    <x v="11"/>
    <s v="HIFLY SUPER2000"/>
    <x v="1"/>
    <s v="FIAT FIORINO"/>
    <s v="RHS8D24"/>
    <n v="140170"/>
    <m/>
    <m/>
    <s v=""/>
    <s v="OK "/>
    <s v="GOMMA "/>
    <n v="3123"/>
    <n v="246.92"/>
    <n v="246.92"/>
    <s v=""/>
  </r>
  <r>
    <n v="2484"/>
    <s v="2124"/>
    <x v="3"/>
    <d v="2024-12-27T00:00:00"/>
    <m/>
    <x v="6"/>
    <s v="GRITSCH"/>
    <x v="5"/>
    <x v="5"/>
    <n v="1"/>
    <x v="2"/>
    <s v="TRASEIRO"/>
    <x v="2"/>
    <x v="11"/>
    <s v="HIFLY SUPER2000"/>
    <x v="1"/>
    <s v="FIAT FIORINO"/>
    <s v="RHS8D24"/>
    <n v="140170"/>
    <m/>
    <m/>
    <s v=""/>
    <s v="OK "/>
    <s v="GOMMA "/>
    <n v="3123"/>
    <n v="246.92"/>
    <n v="246.92"/>
    <s v=""/>
  </r>
  <r>
    <n v="2485"/>
    <s v="2024"/>
    <x v="3"/>
    <d v="2024-12-27T00:00:00"/>
    <m/>
    <x v="6"/>
    <s v="GRITSCH"/>
    <x v="5"/>
    <x v="5"/>
    <n v="1"/>
    <x v="2"/>
    <s v="TRASEIRO"/>
    <x v="2"/>
    <x v="11"/>
    <s v="HIFLY SUPER2000"/>
    <x v="1"/>
    <s v="FIAT FIORINO"/>
    <s v="RHS8D24"/>
    <n v="140170"/>
    <m/>
    <m/>
    <s v=""/>
    <s v="OK "/>
    <s v="TRISSINO"/>
    <s v="65908-1"/>
    <n v="287.37"/>
    <n v="287.37"/>
    <s v=""/>
  </r>
  <r>
    <n v="2478"/>
    <s v="2124"/>
    <x v="3"/>
    <d v="2024-12-27T00:00:00"/>
    <m/>
    <x v="6"/>
    <s v="GRITSCH"/>
    <x v="5"/>
    <x v="9"/>
    <n v="1"/>
    <x v="2"/>
    <s v="DIANTEIRO"/>
    <x v="2"/>
    <x v="11"/>
    <s v="HIFLY SUPER2000"/>
    <x v="1"/>
    <s v="FIAT FIORINO"/>
    <s v="RHT5B02"/>
    <n v="201385"/>
    <m/>
    <m/>
    <s v=""/>
    <s v="OK "/>
    <s v="TRISSINO"/>
    <s v="65908-1"/>
    <n v="287.37"/>
    <n v="287.37"/>
    <s v=""/>
  </r>
  <r>
    <s v="2479"/>
    <s v="2124"/>
    <x v="3"/>
    <d v="2024-12-27T00:00:00"/>
    <m/>
    <x v="6"/>
    <s v="GRITSCH"/>
    <x v="5"/>
    <x v="9"/>
    <n v="1"/>
    <x v="2"/>
    <s v="DIANTEIRO"/>
    <x v="2"/>
    <x v="11"/>
    <s v="HIFLY SUPER2000"/>
    <x v="1"/>
    <s v="FIAT FIORINO"/>
    <s v="RHT5B02"/>
    <n v="201385"/>
    <m/>
    <m/>
    <s v=""/>
    <s v="OK "/>
    <s v="TRISSINO"/>
    <s v="65908-1"/>
    <n v="287.37"/>
    <n v="287.37"/>
    <s v=""/>
  </r>
  <r>
    <s v="2480"/>
    <s v="2024"/>
    <x v="3"/>
    <d v="2024-12-27T00:00:00"/>
    <m/>
    <x v="6"/>
    <s v="GRITSCH"/>
    <x v="5"/>
    <x v="9"/>
    <n v="1"/>
    <x v="2"/>
    <s v="TRASEIRO"/>
    <x v="2"/>
    <x v="11"/>
    <s v="HIFLY SUPER2000"/>
    <x v="1"/>
    <s v="FIAT FIORINO"/>
    <s v="RHT5B02"/>
    <n v="201385"/>
    <m/>
    <m/>
    <s v=""/>
    <s v="OK "/>
    <s v="TRISSINO"/>
    <s v="65908-1"/>
    <n v="287.37"/>
    <n v="287.37"/>
    <s v=""/>
  </r>
  <r>
    <n v="2481"/>
    <s v="2024"/>
    <x v="3"/>
    <d v="2024-12-27T00:00:00"/>
    <m/>
    <x v="6"/>
    <s v="GRITSCH"/>
    <x v="5"/>
    <x v="9"/>
    <n v="1"/>
    <x v="2"/>
    <s v="TRASEIRO"/>
    <x v="2"/>
    <x v="11"/>
    <s v="HIFLY SUPER2000"/>
    <x v="1"/>
    <s v="FIAT FIORINO"/>
    <s v="RHT5B02"/>
    <n v="201385"/>
    <m/>
    <m/>
    <s v=""/>
    <s v="OK "/>
    <s v="TRISSINO"/>
    <s v="65908-1"/>
    <n v="287.37"/>
    <n v="287.37"/>
    <s v=""/>
  </r>
  <r>
    <n v="2476"/>
    <s v="0924"/>
    <x v="3"/>
    <d v="2024-12-27T00:00:00"/>
    <m/>
    <x v="6"/>
    <s v="GRITSCH"/>
    <x v="5"/>
    <x v="8"/>
    <n v="1"/>
    <x v="1"/>
    <s v="DIANTEIRO"/>
    <x v="1"/>
    <x v="45"/>
    <s v="ULTIMATOUR"/>
    <x v="1"/>
    <s v="VW SAVEIRO"/>
    <s v="SEH0B26"/>
    <n v="157680"/>
    <m/>
    <m/>
    <s v=""/>
    <s v="OK "/>
    <s v="JR DIAS "/>
    <n v="16505"/>
    <n v="240.5"/>
    <n v="240.5"/>
    <s v=""/>
  </r>
  <r>
    <n v="2477"/>
    <s v="0924"/>
    <x v="3"/>
    <d v="2024-12-27T00:00:00"/>
    <m/>
    <x v="6"/>
    <s v="GRITSCH"/>
    <x v="5"/>
    <x v="8"/>
    <n v="1"/>
    <x v="1"/>
    <s v="DIANTEIRO"/>
    <x v="1"/>
    <x v="45"/>
    <s v="ULTIMATOUR"/>
    <x v="1"/>
    <s v="VW SAVEIRO"/>
    <s v="SEH0B26"/>
    <n v="157680"/>
    <m/>
    <m/>
    <s v=""/>
    <s v="OK "/>
    <s v="JR DIAS "/>
    <n v="16505"/>
    <n v="240.5"/>
    <n v="240.5"/>
    <s v=""/>
  </r>
  <r>
    <n v="2490"/>
    <s v="4024"/>
    <x v="3"/>
    <d v="2024-12-27T00:00:00"/>
    <m/>
    <x v="6"/>
    <s v="GRITSCH"/>
    <x v="3"/>
    <x v="20"/>
    <n v="1"/>
    <x v="0"/>
    <s v="DIANTEIRO"/>
    <x v="0"/>
    <x v="39"/>
    <s v="SUNNY NL106"/>
    <x v="1"/>
    <s v="RENAULT MASTER"/>
    <s v="SEL1F39"/>
    <n v="9987"/>
    <m/>
    <m/>
    <s v=""/>
    <s v="OK "/>
    <s v="GOMMA "/>
    <n v="3091"/>
    <n v="547.65"/>
    <n v="547.65"/>
    <s v=""/>
  </r>
  <r>
    <n v="2491"/>
    <s v="3024"/>
    <x v="3"/>
    <d v="2024-12-27T00:00:00"/>
    <m/>
    <x v="6"/>
    <s v="GRITSCH"/>
    <x v="3"/>
    <x v="20"/>
    <n v="1"/>
    <x v="0"/>
    <s v="DIANTEIRO"/>
    <x v="0"/>
    <x v="39"/>
    <s v="SUNNY NL106"/>
    <x v="1"/>
    <s v="RENAULT MASTER"/>
    <s v="SEL1F39"/>
    <n v="9987"/>
    <m/>
    <m/>
    <s v=""/>
    <s v="OK "/>
    <s v="GOMMA "/>
    <n v="3091"/>
    <n v="547.65"/>
    <n v="547.65"/>
    <s v=""/>
  </r>
  <r>
    <n v="2492"/>
    <s v="4024"/>
    <x v="3"/>
    <d v="2024-12-27T00:00:00"/>
    <m/>
    <x v="6"/>
    <s v="GRITSCH"/>
    <x v="3"/>
    <x v="20"/>
    <n v="1"/>
    <x v="0"/>
    <s v="TRASEIRO"/>
    <x v="0"/>
    <x v="39"/>
    <s v="SUNNY NL106"/>
    <x v="1"/>
    <s v="RENAULT MASTER"/>
    <s v="SEL1F39"/>
    <n v="9987"/>
    <m/>
    <m/>
    <s v=""/>
    <s v="OK "/>
    <s v="GOMMA "/>
    <s v="3091"/>
    <n v="547.65"/>
    <n v="547.65"/>
    <s v=""/>
  </r>
  <r>
    <n v="2493"/>
    <s v="2924"/>
    <x v="3"/>
    <d v="2024-12-27T00:00:00"/>
    <m/>
    <x v="6"/>
    <s v="GRITSCH"/>
    <x v="3"/>
    <x v="20"/>
    <n v="1"/>
    <x v="0"/>
    <s v="TRASEIRO"/>
    <x v="0"/>
    <x v="39"/>
    <s v="SUNNY NL106"/>
    <x v="1"/>
    <s v="RENAULT MASTER"/>
    <s v="SEL1F39"/>
    <n v="9987"/>
    <m/>
    <m/>
    <s v=""/>
    <s v="OK "/>
    <s v="GOMMA "/>
    <s v="3091"/>
    <n v="547.65"/>
    <n v="547.65"/>
    <s v=""/>
  </r>
  <r>
    <n v="2466"/>
    <s v="3823"/>
    <x v="3"/>
    <d v="2024-12-27T00:00:00"/>
    <d v="2024-12-27T00:00:00"/>
    <x v="6"/>
    <s v="GRITSCH"/>
    <x v="5"/>
    <x v="4"/>
    <n v="1"/>
    <x v="4"/>
    <s v="TRUCK"/>
    <x v="10"/>
    <x v="31"/>
    <s v="2°RECAP"/>
    <x v="0"/>
    <s v="CAMINÃO VOLVO VM330"/>
    <s v="SFN8F94"/>
    <n v="85110"/>
    <m/>
    <m/>
    <s v=""/>
    <s v="OK "/>
    <s v="REPECOL"/>
    <s v="11178-1"/>
    <n v="480"/>
    <n v="480"/>
    <s v=""/>
  </r>
  <r>
    <n v="2442"/>
    <s v="2620"/>
    <x v="3"/>
    <d v="2024-12-27T00:00:00"/>
    <d v="2024-12-27T00:00:00"/>
    <x v="6"/>
    <s v="GRITSCH"/>
    <x v="5"/>
    <x v="4"/>
    <n v="1"/>
    <x v="4"/>
    <s v="TRUCK"/>
    <x v="10"/>
    <x v="31"/>
    <s v="2°RECAP"/>
    <x v="0"/>
    <s v="CAMINÃO VOLVO VM330"/>
    <s v="SFN8F94"/>
    <n v="85110"/>
    <m/>
    <m/>
    <s v=""/>
    <s v="OK "/>
    <s v="REPECOL"/>
    <s v="11178-1"/>
    <n v="480"/>
    <n v="480"/>
    <s v=""/>
  </r>
  <r>
    <n v="899"/>
    <s v="0723"/>
    <x v="3"/>
    <d v="2024-12-27T00:00:00"/>
    <d v="2024-12-27T00:00:00"/>
    <x v="6"/>
    <s v="GRITSCH"/>
    <x v="5"/>
    <x v="4"/>
    <n v="1"/>
    <x v="4"/>
    <s v="TRUCK"/>
    <x v="10"/>
    <x v="31"/>
    <s v="2°RECAP"/>
    <x v="0"/>
    <s v="CAMINÃO VOLVO VM330"/>
    <s v="SFN8F94"/>
    <n v="85110"/>
    <m/>
    <m/>
    <s v=""/>
    <s v="OK "/>
    <s v="REPECOL"/>
    <s v="11178-1"/>
    <n v="480"/>
    <n v="480"/>
    <s v=""/>
  </r>
  <r>
    <n v="898"/>
    <s v="0923"/>
    <x v="3"/>
    <d v="2024-12-27T00:00:00"/>
    <d v="2024-12-27T00:00:00"/>
    <x v="6"/>
    <s v="GRITSCH"/>
    <x v="5"/>
    <x v="4"/>
    <n v="1"/>
    <x v="4"/>
    <s v="TRUCK"/>
    <x v="10"/>
    <x v="31"/>
    <s v="2°RECAP"/>
    <x v="0"/>
    <s v="CAMINÃO VOLVO VM330"/>
    <s v="SFN8F94"/>
    <n v="85110"/>
    <m/>
    <m/>
    <s v=""/>
    <s v="OK "/>
    <s v="REPECOL"/>
    <s v="11178-1"/>
    <n v="480"/>
    <n v="480"/>
    <s v=""/>
  </r>
  <r>
    <n v="2500"/>
    <s v="3224"/>
    <x v="4"/>
    <d v="2025-01-02T00:00:00"/>
    <m/>
    <x v="7"/>
    <s v="GRITSCH"/>
    <x v="5"/>
    <x v="5"/>
    <n v="1"/>
    <x v="1"/>
    <s v="TRASEIRO"/>
    <x v="1"/>
    <x v="39"/>
    <s v="SUNNY NP226"/>
    <x v="1"/>
    <s v="VW SAVEIRO"/>
    <s v="SDU9F62"/>
    <n v="116906"/>
    <m/>
    <m/>
    <s v=""/>
    <s v="OK "/>
    <s v="GOMMA "/>
    <n v="3209"/>
    <n v="245.42"/>
    <n v="245.42"/>
    <s v=""/>
  </r>
  <r>
    <n v="2501"/>
    <s v="3224"/>
    <x v="4"/>
    <d v="2025-01-02T00:00:00"/>
    <m/>
    <x v="7"/>
    <s v="GRITSCH"/>
    <x v="5"/>
    <x v="5"/>
    <n v="1"/>
    <x v="1"/>
    <s v="TRASEIRO"/>
    <x v="1"/>
    <x v="39"/>
    <s v="SUNNY NP226"/>
    <x v="1"/>
    <s v="VW SAVEIRO"/>
    <s v="SDU9F62"/>
    <n v="116906"/>
    <m/>
    <m/>
    <s v=""/>
    <s v="OK "/>
    <s v="GOMMA "/>
    <n v="3209"/>
    <n v="245.42"/>
    <n v="245.42"/>
    <s v=""/>
  </r>
  <r>
    <s v="2494"/>
    <s v="3224"/>
    <x v="4"/>
    <d v="2025-01-02T00:00:00"/>
    <m/>
    <x v="7"/>
    <s v="GRITSCH"/>
    <x v="2"/>
    <x v="8"/>
    <n v="1"/>
    <x v="1"/>
    <s v="DIANTEIRO"/>
    <x v="1"/>
    <x v="39"/>
    <s v="SUNNY NP226"/>
    <x v="1"/>
    <s v="VW SAVEIRO"/>
    <s v="SDU9F96"/>
    <n v="168000"/>
    <m/>
    <m/>
    <s v=""/>
    <s v="OK "/>
    <s v="GOMMA "/>
    <n v="3209"/>
    <n v="245.42"/>
    <n v="245.42"/>
    <s v=""/>
  </r>
  <r>
    <n v="2495"/>
    <s v="3224"/>
    <x v="4"/>
    <d v="2025-01-02T00:00:00"/>
    <m/>
    <x v="7"/>
    <s v="GRITSCH"/>
    <x v="2"/>
    <x v="8"/>
    <n v="1"/>
    <x v="1"/>
    <s v="DIANTEIRO"/>
    <x v="1"/>
    <x v="39"/>
    <s v="SUNNY NP226"/>
    <x v="1"/>
    <s v="VW SAVEIRO"/>
    <s v="SDU9F96"/>
    <n v="168000"/>
    <m/>
    <m/>
    <s v=""/>
    <s v="OK "/>
    <s v="GOMMA "/>
    <n v="3209"/>
    <n v="245.42"/>
    <n v="245.42"/>
    <s v=""/>
  </r>
  <r>
    <n v="2496"/>
    <s v="3224"/>
    <x v="4"/>
    <d v="2025-01-02T00:00:00"/>
    <m/>
    <x v="7"/>
    <s v="GRITSCH"/>
    <x v="2"/>
    <x v="13"/>
    <n v="1"/>
    <x v="1"/>
    <s v="DIANTEIRO"/>
    <x v="1"/>
    <x v="39"/>
    <s v="SUNNY NP226"/>
    <x v="1"/>
    <s v="VW SAVEIRO"/>
    <s v="SEP6E22"/>
    <n v="87843"/>
    <n v="90704"/>
    <m/>
    <s v=""/>
    <s v="OK "/>
    <s v="GOMMA "/>
    <n v="3209"/>
    <n v="245.42"/>
    <n v="245.42"/>
    <s v=""/>
  </r>
  <r>
    <n v="2497"/>
    <s v="3024"/>
    <x v="4"/>
    <d v="2025-01-02T00:00:00"/>
    <m/>
    <x v="7"/>
    <s v="GRITSCH"/>
    <x v="2"/>
    <x v="13"/>
    <n v="1"/>
    <x v="1"/>
    <s v="DIANTEIRO"/>
    <x v="1"/>
    <x v="39"/>
    <s v="SUNNY NP226"/>
    <x v="1"/>
    <s v="VW SAVEIRO"/>
    <s v="SEP6E22"/>
    <n v="87843"/>
    <n v="90704"/>
    <m/>
    <s v=""/>
    <s v="OK "/>
    <s v="GOMMA "/>
    <n v="3209"/>
    <n v="245.42"/>
    <n v="245.42"/>
    <s v=""/>
  </r>
  <r>
    <n v="2498"/>
    <s v="3224"/>
    <x v="4"/>
    <d v="2025-01-02T00:00:00"/>
    <m/>
    <x v="7"/>
    <s v="GRITSCH"/>
    <x v="2"/>
    <x v="13"/>
    <n v="1"/>
    <x v="1"/>
    <s v="TRASEIRO"/>
    <x v="1"/>
    <x v="39"/>
    <s v="SUNNY NP226"/>
    <x v="1"/>
    <s v="VW SAVEIRO"/>
    <s v="SEP6E22"/>
    <n v="87843"/>
    <n v="90704"/>
    <m/>
    <s v=""/>
    <s v="OK "/>
    <s v="GOMMA "/>
    <n v="3209"/>
    <n v="245.42"/>
    <n v="245.42"/>
    <s v=""/>
  </r>
  <r>
    <n v="2499"/>
    <s v="3224"/>
    <x v="4"/>
    <d v="2025-01-02T00:00:00"/>
    <m/>
    <x v="7"/>
    <s v="GRITSCH"/>
    <x v="2"/>
    <x v="13"/>
    <n v="1"/>
    <x v="1"/>
    <s v="TRASEIRO"/>
    <x v="1"/>
    <x v="39"/>
    <s v="SUNNY NP226"/>
    <x v="1"/>
    <s v="VW SAVEIRO"/>
    <s v="SEP6E22"/>
    <n v="87843"/>
    <n v="90704"/>
    <m/>
    <s v=""/>
    <s v="OK "/>
    <s v="GOMMA "/>
    <n v="3209"/>
    <n v="245.42"/>
    <n v="245.42"/>
    <s v=""/>
  </r>
  <r>
    <n v="2502"/>
    <s v="1324"/>
    <x v="4"/>
    <d v="2025-01-02T00:00:00"/>
    <m/>
    <x v="7"/>
    <s v="GRITSCH"/>
    <x v="2"/>
    <x v="7"/>
    <n v="1"/>
    <x v="0"/>
    <s v="DIANTEIRO"/>
    <x v="5"/>
    <x v="3"/>
    <s v="APOLLO ALTRUST"/>
    <x v="2"/>
    <s v="MB SPRINTER"/>
    <s v="TAP2C38"/>
    <n v="23442"/>
    <m/>
    <m/>
    <s v=""/>
    <s v="OK "/>
    <s v="GOMNA "/>
    <s v="3123-1"/>
    <n v="853.19"/>
    <n v="853.19"/>
    <s v=""/>
  </r>
  <r>
    <n v="2503"/>
    <s v="1224"/>
    <x v="4"/>
    <d v="2025-01-02T00:00:00"/>
    <m/>
    <x v="7"/>
    <s v="GRITSCH"/>
    <x v="2"/>
    <x v="7"/>
    <n v="1"/>
    <x v="0"/>
    <s v="DIANTEIRO"/>
    <x v="5"/>
    <x v="3"/>
    <s v="APOLLO ALTRUST"/>
    <x v="2"/>
    <s v="MB SPRINTER"/>
    <s v="TAP2C38"/>
    <n v="23442"/>
    <m/>
    <m/>
    <s v=""/>
    <s v="OK "/>
    <s v="GOMNA "/>
    <s v="3123-1"/>
    <n v="853.19"/>
    <n v="853.19"/>
    <s v=""/>
  </r>
  <r>
    <n v="2486"/>
    <s v="3024"/>
    <x v="4"/>
    <d v="2025-01-06T00:00:00"/>
    <m/>
    <x v="7"/>
    <s v="GRITSCH"/>
    <x v="5"/>
    <x v="6"/>
    <n v="1"/>
    <x v="0"/>
    <s v="DIANTEIRO"/>
    <x v="0"/>
    <x v="39"/>
    <s v="SUNNY NL106"/>
    <x v="1"/>
    <s v="RENAULT MASTER"/>
    <s v="BDC9J76"/>
    <n v="153401"/>
    <m/>
    <m/>
    <s v=""/>
    <s v="OK "/>
    <s v="TRISSINO"/>
    <n v="65908"/>
    <n v="574.04"/>
    <n v="574.04"/>
    <s v=""/>
  </r>
  <r>
    <n v="2487"/>
    <s v="3024"/>
    <x v="4"/>
    <d v="2025-01-06T00:00:00"/>
    <m/>
    <x v="7"/>
    <s v="GRITSCH"/>
    <x v="5"/>
    <x v="6"/>
    <n v="1"/>
    <x v="0"/>
    <s v="DIANTEIRO"/>
    <x v="0"/>
    <x v="39"/>
    <s v="SUNNY NL106"/>
    <x v="1"/>
    <s v="RENAULT MASTER"/>
    <s v="BDC9J76"/>
    <n v="153401"/>
    <m/>
    <m/>
    <s v=""/>
    <s v="OK "/>
    <s v="TRISSINO"/>
    <n v="65908"/>
    <n v="574.04"/>
    <n v="574.04"/>
    <s v=""/>
  </r>
  <r>
    <n v="2488"/>
    <s v="4024"/>
    <x v="4"/>
    <d v="2025-01-06T00:00:00"/>
    <m/>
    <x v="7"/>
    <s v="GRITSCH"/>
    <x v="5"/>
    <x v="6"/>
    <n v="1"/>
    <x v="0"/>
    <s v="TRASEIRO"/>
    <x v="0"/>
    <x v="39"/>
    <s v="SUNNY NL106"/>
    <x v="1"/>
    <s v="RENAULT MASTER"/>
    <s v="BDC9J76"/>
    <n v="153401"/>
    <m/>
    <m/>
    <s v=""/>
    <s v="OK "/>
    <s v="TRISSINO"/>
    <n v="65908"/>
    <n v="574.04"/>
    <n v="574.04"/>
    <s v=""/>
  </r>
  <r>
    <n v="2506"/>
    <s v="4024"/>
    <x v="4"/>
    <d v="2025-01-06T00:00:00"/>
    <m/>
    <x v="7"/>
    <s v="GRITSCH"/>
    <x v="5"/>
    <x v="6"/>
    <n v="1"/>
    <x v="0"/>
    <s v="TRASEIRO"/>
    <x v="0"/>
    <x v="39"/>
    <s v="SUNNY NL106"/>
    <x v="1"/>
    <s v="RENAULT MASTER"/>
    <s v="BDC9J76"/>
    <n v="153401"/>
    <m/>
    <m/>
    <s v=""/>
    <s v="OK "/>
    <s v="TRISSINO"/>
    <n v="65908"/>
    <n v="574.04"/>
    <n v="574.04"/>
    <s v=""/>
  </r>
  <r>
    <s v="2507"/>
    <s v="2924"/>
    <x v="4"/>
    <d v="2025-01-06T00:00:00"/>
    <m/>
    <x v="7"/>
    <s v="GRITSCH"/>
    <x v="3"/>
    <x v="20"/>
    <n v="1"/>
    <x v="0"/>
    <s v="DIANTEIRO"/>
    <x v="0"/>
    <x v="39"/>
    <s v="SUNNY NL106"/>
    <x v="1"/>
    <s v="RENAULT MASTER"/>
    <s v="RHS3G78"/>
    <n v="38312"/>
    <m/>
    <m/>
    <s v=""/>
    <s v="OK "/>
    <s v="TRISSINO"/>
    <n v="65908"/>
    <n v="574.04"/>
    <n v="574.04"/>
    <s v=""/>
  </r>
  <r>
    <s v="2508"/>
    <s v="4024"/>
    <x v="4"/>
    <d v="2025-01-06T00:00:00"/>
    <m/>
    <x v="7"/>
    <s v="GRITSCH"/>
    <x v="3"/>
    <x v="20"/>
    <n v="1"/>
    <x v="0"/>
    <s v="DIANTEIRO"/>
    <x v="0"/>
    <x v="39"/>
    <s v="SUNNY NL106"/>
    <x v="1"/>
    <s v="RENAULT MASTER"/>
    <s v="RHS3G78"/>
    <n v="38312"/>
    <m/>
    <m/>
    <s v=""/>
    <s v="OK "/>
    <s v="TRISSINO"/>
    <n v="65908"/>
    <n v="574.04"/>
    <n v="574.04"/>
    <s v=""/>
  </r>
  <r>
    <s v="2509"/>
    <s v="4024"/>
    <x v="4"/>
    <d v="2025-01-06T00:00:00"/>
    <m/>
    <x v="7"/>
    <s v="GRITSCH"/>
    <x v="3"/>
    <x v="20"/>
    <n v="1"/>
    <x v="0"/>
    <s v="TRASEIRO"/>
    <x v="0"/>
    <x v="39"/>
    <s v="SUNNY NL106"/>
    <x v="1"/>
    <s v="RENAULT MASTER"/>
    <s v="RHS3G78"/>
    <n v="38312"/>
    <m/>
    <m/>
    <s v=""/>
    <s v="OK "/>
    <s v="TRISSINO"/>
    <n v="65908"/>
    <n v="574.04"/>
    <n v="574.04"/>
    <s v=""/>
  </r>
  <r>
    <s v="2510"/>
    <s v="3024"/>
    <x v="4"/>
    <d v="2025-01-06T00:00:00"/>
    <m/>
    <x v="7"/>
    <s v="GRITSCH"/>
    <x v="3"/>
    <x v="20"/>
    <n v="1"/>
    <x v="0"/>
    <s v="TRASEIRO"/>
    <x v="0"/>
    <x v="39"/>
    <s v="SUNNY NL106"/>
    <x v="1"/>
    <s v="RENAULT MASTER"/>
    <s v="RHS3G78"/>
    <n v="38312"/>
    <m/>
    <m/>
    <s v=""/>
    <s v="OK "/>
    <s v="TRISSINO"/>
    <n v="65908"/>
    <n v="574.04"/>
    <n v="574.04"/>
    <s v=""/>
  </r>
  <r>
    <n v="2504"/>
    <s v="2024"/>
    <x v="4"/>
    <d v="2025-01-06T00:00:00"/>
    <m/>
    <x v="7"/>
    <s v="GRITSCH"/>
    <x v="5"/>
    <x v="4"/>
    <n v="1"/>
    <x v="2"/>
    <s v="DIANTEIRO"/>
    <x v="2"/>
    <x v="11"/>
    <s v="HIFLY SUPER2000"/>
    <x v="1"/>
    <s v="FIAT FIORINO"/>
    <s v="RHD8D15"/>
    <n v="106345"/>
    <n v="106435"/>
    <m/>
    <s v=""/>
    <s v="OK "/>
    <s v="TRISSINO"/>
    <s v="65908-1"/>
    <n v="287.37"/>
    <n v="287.37"/>
    <s v=""/>
  </r>
  <r>
    <n v="2505"/>
    <s v="2024"/>
    <x v="4"/>
    <d v="2025-01-06T00:00:00"/>
    <m/>
    <x v="7"/>
    <s v="GRITSCH"/>
    <x v="5"/>
    <x v="4"/>
    <n v="1"/>
    <x v="2"/>
    <s v="DIANTEIRO"/>
    <x v="2"/>
    <x v="11"/>
    <s v="HIFLY SUPER2000"/>
    <x v="1"/>
    <s v="FIAT FIORINO"/>
    <s v="RHD8D15"/>
    <n v="106435"/>
    <n v="106435"/>
    <m/>
    <s v=""/>
    <s v="OK "/>
    <s v="TRISSINO"/>
    <s v="65908-1"/>
    <n v="287.37"/>
    <n v="287.37"/>
    <s v=""/>
  </r>
  <r>
    <n v="2511"/>
    <s v="3224"/>
    <x v="4"/>
    <d v="2025-01-06T00:00:00"/>
    <m/>
    <x v="7"/>
    <s v="GRITSCH"/>
    <x v="5"/>
    <x v="6"/>
    <n v="1"/>
    <x v="1"/>
    <s v="DIANTEIRO"/>
    <x v="1"/>
    <x v="39"/>
    <s v="SUNNY NP226"/>
    <x v="1"/>
    <s v="VW SAVEIRO"/>
    <s v="SEI5B84"/>
    <n v="65998"/>
    <m/>
    <n v="79522"/>
    <n v="79522"/>
    <s v="OK "/>
    <s v="GOMMA "/>
    <n v="3209"/>
    <n v="245.42"/>
    <n v="245.42"/>
    <n v="3.0861899851613388E-3"/>
  </r>
  <r>
    <s v="2512"/>
    <s v="3224"/>
    <x v="4"/>
    <d v="2025-01-06T00:00:00"/>
    <m/>
    <x v="7"/>
    <s v="GRITSCH"/>
    <x v="5"/>
    <x v="6"/>
    <n v="1"/>
    <x v="1"/>
    <s v="DIANTEIRO"/>
    <x v="1"/>
    <x v="39"/>
    <s v="SUNNY NP226"/>
    <x v="1"/>
    <s v="VW SAVEIRO"/>
    <s v="SEI5B84"/>
    <n v="65998"/>
    <m/>
    <n v="79522"/>
    <n v="79522"/>
    <s v="OK "/>
    <s v="GOMMA "/>
    <n v="3209"/>
    <n v="245.42"/>
    <n v="245.42"/>
    <n v="3.0861899851613388E-3"/>
  </r>
  <r>
    <n v="2513"/>
    <s v="3224"/>
    <x v="4"/>
    <d v="2025-01-06T00:00:00"/>
    <m/>
    <x v="7"/>
    <s v="GRITSCH"/>
    <x v="5"/>
    <x v="6"/>
    <n v="1"/>
    <x v="1"/>
    <s v="TRASEIRO"/>
    <x v="1"/>
    <x v="39"/>
    <s v="SUNNY NP226"/>
    <x v="1"/>
    <s v="VW SAVEIRO"/>
    <s v="SEI5B84"/>
    <n v="65998"/>
    <m/>
    <n v="79522"/>
    <n v="79522"/>
    <s v="OK "/>
    <s v="GOMMA "/>
    <n v="3209"/>
    <n v="245.42"/>
    <n v="245.42"/>
    <n v="3.0861899851613388E-3"/>
  </r>
  <r>
    <n v="2514"/>
    <s v="3024"/>
    <x v="4"/>
    <d v="2025-01-06T00:00:00"/>
    <m/>
    <x v="7"/>
    <s v="GRITSCH"/>
    <x v="5"/>
    <x v="6"/>
    <n v="1"/>
    <x v="1"/>
    <s v="TRASEIRO"/>
    <x v="1"/>
    <x v="39"/>
    <s v="SUNNY NP226"/>
    <x v="1"/>
    <s v="VW SAVEIRO"/>
    <s v="SEI5B84"/>
    <n v="65998"/>
    <m/>
    <n v="79522"/>
    <n v="79522"/>
    <s v="OK "/>
    <s v="GOMMA "/>
    <n v="3209"/>
    <n v="245.42"/>
    <n v="245.42"/>
    <n v="3.0861899851613388E-3"/>
  </r>
  <r>
    <s v="2436"/>
    <s v="3724"/>
    <x v="4"/>
    <d v="2025-01-06T00:00:00"/>
    <m/>
    <x v="7"/>
    <s v="GRITSCH"/>
    <x v="5"/>
    <x v="6"/>
    <n v="1"/>
    <x v="1"/>
    <s v="TRASEIRO"/>
    <x v="11"/>
    <x v="11"/>
    <s v="HIFLY HF261 TECHCO 1"/>
    <x v="1"/>
    <s v="FIAT STRADA"/>
    <s v="SDT8J05"/>
    <n v="102662"/>
    <m/>
    <m/>
    <s v=""/>
    <s v="OK "/>
    <s v="TRISSINO"/>
    <n v="64894"/>
    <n v="259.64999999999998"/>
    <n v="259.64999999999998"/>
    <s v=""/>
  </r>
  <r>
    <n v="2437"/>
    <s v="3724"/>
    <x v="4"/>
    <d v="2025-01-06T00:00:00"/>
    <m/>
    <x v="7"/>
    <s v="GRITSCH"/>
    <x v="5"/>
    <x v="6"/>
    <n v="1"/>
    <x v="1"/>
    <s v="TRASEIRO"/>
    <x v="11"/>
    <x v="11"/>
    <s v="HIFLY HF261 TECHCO 1"/>
    <x v="1"/>
    <s v="FIAT STRADA"/>
    <s v="SDT8J05"/>
    <n v="102662"/>
    <m/>
    <m/>
    <s v=""/>
    <s v="OK "/>
    <s v="TRISSINO"/>
    <n v="64894"/>
    <n v="259.64999999999998"/>
    <n v="259.64999999999998"/>
    <s v=""/>
  </r>
  <r>
    <n v="2515"/>
    <s v="1224"/>
    <x v="4"/>
    <d v="2025-01-07T00:00:00"/>
    <m/>
    <x v="7"/>
    <s v="GRITSCH"/>
    <x v="3"/>
    <x v="18"/>
    <n v="1"/>
    <x v="0"/>
    <s v="DIANTEIRO"/>
    <x v="5"/>
    <x v="3"/>
    <s v="APOLLO ALTRUST"/>
    <x v="1"/>
    <s v="MB SPRINTER"/>
    <s v="SFD5C36"/>
    <n v="39800"/>
    <m/>
    <m/>
    <s v=""/>
    <s v="OK "/>
    <s v="GOMMA "/>
    <s v="3123-1"/>
    <n v="853.19"/>
    <n v="853.19"/>
    <s v=""/>
  </r>
  <r>
    <n v="2516"/>
    <s v="1224"/>
    <x v="4"/>
    <d v="2025-01-07T00:00:00"/>
    <m/>
    <x v="7"/>
    <s v="GRITSCH"/>
    <x v="3"/>
    <x v="18"/>
    <n v="1"/>
    <x v="0"/>
    <s v="DIANTEIRO"/>
    <x v="5"/>
    <x v="3"/>
    <s v="APOLLO ALTRUST"/>
    <x v="1"/>
    <s v="MB SPRINTER"/>
    <s v="SFD5C36"/>
    <n v="39800"/>
    <m/>
    <m/>
    <s v=""/>
    <s v="OK "/>
    <s v="GOMMA "/>
    <s v="3123-1"/>
    <n v="853.19"/>
    <n v="853.19"/>
    <s v=""/>
  </r>
  <r>
    <s v="2523"/>
    <s v="2824"/>
    <x v="4"/>
    <d v="2025-01-09T00:00:00"/>
    <m/>
    <x v="7"/>
    <s v="GRITSCH"/>
    <x v="2"/>
    <x v="11"/>
    <n v="1"/>
    <x v="3"/>
    <s v="DIANTEIRO"/>
    <x v="4"/>
    <x v="47"/>
    <s v="XBRI ECOWAL LISO"/>
    <x v="1"/>
    <s v="CAMINHAO VW 13.180"/>
    <s v="BEY4C18"/>
    <n v="429838"/>
    <m/>
    <m/>
    <s v=""/>
    <s v="OK "/>
    <s v="GOMMA "/>
    <s v="3091-1"/>
    <n v="672.99"/>
    <n v="672.99"/>
    <s v=""/>
  </r>
  <r>
    <s v="2524"/>
    <s v="2824"/>
    <x v="4"/>
    <d v="2025-01-10T00:00:00"/>
    <m/>
    <x v="7"/>
    <s v="GRITSCH"/>
    <x v="2"/>
    <x v="11"/>
    <n v="1"/>
    <x v="3"/>
    <s v="DIANTEIRO"/>
    <x v="4"/>
    <x v="47"/>
    <s v="XBRI ECOWAL LISO"/>
    <x v="1"/>
    <s v="CAMINHAO VW 13.180"/>
    <s v="BEY4C18"/>
    <n v="429838"/>
    <m/>
    <m/>
    <s v=""/>
    <s v="OK "/>
    <s v="GOMMA "/>
    <s v="3091-1"/>
    <n v="672.99"/>
    <n v="672.99"/>
    <s v=""/>
  </r>
  <r>
    <n v="2521"/>
    <s v="2924"/>
    <x v="4"/>
    <d v="2025-01-10T00:00:00"/>
    <m/>
    <x v="7"/>
    <s v="GRITSCH"/>
    <x v="2"/>
    <x v="7"/>
    <n v="1"/>
    <x v="2"/>
    <s v="DIANTEIRO"/>
    <x v="2"/>
    <x v="11"/>
    <s v="HIFLY SUPER2000"/>
    <x v="2"/>
    <s v="FIAT FIORINO"/>
    <s v="BEQ2454"/>
    <n v="131159"/>
    <m/>
    <m/>
    <s v=""/>
    <s v="OK "/>
    <s v="TRISSINO"/>
    <s v="65908-1"/>
    <n v="287.37"/>
    <n v="287.37"/>
    <s v=""/>
  </r>
  <r>
    <s v="2517"/>
    <s v="3224"/>
    <x v="4"/>
    <d v="2025-01-10T00:00:00"/>
    <m/>
    <x v="7"/>
    <s v="GRITSCH"/>
    <x v="5"/>
    <x v="8"/>
    <n v="1"/>
    <x v="1"/>
    <s v="DIANTEIRO"/>
    <x v="1"/>
    <x v="39"/>
    <s v="SUNNY NP226"/>
    <x v="1"/>
    <s v="VW SAVEIRO"/>
    <s v="SEP6E33"/>
    <n v="127000"/>
    <m/>
    <m/>
    <s v=""/>
    <s v="OK "/>
    <s v="GOMMA "/>
    <n v="3209"/>
    <n v="245.42"/>
    <n v="245.42"/>
    <s v=""/>
  </r>
  <r>
    <s v="2518"/>
    <s v="3224"/>
    <x v="4"/>
    <d v="2025-01-10T00:00:00"/>
    <m/>
    <x v="7"/>
    <s v="GRITSCH"/>
    <x v="5"/>
    <x v="8"/>
    <n v="1"/>
    <x v="1"/>
    <s v="DIANTEIRO"/>
    <x v="1"/>
    <x v="39"/>
    <s v="SUNNY NP226"/>
    <x v="1"/>
    <s v="VW SAVEIRO"/>
    <s v="SEP6E33"/>
    <n v="127000"/>
    <m/>
    <m/>
    <s v=""/>
    <s v="OK "/>
    <s v="GOMMA "/>
    <n v="3209"/>
    <n v="245.42"/>
    <n v="245.42"/>
    <s v=""/>
  </r>
  <r>
    <s v="2519"/>
    <s v="3024"/>
    <x v="4"/>
    <d v="2025-01-10T00:00:00"/>
    <m/>
    <x v="7"/>
    <s v="GRITSCH"/>
    <x v="5"/>
    <x v="8"/>
    <n v="1"/>
    <x v="1"/>
    <s v="TRASEIRO"/>
    <x v="1"/>
    <x v="39"/>
    <s v="SUNNY NP226"/>
    <x v="1"/>
    <s v="VW SAVEIRO"/>
    <s v="SEP6E33"/>
    <n v="127100"/>
    <m/>
    <m/>
    <s v=""/>
    <s v="OK "/>
    <s v="GOMMA "/>
    <n v="3209"/>
    <n v="245.42"/>
    <n v="245.42"/>
    <s v=""/>
  </r>
  <r>
    <s v="2520"/>
    <s v="3024"/>
    <x v="4"/>
    <d v="2025-01-10T00:00:00"/>
    <m/>
    <x v="7"/>
    <s v="GRITSCH"/>
    <x v="5"/>
    <x v="8"/>
    <n v="1"/>
    <x v="1"/>
    <s v="TRASEIRO"/>
    <x v="1"/>
    <x v="39"/>
    <s v="SUNNY NP226"/>
    <x v="1"/>
    <s v="VW SAVEIRO"/>
    <s v="SEP6E33"/>
    <n v="127100"/>
    <m/>
    <m/>
    <s v=""/>
    <s v="OK "/>
    <s v="GOMMA "/>
    <n v="3209"/>
    <n v="245.42"/>
    <n v="245.42"/>
    <s v=""/>
  </r>
  <r>
    <n v="2529"/>
    <s v="4024"/>
    <x v="4"/>
    <d v="2025-01-14T00:00:00"/>
    <m/>
    <x v="7"/>
    <s v="GRITSCH"/>
    <x v="5"/>
    <x v="8"/>
    <n v="1"/>
    <x v="0"/>
    <s v="DIANTEIRO"/>
    <x v="0"/>
    <x v="39"/>
    <s v="SUNNY NL106"/>
    <x v="2"/>
    <s v="RENAULT MASTER"/>
    <s v="BET7D67"/>
    <n v="76263"/>
    <m/>
    <m/>
    <s v=""/>
    <s v="OK "/>
    <s v="TRISSINO"/>
    <n v="65908"/>
    <n v="574.05999999999995"/>
    <n v="574.05999999999995"/>
    <s v=""/>
  </r>
  <r>
    <n v="2530"/>
    <s v="2924"/>
    <x v="4"/>
    <d v="2025-01-14T00:00:00"/>
    <m/>
    <x v="7"/>
    <s v="GRITSCH"/>
    <x v="5"/>
    <x v="8"/>
    <n v="1"/>
    <x v="0"/>
    <s v="DIANTEIRO"/>
    <x v="0"/>
    <x v="39"/>
    <s v="SUNNY NL106"/>
    <x v="2"/>
    <s v="RENAULT MASTER"/>
    <s v="BET7D67"/>
    <n v="76263"/>
    <m/>
    <m/>
    <s v=""/>
    <s v="OK "/>
    <s v="TRISSINO"/>
    <n v="65908"/>
    <n v="574.05999999999995"/>
    <n v="574.05999999999995"/>
    <s v=""/>
  </r>
  <r>
    <n v="2527"/>
    <s v="3224"/>
    <x v="4"/>
    <d v="2025-01-14T00:00:00"/>
    <m/>
    <x v="7"/>
    <s v="GRITSCH"/>
    <x v="5"/>
    <x v="8"/>
    <n v="1"/>
    <x v="1"/>
    <s v="TRASEIRO"/>
    <x v="1"/>
    <x v="39"/>
    <s v="SUNNY NP226"/>
    <x v="2"/>
    <s v="VW SAVEIRO"/>
    <s v="SDU9F96"/>
    <n v="171595"/>
    <m/>
    <m/>
    <s v=""/>
    <s v="OK "/>
    <s v="GOMMA "/>
    <n v="3209"/>
    <n v="275.42"/>
    <n v="275.42"/>
    <s v=""/>
  </r>
  <r>
    <n v="2528"/>
    <s v="3224"/>
    <x v="4"/>
    <d v="2025-01-14T00:00:00"/>
    <m/>
    <x v="7"/>
    <s v="GRITSCH"/>
    <x v="5"/>
    <x v="8"/>
    <n v="1"/>
    <x v="1"/>
    <s v="TRASEIRO"/>
    <x v="1"/>
    <x v="39"/>
    <s v="SUNNY NP226"/>
    <x v="2"/>
    <s v="VW SAVEIRO"/>
    <s v="SDU9F96"/>
    <n v="171595"/>
    <m/>
    <m/>
    <s v=""/>
    <s v="OK "/>
    <s v="GOMMA "/>
    <n v="3209"/>
    <n v="275.42"/>
    <n v="275.42"/>
    <s v=""/>
  </r>
  <r>
    <s v="3847"/>
    <s v="2825"/>
    <x v="4"/>
    <d v="2025-01-15T00:00:00"/>
    <m/>
    <x v="6"/>
    <s v="GRITSCH"/>
    <x v="5"/>
    <x v="8"/>
    <n v="1"/>
    <x v="0"/>
    <s v="TRASEIRO"/>
    <x v="0"/>
    <x v="39"/>
    <s v="SUNNY NL106"/>
    <x v="1"/>
    <s v="RENAULT MASTER"/>
    <s v="SES0D47"/>
    <m/>
    <m/>
    <m/>
    <s v=""/>
    <s v="OK "/>
    <s v="GOMMA "/>
    <n v="4856"/>
    <n v="499.9"/>
    <n v="499.9"/>
    <s v=""/>
  </r>
  <r>
    <s v="3844"/>
    <s v="2825"/>
    <x v="4"/>
    <d v="2025-01-15T00:00:00"/>
    <m/>
    <x v="6"/>
    <s v="GRITSCH"/>
    <x v="5"/>
    <x v="8"/>
    <n v="1"/>
    <x v="0"/>
    <s v="TRASEIRO"/>
    <x v="0"/>
    <x v="39"/>
    <s v="SUNNY NL106"/>
    <x v="1"/>
    <s v="RENAULT MASTER"/>
    <s v="SES0D47"/>
    <m/>
    <m/>
    <m/>
    <s v=""/>
    <s v="OK "/>
    <s v="GOMMA "/>
    <n v="4856"/>
    <n v="499.90100000000001"/>
    <n v="499.90100000000001"/>
    <s v=""/>
  </r>
  <r>
    <s v="2565"/>
    <s v="2724"/>
    <x v="4"/>
    <d v="2025-01-15T00:00:00"/>
    <m/>
    <x v="7"/>
    <s v="GRITSCH"/>
    <x v="2"/>
    <x v="13"/>
    <n v="1"/>
    <x v="1"/>
    <s v="TRASEIRO"/>
    <x v="1"/>
    <x v="13"/>
    <s v="RXMOTION H12  ROADX"/>
    <x v="2"/>
    <s v="VW SAVEIRO"/>
    <s v="SEP6E16"/>
    <n v="56127"/>
    <m/>
    <m/>
    <m/>
    <s v="OK "/>
    <s v="RS PNEUS "/>
    <s v="18839-1"/>
    <n v="279.35000000000002"/>
    <n v="279.35000000000002"/>
    <m/>
  </r>
  <r>
    <s v="2575"/>
    <s v="3324"/>
    <x v="4"/>
    <d v="2025-01-17T00:00:00"/>
    <m/>
    <x v="7"/>
    <s v="GRITSCH"/>
    <x v="2"/>
    <x v="3"/>
    <n v="1"/>
    <x v="1"/>
    <s v="DIANTEIRO"/>
    <x v="11"/>
    <x v="11"/>
    <s v="HIFLY HF261 TECHCO 1"/>
    <x v="2"/>
    <s v="FIAT STRADA"/>
    <s v="SDT8J63"/>
    <n v="117338"/>
    <m/>
    <m/>
    <s v=""/>
    <s v="OK "/>
    <s v="TRISSINO"/>
    <n v="64894"/>
    <n v="259.64999999999998"/>
    <n v="259.64999999999998"/>
    <s v=""/>
  </r>
  <r>
    <s v="2576"/>
    <s v="3324"/>
    <x v="4"/>
    <d v="2025-01-17T00:00:00"/>
    <m/>
    <x v="7"/>
    <s v="GRITSCH"/>
    <x v="2"/>
    <x v="3"/>
    <n v="1"/>
    <x v="1"/>
    <s v="DIANTEIRO"/>
    <x v="11"/>
    <x v="11"/>
    <s v="HIFLY HF261 TECHCO 1"/>
    <x v="2"/>
    <s v="FIAT STRADA"/>
    <s v="SDT8J63"/>
    <n v="117338"/>
    <m/>
    <m/>
    <s v=""/>
    <s v="OK "/>
    <s v="TRISSINO "/>
    <n v="64894"/>
    <n v="259.64999999999998"/>
    <n v="259.64999999999998"/>
    <s v=""/>
  </r>
  <r>
    <s v="2573"/>
    <s v="3324"/>
    <x v="4"/>
    <d v="2025-01-17T00:00:00"/>
    <m/>
    <x v="7"/>
    <s v="GRITSCH"/>
    <x v="2"/>
    <x v="3"/>
    <n v="1"/>
    <x v="1"/>
    <s v="DIANTEIRO"/>
    <x v="11"/>
    <x v="13"/>
    <s v="RXMOTION H12  ROADX"/>
    <x v="2"/>
    <s v="FIAT STRADA"/>
    <s v="SDT8J63"/>
    <n v="117338"/>
    <m/>
    <m/>
    <s v=""/>
    <s v="OK "/>
    <s v="RS PNEUS "/>
    <s v="18839-2"/>
    <n v="259.64999999999998"/>
    <n v="259.64999999999998"/>
    <s v=""/>
  </r>
  <r>
    <s v="2574"/>
    <s v="3324"/>
    <x v="4"/>
    <d v="2025-01-17T00:00:00"/>
    <m/>
    <x v="7"/>
    <s v="GRITSCH"/>
    <x v="2"/>
    <x v="3"/>
    <n v="1"/>
    <x v="1"/>
    <s v="DIANTEIRO"/>
    <x v="11"/>
    <x v="13"/>
    <s v="RXMOTION H12  ROADX"/>
    <x v="2"/>
    <s v="FIAT STRADA"/>
    <s v="SDT8J63"/>
    <n v="117338"/>
    <m/>
    <m/>
    <s v=""/>
    <s v="OK "/>
    <s v="RS PNEUS "/>
    <s v="18839-2"/>
    <n v="259.64999999999998"/>
    <n v="259.64999999999998"/>
    <s v=""/>
  </r>
  <r>
    <s v="2570"/>
    <s v="2724"/>
    <x v="4"/>
    <d v="2025-01-17T00:00:00"/>
    <m/>
    <x v="7"/>
    <s v="GRITSCH"/>
    <x v="5"/>
    <x v="5"/>
    <n v="1"/>
    <x v="1"/>
    <s v="DIANTEIRO"/>
    <x v="1"/>
    <x v="13"/>
    <s v="RXMOTION H12  ROADX"/>
    <x v="2"/>
    <s v="VW SAVEIRO"/>
    <s v="SEP6E14"/>
    <m/>
    <m/>
    <m/>
    <s v=""/>
    <s v="OK "/>
    <s v="RS PNEUS "/>
    <s v="18839-1"/>
    <n v="279.35000000000002"/>
    <n v="279.35000000000002"/>
    <s v=""/>
  </r>
  <r>
    <s v="2532"/>
    <s v="3324"/>
    <x v="4"/>
    <d v="2025-01-17T00:00:00"/>
    <m/>
    <x v="7"/>
    <s v="GRITSCH"/>
    <x v="2"/>
    <x v="11"/>
    <n v="1"/>
    <x v="0"/>
    <s v="DIANTEIRO"/>
    <x v="5"/>
    <x v="13"/>
    <s v="RXQUEST C02"/>
    <x v="1"/>
    <s v="MB SPRINTER"/>
    <s v="SFI4A34"/>
    <m/>
    <m/>
    <m/>
    <s v=""/>
    <s v="OK "/>
    <s v="RS PNEUS "/>
    <s v="18839-4"/>
    <n v="482.63"/>
    <n v="482.63"/>
    <s v=""/>
  </r>
  <r>
    <s v="2533"/>
    <s v="3124"/>
    <x v="4"/>
    <d v="2025-01-17T00:00:00"/>
    <m/>
    <x v="7"/>
    <s v="GRITSCH"/>
    <x v="5"/>
    <x v="3"/>
    <n v="1"/>
    <x v="0"/>
    <s v="DIANTEIRO"/>
    <x v="3"/>
    <x v="13"/>
    <s v="RXQUEST C02"/>
    <x v="1"/>
    <s v="MB SPRINTER"/>
    <s v="TAS4H09"/>
    <m/>
    <m/>
    <m/>
    <s v=""/>
    <s v="OK "/>
    <s v="RS PNEUS "/>
    <s v="18839-3"/>
    <n v="431.32"/>
    <n v="431.32"/>
    <s v=""/>
  </r>
  <r>
    <s v="2571"/>
    <s v="3324"/>
    <x v="4"/>
    <d v="2025-01-22T00:00:00"/>
    <m/>
    <x v="7"/>
    <s v="GRITSCH"/>
    <x v="2"/>
    <x v="11"/>
    <n v="1"/>
    <x v="0"/>
    <s v="DIANTEIRO"/>
    <x v="0"/>
    <x v="13"/>
    <s v="RXQUEST C2"/>
    <x v="1"/>
    <s v="RENAULT MASTER"/>
    <s v="SDT8J63"/>
    <n v="211338"/>
    <m/>
    <m/>
    <s v=""/>
    <s v="OK "/>
    <s v="RS PNEUS "/>
    <s v="3334-2"/>
    <n v="580.12"/>
    <n v="580.12"/>
    <s v=""/>
  </r>
  <r>
    <n v="2572"/>
    <s v="3324"/>
    <x v="4"/>
    <d v="2025-01-22T00:00:00"/>
    <m/>
    <x v="7"/>
    <s v="GRITSCH"/>
    <x v="2"/>
    <x v="11"/>
    <n v="1"/>
    <x v="0"/>
    <s v="DIANTEIRO"/>
    <x v="0"/>
    <x v="13"/>
    <s v="RXQUEST C2"/>
    <x v="1"/>
    <s v="RENAULT MASTER"/>
    <s v="SDT8J63"/>
    <n v="211338"/>
    <m/>
    <m/>
    <s v=""/>
    <s v="OK "/>
    <s v="RS PNEUS "/>
    <s v="3334-2"/>
    <n v="580.12"/>
    <n v="580.12"/>
    <s v=""/>
  </r>
  <r>
    <s v="2593"/>
    <s v="2924"/>
    <x v="4"/>
    <d v="2025-01-22T00:00:00"/>
    <m/>
    <x v="7"/>
    <s v="GRITSCH"/>
    <x v="5"/>
    <x v="8"/>
    <n v="1"/>
    <x v="0"/>
    <s v="DIANTEIRO"/>
    <x v="0"/>
    <x v="13"/>
    <s v="RXQUEST C02 ROADX"/>
    <x v="1"/>
    <s v="RENAULT MASTER"/>
    <s v="SEJ1H99"/>
    <n v="175181"/>
    <m/>
    <m/>
    <s v=""/>
    <s v="OK "/>
    <s v="GOMMA "/>
    <s v="3209-1"/>
    <n v="574.04"/>
    <n v="574.04"/>
    <s v=""/>
  </r>
  <r>
    <n v="2594"/>
    <s v="2924"/>
    <x v="4"/>
    <d v="2025-01-22T00:00:00"/>
    <m/>
    <x v="7"/>
    <s v="GRITSCH"/>
    <x v="5"/>
    <x v="8"/>
    <n v="1"/>
    <x v="0"/>
    <s v="DIANTEIRO"/>
    <x v="0"/>
    <x v="13"/>
    <s v="RXQUEST C02 ROADX"/>
    <x v="1"/>
    <s v="RENAULT MASTER"/>
    <s v="SEJ1H99"/>
    <n v="175181"/>
    <m/>
    <m/>
    <s v=""/>
    <s v="OK "/>
    <s v="GOMMA "/>
    <s v="3209-1"/>
    <n v="574.04"/>
    <n v="574.04"/>
    <s v=""/>
  </r>
  <r>
    <s v="2408"/>
    <s v="3823"/>
    <x v="4"/>
    <d v="2025-01-22T00:00:00"/>
    <m/>
    <x v="7"/>
    <s v="GRITSCH"/>
    <x v="5"/>
    <x v="4"/>
    <n v="1"/>
    <x v="4"/>
    <s v="DIANTEIRO"/>
    <x v="10"/>
    <x v="3"/>
    <s v="APOLLO ALTRUST"/>
    <x v="1"/>
    <s v="CAMINÃO VOLVO VM330"/>
    <s v="SEF8G23"/>
    <n v="203422"/>
    <m/>
    <m/>
    <s v=""/>
    <s v="OK "/>
    <s v="GOMMA "/>
    <n v="3112"/>
    <n v="1749.49"/>
    <n v="1749.49"/>
    <s v=""/>
  </r>
  <r>
    <n v="2409"/>
    <s v="3823"/>
    <x v="4"/>
    <d v="2025-01-22T00:00:00"/>
    <m/>
    <x v="7"/>
    <s v="GRITSCH"/>
    <x v="5"/>
    <x v="4"/>
    <n v="1"/>
    <x v="4"/>
    <s v="DIANTEIRO"/>
    <x v="10"/>
    <x v="3"/>
    <s v="APOLLO ALTRUST"/>
    <x v="1"/>
    <s v="CAMINÃO VOLVO VM330"/>
    <s v="SEF8G23"/>
    <n v="203422"/>
    <m/>
    <m/>
    <s v=""/>
    <s v="OK "/>
    <s v="GOMMA "/>
    <n v="3112"/>
    <n v="1749.49"/>
    <n v="1749.49"/>
    <s v=""/>
  </r>
  <r>
    <s v="2591"/>
    <s v="2024"/>
    <x v="4"/>
    <d v="2025-01-22T00:00:00"/>
    <m/>
    <x v="7"/>
    <s v="GRITSCH"/>
    <x v="2"/>
    <x v="11"/>
    <n v="1"/>
    <x v="0"/>
    <s v="DIANTEIRO"/>
    <x v="17"/>
    <x v="11"/>
    <s v="HIFLY HF261 TECHCO 1"/>
    <x v="1"/>
    <s v="SPIN"/>
    <s v="SEV2J95"/>
    <n v="56746"/>
    <m/>
    <m/>
    <s v=""/>
    <s v="OK "/>
    <s v="TRISSINO"/>
    <n v="66968"/>
    <n v="373.69"/>
    <n v="373.69"/>
    <s v=""/>
  </r>
  <r>
    <s v="2592"/>
    <s v="2024"/>
    <x v="4"/>
    <d v="2025-01-22T00:00:00"/>
    <m/>
    <x v="7"/>
    <s v="GRITSCH"/>
    <x v="2"/>
    <x v="11"/>
    <n v="1"/>
    <x v="0"/>
    <s v="DIANTEIRO"/>
    <x v="17"/>
    <x v="11"/>
    <s v="HIFLY HF261 TECHCO 1"/>
    <x v="1"/>
    <s v="SPIN"/>
    <s v="SEV2J95"/>
    <n v="56746"/>
    <m/>
    <m/>
    <s v=""/>
    <s v="OK "/>
    <s v="TRISSINO"/>
    <n v="66968"/>
    <n v="373.69"/>
    <n v="373.69"/>
    <s v=""/>
  </r>
  <r>
    <s v="302"/>
    <s v="3621"/>
    <x v="4"/>
    <d v="2025-01-27T00:00:00"/>
    <m/>
    <x v="7"/>
    <s v="GRITSCH"/>
    <x v="2"/>
    <x v="3"/>
    <n v="1"/>
    <x v="4"/>
    <s v="TRAÇÃO"/>
    <x v="10"/>
    <x v="31"/>
    <s v="2°RECAP"/>
    <x v="0"/>
    <s v="CAMINHÃO FORD 2423"/>
    <s v="BCV8D47"/>
    <n v="220214"/>
    <m/>
    <m/>
    <s v=""/>
    <s v="OK "/>
    <s v="REPECOL"/>
    <n v="11178"/>
    <n v="520"/>
    <n v="520"/>
    <s v=""/>
  </r>
  <r>
    <n v="305"/>
    <s v="3521"/>
    <x v="4"/>
    <d v="2025-01-27T00:00:00"/>
    <m/>
    <x v="7"/>
    <s v="GRITSCH"/>
    <x v="2"/>
    <x v="3"/>
    <n v="1"/>
    <x v="4"/>
    <s v="TRAÇÃO"/>
    <x v="10"/>
    <x v="31"/>
    <s v="2°RECAP"/>
    <x v="0"/>
    <s v="CAMINHÃO FORD 2423"/>
    <s v="BCV8D47"/>
    <n v="220214"/>
    <m/>
    <m/>
    <s v=""/>
    <s v="OK "/>
    <s v="REPECOL"/>
    <n v="11178"/>
    <n v="520"/>
    <n v="520"/>
    <s v=""/>
  </r>
  <r>
    <n v="304"/>
    <s v="3621"/>
    <x v="4"/>
    <d v="2025-01-27T00:00:00"/>
    <m/>
    <x v="7"/>
    <s v="GRITSCH"/>
    <x v="2"/>
    <x v="3"/>
    <n v="1"/>
    <x v="4"/>
    <s v="TRAÇÃO"/>
    <x v="10"/>
    <x v="31"/>
    <s v="2°RECAP"/>
    <x v="0"/>
    <s v="CAMINHÃO FORD 2423"/>
    <s v="BCV8D47"/>
    <n v="220214"/>
    <m/>
    <m/>
    <s v=""/>
    <s v="OK "/>
    <s v="REPECOL"/>
    <n v="11178"/>
    <n v="520"/>
    <n v="520"/>
    <s v=""/>
  </r>
  <r>
    <n v="303"/>
    <s v="3621"/>
    <x v="4"/>
    <d v="2025-01-27T00:00:00"/>
    <m/>
    <x v="7"/>
    <s v="GRITSCH"/>
    <x v="2"/>
    <x v="3"/>
    <n v="1"/>
    <x v="4"/>
    <s v="TRAÇÃO"/>
    <x v="10"/>
    <x v="31"/>
    <s v="2°RECAP"/>
    <x v="0"/>
    <s v="CAMINHÃO FORD 2423"/>
    <s v="BCV8D47"/>
    <n v="220214"/>
    <m/>
    <m/>
    <s v=""/>
    <s v="OK "/>
    <s v="REPECOL"/>
    <n v="11178"/>
    <n v="520"/>
    <n v="520"/>
    <s v=""/>
  </r>
  <r>
    <s v="894"/>
    <s v="0723"/>
    <x v="4"/>
    <d v="2025-01-27T00:00:00"/>
    <m/>
    <x v="7"/>
    <s v="GRITSCH"/>
    <x v="2"/>
    <x v="3"/>
    <n v="1"/>
    <x v="4"/>
    <s v="TRAÇÃO"/>
    <x v="10"/>
    <x v="31"/>
    <s v="2°RECAP"/>
    <x v="0"/>
    <s v="CAMINHÃO VW 24.280"/>
    <s v="RHL3E03"/>
    <n v="396386"/>
    <m/>
    <m/>
    <s v=""/>
    <s v="OK "/>
    <s v="REPECOL"/>
    <n v="11320"/>
    <n v="520"/>
    <n v="520"/>
    <s v=""/>
  </r>
  <r>
    <n v="2106"/>
    <s v="3618"/>
    <x v="4"/>
    <d v="2025-01-27T00:00:00"/>
    <m/>
    <x v="7"/>
    <s v="GRITSCH"/>
    <x v="2"/>
    <x v="3"/>
    <n v="1"/>
    <x v="4"/>
    <s v="TRAÇÃO"/>
    <x v="10"/>
    <x v="31"/>
    <s v="2°RECAP"/>
    <x v="0"/>
    <s v="CAMINHÃO VW 24.280"/>
    <s v="RHL3E03"/>
    <n v="396386"/>
    <m/>
    <m/>
    <s v=""/>
    <s v="OK "/>
    <s v="REPECOL"/>
    <n v="11320"/>
    <n v="520"/>
    <n v="520"/>
    <s v=""/>
  </r>
  <r>
    <n v="2601"/>
    <s v="4024"/>
    <x v="4"/>
    <d v="2025-01-27T00:00:00"/>
    <m/>
    <x v="7"/>
    <s v="GRITSCH"/>
    <x v="5"/>
    <x v="8"/>
    <n v="1"/>
    <x v="0"/>
    <s v="TRASEIRO"/>
    <x v="0"/>
    <x v="39"/>
    <s v="SUNNY NL106"/>
    <x v="1"/>
    <s v="RENAULT MASTER"/>
    <s v="BET7D67"/>
    <n v="77000"/>
    <m/>
    <m/>
    <s v=""/>
    <s v="OK "/>
    <s v="GOMMA "/>
    <s v="3209-1"/>
    <n v="574.04"/>
    <n v="574.04"/>
    <s v=""/>
  </r>
  <r>
    <n v="2602"/>
    <s v="4024"/>
    <x v="4"/>
    <d v="2025-01-27T00:00:00"/>
    <m/>
    <x v="7"/>
    <s v="GRITSCH"/>
    <x v="5"/>
    <x v="8"/>
    <n v="1"/>
    <x v="0"/>
    <s v="TRASEIRO"/>
    <x v="0"/>
    <x v="39"/>
    <s v="SUNNY NL106"/>
    <x v="1"/>
    <s v="RENAULT MASTER"/>
    <s v="BET7D67"/>
    <n v="77000"/>
    <m/>
    <m/>
    <s v=""/>
    <s v="OK "/>
    <s v="GOMMA "/>
    <s v="3209-1"/>
    <n v="574.04"/>
    <n v="574.04"/>
    <s v=""/>
  </r>
  <r>
    <s v="2600"/>
    <s v="3024"/>
    <x v="4"/>
    <d v="2025-01-27T00:00:00"/>
    <m/>
    <x v="7"/>
    <s v="GRITSCH"/>
    <x v="5"/>
    <x v="8"/>
    <n v="1"/>
    <x v="0"/>
    <s v="DIANTEIRO"/>
    <x v="0"/>
    <x v="39"/>
    <s v="SUNNY NL106"/>
    <x v="1"/>
    <s v="RENAULT MASTER"/>
    <s v="RHQ6I61"/>
    <n v="128500"/>
    <m/>
    <m/>
    <s v=""/>
    <s v="OK "/>
    <s v="GOMMA "/>
    <s v="3209-1"/>
    <n v="574.04"/>
    <n v="574.04"/>
    <s v=""/>
  </r>
  <r>
    <n v="2599"/>
    <s v="3024"/>
    <x v="4"/>
    <d v="2025-01-27T00:00:00"/>
    <m/>
    <x v="7"/>
    <s v="GRITSCH"/>
    <x v="5"/>
    <x v="8"/>
    <n v="1"/>
    <x v="0"/>
    <s v="DIANTEIRO"/>
    <x v="0"/>
    <x v="39"/>
    <s v="SUNNY NL106"/>
    <x v="1"/>
    <s v="RENAULT MASTER"/>
    <s v="RHQ6I61"/>
    <n v="128500"/>
    <m/>
    <m/>
    <s v=""/>
    <s v="OK "/>
    <s v="GOMMA "/>
    <s v="3209-1"/>
    <n v="574.04"/>
    <n v="574.04"/>
    <s v=""/>
  </r>
  <r>
    <s v="2438"/>
    <s v="3724"/>
    <x v="4"/>
    <d v="2025-01-27T00:00:00"/>
    <m/>
    <x v="7"/>
    <s v="GRITSCH"/>
    <x v="5"/>
    <x v="8"/>
    <n v="1"/>
    <x v="1"/>
    <s v="TRASEIRO"/>
    <x v="11"/>
    <x v="13"/>
    <s v="RXMOTION H12"/>
    <x v="1"/>
    <s v="FIAT STRADA"/>
    <s v="SDR4E38"/>
    <n v="115000"/>
    <m/>
    <m/>
    <s v=""/>
    <s v="OK "/>
    <s v="RS PNEUS "/>
    <s v="18839-2"/>
    <n v="293.63"/>
    <n v="293.63"/>
    <s v=""/>
  </r>
  <r>
    <n v="2435"/>
    <s v="3724"/>
    <x v="4"/>
    <d v="2025-01-27T00:00:00"/>
    <m/>
    <x v="7"/>
    <s v="GRITSCH"/>
    <x v="5"/>
    <x v="8"/>
    <n v="1"/>
    <x v="1"/>
    <s v="TRASEIRO"/>
    <x v="11"/>
    <x v="13"/>
    <s v="RXMOTION H12"/>
    <x v="1"/>
    <s v="FIAT STRADA"/>
    <s v="SDR4E38"/>
    <n v="115000"/>
    <m/>
    <m/>
    <s v=""/>
    <s v="OK "/>
    <s v="RS PNEUS "/>
    <s v="18839-2"/>
    <n v="293.63"/>
    <n v="293.63"/>
    <s v=""/>
  </r>
  <r>
    <m/>
    <s v="3724"/>
    <x v="4"/>
    <d v="2025-01-27T00:00:00"/>
    <m/>
    <x v="7"/>
    <s v="GRITSCH"/>
    <x v="5"/>
    <x v="8"/>
    <n v="1"/>
    <x v="1"/>
    <s v="TRASEIRO"/>
    <x v="11"/>
    <x v="13"/>
    <s v="RXMOTION H12"/>
    <x v="1"/>
    <s v="FIAT STRADA"/>
    <s v="SDR4E38"/>
    <n v="115000"/>
    <m/>
    <m/>
    <s v=""/>
    <s v="OK "/>
    <s v="RS PNEUS "/>
    <s v="18839-2"/>
    <n v="293.63"/>
    <n v="293.63"/>
    <s v=""/>
  </r>
  <r>
    <m/>
    <s v="3724"/>
    <x v="4"/>
    <d v="2025-01-27T00:00:00"/>
    <m/>
    <x v="7"/>
    <s v="GRITSCH"/>
    <x v="5"/>
    <x v="8"/>
    <n v="1"/>
    <x v="1"/>
    <s v="TRASEIRO"/>
    <x v="11"/>
    <x v="13"/>
    <s v="RXMOTION H12"/>
    <x v="1"/>
    <s v="FIAT STRADA"/>
    <s v="SDR4E38"/>
    <n v="115000"/>
    <m/>
    <m/>
    <s v=""/>
    <s v="OK "/>
    <s v="RS PNEUS "/>
    <s v="18839-2"/>
    <n v="293.63"/>
    <n v="293.63"/>
    <s v=""/>
  </r>
  <r>
    <n v="2595"/>
    <s v="3224"/>
    <x v="4"/>
    <d v="2025-01-27T00:00:00"/>
    <m/>
    <x v="7"/>
    <s v="GRITSCH"/>
    <x v="2"/>
    <x v="7"/>
    <n v="1"/>
    <x v="1"/>
    <s v="DIANTEIRO"/>
    <x v="1"/>
    <x v="11"/>
    <s v="HIFLY HF261 TECHCO 1"/>
    <x v="1"/>
    <s v="VW GOL"/>
    <s v="RHK5H90"/>
    <n v="69711"/>
    <m/>
    <m/>
    <s v=""/>
    <s v="OK "/>
    <s v="TRISSINO"/>
    <s v="65908-1"/>
    <n v="296.26"/>
    <n v="296.26"/>
    <s v=""/>
  </r>
  <r>
    <n v="2596"/>
    <s v="3224"/>
    <x v="4"/>
    <d v="2025-01-27T00:00:00"/>
    <m/>
    <x v="7"/>
    <s v="GRITSCH"/>
    <x v="2"/>
    <x v="7"/>
    <n v="1"/>
    <x v="1"/>
    <s v="DIANTEIRO"/>
    <x v="1"/>
    <x v="11"/>
    <s v="HIFLY HF261 TECHCO 1"/>
    <x v="1"/>
    <s v="VW GOL"/>
    <s v="RHK5H90"/>
    <n v="69711"/>
    <m/>
    <m/>
    <s v=""/>
    <s v="OK "/>
    <s v="TRISSINO"/>
    <s v="65908-1"/>
    <n v="296.26"/>
    <n v="296.26"/>
    <s v=""/>
  </r>
  <r>
    <n v="2597"/>
    <s v="3224"/>
    <x v="4"/>
    <d v="2025-01-27T00:00:00"/>
    <m/>
    <x v="7"/>
    <s v="GRITSCH"/>
    <x v="2"/>
    <x v="7"/>
    <n v="1"/>
    <x v="1"/>
    <s v="TRASEIRO"/>
    <x v="1"/>
    <x v="11"/>
    <s v="HIFLY HF261 TECHCO 1"/>
    <x v="1"/>
    <s v="VW GOL"/>
    <s v="RHK5H90"/>
    <n v="69711"/>
    <m/>
    <m/>
    <s v=""/>
    <s v="OK "/>
    <s v="TRISSINO"/>
    <s v="65908-1"/>
    <n v="296.26"/>
    <n v="296.26"/>
    <s v=""/>
  </r>
  <r>
    <n v="2598"/>
    <s v="3224"/>
    <x v="4"/>
    <d v="2025-01-27T00:00:00"/>
    <m/>
    <x v="7"/>
    <s v="GRITSCH"/>
    <x v="2"/>
    <x v="7"/>
    <n v="1"/>
    <x v="1"/>
    <s v="TRASEIRO"/>
    <x v="1"/>
    <x v="11"/>
    <s v="HIFLY HF261 TECHCO 1"/>
    <x v="1"/>
    <s v="VW GOL"/>
    <s v="RHK5H90"/>
    <n v="69711"/>
    <m/>
    <m/>
    <s v=""/>
    <s v="OK "/>
    <s v="TRISSINO"/>
    <s v="65908-1"/>
    <n v="296.26"/>
    <n v="296.26"/>
    <s v=""/>
  </r>
  <r>
    <n v="2467"/>
    <s v="2922"/>
    <x v="4"/>
    <d v="2025-01-28T00:00:00"/>
    <m/>
    <x v="7"/>
    <s v="GRITSCH"/>
    <x v="5"/>
    <x v="4"/>
    <n v="1"/>
    <x v="4"/>
    <s v="TRAÇÃO"/>
    <x v="10"/>
    <x v="31"/>
    <s v="2°RECAP"/>
    <x v="0"/>
    <s v="CAMINHÃO FORD 2423"/>
    <s v="BBW0C96"/>
    <n v="334956"/>
    <m/>
    <m/>
    <s v=""/>
    <s v="OK "/>
    <s v="REPECOL"/>
    <n v="8757"/>
    <n v="550"/>
    <n v="550"/>
    <s v=""/>
  </r>
  <r>
    <n v="296"/>
    <s v="3823"/>
    <x v="4"/>
    <d v="2025-01-28T00:00:00"/>
    <m/>
    <x v="7"/>
    <s v="GRITSCH"/>
    <x v="5"/>
    <x v="4"/>
    <n v="1"/>
    <x v="4"/>
    <s v="TRAÇÃO"/>
    <x v="10"/>
    <x v="31"/>
    <s v="2°RECAP"/>
    <x v="0"/>
    <s v="CAMINHÃO FORD 2423"/>
    <s v="BBW0C96"/>
    <n v="334956"/>
    <m/>
    <m/>
    <s v=""/>
    <s v="OK "/>
    <s v="REPECOL"/>
    <s v="11320-1"/>
    <n v="540"/>
    <n v="540"/>
    <s v=""/>
  </r>
  <r>
    <n v="33"/>
    <s v="0922"/>
    <x v="4"/>
    <d v="2025-01-28T00:00:00"/>
    <m/>
    <x v="7"/>
    <s v="GRITSCH"/>
    <x v="5"/>
    <x v="4"/>
    <n v="1"/>
    <x v="4"/>
    <s v="TRAÇÃO"/>
    <x v="10"/>
    <x v="31"/>
    <s v="2°RECAP"/>
    <x v="0"/>
    <s v="CAMINHÃO FORD 2423"/>
    <s v="BBW0C96"/>
    <n v="334956"/>
    <m/>
    <m/>
    <s v=""/>
    <s v="OK "/>
    <s v="REPECOL"/>
    <s v="11320-2"/>
    <n v="540"/>
    <n v="540"/>
    <s v=""/>
  </r>
  <r>
    <n v="22"/>
    <s v="1422"/>
    <x v="4"/>
    <d v="2025-01-28T00:00:00"/>
    <m/>
    <x v="7"/>
    <s v="GRITSCH"/>
    <x v="5"/>
    <x v="4"/>
    <n v="1"/>
    <x v="4"/>
    <s v="TRAÇÃO"/>
    <x v="10"/>
    <x v="31"/>
    <s v="2°RECAP"/>
    <x v="0"/>
    <s v="CAMINHÃO FORD 2423"/>
    <s v="BBW0C96"/>
    <n v="334956"/>
    <m/>
    <m/>
    <s v=""/>
    <s v="OK "/>
    <s v="REPECOL"/>
    <n v="11320"/>
    <n v="540"/>
    <n v="540"/>
    <s v=""/>
  </r>
  <r>
    <n v="2617"/>
    <s v="1624"/>
    <x v="4"/>
    <d v="2025-01-30T00:00:00"/>
    <m/>
    <x v="7"/>
    <s v="GRITSCH"/>
    <x v="2"/>
    <x v="7"/>
    <n v="1"/>
    <x v="0"/>
    <s v="DIANTEIRO"/>
    <x v="0"/>
    <x v="39"/>
    <s v="SUNNY NL106"/>
    <x v="1"/>
    <s v="RENAULT MASTER"/>
    <s v="BEX8E18"/>
    <n v="182268"/>
    <m/>
    <m/>
    <s v=""/>
    <s v="OK "/>
    <s v="GOMMA "/>
    <s v="3334-2"/>
    <n v="580.12"/>
    <n v="580.12"/>
    <s v=""/>
  </r>
  <r>
    <n v="2618"/>
    <s v="1624"/>
    <x v="4"/>
    <d v="2025-01-30T00:00:00"/>
    <m/>
    <x v="7"/>
    <s v="GRITSCH"/>
    <x v="2"/>
    <x v="7"/>
    <n v="1"/>
    <x v="0"/>
    <s v="DIANTEIRO"/>
    <x v="0"/>
    <x v="39"/>
    <s v="SUNNY NL106"/>
    <x v="1"/>
    <s v="RENAULT MASTER"/>
    <s v="BEX8E18"/>
    <n v="182268"/>
    <m/>
    <m/>
    <s v=""/>
    <s v="OK "/>
    <s v="GOMMA "/>
    <s v="3334-2"/>
    <n v="580.12"/>
    <n v="580.12"/>
    <s v=""/>
  </r>
  <r>
    <s v="2615"/>
    <s v="1524"/>
    <x v="4"/>
    <d v="2025-01-30T00:00:00"/>
    <m/>
    <x v="7"/>
    <s v="GRITSCH"/>
    <x v="2"/>
    <x v="11"/>
    <n v="1"/>
    <x v="0"/>
    <s v="DIANTEIRO"/>
    <x v="0"/>
    <x v="13"/>
    <s v="RXQUEST C02"/>
    <x v="1"/>
    <s v="RENAULT MASTER"/>
    <s v="SEP8G23"/>
    <n v="29708"/>
    <m/>
    <m/>
    <s v=""/>
    <s v="OK "/>
    <s v="RS PNEUS "/>
    <n v="19093"/>
    <n v="500.7"/>
    <n v="500.7"/>
    <s v=""/>
  </r>
  <r>
    <n v="2616"/>
    <s v="1724"/>
    <x v="4"/>
    <d v="2025-01-30T00:00:00"/>
    <m/>
    <x v="7"/>
    <s v="GRITSCH"/>
    <x v="2"/>
    <x v="11"/>
    <n v="1"/>
    <x v="0"/>
    <s v="DIANTEIRO"/>
    <x v="0"/>
    <x v="13"/>
    <s v="RXQUEST C02"/>
    <x v="1"/>
    <s v="RENAULT MASTER"/>
    <s v="SEP8G23"/>
    <n v="29708"/>
    <m/>
    <m/>
    <s v=""/>
    <s v="OK "/>
    <s v="RS PNEUS "/>
    <n v="19093"/>
    <n v="500.7"/>
    <n v="500.7"/>
    <s v=""/>
  </r>
  <r>
    <n v="2614"/>
    <s v="1524"/>
    <x v="4"/>
    <d v="2025-01-30T00:00:00"/>
    <m/>
    <x v="7"/>
    <s v="GRITSCH"/>
    <x v="2"/>
    <x v="14"/>
    <n v="1"/>
    <x v="0"/>
    <s v="TRASEIRO"/>
    <x v="0"/>
    <x v="13"/>
    <s v="RXQUEST C02"/>
    <x v="1"/>
    <s v="RENAULT MASTER"/>
    <s v="SEZ3A79"/>
    <n v="52731"/>
    <m/>
    <m/>
    <s v=""/>
    <s v="OK "/>
    <s v="RS PNEUS "/>
    <n v="19093"/>
    <n v="500.7"/>
    <n v="500.7"/>
    <s v=""/>
  </r>
  <r>
    <n v="2619"/>
    <s v="1724"/>
    <x v="4"/>
    <d v="2025-01-30T00:00:00"/>
    <m/>
    <x v="7"/>
    <s v="GRITSCH"/>
    <x v="2"/>
    <x v="14"/>
    <n v="1"/>
    <x v="0"/>
    <s v="TRASEIRO"/>
    <x v="0"/>
    <x v="13"/>
    <s v="RXQUEST C02"/>
    <x v="1"/>
    <s v="RENAULT MASTER"/>
    <s v="SEZ3A79"/>
    <n v="52731"/>
    <m/>
    <m/>
    <s v=""/>
    <s v="OK "/>
    <s v="RS PNEUS "/>
    <n v="19093"/>
    <n v="500.7"/>
    <n v="500.7"/>
    <s v=""/>
  </r>
  <r>
    <n v="2620"/>
    <s v="1724"/>
    <x v="4"/>
    <d v="2025-01-30T00:00:00"/>
    <m/>
    <x v="7"/>
    <s v="GRITSCH"/>
    <x v="2"/>
    <x v="14"/>
    <n v="1"/>
    <x v="0"/>
    <s v="DIANTEIRO"/>
    <x v="0"/>
    <x v="13"/>
    <s v="RXQUEST C02"/>
    <x v="1"/>
    <s v="RENAULT MASTER"/>
    <s v="SEZ3A79"/>
    <n v="52731"/>
    <m/>
    <m/>
    <s v=""/>
    <s v="OK "/>
    <s v="RS PNEUS "/>
    <n v="19093"/>
    <n v="500.7"/>
    <n v="500.7"/>
    <s v=""/>
  </r>
  <r>
    <n v="2621"/>
    <s v="1524"/>
    <x v="4"/>
    <d v="2025-01-30T00:00:00"/>
    <m/>
    <x v="7"/>
    <s v="GRITSCH"/>
    <x v="2"/>
    <x v="14"/>
    <n v="1"/>
    <x v="0"/>
    <s v="DIANTEIRO"/>
    <x v="0"/>
    <x v="13"/>
    <s v="RXQUEST C02"/>
    <x v="1"/>
    <s v="RENAULT MASTER"/>
    <s v="SEZ3A79"/>
    <n v="52731"/>
    <m/>
    <m/>
    <s v=""/>
    <s v="OK "/>
    <s v="RS PNEUS "/>
    <n v="19093"/>
    <n v="500.7"/>
    <n v="500.7"/>
    <s v=""/>
  </r>
  <r>
    <m/>
    <m/>
    <x v="4"/>
    <d v="2025-01-30T00:00:00"/>
    <m/>
    <x v="7"/>
    <s v="GRITSCH"/>
    <x v="5"/>
    <x v="4"/>
    <n v="1"/>
    <x v="1"/>
    <s v="DIANTEIRO"/>
    <x v="11"/>
    <x v="11"/>
    <s v="HIFLY HF261 TECHCO 1"/>
    <x v="1"/>
    <s v="FIAT STRADA"/>
    <s v="SEP3C39"/>
    <n v="83218"/>
    <m/>
    <m/>
    <s v=""/>
    <s v="OK "/>
    <s v="GOMMA "/>
    <s v="3334-1"/>
    <n v="324.54000000000002"/>
    <n v="324.54000000000002"/>
    <s v=""/>
  </r>
  <r>
    <m/>
    <m/>
    <x v="4"/>
    <d v="2025-01-30T00:00:00"/>
    <m/>
    <x v="7"/>
    <s v="GRITSCH"/>
    <x v="5"/>
    <x v="4"/>
    <n v="1"/>
    <x v="1"/>
    <s v="DIANTEIRO"/>
    <x v="11"/>
    <x v="11"/>
    <s v="HIFLY HF261 TECHCO 1"/>
    <x v="1"/>
    <s v="FIAT STRADA"/>
    <s v="SEP3C39"/>
    <n v="83218"/>
    <m/>
    <m/>
    <s v=""/>
    <s v="OK "/>
    <s v="GOMMA "/>
    <s v="3334-1"/>
    <n v="324.54000000000002"/>
    <n v="324.54000000000002"/>
    <s v=""/>
  </r>
  <r>
    <m/>
    <m/>
    <x v="4"/>
    <d v="2025-01-30T00:00:00"/>
    <m/>
    <x v="7"/>
    <s v="GRITSCH"/>
    <x v="5"/>
    <x v="4"/>
    <n v="1"/>
    <x v="1"/>
    <s v="TRASEIRO"/>
    <x v="11"/>
    <x v="11"/>
    <s v="HIFLY HF261 TECHCO 1"/>
    <x v="1"/>
    <s v="FIAT STRADA"/>
    <s v="SEP3C39"/>
    <n v="83218"/>
    <m/>
    <m/>
    <s v=""/>
    <s v="OK "/>
    <s v="GOMMA "/>
    <s v="3334-1"/>
    <n v="324.54000000000002"/>
    <n v="324.54000000000002"/>
    <s v=""/>
  </r>
  <r>
    <m/>
    <m/>
    <x v="4"/>
    <d v="2025-01-30T00:00:00"/>
    <m/>
    <x v="7"/>
    <s v="GRITSCH"/>
    <x v="5"/>
    <x v="4"/>
    <n v="1"/>
    <x v="1"/>
    <s v="TRASEIRO"/>
    <x v="11"/>
    <x v="11"/>
    <s v="HIFLY HF261 TECHCO 1"/>
    <x v="1"/>
    <s v="FIAT STRADA"/>
    <s v="SEP3C39"/>
    <n v="83218"/>
    <m/>
    <m/>
    <s v=""/>
    <s v="OK "/>
    <s v="GOMMA "/>
    <s v="3334-1"/>
    <n v="324.54000000000002"/>
    <n v="324.54000000000002"/>
    <s v=""/>
  </r>
  <r>
    <n v="2622"/>
    <s v="1724"/>
    <x v="4"/>
    <d v="2025-02-03T00:00:00"/>
    <m/>
    <x v="9"/>
    <s v="GRITSCH"/>
    <x v="5"/>
    <x v="4"/>
    <n v="1"/>
    <x v="0"/>
    <s v="DIANTEIRO"/>
    <x v="0"/>
    <x v="13"/>
    <s v="RXQUEST C02"/>
    <x v="1"/>
    <s v="RENAULT MASTER"/>
    <s v="RHL5F68"/>
    <m/>
    <m/>
    <m/>
    <s v=""/>
    <s v="OK "/>
    <s v="RS PNEUS "/>
    <n v="19093"/>
    <n v="500.7"/>
    <n v="500.7"/>
    <s v=""/>
  </r>
  <r>
    <n v="2623"/>
    <s v="1724"/>
    <x v="4"/>
    <d v="2025-02-03T00:00:00"/>
    <m/>
    <x v="9"/>
    <s v="GRITSCH"/>
    <x v="5"/>
    <x v="4"/>
    <n v="1"/>
    <x v="0"/>
    <s v="DIANTEIRO"/>
    <x v="0"/>
    <x v="13"/>
    <s v="RXQUEST C02"/>
    <x v="1"/>
    <s v="RENAULT MASTER"/>
    <s v="RHL5F68"/>
    <m/>
    <m/>
    <m/>
    <s v=""/>
    <s v="OK "/>
    <s v="RS PNEUS "/>
    <n v="19093"/>
    <n v="500.7"/>
    <n v="500.7"/>
    <s v=""/>
  </r>
  <r>
    <n v="2634"/>
    <s v="0724"/>
    <x v="4"/>
    <d v="2025-02-03T00:00:00"/>
    <m/>
    <x v="9"/>
    <s v="GRITSCH"/>
    <x v="5"/>
    <x v="4"/>
    <n v="1"/>
    <x v="2"/>
    <s v="DIANTEIRO"/>
    <x v="9"/>
    <x v="36"/>
    <s v="SAILUN ATREZZO"/>
    <x v="1"/>
    <s v="VW GOL"/>
    <s v="BDS2G31"/>
    <m/>
    <m/>
    <m/>
    <s v=""/>
    <s v="OK "/>
    <s v="GOMMA"/>
    <n v="3334"/>
    <n v="275"/>
    <n v="275"/>
    <s v=""/>
  </r>
  <r>
    <n v="2635"/>
    <s v="0724"/>
    <x v="4"/>
    <d v="2025-02-03T00:00:00"/>
    <m/>
    <x v="9"/>
    <s v="GRITSCH"/>
    <x v="5"/>
    <x v="4"/>
    <n v="1"/>
    <x v="2"/>
    <s v="DIANTEIRO"/>
    <x v="9"/>
    <x v="36"/>
    <s v="SAILUN ATREZZO"/>
    <x v="1"/>
    <s v="VW GOL"/>
    <s v="BDS2G31"/>
    <m/>
    <m/>
    <m/>
    <s v=""/>
    <s v="OK "/>
    <s v="GOMMA"/>
    <n v="3334"/>
    <n v="275"/>
    <n v="275"/>
    <s v=""/>
  </r>
  <r>
    <n v="2624"/>
    <s v="1524"/>
    <x v="4"/>
    <d v="2025-02-04T00:00:00"/>
    <m/>
    <x v="9"/>
    <s v="GRITSCH"/>
    <x v="5"/>
    <x v="4"/>
    <n v="1"/>
    <x v="0"/>
    <s v="DIANTEIRO"/>
    <x v="0"/>
    <x v="13"/>
    <s v="RXQUEST C02"/>
    <x v="1"/>
    <s v="RENAULT MASTER"/>
    <s v="SEL7G42"/>
    <n v="100386"/>
    <m/>
    <m/>
    <s v=""/>
    <s v="OK "/>
    <s v="RS PNEUS "/>
    <n v="19093"/>
    <n v="500.7"/>
    <n v="500.7"/>
    <s v=""/>
  </r>
  <r>
    <n v="2626"/>
    <s v="1624"/>
    <x v="4"/>
    <d v="2025-02-04T00:00:00"/>
    <m/>
    <x v="9"/>
    <s v="GRITSCH"/>
    <x v="5"/>
    <x v="4"/>
    <n v="1"/>
    <x v="0"/>
    <s v="DIANTEIRO"/>
    <x v="0"/>
    <x v="13"/>
    <s v="RXQUEST C02"/>
    <x v="1"/>
    <s v="RENAULT MASTER"/>
    <s v="SEL7G42"/>
    <n v="100386"/>
    <m/>
    <m/>
    <s v=""/>
    <s v="OK "/>
    <s v="RS PNEUS "/>
    <n v="19093"/>
    <n v="500.7"/>
    <n v="500.7"/>
    <s v=""/>
  </r>
  <r>
    <n v="2638"/>
    <s v="3821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D8A32"/>
    <n v="272243"/>
    <m/>
    <m/>
    <s v=""/>
    <s v="OK "/>
    <s v="FM PNEUS "/>
    <n v="8101"/>
    <n v="550"/>
    <n v="550"/>
    <s v=""/>
  </r>
  <r>
    <n v="2640"/>
    <s v="3821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D8A32"/>
    <n v="272243"/>
    <m/>
    <m/>
    <s v=""/>
    <s v="OK "/>
    <s v="FM PNEUS "/>
    <n v="8101"/>
    <n v="550"/>
    <n v="550"/>
    <s v=""/>
  </r>
  <r>
    <n v="2637"/>
    <s v="1021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D8A32"/>
    <n v="272243"/>
    <m/>
    <m/>
    <s v=""/>
    <s v="OK "/>
    <s v="FM PNEUS "/>
    <n v="8101"/>
    <n v="550"/>
    <n v="550"/>
    <s v=""/>
  </r>
  <r>
    <n v="257"/>
    <s v="4422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D8A32"/>
    <n v="272243"/>
    <m/>
    <m/>
    <s v=""/>
    <s v="OK "/>
    <s v="FM PNEUS "/>
    <n v="8101"/>
    <n v="550"/>
    <n v="550"/>
    <s v=""/>
  </r>
  <r>
    <s v="1283"/>
    <s v="3123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E1F56"/>
    <n v="235364"/>
    <m/>
    <m/>
    <s v=""/>
    <s v="OK "/>
    <s v="ESTOQUE"/>
    <s v="ESTOQUE"/>
    <n v="550"/>
    <n v="550"/>
    <s v=""/>
  </r>
  <r>
    <s v="1426"/>
    <s v="2023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E1F56"/>
    <n v="235364"/>
    <m/>
    <m/>
    <s v=""/>
    <s v="OK "/>
    <s v="ESTOQUE"/>
    <s v="ESTOQUE"/>
    <n v="550"/>
    <n v="550"/>
    <s v=""/>
  </r>
  <r>
    <s v="PIRELLI"/>
    <s v="3420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E1F56"/>
    <n v="235364"/>
    <m/>
    <m/>
    <s v=""/>
    <s v="OK "/>
    <s v="ESTOQUE"/>
    <s v="ESTOQUE"/>
    <n v="550"/>
    <n v="550"/>
    <s v=""/>
  </r>
  <r>
    <s v="1427"/>
    <s v="2023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E1F56"/>
    <n v="235364"/>
    <m/>
    <m/>
    <s v=""/>
    <s v="OK "/>
    <s v="ESTOQUE"/>
    <s v="ESTOQUE"/>
    <n v="550"/>
    <n v="550"/>
    <s v=""/>
  </r>
  <r>
    <n v="2559"/>
    <s v="2724"/>
    <x v="4"/>
    <d v="2025-02-05T00:00:00"/>
    <m/>
    <x v="9"/>
    <s v="GRITSCH"/>
    <x v="5"/>
    <x v="8"/>
    <n v="1"/>
    <x v="1"/>
    <s v="DIANTEIRO"/>
    <x v="1"/>
    <x v="13"/>
    <s v="RXMOTION H12"/>
    <x v="1"/>
    <s v="VW SAVEIRO"/>
    <s v="SDU9G01"/>
    <n v="121060"/>
    <m/>
    <m/>
    <s v=""/>
    <s v="OK "/>
    <s v="RS PNEUS "/>
    <s v="18839-1"/>
    <n v="279.35000000000002"/>
    <n v="279.35000000000002"/>
    <s v=""/>
  </r>
  <r>
    <n v="2558"/>
    <s v="2724"/>
    <x v="4"/>
    <d v="2025-02-05T00:00:00"/>
    <m/>
    <x v="9"/>
    <s v="GRITSCH"/>
    <x v="5"/>
    <x v="8"/>
    <n v="1"/>
    <x v="1"/>
    <s v="DIANTEIRO"/>
    <x v="1"/>
    <x v="13"/>
    <s v="RXMOTION H12"/>
    <x v="1"/>
    <s v="VW SAVEIRO"/>
    <s v="SDU9G01"/>
    <n v="121060"/>
    <m/>
    <m/>
    <s v=""/>
    <s v="OK "/>
    <s v="RS PNEUS "/>
    <s v="18839-1"/>
    <n v="279.35000000000002"/>
    <n v="279.35000000000002"/>
    <s v=""/>
  </r>
  <r>
    <n v="2641"/>
    <s v="3823"/>
    <x v="4"/>
    <d v="2025-02-06T00:00:00"/>
    <m/>
    <x v="9"/>
    <s v="GRITSCH"/>
    <x v="5"/>
    <x v="4"/>
    <n v="1"/>
    <x v="4"/>
    <s v="DIANTEIRO"/>
    <x v="10"/>
    <x v="3"/>
    <s v="ENDURACE 2 LISO"/>
    <x v="1"/>
    <s v="CAMINHÃO VW 33.330"/>
    <s v="SEW5B71"/>
    <n v="151228"/>
    <n v="151228"/>
    <m/>
    <s v=""/>
    <s v="OK "/>
    <s v="GOMMA "/>
    <n v="3112"/>
    <n v="1749.49"/>
    <n v="1749.49"/>
    <s v=""/>
  </r>
  <r>
    <n v="2642"/>
    <s v="3823"/>
    <x v="4"/>
    <d v="2025-02-06T00:00:00"/>
    <m/>
    <x v="9"/>
    <s v="GRITSCH"/>
    <x v="5"/>
    <x v="4"/>
    <n v="1"/>
    <x v="4"/>
    <s v="DIANTEIRO"/>
    <x v="10"/>
    <x v="3"/>
    <s v="ENDURACE 2 LISO"/>
    <x v="1"/>
    <s v="CAMINHÃO VW 33.330"/>
    <s v="SEW5B71"/>
    <n v="151228"/>
    <n v="151228"/>
    <m/>
    <s v=""/>
    <s v="OK "/>
    <s v="GOMMA "/>
    <n v="3112"/>
    <n v="1749.49"/>
    <n v="1749.49"/>
    <s v=""/>
  </r>
  <r>
    <s v="2610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RHL1D81"/>
    <n v="273779"/>
    <n v="274424"/>
    <m/>
    <n v="155274"/>
    <s v="OK "/>
    <s v="GOMMA "/>
    <s v="3334-2"/>
    <n v="582.12"/>
    <n v="582.12"/>
    <n v="3.7489856640519339E-3"/>
  </r>
  <r>
    <s v="2612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RHL1D81"/>
    <n v="273779"/>
    <m/>
    <m/>
    <s v=""/>
    <s v="OK "/>
    <s v="GOMMA "/>
    <s v="3334-2"/>
    <n v="583.12"/>
    <n v="583.12"/>
    <s v=""/>
  </r>
  <r>
    <s v="2643"/>
    <s v="30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SEL0B96"/>
    <n v="103079"/>
    <n v="103222"/>
    <m/>
    <s v=""/>
    <s v="OK "/>
    <s v="GOMMA "/>
    <s v="3334-2"/>
    <n v="584.12"/>
    <n v="584.12"/>
    <s v=""/>
  </r>
  <r>
    <s v="2611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SEL0B96"/>
    <n v="103079"/>
    <n v="103222"/>
    <m/>
    <s v=""/>
    <s v="OK "/>
    <s v="GOMMA "/>
    <s v="ESTOQUE"/>
    <n v="583.12"/>
    <n v="583.12"/>
    <s v=""/>
  </r>
  <r>
    <s v="2604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SEL0E75"/>
    <n v="98879"/>
    <m/>
    <m/>
    <s v=""/>
    <s v="OK "/>
    <s v="GOMMA "/>
    <s v="3334-2"/>
    <n v="580.12"/>
    <n v="580.12"/>
    <s v=""/>
  </r>
  <r>
    <s v="2613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SEL0E75"/>
    <n v="98879"/>
    <m/>
    <m/>
    <s v=""/>
    <s v="OK "/>
    <s v="GOMMA "/>
    <s v="3334-2"/>
    <n v="581.12"/>
    <n v="581.12"/>
    <s v=""/>
  </r>
  <r>
    <s v="2625"/>
    <s v="1524"/>
    <x v="4"/>
    <d v="2025-02-12T00:00:00"/>
    <m/>
    <x v="9"/>
    <s v="GRITSCH"/>
    <x v="5"/>
    <x v="4"/>
    <n v="1"/>
    <x v="0"/>
    <s v="DIANTEIRO"/>
    <x v="0"/>
    <x v="13"/>
    <s v="RXQUEST C02"/>
    <x v="1"/>
    <s v="RENAULT MASTER"/>
    <s v="BEP1I25"/>
    <n v="155431"/>
    <m/>
    <m/>
    <s v=""/>
    <s v="OK "/>
    <s v="RS PNEUS "/>
    <n v="19093"/>
    <n v="584.12"/>
    <n v="584.12"/>
    <s v=""/>
  </r>
  <r>
    <n v="2627"/>
    <s v="1624"/>
    <x v="4"/>
    <d v="2025-02-12T00:00:00"/>
    <m/>
    <x v="9"/>
    <s v="GRITSCH"/>
    <x v="5"/>
    <x v="4"/>
    <n v="1"/>
    <x v="0"/>
    <s v="DIANTEIRO"/>
    <x v="0"/>
    <x v="13"/>
    <s v="RXQUEST C02"/>
    <x v="1"/>
    <s v="RENAULT MASTER"/>
    <s v="BEP1I25"/>
    <n v="155431"/>
    <m/>
    <m/>
    <s v=""/>
    <s v="OK "/>
    <s v="RS PNEUS "/>
    <n v="19093"/>
    <n v="500.7"/>
    <n v="500.7"/>
    <s v=""/>
  </r>
  <r>
    <n v="2632"/>
    <s v="1624"/>
    <x v="4"/>
    <d v="2025-02-12T00:00:00"/>
    <m/>
    <x v="9"/>
    <s v="GRITSCH"/>
    <x v="5"/>
    <x v="4"/>
    <n v="1"/>
    <x v="0"/>
    <s v="TRASEIRO"/>
    <x v="0"/>
    <x v="13"/>
    <s v="RXQUEST C02"/>
    <x v="1"/>
    <s v="RENAULT MASTER"/>
    <s v="BEP1I25"/>
    <n v="155431"/>
    <m/>
    <m/>
    <s v=""/>
    <s v="OK "/>
    <s v="RS PNEUS "/>
    <n v="19093"/>
    <n v="500.7"/>
    <n v="500.7"/>
    <s v=""/>
  </r>
  <r>
    <n v="2633"/>
    <s v="1624"/>
    <x v="4"/>
    <d v="2025-02-12T00:00:00"/>
    <m/>
    <x v="9"/>
    <s v="GRITSCH"/>
    <x v="5"/>
    <x v="4"/>
    <n v="1"/>
    <x v="0"/>
    <s v="TRASEIRO"/>
    <x v="0"/>
    <x v="13"/>
    <s v="RXQUEST C02"/>
    <x v="1"/>
    <s v="RENAULT MASTER"/>
    <s v="BEP1I25"/>
    <n v="155431"/>
    <m/>
    <m/>
    <s v=""/>
    <s v="OK "/>
    <s v="RS PNEUS "/>
    <n v="19093"/>
    <n v="500.7"/>
    <n v="500.7"/>
    <s v=""/>
  </r>
  <r>
    <n v="2644"/>
    <s v="3724"/>
    <x v="4"/>
    <d v="2025-02-12T00:00:00"/>
    <m/>
    <x v="9"/>
    <s v="GRITSCH"/>
    <x v="5"/>
    <x v="8"/>
    <n v="1"/>
    <x v="1"/>
    <s v="TRASEIRO"/>
    <x v="11"/>
    <x v="13"/>
    <s v="HIFLY HF261 TECHCO 1"/>
    <x v="1"/>
    <s v="FIAT STRADA"/>
    <s v="SDR4D25"/>
    <n v="98500"/>
    <m/>
    <m/>
    <s v=""/>
    <s v="OK "/>
    <s v="TRISSINO"/>
    <n v="68136"/>
    <n v="328.53"/>
    <n v="328.53"/>
    <s v=""/>
  </r>
  <r>
    <n v="2645"/>
    <s v="3724"/>
    <x v="4"/>
    <d v="2025-02-12T00:00:00"/>
    <m/>
    <x v="9"/>
    <s v="GRITSCH"/>
    <x v="5"/>
    <x v="8"/>
    <n v="1"/>
    <x v="1"/>
    <s v="TRASEIRO"/>
    <x v="11"/>
    <x v="13"/>
    <s v="HIFLY HF261 TECHCO 1"/>
    <x v="1"/>
    <s v="FIAT STRADA"/>
    <s v="SDR4D25"/>
    <n v="98500"/>
    <m/>
    <m/>
    <s v=""/>
    <s v="OK "/>
    <s v="TRISSINO"/>
    <n v="68136"/>
    <n v="328.53"/>
    <n v="328.53"/>
    <s v=""/>
  </r>
  <r>
    <n v="2650"/>
    <s v="3024"/>
    <x v="4"/>
    <d v="2025-02-12T00:00:00"/>
    <m/>
    <x v="9"/>
    <s v="GRITSCH"/>
    <x v="5"/>
    <x v="9"/>
    <n v="1"/>
    <x v="1"/>
    <s v="DIANTEIRO"/>
    <x v="11"/>
    <x v="11"/>
    <s v="HIFLY HF261 TECHCO 1"/>
    <x v="1"/>
    <s v="FIAT STRADA"/>
    <s v="SDR8E10"/>
    <n v="105545"/>
    <m/>
    <m/>
    <s v=""/>
    <s v="OK "/>
    <s v="TRISSINO"/>
    <n v="68136"/>
    <n v="328.53"/>
    <n v="328.53"/>
    <s v=""/>
  </r>
  <r>
    <n v="2651"/>
    <s v="3024"/>
    <x v="4"/>
    <d v="2025-02-12T00:00:00"/>
    <m/>
    <x v="9"/>
    <s v="GRITSCH"/>
    <x v="5"/>
    <x v="9"/>
    <n v="1"/>
    <x v="1"/>
    <s v="DIANTEIRO"/>
    <x v="11"/>
    <x v="11"/>
    <s v="HIFLY HF261 TECHCO 1"/>
    <x v="1"/>
    <s v="FIAT STRADA"/>
    <s v="SDR8E10"/>
    <n v="105545"/>
    <m/>
    <m/>
    <s v=""/>
    <s v="OK "/>
    <s v="TRISSINO"/>
    <n v="68136"/>
    <n v="328.53"/>
    <n v="328.53"/>
    <s v=""/>
  </r>
  <r>
    <n v="2652"/>
    <s v="3024"/>
    <x v="4"/>
    <d v="2025-02-12T00:00:00"/>
    <m/>
    <x v="9"/>
    <s v="GRITSCH"/>
    <x v="5"/>
    <x v="9"/>
    <n v="1"/>
    <x v="1"/>
    <s v="DIANTEIRO"/>
    <x v="11"/>
    <x v="11"/>
    <s v="HIFLY HF261 TECHCO 1"/>
    <x v="1"/>
    <s v="FIAT STRADA"/>
    <s v="SDR8E10"/>
    <n v="105545"/>
    <m/>
    <m/>
    <s v=""/>
    <s v="OK "/>
    <s v="TRISSINO"/>
    <n v="68136"/>
    <n v="328.53"/>
    <n v="328.53"/>
    <s v=""/>
  </r>
  <r>
    <n v="2653"/>
    <s v="3024"/>
    <x v="4"/>
    <d v="2025-02-12T00:00:00"/>
    <m/>
    <x v="9"/>
    <s v="GRITSCH"/>
    <x v="5"/>
    <x v="9"/>
    <n v="1"/>
    <x v="1"/>
    <s v="DIANTEIRO"/>
    <x v="11"/>
    <x v="11"/>
    <s v="HIFLY HF261 TECHCO 1"/>
    <x v="1"/>
    <s v="FIAT STRADA"/>
    <s v="SDR8E10"/>
    <n v="105545"/>
    <n v="105528"/>
    <m/>
    <s v=""/>
    <s v="OK "/>
    <s v="TRISSINO"/>
    <n v="68136"/>
    <n v="328.53"/>
    <n v="328.53"/>
    <s v=""/>
  </r>
  <r>
    <s v="2653"/>
    <s v="3624"/>
    <x v="4"/>
    <d v="2025-02-12T00:00:00"/>
    <m/>
    <x v="9"/>
    <s v="GRITSCH"/>
    <x v="2"/>
    <x v="3"/>
    <n v="1"/>
    <x v="1"/>
    <s v="DIANTEIRO"/>
    <x v="18"/>
    <x v="18"/>
    <s v="OPERLAND A/T"/>
    <x v="1"/>
    <s v="FIAT STRADA"/>
    <s v="SDT8J51"/>
    <n v="121770"/>
    <m/>
    <m/>
    <s v=""/>
    <s v="OK "/>
    <s v="TRISSINO"/>
    <s v="68136-1"/>
    <n v="446.24"/>
    <n v="446.24"/>
    <s v=""/>
  </r>
  <r>
    <n v="2654"/>
    <s v="3624"/>
    <x v="4"/>
    <d v="2025-02-12T00:00:00"/>
    <m/>
    <x v="9"/>
    <s v="GRITSCH"/>
    <x v="2"/>
    <x v="3"/>
    <n v="1"/>
    <x v="1"/>
    <s v="DIANTEIRO"/>
    <x v="18"/>
    <x v="18"/>
    <s v="OPERLAND A/T"/>
    <x v="1"/>
    <s v="FIAT STRADA"/>
    <s v="SDT8J51"/>
    <n v="121770"/>
    <m/>
    <m/>
    <s v=""/>
    <s v="OK "/>
    <s v="TRISSINO"/>
    <s v="68136-1"/>
    <n v="446.24"/>
    <n v="446.24"/>
    <s v=""/>
  </r>
  <r>
    <n v="2655"/>
    <s v="3624"/>
    <x v="4"/>
    <d v="2025-02-12T00:00:00"/>
    <m/>
    <x v="9"/>
    <s v="GRITSCH"/>
    <x v="2"/>
    <x v="3"/>
    <n v="1"/>
    <x v="1"/>
    <s v="TRASEIRO"/>
    <x v="18"/>
    <x v="18"/>
    <s v="OPERLAND A/T"/>
    <x v="1"/>
    <s v="FIAT STRADA"/>
    <s v="SDT8J51"/>
    <n v="121770"/>
    <m/>
    <m/>
    <s v=""/>
    <s v="OK "/>
    <s v="TRISSINO"/>
    <s v="68136-1"/>
    <n v="446.24"/>
    <n v="446.24"/>
    <s v=""/>
  </r>
  <r>
    <n v="2626"/>
    <s v="3624"/>
    <x v="4"/>
    <d v="2025-02-12T00:00:00"/>
    <m/>
    <x v="9"/>
    <s v="GRITSCH"/>
    <x v="2"/>
    <x v="3"/>
    <n v="1"/>
    <x v="1"/>
    <s v="TRASEIRO"/>
    <x v="18"/>
    <x v="18"/>
    <s v="OPERLAND A/T"/>
    <x v="1"/>
    <s v="FIAT STRADA"/>
    <s v="SDT8J51"/>
    <n v="121770"/>
    <m/>
    <m/>
    <s v=""/>
    <s v="OK "/>
    <s v="TRISSINO"/>
    <s v="68136-1"/>
    <n v="446.24"/>
    <n v="446.24"/>
    <s v=""/>
  </r>
  <r>
    <n v="2657"/>
    <s v="3624"/>
    <x v="4"/>
    <d v="2025-02-12T00:00:00"/>
    <m/>
    <x v="9"/>
    <s v="GRITSCH"/>
    <x v="2"/>
    <x v="3"/>
    <n v="1"/>
    <x v="1"/>
    <s v="DIANTEIRO"/>
    <x v="18"/>
    <x v="18"/>
    <s v="OPERLAND A/T"/>
    <x v="1"/>
    <s v="FIAT STRADA"/>
    <s v="SDT8J63"/>
    <n v="126008"/>
    <n v="126710"/>
    <m/>
    <s v=""/>
    <s v="OK "/>
    <s v="TRISSINO"/>
    <s v="68136-1"/>
    <n v="446.24"/>
    <n v="446.24"/>
    <s v=""/>
  </r>
  <r>
    <n v="2658"/>
    <s v="3624"/>
    <x v="4"/>
    <d v="2025-02-12T00:00:00"/>
    <m/>
    <x v="9"/>
    <s v="GRITSCH"/>
    <x v="2"/>
    <x v="3"/>
    <n v="1"/>
    <x v="1"/>
    <s v="DIANTEIRO"/>
    <x v="18"/>
    <x v="18"/>
    <s v="OPERLAND A/T"/>
    <x v="1"/>
    <s v="FIAT STRADA"/>
    <s v="SDT8J63"/>
    <n v="126008"/>
    <n v="126710"/>
    <m/>
    <s v=""/>
    <s v="OK "/>
    <s v="TRISSINO"/>
    <s v="68136-1"/>
    <n v="446.24"/>
    <n v="446.24"/>
    <s v=""/>
  </r>
  <r>
    <n v="2659"/>
    <s v="3624"/>
    <x v="4"/>
    <d v="2025-02-12T00:00:00"/>
    <m/>
    <x v="9"/>
    <s v="GRITSCH"/>
    <x v="2"/>
    <x v="3"/>
    <n v="1"/>
    <x v="1"/>
    <s v="TRASEIRO"/>
    <x v="18"/>
    <x v="18"/>
    <s v="OPERLAND A/T"/>
    <x v="1"/>
    <s v="FIAT STRADA"/>
    <s v="SDT8J63"/>
    <n v="126008"/>
    <n v="126710"/>
    <m/>
    <s v=""/>
    <s v="OK "/>
    <s v="TRISSINO"/>
    <s v="68136-1"/>
    <n v="446.24"/>
    <n v="446.24"/>
    <s v=""/>
  </r>
  <r>
    <n v="2660"/>
    <s v="2624"/>
    <x v="4"/>
    <d v="2025-02-12T00:00:00"/>
    <m/>
    <x v="9"/>
    <s v="GRITSCH"/>
    <x v="2"/>
    <x v="3"/>
    <n v="1"/>
    <x v="1"/>
    <s v="TRASEIRO"/>
    <x v="18"/>
    <x v="18"/>
    <s v="OPERLAND A/T"/>
    <x v="1"/>
    <s v="FIAT STRADA"/>
    <s v="SDT8J63"/>
    <n v="126008"/>
    <n v="126710"/>
    <m/>
    <s v=""/>
    <s v="OK "/>
    <s v="TRISSINO"/>
    <s v="68136-1"/>
    <n v="446.24"/>
    <n v="446.24"/>
    <s v=""/>
  </r>
  <r>
    <n v="2646"/>
    <s v="3724"/>
    <x v="4"/>
    <d v="2025-02-12T00:00:00"/>
    <m/>
    <x v="9"/>
    <s v="GRITSCH"/>
    <x v="5"/>
    <x v="1"/>
    <n v="1"/>
    <x v="1"/>
    <s v="DIANTEIRO"/>
    <x v="11"/>
    <x v="13"/>
    <s v="HIFLY HF261 TECHCO 1"/>
    <x v="1"/>
    <s v="FIAT STRADA"/>
    <s v="SDW2F35"/>
    <n v="115120"/>
    <n v="115120"/>
    <n v="126378"/>
    <n v="11258"/>
    <s v="OK "/>
    <s v="TRISSINO"/>
    <n v="68136"/>
    <n v="328.53"/>
    <n v="328.53"/>
    <n v="2.918191508260792E-2"/>
  </r>
  <r>
    <n v="2647"/>
    <s v="3024"/>
    <x v="4"/>
    <d v="2025-02-12T00:00:00"/>
    <m/>
    <x v="9"/>
    <s v="GRITSCH"/>
    <x v="5"/>
    <x v="1"/>
    <n v="1"/>
    <x v="1"/>
    <s v="DIANTEIRO"/>
    <x v="11"/>
    <x v="13"/>
    <s v="HIFLY HF261 TECHCO 1"/>
    <x v="1"/>
    <s v="FIAT STRADA"/>
    <s v="SDW2F35"/>
    <n v="115120"/>
    <n v="115120"/>
    <n v="126378"/>
    <n v="11258"/>
    <s v="OK "/>
    <s v="TRISSINO"/>
    <n v="68136"/>
    <n v="328.53"/>
    <n v="328.53"/>
    <n v="2.918191508260792E-2"/>
  </r>
  <r>
    <n v="2648"/>
    <s v="3024"/>
    <x v="4"/>
    <d v="2025-02-12T00:00:00"/>
    <m/>
    <x v="9"/>
    <s v="GRITSCH"/>
    <x v="5"/>
    <x v="1"/>
    <n v="1"/>
    <x v="1"/>
    <s v="TRASEIRO"/>
    <x v="11"/>
    <x v="13"/>
    <s v="HIFLY HF261 TECHCO 1"/>
    <x v="1"/>
    <s v="FIAT STRADA"/>
    <s v="SDW2F35"/>
    <n v="115120"/>
    <n v="115120"/>
    <n v="126378"/>
    <n v="11258"/>
    <s v="OK "/>
    <s v="TRISSINO"/>
    <n v="68136"/>
    <n v="328.53"/>
    <n v="328.53"/>
    <n v="2.918191508260792E-2"/>
  </r>
  <r>
    <n v="2649"/>
    <s v="3224"/>
    <x v="4"/>
    <d v="2025-02-12T00:00:00"/>
    <m/>
    <x v="9"/>
    <s v="GRITSCH"/>
    <x v="5"/>
    <x v="1"/>
    <n v="1"/>
    <x v="1"/>
    <s v="TRASEIRO"/>
    <x v="11"/>
    <x v="13"/>
    <s v="HIFLY HF261 TECHCO 1"/>
    <x v="1"/>
    <s v="FIAT STRADA"/>
    <s v="SDW2F35"/>
    <n v="115120"/>
    <n v="115120"/>
    <n v="126378"/>
    <n v="11258"/>
    <s v="OK "/>
    <s v="TRISSINO"/>
    <n v="68136"/>
    <n v="328.53"/>
    <n v="328.53"/>
    <n v="2.918191508260792E-2"/>
  </r>
  <r>
    <s v="2628"/>
    <s v="2724"/>
    <x v="4"/>
    <d v="2025-02-13T00:00:00"/>
    <m/>
    <x v="9"/>
    <s v="GRITSCH"/>
    <x v="5"/>
    <x v="6"/>
    <n v="1"/>
    <x v="0"/>
    <s v="DIANTEIRO"/>
    <x v="0"/>
    <x v="13"/>
    <s v="RXQUEST C02"/>
    <x v="1"/>
    <s v="RENAULT MASTER"/>
    <s v="SES1B62"/>
    <n v="75701"/>
    <m/>
    <m/>
    <m/>
    <s v="OK "/>
    <s v="RS PNEUS "/>
    <n v="19093"/>
    <n v="500.87"/>
    <n v="500.87"/>
    <m/>
  </r>
  <r>
    <s v="2630"/>
    <s v="2724"/>
    <x v="4"/>
    <d v="2025-02-13T00:00:00"/>
    <m/>
    <x v="9"/>
    <s v="GRITSCH"/>
    <x v="5"/>
    <x v="6"/>
    <n v="1"/>
    <x v="0"/>
    <s v="DIANTEIRO"/>
    <x v="0"/>
    <x v="13"/>
    <s v="RXQUEST C02"/>
    <x v="1"/>
    <s v="RENAULT MASTER"/>
    <s v="SES1B62"/>
    <n v="75701"/>
    <m/>
    <m/>
    <s v=""/>
    <s v="OK "/>
    <s v="RS PNEUS "/>
    <n v="19093"/>
    <n v="500.87"/>
    <n v="500.87"/>
    <s v=""/>
  </r>
  <r>
    <s v="2631"/>
    <s v="2724"/>
    <x v="4"/>
    <d v="2025-02-13T00:00:00"/>
    <m/>
    <x v="9"/>
    <s v="GRITSCH"/>
    <x v="5"/>
    <x v="6"/>
    <n v="1"/>
    <x v="0"/>
    <s v="DIANTEIRO"/>
    <x v="0"/>
    <x v="13"/>
    <s v="RXQUEST C02"/>
    <x v="1"/>
    <s v="RENAULT MASTER"/>
    <s v="SES1B62"/>
    <n v="75701"/>
    <m/>
    <m/>
    <s v=""/>
    <s v="OK "/>
    <s v="RS PNEUS "/>
    <n v="0"/>
    <n v="500.87"/>
    <n v="500.87"/>
    <s v=""/>
  </r>
  <r>
    <s v="2629"/>
    <s v="2724"/>
    <x v="4"/>
    <d v="2025-02-13T00:00:00"/>
    <m/>
    <x v="9"/>
    <s v="GRITSCH"/>
    <x v="2"/>
    <x v="6"/>
    <n v="1"/>
    <x v="0"/>
    <s v="DIANTEIRO"/>
    <x v="0"/>
    <x v="13"/>
    <s v="RXQUEST C02"/>
    <x v="1"/>
    <s v="RENAULT MASTER"/>
    <s v="SES1B62"/>
    <n v="75701"/>
    <m/>
    <m/>
    <s v=""/>
    <s v="OK "/>
    <s v="RS PNEUS "/>
    <n v="0"/>
    <n v="500.87"/>
    <n v="500.87"/>
    <s v=""/>
  </r>
  <r>
    <s v="2562"/>
    <s v="2724"/>
    <x v="4"/>
    <d v="2025-02-13T00:00:00"/>
    <m/>
    <x v="9"/>
    <s v="GRITSCH"/>
    <x v="2"/>
    <x v="13"/>
    <n v="1"/>
    <x v="1"/>
    <s v="DIANTEIRO"/>
    <x v="1"/>
    <x v="13"/>
    <s v="RXMOTION H12"/>
    <x v="1"/>
    <s v="VW SAVEIRO"/>
    <s v="SDU9F49"/>
    <n v="119709"/>
    <m/>
    <m/>
    <s v=""/>
    <s v="OK "/>
    <s v="RS PNEUS "/>
    <s v="18839-1"/>
    <n v="289.63"/>
    <n v="289.63"/>
    <s v=""/>
  </r>
  <r>
    <s v="2564"/>
    <s v="2724"/>
    <x v="4"/>
    <d v="2025-02-13T00:00:00"/>
    <m/>
    <x v="9"/>
    <s v="GRITSCH"/>
    <x v="2"/>
    <x v="13"/>
    <n v="1"/>
    <x v="1"/>
    <s v="DIANTEIRO"/>
    <x v="1"/>
    <x v="13"/>
    <s v="RXMOTION H12"/>
    <x v="1"/>
    <s v="VW SAVEIRO"/>
    <s v="SDU9F49"/>
    <n v="119709"/>
    <m/>
    <m/>
    <s v=""/>
    <s v="OK "/>
    <s v="RS PNEUS "/>
    <s v="18839-1"/>
    <n v="290.63"/>
    <n v="290.63"/>
    <s v=""/>
  </r>
  <r>
    <s v="2561"/>
    <s v="2724"/>
    <x v="4"/>
    <d v="2025-02-13T00:00:00"/>
    <m/>
    <x v="9"/>
    <s v="GRITSCH"/>
    <x v="2"/>
    <x v="13"/>
    <n v="1"/>
    <x v="1"/>
    <s v="TRASEIRO"/>
    <x v="1"/>
    <x v="13"/>
    <s v="RXMOTION H12"/>
    <x v="1"/>
    <s v="VW SAVEIRO"/>
    <s v="SDU9F49"/>
    <n v="119709"/>
    <m/>
    <m/>
    <s v=""/>
    <s v="OK "/>
    <s v="RS PNEUS "/>
    <s v="18839-1"/>
    <n v="291.63"/>
    <n v="291.63"/>
    <s v=""/>
  </r>
  <r>
    <s v="2557"/>
    <s v="2724"/>
    <x v="4"/>
    <d v="2025-02-13T00:00:00"/>
    <m/>
    <x v="9"/>
    <s v="GRITSCH"/>
    <x v="2"/>
    <x v="13"/>
    <n v="1"/>
    <x v="1"/>
    <s v="TRASEIRO"/>
    <x v="1"/>
    <x v="13"/>
    <s v="RXMOTION H12"/>
    <x v="1"/>
    <s v="VW SAVEIRO"/>
    <s v="SDU9F49"/>
    <n v="119709"/>
    <m/>
    <m/>
    <s v=""/>
    <s v="OK "/>
    <s v="RS PNEUS "/>
    <s v="18839-1"/>
    <n v="292.63"/>
    <n v="292.63"/>
    <s v=""/>
  </r>
  <r>
    <n v="2540"/>
    <s v="3424"/>
    <x v="4"/>
    <d v="2025-02-17T00:00:00"/>
    <m/>
    <x v="9"/>
    <s v="GRITSCH"/>
    <x v="2"/>
    <x v="3"/>
    <n v="1"/>
    <x v="0"/>
    <s v="DIANTEIRO"/>
    <x v="5"/>
    <x v="13"/>
    <s v="RXQUEST C02 "/>
    <x v="1"/>
    <s v="MB SPRINTER"/>
    <s v="BCQ7158"/>
    <n v="151500"/>
    <n v="151699"/>
    <m/>
    <s v=""/>
    <s v="OK "/>
    <s v="RS PNEUS "/>
    <s v="18839-4"/>
    <n v="486.63"/>
    <n v="486.63"/>
    <s v=""/>
  </r>
  <r>
    <n v="2544"/>
    <s v="3424"/>
    <x v="4"/>
    <d v="2025-02-17T00:00:00"/>
    <m/>
    <x v="9"/>
    <s v="GRITSCH"/>
    <x v="2"/>
    <x v="3"/>
    <n v="1"/>
    <x v="0"/>
    <s v="DIANTEIRO"/>
    <x v="5"/>
    <x v="13"/>
    <s v="RXQUEST C02"/>
    <x v="1"/>
    <s v="MB SPRINTER"/>
    <s v="BCQ7158"/>
    <n v="151500"/>
    <m/>
    <m/>
    <s v=""/>
    <s v="OK "/>
    <s v="RS PNEUS "/>
    <s v="18839-4"/>
    <n v="486.63"/>
    <n v="486.63"/>
    <s v=""/>
  </r>
  <r>
    <n v="2560"/>
    <s v="2724"/>
    <x v="4"/>
    <d v="2025-02-17T00:00:00"/>
    <m/>
    <x v="9"/>
    <s v="GRITSCH"/>
    <x v="2"/>
    <x v="3"/>
    <n v="1"/>
    <x v="1"/>
    <s v="DIANTEIRO"/>
    <x v="1"/>
    <x v="13"/>
    <s v="RXMOTION H12"/>
    <x v="1"/>
    <s v="VW SAVEIRO"/>
    <s v="SDU9E87"/>
    <n v="128939"/>
    <m/>
    <n v="125964"/>
    <n v="2975"/>
    <s v="OK "/>
    <s v="RS PNEUS "/>
    <s v="18839-1"/>
    <n v="293.63"/>
    <n v="293.63"/>
    <n v="9.8699159663865541E-2"/>
  </r>
  <r>
    <n v="2551"/>
    <s v="2724"/>
    <x v="4"/>
    <d v="2025-02-17T00:00:00"/>
    <m/>
    <x v="9"/>
    <s v="GRITSCH"/>
    <x v="2"/>
    <x v="3"/>
    <n v="1"/>
    <x v="1"/>
    <s v="DIANTEIRO"/>
    <x v="1"/>
    <x v="13"/>
    <s v="RXMOTION H12"/>
    <x v="1"/>
    <s v="VW SAVEIRO"/>
    <s v="SDU9E87"/>
    <n v="128939"/>
    <n v="139407"/>
    <m/>
    <s v=""/>
    <s v="OK "/>
    <s v="RS PNEUS "/>
    <s v="18839-1"/>
    <n v="293.63"/>
    <n v="293.63"/>
    <s v=""/>
  </r>
  <r>
    <n v="2553"/>
    <s v="2724"/>
    <x v="4"/>
    <d v="2025-02-17T00:00:00"/>
    <m/>
    <x v="9"/>
    <s v="GRITSCH"/>
    <x v="2"/>
    <x v="3"/>
    <n v="1"/>
    <x v="1"/>
    <s v="DIANTEIRO"/>
    <x v="1"/>
    <x v="13"/>
    <s v="RXMOTION H12"/>
    <x v="1"/>
    <s v="VW SAVEIRO"/>
    <s v="SFH2H30"/>
    <n v="73500"/>
    <m/>
    <m/>
    <s v=""/>
    <s v="OK "/>
    <s v="RS PNEUS "/>
    <s v="18839-1"/>
    <n v="293.63"/>
    <n v="293.63"/>
    <s v=""/>
  </r>
  <r>
    <n v="2556"/>
    <s v="2724"/>
    <x v="4"/>
    <d v="2025-02-17T00:00:00"/>
    <m/>
    <x v="9"/>
    <s v="GRITSCH"/>
    <x v="2"/>
    <x v="3"/>
    <n v="1"/>
    <x v="1"/>
    <s v="DIANTEIRO"/>
    <x v="1"/>
    <x v="13"/>
    <s v="RXMOTION H12"/>
    <x v="1"/>
    <s v="VW SAVEIRO"/>
    <s v="SFH2H30"/>
    <n v="73500"/>
    <m/>
    <m/>
    <s v=""/>
    <s v="OK "/>
    <s v="RS PNEUS "/>
    <s v="18839-1"/>
    <n v="293.63"/>
    <n v="293.63"/>
    <s v=""/>
  </r>
  <r>
    <n v="2670"/>
    <s v="4024"/>
    <x v="4"/>
    <d v="2025-02-18T00:00:00"/>
    <m/>
    <x v="9"/>
    <s v="GRITSCH"/>
    <x v="5"/>
    <x v="9"/>
    <n v="1"/>
    <x v="0"/>
    <s v="DIANTEIRO"/>
    <x v="0"/>
    <x v="39"/>
    <s v="SUNNY NL106"/>
    <x v="1"/>
    <s v="RENAULT MASTER"/>
    <s v="SEL0E74"/>
    <n v="129020"/>
    <m/>
    <m/>
    <s v=""/>
    <s v="OK "/>
    <s v="GOMMA "/>
    <n v="3469"/>
    <n v="560.61"/>
    <n v="560.61"/>
    <s v=""/>
  </r>
  <r>
    <n v="2669"/>
    <s v="4024"/>
    <x v="4"/>
    <d v="2025-02-18T00:00:00"/>
    <m/>
    <x v="9"/>
    <s v="GRITSCH"/>
    <x v="5"/>
    <x v="9"/>
    <n v="1"/>
    <x v="0"/>
    <s v="DIANTEIRO"/>
    <x v="0"/>
    <x v="39"/>
    <s v="SUNNY NL106"/>
    <x v="1"/>
    <s v="RENAULT MASTER"/>
    <s v="SEL0E74"/>
    <n v="129020"/>
    <m/>
    <m/>
    <s v=""/>
    <s v="OK "/>
    <s v="GOMMA "/>
    <n v="3469"/>
    <n v="560.61"/>
    <n v="560.61"/>
    <s v=""/>
  </r>
  <r>
    <n v="2667"/>
    <s v="4024"/>
    <x v="4"/>
    <d v="2025-02-18T00:00:00"/>
    <m/>
    <x v="9"/>
    <s v="GRITSCH"/>
    <x v="2"/>
    <x v="3"/>
    <n v="1"/>
    <x v="0"/>
    <s v="DIANTEIRO"/>
    <x v="0"/>
    <x v="39"/>
    <s v="SUNNY NL106"/>
    <x v="1"/>
    <s v="RENAULT MASTER"/>
    <s v="SEL5J84"/>
    <n v="78300"/>
    <m/>
    <m/>
    <s v=""/>
    <s v="OK "/>
    <s v="GOMMA "/>
    <n v="3469"/>
    <n v="560.61"/>
    <n v="560.61"/>
    <s v=""/>
  </r>
  <r>
    <n v="2668"/>
    <s v="4024"/>
    <x v="4"/>
    <d v="2025-02-18T00:00:00"/>
    <m/>
    <x v="9"/>
    <s v="GRITSCH"/>
    <x v="2"/>
    <x v="3"/>
    <n v="1"/>
    <x v="0"/>
    <s v="DIANTEIRO"/>
    <x v="0"/>
    <x v="39"/>
    <s v="SUNNY NL106"/>
    <x v="1"/>
    <s v="RENAULT MASTER"/>
    <s v="SEL5J84"/>
    <n v="78300"/>
    <n v="78863"/>
    <m/>
    <n v="-13700"/>
    <s v="OK "/>
    <s v="GOMMA "/>
    <n v="3469"/>
    <n v="560.61"/>
    <n v="560.61"/>
    <n v="-4.0920437956204384E-2"/>
  </r>
  <r>
    <n v="2673"/>
    <s v="4024"/>
    <x v="4"/>
    <d v="2025-02-18T00:00:00"/>
    <m/>
    <x v="9"/>
    <s v="GRITSCH"/>
    <x v="5"/>
    <x v="8"/>
    <n v="1"/>
    <x v="0"/>
    <s v="DIANTEIRO"/>
    <x v="0"/>
    <x v="39"/>
    <s v="SUNNY NL106"/>
    <x v="1"/>
    <s v="RENAULT MASTER"/>
    <s v="SEL5J86"/>
    <n v="77600"/>
    <m/>
    <m/>
    <s v=""/>
    <s v="OK "/>
    <s v="GOMMA "/>
    <n v="3469"/>
    <n v="560.61"/>
    <n v="560.61"/>
    <s v=""/>
  </r>
  <r>
    <n v="2674"/>
    <s v="4024"/>
    <x v="4"/>
    <d v="2025-02-18T00:00:00"/>
    <m/>
    <x v="9"/>
    <s v="GRITSCH"/>
    <x v="5"/>
    <x v="8"/>
    <n v="1"/>
    <x v="0"/>
    <s v="DIANTEIRO"/>
    <x v="0"/>
    <x v="39"/>
    <s v="SUNNY NL106"/>
    <x v="1"/>
    <s v="RENAULT MASTER"/>
    <s v="SEL5J86"/>
    <n v="77600"/>
    <m/>
    <m/>
    <s v=""/>
    <s v="OK "/>
    <s v="GOMMA "/>
    <n v="3469"/>
    <n v="560.61"/>
    <n v="560.61"/>
    <s v=""/>
  </r>
  <r>
    <s v="2672"/>
    <s v="2924"/>
    <x v="4"/>
    <d v="2025-02-18T00:00:00"/>
    <m/>
    <x v="9"/>
    <s v="GRITSCH"/>
    <x v="5"/>
    <x v="8"/>
    <n v="1"/>
    <x v="0"/>
    <s v="DIANTEIRO"/>
    <x v="0"/>
    <x v="39"/>
    <s v="SUNNY NL106"/>
    <x v="1"/>
    <s v="RENAULT MASTER"/>
    <s v="SES0D47"/>
    <n v="51000"/>
    <n v="51905"/>
    <m/>
    <s v=""/>
    <s v="OK "/>
    <s v="GOMMA "/>
    <n v="3469"/>
    <n v="560.61"/>
    <n v="560.61"/>
    <s v=""/>
  </r>
  <r>
    <s v="2671"/>
    <s v="2924"/>
    <x v="4"/>
    <d v="2025-02-18T00:00:00"/>
    <m/>
    <x v="9"/>
    <s v="GRITSCH"/>
    <x v="5"/>
    <x v="8"/>
    <n v="1"/>
    <x v="0"/>
    <s v="DIANTEIRO"/>
    <x v="0"/>
    <x v="39"/>
    <s v="SUNNY NL106"/>
    <x v="1"/>
    <s v="RENAULT MASTER"/>
    <s v="SES0D47"/>
    <n v="51000"/>
    <n v="51905"/>
    <m/>
    <s v=""/>
    <s v="OK "/>
    <s v="GOMMA "/>
    <n v="3469"/>
    <n v="560.61"/>
    <n v="560.61"/>
    <s v=""/>
  </r>
  <r>
    <n v="2679"/>
    <s v="1724"/>
    <x v="4"/>
    <d v="2025-02-21T00:00:00"/>
    <m/>
    <x v="9"/>
    <s v="GRITSCH"/>
    <x v="3"/>
    <x v="18"/>
    <n v="1"/>
    <x v="0"/>
    <s v="DIANTEIRO"/>
    <x v="0"/>
    <x v="13"/>
    <s v="RXQUEST C02 "/>
    <x v="1"/>
    <s v="RENAULT MASTER"/>
    <s v="SFA0J37"/>
    <n v="58420"/>
    <n v="59686"/>
    <m/>
    <s v=""/>
    <s v="OK "/>
    <s v="RS PNEUS "/>
    <n v="19430"/>
    <n v="436.87"/>
    <n v="436.87"/>
    <s v=""/>
  </r>
  <r>
    <n v="2681"/>
    <s v="1724"/>
    <x v="4"/>
    <d v="2025-02-21T00:00:00"/>
    <m/>
    <x v="9"/>
    <s v="GRITSCH"/>
    <x v="3"/>
    <x v="18"/>
    <n v="1"/>
    <x v="0"/>
    <s v="DIANTEIRO"/>
    <x v="0"/>
    <x v="13"/>
    <s v="RXQUEST C02 "/>
    <x v="1"/>
    <s v="RENAULT MASTER"/>
    <s v="SFA0J37"/>
    <n v="58420"/>
    <n v="59686"/>
    <m/>
    <s v=""/>
    <s v="OK "/>
    <s v="RS PNEUS "/>
    <n v="19430"/>
    <n v="436.87"/>
    <n v="436.87"/>
    <s v=""/>
  </r>
  <r>
    <s v="2685"/>
    <s v="4523"/>
    <x v="4"/>
    <d v="2025-02-21T00:00:00"/>
    <m/>
    <x v="9"/>
    <s v="GRITSCH"/>
    <x v="5"/>
    <x v="5"/>
    <n v="1"/>
    <x v="1"/>
    <s v="DIANTEIRO"/>
    <x v="1"/>
    <x v="48"/>
    <s v="OUTRUN  M 20"/>
    <x v="1"/>
    <s v="VW SAVEIRO"/>
    <s v="SDU9F89"/>
    <n v="134730"/>
    <n v="134771"/>
    <m/>
    <s v=""/>
    <s v="OK "/>
    <s v="RS PNEUS "/>
    <n v="19430"/>
    <n v="254.54"/>
    <n v="254.54"/>
    <s v=""/>
  </r>
  <r>
    <s v="2685"/>
    <s v="4523"/>
    <x v="4"/>
    <d v="2025-02-21T00:00:00"/>
    <m/>
    <x v="9"/>
    <s v="GRITSCH"/>
    <x v="5"/>
    <x v="5"/>
    <n v="1"/>
    <x v="1"/>
    <s v="DIANTEIRO"/>
    <x v="1"/>
    <x v="48"/>
    <s v="OUTRUN  M 20"/>
    <x v="1"/>
    <s v="VW SAVEIRO"/>
    <s v="SDU9F89"/>
    <n v="134730"/>
    <n v="134771"/>
    <m/>
    <s v=""/>
    <s v="OK "/>
    <s v="RS PNEUS "/>
    <n v="19430"/>
    <n v="254.54"/>
    <n v="254.54"/>
    <s v=""/>
  </r>
  <r>
    <s v="2685"/>
    <s v="4523"/>
    <x v="4"/>
    <d v="2025-02-21T00:00:00"/>
    <m/>
    <x v="9"/>
    <s v="GRITSCH"/>
    <x v="5"/>
    <x v="5"/>
    <n v="1"/>
    <x v="1"/>
    <s v="DIANTEIRO"/>
    <x v="1"/>
    <x v="48"/>
    <s v="OUTRUN  M 20"/>
    <x v="1"/>
    <s v="VW SAVEIRO"/>
    <s v="SDU9F89"/>
    <n v="134730"/>
    <n v="134771"/>
    <m/>
    <s v=""/>
    <s v="OK "/>
    <s v="RS PNEUS "/>
    <n v="19430"/>
    <n v="254.54"/>
    <n v="254.54"/>
    <s v=""/>
  </r>
  <r>
    <s v="2685"/>
    <s v="4523"/>
    <x v="4"/>
    <d v="2025-02-21T00:00:00"/>
    <m/>
    <x v="9"/>
    <s v="GRITSCH"/>
    <x v="5"/>
    <x v="5"/>
    <n v="1"/>
    <x v="1"/>
    <s v="DIANTEIRO"/>
    <x v="1"/>
    <x v="48"/>
    <s v="OUTRUN  M 20"/>
    <x v="1"/>
    <s v="VW SAVEIRO"/>
    <s v="SDU9F89"/>
    <n v="134730"/>
    <n v="134771"/>
    <m/>
    <s v=""/>
    <s v="OK "/>
    <s v="RS PNEUS "/>
    <n v="19430"/>
    <n v="254.54"/>
    <n v="254.54"/>
    <s v=""/>
  </r>
  <r>
    <n v="2681"/>
    <s v="4523"/>
    <x v="4"/>
    <d v="2025-02-21T00:00:00"/>
    <m/>
    <x v="9"/>
    <s v="GRITSCH"/>
    <x v="2"/>
    <x v="14"/>
    <n v="1"/>
    <x v="1"/>
    <s v="DIANTEIRO"/>
    <x v="1"/>
    <x v="48"/>
    <s v="OUTRUN  M 20"/>
    <x v="1"/>
    <s v="VW SAVEIRO"/>
    <s v="SEI5B87"/>
    <n v="141923"/>
    <n v="142692"/>
    <m/>
    <s v=""/>
    <s v="OK "/>
    <s v="RS PNEUS "/>
    <n v="19430"/>
    <n v="254.54"/>
    <n v="254.54"/>
    <s v=""/>
  </r>
  <r>
    <n v="2682"/>
    <s v="4523"/>
    <x v="4"/>
    <d v="2025-02-21T00:00:00"/>
    <m/>
    <x v="9"/>
    <s v="GRITSCH"/>
    <x v="2"/>
    <x v="14"/>
    <n v="1"/>
    <x v="1"/>
    <s v="DIANTEIRO"/>
    <x v="1"/>
    <x v="48"/>
    <s v="OUTRUN  M 20"/>
    <x v="1"/>
    <s v="VW SAVEIRO"/>
    <s v="SEI5B87"/>
    <n v="141923"/>
    <n v="142692"/>
    <m/>
    <s v=""/>
    <s v="OK "/>
    <s v="RS PNEUS "/>
    <n v="19430"/>
    <n v="254.54"/>
    <n v="254.54"/>
    <s v=""/>
  </r>
  <r>
    <n v="2683"/>
    <s v="4523"/>
    <x v="4"/>
    <d v="2025-02-21T00:00:00"/>
    <m/>
    <x v="9"/>
    <s v="GRITSCH"/>
    <x v="2"/>
    <x v="14"/>
    <n v="1"/>
    <x v="1"/>
    <s v="TRASEIRO"/>
    <x v="1"/>
    <x v="48"/>
    <s v="OUTRUN  M 20"/>
    <x v="1"/>
    <s v="VW SAVEIRO"/>
    <s v="SEI5B87"/>
    <n v="141923"/>
    <n v="142692"/>
    <m/>
    <s v=""/>
    <s v="OK "/>
    <s v="RS PNEUS "/>
    <n v="19430"/>
    <n v="254.54"/>
    <n v="254.54"/>
    <s v=""/>
  </r>
  <r>
    <n v="2684"/>
    <s v="4523"/>
    <x v="4"/>
    <d v="2025-02-21T00:00:00"/>
    <m/>
    <x v="9"/>
    <s v="GRITSCH"/>
    <x v="2"/>
    <x v="14"/>
    <n v="1"/>
    <x v="1"/>
    <s v="TRASEIRO"/>
    <x v="1"/>
    <x v="48"/>
    <s v="OUTRUN  M 20"/>
    <x v="1"/>
    <s v="VW SAVEIRO"/>
    <s v="SEI5B87"/>
    <n v="141923"/>
    <n v="142692"/>
    <m/>
    <s v=""/>
    <s v="OK "/>
    <s v="RS PNEUS "/>
    <n v="19430"/>
    <n v="254.54"/>
    <n v="254.54"/>
    <s v=""/>
  </r>
  <r>
    <n v="2689"/>
    <s v="1524"/>
    <x v="4"/>
    <d v="2025-02-24T00:00:00"/>
    <m/>
    <x v="9"/>
    <s v="GRITSCH"/>
    <x v="5"/>
    <x v="5"/>
    <n v="1"/>
    <x v="0"/>
    <s v="DIANTEIRO"/>
    <x v="0"/>
    <x v="13"/>
    <s v="RXQUEST C02 "/>
    <x v="1"/>
    <s v="RENAULT MASTER"/>
    <s v="SDP5J33"/>
    <n v="145232"/>
    <m/>
    <m/>
    <s v=""/>
    <s v="OK "/>
    <s v="RS PNEUS "/>
    <s v="19430-2"/>
    <n v="436.37"/>
    <n v="436.37"/>
    <s v=""/>
  </r>
  <r>
    <n v="2690"/>
    <s v="1724"/>
    <x v="4"/>
    <d v="2025-02-24T00:00:00"/>
    <m/>
    <x v="9"/>
    <s v="GRITSCH"/>
    <x v="5"/>
    <x v="5"/>
    <n v="1"/>
    <x v="0"/>
    <s v="DIANTEIRO"/>
    <x v="0"/>
    <x v="13"/>
    <s v="RXQUEST C02 "/>
    <x v="1"/>
    <s v="RENAULT MASTER"/>
    <s v="SDP5J33"/>
    <n v="145232"/>
    <m/>
    <m/>
    <s v=""/>
    <s v="OK "/>
    <s v="RS PNEUS "/>
    <s v="19430-2"/>
    <n v="436.37"/>
    <n v="436.37"/>
    <s v=""/>
  </r>
  <r>
    <s v="100"/>
    <s v="4323"/>
    <x v="4"/>
    <d v="2025-02-25T00:00:00"/>
    <m/>
    <x v="9"/>
    <s v="GRITSCH"/>
    <x v="5"/>
    <x v="4"/>
    <n v="1"/>
    <x v="4"/>
    <s v="TRUCK"/>
    <x v="10"/>
    <x v="31"/>
    <s v="3°RECAP"/>
    <x v="0"/>
    <s v="CAMINÃO VOLVO VM330"/>
    <s v="SEF8G22"/>
    <n v="236344"/>
    <m/>
    <m/>
    <s v=""/>
    <s v="OK "/>
    <s v="FM PNEUS "/>
    <s v="8232-2"/>
    <n v="480"/>
    <n v="480"/>
    <s v=""/>
  </r>
  <r>
    <s v="2697.1"/>
    <s v="1021"/>
    <x v="4"/>
    <d v="2025-02-25T00:00:00"/>
    <m/>
    <x v="9"/>
    <s v="GRITSCH"/>
    <x v="5"/>
    <x v="4"/>
    <n v="1"/>
    <x v="4"/>
    <s v="TRUCK"/>
    <x v="10"/>
    <x v="31"/>
    <s v="3°RECAP"/>
    <x v="0"/>
    <s v="CAMINÃO VOLVO VM330"/>
    <s v="SEF8G22"/>
    <n v="236344"/>
    <m/>
    <m/>
    <s v=""/>
    <s v="OK "/>
    <s v="FM PNEUS "/>
    <s v="8232-2"/>
    <n v="480"/>
    <n v="480"/>
    <s v=""/>
  </r>
  <r>
    <m/>
    <s v="1021"/>
    <x v="4"/>
    <d v="2025-02-25T00:00:00"/>
    <m/>
    <x v="9"/>
    <s v="GRITSCH"/>
    <x v="5"/>
    <x v="4"/>
    <n v="1"/>
    <x v="4"/>
    <s v="TRUCK"/>
    <x v="10"/>
    <x v="31"/>
    <s v="3°RECAP"/>
    <x v="0"/>
    <s v="CAMINÃO VOLVO VM330"/>
    <s v="SEF8G22"/>
    <n v="236344"/>
    <m/>
    <m/>
    <s v=""/>
    <s v="OK "/>
    <s v="FM PNEUS "/>
    <s v="8409-2"/>
    <n v="180"/>
    <n v="180"/>
    <s v=""/>
  </r>
  <r>
    <s v="2693"/>
    <s v="1724"/>
    <x v="4"/>
    <d v="2025-02-25T00:00:00"/>
    <m/>
    <x v="9"/>
    <s v="GRITSCH"/>
    <x v="5"/>
    <x v="4"/>
    <n v="1"/>
    <x v="0"/>
    <s v="DIANTEIRO"/>
    <x v="0"/>
    <x v="13"/>
    <s v="RXQUEST C02 "/>
    <x v="1"/>
    <s v="RENAULT MASTER"/>
    <s v="RHP7C51"/>
    <n v="215518"/>
    <n v="214715"/>
    <m/>
    <s v=""/>
    <s v="OK "/>
    <s v="RS PNEUS "/>
    <s v="19430-2"/>
    <n v="436.37"/>
    <n v="436.37"/>
    <s v=""/>
  </r>
  <r>
    <n v="2694"/>
    <s v="1724"/>
    <x v="4"/>
    <d v="2025-02-25T00:00:00"/>
    <m/>
    <x v="9"/>
    <s v="GRITSCH"/>
    <x v="5"/>
    <x v="4"/>
    <n v="1"/>
    <x v="0"/>
    <s v="DIANTEIRO"/>
    <x v="0"/>
    <x v="13"/>
    <s v="RXQUEST C02 "/>
    <x v="1"/>
    <s v="RENAULT MASTER"/>
    <s v="RHP7C51"/>
    <n v="215518"/>
    <n v="214715"/>
    <m/>
    <s v=""/>
    <s v="OK "/>
    <s v="RS PNEUS "/>
    <s v="19430-2"/>
    <n v="436.37"/>
    <n v="436.37"/>
    <s v=""/>
  </r>
  <r>
    <n v="2695"/>
    <s v="1524"/>
    <x v="4"/>
    <d v="2025-02-25T00:00:00"/>
    <m/>
    <x v="9"/>
    <s v="GRITSCH"/>
    <x v="5"/>
    <x v="4"/>
    <n v="1"/>
    <x v="0"/>
    <s v="TRASEIRO"/>
    <x v="0"/>
    <x v="13"/>
    <s v="RXQUEST C02 "/>
    <x v="1"/>
    <s v="RENAULT MASTER"/>
    <s v="RHP7C51"/>
    <n v="215518"/>
    <n v="214715"/>
    <m/>
    <s v=""/>
    <s v="OK "/>
    <s v="RS PNEUS "/>
    <s v="19430-2"/>
    <n v="436.37"/>
    <n v="436.37"/>
    <s v=""/>
  </r>
  <r>
    <n v="2696"/>
    <s v="1424"/>
    <x v="4"/>
    <d v="2025-02-25T00:00:00"/>
    <m/>
    <x v="9"/>
    <s v="GRITSCH"/>
    <x v="5"/>
    <x v="4"/>
    <n v="1"/>
    <x v="0"/>
    <s v="TRASEIRO"/>
    <x v="0"/>
    <x v="13"/>
    <s v="RXQUEST C02 "/>
    <x v="1"/>
    <s v="RENAULT MASTER"/>
    <s v="RHP7C51"/>
    <n v="215518"/>
    <n v="214715"/>
    <m/>
    <s v=""/>
    <s v="OK "/>
    <s v="RS PNEUS "/>
    <s v="19430-2"/>
    <n v="436.37"/>
    <n v="436.37"/>
    <s v=""/>
  </r>
  <r>
    <n v="2698"/>
    <s v="4423"/>
    <x v="4"/>
    <d v="2025-02-25T00:00:00"/>
    <m/>
    <x v="9"/>
    <s v="GRITSCH"/>
    <x v="5"/>
    <x v="19"/>
    <n v="1"/>
    <x v="1"/>
    <s v="TRASEIRO"/>
    <x v="1"/>
    <x v="48"/>
    <s v="OUTRUN  M 20"/>
    <x v="1"/>
    <s v="VW SAVEIRO"/>
    <s v="SDU9E88"/>
    <n v="214395"/>
    <n v="215272"/>
    <m/>
    <s v=""/>
    <s v="OK "/>
    <s v="RS PNEUS "/>
    <n v="19430"/>
    <n v="254.54"/>
    <n v="254.54"/>
    <s v=""/>
  </r>
  <r>
    <n v="2699"/>
    <s v="4523"/>
    <x v="4"/>
    <d v="2025-02-25T00:00:00"/>
    <m/>
    <x v="9"/>
    <s v="GRITSCH"/>
    <x v="5"/>
    <x v="19"/>
    <n v="1"/>
    <x v="1"/>
    <s v="TRASEIRO"/>
    <x v="1"/>
    <x v="48"/>
    <s v="OUTRUN  M 20"/>
    <x v="1"/>
    <s v="VW SAVEIRO"/>
    <s v="SDU9E88"/>
    <n v="214395"/>
    <n v="215272"/>
    <m/>
    <s v=""/>
    <s v="OK "/>
    <s v="RS PNEUS "/>
    <n v="19430"/>
    <n v="254.54"/>
    <n v="254.54"/>
    <s v=""/>
  </r>
  <r>
    <n v="2700"/>
    <s v="4523"/>
    <x v="4"/>
    <d v="2025-02-25T00:00:00"/>
    <m/>
    <x v="9"/>
    <s v="GRITSCH"/>
    <x v="5"/>
    <x v="19"/>
    <n v="1"/>
    <x v="1"/>
    <s v="DIANTEIRO"/>
    <x v="1"/>
    <x v="48"/>
    <s v="OUTRUN  M 20"/>
    <x v="1"/>
    <s v="VW SAVEIRO"/>
    <s v="SDU9E88"/>
    <n v="214395"/>
    <n v="215272"/>
    <m/>
    <s v=""/>
    <s v="OK "/>
    <s v="RS PNEUS "/>
    <n v="19430"/>
    <n v="254.54"/>
    <n v="254.54"/>
    <s v=""/>
  </r>
  <r>
    <n v="2701"/>
    <s v="4523"/>
    <x v="4"/>
    <d v="2025-02-25T00:00:00"/>
    <m/>
    <x v="9"/>
    <s v="GRITSCH"/>
    <x v="5"/>
    <x v="19"/>
    <n v="1"/>
    <x v="1"/>
    <s v="DIANTEIRO"/>
    <x v="1"/>
    <x v="48"/>
    <s v="OUTRUN  M 20"/>
    <x v="1"/>
    <s v="VW SAVEIRO"/>
    <s v="SDU9E88"/>
    <n v="214395"/>
    <n v="215272"/>
    <m/>
    <s v=""/>
    <s v="OK "/>
    <s v="RS PNEUS "/>
    <n v="19430"/>
    <n v="254.54"/>
    <n v="254.54"/>
    <s v=""/>
  </r>
  <r>
    <s v="2691"/>
    <s v="4423"/>
    <x v="4"/>
    <d v="2025-02-25T00:00:00"/>
    <m/>
    <x v="9"/>
    <s v="GRITSCH"/>
    <x v="5"/>
    <x v="4"/>
    <n v="1"/>
    <x v="1"/>
    <s v="DIANTEIRO"/>
    <x v="1"/>
    <x v="48"/>
    <s v="OUTRUN  M 20"/>
    <x v="1"/>
    <s v="VW SAVEIRO"/>
    <s v="SDU9E99"/>
    <n v="287466"/>
    <m/>
    <m/>
    <s v=""/>
    <s v="OK "/>
    <s v="RS PNEUS "/>
    <n v="19430"/>
    <n v="254.54"/>
    <n v="254.54"/>
    <s v=""/>
  </r>
  <r>
    <n v="2692"/>
    <s v="4423"/>
    <x v="4"/>
    <d v="2025-02-25T00:00:00"/>
    <m/>
    <x v="9"/>
    <s v="GRITSCH"/>
    <x v="5"/>
    <x v="4"/>
    <n v="1"/>
    <x v="1"/>
    <s v="DIANTEIRO"/>
    <x v="1"/>
    <x v="48"/>
    <s v="OUTRUN  M 20"/>
    <x v="1"/>
    <s v="VW SAVEIRO"/>
    <s v="SDU9E99"/>
    <n v="287466"/>
    <m/>
    <m/>
    <s v=""/>
    <s v="OK "/>
    <s v="RS PNEUS "/>
    <n v="19430"/>
    <n v="254.54"/>
    <n v="254.54"/>
    <s v=""/>
  </r>
  <r>
    <s v=".."/>
    <s v="4423"/>
    <x v="4"/>
    <d v="2025-02-25T00:00:00"/>
    <m/>
    <x v="9"/>
    <s v="GRITSCH"/>
    <x v="5"/>
    <x v="4"/>
    <n v="1"/>
    <x v="1"/>
    <s v="DIANTEIRO"/>
    <x v="1"/>
    <x v="48"/>
    <s v="OUTRUN  M 20"/>
    <x v="1"/>
    <s v="VW SAVEIRO"/>
    <s v="SDU9F67"/>
    <n v="145929"/>
    <n v="145929"/>
    <m/>
    <s v=""/>
    <s v="OK "/>
    <s v="RS PNEUS "/>
    <n v="19430"/>
    <n v="254.54"/>
    <n v="254.54"/>
    <s v=""/>
  </r>
  <r>
    <s v=".."/>
    <s v="4423"/>
    <x v="4"/>
    <d v="2025-02-25T00:00:00"/>
    <m/>
    <x v="9"/>
    <s v="GRITSCH"/>
    <x v="5"/>
    <x v="4"/>
    <n v="1"/>
    <x v="1"/>
    <s v="DIANTEIRO"/>
    <x v="1"/>
    <x v="48"/>
    <s v="OUTRUN  M 20"/>
    <x v="1"/>
    <s v="VW SAVEIRO"/>
    <s v="SDU9F67"/>
    <n v="145929"/>
    <n v="145929"/>
    <m/>
    <s v=""/>
    <s v="OK "/>
    <s v="RS PNEUS "/>
    <n v="19430"/>
    <n v="254.54"/>
    <n v="254.54"/>
    <s v=""/>
  </r>
  <r>
    <n v="2697"/>
    <s v="4323"/>
    <x v="4"/>
    <d v="2025-02-25T00:00:00"/>
    <m/>
    <x v="9"/>
    <s v="GRITSCH"/>
    <x v="5"/>
    <x v="4"/>
    <n v="1"/>
    <x v="4"/>
    <s v="2° EIXO"/>
    <x v="10"/>
    <x v="7"/>
    <s v="FIRESTONE"/>
    <x v="1"/>
    <s v="CAMINÃO VOLVO VM330"/>
    <s v="SFE8G22"/>
    <n v="236344"/>
    <m/>
    <m/>
    <s v=""/>
    <s v="OK "/>
    <s v="ESTOQUE"/>
    <n v="0"/>
    <n v="0"/>
    <n v="0"/>
    <s v=""/>
  </r>
  <r>
    <s v="2703"/>
    <s v="1724"/>
    <x v="4"/>
    <d v="2025-02-26T00:00:00"/>
    <m/>
    <x v="9"/>
    <s v="GRITSCH"/>
    <x v="5"/>
    <x v="4"/>
    <n v="1"/>
    <x v="0"/>
    <s v="TRASEIRO"/>
    <x v="0"/>
    <x v="13"/>
    <s v="RXQUEST C02 "/>
    <x v="1"/>
    <s v="RENAULT MASTER"/>
    <s v="BDS9J83"/>
    <n v="90489"/>
    <m/>
    <m/>
    <s v=""/>
    <s v="OK "/>
    <s v="RS PNEUS "/>
    <s v="19430-2"/>
    <n v="436.37"/>
    <n v="436.37"/>
    <s v=""/>
  </r>
  <r>
    <s v="2702"/>
    <s v="1724"/>
    <x v="4"/>
    <d v="2025-02-26T00:00:00"/>
    <m/>
    <x v="9"/>
    <s v="GRITSCH"/>
    <x v="5"/>
    <x v="4"/>
    <n v="1"/>
    <x v="0"/>
    <s v="TRASEIRO"/>
    <x v="0"/>
    <x v="13"/>
    <s v="RXQUEST C02 "/>
    <x v="1"/>
    <s v="RENAULT MASTER"/>
    <s v="BDS9J83"/>
    <n v="90489"/>
    <m/>
    <m/>
    <s v=""/>
    <s v="OK "/>
    <s v="RS PNEUS "/>
    <s v="19430-2"/>
    <n v="436.37"/>
    <n v="436.37"/>
    <s v=""/>
  </r>
  <r>
    <n v="2722"/>
    <s v="1724"/>
    <x v="4"/>
    <d v="2025-02-26T00:00:00"/>
    <m/>
    <x v="9"/>
    <s v="GRITSCH"/>
    <x v="5"/>
    <x v="6"/>
    <n v="1"/>
    <x v="0"/>
    <s v="DIANTEIRO"/>
    <x v="0"/>
    <x v="13"/>
    <s v="RXQUEST C02 "/>
    <x v="1"/>
    <s v="RENAULT MASTER"/>
    <s v="RHQ6I63"/>
    <n v="110500"/>
    <n v="106322"/>
    <m/>
    <s v=""/>
    <s v="OK "/>
    <s v="RS PNEUS "/>
    <s v="19430-2"/>
    <n v="436.37"/>
    <n v="436.37"/>
    <s v=""/>
  </r>
  <r>
    <n v="2723"/>
    <s v="1724"/>
    <x v="4"/>
    <d v="2025-02-26T00:00:00"/>
    <m/>
    <x v="9"/>
    <s v="GRITSCH"/>
    <x v="5"/>
    <x v="6"/>
    <n v="1"/>
    <x v="0"/>
    <s v="DIANTEIRO"/>
    <x v="0"/>
    <x v="13"/>
    <s v="RXQUEST C02 "/>
    <x v="1"/>
    <s v="RENAULT MASTER"/>
    <s v="RHQ6I63"/>
    <n v="110500"/>
    <n v="106322"/>
    <m/>
    <s v=""/>
    <s v="OK "/>
    <s v="RS PNEUS "/>
    <s v="19430-2"/>
    <n v="436.37"/>
    <n v="436.37"/>
    <s v=""/>
  </r>
  <r>
    <n v="2665"/>
    <s v="4024"/>
    <x v="4"/>
    <d v="2025-02-26T00:00:00"/>
    <m/>
    <x v="9"/>
    <s v="GRITSCH"/>
    <x v="5"/>
    <x v="4"/>
    <n v="1"/>
    <x v="0"/>
    <s v="DIANTEIRO"/>
    <x v="0"/>
    <x v="39"/>
    <s v="SUNNY NL106"/>
    <x v="1"/>
    <s v="RENAULT MASTER"/>
    <s v="SDP5J35"/>
    <n v="220524"/>
    <m/>
    <m/>
    <s v=""/>
    <s v="OK "/>
    <s v="GOMMA "/>
    <n v="3469"/>
    <n v="560.61"/>
    <n v="560.61"/>
    <s v=""/>
  </r>
  <r>
    <n v="2666"/>
    <s v="4024"/>
    <x v="4"/>
    <d v="2025-02-26T00:00:00"/>
    <m/>
    <x v="9"/>
    <s v="GRITSCH"/>
    <x v="5"/>
    <x v="4"/>
    <n v="1"/>
    <x v="0"/>
    <s v="DIANTEIRO"/>
    <x v="0"/>
    <x v="39"/>
    <s v="SUNNY NL106"/>
    <x v="1"/>
    <s v="RENAULT MASTER"/>
    <s v="SDP5J35"/>
    <n v="220524"/>
    <m/>
    <m/>
    <s v=""/>
    <s v="OK "/>
    <s v="GOMMA "/>
    <n v="3469"/>
    <n v="560.61"/>
    <n v="560.61"/>
    <s v=""/>
  </r>
  <r>
    <n v="2703"/>
    <s v="4423"/>
    <x v="4"/>
    <d v="2025-02-26T00:00:00"/>
    <m/>
    <x v="9"/>
    <s v="GRITSCH"/>
    <x v="5"/>
    <x v="8"/>
    <n v="1"/>
    <x v="1"/>
    <s v="ESTEPE"/>
    <x v="1"/>
    <x v="48"/>
    <s v="OUTRUN  M 20"/>
    <x v="1"/>
    <s v="VW SAVEIRO"/>
    <s v="SEH0B26"/>
    <n v="170400"/>
    <n v="181605"/>
    <n v="144627"/>
    <m/>
    <s v="OK "/>
    <s v="RS PNEUS "/>
    <n v="19430"/>
    <n v="254.54"/>
    <n v="254.54"/>
    <s v=""/>
  </r>
  <r>
    <n v="2412"/>
    <m/>
    <x v="4"/>
    <d v="2025-03-05T00:00:00"/>
    <m/>
    <x v="10"/>
    <s v="GRITSCH"/>
    <x v="5"/>
    <x v="4"/>
    <n v="1"/>
    <x v="4"/>
    <s v="DIANTEIRO"/>
    <x v="10"/>
    <x v="3"/>
    <s v="APOLLO ALTRUST"/>
    <x v="1"/>
    <s v="CAMINHÃO VW 24.280"/>
    <s v="RHL3E04"/>
    <n v="513477"/>
    <n v="513477"/>
    <m/>
    <s v=""/>
    <s v="OK "/>
    <s v="GOMMA "/>
    <n v="3385"/>
    <n v="1749.88"/>
    <n v="1749.88"/>
    <s v=""/>
  </r>
  <r>
    <n v="2413"/>
    <m/>
    <x v="4"/>
    <d v="2025-03-05T00:00:00"/>
    <m/>
    <x v="10"/>
    <s v="GRITSCH"/>
    <x v="5"/>
    <x v="4"/>
    <n v="1"/>
    <x v="4"/>
    <s v="DIANTEIRO"/>
    <x v="10"/>
    <x v="3"/>
    <s v="APOLLO ALTRUST"/>
    <x v="1"/>
    <s v="CAMINHÃO VW 24.280"/>
    <s v="RHL3E04"/>
    <n v="513477"/>
    <n v="513477"/>
    <m/>
    <s v=""/>
    <s v="OK "/>
    <s v="GOMMA "/>
    <n v="3385"/>
    <n v="1749.88"/>
    <n v="1749.88"/>
    <s v=""/>
  </r>
  <r>
    <n v="2779"/>
    <s v="4423"/>
    <x v="4"/>
    <d v="2025-03-06T00:00:00"/>
    <m/>
    <x v="10"/>
    <s v="GRITSCH"/>
    <x v="5"/>
    <x v="4"/>
    <n v="1"/>
    <x v="1"/>
    <s v="DIANTEIRO"/>
    <x v="1"/>
    <x v="21"/>
    <s v="TRIANGLE TEM11"/>
    <x v="1"/>
    <s v="VW GOL"/>
    <s v="BDF6H37"/>
    <m/>
    <m/>
    <m/>
    <s v=""/>
    <s v="OK "/>
    <s v="GOMMA "/>
    <n v="28928"/>
    <n v="296.33"/>
    <n v="296.33"/>
    <s v=""/>
  </r>
  <r>
    <n v="2781"/>
    <s v="4423"/>
    <x v="4"/>
    <d v="2025-03-06T00:00:00"/>
    <m/>
    <x v="10"/>
    <s v="GRITSCH"/>
    <x v="5"/>
    <x v="4"/>
    <n v="1"/>
    <x v="1"/>
    <s v="DIANTEIRO"/>
    <x v="1"/>
    <x v="21"/>
    <s v="TRIANGLE TEM11"/>
    <x v="1"/>
    <s v="VW GOL"/>
    <s v="BDF6H37"/>
    <m/>
    <m/>
    <m/>
    <s v=""/>
    <s v="OK "/>
    <s v="GOMMA "/>
    <n v="28928"/>
    <n v="296.33"/>
    <n v="296.33"/>
    <s v=""/>
  </r>
  <r>
    <n v="2704"/>
    <s v="4423"/>
    <x v="4"/>
    <d v="2025-03-06T00:00:00"/>
    <m/>
    <x v="10"/>
    <s v="GRITSCH"/>
    <x v="5"/>
    <x v="4"/>
    <n v="1"/>
    <x v="1"/>
    <s v="DIANTEIRO"/>
    <x v="1"/>
    <x v="48"/>
    <s v="OUTRUN  M 20"/>
    <x v="1"/>
    <s v="VW SAVEIRO"/>
    <s v="SDU9E92"/>
    <n v="105597"/>
    <n v="105597"/>
    <m/>
    <s v=""/>
    <s v="OK "/>
    <s v="RS PNEUS "/>
    <n v="19430"/>
    <n v="254.54"/>
    <n v="254.54"/>
    <s v=""/>
  </r>
  <r>
    <n v="2705"/>
    <s v="4423"/>
    <x v="4"/>
    <d v="2025-03-06T00:00:00"/>
    <m/>
    <x v="10"/>
    <s v="GRITSCH"/>
    <x v="5"/>
    <x v="4"/>
    <n v="1"/>
    <x v="1"/>
    <s v="DIANTEIRO"/>
    <x v="1"/>
    <x v="48"/>
    <s v="OUTRUN  M 20"/>
    <x v="1"/>
    <s v="VW SAVEIRO"/>
    <s v="SDU9E92"/>
    <n v="105597"/>
    <n v="105597"/>
    <m/>
    <s v=""/>
    <s v="OK "/>
    <s v="RS PNEUS "/>
    <n v="19430"/>
    <n v="254.54"/>
    <n v="254.54"/>
    <s v=""/>
  </r>
  <r>
    <n v="2706"/>
    <s v="4423"/>
    <x v="4"/>
    <d v="2025-03-06T00:00:00"/>
    <m/>
    <x v="10"/>
    <s v="GRITSCH"/>
    <x v="5"/>
    <x v="4"/>
    <n v="1"/>
    <x v="1"/>
    <s v="TRASEIRO"/>
    <x v="1"/>
    <x v="48"/>
    <s v="OUTRUN  M 20"/>
    <x v="1"/>
    <s v="VW SAVEIRO"/>
    <s v="SDU9E92"/>
    <n v="105597"/>
    <n v="105597"/>
    <m/>
    <s v=""/>
    <s v="OK "/>
    <s v="RS PNEUS "/>
    <n v="19430"/>
    <n v="254.54"/>
    <n v="254.54"/>
    <s v=""/>
  </r>
  <r>
    <n v="2707"/>
    <s v="4423"/>
    <x v="4"/>
    <d v="2025-03-06T00:00:00"/>
    <m/>
    <x v="10"/>
    <s v="GRITSCH"/>
    <x v="5"/>
    <x v="4"/>
    <n v="1"/>
    <x v="1"/>
    <s v="TRASEIRO"/>
    <x v="1"/>
    <x v="48"/>
    <s v="OUTRUN  M 20"/>
    <x v="1"/>
    <s v="VW SAVEIRO"/>
    <s v="SDU9E92"/>
    <n v="105597"/>
    <n v="105597"/>
    <m/>
    <s v=""/>
    <s v="OK "/>
    <s v="RS PNEUS "/>
    <n v="19430"/>
    <n v="254.54"/>
    <n v="254.54"/>
    <s v=""/>
  </r>
  <r>
    <s v="2536"/>
    <s v="1824"/>
    <x v="4"/>
    <d v="2025-03-07T00:00:00"/>
    <m/>
    <x v="10"/>
    <s v="GRITSCH"/>
    <x v="5"/>
    <x v="4"/>
    <n v="1"/>
    <x v="0"/>
    <s v="DIANTEIRO"/>
    <x v="3"/>
    <x v="13"/>
    <s v="ROADX"/>
    <x v="1"/>
    <s v="FIAT DUCATO"/>
    <s v="BCQ7519"/>
    <n v="214582"/>
    <m/>
    <m/>
    <s v=""/>
    <s v="OK "/>
    <s v="RS PNEUS "/>
    <s v="18839-3"/>
    <n v="431.32"/>
    <n v="431.32"/>
    <s v=""/>
  </r>
  <r>
    <s v="2537"/>
    <s v="1824"/>
    <x v="4"/>
    <d v="2025-03-07T00:00:00"/>
    <m/>
    <x v="10"/>
    <s v="GRITSCH"/>
    <x v="5"/>
    <x v="4"/>
    <n v="1"/>
    <x v="0"/>
    <s v="DIANTEIRO"/>
    <x v="3"/>
    <x v="13"/>
    <s v="ROADX"/>
    <x v="1"/>
    <s v="FIAT DUCATO"/>
    <s v="BCQ7519"/>
    <n v="214582"/>
    <m/>
    <m/>
    <s v=""/>
    <s v="OK "/>
    <s v="RS PNEUS "/>
    <s v="18839-3"/>
    <n v="431.32"/>
    <n v="431.32"/>
    <s v=""/>
  </r>
  <r>
    <n v="2731"/>
    <m/>
    <x v="4"/>
    <d v="2025-03-07T00:00:00"/>
    <m/>
    <x v="10"/>
    <s v="GRITSCH"/>
    <x v="5"/>
    <x v="14"/>
    <n v="1"/>
    <x v="4"/>
    <s v="TRAÇÃO"/>
    <x v="10"/>
    <x v="31"/>
    <s v="2°RECAP"/>
    <x v="0"/>
    <s v="CAMINÃO VOLVO VM330"/>
    <s v="SFJ5H72"/>
    <n v="126111"/>
    <m/>
    <m/>
    <s v=""/>
    <s v="OK "/>
    <s v="FM PNEUS "/>
    <n v="8409"/>
    <n v="550"/>
    <n v="550"/>
    <s v=""/>
  </r>
  <r>
    <s v="2732"/>
    <m/>
    <x v="4"/>
    <d v="2025-03-07T00:00:00"/>
    <m/>
    <x v="10"/>
    <s v="GRITSCH"/>
    <x v="5"/>
    <x v="14"/>
    <n v="1"/>
    <x v="4"/>
    <s v="TRAÇÃO"/>
    <x v="10"/>
    <x v="31"/>
    <s v="2°RECAP"/>
    <x v="0"/>
    <s v="CAMINÃO VOLVO VM330"/>
    <s v="SFJ5H72"/>
    <n v="126111"/>
    <m/>
    <m/>
    <s v=""/>
    <s v="OK "/>
    <s v="FM PNEUS "/>
    <n v="8409"/>
    <n v="550"/>
    <n v="550"/>
    <s v=""/>
  </r>
  <r>
    <s v="2733"/>
    <m/>
    <x v="4"/>
    <d v="2025-03-07T00:00:00"/>
    <m/>
    <x v="10"/>
    <s v="GRITSCH"/>
    <x v="5"/>
    <x v="14"/>
    <n v="1"/>
    <x v="4"/>
    <s v="TRAÇÃO"/>
    <x v="10"/>
    <x v="31"/>
    <s v="2°RECAP"/>
    <x v="0"/>
    <s v="CAMINÃO VOLVO VM330"/>
    <s v="SFJ5H72"/>
    <n v="126111"/>
    <m/>
    <m/>
    <s v=""/>
    <s v="OK "/>
    <s v="FM PNEUS "/>
    <s v="8409-1"/>
    <n v="550"/>
    <n v="550"/>
    <s v=""/>
  </r>
  <r>
    <s v="2734"/>
    <m/>
    <x v="4"/>
    <d v="2025-03-07T00:00:00"/>
    <m/>
    <x v="10"/>
    <s v="GRITSCH"/>
    <x v="5"/>
    <x v="14"/>
    <n v="1"/>
    <x v="4"/>
    <s v="TRAÇÃO"/>
    <x v="10"/>
    <x v="31"/>
    <s v="2°RECAP"/>
    <x v="0"/>
    <s v="CAMINÃO VOLVO VM330"/>
    <s v="SFJ5H72"/>
    <n v="126111"/>
    <m/>
    <m/>
    <s v=""/>
    <s v="OK "/>
    <s v="FM PNEUS "/>
    <s v="8409-1"/>
    <n v="550"/>
    <n v="550"/>
    <s v=""/>
  </r>
  <r>
    <s v="2734"/>
    <m/>
    <x v="4"/>
    <d v="2025-03-08T00:00:00"/>
    <m/>
    <x v="10"/>
    <s v="GRITSCH"/>
    <x v="5"/>
    <x v="14"/>
    <n v="1"/>
    <x v="4"/>
    <s v="TRAÇÃO"/>
    <x v="10"/>
    <x v="3"/>
    <s v="APOLLO ALTRUST"/>
    <x v="1"/>
    <s v="CAMINÃO VOLVO VM330"/>
    <s v="SFJ5H72"/>
    <n v="126112"/>
    <m/>
    <m/>
    <s v=""/>
    <s v="OK "/>
    <s v="GOMMA "/>
    <n v="3385"/>
    <n v="1749.88"/>
    <n v="1749.88"/>
    <s v=""/>
  </r>
  <r>
    <s v="2734"/>
    <m/>
    <x v="4"/>
    <d v="2025-03-08T00:00:00"/>
    <m/>
    <x v="10"/>
    <s v="GRITSCH"/>
    <x v="5"/>
    <x v="14"/>
    <n v="1"/>
    <x v="4"/>
    <s v="TRAÇÃO"/>
    <x v="10"/>
    <x v="3"/>
    <s v="APOLLO ALTRUST"/>
    <x v="1"/>
    <s v="CAMINÃO VOLVO VM330"/>
    <s v="SFJ5H72"/>
    <n v="126112"/>
    <m/>
    <m/>
    <s v=""/>
    <s v="OK "/>
    <s v="GOMMA "/>
    <n v="3385"/>
    <n v="1749.88"/>
    <n v="1749.88"/>
    <s v=""/>
  </r>
  <r>
    <n v="2550"/>
    <s v="1424"/>
    <x v="4"/>
    <d v="2025-03-10T00:00:00"/>
    <m/>
    <x v="10"/>
    <s v="GRITSCH"/>
    <x v="3"/>
    <x v="18"/>
    <n v="1"/>
    <x v="3"/>
    <s v="DIANTEIRO"/>
    <x v="4"/>
    <x v="13"/>
    <s v="ROADX"/>
    <x v="1"/>
    <m/>
    <s v="BDU6J33"/>
    <n v="171528"/>
    <m/>
    <m/>
    <s v=""/>
    <s v="OK "/>
    <s v="RS PNEUS "/>
    <s v="18839-5"/>
    <n v="515.75"/>
    <n v="515.75"/>
    <s v=""/>
  </r>
  <r>
    <n v="2547"/>
    <s v="1524"/>
    <x v="4"/>
    <d v="2025-03-10T00:00:00"/>
    <m/>
    <x v="10"/>
    <s v="GRITSCH"/>
    <x v="3"/>
    <x v="18"/>
    <n v="1"/>
    <x v="3"/>
    <s v="DIANTEIRO"/>
    <x v="4"/>
    <x v="13"/>
    <s v="ROADX"/>
    <x v="1"/>
    <m/>
    <s v="BDU6J33"/>
    <n v="171528"/>
    <m/>
    <m/>
    <s v=""/>
    <s v="OK "/>
    <s v="RS PNEUS "/>
    <s v="18839-5"/>
    <n v="515.75"/>
    <n v="515.75"/>
    <s v=""/>
  </r>
  <r>
    <n v="2725"/>
    <s v="1724"/>
    <x v="4"/>
    <d v="2025-03-10T00:00:00"/>
    <m/>
    <x v="10"/>
    <s v="GRITSCH"/>
    <x v="5"/>
    <x v="5"/>
    <n v="1"/>
    <x v="0"/>
    <s v="DIANTEIRO"/>
    <x v="0"/>
    <x v="13"/>
    <s v="RXQUEST C02 "/>
    <x v="1"/>
    <s v="RENAULT MASTER"/>
    <s v="RHQ6I66"/>
    <n v="124707"/>
    <m/>
    <m/>
    <s v=""/>
    <s v="OK "/>
    <s v="RS PNEUS "/>
    <s v="19430-2"/>
    <n v="436.37"/>
    <n v="436.37"/>
    <s v=""/>
  </r>
  <r>
    <n v="2726"/>
    <s v="1724"/>
    <x v="4"/>
    <d v="2025-03-10T00:00:00"/>
    <m/>
    <x v="10"/>
    <s v="GRITSCH"/>
    <x v="5"/>
    <x v="5"/>
    <n v="1"/>
    <x v="0"/>
    <s v="DIANTEIRO"/>
    <x v="0"/>
    <x v="13"/>
    <s v="RXQUEST C02 "/>
    <x v="1"/>
    <s v="RENAULT MASTER"/>
    <s v="RHQ6I66"/>
    <n v="124707"/>
    <m/>
    <m/>
    <s v=""/>
    <s v="OK "/>
    <s v="RS PNEUS "/>
    <s v="19430-2"/>
    <n v="436.37"/>
    <n v="436.37"/>
    <s v=""/>
  </r>
  <r>
    <n v="2588"/>
    <s v="0324"/>
    <x v="4"/>
    <d v="2025-03-10T00:00:00"/>
    <m/>
    <x v="10"/>
    <s v="GRITSCH"/>
    <x v="5"/>
    <x v="19"/>
    <n v="1"/>
    <x v="2"/>
    <s v="DIANTEIRO"/>
    <x v="2"/>
    <x v="12"/>
    <s v="ANTARES"/>
    <x v="1"/>
    <s v="FIAT FIORINO"/>
    <s v="RHS8D16"/>
    <n v="215283"/>
    <m/>
    <m/>
    <s v=""/>
    <s v="OK "/>
    <s v="RS PNEUS "/>
    <n v="18839"/>
    <n v="250.69"/>
    <n v="250.69"/>
    <s v=""/>
  </r>
  <r>
    <n v="2589"/>
    <s v="0324"/>
    <x v="4"/>
    <d v="2025-03-10T00:00:00"/>
    <m/>
    <x v="10"/>
    <s v="GRITSCH"/>
    <x v="5"/>
    <x v="19"/>
    <n v="1"/>
    <x v="2"/>
    <s v="DIANTEIRO"/>
    <x v="2"/>
    <x v="12"/>
    <s v="ANTARES"/>
    <x v="1"/>
    <s v="FIAT FIORINO"/>
    <s v="RHS8D16"/>
    <n v="215283"/>
    <m/>
    <m/>
    <s v=""/>
    <s v="OK "/>
    <s v="RS PNEUS "/>
    <n v="18839"/>
    <n v="250.69"/>
    <n v="250.69"/>
    <s v=""/>
  </r>
  <r>
    <s v="2708"/>
    <s v="4423"/>
    <x v="4"/>
    <d v="2025-03-10T00:00:00"/>
    <m/>
    <x v="10"/>
    <s v="GRITSCH"/>
    <x v="5"/>
    <x v="5"/>
    <n v="1"/>
    <x v="1"/>
    <s v="DIANTEIRO"/>
    <x v="1"/>
    <x v="48"/>
    <s v="OUTRUN  M 20"/>
    <x v="1"/>
    <s v="VW SAVEIRO"/>
    <s v="SEP6E28"/>
    <n v="127738"/>
    <m/>
    <m/>
    <s v=""/>
    <s v="OK "/>
    <s v="RS PNEUS "/>
    <n v="19430"/>
    <n v="254.54"/>
    <n v="254.54"/>
    <s v=""/>
  </r>
  <r>
    <s v="1283"/>
    <m/>
    <x v="4"/>
    <d v="2025-03-11T00:00:00"/>
    <m/>
    <x v="10"/>
    <s v="GRITSCH"/>
    <x v="5"/>
    <x v="4"/>
    <n v="1"/>
    <x v="4"/>
    <s v="TRAÇÃO"/>
    <x v="10"/>
    <x v="31"/>
    <s v="1°RECAP"/>
    <x v="0"/>
    <s v="CAMINÃO VOLVO VM330"/>
    <s v="SEF8G23"/>
    <n v="223060"/>
    <n v="223060"/>
    <m/>
    <s v=""/>
    <s v="OK "/>
    <s v="FM PNEUS "/>
    <s v="8101-1"/>
    <n v="680"/>
    <n v="680"/>
    <s v=""/>
  </r>
  <r>
    <s v="1285"/>
    <m/>
    <x v="4"/>
    <d v="2025-03-11T00:00:00"/>
    <m/>
    <x v="10"/>
    <s v="GRITSCH"/>
    <x v="5"/>
    <x v="4"/>
    <n v="1"/>
    <x v="4"/>
    <s v="TRAÇÃO"/>
    <x v="10"/>
    <x v="31"/>
    <s v="1°RECAP"/>
    <x v="0"/>
    <s v="CAMINÃO VOLVO VM330"/>
    <s v="SEF8G23"/>
    <n v="223060"/>
    <n v="223060"/>
    <m/>
    <s v=""/>
    <s v="OK "/>
    <s v="FM PNEUS "/>
    <s v="8101-1"/>
    <n v="680"/>
    <n v="680"/>
    <s v=""/>
  </r>
  <r>
    <s v="1290"/>
    <m/>
    <x v="4"/>
    <d v="2025-03-11T00:00:00"/>
    <m/>
    <x v="10"/>
    <s v="GRITSCH"/>
    <x v="5"/>
    <x v="4"/>
    <n v="1"/>
    <x v="4"/>
    <s v="TRAÇÃO"/>
    <x v="10"/>
    <x v="31"/>
    <s v="1°RECAP"/>
    <x v="0"/>
    <s v="CAMINÃO VOLVO VM330"/>
    <s v="SEF8G23"/>
    <n v="223060"/>
    <n v="223060"/>
    <m/>
    <s v=""/>
    <s v="OK "/>
    <s v="FM PNEUS "/>
    <s v="8101-1"/>
    <n v="680"/>
    <n v="680"/>
    <s v=""/>
  </r>
  <r>
    <s v="1291"/>
    <m/>
    <x v="4"/>
    <d v="2025-03-11T00:00:00"/>
    <m/>
    <x v="10"/>
    <s v="GRITSCH"/>
    <x v="5"/>
    <x v="4"/>
    <n v="1"/>
    <x v="4"/>
    <s v="TRAÇÃO"/>
    <x v="10"/>
    <x v="31"/>
    <s v="1°RECAP"/>
    <x v="0"/>
    <s v="CAMINÃO VOLVO VM330"/>
    <s v="SEF8G23"/>
    <n v="223060"/>
    <n v="223060"/>
    <m/>
    <s v=""/>
    <s v="OK "/>
    <s v="FM PNEUS "/>
    <s v="8101-1"/>
    <n v="680"/>
    <n v="680"/>
    <s v=""/>
  </r>
  <r>
    <s v="2724"/>
    <m/>
    <x v="4"/>
    <d v="2025-03-12T00:00:00"/>
    <m/>
    <x v="10"/>
    <s v="GRITSCH"/>
    <x v="5"/>
    <x v="7"/>
    <n v="1"/>
    <x v="0"/>
    <s v="DIANTEIRO"/>
    <x v="0"/>
    <x v="13"/>
    <s v="ROADX"/>
    <x v="1"/>
    <s v="RENAULT MASTER"/>
    <s v="BCZ3J21"/>
    <n v="137300"/>
    <m/>
    <m/>
    <s v=""/>
    <s v="OK "/>
    <s v="RS PNEUS "/>
    <s v="19430-2"/>
    <n v="431.32"/>
    <n v="431.32"/>
    <s v=""/>
  </r>
  <r>
    <s v="2727"/>
    <m/>
    <x v="4"/>
    <d v="2025-03-12T00:00:00"/>
    <m/>
    <x v="10"/>
    <s v="GRITSCH"/>
    <x v="5"/>
    <x v="7"/>
    <n v="1"/>
    <x v="0"/>
    <s v="DIANTEIRO"/>
    <x v="0"/>
    <x v="13"/>
    <s v="ROADX"/>
    <x v="1"/>
    <s v="RENAULT MASTER"/>
    <s v="BCZ3J21"/>
    <n v="137300"/>
    <m/>
    <m/>
    <s v=""/>
    <s v="OK "/>
    <s v="RS PNEUS "/>
    <s v="19430-2"/>
    <n v="431.32"/>
    <n v="431.32"/>
    <s v=""/>
  </r>
  <r>
    <s v="2661"/>
    <s v="4124"/>
    <x v="4"/>
    <d v="2025-03-12T00:00:00"/>
    <m/>
    <x v="10"/>
    <s v="GRITSCH"/>
    <x v="5"/>
    <x v="8"/>
    <n v="1"/>
    <x v="2"/>
    <s v="DIANTEIRO"/>
    <x v="19"/>
    <x v="11"/>
    <s v="HIFLY HF261"/>
    <x v="1"/>
    <s v="VW GOL"/>
    <s v="RHM5I33"/>
    <n v="88570"/>
    <m/>
    <m/>
    <s v=""/>
    <s v="OK "/>
    <s v="GOMMA "/>
    <n v="28872"/>
    <n v="243.01"/>
    <n v="243.01"/>
    <s v=""/>
  </r>
  <r>
    <s v="2662"/>
    <s v="4124"/>
    <x v="4"/>
    <d v="2025-03-12T00:00:00"/>
    <m/>
    <x v="10"/>
    <s v="GRITSCH"/>
    <x v="5"/>
    <x v="8"/>
    <n v="1"/>
    <x v="2"/>
    <s v="DIANTEIRO"/>
    <x v="19"/>
    <x v="11"/>
    <s v="HIFLY HF261"/>
    <x v="1"/>
    <s v="VW GOL"/>
    <s v="RHM5I33"/>
    <n v="88570"/>
    <m/>
    <m/>
    <s v=""/>
    <s v="OK "/>
    <s v="GOMMA "/>
    <n v="28872"/>
    <n v="244.01"/>
    <n v="244.01"/>
    <s v=""/>
  </r>
  <r>
    <s v="2663"/>
    <s v="3324"/>
    <x v="4"/>
    <d v="2025-03-12T00:00:00"/>
    <m/>
    <x v="10"/>
    <s v="GRITSCH"/>
    <x v="5"/>
    <x v="8"/>
    <n v="1"/>
    <x v="2"/>
    <s v="TRASEIRO"/>
    <x v="19"/>
    <x v="11"/>
    <s v="HIFLY HF261"/>
    <x v="1"/>
    <s v="VW GOL"/>
    <s v="RHM5I33"/>
    <n v="88570"/>
    <m/>
    <m/>
    <s v=""/>
    <s v="OK "/>
    <s v="GOMMA "/>
    <n v="28872"/>
    <n v="245.01"/>
    <n v="245.01"/>
    <s v=""/>
  </r>
  <r>
    <s v="2664"/>
    <s v="3324"/>
    <x v="4"/>
    <d v="2025-03-12T00:00:00"/>
    <m/>
    <x v="10"/>
    <s v="GRITSCH"/>
    <x v="5"/>
    <x v="8"/>
    <n v="1"/>
    <x v="2"/>
    <s v="TRASEIRO"/>
    <x v="19"/>
    <x v="11"/>
    <s v="HIFLY HF261"/>
    <x v="1"/>
    <s v="VW GOL"/>
    <s v="RHM5I33"/>
    <n v="88570"/>
    <m/>
    <m/>
    <s v=""/>
    <s v="OK "/>
    <s v="GOMMA "/>
    <n v="28872"/>
    <n v="246.01"/>
    <n v="246.01"/>
    <s v=""/>
  </r>
  <r>
    <s v="2717"/>
    <s v="4523"/>
    <x v="4"/>
    <d v="2025-03-12T00:00:00"/>
    <m/>
    <x v="10"/>
    <s v="GRITSCH"/>
    <x v="5"/>
    <x v="8"/>
    <n v="1"/>
    <x v="1"/>
    <s v="DIANTEIRO"/>
    <x v="11"/>
    <x v="48"/>
    <s v="OUTRUN  M 20"/>
    <x v="1"/>
    <s v="FIAT STRADA"/>
    <s v="SDR4E38"/>
    <n v="125000"/>
    <m/>
    <m/>
    <s v=""/>
    <s v="OK "/>
    <s v="RS PNEUS "/>
    <s v="19430-1"/>
    <n v="254.54"/>
    <n v="254.54"/>
    <s v=""/>
  </r>
  <r>
    <s v="2710"/>
    <s v="4523"/>
    <x v="4"/>
    <d v="2025-03-12T00:00:00"/>
    <m/>
    <x v="10"/>
    <s v="GRITSCH"/>
    <x v="5"/>
    <x v="8"/>
    <n v="1"/>
    <x v="1"/>
    <s v="DIANTEIRO"/>
    <x v="11"/>
    <x v="48"/>
    <s v="OUTRUN  M 20"/>
    <x v="1"/>
    <s v="FIAT STRADA"/>
    <s v="SDR4E38"/>
    <n v="125000"/>
    <m/>
    <m/>
    <s v=""/>
    <s v="OK "/>
    <s v="RS PNEUS "/>
    <s v="19430-1"/>
    <n v="254.54"/>
    <n v="254.54"/>
    <s v=""/>
  </r>
  <r>
    <s v="2719"/>
    <s v="4523"/>
    <x v="4"/>
    <d v="2025-03-12T00:00:00"/>
    <m/>
    <x v="10"/>
    <s v="GRITSCH"/>
    <x v="5"/>
    <x v="8"/>
    <n v="1"/>
    <x v="1"/>
    <s v="DIANTEIRO"/>
    <x v="11"/>
    <x v="48"/>
    <s v="OUTRUN  M 20"/>
    <x v="1"/>
    <s v="FIAT STRADA"/>
    <s v="SDT5A68"/>
    <n v="117654"/>
    <n v="116687"/>
    <m/>
    <s v=""/>
    <s v="OK "/>
    <s v="RS PNEUS "/>
    <s v="19430-1"/>
    <n v="254.54"/>
    <n v="254.54"/>
    <s v=""/>
  </r>
  <r>
    <s v="2721"/>
    <s v="4523"/>
    <x v="4"/>
    <d v="2025-03-12T00:00:00"/>
    <m/>
    <x v="10"/>
    <s v="GRITSCH"/>
    <x v="5"/>
    <x v="8"/>
    <n v="1"/>
    <x v="1"/>
    <s v="DIANTEIRO"/>
    <x v="11"/>
    <x v="48"/>
    <s v="OUTRUN  M 20"/>
    <x v="1"/>
    <s v="FIAT STRADA"/>
    <s v="SDT5A68"/>
    <n v="117654"/>
    <n v="116687"/>
    <m/>
    <s v=""/>
    <s v="OK "/>
    <s v="RS PNEUS "/>
    <s v="19430-1"/>
    <n v="254.54"/>
    <n v="254.54"/>
    <s v=""/>
  </r>
  <r>
    <s v="2764"/>
    <s v="3024"/>
    <x v="4"/>
    <d v="2025-03-12T00:00:00"/>
    <m/>
    <x v="10"/>
    <s v="GRITSCH"/>
    <x v="5"/>
    <x v="8"/>
    <n v="1"/>
    <x v="1"/>
    <s v="DIANTEIRO"/>
    <x v="1"/>
    <x v="11"/>
    <s v="HIFLY HF261 TECHCO 1"/>
    <x v="1"/>
    <s v="VW SAVEIRO"/>
    <s v="SDU9F96"/>
    <n v="18600"/>
    <m/>
    <m/>
    <s v=""/>
    <s v="OK "/>
    <s v="GOMMA "/>
    <n v="3573"/>
    <n v="282.39"/>
    <n v="282.39"/>
    <s v=""/>
  </r>
  <r>
    <s v="2755"/>
    <s v="3024"/>
    <x v="4"/>
    <d v="2025-03-12T00:00:00"/>
    <m/>
    <x v="10"/>
    <s v="GRITSCH"/>
    <x v="5"/>
    <x v="8"/>
    <n v="1"/>
    <x v="1"/>
    <s v="DIANTEIRO"/>
    <x v="1"/>
    <x v="11"/>
    <s v="HIFLY HF261 TECHCO 1"/>
    <x v="1"/>
    <s v="VW SAVEIRO"/>
    <s v="SDU9F96"/>
    <n v="18600"/>
    <m/>
    <m/>
    <s v=""/>
    <s v="OK "/>
    <s v="GOMMA "/>
    <n v="3573"/>
    <n v="282.39"/>
    <n v="282.39"/>
    <s v=""/>
  </r>
  <r>
    <n v="2779"/>
    <s v="3324"/>
    <x v="4"/>
    <d v="2025-03-14T00:00:00"/>
    <m/>
    <x v="10"/>
    <s v="GRITSCH"/>
    <x v="3"/>
    <x v="20"/>
    <n v="1"/>
    <x v="0"/>
    <s v="DIANTEIRO"/>
    <x v="0"/>
    <x v="13"/>
    <s v="RXQUEST C02 "/>
    <x v="1"/>
    <s v="RENAULT MASTER"/>
    <s v="BDD0B37"/>
    <m/>
    <m/>
    <m/>
    <s v=""/>
    <s v="OK "/>
    <s v="RS PNEUS "/>
    <s v="19430-2"/>
    <n v="431.32"/>
    <n v="431.32"/>
    <s v=""/>
  </r>
  <r>
    <n v="2780"/>
    <s v="3024"/>
    <x v="4"/>
    <d v="2025-03-14T00:00:00"/>
    <m/>
    <x v="10"/>
    <s v="GRITSCH"/>
    <x v="3"/>
    <x v="20"/>
    <n v="1"/>
    <x v="0"/>
    <s v="DIANTEIRO"/>
    <x v="0"/>
    <x v="13"/>
    <s v="RXQUEST C02 "/>
    <x v="1"/>
    <s v="RENAULT MASTER"/>
    <s v="BDD0B37"/>
    <m/>
    <m/>
    <m/>
    <s v=""/>
    <s v="OK "/>
    <s v="RS PNEUS "/>
    <s v="19430-2"/>
    <n v="431.32"/>
    <n v="431.32"/>
    <s v=""/>
  </r>
  <r>
    <n v="2775"/>
    <s v="3024"/>
    <x v="4"/>
    <d v="2025-03-14T00:00:00"/>
    <m/>
    <x v="10"/>
    <s v="GRITSCH"/>
    <x v="2"/>
    <x v="7"/>
    <n v="1"/>
    <x v="1"/>
    <s v="DIANTEIRO"/>
    <x v="1"/>
    <x v="11"/>
    <s v="HIFLY HF261 TECHCO 1"/>
    <x v="1"/>
    <s v="VW SAVEIRO"/>
    <s v="SDU9G05"/>
    <n v="139399"/>
    <n v="139399"/>
    <n v="153256"/>
    <n v="13857"/>
    <s v="OK "/>
    <s v="GOMMA "/>
    <n v="3573"/>
    <n v="282.39"/>
    <n v="282.39"/>
    <n v="2.0378869885256549E-2"/>
  </r>
  <r>
    <n v="2776"/>
    <s v="3024"/>
    <x v="4"/>
    <d v="2025-03-14T00:00:00"/>
    <m/>
    <x v="10"/>
    <s v="GRITSCH"/>
    <x v="2"/>
    <x v="7"/>
    <n v="1"/>
    <x v="1"/>
    <s v="DIANTEIRO"/>
    <x v="1"/>
    <x v="11"/>
    <s v="HIFLY HF261 TECHCO 1"/>
    <x v="1"/>
    <s v="VW SAVEIRO"/>
    <s v="SDU9G05"/>
    <n v="139399"/>
    <n v="139399"/>
    <n v="153256"/>
    <n v="13857"/>
    <s v="OK "/>
    <s v="GOMMA "/>
    <n v="3573"/>
    <n v="282.39"/>
    <n v="282.39"/>
    <n v="2.0378869885256549E-2"/>
  </r>
  <r>
    <n v="2781"/>
    <s v="3624"/>
    <x v="4"/>
    <d v="2025-03-14T00:00:00"/>
    <m/>
    <x v="10"/>
    <s v="GRITSCH"/>
    <x v="2"/>
    <x v="3"/>
    <n v="1"/>
    <x v="1"/>
    <s v="DIANTEIRO"/>
    <x v="18"/>
    <x v="49"/>
    <s v="OPERLAND"/>
    <x v="1"/>
    <s v="FIAT STRADA"/>
    <s v="SEN8A12"/>
    <m/>
    <m/>
    <m/>
    <s v=""/>
    <s v="OK "/>
    <s v="RS PNEUS "/>
    <n v="70300"/>
    <n v="747.49"/>
    <n v="747.49"/>
    <s v=""/>
  </r>
  <r>
    <s v="2782"/>
    <s v="2424"/>
    <x v="4"/>
    <d v="2025-03-14T00:00:00"/>
    <m/>
    <x v="10"/>
    <s v="GRITSCH"/>
    <x v="2"/>
    <x v="3"/>
    <n v="1"/>
    <x v="3"/>
    <s v="DIANTEIRO"/>
    <x v="7"/>
    <x v="50"/>
    <s v="BF188"/>
    <x v="1"/>
    <m/>
    <s v="SEN8A12"/>
    <m/>
    <m/>
    <m/>
    <s v=""/>
    <s v="OK "/>
    <s v="RS PNEUS "/>
    <s v="19803-1"/>
    <n v="444.27"/>
    <n v="444.27"/>
    <s v=""/>
  </r>
  <r>
    <n v="2783"/>
    <s v="2424"/>
    <x v="4"/>
    <d v="2025-03-14T00:00:00"/>
    <m/>
    <x v="10"/>
    <s v="GRITSCH"/>
    <x v="2"/>
    <x v="3"/>
    <n v="1"/>
    <x v="3"/>
    <s v="DIANTEIRO"/>
    <x v="7"/>
    <x v="50"/>
    <s v="BF188"/>
    <x v="1"/>
    <m/>
    <s v="SEN8A12"/>
    <m/>
    <m/>
    <m/>
    <s v=""/>
    <s v="OK "/>
    <s v="RS PNEUS "/>
    <s v="19803-1"/>
    <n v="747.49"/>
    <n v="747.49"/>
    <s v=""/>
  </r>
  <r>
    <n v="2784"/>
    <s v="2424"/>
    <x v="4"/>
    <d v="2025-03-14T00:00:00"/>
    <m/>
    <x v="10"/>
    <s v="GRITSCH"/>
    <x v="2"/>
    <x v="3"/>
    <n v="1"/>
    <x v="3"/>
    <s v="TRAÇÃO"/>
    <x v="7"/>
    <x v="50"/>
    <s v="BF188"/>
    <x v="1"/>
    <m/>
    <s v="SEN8A12"/>
    <m/>
    <m/>
    <m/>
    <s v=""/>
    <s v="OK "/>
    <s v="RS PNEUS "/>
    <s v="19803-1"/>
    <n v="747.49"/>
    <n v="747.49"/>
    <s v=""/>
  </r>
  <r>
    <n v="2785"/>
    <s v="2424"/>
    <x v="4"/>
    <d v="2025-03-14T00:00:00"/>
    <m/>
    <x v="10"/>
    <s v="GRITSCH"/>
    <x v="2"/>
    <x v="3"/>
    <n v="1"/>
    <x v="3"/>
    <s v="TRAÇÃO"/>
    <x v="7"/>
    <x v="50"/>
    <s v="BF188"/>
    <x v="1"/>
    <m/>
    <s v="SEN8A12"/>
    <m/>
    <m/>
    <m/>
    <s v=""/>
    <s v="OK "/>
    <s v="RS PNEUS "/>
    <s v="19803-1"/>
    <n v="747.49"/>
    <n v="747.49"/>
    <s v=""/>
  </r>
  <r>
    <s v="2786"/>
    <s v="2424"/>
    <x v="4"/>
    <d v="2025-03-14T00:00:00"/>
    <m/>
    <x v="10"/>
    <s v="GRITSCH"/>
    <x v="2"/>
    <x v="3"/>
    <n v="1"/>
    <x v="3"/>
    <s v="TRAÇÃO"/>
    <x v="7"/>
    <x v="50"/>
    <s v="BF188"/>
    <x v="1"/>
    <m/>
    <s v="SEN8A12"/>
    <m/>
    <m/>
    <m/>
    <s v=""/>
    <s v="OK "/>
    <s v="RS PNEUS "/>
    <s v="19803-1"/>
    <n v="747.49"/>
    <n v="747.49"/>
    <s v=""/>
  </r>
  <r>
    <s v="2787"/>
    <s v="2424"/>
    <x v="4"/>
    <d v="2025-03-14T00:00:00"/>
    <m/>
    <x v="10"/>
    <s v="GRITSCH"/>
    <x v="2"/>
    <x v="3"/>
    <n v="1"/>
    <x v="3"/>
    <s v="TRAÇÃO"/>
    <x v="7"/>
    <x v="50"/>
    <s v="BF188"/>
    <x v="1"/>
    <m/>
    <s v="SEN8A12"/>
    <m/>
    <m/>
    <m/>
    <s v=""/>
    <s v="OK "/>
    <s v="RS PNEUS "/>
    <s v="19803-1"/>
    <n v="747.49"/>
    <n v="747.49"/>
    <s v=""/>
  </r>
  <r>
    <n v="2746"/>
    <s v="3324"/>
    <x v="4"/>
    <d v="2025-03-14T00:00:00"/>
    <m/>
    <x v="10"/>
    <s v="GRITSCH"/>
    <x v="5"/>
    <x v="1"/>
    <n v="1"/>
    <x v="0"/>
    <s v="DIANTEIRO"/>
    <x v="5"/>
    <x v="13"/>
    <s v="RXQUEST C02 "/>
    <x v="1"/>
    <s v="MB SPRINTER"/>
    <s v="SFD5C29"/>
    <n v="100120"/>
    <m/>
    <m/>
    <s v=""/>
    <s v="OK "/>
    <s v="RS PNEUS "/>
    <n v="19570"/>
    <n v="533.44000000000005"/>
    <n v="533.44000000000005"/>
    <s v=""/>
  </r>
  <r>
    <n v="2747"/>
    <s v="3324"/>
    <x v="4"/>
    <d v="2025-03-14T00:00:00"/>
    <m/>
    <x v="10"/>
    <s v="GRITSCH"/>
    <x v="5"/>
    <x v="1"/>
    <n v="1"/>
    <x v="0"/>
    <s v="DIANTEIRO"/>
    <x v="5"/>
    <x v="13"/>
    <s v="RXQUEST C02 "/>
    <x v="1"/>
    <s v="MB SPRINTER"/>
    <s v="SFD5C29"/>
    <n v="100120"/>
    <m/>
    <m/>
    <s v=""/>
    <s v="OK "/>
    <s v="RS PNEUS "/>
    <n v="19570"/>
    <n v="533.44000000000005"/>
    <n v="533.44000000000005"/>
    <s v=""/>
  </r>
  <r>
    <n v="2748"/>
    <s v="3324"/>
    <x v="4"/>
    <d v="2025-03-14T00:00:00"/>
    <m/>
    <x v="10"/>
    <s v="GRITSCH"/>
    <x v="5"/>
    <x v="1"/>
    <n v="1"/>
    <x v="0"/>
    <s v="TRASEIRO"/>
    <x v="5"/>
    <x v="13"/>
    <s v="RXQUEST C02 "/>
    <x v="1"/>
    <s v="MB SPRINTER"/>
    <s v="SFD5C29"/>
    <n v="100120"/>
    <m/>
    <m/>
    <s v=""/>
    <s v="OK "/>
    <s v="RS PNEUS "/>
    <n v="19570"/>
    <n v="533.44000000000005"/>
    <n v="533.44000000000005"/>
    <s v=""/>
  </r>
  <r>
    <n v="2749"/>
    <s v="3324"/>
    <x v="4"/>
    <d v="2025-03-14T00:00:00"/>
    <m/>
    <x v="10"/>
    <s v="GRITSCH"/>
    <x v="5"/>
    <x v="1"/>
    <n v="1"/>
    <x v="0"/>
    <s v="TRASEIRO"/>
    <x v="5"/>
    <x v="13"/>
    <s v="RXQUEST C02 "/>
    <x v="1"/>
    <s v="MB SPRINTER"/>
    <s v="SFD5C29"/>
    <n v="100120"/>
    <m/>
    <m/>
    <s v=""/>
    <s v="OK "/>
    <s v="RS PNEUS "/>
    <n v="19570"/>
    <n v="533.44000000000005"/>
    <n v="533.44000000000005"/>
    <s v=""/>
  </r>
  <r>
    <n v="2750"/>
    <s v="3324"/>
    <x v="4"/>
    <d v="2025-03-14T00:00:00"/>
    <m/>
    <x v="10"/>
    <s v="GRITSCH"/>
    <x v="5"/>
    <x v="1"/>
    <n v="1"/>
    <x v="0"/>
    <s v="DIANTEIRO"/>
    <x v="5"/>
    <x v="13"/>
    <s v="RXQUEST C02 "/>
    <x v="1"/>
    <s v="MB SPRINTER"/>
    <s v="TAP2C40"/>
    <n v="39020"/>
    <m/>
    <m/>
    <s v=""/>
    <s v="OK "/>
    <s v="RS PNEUS "/>
    <n v="19570"/>
    <n v="533.44000000000005"/>
    <n v="533.44000000000005"/>
    <s v=""/>
  </r>
  <r>
    <n v="2751"/>
    <s v="3324"/>
    <x v="4"/>
    <d v="2025-03-14T00:00:00"/>
    <m/>
    <x v="10"/>
    <s v="GRITSCH"/>
    <x v="5"/>
    <x v="1"/>
    <n v="1"/>
    <x v="0"/>
    <s v="DIANTEIRO"/>
    <x v="5"/>
    <x v="13"/>
    <s v="RXQUEST C02 "/>
    <x v="1"/>
    <s v="MB SPRINTER"/>
    <s v="TAP2C40"/>
    <n v="39020"/>
    <m/>
    <m/>
    <s v=""/>
    <s v="OK "/>
    <s v="RS PNEUS "/>
    <n v="19570"/>
    <n v="533.44000000000005"/>
    <n v="533.44000000000005"/>
    <s v=""/>
  </r>
  <r>
    <n v="2752"/>
    <s v="3324"/>
    <x v="4"/>
    <d v="2025-03-14T00:00:00"/>
    <m/>
    <x v="10"/>
    <s v="GRITSCH"/>
    <x v="5"/>
    <x v="1"/>
    <n v="1"/>
    <x v="0"/>
    <s v="TRASEIRO"/>
    <x v="5"/>
    <x v="13"/>
    <s v="RXQUEST C02 "/>
    <x v="1"/>
    <s v="MB SPRINTER"/>
    <s v="TAP2C40"/>
    <n v="39020"/>
    <m/>
    <m/>
    <s v=""/>
    <s v="OK "/>
    <s v="RS PNEUS "/>
    <n v="19570"/>
    <n v="533.44000000000005"/>
    <n v="533.44000000000005"/>
    <s v=""/>
  </r>
  <r>
    <n v="2753"/>
    <s v="2424"/>
    <x v="4"/>
    <d v="2025-03-14T00:00:00"/>
    <m/>
    <x v="10"/>
    <s v="GRITSCH"/>
    <x v="5"/>
    <x v="1"/>
    <n v="1"/>
    <x v="0"/>
    <s v="TRASEIRO"/>
    <x v="5"/>
    <x v="13"/>
    <s v="RXQUEST C02 "/>
    <x v="1"/>
    <s v="MB SPRINTER"/>
    <s v="TAP2C40"/>
    <n v="39020"/>
    <m/>
    <m/>
    <s v=""/>
    <s v="OK "/>
    <s v="RS PNEUS "/>
    <n v="19570"/>
    <n v="533.44000000000005"/>
    <n v="533.44000000000005"/>
    <s v=""/>
  </r>
  <r>
    <n v="2711"/>
    <s v="4523"/>
    <x v="4"/>
    <d v="2025-03-17T00:00:00"/>
    <m/>
    <x v="10"/>
    <s v="GRITSCH"/>
    <x v="5"/>
    <x v="6"/>
    <n v="1"/>
    <x v="1"/>
    <s v="DIANTEIRO"/>
    <x v="11"/>
    <x v="48"/>
    <s v="OUTRUN  M 20"/>
    <x v="1"/>
    <s v="FIAT STRADA"/>
    <s v="SDR8E01"/>
    <n v="99774"/>
    <m/>
    <m/>
    <s v=""/>
    <s v="OK "/>
    <s v="RS PNEUS "/>
    <s v="19430-1"/>
    <n v="254.54"/>
    <n v="254.54"/>
    <s v=""/>
  </r>
  <r>
    <n v="2712"/>
    <s v="4523"/>
    <x v="4"/>
    <d v="2025-03-17T00:00:00"/>
    <m/>
    <x v="10"/>
    <s v="GRITSCH"/>
    <x v="5"/>
    <x v="6"/>
    <n v="1"/>
    <x v="1"/>
    <s v="DIANTEIRO"/>
    <x v="11"/>
    <x v="48"/>
    <s v="OUTRUN  M 20"/>
    <x v="1"/>
    <s v="FIAT STRADA"/>
    <s v="SDR8E01"/>
    <n v="99774"/>
    <m/>
    <m/>
    <s v=""/>
    <s v="OK "/>
    <s v="RS PNEUS "/>
    <s v="19430-1"/>
    <n v="254.54"/>
    <n v="254.54"/>
    <s v=""/>
  </r>
  <r>
    <n v="2713"/>
    <s v="4523"/>
    <x v="4"/>
    <d v="2025-03-17T00:00:00"/>
    <m/>
    <x v="10"/>
    <s v="GRITSCH"/>
    <x v="5"/>
    <x v="6"/>
    <n v="1"/>
    <x v="1"/>
    <s v="TRASEIRO"/>
    <x v="11"/>
    <x v="48"/>
    <s v="OUTRUN  M 20"/>
    <x v="1"/>
    <s v="FIAT STRADA"/>
    <s v="SDR8E01"/>
    <n v="99774"/>
    <m/>
    <m/>
    <s v=""/>
    <s v="OK "/>
    <s v="RS PNEUS "/>
    <s v="19430-1"/>
    <n v="254.54"/>
    <n v="254.54"/>
    <s v=""/>
  </r>
  <r>
    <n v="2718"/>
    <s v="4523"/>
    <x v="4"/>
    <d v="2025-03-17T00:00:00"/>
    <m/>
    <x v="10"/>
    <s v="GRITSCH"/>
    <x v="5"/>
    <x v="6"/>
    <n v="1"/>
    <x v="1"/>
    <s v="TRASEIRO"/>
    <x v="11"/>
    <x v="48"/>
    <s v="OUTRUN  M 20"/>
    <x v="1"/>
    <s v="FIAT STRADA"/>
    <s v="SDR8E01"/>
    <n v="99774"/>
    <m/>
    <m/>
    <s v=""/>
    <s v="OK "/>
    <s v="RS PNEUS "/>
    <s v="19430-1"/>
    <n v="254.54"/>
    <n v="254.54"/>
    <s v=""/>
  </r>
  <r>
    <n v="2709"/>
    <s v="4523"/>
    <x v="4"/>
    <d v="2025-03-17T00:00:00"/>
    <m/>
    <x v="10"/>
    <s v="GRITSCH"/>
    <x v="5"/>
    <x v="6"/>
    <n v="1"/>
    <x v="1"/>
    <s v="DIANTEIRO"/>
    <x v="11"/>
    <x v="48"/>
    <s v="OUTRUN  M 20"/>
    <x v="1"/>
    <s v="FIAT STRADA"/>
    <s v="SDT8J05"/>
    <n v="111193"/>
    <m/>
    <m/>
    <s v=""/>
    <s v="OK "/>
    <s v="RS PNEUS "/>
    <s v="19430-1"/>
    <n v="254.54"/>
    <n v="254.54"/>
    <s v=""/>
  </r>
  <r>
    <n v="2715"/>
    <s v="4523"/>
    <x v="4"/>
    <d v="2025-03-17T00:00:00"/>
    <m/>
    <x v="10"/>
    <s v="GRITSCH"/>
    <x v="5"/>
    <x v="6"/>
    <n v="1"/>
    <x v="1"/>
    <s v="DIANTEIRO"/>
    <x v="11"/>
    <x v="48"/>
    <s v="OUTRUN  M 20"/>
    <x v="1"/>
    <s v="FIAT STRADA"/>
    <s v="SDT8J05"/>
    <n v="111193"/>
    <m/>
    <m/>
    <s v=""/>
    <s v="OK "/>
    <s v="RS PNEUS "/>
    <s v="19430-1"/>
    <n v="254.54"/>
    <n v="254.54"/>
    <s v=""/>
  </r>
  <r>
    <n v="2766"/>
    <s v="0424"/>
    <x v="4"/>
    <d v="2025-03-17T00:00:00"/>
    <m/>
    <x v="10"/>
    <s v="GRITSCH"/>
    <x v="5"/>
    <x v="6"/>
    <n v="1"/>
    <x v="1"/>
    <s v="DIANTEIRO"/>
    <x v="1"/>
    <x v="11"/>
    <s v="HIFLY HF261 TECHCO 1"/>
    <x v="1"/>
    <s v="VW SAVEIRO"/>
    <s v="SDU9F01"/>
    <n v="129459"/>
    <m/>
    <m/>
    <s v=""/>
    <s v="OK "/>
    <s v="GOMMA "/>
    <n v="3573"/>
    <n v="282.39"/>
    <n v="282.39"/>
    <s v=""/>
  </r>
  <r>
    <n v="2769"/>
    <s v="0424"/>
    <x v="4"/>
    <d v="2025-03-17T00:00:00"/>
    <m/>
    <x v="10"/>
    <s v="GRITSCH"/>
    <x v="5"/>
    <x v="6"/>
    <n v="1"/>
    <x v="1"/>
    <s v="DIANTEIRO"/>
    <x v="1"/>
    <x v="11"/>
    <s v="HIFLY HF261 TECHCO 1"/>
    <x v="1"/>
    <s v="VW SAVEIRO"/>
    <s v="SDU9F01"/>
    <n v="129459"/>
    <m/>
    <m/>
    <s v=""/>
    <s v="OK "/>
    <s v="GOMMA "/>
    <n v="3573"/>
    <n v="282.39"/>
    <n v="282.39"/>
    <s v=""/>
  </r>
  <r>
    <n v="2777"/>
    <s v="0424"/>
    <x v="4"/>
    <d v="2025-03-17T00:00:00"/>
    <m/>
    <x v="10"/>
    <s v="GRITSCH"/>
    <x v="5"/>
    <x v="6"/>
    <n v="1"/>
    <x v="1"/>
    <s v="TRASEIRO"/>
    <x v="1"/>
    <x v="11"/>
    <s v="HIFLY HF261 TECHCO 1"/>
    <x v="1"/>
    <s v="VW SAVEIRO"/>
    <s v="SDU9F01"/>
    <n v="129459"/>
    <m/>
    <m/>
    <s v=""/>
    <s v="OK "/>
    <s v="GOMMA "/>
    <n v="3573"/>
    <n v="282.39"/>
    <n v="282.39"/>
    <s v=""/>
  </r>
  <r>
    <n v="2768"/>
    <s v="0424"/>
    <x v="4"/>
    <d v="2025-03-17T00:00:00"/>
    <m/>
    <x v="10"/>
    <s v="GRITSCH"/>
    <x v="5"/>
    <x v="6"/>
    <n v="1"/>
    <x v="1"/>
    <s v="TRASEIRO"/>
    <x v="1"/>
    <x v="11"/>
    <s v="HIFLY HF261 TECHCO 1"/>
    <x v="1"/>
    <s v="VW SAVEIRO"/>
    <s v="SDU9F01"/>
    <n v="129459"/>
    <m/>
    <m/>
    <s v=""/>
    <s v="OK "/>
    <s v="GOMMA "/>
    <n v="3573"/>
    <n v="282.39"/>
    <n v="282.39"/>
    <s v=""/>
  </r>
  <r>
    <n v="2799"/>
    <m/>
    <x v="4"/>
    <d v="2025-03-21T00:00:00"/>
    <m/>
    <x v="10"/>
    <s v="GRITSCH"/>
    <x v="2"/>
    <x v="3"/>
    <n v="1"/>
    <x v="4"/>
    <s v="DIANTEIRO"/>
    <x v="10"/>
    <x v="11"/>
    <s v="HIFLY HH162"/>
    <x v="1"/>
    <s v="CAMINHÃO FORD 2423"/>
    <s v="BCV8D47"/>
    <n v="220214"/>
    <m/>
    <m/>
    <s v=""/>
    <s v="OK "/>
    <s v="GOMMA "/>
    <s v="3573-1"/>
    <n v="1622.9"/>
    <n v="1622.9"/>
    <s v=""/>
  </r>
  <r>
    <n v="2798"/>
    <m/>
    <x v="4"/>
    <d v="2025-03-21T00:00:00"/>
    <m/>
    <x v="10"/>
    <s v="GRITSCH"/>
    <x v="2"/>
    <x v="3"/>
    <n v="1"/>
    <x v="4"/>
    <s v="DIANTEIRO"/>
    <x v="10"/>
    <x v="11"/>
    <s v="HIFLY HH162"/>
    <x v="1"/>
    <s v="CAMINHÃO FORD 2423"/>
    <s v="BCV8D47"/>
    <n v="220214"/>
    <m/>
    <m/>
    <s v=""/>
    <s v="OK "/>
    <s v="GOMMA "/>
    <s v="3573-1"/>
    <n v="1622.9"/>
    <n v="1622.9"/>
    <s v=""/>
  </r>
  <r>
    <s v="1213"/>
    <m/>
    <x v="4"/>
    <d v="2025-03-21T00:00:00"/>
    <m/>
    <x v="10"/>
    <s v="GRITSCH"/>
    <x v="2"/>
    <x v="14"/>
    <n v="1"/>
    <x v="4"/>
    <s v="TRUCK"/>
    <x v="10"/>
    <x v="31"/>
    <s v="2°RECAP"/>
    <x v="0"/>
    <s v="CAMINÃO VOLVO VM330"/>
    <s v="SFJ5H72"/>
    <n v="133619"/>
    <m/>
    <m/>
    <s v=""/>
    <s v="OK "/>
    <s v="FM PNEUS "/>
    <n v="8231"/>
    <n v="480"/>
    <n v="480"/>
    <s v=""/>
  </r>
  <r>
    <n v="2804"/>
    <m/>
    <x v="4"/>
    <d v="2025-03-21T00:00:00"/>
    <m/>
    <x v="10"/>
    <s v="GRITSCH"/>
    <x v="3"/>
    <x v="18"/>
    <n v="1"/>
    <x v="0"/>
    <s v="DIANTEIRO"/>
    <x v="0"/>
    <x v="13"/>
    <s v="ROADX"/>
    <x v="1"/>
    <s v="RENAULT MASTER"/>
    <s v="BDD0B37"/>
    <n v="112493"/>
    <m/>
    <m/>
    <s v=""/>
    <s v="OK "/>
    <s v="RS PNEUS "/>
    <n v="19803"/>
    <n v="455.96"/>
    <n v="455.96"/>
    <s v=""/>
  </r>
  <r>
    <n v="2803"/>
    <m/>
    <x v="4"/>
    <d v="2025-03-21T00:00:00"/>
    <m/>
    <x v="10"/>
    <s v="GRITSCH"/>
    <x v="3"/>
    <x v="18"/>
    <n v="1"/>
    <x v="0"/>
    <s v="DIANTEIRO"/>
    <x v="0"/>
    <x v="13"/>
    <s v="ROADX"/>
    <x v="1"/>
    <s v="RENAULT MASTER"/>
    <s v="BDF0B37"/>
    <n v="112493"/>
    <m/>
    <m/>
    <s v=""/>
    <s v="OK "/>
    <s v="RS PNEUS "/>
    <n v="19803"/>
    <n v="455.96"/>
    <n v="455.96"/>
    <s v=""/>
  </r>
  <r>
    <s v="2792"/>
    <m/>
    <x v="4"/>
    <d v="2025-03-21T00:00:00"/>
    <m/>
    <x v="10"/>
    <s v="GRITSCH"/>
    <x v="2"/>
    <x v="14"/>
    <n v="1"/>
    <x v="0"/>
    <s v="DIANTEIRO"/>
    <x v="0"/>
    <x v="13"/>
    <s v="ROADX"/>
    <x v="1"/>
    <s v="RENAULT MASTER"/>
    <s v="BEP1I29"/>
    <n v="99294"/>
    <m/>
    <m/>
    <s v=""/>
    <s v="OK "/>
    <s v="RS PNEUS "/>
    <n v="19803"/>
    <n v="455.96"/>
    <n v="455.96"/>
    <s v=""/>
  </r>
  <r>
    <s v="2793"/>
    <m/>
    <x v="4"/>
    <d v="2025-03-21T00:00:00"/>
    <m/>
    <x v="10"/>
    <s v="GRITSCH"/>
    <x v="2"/>
    <x v="14"/>
    <n v="1"/>
    <x v="0"/>
    <s v="DIANTEIRO"/>
    <x v="0"/>
    <x v="13"/>
    <s v="ROADX"/>
    <x v="1"/>
    <s v="RENAULT MASTER"/>
    <s v="BEP1I29"/>
    <n v="99294"/>
    <m/>
    <m/>
    <s v=""/>
    <s v="OK "/>
    <s v="RS PNEUS "/>
    <n v="19803"/>
    <n v="455.96"/>
    <n v="455.96"/>
    <s v=""/>
  </r>
  <r>
    <s v="2794"/>
    <m/>
    <x v="4"/>
    <d v="2025-03-21T00:00:00"/>
    <m/>
    <x v="10"/>
    <s v="GRITSCH"/>
    <x v="2"/>
    <x v="14"/>
    <n v="1"/>
    <x v="0"/>
    <s v="TRASEIRO"/>
    <x v="0"/>
    <x v="13"/>
    <s v="ROADX"/>
    <x v="1"/>
    <s v="RENAULT MASTER"/>
    <s v="BEP1I29"/>
    <n v="99294"/>
    <m/>
    <m/>
    <s v=""/>
    <s v="OK "/>
    <s v="RS PNEUS "/>
    <n v="19803"/>
    <n v="455.96"/>
    <n v="455.96"/>
    <s v=""/>
  </r>
  <r>
    <s v="2795"/>
    <m/>
    <x v="4"/>
    <d v="2025-03-21T00:00:00"/>
    <m/>
    <x v="10"/>
    <s v="GRITSCH"/>
    <x v="2"/>
    <x v="14"/>
    <n v="1"/>
    <x v="0"/>
    <s v="TRASEIRO"/>
    <x v="0"/>
    <x v="13"/>
    <s v="ROADX"/>
    <x v="1"/>
    <s v="RENAULT MASTER"/>
    <s v="BEP1I29"/>
    <n v="99294"/>
    <m/>
    <m/>
    <s v=""/>
    <s v="OK "/>
    <s v="RS PNEUS "/>
    <n v="19803"/>
    <n v="455.96"/>
    <n v="455.96"/>
    <s v=""/>
  </r>
  <r>
    <s v="2796"/>
    <m/>
    <x v="4"/>
    <d v="2025-03-21T00:00:00"/>
    <m/>
    <x v="10"/>
    <s v="GRITSCH"/>
    <x v="2"/>
    <x v="3"/>
    <n v="1"/>
    <x v="0"/>
    <s v="DIANTEIRO"/>
    <x v="0"/>
    <x v="13"/>
    <s v="ROADX"/>
    <x v="1"/>
    <s v="RENAULT MASTER"/>
    <s v="RHP7C47"/>
    <n v="84011"/>
    <m/>
    <m/>
    <s v=""/>
    <s v="OK "/>
    <s v="RS PNEUS "/>
    <n v="19803"/>
    <n v="455.96"/>
    <n v="455.96"/>
    <s v=""/>
  </r>
  <r>
    <n v="2797"/>
    <m/>
    <x v="4"/>
    <d v="2025-03-21T00:00:00"/>
    <m/>
    <x v="10"/>
    <s v="GRITSCH"/>
    <x v="2"/>
    <x v="3"/>
    <n v="1"/>
    <x v="0"/>
    <s v="DIANTEIRO"/>
    <x v="0"/>
    <x v="13"/>
    <s v="ROADX"/>
    <x v="1"/>
    <s v="RENAULT MASTER"/>
    <s v="RHP7C47"/>
    <n v="84011"/>
    <m/>
    <m/>
    <s v=""/>
    <s v="OK "/>
    <s v="RS PNEUS "/>
    <n v="19803"/>
    <n v="455.96"/>
    <n v="455.96"/>
    <s v=""/>
  </r>
  <r>
    <n v="2790"/>
    <m/>
    <x v="4"/>
    <d v="2025-03-21T00:00:00"/>
    <m/>
    <x v="10"/>
    <s v="GRITSCH"/>
    <x v="2"/>
    <x v="7"/>
    <n v="1"/>
    <x v="0"/>
    <s v="DIANTEIRO"/>
    <x v="0"/>
    <x v="13"/>
    <s v="ROADX"/>
    <x v="1"/>
    <s v="RENAULT MASTER"/>
    <s v="SEL5J85"/>
    <n v="98887"/>
    <m/>
    <m/>
    <s v=""/>
    <s v="OK "/>
    <s v="RS PNEUS "/>
    <n v="19803"/>
    <n v="455.96"/>
    <n v="455.96"/>
    <s v=""/>
  </r>
  <r>
    <n v="2791"/>
    <m/>
    <x v="4"/>
    <d v="2025-03-21T00:00:00"/>
    <m/>
    <x v="10"/>
    <s v="GRITSCH"/>
    <x v="2"/>
    <x v="7"/>
    <n v="1"/>
    <x v="0"/>
    <s v="DIANTEIRO"/>
    <x v="0"/>
    <x v="13"/>
    <s v="ROADX"/>
    <x v="1"/>
    <s v="RENAULT MASTER"/>
    <s v="SEL5J85"/>
    <n v="98887"/>
    <m/>
    <m/>
    <s v=""/>
    <s v="OK "/>
    <s v="RS PNEUS "/>
    <n v="19803"/>
    <n v="455.96"/>
    <n v="455.96"/>
    <s v=""/>
  </r>
  <r>
    <s v="2799"/>
    <m/>
    <x v="4"/>
    <d v="2025-03-21T00:00:00"/>
    <m/>
    <x v="10"/>
    <s v="GRITSCH"/>
    <x v="5"/>
    <x v="4"/>
    <n v="1"/>
    <x v="0"/>
    <s v="DIANTEIRO"/>
    <x v="0"/>
    <x v="13"/>
    <s v="ROADX"/>
    <x v="1"/>
    <s v="RENAULT MASTER"/>
    <s v="SEZ3A74"/>
    <n v="51484"/>
    <m/>
    <m/>
    <s v=""/>
    <s v="OK "/>
    <s v="RS PNEUS "/>
    <n v="19803"/>
    <n v="455.96"/>
    <n v="455.96"/>
    <s v=""/>
  </r>
  <r>
    <s v="2788"/>
    <m/>
    <x v="4"/>
    <d v="2025-03-21T00:00:00"/>
    <m/>
    <x v="10"/>
    <s v="GRITSCH"/>
    <x v="5"/>
    <x v="4"/>
    <n v="1"/>
    <x v="0"/>
    <s v="DIANTEIRO"/>
    <x v="0"/>
    <x v="13"/>
    <s v="ROADX"/>
    <x v="1"/>
    <s v="RENAULT MASTER"/>
    <s v="SEZ3A74"/>
    <n v="51484"/>
    <m/>
    <m/>
    <s v=""/>
    <s v="OK "/>
    <s v="RS PNEUS "/>
    <n v="19803"/>
    <n v="455.96"/>
    <n v="455.96"/>
    <s v=""/>
  </r>
  <r>
    <n v="2767"/>
    <m/>
    <x v="4"/>
    <d v="2025-03-21T00:00:00"/>
    <m/>
    <x v="10"/>
    <s v="GRITSCH"/>
    <x v="2"/>
    <x v="7"/>
    <n v="1"/>
    <x v="1"/>
    <s v="DIANTEIRO"/>
    <x v="1"/>
    <x v="11"/>
    <s v="HIFLY HF261 TECHCO 1"/>
    <x v="1"/>
    <s v="VW SAVEIRO"/>
    <s v="SDU9F63"/>
    <n v="85966"/>
    <m/>
    <m/>
    <s v=""/>
    <s v="OK "/>
    <s v="GOMMA "/>
    <s v="3573"/>
    <n v="282.39"/>
    <n v="282.39"/>
    <s v=""/>
  </r>
  <r>
    <n v="2773"/>
    <m/>
    <x v="4"/>
    <d v="2025-03-21T00:00:00"/>
    <m/>
    <x v="10"/>
    <s v="GRITSCH"/>
    <x v="2"/>
    <x v="7"/>
    <n v="1"/>
    <x v="1"/>
    <s v="DIANTEIRO"/>
    <x v="1"/>
    <x v="11"/>
    <s v="HIFLY HF261 TECHCO 1"/>
    <x v="1"/>
    <s v="VW SAVEIRO"/>
    <s v="SDU9F63"/>
    <n v="85966"/>
    <m/>
    <m/>
    <s v=""/>
    <s v="OK "/>
    <s v="GOMMA "/>
    <s v="3573"/>
    <n v="282.39"/>
    <n v="282.39"/>
    <s v=""/>
  </r>
  <r>
    <n v="2770"/>
    <m/>
    <x v="4"/>
    <d v="2025-03-21T00:00:00"/>
    <m/>
    <x v="10"/>
    <s v="GRITSCH"/>
    <x v="5"/>
    <x v="22"/>
    <n v="1"/>
    <x v="1"/>
    <s v="DIANTEIRO"/>
    <x v="1"/>
    <x v="11"/>
    <s v="HIFLY HH162"/>
    <x v="1"/>
    <s v="VW SAVEIRO"/>
    <s v="SEI5B90"/>
    <n v="158022"/>
    <m/>
    <m/>
    <s v=""/>
    <s v="OK "/>
    <s v="GOMMA "/>
    <s v="3573"/>
    <n v="282.39"/>
    <n v="282.39"/>
    <s v=""/>
  </r>
  <r>
    <n v="2774"/>
    <m/>
    <x v="4"/>
    <d v="2025-03-21T00:00:00"/>
    <m/>
    <x v="10"/>
    <s v="GRITSCH"/>
    <x v="5"/>
    <x v="22"/>
    <n v="1"/>
    <x v="1"/>
    <s v="DIANTEIRO"/>
    <x v="1"/>
    <x v="11"/>
    <s v="HIFLY HH162"/>
    <x v="1"/>
    <s v="VW SAVEIRO"/>
    <s v="SEI5B90"/>
    <n v="158022"/>
    <m/>
    <m/>
    <s v=""/>
    <s v="OK "/>
    <s v="GOMMA "/>
    <s v="3573"/>
    <n v="282.39"/>
    <n v="282.39"/>
    <s v=""/>
  </r>
  <r>
    <n v="2800"/>
    <m/>
    <x v="4"/>
    <d v="2025-03-24T00:00:00"/>
    <m/>
    <x v="10"/>
    <s v="GRITSCH"/>
    <x v="5"/>
    <x v="23"/>
    <n v="1"/>
    <x v="4"/>
    <s v="DIANTEIRO"/>
    <x v="10"/>
    <x v="11"/>
    <s v="HIFLY HH162"/>
    <x v="1"/>
    <s v="CAMINHÃO FORD 2423"/>
    <s v="BCV9J79"/>
    <n v="271623"/>
    <n v="271623"/>
    <m/>
    <s v=""/>
    <s v="OK "/>
    <s v="GOMMA "/>
    <s v="3573-1"/>
    <n v="1622.9"/>
    <n v="1622.9"/>
    <s v=""/>
  </r>
  <r>
    <n v="2801"/>
    <m/>
    <x v="4"/>
    <d v="2025-03-24T00:00:00"/>
    <m/>
    <x v="10"/>
    <s v="GRITSCH"/>
    <x v="5"/>
    <x v="23"/>
    <n v="1"/>
    <x v="4"/>
    <s v="DIANTEIRO"/>
    <x v="10"/>
    <x v="11"/>
    <s v="HIFLY HH162"/>
    <x v="1"/>
    <s v="CAMINHÃO FORD 2423"/>
    <s v="BCV9J79"/>
    <n v="271623"/>
    <n v="271623"/>
    <m/>
    <s v=""/>
    <s v="OK "/>
    <s v="GOMMA "/>
    <s v="3573-1"/>
    <n v="1622.9"/>
    <n v="1622.9"/>
    <s v=""/>
  </r>
  <r>
    <n v="2805"/>
    <m/>
    <x v="4"/>
    <d v="2025-03-24T00:00:00"/>
    <m/>
    <x v="10"/>
    <s v="GRITSCH"/>
    <x v="5"/>
    <x v="23"/>
    <n v="1"/>
    <x v="4"/>
    <s v="TRUCK"/>
    <x v="10"/>
    <x v="31"/>
    <s v="2°RECAP"/>
    <x v="0"/>
    <s v="CAMINHÃO FORD 2423"/>
    <s v="BCV9J79"/>
    <n v="271623"/>
    <n v="271623"/>
    <m/>
    <s v=""/>
    <s v="OK "/>
    <s v="FM PNEUS "/>
    <n v="8231"/>
    <n v="480"/>
    <n v="480"/>
    <s v=""/>
  </r>
  <r>
    <s v="89"/>
    <s v="3619"/>
    <x v="4"/>
    <d v="2025-03-24T00:00:00"/>
    <m/>
    <x v="10"/>
    <s v="GRITSCH"/>
    <x v="5"/>
    <x v="4"/>
    <n v="1"/>
    <x v="4"/>
    <s v="TRAÇÃO"/>
    <x v="10"/>
    <x v="27"/>
    <s v="2°RECAP"/>
    <x v="0"/>
    <s v="CAMINHÃO VW 33.330"/>
    <s v="SEW5B72"/>
    <n v="190604"/>
    <n v="190604"/>
    <m/>
    <s v=""/>
    <s v="OK "/>
    <s v="FM PNEUS "/>
    <n v="8985"/>
    <n v="550"/>
    <n v="550"/>
    <s v=""/>
  </r>
  <r>
    <s v="63"/>
    <s v="2919"/>
    <x v="4"/>
    <d v="2025-03-24T00:00:00"/>
    <m/>
    <x v="10"/>
    <s v="GRITSCH"/>
    <x v="5"/>
    <x v="4"/>
    <n v="1"/>
    <x v="4"/>
    <s v="TRAÇÃO"/>
    <x v="10"/>
    <x v="38"/>
    <s v="2°RECAP"/>
    <x v="0"/>
    <s v="CAMINHÃO VW 33.330"/>
    <s v="SEW5B72"/>
    <n v="190604"/>
    <n v="190604"/>
    <m/>
    <s v=""/>
    <s v="OK "/>
    <s v="FM PNEUS "/>
    <n v="8985"/>
    <n v="550"/>
    <n v="550"/>
    <s v=""/>
  </r>
  <r>
    <s v="1593"/>
    <s v="4723"/>
    <x v="4"/>
    <d v="2025-03-24T00:00:00"/>
    <m/>
    <x v="10"/>
    <s v="GRITSCH"/>
    <x v="5"/>
    <x v="4"/>
    <n v="1"/>
    <x v="4"/>
    <s v="TRAÇÃO"/>
    <x v="10"/>
    <x v="14"/>
    <s v="1°RECAP"/>
    <x v="0"/>
    <s v="CAMINHÃO VW 33.330"/>
    <s v="SEW5B72"/>
    <n v="190604"/>
    <n v="190604"/>
    <m/>
    <s v=""/>
    <s v="OK "/>
    <s v="FM PNEUS "/>
    <n v="8985"/>
    <n v="550"/>
    <n v="550"/>
    <s v=""/>
  </r>
  <r>
    <s v="2806"/>
    <s v="3523"/>
    <x v="4"/>
    <d v="2025-03-24T00:00:00"/>
    <m/>
    <x v="10"/>
    <s v="GRITSCH"/>
    <x v="5"/>
    <x v="4"/>
    <n v="1"/>
    <x v="4"/>
    <s v="TRAÇÃO"/>
    <x v="10"/>
    <x v="27"/>
    <s v="2°RECAP"/>
    <x v="0"/>
    <s v="CAMINHÃO VW 33.330"/>
    <s v="SEW5B72"/>
    <n v="190604"/>
    <n v="190604"/>
    <m/>
    <s v=""/>
    <s v="OK "/>
    <s v="FM PNEUS "/>
    <n v="8985"/>
    <n v="550"/>
    <n v="550"/>
    <s v=""/>
  </r>
  <r>
    <n v="89"/>
    <s v="3619"/>
    <x v="4"/>
    <d v="2025-03-24T00:00:00"/>
    <m/>
    <x v="8"/>
    <s v="GRITSCH"/>
    <x v="5"/>
    <x v="4"/>
    <n v="1"/>
    <x v="4"/>
    <s v="TRAÇÃO"/>
    <x v="10"/>
    <x v="31"/>
    <s v="3°RECAP"/>
    <x v="0"/>
    <s v="CAMINHÃO VW 33.330"/>
    <s v="SEW5B72"/>
    <n v="190604"/>
    <n v="190604"/>
    <m/>
    <s v=""/>
    <s v="OK "/>
    <s v="FM PNEUS "/>
    <n v="8232"/>
    <n v="480"/>
    <n v="480"/>
    <s v=""/>
  </r>
  <r>
    <n v="63"/>
    <s v="2919"/>
    <x v="4"/>
    <d v="2025-03-24T00:00:00"/>
    <m/>
    <x v="8"/>
    <s v="GRITSCH"/>
    <x v="5"/>
    <x v="4"/>
    <n v="1"/>
    <x v="4"/>
    <s v="TRAÇÃO"/>
    <x v="10"/>
    <x v="31"/>
    <s v="3°RECAP"/>
    <x v="0"/>
    <s v="CAMINHÃO VW 33.330"/>
    <s v="SEW5B72"/>
    <n v="190604"/>
    <n v="190604"/>
    <m/>
    <s v=""/>
    <s v="OK "/>
    <s v="FM PNEUS "/>
    <n v="8232"/>
    <n v="480"/>
    <n v="480"/>
    <s v=""/>
  </r>
  <r>
    <n v="1593"/>
    <s v="4723"/>
    <x v="4"/>
    <d v="2025-03-24T00:00:00"/>
    <m/>
    <x v="8"/>
    <s v="GRITSCH"/>
    <x v="5"/>
    <x v="4"/>
    <n v="1"/>
    <x v="4"/>
    <s v="TRAÇÃO"/>
    <x v="10"/>
    <x v="31"/>
    <s v="3°RECAP"/>
    <x v="0"/>
    <s v="CAMINHÃO VW 33.330"/>
    <s v="SEW5B72"/>
    <n v="190604"/>
    <n v="190604"/>
    <m/>
    <s v=""/>
    <s v="OK "/>
    <s v="FM PNEUS "/>
    <n v="8232"/>
    <n v="480"/>
    <n v="480"/>
    <s v=""/>
  </r>
  <r>
    <n v="2806"/>
    <s v="3523"/>
    <x v="4"/>
    <d v="2025-03-24T00:00:00"/>
    <m/>
    <x v="8"/>
    <s v="GRITSCH"/>
    <x v="5"/>
    <x v="4"/>
    <n v="1"/>
    <x v="4"/>
    <s v="TRAÇÃO"/>
    <x v="10"/>
    <x v="31"/>
    <s v="3°RECAP"/>
    <x v="0"/>
    <s v="CAMINHÃO VW 33.330"/>
    <s v="SEW5B72"/>
    <n v="190604"/>
    <n v="190604"/>
    <m/>
    <s v=""/>
    <s v="OK "/>
    <s v="FM PNEUS "/>
    <n v="9363"/>
    <n v="480"/>
    <n v="480"/>
    <s v=""/>
  </r>
  <r>
    <s v="2771"/>
    <s v="2824"/>
    <x v="4"/>
    <d v="2025-03-24T00:00:00"/>
    <m/>
    <x v="10"/>
    <s v="GRITSCH"/>
    <x v="2"/>
    <x v="11"/>
    <n v="1"/>
    <x v="1"/>
    <s v="DIANTEIRO"/>
    <x v="1"/>
    <x v="11"/>
    <s v="HIFLY HF261 TECHCO 1"/>
    <x v="1"/>
    <s v="VW SAVEIRO"/>
    <s v="SDU9F03"/>
    <n v="81435"/>
    <m/>
    <m/>
    <s v=""/>
    <s v="OK "/>
    <s v="GOMMA "/>
    <n v="3573"/>
    <n v="282.39"/>
    <n v="282.39"/>
    <s v=""/>
  </r>
  <r>
    <n v="2772"/>
    <s v="3024"/>
    <x v="4"/>
    <d v="2025-03-24T00:00:00"/>
    <m/>
    <x v="10"/>
    <s v="GRITSCH"/>
    <x v="2"/>
    <x v="11"/>
    <n v="1"/>
    <x v="1"/>
    <s v="DIANTEIRO"/>
    <x v="1"/>
    <x v="11"/>
    <s v="HIFLY HF261 TECHCO 1"/>
    <x v="1"/>
    <s v="VW SAVEIRO"/>
    <s v="SDU9F03"/>
    <n v="81435"/>
    <m/>
    <m/>
    <s v=""/>
    <s v="OK "/>
    <s v="GOMMA "/>
    <n v="3573"/>
    <n v="282.39"/>
    <n v="282.39"/>
    <s v=""/>
  </r>
  <r>
    <n v="2762"/>
    <s v="3024"/>
    <x v="4"/>
    <d v="2025-03-24T00:00:00"/>
    <m/>
    <x v="10"/>
    <s v="GRITSCH"/>
    <x v="2"/>
    <x v="11"/>
    <n v="1"/>
    <x v="1"/>
    <s v="TRASEIRO"/>
    <x v="1"/>
    <x v="11"/>
    <s v="HIFLY HF261 TECHCO 1"/>
    <x v="1"/>
    <s v="VW SAVEIRO"/>
    <s v="SDU9F03"/>
    <n v="81435"/>
    <m/>
    <m/>
    <s v=""/>
    <s v="OK "/>
    <s v="GOMMA "/>
    <n v="3573"/>
    <n v="282.39"/>
    <n v="282.39"/>
    <s v=""/>
  </r>
  <r>
    <n v="2778"/>
    <s v="3024"/>
    <x v="4"/>
    <d v="2025-03-24T00:00:00"/>
    <m/>
    <x v="10"/>
    <s v="GRITSCH"/>
    <x v="2"/>
    <x v="11"/>
    <n v="1"/>
    <x v="1"/>
    <s v="TRASEIRO"/>
    <x v="1"/>
    <x v="11"/>
    <s v="HIFLY HF261 TECHCO 1"/>
    <x v="1"/>
    <s v="VW SAVEIRO"/>
    <s v="SDU9F03"/>
    <n v="81435"/>
    <m/>
    <m/>
    <s v=""/>
    <s v="OK "/>
    <s v="GOMMA "/>
    <n v="3573"/>
    <n v="282.39"/>
    <n v="282.39"/>
    <s v=""/>
  </r>
  <r>
    <n v="2580"/>
    <m/>
    <x v="4"/>
    <d v="2025-03-25T00:00:00"/>
    <m/>
    <x v="10"/>
    <s v="GRITSCH"/>
    <x v="5"/>
    <x v="4"/>
    <n v="1"/>
    <x v="2"/>
    <s v="DIANTEIRO"/>
    <x v="2"/>
    <x v="12"/>
    <s v="ANTARES"/>
    <x v="1"/>
    <s v="FIAT FIORINO"/>
    <s v="BEX5C18"/>
    <n v="181235"/>
    <m/>
    <m/>
    <s v=""/>
    <s v="OK "/>
    <s v="RS PNEUS "/>
    <n v="18839"/>
    <n v="250.69399999999999"/>
    <n v="250.69399999999999"/>
    <s v=""/>
  </r>
  <r>
    <n v="2581"/>
    <m/>
    <x v="4"/>
    <d v="2025-03-25T00:00:00"/>
    <m/>
    <x v="10"/>
    <s v="GRITSCH"/>
    <x v="5"/>
    <x v="4"/>
    <n v="1"/>
    <x v="2"/>
    <s v="DIANTEIRO"/>
    <x v="2"/>
    <x v="12"/>
    <s v="ANTARES"/>
    <x v="1"/>
    <s v="FIAT FIORINO"/>
    <s v="BEX5C18"/>
    <n v="181235"/>
    <m/>
    <m/>
    <s v=""/>
    <s v="OK "/>
    <s v="RS PNEUS "/>
    <n v="18839"/>
    <n v="250.69399999999999"/>
    <n v="250.69399999999999"/>
    <s v=""/>
  </r>
  <r>
    <n v="2584"/>
    <m/>
    <x v="4"/>
    <d v="2025-03-25T00:00:00"/>
    <m/>
    <x v="10"/>
    <s v="GRITSCH"/>
    <x v="5"/>
    <x v="4"/>
    <n v="1"/>
    <x v="2"/>
    <s v="TRASEIRO"/>
    <x v="2"/>
    <x v="12"/>
    <s v="ANTARES"/>
    <x v="1"/>
    <s v="FIAT FIORINO"/>
    <s v="BEX5C18"/>
    <n v="181235"/>
    <m/>
    <m/>
    <s v=""/>
    <s v="OK "/>
    <s v="RS PNEUS "/>
    <n v="18839"/>
    <n v="250.69399999999999"/>
    <n v="250.69399999999999"/>
    <s v=""/>
  </r>
  <r>
    <n v="2578"/>
    <m/>
    <x v="4"/>
    <d v="2025-03-25T00:00:00"/>
    <m/>
    <x v="10"/>
    <s v="GRITSCH"/>
    <x v="5"/>
    <x v="4"/>
    <n v="1"/>
    <x v="2"/>
    <s v="TRASEIRO"/>
    <x v="2"/>
    <x v="12"/>
    <s v="ANTARES"/>
    <x v="1"/>
    <s v="FIAT FIORINO"/>
    <s v="BEX5C18"/>
    <n v="181235"/>
    <m/>
    <m/>
    <s v=""/>
    <s v="OK "/>
    <s v="RS PNEUS "/>
    <n v="18839"/>
    <n v="250.69399999999999"/>
    <n v="250.69399999999999"/>
    <s v=""/>
  </r>
  <r>
    <n v="2807"/>
    <m/>
    <x v="4"/>
    <d v="2025-03-26T00:00:00"/>
    <m/>
    <x v="10"/>
    <s v="GRITSCH"/>
    <x v="3"/>
    <x v="20"/>
    <n v="1"/>
    <x v="0"/>
    <s v="DIANTEIRO"/>
    <x v="0"/>
    <x v="13"/>
    <s v="ROADX"/>
    <x v="1"/>
    <s v="RENAULT MASTER"/>
    <s v="SEL1F40"/>
    <n v="113074"/>
    <m/>
    <m/>
    <s v=""/>
    <s v="OK "/>
    <s v="RS PNEUS "/>
    <n v="19803"/>
    <n v="455.96"/>
    <n v="455.96"/>
    <s v=""/>
  </r>
  <r>
    <n v="2808"/>
    <m/>
    <x v="4"/>
    <d v="2025-03-26T00:00:00"/>
    <m/>
    <x v="10"/>
    <s v="GRITSCH"/>
    <x v="3"/>
    <x v="20"/>
    <n v="1"/>
    <x v="0"/>
    <s v="DIANTEIRO"/>
    <x v="0"/>
    <x v="13"/>
    <s v="ROADX"/>
    <x v="1"/>
    <s v="RENAULT MASTER"/>
    <s v="SEL1F40"/>
    <n v="113074"/>
    <m/>
    <m/>
    <s v=""/>
    <s v="OK "/>
    <s v="RS PNEUS "/>
    <n v="19803"/>
    <n v="455.96"/>
    <n v="455.96"/>
    <s v=""/>
  </r>
  <r>
    <n v="2585"/>
    <m/>
    <x v="4"/>
    <d v="2025-03-26T00:00:00"/>
    <m/>
    <x v="10"/>
    <s v="GRITSCH"/>
    <x v="3"/>
    <x v="20"/>
    <n v="1"/>
    <x v="2"/>
    <s v="DIANTEIRO"/>
    <x v="2"/>
    <x v="12"/>
    <s v="ANTARES"/>
    <x v="1"/>
    <s v="FIAT UNO"/>
    <s v="RHK3I92"/>
    <n v="90657"/>
    <m/>
    <m/>
    <s v=""/>
    <s v="OK "/>
    <s v="GOMMA "/>
    <n v="18839"/>
    <n v="250.69399999999999"/>
    <n v="250.69399999999999"/>
    <s v=""/>
  </r>
  <r>
    <n v="2587"/>
    <m/>
    <x v="4"/>
    <d v="2025-03-26T00:00:00"/>
    <m/>
    <x v="10"/>
    <s v="GRITSCH"/>
    <x v="3"/>
    <x v="20"/>
    <n v="1"/>
    <x v="2"/>
    <s v="DIANTEIRO"/>
    <x v="2"/>
    <x v="12"/>
    <s v="ANTARES"/>
    <x v="1"/>
    <s v="FIAT UNO"/>
    <s v="RHK3I92"/>
    <n v="90657"/>
    <m/>
    <m/>
    <s v=""/>
    <s v="OK "/>
    <s v="GOMMA "/>
    <n v="18839"/>
    <n v="250.69399999999999"/>
    <n v="250.69399999999999"/>
    <s v=""/>
  </r>
  <r>
    <n v="2579"/>
    <m/>
    <x v="4"/>
    <d v="2025-03-26T00:00:00"/>
    <m/>
    <x v="10"/>
    <s v="GRITSCH"/>
    <x v="3"/>
    <x v="20"/>
    <n v="1"/>
    <x v="2"/>
    <s v="TRASEIRO"/>
    <x v="2"/>
    <x v="12"/>
    <s v="ANTARES"/>
    <x v="1"/>
    <s v="FIAT UNO"/>
    <s v="RHK3I92"/>
    <n v="90657"/>
    <m/>
    <m/>
    <s v=""/>
    <s v="OK "/>
    <s v="GOMMA "/>
    <n v="18839"/>
    <n v="250.69399999999999"/>
    <n v="250.69399999999999"/>
    <s v=""/>
  </r>
  <r>
    <n v="2590"/>
    <m/>
    <x v="4"/>
    <d v="2025-03-26T00:00:00"/>
    <m/>
    <x v="10"/>
    <s v="GRITSCH"/>
    <x v="3"/>
    <x v="20"/>
    <n v="1"/>
    <x v="2"/>
    <s v="TRASEIRO"/>
    <x v="2"/>
    <x v="12"/>
    <s v="ANTARES"/>
    <x v="1"/>
    <s v="FIAT UNO"/>
    <s v="RHK3I92"/>
    <n v="90657"/>
    <m/>
    <m/>
    <s v=""/>
    <s v="OK "/>
    <s v="GOMMA "/>
    <n v="18839"/>
    <n v="250.69399999999999"/>
    <n v="250.69399999999999"/>
    <s v=""/>
  </r>
  <r>
    <s v="2809"/>
    <m/>
    <x v="4"/>
    <d v="2025-03-26T00:00:00"/>
    <m/>
    <x v="10"/>
    <s v="GRITSCH"/>
    <x v="3"/>
    <x v="20"/>
    <n v="1"/>
    <x v="2"/>
    <s v="DIANTEIRO"/>
    <x v="19"/>
    <x v="11"/>
    <s v="HIFLY SUPER2000"/>
    <x v="1"/>
    <s v="VW GOL"/>
    <s v="RHM5I66"/>
    <n v="142343"/>
    <n v="146496"/>
    <m/>
    <s v=""/>
    <s v="OK "/>
    <s v="GOMMA "/>
    <n v="1495"/>
    <n v="320.67"/>
    <n v="320.67"/>
    <s v=""/>
  </r>
  <r>
    <n v="2810"/>
    <m/>
    <x v="4"/>
    <d v="2025-03-26T00:00:00"/>
    <m/>
    <x v="10"/>
    <s v="GRITSCH"/>
    <x v="3"/>
    <x v="20"/>
    <n v="1"/>
    <x v="2"/>
    <s v="DIANTEIRO"/>
    <x v="19"/>
    <x v="11"/>
    <s v="HIFLY SUPER2000"/>
    <x v="1"/>
    <s v="VW GOL"/>
    <s v="RHM5I66"/>
    <n v="142343"/>
    <n v="146496"/>
    <m/>
    <s v=""/>
    <s v="OK "/>
    <s v="GOMMA "/>
    <n v="1495"/>
    <n v="320.67"/>
    <n v="320.67"/>
    <s v=""/>
  </r>
  <r>
    <n v="2811"/>
    <m/>
    <x v="4"/>
    <d v="2025-03-26T00:00:00"/>
    <m/>
    <x v="10"/>
    <s v="GRITSCH"/>
    <x v="3"/>
    <x v="20"/>
    <n v="1"/>
    <x v="2"/>
    <s v="TRASEIRO"/>
    <x v="19"/>
    <x v="11"/>
    <s v="HIFLY SUPER2000"/>
    <x v="1"/>
    <s v="VW GOL"/>
    <s v="RHM5I66"/>
    <n v="142343"/>
    <n v="146496"/>
    <m/>
    <s v=""/>
    <s v="OK "/>
    <s v="ESTOQUE"/>
    <s v="70300-2"/>
    <n v="248.83"/>
    <n v="248.83"/>
    <s v=""/>
  </r>
  <r>
    <n v="2812"/>
    <m/>
    <x v="4"/>
    <d v="2025-03-26T00:00:00"/>
    <m/>
    <x v="10"/>
    <s v="GRITSCH"/>
    <x v="3"/>
    <x v="20"/>
    <n v="1"/>
    <x v="2"/>
    <s v="TRASEIRO"/>
    <x v="19"/>
    <x v="11"/>
    <s v="HIFLY SUPER2000"/>
    <x v="1"/>
    <s v="VW GOL"/>
    <s v="RHM5I66"/>
    <n v="142343"/>
    <n v="146496"/>
    <m/>
    <s v=""/>
    <s v="OK "/>
    <s v="ESTOQUE"/>
    <s v="70300-2"/>
    <n v="248.83"/>
    <n v="248.83"/>
    <s v=""/>
  </r>
  <r>
    <n v="2761"/>
    <m/>
    <x v="4"/>
    <d v="2025-03-27T00:00:00"/>
    <m/>
    <x v="10"/>
    <s v="GRITSCH"/>
    <x v="5"/>
    <x v="4"/>
    <n v="1"/>
    <x v="3"/>
    <s v="DIANTEIRO"/>
    <x v="10"/>
    <x v="11"/>
    <s v="HIFLY HF261 TECHCO 1"/>
    <x v="1"/>
    <s v="CAMINHÃO FORD 2423"/>
    <s v="BBW0C96"/>
    <n v="357082"/>
    <m/>
    <m/>
    <s v=""/>
    <s v="OK "/>
    <s v="GOMMA "/>
    <n v="3596"/>
    <n v="1597.28"/>
    <n v="1597.28"/>
    <s v=""/>
  </r>
  <r>
    <n v="2760"/>
    <m/>
    <x v="4"/>
    <d v="2025-03-27T00:00:00"/>
    <m/>
    <x v="10"/>
    <s v="GRITSCH"/>
    <x v="5"/>
    <x v="4"/>
    <n v="1"/>
    <x v="3"/>
    <s v="DIANTEIRO"/>
    <x v="10"/>
    <x v="11"/>
    <s v="HIFLY HF261 TECHCO 1"/>
    <x v="1"/>
    <s v="CAMINHÃO FORD 2423"/>
    <s v="BBW0C96"/>
    <n v="357082"/>
    <m/>
    <m/>
    <s v=""/>
    <s v="OK "/>
    <s v="GOMMA "/>
    <n v="3596"/>
    <n v="1597.28"/>
    <n v="1597.28"/>
    <s v=""/>
  </r>
  <r>
    <n v="2814"/>
    <m/>
    <x v="4"/>
    <d v="2025-03-27T00:00:00"/>
    <m/>
    <x v="10"/>
    <s v="GRITSCH"/>
    <x v="5"/>
    <x v="4"/>
    <n v="1"/>
    <x v="4"/>
    <s v="TRAÇÃO"/>
    <x v="10"/>
    <x v="31"/>
    <s v="RECAP"/>
    <x v="0"/>
    <s v="CAMINÃO VOLVO VM330"/>
    <s v="SDP3I31"/>
    <n v="340097"/>
    <n v="340097"/>
    <m/>
    <s v=""/>
    <s v="OK "/>
    <s v="FM PNEUS "/>
    <n v="8984"/>
    <n v="680"/>
    <n v="680"/>
    <s v=""/>
  </r>
  <r>
    <n v="2813"/>
    <m/>
    <x v="4"/>
    <d v="2025-03-27T00:00:00"/>
    <m/>
    <x v="10"/>
    <s v="GRITSCH"/>
    <x v="5"/>
    <x v="4"/>
    <n v="1"/>
    <x v="4"/>
    <s v="TRAÇÃO"/>
    <x v="10"/>
    <x v="31"/>
    <s v="RECAP"/>
    <x v="0"/>
    <s v="CAMINÃO VOLVO VM330"/>
    <s v="SDP3I31"/>
    <n v="340097"/>
    <n v="340097"/>
    <m/>
    <s v=""/>
    <s v="OK "/>
    <s v="FM PNEUS "/>
    <n v="8984"/>
    <n v="680"/>
    <n v="680"/>
    <s v=""/>
  </r>
  <r>
    <n v="2815"/>
    <m/>
    <x v="4"/>
    <d v="2025-03-27T00:00:00"/>
    <m/>
    <x v="10"/>
    <s v="GRITSCH"/>
    <x v="5"/>
    <x v="4"/>
    <n v="1"/>
    <x v="4"/>
    <s v="TRAÇÃO"/>
    <x v="10"/>
    <x v="31"/>
    <s v="RECAP"/>
    <x v="0"/>
    <s v="CAMINÃO VOLVO VM330"/>
    <s v="SDP3I31"/>
    <n v="340097"/>
    <n v="340097"/>
    <m/>
    <s v=""/>
    <s v="OK "/>
    <s v="FM PNEUS "/>
    <n v="8984"/>
    <n v="680"/>
    <n v="680"/>
    <s v=""/>
  </r>
  <r>
    <n v="2816"/>
    <m/>
    <x v="4"/>
    <d v="2025-03-27T00:00:00"/>
    <m/>
    <x v="10"/>
    <s v="GRITSCH"/>
    <x v="5"/>
    <x v="4"/>
    <n v="1"/>
    <x v="4"/>
    <s v="TRAÇÃO"/>
    <x v="10"/>
    <x v="31"/>
    <s v="RECAP"/>
    <x v="0"/>
    <s v="CAMINÃO VOLVO VM330"/>
    <s v="SDP3I31"/>
    <n v="340097"/>
    <n v="340097"/>
    <m/>
    <s v=""/>
    <s v="OK "/>
    <s v="FM PNEUS "/>
    <n v="8984"/>
    <n v="680"/>
    <n v="680"/>
    <s v=""/>
  </r>
  <r>
    <s v="2583"/>
    <m/>
    <x v="4"/>
    <d v="2025-03-27T00:00:00"/>
    <m/>
    <x v="10"/>
    <s v="GRITSCH"/>
    <x v="5"/>
    <x v="4"/>
    <n v="1"/>
    <x v="2"/>
    <s v="DIANTEIRO"/>
    <x v="2"/>
    <x v="11"/>
    <s v="HIFLY SUPER2000"/>
    <x v="1"/>
    <s v="FIAT FIORINO"/>
    <s v="RHS8D41"/>
    <n v="90931"/>
    <m/>
    <m/>
    <s v=""/>
    <s v="OK "/>
    <s v="GOMMA "/>
    <n v="18839"/>
    <n v="250.69"/>
    <n v="250.69"/>
    <s v=""/>
  </r>
  <r>
    <s v="2586"/>
    <m/>
    <x v="4"/>
    <d v="2025-03-27T00:00:00"/>
    <m/>
    <x v="10"/>
    <s v="GRITSCH"/>
    <x v="5"/>
    <x v="4"/>
    <n v="1"/>
    <x v="2"/>
    <s v="DIANTEIRO"/>
    <x v="2"/>
    <x v="11"/>
    <s v="HIFLY SUPER2000"/>
    <x v="1"/>
    <s v="FIAT FIORINO"/>
    <s v="RHS8D41"/>
    <n v="90931"/>
    <m/>
    <m/>
    <s v=""/>
    <s v="OK "/>
    <s v="GOMMA "/>
    <n v="18839"/>
    <n v="250.69"/>
    <n v="250.69"/>
    <s v=""/>
  </r>
  <r>
    <s v="2829"/>
    <m/>
    <x v="4"/>
    <d v="2025-04-01T00:00:00"/>
    <m/>
    <x v="8"/>
    <s v="GRITSCH"/>
    <x v="3"/>
    <x v="20"/>
    <n v="1"/>
    <x v="0"/>
    <s v="DIANTEIRO"/>
    <x v="0"/>
    <x v="13"/>
    <s v="RXQUEST C02 "/>
    <x v="1"/>
    <s v="RENAULT MASTER"/>
    <s v="SFD5C35"/>
    <n v="188310"/>
    <m/>
    <m/>
    <s v=""/>
    <s v="OK "/>
    <s v="RS PNEUS "/>
    <n v="19803"/>
    <n v="455.96"/>
    <n v="455.96"/>
    <s v=""/>
  </r>
  <r>
    <n v="2830"/>
    <m/>
    <x v="4"/>
    <d v="2025-04-01T00:00:00"/>
    <m/>
    <x v="8"/>
    <s v="GRITSCH"/>
    <x v="3"/>
    <x v="20"/>
    <n v="1"/>
    <x v="0"/>
    <s v="DIANTEIRO"/>
    <x v="0"/>
    <x v="13"/>
    <s v="RXQUEST C02 "/>
    <x v="1"/>
    <s v="RENAULT MASTER"/>
    <s v="SFD5C35"/>
    <n v="188310"/>
    <m/>
    <m/>
    <s v=""/>
    <s v="OK "/>
    <s v="RS PNEUS "/>
    <n v="19803"/>
    <n v="455.96"/>
    <n v="455.96"/>
    <s v=""/>
  </r>
  <r>
    <s v="2829"/>
    <m/>
    <x v="4"/>
    <d v="2025-04-01T00:00:00"/>
    <m/>
    <x v="8"/>
    <s v="GRITSCH"/>
    <x v="3"/>
    <x v="17"/>
    <n v="1"/>
    <x v="0"/>
    <s v="DIANTEIRO"/>
    <x v="0"/>
    <x v="13"/>
    <s v="ROADX"/>
    <x v="1"/>
    <s v="MB SPRINTER"/>
    <m/>
    <m/>
    <m/>
    <m/>
    <s v=""/>
    <m/>
    <m/>
    <m/>
    <n v="0"/>
    <n v="0"/>
    <s v=""/>
  </r>
  <r>
    <n v="2830"/>
    <m/>
    <x v="4"/>
    <d v="2025-04-01T00:00:00"/>
    <m/>
    <x v="8"/>
    <s v="GRITSCH"/>
    <x v="3"/>
    <x v="17"/>
    <n v="1"/>
    <x v="0"/>
    <s v="DIANTEIRO"/>
    <x v="0"/>
    <x v="13"/>
    <s v="ROADX"/>
    <x v="1"/>
    <s v="MB SPRINTER"/>
    <m/>
    <m/>
    <m/>
    <m/>
    <s v=""/>
    <m/>
    <m/>
    <m/>
    <n v="0"/>
    <n v="0"/>
    <s v=""/>
  </r>
  <r>
    <n v="2820"/>
    <m/>
    <x v="4"/>
    <d v="2025-04-01T00:00:00"/>
    <m/>
    <x v="8"/>
    <s v="GRITSCH"/>
    <x v="2"/>
    <x v="11"/>
    <n v="1"/>
    <x v="1"/>
    <s v="DIANTEIRO"/>
    <x v="1"/>
    <x v="48"/>
    <s v="OUTRUN  M 20"/>
    <x v="1"/>
    <s v="VW SAVEIRO"/>
    <s v="SDU9E81"/>
    <n v="182226"/>
    <m/>
    <m/>
    <s v=""/>
    <s v="OK "/>
    <s v="RS PNEUS "/>
    <n v="20054"/>
    <n v="290.04000000000002"/>
    <n v="290.04000000000002"/>
    <s v=""/>
  </r>
  <r>
    <n v="2822"/>
    <m/>
    <x v="4"/>
    <d v="2025-04-01T00:00:00"/>
    <m/>
    <x v="8"/>
    <s v="GRITSCH"/>
    <x v="2"/>
    <x v="11"/>
    <n v="1"/>
    <x v="1"/>
    <s v="DIANTEIRO"/>
    <x v="1"/>
    <x v="48"/>
    <s v="OUTRUN  M 20"/>
    <x v="1"/>
    <s v="VW SAVEIRO"/>
    <s v="SDU9E81"/>
    <n v="182226"/>
    <m/>
    <m/>
    <s v=""/>
    <s v="OK "/>
    <s v="RS PNEUS "/>
    <n v="20054"/>
    <n v="290.04000000000002"/>
    <n v="290.04000000000002"/>
    <s v=""/>
  </r>
  <r>
    <n v="2827"/>
    <m/>
    <x v="4"/>
    <d v="2025-04-01T00:00:00"/>
    <m/>
    <x v="8"/>
    <s v="GRITSCH"/>
    <x v="2"/>
    <x v="11"/>
    <n v="1"/>
    <x v="1"/>
    <s v="TRASEIRO"/>
    <x v="1"/>
    <x v="48"/>
    <s v="OUTRUN  M 20"/>
    <x v="1"/>
    <s v="VW SAVEIRO"/>
    <s v="SDU9E81"/>
    <n v="182226"/>
    <m/>
    <m/>
    <s v=""/>
    <s v="OK "/>
    <s v="RS PNEUS "/>
    <n v="20054"/>
    <n v="290.04000000000002"/>
    <n v="290.04000000000002"/>
    <s v=""/>
  </r>
  <r>
    <n v="2821"/>
    <m/>
    <x v="4"/>
    <d v="2025-04-01T00:00:00"/>
    <m/>
    <x v="8"/>
    <s v="GRITSCH"/>
    <x v="2"/>
    <x v="11"/>
    <n v="1"/>
    <x v="1"/>
    <s v="TRASEIRO"/>
    <x v="1"/>
    <x v="48"/>
    <s v="OUTRUN  M 20"/>
    <x v="1"/>
    <s v="VW SAVEIRO"/>
    <s v="SDU9E81"/>
    <n v="182226"/>
    <m/>
    <m/>
    <s v=""/>
    <s v="OK "/>
    <s v="RS PNEUS "/>
    <n v="20054"/>
    <n v="290.04000000000002"/>
    <n v="290.04000000000002"/>
    <s v=""/>
  </r>
  <r>
    <n v="2816"/>
    <m/>
    <x v="4"/>
    <d v="2025-04-01T00:00:00"/>
    <m/>
    <x v="8"/>
    <s v="GRITSCH"/>
    <x v="2"/>
    <x v="11"/>
    <n v="1"/>
    <x v="1"/>
    <s v="DIANTEIRO"/>
    <x v="1"/>
    <x v="48"/>
    <s v="OUTRUN  M 20"/>
    <x v="1"/>
    <s v="VW SAVEIRO"/>
    <s v="SDU9G03"/>
    <n v="81435"/>
    <m/>
    <m/>
    <s v=""/>
    <s v="OK "/>
    <s v="RS PNEUS "/>
    <n v="20054"/>
    <n v="290.04000000000002"/>
    <n v="290.04000000000002"/>
    <s v=""/>
  </r>
  <r>
    <n v="2825"/>
    <m/>
    <x v="4"/>
    <d v="2025-04-01T00:00:00"/>
    <m/>
    <x v="8"/>
    <s v="GRITSCH"/>
    <x v="2"/>
    <x v="11"/>
    <n v="1"/>
    <x v="1"/>
    <s v="DIANTEIRO"/>
    <x v="1"/>
    <x v="48"/>
    <s v="OUTRUN  M 20"/>
    <x v="1"/>
    <s v="VW SAVEIRO"/>
    <s v="SDU9G03"/>
    <n v="81435"/>
    <m/>
    <m/>
    <s v=""/>
    <s v="OK "/>
    <s v="RS PNEUS "/>
    <n v="20054"/>
    <n v="290.04000000000002"/>
    <n v="290.04000000000002"/>
    <s v=""/>
  </r>
  <r>
    <n v="2824"/>
    <m/>
    <x v="4"/>
    <d v="2025-04-01T00:00:00"/>
    <m/>
    <x v="8"/>
    <s v="GRITSCH"/>
    <x v="2"/>
    <x v="11"/>
    <n v="1"/>
    <x v="1"/>
    <s v="TRASEIRO"/>
    <x v="1"/>
    <x v="48"/>
    <s v="OUTRUN  M 20"/>
    <x v="1"/>
    <s v="VW SAVEIRO"/>
    <s v="SDU9G03"/>
    <n v="81435"/>
    <m/>
    <m/>
    <s v=""/>
    <s v="OK "/>
    <s v="RS PNEUS "/>
    <n v="20054"/>
    <n v="290.04000000000002"/>
    <n v="290.04000000000002"/>
    <s v=""/>
  </r>
  <r>
    <n v="2823"/>
    <m/>
    <x v="4"/>
    <d v="2025-04-01T00:00:00"/>
    <m/>
    <x v="8"/>
    <s v="GRITSCH"/>
    <x v="2"/>
    <x v="11"/>
    <n v="1"/>
    <x v="1"/>
    <s v="TRASEIRO"/>
    <x v="1"/>
    <x v="48"/>
    <s v="OUTRUN  M 20"/>
    <x v="1"/>
    <s v="VW SAVEIRO"/>
    <s v="SDU9G03"/>
    <n v="81435"/>
    <m/>
    <m/>
    <s v=""/>
    <s v="OK "/>
    <s v="RS PNEUS "/>
    <n v="20054"/>
    <n v="290.04000000000002"/>
    <n v="290.04000000000002"/>
    <s v=""/>
  </r>
  <r>
    <s v="2817"/>
    <m/>
    <x v="4"/>
    <d v="2025-04-01T00:00:00"/>
    <m/>
    <x v="8"/>
    <s v="GRITSCH"/>
    <x v="5"/>
    <x v="8"/>
    <n v="1"/>
    <x v="1"/>
    <s v="DIANTEIRO"/>
    <x v="1"/>
    <x v="48"/>
    <s v="OUTRUN  M 20"/>
    <x v="1"/>
    <s v="VW SAVEIRO"/>
    <s v="SDU9G04"/>
    <n v="98500"/>
    <m/>
    <m/>
    <s v=""/>
    <s v="OK "/>
    <s v="RS PNEUS "/>
    <n v="20054"/>
    <n v="290.27"/>
    <n v="290.27"/>
    <s v=""/>
  </r>
  <r>
    <s v="2818"/>
    <m/>
    <x v="4"/>
    <d v="2025-04-01T00:00:00"/>
    <m/>
    <x v="8"/>
    <s v="GRITSCH"/>
    <x v="5"/>
    <x v="8"/>
    <n v="1"/>
    <x v="1"/>
    <s v="DIANTEIRO"/>
    <x v="1"/>
    <x v="48"/>
    <s v="OUTRUN  M 21"/>
    <x v="1"/>
    <s v="VW SAVEIRO"/>
    <s v="SDU9G04"/>
    <n v="98500"/>
    <m/>
    <m/>
    <s v=""/>
    <s v="OK "/>
    <s v="RS PNEUS "/>
    <n v="20054"/>
    <n v="290.27"/>
    <n v="290.27"/>
    <s v=""/>
  </r>
  <r>
    <s v="2828"/>
    <m/>
    <x v="4"/>
    <d v="2025-04-01T00:00:00"/>
    <m/>
    <x v="8"/>
    <s v="GRITSCH"/>
    <x v="5"/>
    <x v="8"/>
    <n v="1"/>
    <x v="1"/>
    <s v="DIANTEIRO"/>
    <x v="1"/>
    <x v="48"/>
    <s v="OUTRUN  M 21"/>
    <x v="1"/>
    <s v="VW SAVEIRO"/>
    <s v="SDU9G04"/>
    <n v="177152"/>
    <m/>
    <m/>
    <s v=""/>
    <s v="OK "/>
    <s v="RS PNEUS "/>
    <n v="20054"/>
    <n v="290.27"/>
    <n v="290.27"/>
    <s v=""/>
  </r>
  <r>
    <n v="2819"/>
    <m/>
    <x v="4"/>
    <d v="2025-04-01T00:00:00"/>
    <m/>
    <x v="8"/>
    <s v="GRITSCH"/>
    <x v="5"/>
    <x v="8"/>
    <n v="1"/>
    <x v="1"/>
    <s v="DIANTEIRO"/>
    <x v="1"/>
    <x v="48"/>
    <s v="OUTRUN  M 21"/>
    <x v="1"/>
    <s v="VW SAVEIRO"/>
    <s v="SDU9G04"/>
    <n v="177152"/>
    <m/>
    <m/>
    <s v=""/>
    <s v="OK "/>
    <s v="RS PNEUS "/>
    <n v="20054"/>
    <n v="290.27"/>
    <n v="290.27"/>
    <s v=""/>
  </r>
  <r>
    <n v="2835"/>
    <s v="4224"/>
    <x v="4"/>
    <d v="2025-04-01T00:00:00"/>
    <m/>
    <x v="8"/>
    <s v="GRITSCH"/>
    <x v="3"/>
    <x v="20"/>
    <n v="1"/>
    <x v="1"/>
    <s v="DIANTEIRO"/>
    <x v="16"/>
    <x v="17"/>
    <s v="SF510"/>
    <x v="1"/>
    <s v="POLO"/>
    <s v="SEN1C56"/>
    <n v="113546"/>
    <m/>
    <m/>
    <s v=""/>
    <s v="OK "/>
    <s v="RS PNEUS "/>
    <s v="138475"/>
    <n v="273"/>
    <n v="273"/>
    <s v=""/>
  </r>
  <r>
    <n v="2836"/>
    <s v="0125"/>
    <x v="4"/>
    <d v="2025-04-01T00:00:00"/>
    <m/>
    <x v="8"/>
    <s v="GRITSCH"/>
    <x v="3"/>
    <x v="20"/>
    <n v="1"/>
    <x v="1"/>
    <s v="DIANTEIRO"/>
    <x v="16"/>
    <x v="17"/>
    <s v="SF510"/>
    <x v="1"/>
    <s v="POLO"/>
    <s v="SEN1C56"/>
    <n v="113546"/>
    <m/>
    <m/>
    <s v=""/>
    <s v="OK "/>
    <s v="RS PNEUS "/>
    <s v="138475"/>
    <n v="273"/>
    <n v="273"/>
    <s v=""/>
  </r>
  <r>
    <n v="2831"/>
    <m/>
    <x v="4"/>
    <d v="2025-04-02T00:00:00"/>
    <m/>
    <x v="8"/>
    <s v="GRITSCH"/>
    <x v="2"/>
    <x v="7"/>
    <n v="1"/>
    <x v="2"/>
    <s v="DIANTEIRO"/>
    <x v="2"/>
    <x v="11"/>
    <s v="HIFLY SUPER2000"/>
    <x v="1"/>
    <s v="FIAT FIORINO"/>
    <s v="BAQ2A54"/>
    <n v="145209"/>
    <m/>
    <m/>
    <s v=""/>
    <s v="OK "/>
    <s v="TRISSINO"/>
    <s v="71418"/>
    <n v="266.64999999999998"/>
    <n v="266.64999999999998"/>
    <s v=""/>
  </r>
  <r>
    <n v="2832"/>
    <m/>
    <x v="4"/>
    <d v="2025-04-02T00:00:00"/>
    <m/>
    <x v="8"/>
    <s v="GRITSCH"/>
    <x v="2"/>
    <x v="7"/>
    <n v="1"/>
    <x v="2"/>
    <s v="DIANTEIRO"/>
    <x v="2"/>
    <x v="11"/>
    <s v="HIFLY SUPER2000"/>
    <x v="1"/>
    <s v="FIAT FIORINO"/>
    <s v="BAQ2A54"/>
    <n v="145209"/>
    <m/>
    <m/>
    <s v=""/>
    <s v="OK "/>
    <s v="TRISSINO"/>
    <s v="71418"/>
    <n v="266.64999999999998"/>
    <n v="266.64999999999998"/>
    <s v=""/>
  </r>
  <r>
    <n v="2833"/>
    <m/>
    <x v="4"/>
    <d v="2025-04-02T00:00:00"/>
    <m/>
    <x v="8"/>
    <s v="GRITSCH"/>
    <x v="2"/>
    <x v="7"/>
    <n v="1"/>
    <x v="2"/>
    <s v="TRASEIRO"/>
    <x v="2"/>
    <x v="11"/>
    <s v="HIFLY SUPER2000"/>
    <x v="1"/>
    <s v="FIAT FIORINO"/>
    <s v="BAQ2A54"/>
    <n v="145209"/>
    <m/>
    <m/>
    <s v=""/>
    <s v="OK "/>
    <s v="TRISSINO"/>
    <s v="71418"/>
    <n v="266.64999999999998"/>
    <n v="266.64999999999998"/>
    <s v=""/>
  </r>
  <r>
    <n v="2834"/>
    <m/>
    <x v="4"/>
    <d v="2025-04-02T00:00:00"/>
    <m/>
    <x v="8"/>
    <s v="GRITSCH"/>
    <x v="2"/>
    <x v="7"/>
    <n v="1"/>
    <x v="2"/>
    <s v="TRASEIRO"/>
    <x v="2"/>
    <x v="11"/>
    <s v="HIFLY SUPER2000"/>
    <x v="1"/>
    <s v="FIAT FIORINO"/>
    <s v="BAQ2A54"/>
    <n v="145209"/>
    <m/>
    <m/>
    <s v=""/>
    <s v="OK "/>
    <s v="TRISSINO"/>
    <s v="71418"/>
    <n v="266.64999999999998"/>
    <n v="266.64999999999998"/>
    <s v=""/>
  </r>
  <r>
    <n v="2837"/>
    <m/>
    <x v="4"/>
    <d v="2025-04-02T00:00:00"/>
    <m/>
    <x v="8"/>
    <s v="GRITSCH"/>
    <x v="2"/>
    <x v="7"/>
    <n v="1"/>
    <x v="1"/>
    <s v="DIANTEIRO"/>
    <x v="1"/>
    <x v="48"/>
    <s v="OUTRUN  M 20"/>
    <x v="1"/>
    <s v="VW SAVEIRO"/>
    <s v="SDU9G05"/>
    <n v="143935"/>
    <n v="154631"/>
    <m/>
    <s v=""/>
    <s v="OK "/>
    <s v="RS PNEUS "/>
    <n v="20054"/>
    <n v="290.04000000000002"/>
    <n v="290.04000000000002"/>
    <s v=""/>
  </r>
  <r>
    <n v="2838"/>
    <m/>
    <x v="4"/>
    <d v="2025-04-02T00:00:00"/>
    <m/>
    <x v="8"/>
    <s v="GRITSCH"/>
    <x v="2"/>
    <x v="7"/>
    <n v="1"/>
    <x v="1"/>
    <s v="DIANTEIRO"/>
    <x v="1"/>
    <x v="48"/>
    <s v="OUTRUN  M 20"/>
    <x v="1"/>
    <s v="VW SAVEIRO"/>
    <s v="SDU9G05"/>
    <n v="143935"/>
    <n v="154631"/>
    <m/>
    <s v=""/>
    <s v="OK "/>
    <s v="RS PNEUS "/>
    <n v="20054"/>
    <n v="290.04000000000002"/>
    <n v="290.04000000000002"/>
    <s v=""/>
  </r>
  <r>
    <n v="2844"/>
    <m/>
    <x v="4"/>
    <d v="2025-04-03T00:00:00"/>
    <m/>
    <x v="8"/>
    <s v="GRITSCH"/>
    <x v="5"/>
    <x v="9"/>
    <n v="1"/>
    <x v="0"/>
    <s v="DIANTEIRO"/>
    <x v="0"/>
    <x v="13"/>
    <s v="ROADX"/>
    <x v="1"/>
    <s v="RENAULT MASTER"/>
    <s v="SEL0E74"/>
    <n v="139855"/>
    <m/>
    <m/>
    <s v=""/>
    <s v="OK "/>
    <s v="RS PNEUS "/>
    <n v="19803"/>
    <n v="455.96"/>
    <n v="455.96"/>
    <s v=""/>
  </r>
  <r>
    <n v="2843"/>
    <m/>
    <x v="4"/>
    <d v="2025-04-03T00:00:00"/>
    <m/>
    <x v="8"/>
    <s v="GRITSCH"/>
    <x v="5"/>
    <x v="9"/>
    <n v="1"/>
    <x v="0"/>
    <s v="DIANTEIRO"/>
    <x v="0"/>
    <x v="13"/>
    <s v="ROADX"/>
    <x v="1"/>
    <s v="RENAULT MASTER"/>
    <s v="SEL0E74"/>
    <n v="139855"/>
    <m/>
    <m/>
    <s v=""/>
    <s v="OK "/>
    <s v="RS PNEUS "/>
    <n v="19803"/>
    <n v="455.96"/>
    <n v="455.96"/>
    <s v=""/>
  </r>
  <r>
    <s v="226"/>
    <m/>
    <x v="4"/>
    <d v="2025-04-03T00:00:00"/>
    <m/>
    <x v="8"/>
    <s v="GRITSCH"/>
    <x v="5"/>
    <x v="4"/>
    <n v="1"/>
    <x v="4"/>
    <s v="TRAÇÃO"/>
    <x v="10"/>
    <x v="31"/>
    <s v="RECAP"/>
    <x v="0"/>
    <s v="CAMINÃO VOLVO VM330"/>
    <s v="SDP3I30"/>
    <n v="342493"/>
    <n v="342493"/>
    <m/>
    <s v=""/>
    <s v="OK "/>
    <s v="FM PNEUS "/>
    <s v="8232-1"/>
    <n v="550"/>
    <n v="550"/>
    <s v=""/>
  </r>
  <r>
    <s v="227"/>
    <m/>
    <x v="4"/>
    <d v="2025-04-03T00:00:00"/>
    <m/>
    <x v="8"/>
    <s v="GRITSCH"/>
    <x v="5"/>
    <x v="4"/>
    <n v="1"/>
    <x v="4"/>
    <s v="TRAÇÃO"/>
    <x v="10"/>
    <x v="31"/>
    <s v="RECAP"/>
    <x v="0"/>
    <s v="CAMINÃO VOLVO VM330"/>
    <s v="SDP3I30"/>
    <n v="342493"/>
    <n v="342493"/>
    <m/>
    <s v=""/>
    <s v="OK "/>
    <s v="FM PNEUS "/>
    <s v="8232-1"/>
    <n v="550"/>
    <n v="550"/>
    <s v=""/>
  </r>
  <r>
    <s v="2419"/>
    <m/>
    <x v="4"/>
    <d v="2025-04-03T00:00:00"/>
    <m/>
    <x v="8"/>
    <s v="GRITSCH"/>
    <x v="5"/>
    <x v="4"/>
    <n v="1"/>
    <x v="4"/>
    <s v="TRAÇÃO"/>
    <x v="10"/>
    <x v="31"/>
    <s v="RECAP"/>
    <x v="0"/>
    <s v="CAMINÃO VOLVO VM330"/>
    <s v="SDP3I30"/>
    <n v="342493"/>
    <n v="342493"/>
    <m/>
    <s v=""/>
    <s v="OK "/>
    <s v="FM PNEUS "/>
    <n v="8985"/>
    <n v="550"/>
    <n v="550"/>
    <s v=""/>
  </r>
  <r>
    <n v="1500"/>
    <m/>
    <x v="4"/>
    <d v="2025-04-03T00:00:00"/>
    <m/>
    <x v="8"/>
    <s v="GRITSCH"/>
    <x v="5"/>
    <x v="4"/>
    <n v="1"/>
    <x v="4"/>
    <s v="TRAÇÃO"/>
    <x v="10"/>
    <x v="31"/>
    <s v="RECAP"/>
    <x v="0"/>
    <s v="CAMINÃO VOLVO VM330"/>
    <s v="SDP3I30"/>
    <n v="342493"/>
    <n v="342493"/>
    <m/>
    <s v=""/>
    <s v="OK "/>
    <s v="FM PNEUS "/>
    <n v="8985"/>
    <n v="550"/>
    <n v="550"/>
    <s v=""/>
  </r>
  <r>
    <n v="2417"/>
    <m/>
    <x v="4"/>
    <d v="2025-04-03T00:00:00"/>
    <m/>
    <x v="8"/>
    <s v="GRITSCH"/>
    <x v="5"/>
    <x v="4"/>
    <n v="1"/>
    <x v="4"/>
    <s v="TRUCK"/>
    <x v="10"/>
    <x v="31"/>
    <s v="RECAP"/>
    <x v="0"/>
    <s v="CAMINÃO VOLVO VM330"/>
    <s v="SDP3I30"/>
    <n v="342493"/>
    <n v="342493"/>
    <m/>
    <s v=""/>
    <s v="OK "/>
    <s v="FM PNEUS "/>
    <n v="9363"/>
    <n v="550"/>
    <n v="550"/>
    <s v=""/>
  </r>
  <r>
    <n v="1499"/>
    <m/>
    <x v="4"/>
    <d v="2025-04-03T00:00:00"/>
    <m/>
    <x v="8"/>
    <s v="GRITSCH"/>
    <x v="5"/>
    <x v="4"/>
    <n v="1"/>
    <x v="4"/>
    <s v="TRUCK"/>
    <x v="10"/>
    <x v="31"/>
    <s v="RECAP"/>
    <x v="0"/>
    <s v="CAMINÃO VOLVO VM330"/>
    <s v="SDP3I30"/>
    <n v="342493"/>
    <n v="342493"/>
    <m/>
    <s v=""/>
    <s v="OK "/>
    <s v="FM PNEUS "/>
    <n v="9363"/>
    <n v="550"/>
    <n v="550"/>
    <s v=""/>
  </r>
  <r>
    <s v="2840"/>
    <m/>
    <x v="4"/>
    <d v="2025-04-03T00:00:00"/>
    <m/>
    <x v="8"/>
    <s v="GRITSCH"/>
    <x v="5"/>
    <x v="24"/>
    <n v="1"/>
    <x v="1"/>
    <s v="DIANTEIRO"/>
    <x v="1"/>
    <x v="48"/>
    <s v="OUTRUN  M 20"/>
    <x v="1"/>
    <s v="VW SAVEIRO"/>
    <s v="SDU9F71"/>
    <n v="210775"/>
    <m/>
    <m/>
    <s v=""/>
    <s v="OK "/>
    <s v="RS PNEUS "/>
    <n v="20054"/>
    <n v="290.04000000000002"/>
    <n v="290.04000000000002"/>
    <s v=""/>
  </r>
  <r>
    <s v="2841"/>
    <m/>
    <x v="4"/>
    <d v="2025-04-03T00:00:00"/>
    <m/>
    <x v="8"/>
    <s v="GRITSCH"/>
    <x v="5"/>
    <x v="24"/>
    <n v="1"/>
    <x v="1"/>
    <s v="DIANTEIRO"/>
    <x v="1"/>
    <x v="48"/>
    <s v="OUTRUN  M 20"/>
    <x v="1"/>
    <s v="VW SAVEIRO"/>
    <s v="SDU9F71"/>
    <n v="210775"/>
    <m/>
    <m/>
    <s v=""/>
    <s v="OK "/>
    <s v="RS PNEUS "/>
    <n v="20054"/>
    <n v="290.04000000000002"/>
    <n v="290.04000000000002"/>
    <s v=""/>
  </r>
  <r>
    <s v="2842"/>
    <m/>
    <x v="4"/>
    <d v="2025-04-03T00:00:00"/>
    <m/>
    <x v="8"/>
    <s v="GRITSCH"/>
    <x v="5"/>
    <x v="24"/>
    <n v="1"/>
    <x v="1"/>
    <s v="TRASEIRO"/>
    <x v="1"/>
    <x v="48"/>
    <s v="OUTRUN  M 20"/>
    <x v="1"/>
    <s v="VW SAVEIRO"/>
    <s v="SDU9F71"/>
    <n v="210775"/>
    <m/>
    <m/>
    <s v=""/>
    <s v="OK "/>
    <s v="RS PNEUS "/>
    <n v="20054"/>
    <n v="290.04000000000002"/>
    <n v="290.04000000000002"/>
    <s v=""/>
  </r>
  <r>
    <s v="2839"/>
    <m/>
    <x v="4"/>
    <d v="2025-04-03T00:00:00"/>
    <m/>
    <x v="8"/>
    <s v="GRITSCH"/>
    <x v="5"/>
    <x v="24"/>
    <n v="1"/>
    <x v="1"/>
    <s v="TRASEIRO"/>
    <x v="1"/>
    <x v="48"/>
    <s v="OUTRUN  M 20"/>
    <x v="1"/>
    <s v="VW SAVEIRO"/>
    <s v="SDU9F71"/>
    <n v="210775"/>
    <m/>
    <m/>
    <s v=""/>
    <s v="OK "/>
    <s v="RS PNEUS "/>
    <n v="20054"/>
    <n v="290.04000000000002"/>
    <n v="290.04000000000002"/>
    <s v=""/>
  </r>
  <r>
    <s v="2845"/>
    <s v="3224"/>
    <x v="4"/>
    <d v="2025-04-07T00:00:00"/>
    <m/>
    <x v="8"/>
    <s v="GRITSCH"/>
    <x v="2"/>
    <x v="13"/>
    <n v="1"/>
    <x v="0"/>
    <s v="DIANTEIRO"/>
    <x v="0"/>
    <x v="13"/>
    <s v="ROADX"/>
    <x v="1"/>
    <s v="RENAULT MASTER"/>
    <s v="SEL5J35"/>
    <n v="100130"/>
    <m/>
    <m/>
    <s v=""/>
    <s v="OK "/>
    <s v="RS PNEUS "/>
    <n v="19803"/>
    <n v="455.96"/>
    <n v="455.96"/>
    <s v=""/>
  </r>
  <r>
    <n v="2846"/>
    <s v="3224"/>
    <x v="4"/>
    <d v="2025-04-07T00:00:00"/>
    <m/>
    <x v="8"/>
    <s v="GRITSCH"/>
    <x v="2"/>
    <x v="13"/>
    <n v="1"/>
    <x v="0"/>
    <s v="DIANTEIRO"/>
    <x v="0"/>
    <x v="13"/>
    <s v="ROADX"/>
    <x v="1"/>
    <s v="RENAULT MASTER"/>
    <s v="SEL5J35"/>
    <n v="100130"/>
    <m/>
    <m/>
    <s v=""/>
    <s v="OK "/>
    <s v="RS PNEUS "/>
    <n v="19803"/>
    <n v="455.96"/>
    <n v="455.96"/>
    <s v=""/>
  </r>
  <r>
    <n v="2845"/>
    <s v="3224"/>
    <x v="4"/>
    <d v="2025-04-07T00:00:00"/>
    <m/>
    <x v="8"/>
    <s v="GRITSCH"/>
    <x v="5"/>
    <x v="7"/>
    <n v="1"/>
    <x v="0"/>
    <s v="DIANTEIRO"/>
    <x v="0"/>
    <x v="13"/>
    <s v="ROADX"/>
    <x v="1"/>
    <s v="RENAULT MASTER"/>
    <s v="SEL5J85"/>
    <n v="100130"/>
    <m/>
    <m/>
    <s v=""/>
    <s v="OK "/>
    <s v="RS PNEUS "/>
    <n v="19803"/>
    <n v="455.96"/>
    <n v="455.96"/>
    <s v=""/>
  </r>
  <r>
    <n v="2846"/>
    <s v="3324"/>
    <x v="4"/>
    <d v="2025-04-07T00:00:00"/>
    <m/>
    <x v="8"/>
    <s v="GRITSCH"/>
    <x v="5"/>
    <x v="7"/>
    <n v="1"/>
    <x v="0"/>
    <s v="DIANTEIRO"/>
    <x v="0"/>
    <x v="13"/>
    <s v="ROADX"/>
    <x v="1"/>
    <s v="RENAULT MASTER"/>
    <s v="SEL5J85"/>
    <n v="100130"/>
    <m/>
    <m/>
    <s v=""/>
    <s v="OK "/>
    <s v="RS PNEUS "/>
    <n v="19803"/>
    <n v="455.96"/>
    <n v="455.96"/>
    <s v=""/>
  </r>
  <r>
    <n v="72"/>
    <m/>
    <x v="4"/>
    <d v="2025-04-07T00:00:00"/>
    <m/>
    <x v="8"/>
    <s v="GRITSCH"/>
    <x v="5"/>
    <x v="4"/>
    <n v="1"/>
    <x v="4"/>
    <s v="TRAÇÃO"/>
    <x v="10"/>
    <x v="31"/>
    <s v="3°RECAP"/>
    <x v="0"/>
    <s v="CAMINHÃO VW 24.280"/>
    <s v="RHL3E04"/>
    <n v="531388"/>
    <n v="531388"/>
    <m/>
    <s v=""/>
    <s v="OK "/>
    <s v="FM PNEUS "/>
    <n v="9230"/>
    <n v="480"/>
    <n v="480"/>
    <s v=""/>
  </r>
  <r>
    <n v="54"/>
    <m/>
    <x v="4"/>
    <d v="2025-04-07T00:00:00"/>
    <m/>
    <x v="8"/>
    <s v="GRITSCH"/>
    <x v="5"/>
    <x v="4"/>
    <n v="1"/>
    <x v="4"/>
    <s v="TRAÇÃO"/>
    <x v="10"/>
    <x v="31"/>
    <s v="3°RECAP"/>
    <x v="0"/>
    <s v="CAMINHÃO VW 24.280"/>
    <s v="RHL3E04"/>
    <n v="531388"/>
    <n v="531388"/>
    <m/>
    <s v=""/>
    <s v="OK "/>
    <s v="FM PNEUS "/>
    <n v="9230"/>
    <n v="480"/>
    <n v="480"/>
    <s v=""/>
  </r>
  <r>
    <n v="106"/>
    <m/>
    <x v="4"/>
    <d v="2025-04-07T00:00:00"/>
    <m/>
    <x v="8"/>
    <s v="GRITSCH"/>
    <x v="5"/>
    <x v="4"/>
    <n v="1"/>
    <x v="4"/>
    <s v="TRAÇÃO"/>
    <x v="10"/>
    <x v="31"/>
    <s v="3°RECAP"/>
    <x v="0"/>
    <s v="CAMINHÃO VW 24.280"/>
    <s v="RHL3E04"/>
    <n v="531388"/>
    <n v="531388"/>
    <m/>
    <s v=""/>
    <s v="OK "/>
    <s v="FM PNEUS "/>
    <n v="9230"/>
    <n v="480"/>
    <n v="480"/>
    <s v=""/>
  </r>
  <r>
    <n v="130"/>
    <m/>
    <x v="4"/>
    <d v="2025-04-07T00:00:00"/>
    <m/>
    <x v="8"/>
    <s v="GRITSCH"/>
    <x v="5"/>
    <x v="4"/>
    <n v="1"/>
    <x v="4"/>
    <s v="TRAÇÃO"/>
    <x v="10"/>
    <x v="31"/>
    <s v="3°RECAP"/>
    <x v="0"/>
    <s v="CAMINHÃO VW 24.280"/>
    <s v="RHL3E04"/>
    <n v="531388"/>
    <n v="531388"/>
    <m/>
    <s v=""/>
    <s v="OK "/>
    <s v="FM PNEUS "/>
    <n v="9230"/>
    <n v="480"/>
    <n v="480"/>
    <s v=""/>
  </r>
  <r>
    <s v="2847"/>
    <s v="2424"/>
    <x v="4"/>
    <d v="2025-04-07T00:00:00"/>
    <m/>
    <x v="8"/>
    <s v="GRITSCH"/>
    <x v="5"/>
    <x v="6"/>
    <n v="1"/>
    <x v="2"/>
    <s v="DIANTEIRO"/>
    <x v="2"/>
    <x v="11"/>
    <s v="HIFLY SUPER2000"/>
    <x v="1"/>
    <s v="FIAT FIORINO"/>
    <s v="RHS8D37"/>
    <n v="63301"/>
    <m/>
    <m/>
    <s v=""/>
    <s v="OK "/>
    <s v="TRISSINO"/>
    <s v="3703-2"/>
    <n v="265.45"/>
    <n v="265.45"/>
    <s v=""/>
  </r>
  <r>
    <n v="2848"/>
    <s v="2428"/>
    <x v="4"/>
    <d v="2025-04-07T00:00:00"/>
    <m/>
    <x v="8"/>
    <s v="GRITSCH"/>
    <x v="5"/>
    <x v="6"/>
    <n v="1"/>
    <x v="2"/>
    <s v="DIANTEIRO"/>
    <x v="2"/>
    <x v="11"/>
    <s v="HIFLY SUPER2000"/>
    <x v="1"/>
    <s v="FIAT FIORINO"/>
    <s v="RHS8D37"/>
    <n v="63301"/>
    <m/>
    <m/>
    <s v=""/>
    <s v="OK "/>
    <s v="TRISSINO"/>
    <s v="3703-2"/>
    <n v="265.45"/>
    <n v="265.45"/>
    <s v=""/>
  </r>
  <r>
    <n v="2849"/>
    <s v="2424"/>
    <x v="4"/>
    <d v="2025-04-07T00:00:00"/>
    <m/>
    <x v="8"/>
    <s v="GRITSCH"/>
    <x v="5"/>
    <x v="6"/>
    <n v="1"/>
    <x v="2"/>
    <s v="TRASEIRO"/>
    <x v="2"/>
    <x v="11"/>
    <s v="HIFLY SUPER2000"/>
    <x v="1"/>
    <s v="FIAT FIORINO"/>
    <s v="RHS8D37"/>
    <n v="63301"/>
    <m/>
    <m/>
    <s v=""/>
    <s v="OK "/>
    <s v="TRISSINO"/>
    <s v="3703-2"/>
    <n v="265.45"/>
    <n v="265.45"/>
    <s v=""/>
  </r>
  <r>
    <n v="2850"/>
    <s v="2924"/>
    <x v="4"/>
    <d v="2025-04-07T00:00:00"/>
    <m/>
    <x v="8"/>
    <s v="GRITSCH"/>
    <x v="5"/>
    <x v="6"/>
    <n v="1"/>
    <x v="2"/>
    <s v="TRASEIRO"/>
    <x v="2"/>
    <x v="11"/>
    <s v="HIFLY SUPER2000"/>
    <x v="1"/>
    <s v="FIAT FIORINO"/>
    <s v="RHS8D37"/>
    <n v="63301"/>
    <m/>
    <m/>
    <s v=""/>
    <s v="OK "/>
    <s v="TRISSINO"/>
    <s v="3703-2"/>
    <n v="265.45"/>
    <n v="265.45"/>
    <s v=""/>
  </r>
  <r>
    <s v="2847"/>
    <s v="2924"/>
    <x v="4"/>
    <d v="2025-04-07T00:00:00"/>
    <m/>
    <x v="8"/>
    <s v="GRITSCH"/>
    <x v="5"/>
    <x v="6"/>
    <n v="1"/>
    <x v="2"/>
    <s v="DIANTEIRO"/>
    <x v="2"/>
    <x v="11"/>
    <s v="HIFLY SUPER2000"/>
    <x v="1"/>
    <s v="FIAT FIORINO"/>
    <s v="RHS8D37"/>
    <n v="63301"/>
    <m/>
    <m/>
    <s v=""/>
    <s v="OK "/>
    <s v="RS PNEUS "/>
    <s v="65908-1"/>
    <n v="250.69"/>
    <n v="250.69"/>
    <s v=""/>
  </r>
  <r>
    <s v="2848"/>
    <s v="2924"/>
    <x v="4"/>
    <d v="2025-04-07T00:00:00"/>
    <m/>
    <x v="8"/>
    <s v="GRITSCH"/>
    <x v="5"/>
    <x v="6"/>
    <n v="1"/>
    <x v="2"/>
    <s v="DIANTEIRO"/>
    <x v="2"/>
    <x v="11"/>
    <s v="HIFLY SUPER2000"/>
    <x v="1"/>
    <s v="FIAT FIORINO"/>
    <s v="RHS8D37"/>
    <n v="63301"/>
    <m/>
    <m/>
    <s v=""/>
    <s v="OK "/>
    <s v="RS PNEUS "/>
    <s v="3703-2"/>
    <n v="250.69"/>
    <n v="250.69"/>
    <s v=""/>
  </r>
  <r>
    <s v="2849"/>
    <s v="2924"/>
    <x v="4"/>
    <d v="2025-04-07T00:00:00"/>
    <m/>
    <x v="8"/>
    <s v="GRITSCH"/>
    <x v="5"/>
    <x v="6"/>
    <n v="1"/>
    <x v="2"/>
    <s v="TRASEIRO"/>
    <x v="2"/>
    <x v="11"/>
    <s v="HIFLY SUPER2000"/>
    <x v="1"/>
    <s v="FIAT FIORINO"/>
    <s v="RHS8D37"/>
    <n v="63301"/>
    <m/>
    <m/>
    <s v=""/>
    <s v="OK "/>
    <s v="RS PNEUS "/>
    <s v="3703-2"/>
    <n v="250.69"/>
    <n v="250.69"/>
    <s v=""/>
  </r>
  <r>
    <s v="2850"/>
    <s v="2924"/>
    <x v="4"/>
    <d v="2025-04-07T00:00:00"/>
    <m/>
    <x v="8"/>
    <s v="GRITSCH"/>
    <x v="5"/>
    <x v="6"/>
    <n v="1"/>
    <x v="2"/>
    <s v="TRASEIRO"/>
    <x v="2"/>
    <x v="11"/>
    <s v="HIFLY SUPER2000"/>
    <x v="1"/>
    <s v="FIAT FIORINO"/>
    <s v="RHS8D37"/>
    <n v="63301"/>
    <m/>
    <m/>
    <s v=""/>
    <s v="OK "/>
    <s v="RS PNEUS "/>
    <s v="3703-2"/>
    <n v="250.69"/>
    <n v="250.69"/>
    <s v=""/>
  </r>
  <r>
    <s v="107"/>
    <m/>
    <x v="4"/>
    <d v="2025-04-08T00:00:00"/>
    <m/>
    <x v="8"/>
    <s v="GRITSCH"/>
    <x v="5"/>
    <x v="4"/>
    <n v="1"/>
    <x v="4"/>
    <s v="TRUCK"/>
    <x v="10"/>
    <x v="31"/>
    <s v="2°RECAP"/>
    <x v="0"/>
    <s v="CAMINHÃO VW 33.330"/>
    <s v="8J46"/>
    <n v="230168"/>
    <n v="230168"/>
    <m/>
    <s v=""/>
    <s v="OK "/>
    <s v="EST"/>
    <s v="EST"/>
    <n v="0"/>
    <n v="0"/>
    <s v=""/>
  </r>
  <r>
    <s v="2877"/>
    <m/>
    <x v="4"/>
    <d v="2025-04-11T00:00:00"/>
    <m/>
    <x v="8"/>
    <s v="GRITSCH"/>
    <x v="2"/>
    <x v="7"/>
    <n v="1"/>
    <x v="1"/>
    <s v="DIANTEIRO"/>
    <x v="11"/>
    <x v="48"/>
    <s v="OUTRUN  M 20"/>
    <x v="1"/>
    <s v="FIAT STRADA"/>
    <s v="RHD9F45"/>
    <n v="121406"/>
    <m/>
    <m/>
    <s v=""/>
    <s v="OK "/>
    <s v="RS PNEUS "/>
    <s v="20054-1"/>
    <n v="276.68"/>
    <n v="276.68"/>
    <s v=""/>
  </r>
  <r>
    <n v="2878"/>
    <m/>
    <x v="4"/>
    <d v="2025-04-11T00:00:00"/>
    <m/>
    <x v="8"/>
    <s v="GRITSCH"/>
    <x v="2"/>
    <x v="7"/>
    <n v="1"/>
    <x v="1"/>
    <s v="DIANTEIRO"/>
    <x v="11"/>
    <x v="48"/>
    <s v="OUTRUN  M 20"/>
    <x v="1"/>
    <s v="FIAT STRADA"/>
    <s v="RHD9F45"/>
    <n v="121406"/>
    <m/>
    <m/>
    <s v=""/>
    <s v="OK "/>
    <s v="RS PNEUS "/>
    <s v="20054-1"/>
    <n v="276.68"/>
    <n v="276.68"/>
    <s v=""/>
  </r>
  <r>
    <n v="2879"/>
    <m/>
    <x v="4"/>
    <d v="2025-04-11T00:00:00"/>
    <m/>
    <x v="8"/>
    <s v="GRITSCH"/>
    <x v="2"/>
    <x v="7"/>
    <n v="1"/>
    <x v="1"/>
    <s v="TRASEIRO"/>
    <x v="11"/>
    <x v="48"/>
    <s v="OUTRUN  M 20"/>
    <x v="1"/>
    <s v="FIAT STRADA"/>
    <s v="RHD9F45"/>
    <n v="121406"/>
    <m/>
    <m/>
    <s v=""/>
    <s v="OK "/>
    <s v="RS PNEUS "/>
    <s v="20054-1"/>
    <n v="276.68"/>
    <n v="276.68"/>
    <s v=""/>
  </r>
  <r>
    <n v="2880"/>
    <m/>
    <x v="4"/>
    <d v="2025-04-11T00:00:00"/>
    <m/>
    <x v="8"/>
    <s v="GRITSCH"/>
    <x v="2"/>
    <x v="7"/>
    <n v="1"/>
    <x v="1"/>
    <s v="TRASEIRO"/>
    <x v="11"/>
    <x v="48"/>
    <s v="OUTRUN  M 20"/>
    <x v="1"/>
    <s v="FIAT STRADA"/>
    <s v="RHD9F45"/>
    <n v="121406"/>
    <m/>
    <m/>
    <s v=""/>
    <s v="OK "/>
    <s v="RS PNEUS "/>
    <s v="20054-1"/>
    <n v="276.68"/>
    <n v="276.68"/>
    <s v=""/>
  </r>
  <r>
    <s v="2855"/>
    <s v="3624"/>
    <x v="4"/>
    <d v="2025-04-11T00:00:00"/>
    <m/>
    <x v="8"/>
    <s v="GRITSCH"/>
    <x v="2"/>
    <x v="7"/>
    <n v="1"/>
    <x v="1"/>
    <s v="DIANTEIRO"/>
    <x v="1"/>
    <x v="51"/>
    <s v="ZMAX"/>
    <x v="1"/>
    <s v="VW SAVEIRO"/>
    <s v="SDU9F63"/>
    <n v="85015"/>
    <m/>
    <m/>
    <s v=""/>
    <s v="OK "/>
    <s v="MAUER PNEUS"/>
    <n v="139341"/>
    <n v="271"/>
    <n v="271"/>
    <s v=""/>
  </r>
  <r>
    <n v="2856"/>
    <s v="3624"/>
    <x v="4"/>
    <d v="2025-04-11T00:00:00"/>
    <m/>
    <x v="8"/>
    <s v="GRITSCH"/>
    <x v="2"/>
    <x v="7"/>
    <n v="1"/>
    <x v="1"/>
    <s v="DIANTEIRO"/>
    <x v="1"/>
    <x v="51"/>
    <s v="ZMAX"/>
    <x v="1"/>
    <s v="VW SAVEIRO"/>
    <s v="SDU9F63"/>
    <n v="85015"/>
    <m/>
    <m/>
    <s v=""/>
    <s v="OK "/>
    <s v="MAUER PNEUS"/>
    <n v="139341"/>
    <n v="271"/>
    <n v="271"/>
    <s v=""/>
  </r>
  <r>
    <s v="2851"/>
    <s v="3424"/>
    <x v="4"/>
    <d v="2025-04-11T00:00:00"/>
    <m/>
    <x v="8"/>
    <s v="GRITSCH"/>
    <x v="5"/>
    <x v="6"/>
    <n v="1"/>
    <x v="1"/>
    <s v="DIANTEIRO"/>
    <x v="1"/>
    <x v="51"/>
    <s v="ZMAX"/>
    <x v="1"/>
    <s v="VW SAVEIRO"/>
    <s v="SEI5B84"/>
    <n v="80446"/>
    <n v="79522"/>
    <m/>
    <s v=""/>
    <s v="OK "/>
    <s v="MAUER PNEUS"/>
    <n v="139341"/>
    <n v="271"/>
    <n v="271"/>
    <s v=""/>
  </r>
  <r>
    <s v="2852"/>
    <s v="3424"/>
    <x v="4"/>
    <d v="2025-04-11T00:00:00"/>
    <m/>
    <x v="8"/>
    <s v="GRITSCH"/>
    <x v="5"/>
    <x v="6"/>
    <n v="1"/>
    <x v="1"/>
    <s v="DIANTEIRO"/>
    <x v="1"/>
    <x v="51"/>
    <s v="ZMAX"/>
    <x v="1"/>
    <s v="VW SAVEIRO"/>
    <s v="SEI5B84"/>
    <n v="80446"/>
    <n v="79522"/>
    <m/>
    <s v=""/>
    <s v="OK "/>
    <s v="MAUER PNEUS"/>
    <n v="139341"/>
    <n v="271"/>
    <n v="271"/>
    <s v=""/>
  </r>
  <r>
    <s v="2853"/>
    <s v="3424"/>
    <x v="4"/>
    <d v="2025-04-11T00:00:00"/>
    <m/>
    <x v="8"/>
    <s v="GRITSCH"/>
    <x v="5"/>
    <x v="6"/>
    <n v="1"/>
    <x v="1"/>
    <s v="TRASEIRO"/>
    <x v="1"/>
    <x v="51"/>
    <s v="ZMAX"/>
    <x v="1"/>
    <s v="VW SAVEIRO"/>
    <s v="SEI5B84"/>
    <n v="80446"/>
    <n v="79522"/>
    <m/>
    <s v=""/>
    <s v="OK "/>
    <s v="MAUER PNEUS"/>
    <n v="139341"/>
    <n v="271"/>
    <n v="271"/>
    <s v=""/>
  </r>
  <r>
    <s v="2854"/>
    <s v="3424"/>
    <x v="4"/>
    <d v="2025-04-11T00:00:00"/>
    <m/>
    <x v="8"/>
    <s v="GRITSCH"/>
    <x v="5"/>
    <x v="6"/>
    <n v="1"/>
    <x v="1"/>
    <s v="TRASEIRO"/>
    <x v="1"/>
    <x v="51"/>
    <s v="ZMAX"/>
    <x v="1"/>
    <s v="VW SAVEIRO"/>
    <s v="SEI5B84"/>
    <n v="80446"/>
    <n v="79522"/>
    <m/>
    <s v=""/>
    <s v="OK "/>
    <s v="MAUER PNEUS"/>
    <n v="139341"/>
    <n v="271"/>
    <n v="271"/>
    <s v=""/>
  </r>
  <r>
    <n v="2857"/>
    <s v="3624"/>
    <x v="4"/>
    <d v="2025-04-11T00:00:00"/>
    <m/>
    <x v="8"/>
    <s v="GRITSCH"/>
    <x v="5"/>
    <x v="5"/>
    <n v="1"/>
    <x v="1"/>
    <s v="DIANTEIRO"/>
    <x v="1"/>
    <x v="48"/>
    <s v="OUTRUN  M 20"/>
    <x v="1"/>
    <s v="VW SAVEIRO"/>
    <s v="SEP6E28"/>
    <n v="13187"/>
    <n v="104028"/>
    <m/>
    <s v=""/>
    <s v="OK "/>
    <s v="RS PNEUS "/>
    <n v="20054"/>
    <n v="290.04000000000002"/>
    <n v="290.04000000000002"/>
    <s v=""/>
  </r>
  <r>
    <n v="2858"/>
    <s v="3524"/>
    <x v="4"/>
    <d v="2025-04-11T00:00:00"/>
    <m/>
    <x v="8"/>
    <s v="GRITSCH"/>
    <x v="5"/>
    <x v="5"/>
    <n v="1"/>
    <x v="1"/>
    <s v="DIANTEIRO"/>
    <x v="1"/>
    <x v="48"/>
    <s v="OUTRUN  M 20"/>
    <x v="1"/>
    <s v="VW SAVEIRO"/>
    <s v="SEP6E28"/>
    <n v="13187"/>
    <n v="104028"/>
    <m/>
    <s v=""/>
    <s v="OK "/>
    <s v="RS PNEUS "/>
    <n v="20054"/>
    <n v="290.04000000000002"/>
    <n v="290.04000000000002"/>
    <s v=""/>
  </r>
  <r>
    <s v="2755"/>
    <s v="3324"/>
    <x v="4"/>
    <d v="2025-04-11T00:00:00"/>
    <m/>
    <x v="8"/>
    <s v="GRITSCH"/>
    <x v="5"/>
    <x v="22"/>
    <n v="1"/>
    <x v="0"/>
    <s v="DIANTEIRO"/>
    <x v="5"/>
    <x v="13"/>
    <s v="RXQUEST C02 "/>
    <x v="1"/>
    <s v="MB SPRINTER"/>
    <s v="TAP2C36"/>
    <n v="38181"/>
    <m/>
    <m/>
    <s v=""/>
    <s v="OK "/>
    <s v="RS PNEUS "/>
    <n v="19570"/>
    <n v="533.84"/>
    <n v="533.84"/>
    <s v=""/>
  </r>
  <r>
    <n v="2754"/>
    <s v="3324"/>
    <x v="4"/>
    <d v="2025-04-11T00:00:00"/>
    <m/>
    <x v="8"/>
    <s v="GRITSCH"/>
    <x v="5"/>
    <x v="22"/>
    <n v="1"/>
    <x v="0"/>
    <s v="DIANTEIRO"/>
    <x v="5"/>
    <x v="13"/>
    <s v="RXQUEST C02 "/>
    <x v="1"/>
    <s v="MB SPRINTER"/>
    <s v="TAP2C36"/>
    <n v="38181"/>
    <m/>
    <m/>
    <s v=""/>
    <s v="OK "/>
    <s v="RS PNEUS "/>
    <n v="19570"/>
    <n v="533.84"/>
    <n v="533.84"/>
    <s v=""/>
  </r>
  <r>
    <n v="2542"/>
    <s v="3324"/>
    <x v="4"/>
    <d v="2025-04-11T00:00:00"/>
    <m/>
    <x v="8"/>
    <s v="GRITSCH"/>
    <x v="5"/>
    <x v="22"/>
    <n v="1"/>
    <x v="0"/>
    <s v="TRASEIRO"/>
    <x v="5"/>
    <x v="13"/>
    <s v="RXQUEST C02 "/>
    <x v="1"/>
    <s v="MB SPRINTER"/>
    <s v="TAP2C36"/>
    <n v="38181"/>
    <m/>
    <m/>
    <s v=""/>
    <s v="OK "/>
    <s v="RS PNEUS "/>
    <n v="19570"/>
    <n v="533.84"/>
    <n v="533.84"/>
    <s v=""/>
  </r>
  <r>
    <s v="2737"/>
    <s v="3324"/>
    <x v="4"/>
    <d v="2025-04-11T00:00:00"/>
    <m/>
    <x v="8"/>
    <s v="GRITSCH"/>
    <x v="5"/>
    <x v="22"/>
    <n v="1"/>
    <x v="0"/>
    <s v="TRASEIRO"/>
    <x v="5"/>
    <x v="13"/>
    <s v="RXQUEST C02 "/>
    <x v="1"/>
    <s v="MB SPRINTER"/>
    <s v="TAP2C36"/>
    <n v="38181"/>
    <m/>
    <m/>
    <s v=""/>
    <s v="OK "/>
    <s v="RS PNEUS "/>
    <n v="19570"/>
    <n v="533.84"/>
    <n v="533.84"/>
    <s v=""/>
  </r>
  <r>
    <n v="2908"/>
    <s v="2924"/>
    <x v="4"/>
    <d v="2025-04-15T00:00:00"/>
    <m/>
    <x v="8"/>
    <s v="GRITSCH"/>
    <x v="3"/>
    <x v="20"/>
    <n v="1"/>
    <x v="2"/>
    <s v="DIANTEIRO"/>
    <x v="2"/>
    <x v="11"/>
    <s v="HIFLY SUPER2000"/>
    <x v="1"/>
    <s v="FIAT FIORINO"/>
    <s v="BEX5C10"/>
    <n v="139346"/>
    <m/>
    <m/>
    <s v=""/>
    <s v="OK "/>
    <s v="RS PNEUS "/>
    <s v="3703-2"/>
    <n v="265.45"/>
    <n v="265.45"/>
    <s v=""/>
  </r>
  <r>
    <n v="2909"/>
    <s v="2924"/>
    <x v="4"/>
    <d v="2025-04-15T00:00:00"/>
    <m/>
    <x v="8"/>
    <s v="GRITSCH"/>
    <x v="3"/>
    <x v="20"/>
    <n v="1"/>
    <x v="2"/>
    <s v="DIANTEIRO"/>
    <x v="2"/>
    <x v="11"/>
    <s v="HIFLY SUPER2000"/>
    <x v="1"/>
    <s v="FIAT FIORINO"/>
    <s v="BEX5C10"/>
    <n v="139346"/>
    <m/>
    <m/>
    <s v=""/>
    <s v="OK "/>
    <s v="RS PNEUS "/>
    <s v="3703-2"/>
    <n v="265.45"/>
    <n v="265.45"/>
    <s v=""/>
  </r>
  <r>
    <n v="2910"/>
    <s v="2924"/>
    <x v="4"/>
    <d v="2025-04-15T00:00:00"/>
    <m/>
    <x v="8"/>
    <s v="GRITSCH"/>
    <x v="3"/>
    <x v="20"/>
    <n v="1"/>
    <x v="2"/>
    <s v="TRASEIRO"/>
    <x v="2"/>
    <x v="11"/>
    <s v="HIFLY SUPER2000"/>
    <x v="1"/>
    <s v="FIAT FIORINO"/>
    <s v="BEX5C10"/>
    <n v="139346"/>
    <m/>
    <m/>
    <s v=""/>
    <s v="OK "/>
    <s v="RS PNEUS "/>
    <s v="3703-2"/>
    <n v="265.45"/>
    <n v="265.45"/>
    <s v=""/>
  </r>
  <r>
    <n v="2911"/>
    <s v="2924"/>
    <x v="4"/>
    <d v="2025-04-15T00:00:00"/>
    <m/>
    <x v="8"/>
    <s v="GRITSCH"/>
    <x v="3"/>
    <x v="20"/>
    <n v="1"/>
    <x v="2"/>
    <s v="TRASEIRO"/>
    <x v="2"/>
    <x v="11"/>
    <s v="HIFLY SUPER2000"/>
    <x v="1"/>
    <s v="FIAT FIORINO"/>
    <s v="BEX5C10"/>
    <n v="139346"/>
    <m/>
    <m/>
    <s v=""/>
    <s v="OK "/>
    <s v="RS PNEUS "/>
    <s v="3703-2"/>
    <n v="265.45"/>
    <n v="265.45"/>
    <s v=""/>
  </r>
  <r>
    <s v="2884"/>
    <s v="3224"/>
    <x v="4"/>
    <d v="2025-04-15T00:00:00"/>
    <m/>
    <x v="8"/>
    <s v="GRITSCH"/>
    <x v="5"/>
    <x v="8"/>
    <n v="1"/>
    <x v="0"/>
    <s v="TRASEIRO"/>
    <x v="0"/>
    <x v="13"/>
    <s v="RXQUEST C02 "/>
    <x v="1"/>
    <s v="RENAULT MASTER"/>
    <s v="SEL5J86"/>
    <n v="89930"/>
    <m/>
    <m/>
    <s v=""/>
    <s v="OK "/>
    <s v="RS PNEUS "/>
    <s v="20398"/>
    <n v="449.22"/>
    <n v="449.22"/>
    <s v=""/>
  </r>
  <r>
    <n v="2885"/>
    <s v="3024"/>
    <x v="4"/>
    <d v="2025-04-15T00:00:00"/>
    <m/>
    <x v="8"/>
    <s v="GRITSCH"/>
    <x v="5"/>
    <x v="8"/>
    <n v="1"/>
    <x v="0"/>
    <s v="TRASEIRO"/>
    <x v="0"/>
    <x v="13"/>
    <s v="RXQUEST C02 "/>
    <x v="1"/>
    <s v="RENAULT MASTER"/>
    <s v="SEL5J86"/>
    <n v="89930"/>
    <m/>
    <m/>
    <s v=""/>
    <s v="OK "/>
    <s v="RS PNEUS "/>
    <s v="20398"/>
    <n v="449.22"/>
    <n v="449.22"/>
    <s v=""/>
  </r>
  <r>
    <n v="2882"/>
    <s v="3224"/>
    <x v="4"/>
    <d v="2025-04-16T00:00:00"/>
    <m/>
    <x v="8"/>
    <s v="GRITSCH"/>
    <x v="5"/>
    <x v="5"/>
    <n v="1"/>
    <x v="0"/>
    <s v="DIANTEIRO"/>
    <x v="0"/>
    <x v="13"/>
    <s v="RXQUEST C02 "/>
    <x v="1"/>
    <s v="RENAULT MASTER"/>
    <s v="SDP5J33"/>
    <n v="155027"/>
    <n v="155027"/>
    <m/>
    <s v=""/>
    <s v="OK "/>
    <s v="RS PNEUS "/>
    <s v="20398"/>
    <n v="449.22"/>
    <n v="449.22"/>
    <s v=""/>
  </r>
  <r>
    <n v="2899"/>
    <s v="3024"/>
    <x v="4"/>
    <d v="2025-04-16T00:00:00"/>
    <m/>
    <x v="8"/>
    <s v="GRITSCH"/>
    <x v="5"/>
    <x v="5"/>
    <n v="1"/>
    <x v="0"/>
    <s v="DIANTEIRO"/>
    <x v="0"/>
    <x v="13"/>
    <s v="RXQUEST C02 "/>
    <x v="1"/>
    <s v="RENAULT MASTER"/>
    <s v="SDP5J33"/>
    <n v="155027"/>
    <n v="155027"/>
    <m/>
    <s v=""/>
    <s v="OK "/>
    <s v="RS PNEUS "/>
    <s v="20398"/>
    <n v="449.22"/>
    <n v="449.22"/>
    <s v=""/>
  </r>
  <r>
    <s v="2864"/>
    <s v="3624"/>
    <x v="4"/>
    <d v="2025-04-16T00:00:00"/>
    <m/>
    <x v="8"/>
    <s v="GRITSCH"/>
    <x v="5"/>
    <x v="9"/>
    <n v="1"/>
    <x v="1"/>
    <s v="DIANTEIRO"/>
    <x v="1"/>
    <x v="51"/>
    <s v="ZMAX"/>
    <x v="1"/>
    <s v="VW SAVEIRO"/>
    <s v="SDU9F80"/>
    <n v="201717"/>
    <n v="201729"/>
    <m/>
    <s v=""/>
    <s v="OK "/>
    <s v="MAUER PNEUS"/>
    <n v="139341"/>
    <n v="271"/>
    <n v="271"/>
    <s v=""/>
  </r>
  <r>
    <n v="2865"/>
    <s v="4324"/>
    <x v="4"/>
    <d v="2025-04-16T00:00:00"/>
    <m/>
    <x v="8"/>
    <s v="GRITSCH"/>
    <x v="5"/>
    <x v="9"/>
    <n v="1"/>
    <x v="1"/>
    <s v="DIANTEIRO"/>
    <x v="1"/>
    <x v="51"/>
    <s v="ZMAX"/>
    <x v="1"/>
    <s v="VW SAVEIRO"/>
    <s v="SDU9F80"/>
    <n v="201717"/>
    <n v="201729"/>
    <m/>
    <s v=""/>
    <s v="OK "/>
    <s v="MAUER PNEUS"/>
    <n v="139341"/>
    <n v="271"/>
    <n v="271"/>
    <s v=""/>
  </r>
  <r>
    <s v="2871"/>
    <s v="4424"/>
    <x v="4"/>
    <d v="2025-04-16T00:00:00"/>
    <m/>
    <x v="8"/>
    <s v="GRITSCH"/>
    <x v="5"/>
    <x v="9"/>
    <n v="1"/>
    <x v="1"/>
    <s v="TRASEIRO"/>
    <x v="1"/>
    <x v="51"/>
    <s v="ZMAX"/>
    <x v="1"/>
    <s v="VW SAVEIRO"/>
    <s v="SDU9F80"/>
    <n v="201717"/>
    <n v="201729"/>
    <m/>
    <s v=""/>
    <s v="OK "/>
    <s v="MAUER PNEUS"/>
    <n v="139341"/>
    <n v="271"/>
    <n v="271"/>
    <s v=""/>
  </r>
  <r>
    <n v="2874"/>
    <s v="3624"/>
    <x v="4"/>
    <d v="2025-04-16T00:00:00"/>
    <m/>
    <x v="8"/>
    <s v="GRITSCH"/>
    <x v="5"/>
    <x v="9"/>
    <n v="1"/>
    <x v="1"/>
    <s v="TRASEIRO"/>
    <x v="1"/>
    <x v="51"/>
    <s v="ZMAX"/>
    <x v="1"/>
    <s v="VW SAVEIRO"/>
    <s v="SDU9F80"/>
    <n v="201717"/>
    <n v="201729"/>
    <m/>
    <s v=""/>
    <s v="OK "/>
    <s v="MAUER PNEUS"/>
    <n v="139341"/>
    <n v="271"/>
    <n v="271"/>
    <s v=""/>
  </r>
  <r>
    <s v="895"/>
    <s v="0723"/>
    <x v="4"/>
    <d v="2025-04-17T00:00:00"/>
    <m/>
    <x v="8"/>
    <s v="GRITSCH"/>
    <x v="5"/>
    <x v="4"/>
    <n v="1"/>
    <x v="4"/>
    <s v="TRAÇÃO"/>
    <x v="10"/>
    <x v="26"/>
    <s v="RECAP"/>
    <x v="0"/>
    <s v="CAMINHÃO FORD 2423"/>
    <s v="BCV8D45"/>
    <n v="256200"/>
    <n v="256200"/>
    <m/>
    <s v=""/>
    <s v="OK "/>
    <s v="FM PNEUS "/>
    <n v="9678"/>
    <n v="480"/>
    <n v="480"/>
    <s v=""/>
  </r>
  <r>
    <n v="2052"/>
    <s v="2224"/>
    <x v="4"/>
    <d v="2025-04-17T00:00:00"/>
    <m/>
    <x v="8"/>
    <s v="GRITSCH"/>
    <x v="5"/>
    <x v="4"/>
    <n v="1"/>
    <x v="4"/>
    <s v="TRAÇÃO"/>
    <x v="10"/>
    <x v="31"/>
    <s v="1°RECAP"/>
    <x v="0"/>
    <s v="ATEGO 2429"/>
    <s v="TGB7A13"/>
    <n v="374"/>
    <m/>
    <m/>
    <s v=""/>
    <s v="OK "/>
    <s v="FM PNEUS "/>
    <n v="9363"/>
    <n v="525.71"/>
    <n v="525.71"/>
    <s v=""/>
  </r>
  <r>
    <n v="65"/>
    <s v="3320"/>
    <x v="4"/>
    <d v="2025-04-17T00:00:00"/>
    <m/>
    <x v="8"/>
    <s v="GRITSCH"/>
    <x v="5"/>
    <x v="4"/>
    <n v="1"/>
    <x v="4"/>
    <s v="TRAÇÃO"/>
    <x v="10"/>
    <x v="31"/>
    <s v="2°RECAP"/>
    <x v="0"/>
    <s v="ATEGO 2429"/>
    <s v="TGB7A13"/>
    <n v="374"/>
    <m/>
    <m/>
    <s v=""/>
    <s v="OK "/>
    <s v="FM PNEUS "/>
    <n v="9363"/>
    <n v="525.71"/>
    <n v="525.71"/>
    <s v=""/>
  </r>
  <r>
    <n v="2464"/>
    <s v="3523"/>
    <x v="4"/>
    <d v="2025-04-17T00:00:00"/>
    <m/>
    <x v="8"/>
    <s v="GRITSCH"/>
    <x v="5"/>
    <x v="4"/>
    <n v="1"/>
    <x v="4"/>
    <s v="TRAÇÃO"/>
    <x v="10"/>
    <x v="31"/>
    <s v="1°RECAP"/>
    <x v="0"/>
    <s v="ATEGO 2429"/>
    <s v="TGB7A13"/>
    <n v="374"/>
    <m/>
    <m/>
    <s v=""/>
    <s v="OK "/>
    <s v="FM PNEUS "/>
    <n v="9363"/>
    <n v="525.71"/>
    <n v="525.71"/>
    <s v=""/>
  </r>
  <r>
    <n v="1473"/>
    <s v="4523"/>
    <x v="4"/>
    <d v="2025-04-17T00:00:00"/>
    <m/>
    <x v="8"/>
    <s v="GRITSCH"/>
    <x v="5"/>
    <x v="4"/>
    <n v="1"/>
    <x v="4"/>
    <s v="TRAÇÃO"/>
    <x v="10"/>
    <x v="31"/>
    <s v="1°RECAP"/>
    <x v="0"/>
    <s v="ATEGO 2429"/>
    <s v="TGB7A13"/>
    <n v="374"/>
    <m/>
    <m/>
    <s v=""/>
    <s v="OK "/>
    <s v="FM PNEUS "/>
    <n v="9363"/>
    <n v="525.71"/>
    <n v="525.71"/>
    <s v=""/>
  </r>
  <r>
    <s v="2912"/>
    <s v="2924"/>
    <x v="4"/>
    <d v="2025-04-17T00:00:00"/>
    <m/>
    <x v="8"/>
    <s v="GRITSCH"/>
    <x v="5"/>
    <x v="6"/>
    <n v="1"/>
    <x v="2"/>
    <s v="DIANTEIRO"/>
    <x v="2"/>
    <x v="11"/>
    <s v="HIFLY SUPER2000"/>
    <x v="1"/>
    <s v="FIAT FIORINO"/>
    <s v="RHS8D36"/>
    <n v="98831"/>
    <m/>
    <m/>
    <s v=""/>
    <s v="OK "/>
    <s v="RS PNEUS "/>
    <s v="3703-2"/>
    <n v="250.69"/>
    <n v="250.69"/>
    <s v=""/>
  </r>
  <r>
    <s v="2913"/>
    <s v="2924"/>
    <x v="4"/>
    <d v="2025-04-17T00:00:00"/>
    <m/>
    <x v="8"/>
    <s v="GRITSCH"/>
    <x v="5"/>
    <x v="6"/>
    <n v="1"/>
    <x v="2"/>
    <s v="DIANTEIRO"/>
    <x v="2"/>
    <x v="11"/>
    <s v="HIFLY SUPER2000"/>
    <x v="1"/>
    <s v="FIAT FIORINO"/>
    <s v="RHS8D36"/>
    <n v="98831"/>
    <m/>
    <m/>
    <s v=""/>
    <s v="OK "/>
    <s v="RS PNEUS "/>
    <s v="3703-2"/>
    <n v="250.69"/>
    <n v="250.69"/>
    <s v=""/>
  </r>
  <r>
    <s v="2914"/>
    <s v="2924"/>
    <x v="4"/>
    <d v="2025-04-17T00:00:00"/>
    <m/>
    <x v="8"/>
    <s v="GRITSCH"/>
    <x v="5"/>
    <x v="6"/>
    <n v="1"/>
    <x v="2"/>
    <s v="TRASEIRO"/>
    <x v="2"/>
    <x v="11"/>
    <s v="HIFLY SUPER2000"/>
    <x v="1"/>
    <s v="FIAT FIORINO"/>
    <s v="RHS8D36"/>
    <n v="98831"/>
    <m/>
    <m/>
    <s v=""/>
    <s v="OK "/>
    <s v="RS PNEUS "/>
    <s v="3703-2"/>
    <n v="250.69"/>
    <n v="250.69"/>
    <s v=""/>
  </r>
  <r>
    <s v="2915"/>
    <s v="2924"/>
    <x v="4"/>
    <d v="2025-04-17T00:00:00"/>
    <m/>
    <x v="8"/>
    <s v="GRITSCH"/>
    <x v="5"/>
    <x v="6"/>
    <n v="1"/>
    <x v="2"/>
    <s v="TRASEIRO"/>
    <x v="2"/>
    <x v="11"/>
    <s v="HIFLY SUPER2000"/>
    <x v="1"/>
    <s v="FIAT FIORINO"/>
    <s v="RHS8D36"/>
    <n v="98831"/>
    <m/>
    <m/>
    <s v=""/>
    <s v="OK "/>
    <s v="RS PNEUS "/>
    <s v="3703-2"/>
    <n v="250.69"/>
    <n v="250.69"/>
    <s v=""/>
  </r>
  <r>
    <n v="1025"/>
    <s v="4222"/>
    <x v="4"/>
    <d v="2025-04-17T00:00:00"/>
    <m/>
    <x v="8"/>
    <s v="GRITSCH"/>
    <x v="5"/>
    <x v="4"/>
    <n v="1"/>
    <x v="4"/>
    <s v="TRUCK"/>
    <x v="10"/>
    <x v="31"/>
    <s v="2°RECAP"/>
    <x v="0"/>
    <s v="ATEGO 2429"/>
    <s v="TGB7A13"/>
    <n v="374"/>
    <m/>
    <m/>
    <s v=""/>
    <s v="OK "/>
    <s v="FM PNEUS "/>
    <s v="9601-1"/>
    <n v="480"/>
    <n v="480"/>
    <s v=""/>
  </r>
  <r>
    <n v="2441"/>
    <s v="4321"/>
    <x v="4"/>
    <d v="2025-04-17T00:00:00"/>
    <m/>
    <x v="8"/>
    <s v="GRITSCH"/>
    <x v="5"/>
    <x v="4"/>
    <n v="1"/>
    <x v="4"/>
    <s v="TRUCK"/>
    <x v="10"/>
    <x v="31"/>
    <s v="2°RECAP"/>
    <x v="0"/>
    <s v="ATEGO 2429"/>
    <s v="TGB7A13"/>
    <n v="374"/>
    <m/>
    <m/>
    <s v=""/>
    <s v="OK "/>
    <s v="FM PNEUS "/>
    <s v="9601-1"/>
    <n v="480"/>
    <n v="480"/>
    <s v=""/>
  </r>
  <r>
    <n v="41"/>
    <s v="4221"/>
    <x v="4"/>
    <d v="2025-04-17T00:00:00"/>
    <m/>
    <x v="8"/>
    <s v="GRITSCH"/>
    <x v="5"/>
    <x v="4"/>
    <n v="1"/>
    <x v="4"/>
    <s v="TRUCK"/>
    <x v="10"/>
    <x v="31"/>
    <s v="2°RECAP"/>
    <x v="0"/>
    <s v="ATEGO 2429"/>
    <s v="TGB7A13"/>
    <n v="374"/>
    <m/>
    <m/>
    <s v=""/>
    <s v="OK "/>
    <s v="FM PNEUS "/>
    <s v="9601-1"/>
    <n v="480"/>
    <n v="480"/>
    <s v=""/>
  </r>
  <r>
    <n v="1478"/>
    <s v="0623"/>
    <x v="4"/>
    <d v="2025-04-17T00:00:00"/>
    <m/>
    <x v="8"/>
    <s v="GRITSCH"/>
    <x v="5"/>
    <x v="4"/>
    <n v="1"/>
    <x v="4"/>
    <s v="TRUCK"/>
    <x v="10"/>
    <x v="31"/>
    <s v="2°RECAP"/>
    <x v="0"/>
    <s v="ATEGO 2429"/>
    <s v="TGB7A13"/>
    <n v="374"/>
    <m/>
    <m/>
    <s v=""/>
    <s v="OK "/>
    <s v="FM PNEUS "/>
    <n v="9678"/>
    <n v="480"/>
    <n v="480"/>
    <s v=""/>
  </r>
  <r>
    <n v="2924"/>
    <s v="0225"/>
    <x v="4"/>
    <d v="2025-04-17T00:00:00"/>
    <m/>
    <x v="8"/>
    <s v="GRITSCH"/>
    <x v="5"/>
    <x v="4"/>
    <n v="1"/>
    <x v="4"/>
    <s v="DIANTEIRO"/>
    <x v="10"/>
    <x v="28"/>
    <s v="GOODYEAR"/>
    <x v="1"/>
    <s v="CAMINHÃO VW 33.330"/>
    <s v="SES2D41"/>
    <n v="211926"/>
    <n v="211926"/>
    <m/>
    <s v=""/>
    <s v="OK "/>
    <s v="EST"/>
    <s v="EST"/>
    <n v="0"/>
    <n v="0"/>
    <s v=""/>
  </r>
  <r>
    <n v="2923"/>
    <s v="0225"/>
    <x v="4"/>
    <d v="2025-04-17T00:00:00"/>
    <m/>
    <x v="8"/>
    <s v="GRITSCH"/>
    <x v="5"/>
    <x v="4"/>
    <n v="1"/>
    <x v="4"/>
    <s v="DIANTEIRO"/>
    <x v="10"/>
    <x v="28"/>
    <s v="GOODYEAR"/>
    <x v="1"/>
    <s v="CAMINHÃO VW 33.330"/>
    <s v="SES2D41"/>
    <n v="211926"/>
    <n v="211926"/>
    <m/>
    <s v=""/>
    <s v="OK "/>
    <s v="EST"/>
    <s v="EST"/>
    <n v="0"/>
    <n v="0"/>
    <s v=""/>
  </r>
  <r>
    <n v="2926"/>
    <s v="0225"/>
    <x v="4"/>
    <d v="2025-04-17T00:00:00"/>
    <m/>
    <x v="8"/>
    <s v="GRITSCH"/>
    <x v="5"/>
    <x v="4"/>
    <n v="1"/>
    <x v="4"/>
    <s v="2° EIXO"/>
    <x v="10"/>
    <x v="28"/>
    <s v="GOODYEAR"/>
    <x v="1"/>
    <s v="CAMINHÃO VW 33.330"/>
    <s v="SES2D41"/>
    <n v="211926"/>
    <n v="211926"/>
    <m/>
    <s v=""/>
    <s v="OK "/>
    <s v="EST"/>
    <s v="EST"/>
    <n v="0"/>
    <n v="0"/>
    <s v=""/>
  </r>
  <r>
    <s v="2927"/>
    <s v="0225"/>
    <x v="4"/>
    <d v="2025-04-17T00:00:00"/>
    <m/>
    <x v="8"/>
    <s v="GRITSCH"/>
    <x v="5"/>
    <x v="4"/>
    <n v="1"/>
    <x v="4"/>
    <s v="2° EIXO"/>
    <x v="10"/>
    <x v="28"/>
    <s v="GOODYEAR"/>
    <x v="1"/>
    <s v="CAMINHÃO VW 33.330"/>
    <s v="SES2D41"/>
    <n v="211926"/>
    <n v="211926"/>
    <m/>
    <s v=""/>
    <s v="OK "/>
    <s v="EST"/>
    <s v="EST"/>
    <n v="0"/>
    <n v="0"/>
    <s v=""/>
  </r>
  <r>
    <s v="2895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BDC9J83"/>
    <n v="92611"/>
    <n v="92611"/>
    <m/>
    <s v=""/>
    <s v="OK "/>
    <s v="RS PNEUS "/>
    <s v="20398"/>
    <n v="449.22"/>
    <n v="449.22"/>
    <s v=""/>
  </r>
  <r>
    <n v="2898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BDC9J83"/>
    <n v="92611"/>
    <n v="92611"/>
    <m/>
    <s v=""/>
    <s v="OK "/>
    <s v="RS PNEUS "/>
    <s v="20398"/>
    <n v="449.22"/>
    <n v="449.22"/>
    <s v=""/>
  </r>
  <r>
    <s v="2890"/>
    <s v="3224"/>
    <x v="4"/>
    <d v="2025-04-22T00:00:00"/>
    <m/>
    <x v="8"/>
    <s v="GRITSCH"/>
    <x v="5"/>
    <x v="6"/>
    <n v="1"/>
    <x v="0"/>
    <s v="DIANTEIRO"/>
    <x v="0"/>
    <x v="13"/>
    <s v="RXQUEST C02 "/>
    <x v="1"/>
    <s v="RENAULT MASTER"/>
    <s v="SEL0B96"/>
    <n v="114000"/>
    <m/>
    <m/>
    <s v=""/>
    <s v="OK "/>
    <s v="RS PNEUS "/>
    <s v="20398"/>
    <n v="449.22"/>
    <n v="449.22"/>
    <s v=""/>
  </r>
  <r>
    <s v="2892"/>
    <s v="3224"/>
    <x v="4"/>
    <d v="2025-04-22T00:00:00"/>
    <m/>
    <x v="8"/>
    <s v="GRITSCH"/>
    <x v="5"/>
    <x v="6"/>
    <n v="1"/>
    <x v="0"/>
    <s v="DIANTEIRO"/>
    <x v="0"/>
    <x v="13"/>
    <s v="RXQUEST C02 "/>
    <x v="1"/>
    <s v="RENAULT MASTER"/>
    <s v="SEL0B96"/>
    <n v="114000"/>
    <m/>
    <m/>
    <s v=""/>
    <s v="OK "/>
    <s v="RS PNEUS "/>
    <s v="20398"/>
    <n v="449.22"/>
    <n v="449.22"/>
    <s v=""/>
  </r>
  <r>
    <s v="2893"/>
    <s v="2924"/>
    <x v="4"/>
    <d v="2025-04-22T00:00:00"/>
    <m/>
    <x v="8"/>
    <s v="GRITSCH"/>
    <x v="5"/>
    <x v="6"/>
    <n v="1"/>
    <x v="0"/>
    <s v="TRASEIRO"/>
    <x v="0"/>
    <x v="13"/>
    <s v="RXQUEST C02 "/>
    <x v="1"/>
    <s v="RENAULT MASTER"/>
    <s v="SEL0B96"/>
    <n v="114000"/>
    <m/>
    <m/>
    <s v=""/>
    <s v="OK "/>
    <s v="RS PNEUS "/>
    <s v="20398"/>
    <n v="449.22"/>
    <n v="449.22"/>
    <s v=""/>
  </r>
  <r>
    <s v="2900"/>
    <s v="3324"/>
    <x v="4"/>
    <d v="2025-04-22T00:00:00"/>
    <m/>
    <x v="8"/>
    <s v="GRITSCH"/>
    <x v="5"/>
    <x v="6"/>
    <n v="1"/>
    <x v="0"/>
    <s v="TRASEIRO"/>
    <x v="0"/>
    <x v="13"/>
    <s v="RXQUEST C02 "/>
    <x v="1"/>
    <s v="RENAULT MASTER"/>
    <s v="SEL0B96"/>
    <n v="114000"/>
    <m/>
    <m/>
    <s v=""/>
    <s v="OK "/>
    <s v="RS PNEUS "/>
    <s v="20398"/>
    <n v="449.22"/>
    <n v="449.22"/>
    <s v=""/>
  </r>
  <r>
    <n v="2883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SEL0E72"/>
    <n v="199402"/>
    <m/>
    <m/>
    <s v=""/>
    <s v="OK "/>
    <s v="RS PNEUS "/>
    <s v="20398"/>
    <n v="449.22"/>
    <n v="449.22"/>
    <s v=""/>
  </r>
  <r>
    <n v="2889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SEL0E72"/>
    <n v="199402"/>
    <m/>
    <m/>
    <s v=""/>
    <s v="OK "/>
    <s v="RS PNEUS "/>
    <s v="20398"/>
    <n v="449.22"/>
    <n v="449.22"/>
    <s v=""/>
  </r>
  <r>
    <n v="2896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SEL0E72"/>
    <n v="199402"/>
    <m/>
    <m/>
    <s v=""/>
    <s v="OK "/>
    <s v="RS PNEUS "/>
    <s v="20398"/>
    <n v="449.22"/>
    <n v="449.22"/>
    <s v=""/>
  </r>
  <r>
    <n v="2905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SEL0E72"/>
    <n v="199402"/>
    <m/>
    <m/>
    <s v=""/>
    <s v="OK "/>
    <s v="RS PNEUS "/>
    <s v="20398"/>
    <n v="449.22"/>
    <n v="449.22"/>
    <s v=""/>
  </r>
  <r>
    <s v="1148"/>
    <s v="1021"/>
    <x v="4"/>
    <d v="2025-04-22T00:00:00"/>
    <m/>
    <x v="8"/>
    <s v="GRITSCH"/>
    <x v="5"/>
    <x v="4"/>
    <n v="1"/>
    <x v="4"/>
    <s v="TRUCK"/>
    <x v="10"/>
    <x v="31"/>
    <s v="RECAP"/>
    <x v="1"/>
    <s v="CAMINÃO VOLVO VM330"/>
    <s v="SDP3I30"/>
    <n v="328464"/>
    <m/>
    <m/>
    <s v=""/>
    <s v="OK "/>
    <s v="FM PNEUS "/>
    <n v="9668"/>
    <n v="180"/>
    <n v="180"/>
    <s v=""/>
  </r>
  <r>
    <s v="2928"/>
    <s v="1524"/>
    <x v="4"/>
    <d v="2025-04-22T00:00:00"/>
    <m/>
    <x v="8"/>
    <s v="GRITSCH"/>
    <x v="5"/>
    <x v="6"/>
    <n v="1"/>
    <x v="1"/>
    <s v="TRASEIRO"/>
    <x v="1"/>
    <x v="48"/>
    <s v="OUTRUN  M 20"/>
    <x v="1"/>
    <s v="VW SAVEIRO"/>
    <s v="SDU9E86"/>
    <n v="145206"/>
    <m/>
    <m/>
    <s v=""/>
    <s v="OK "/>
    <s v="RS PNEUS "/>
    <s v="139341"/>
    <n v="290.04000000000002"/>
    <n v="290.04000000000002"/>
    <s v=""/>
  </r>
  <r>
    <n v="2929"/>
    <s v="1424"/>
    <x v="4"/>
    <d v="2025-04-22T00:00:00"/>
    <m/>
    <x v="8"/>
    <s v="GRITSCH"/>
    <x v="5"/>
    <x v="6"/>
    <n v="1"/>
    <x v="1"/>
    <s v="TRASEIRO"/>
    <x v="1"/>
    <x v="48"/>
    <s v="OUTRUN  M 20"/>
    <x v="1"/>
    <s v="VW SAVEIRO"/>
    <s v="SDU9E86"/>
    <n v="145206"/>
    <m/>
    <m/>
    <s v=""/>
    <s v="OK "/>
    <s v="RS PNEUS "/>
    <s v="139341"/>
    <n v="290.04000000000002"/>
    <n v="290.04000000000002"/>
    <s v=""/>
  </r>
  <r>
    <s v="2863"/>
    <s v="4324"/>
    <x v="4"/>
    <d v="2025-04-22T00:00:00"/>
    <m/>
    <x v="8"/>
    <s v="GRITSCH"/>
    <x v="5"/>
    <x v="6"/>
    <n v="1"/>
    <x v="1"/>
    <s v="DIANTEIRO"/>
    <x v="1"/>
    <x v="51"/>
    <s v="ZMAX"/>
    <x v="1"/>
    <s v="VW SAVEIRO"/>
    <s v="SDU9F45"/>
    <n v="147868"/>
    <m/>
    <m/>
    <s v=""/>
    <s v="OK "/>
    <s v="MAUER PNEUS"/>
    <n v="139341"/>
    <n v="271"/>
    <n v="271"/>
    <s v=""/>
  </r>
  <r>
    <s v="2876"/>
    <s v="3724"/>
    <x v="4"/>
    <d v="2025-04-22T00:00:00"/>
    <m/>
    <x v="8"/>
    <s v="GRITSCH"/>
    <x v="5"/>
    <x v="6"/>
    <n v="1"/>
    <x v="1"/>
    <s v="DIANTEIRO"/>
    <x v="1"/>
    <x v="51"/>
    <s v="ZMAX"/>
    <x v="1"/>
    <s v="VW SAVEIRO"/>
    <s v="SDU9F45"/>
    <n v="147868"/>
    <m/>
    <m/>
    <s v=""/>
    <s v="OK "/>
    <s v="MAUER PNEUS"/>
    <n v="139341"/>
    <n v="271"/>
    <n v="271"/>
    <s v=""/>
  </r>
  <r>
    <n v="2930"/>
    <s v="2924"/>
    <x v="4"/>
    <d v="2025-04-23T00:00:00"/>
    <m/>
    <x v="8"/>
    <s v="GRITSCH"/>
    <x v="5"/>
    <x v="5"/>
    <n v="1"/>
    <x v="2"/>
    <s v="TRASEIRO"/>
    <x v="2"/>
    <x v="11"/>
    <s v="HIFLY SUPER2000"/>
    <x v="1"/>
    <s v="FIAT FIORINO"/>
    <s v="RHS8D21"/>
    <n v="98242"/>
    <m/>
    <m/>
    <s v=""/>
    <s v="OK "/>
    <s v="RS PNEUS "/>
    <n v="20772"/>
    <n v="248.03"/>
    <n v="248.03"/>
    <s v=""/>
  </r>
  <r>
    <n v="2931"/>
    <s v="2924"/>
    <x v="4"/>
    <d v="2025-04-23T00:00:00"/>
    <m/>
    <x v="8"/>
    <s v="GRITSCH"/>
    <x v="5"/>
    <x v="5"/>
    <n v="1"/>
    <x v="2"/>
    <s v="TRASEIRO"/>
    <x v="2"/>
    <x v="11"/>
    <s v="HIFLY SUPER2000"/>
    <x v="1"/>
    <s v="FIAT FIORINO"/>
    <s v="RHS8D21"/>
    <n v="98242"/>
    <m/>
    <m/>
    <s v=""/>
    <s v="OK "/>
    <s v="RS PNEUS "/>
    <n v="20772"/>
    <n v="248.03"/>
    <n v="248.03"/>
    <s v=""/>
  </r>
  <r>
    <n v="2922"/>
    <s v="0225"/>
    <x v="4"/>
    <d v="2025-04-23T00:00:00"/>
    <m/>
    <x v="8"/>
    <s v="GRITSCH"/>
    <x v="2"/>
    <x v="11"/>
    <n v="1"/>
    <x v="4"/>
    <s v="DIANTEIRO"/>
    <x v="10"/>
    <x v="27"/>
    <s v="PIRELLI FR88"/>
    <x v="1"/>
    <s v="CAMINÃO VOLVO VM330"/>
    <s v="SFN8F94"/>
    <n v="135654"/>
    <m/>
    <m/>
    <s v=""/>
    <s v="OK "/>
    <s v="EST"/>
    <s v="EST"/>
    <n v="0"/>
    <n v="0"/>
    <s v=""/>
  </r>
  <r>
    <n v="2920"/>
    <s v="0125"/>
    <x v="4"/>
    <d v="2025-04-23T00:00:00"/>
    <m/>
    <x v="8"/>
    <s v="GRITSCH"/>
    <x v="2"/>
    <x v="11"/>
    <n v="1"/>
    <x v="4"/>
    <s v="DIANTEIRO"/>
    <x v="10"/>
    <x v="27"/>
    <s v="PIRELLI FR88"/>
    <x v="1"/>
    <s v="CAMINÃO VOLVO VM330"/>
    <s v="SFN8F94"/>
    <n v="135654"/>
    <m/>
    <m/>
    <s v=""/>
    <s v="OK "/>
    <s v="EST"/>
    <s v="EST"/>
    <n v="0"/>
    <n v="0"/>
    <s v=""/>
  </r>
  <r>
    <n v="2891"/>
    <s v="3224"/>
    <x v="4"/>
    <d v="2025-04-25T00:00:00"/>
    <m/>
    <x v="8"/>
    <s v="GRITSCH"/>
    <x v="5"/>
    <x v="6"/>
    <n v="1"/>
    <x v="0"/>
    <s v="DIANTEIRO"/>
    <x v="0"/>
    <x v="13"/>
    <s v="RXQUEST C02 "/>
    <x v="1"/>
    <s v="RENAULT MASTER"/>
    <s v="RHL1D81"/>
    <n v="288097"/>
    <m/>
    <m/>
    <s v=""/>
    <s v="OK "/>
    <s v="RS PNEUS "/>
    <s v="20398"/>
    <n v="449.22"/>
    <n v="449.22"/>
    <s v=""/>
  </r>
  <r>
    <n v="2894"/>
    <s v="3224"/>
    <x v="4"/>
    <d v="2025-04-25T00:00:00"/>
    <m/>
    <x v="8"/>
    <s v="GRITSCH"/>
    <x v="5"/>
    <x v="6"/>
    <n v="1"/>
    <x v="0"/>
    <s v="DIANTEIRO"/>
    <x v="0"/>
    <x v="13"/>
    <s v="RXQUEST C02 "/>
    <x v="1"/>
    <s v="RENAULT MASTER"/>
    <s v="RHL1D81"/>
    <n v="288097"/>
    <m/>
    <m/>
    <s v=""/>
    <s v="OK "/>
    <s v="RS PNEUS "/>
    <s v="20398"/>
    <n v="449.22"/>
    <n v="449.22"/>
    <s v=""/>
  </r>
  <r>
    <n v="2903"/>
    <s v="3224"/>
    <x v="4"/>
    <d v="2025-04-25T00:00:00"/>
    <m/>
    <x v="8"/>
    <s v="GRITSCH"/>
    <x v="5"/>
    <x v="6"/>
    <n v="1"/>
    <x v="0"/>
    <s v="TRASEIRO"/>
    <x v="0"/>
    <x v="13"/>
    <s v="RXQUEST C02 "/>
    <x v="1"/>
    <s v="RENAULT MASTER"/>
    <s v="RHL1D81"/>
    <n v="288097"/>
    <m/>
    <m/>
    <s v=""/>
    <s v="OK "/>
    <s v="RS PNEUS "/>
    <s v="20398"/>
    <n v="449.22"/>
    <n v="449.22"/>
    <s v=""/>
  </r>
  <r>
    <n v="2904"/>
    <s v="3224"/>
    <x v="4"/>
    <d v="2025-04-25T00:00:00"/>
    <m/>
    <x v="8"/>
    <s v="GRITSCH"/>
    <x v="5"/>
    <x v="6"/>
    <n v="1"/>
    <x v="0"/>
    <s v="TRASEIRO"/>
    <x v="0"/>
    <x v="13"/>
    <s v="RXQUEST C02 "/>
    <x v="1"/>
    <s v="RENAULT MASTER"/>
    <s v="RHL1D81"/>
    <n v="288097"/>
    <m/>
    <m/>
    <s v=""/>
    <s v="OK "/>
    <s v="RS PNEUS "/>
    <s v="20398"/>
    <n v="449.22"/>
    <n v="449.22"/>
    <s v=""/>
  </r>
  <r>
    <n v="2888"/>
    <s v="3224"/>
    <x v="4"/>
    <d v="2025-04-25T00:00:00"/>
    <m/>
    <x v="8"/>
    <s v="GRITSCH"/>
    <x v="5"/>
    <x v="5"/>
    <n v="1"/>
    <x v="0"/>
    <s v="DIANTEIRO"/>
    <x v="0"/>
    <x v="13"/>
    <s v="RXQUEST C02 "/>
    <x v="1"/>
    <s v="RENAULT MASTER"/>
    <s v="RHQ6I69"/>
    <n v="182842"/>
    <m/>
    <m/>
    <s v=""/>
    <s v="OK "/>
    <s v="RS PNEUS "/>
    <s v="20398"/>
    <n v="449.22"/>
    <n v="449.22"/>
    <s v=""/>
  </r>
  <r>
    <n v="2889"/>
    <s v="3224"/>
    <x v="4"/>
    <d v="2025-04-25T00:00:00"/>
    <m/>
    <x v="8"/>
    <s v="GRITSCH"/>
    <x v="5"/>
    <x v="5"/>
    <n v="1"/>
    <x v="0"/>
    <s v="DIANTEIRO"/>
    <x v="0"/>
    <x v="13"/>
    <s v="RXQUEST C02 "/>
    <x v="1"/>
    <s v="RENAULT MASTER"/>
    <s v="RHQ6I69"/>
    <n v="182842"/>
    <m/>
    <m/>
    <s v=""/>
    <s v="OK "/>
    <s v="RS PNEUS "/>
    <s v="20398"/>
    <n v="449.22"/>
    <n v="449.22"/>
    <s v=""/>
  </r>
  <r>
    <s v="2868"/>
    <s v="3624"/>
    <x v="4"/>
    <d v="2025-04-25T00:00:00"/>
    <m/>
    <x v="8"/>
    <s v="GRITSCH"/>
    <x v="5"/>
    <x v="5"/>
    <n v="1"/>
    <x v="1"/>
    <s v="DIANTEIRO"/>
    <x v="1"/>
    <x v="51"/>
    <s v="ZMAX"/>
    <x v="1"/>
    <s v="VW SAVEIRO"/>
    <s v="SEP6E14"/>
    <n v="105189"/>
    <m/>
    <m/>
    <s v=""/>
    <s v="OK "/>
    <s v="MAUER PNEUS"/>
    <n v="139341"/>
    <n v="271"/>
    <n v="271"/>
    <s v=""/>
  </r>
  <r>
    <s v="2869"/>
    <s v="3624"/>
    <x v="4"/>
    <d v="2025-04-25T00:00:00"/>
    <m/>
    <x v="8"/>
    <s v="GRITSCH"/>
    <x v="5"/>
    <x v="5"/>
    <n v="1"/>
    <x v="1"/>
    <s v="DIANTEIRO"/>
    <x v="1"/>
    <x v="51"/>
    <s v="ZMAX"/>
    <x v="1"/>
    <s v="VW SAVEIRO"/>
    <s v="SEP6E14"/>
    <n v="105189"/>
    <m/>
    <m/>
    <s v=""/>
    <s v="OK "/>
    <s v="MAUER PNEUS"/>
    <n v="139341"/>
    <n v="271"/>
    <n v="271"/>
    <s v=""/>
  </r>
  <r>
    <n v="2866"/>
    <s v="3624"/>
    <x v="4"/>
    <d v="2025-04-25T00:00:00"/>
    <m/>
    <x v="8"/>
    <s v="GRITSCH"/>
    <x v="5"/>
    <x v="9"/>
    <n v="1"/>
    <x v="1"/>
    <s v="DIANTEIRO"/>
    <x v="1"/>
    <x v="51"/>
    <s v="ZMAX"/>
    <x v="1"/>
    <s v="VW SAVEIRO"/>
    <s v="SEP6E17"/>
    <n v="148853"/>
    <m/>
    <m/>
    <s v=""/>
    <s v="OK "/>
    <s v="MAUER PNEUS"/>
    <n v="139341"/>
    <n v="271"/>
    <n v="271"/>
    <s v=""/>
  </r>
  <r>
    <n v="2870"/>
    <s v="3524"/>
    <x v="4"/>
    <d v="2025-04-25T00:00:00"/>
    <m/>
    <x v="8"/>
    <s v="GRITSCH"/>
    <x v="5"/>
    <x v="9"/>
    <n v="1"/>
    <x v="1"/>
    <s v="DIANTEIRO"/>
    <x v="1"/>
    <x v="51"/>
    <s v="ZMAX"/>
    <x v="1"/>
    <s v="VW SAVEIRO"/>
    <s v="SEP6E17"/>
    <n v="148853"/>
    <m/>
    <m/>
    <s v=""/>
    <s v="OK "/>
    <s v="MAUER PNEUS"/>
    <n v="139341"/>
    <n v="271"/>
    <n v="271"/>
    <s v=""/>
  </r>
  <r>
    <n v="2873"/>
    <s v="4424"/>
    <x v="4"/>
    <d v="2025-04-25T00:00:00"/>
    <m/>
    <x v="8"/>
    <s v="GRITSCH"/>
    <x v="5"/>
    <x v="9"/>
    <n v="1"/>
    <x v="1"/>
    <s v="TRASEIRO"/>
    <x v="1"/>
    <x v="51"/>
    <s v="ZMAX"/>
    <x v="1"/>
    <s v="VW SAVEIRO"/>
    <s v="SEP6E17"/>
    <n v="148853"/>
    <m/>
    <m/>
    <s v=""/>
    <s v="OK "/>
    <s v="MAUER PNEUS"/>
    <n v="139341"/>
    <n v="271"/>
    <n v="271"/>
    <s v=""/>
  </r>
  <r>
    <n v="2875"/>
    <s v="4324"/>
    <x v="4"/>
    <d v="2025-04-25T00:00:00"/>
    <m/>
    <x v="8"/>
    <s v="GRITSCH"/>
    <x v="5"/>
    <x v="9"/>
    <n v="1"/>
    <x v="1"/>
    <s v="TRASEIRO"/>
    <x v="1"/>
    <x v="51"/>
    <s v="ZMAX"/>
    <x v="1"/>
    <s v="VW SAVEIRO"/>
    <s v="SEP6E17"/>
    <n v="148853"/>
    <m/>
    <m/>
    <s v=""/>
    <s v="OK "/>
    <s v="MAUER PNEUS"/>
    <n v="139341"/>
    <n v="271"/>
    <n v="271"/>
    <s v=""/>
  </r>
  <r>
    <m/>
    <s v="4524"/>
    <x v="4"/>
    <d v="2025-04-29T00:00:00"/>
    <m/>
    <x v="11"/>
    <s v="GRITSCH"/>
    <x v="5"/>
    <x v="6"/>
    <n v="1"/>
    <x v="3"/>
    <s v="DIANTEIRO"/>
    <x v="7"/>
    <x v="14"/>
    <m/>
    <x v="1"/>
    <s v="CAMINHÃO VW 11.180"/>
    <m/>
    <m/>
    <m/>
    <m/>
    <s v=""/>
    <s v="OK "/>
    <s v="RS PNEUS "/>
    <s v="3091-3"/>
    <n v="741.96"/>
    <n v="741.96"/>
    <s v=""/>
  </r>
  <r>
    <n v="2951"/>
    <s v="0524"/>
    <x v="4"/>
    <d v="2025-04-30T00:00:00"/>
    <m/>
    <x v="8"/>
    <s v="GRITSCH"/>
    <x v="8"/>
    <x v="2"/>
    <n v="1"/>
    <x v="3"/>
    <s v="DIANTEIRO"/>
    <x v="4"/>
    <x v="22"/>
    <s v="GOODRIDE"/>
    <x v="1"/>
    <s v="CAMINHÃO VW 9.170"/>
    <s v="BDD3B67"/>
    <n v="239136"/>
    <m/>
    <m/>
    <s v=""/>
    <s v="OK "/>
    <s v="TRISSINO"/>
    <s v="70300-1"/>
    <n v="624"/>
    <n v="624"/>
    <s v=""/>
  </r>
  <r>
    <n v="2952"/>
    <s v="0524"/>
    <x v="4"/>
    <d v="2025-04-30T00:00:00"/>
    <m/>
    <x v="8"/>
    <s v="GRITSCH"/>
    <x v="8"/>
    <x v="2"/>
    <n v="1"/>
    <x v="3"/>
    <s v="DIANTEIRO"/>
    <x v="4"/>
    <x v="22"/>
    <s v="GOODRIDE"/>
    <x v="1"/>
    <s v="CAMINHÃO VW 9.170"/>
    <s v="BDD3B67"/>
    <n v="239136"/>
    <m/>
    <m/>
    <s v=""/>
    <s v="OK "/>
    <s v="TRISSINO"/>
    <s v="70300-1"/>
    <n v="624"/>
    <n v="624"/>
    <s v=""/>
  </r>
  <r>
    <s v="2938"/>
    <s v="2224"/>
    <x v="4"/>
    <d v="2025-04-30T00:00:00"/>
    <m/>
    <x v="8"/>
    <s v="GRITSCH"/>
    <x v="8"/>
    <x v="2"/>
    <n v="1"/>
    <x v="1"/>
    <s v="DIANTEIRO"/>
    <x v="11"/>
    <x v="13"/>
    <s v="ROADX"/>
    <x v="1"/>
    <s v="FIAT STRADA"/>
    <s v="SDR4D32"/>
    <n v="93200"/>
    <m/>
    <m/>
    <s v=""/>
    <s v="OK "/>
    <s v="RS PNEUS "/>
    <s v="20054-1"/>
    <n v="254.54"/>
    <n v="254.54"/>
    <s v=""/>
  </r>
  <r>
    <s v="2939"/>
    <s v="2224"/>
    <x v="4"/>
    <d v="2025-04-30T00:00:00"/>
    <m/>
    <x v="8"/>
    <s v="GRITSCH"/>
    <x v="8"/>
    <x v="2"/>
    <n v="1"/>
    <x v="1"/>
    <s v="DIANTEIRO"/>
    <x v="11"/>
    <x v="13"/>
    <s v="ROADX"/>
    <x v="1"/>
    <s v="FIAT STRADA"/>
    <s v="SDR4D32"/>
    <n v="93200"/>
    <m/>
    <m/>
    <s v=""/>
    <s v="OK "/>
    <s v="RS PNEUS "/>
    <s v="20054-1"/>
    <n v="254.54"/>
    <n v="254.54"/>
    <s v=""/>
  </r>
  <r>
    <s v="2942"/>
    <s v="2224"/>
    <x v="4"/>
    <d v="2025-04-30T00:00:00"/>
    <m/>
    <x v="8"/>
    <s v="GRITSCH"/>
    <x v="8"/>
    <x v="2"/>
    <n v="1"/>
    <x v="1"/>
    <s v="TRASEIRO"/>
    <x v="11"/>
    <x v="13"/>
    <s v="ROADX"/>
    <x v="1"/>
    <s v="FIAT STRADA"/>
    <s v="SDR4D32"/>
    <n v="93200"/>
    <m/>
    <m/>
    <s v=""/>
    <s v="OK "/>
    <s v="RS PNEUS "/>
    <s v="20054-1"/>
    <n v="254.54"/>
    <n v="254.54"/>
    <s v=""/>
  </r>
  <r>
    <s v="2943"/>
    <s v="2224"/>
    <x v="4"/>
    <d v="2025-04-30T00:00:00"/>
    <m/>
    <x v="8"/>
    <s v="GRITSCH"/>
    <x v="8"/>
    <x v="2"/>
    <n v="1"/>
    <x v="1"/>
    <s v="TRASEIRO"/>
    <x v="11"/>
    <x v="13"/>
    <s v="ROADX"/>
    <x v="1"/>
    <s v="FIAT STRADA"/>
    <s v="SDR4D32"/>
    <n v="93200"/>
    <m/>
    <m/>
    <s v=""/>
    <s v="OK "/>
    <s v="RS PNEUS "/>
    <s v="20054-1"/>
    <n v="254.54"/>
    <n v="254.54"/>
    <s v=""/>
  </r>
  <r>
    <s v="2940"/>
    <s v="2224"/>
    <x v="4"/>
    <d v="2025-04-30T00:00:00"/>
    <m/>
    <x v="8"/>
    <s v="GRITSCH"/>
    <x v="8"/>
    <x v="2"/>
    <n v="1"/>
    <x v="1"/>
    <s v="TRASEIRO"/>
    <x v="11"/>
    <x v="13"/>
    <s v="ROADX"/>
    <x v="1"/>
    <s v="FIAT STRADA"/>
    <s v="SDR4D35"/>
    <n v="99075"/>
    <m/>
    <m/>
    <s v=""/>
    <s v="OK "/>
    <s v="RS PNEUS "/>
    <s v="20054-1"/>
    <n v="254.54"/>
    <n v="254.54"/>
    <s v=""/>
  </r>
  <r>
    <s v="2941"/>
    <s v="2224"/>
    <x v="4"/>
    <d v="2025-04-30T00:00:00"/>
    <m/>
    <x v="8"/>
    <s v="GRITSCH"/>
    <x v="8"/>
    <x v="2"/>
    <n v="1"/>
    <x v="1"/>
    <s v="TRASEIRO"/>
    <x v="11"/>
    <x v="13"/>
    <s v="ROADX"/>
    <x v="1"/>
    <s v="FIAT STRADA"/>
    <s v="SDR4D35"/>
    <n v="99075"/>
    <m/>
    <m/>
    <s v=""/>
    <s v="OK "/>
    <s v="RS PNEUS "/>
    <s v="20054-1"/>
    <n v="254.54"/>
    <n v="254.54"/>
    <s v=""/>
  </r>
  <r>
    <s v="2936"/>
    <s v="2224"/>
    <x v="4"/>
    <d v="2025-04-30T00:00:00"/>
    <m/>
    <x v="8"/>
    <s v="GRITSCH"/>
    <x v="8"/>
    <x v="2"/>
    <n v="1"/>
    <x v="1"/>
    <s v="DIANTEIRO"/>
    <x v="11"/>
    <x v="13"/>
    <s v="ROADX"/>
    <x v="1"/>
    <s v="FIAT STRADA"/>
    <s v="SDR8E07"/>
    <n v="73114"/>
    <m/>
    <m/>
    <s v=""/>
    <s v="OK "/>
    <s v="RS PNEUS "/>
    <s v="20054-1"/>
    <n v="254.54"/>
    <n v="254.54"/>
    <s v=""/>
  </r>
  <r>
    <s v="2937"/>
    <s v="2224"/>
    <x v="4"/>
    <d v="2025-04-30T00:00:00"/>
    <m/>
    <x v="8"/>
    <s v="GRITSCH"/>
    <x v="8"/>
    <x v="2"/>
    <n v="1"/>
    <x v="1"/>
    <s v="DIANTEIRO"/>
    <x v="11"/>
    <x v="13"/>
    <s v="ROADX"/>
    <x v="1"/>
    <s v="FIAT STRADA"/>
    <s v="SDR8E07"/>
    <n v="73114"/>
    <m/>
    <m/>
    <s v=""/>
    <s v="OK "/>
    <s v="RS PNEUS "/>
    <s v="20054-1"/>
    <n v="254.54"/>
    <n v="254.54"/>
    <s v=""/>
  </r>
  <r>
    <s v="2714"/>
    <s v="4523"/>
    <x v="4"/>
    <d v="2025-04-30T00:00:00"/>
    <m/>
    <x v="8"/>
    <s v="GRITSCH"/>
    <x v="8"/>
    <x v="2"/>
    <n v="1"/>
    <x v="1"/>
    <s v="DIANTEIRO"/>
    <x v="11"/>
    <x v="48"/>
    <s v="OUTRUN  M 20"/>
    <x v="1"/>
    <s v="FIAT STRADA"/>
    <s v="SDT4A93"/>
    <n v="118721"/>
    <m/>
    <m/>
    <s v=""/>
    <s v="OK "/>
    <s v="RS PNEUS "/>
    <s v="19430-1"/>
    <n v="254.54"/>
    <n v="254.54"/>
    <s v=""/>
  </r>
  <r>
    <s v="2718"/>
    <s v="4523"/>
    <x v="4"/>
    <d v="2025-04-30T00:00:00"/>
    <m/>
    <x v="8"/>
    <s v="GRITSCH"/>
    <x v="8"/>
    <x v="2"/>
    <n v="1"/>
    <x v="1"/>
    <s v="DIANTEIRO"/>
    <x v="11"/>
    <x v="48"/>
    <s v="OUTRUN  M 20"/>
    <x v="1"/>
    <s v="FIAT STRADA"/>
    <s v="SDT4A93"/>
    <n v="118721"/>
    <m/>
    <m/>
    <s v=""/>
    <s v="OK "/>
    <s v="RS PNEUS "/>
    <s v="19430-1"/>
    <n v="254.54"/>
    <n v="254.54"/>
    <s v=""/>
  </r>
  <r>
    <n v="2943"/>
    <s v="2324"/>
    <x v="4"/>
    <d v="2025-04-30T00:00:00"/>
    <m/>
    <x v="8"/>
    <s v="GRITSCH"/>
    <x v="8"/>
    <x v="2"/>
    <n v="1"/>
    <x v="1"/>
    <s v="TRASEIRO"/>
    <x v="1"/>
    <x v="21"/>
    <s v="TRIANGLE TE 307"/>
    <x v="1"/>
    <s v="GOL"/>
    <s v="BDN7J89"/>
    <n v="97470"/>
    <m/>
    <m/>
    <s v=""/>
    <s v="OK "/>
    <s v="GOMMA "/>
    <n v="28928"/>
    <n v="296.33"/>
    <n v="296.33"/>
    <s v=""/>
  </r>
  <r>
    <s v="2924"/>
    <s v="3724"/>
    <x v="4"/>
    <d v="2025-04-30T00:00:00"/>
    <m/>
    <x v="8"/>
    <s v="GRITSCH"/>
    <x v="8"/>
    <x v="2"/>
    <n v="1"/>
    <x v="1"/>
    <s v="TRASEIRO"/>
    <x v="1"/>
    <x v="21"/>
    <s v="TRIANGLE TE 307"/>
    <x v="1"/>
    <s v="GOL"/>
    <s v="BDN7J89"/>
    <n v="97470"/>
    <m/>
    <m/>
    <s v=""/>
    <s v="OK "/>
    <s v="GOMMA "/>
    <n v="28928"/>
    <n v="296.33"/>
    <n v="296.33"/>
    <s v=""/>
  </r>
  <r>
    <s v="2867"/>
    <s v="3624"/>
    <x v="4"/>
    <d v="2025-04-30T00:00:00"/>
    <m/>
    <x v="8"/>
    <s v="GRITSCH"/>
    <x v="5"/>
    <x v="8"/>
    <n v="1"/>
    <x v="1"/>
    <s v="TRASEIRO"/>
    <x v="1"/>
    <x v="51"/>
    <s v="ZMAX"/>
    <x v="1"/>
    <s v="VW SAVEIRO"/>
    <s v="SDU9F96"/>
    <n v="196000"/>
    <m/>
    <m/>
    <s v=""/>
    <s v="OK "/>
    <s v="MAUER PNEUS"/>
    <n v="139341"/>
    <n v="271"/>
    <n v="271"/>
    <s v=""/>
  </r>
  <r>
    <n v="2872"/>
    <s v="3124"/>
    <x v="4"/>
    <d v="2025-04-30T00:00:00"/>
    <m/>
    <x v="8"/>
    <s v="GRITSCH"/>
    <x v="5"/>
    <x v="8"/>
    <n v="1"/>
    <x v="1"/>
    <s v="TRASEIRO"/>
    <x v="1"/>
    <x v="51"/>
    <s v="ZMAX"/>
    <x v="1"/>
    <s v="VW SAVEIRO"/>
    <s v="SDU9F96"/>
    <n v="196000"/>
    <m/>
    <m/>
    <s v=""/>
    <s v="OK "/>
    <s v="MAUER PNEUS"/>
    <n v="139341"/>
    <n v="271"/>
    <n v="271"/>
    <s v=""/>
  </r>
  <r>
    <s v="2728"/>
    <s v="1824"/>
    <x v="4"/>
    <d v="2025-04-30T00:00:00"/>
    <m/>
    <x v="8"/>
    <s v="GRITSCH"/>
    <x v="3"/>
    <x v="20"/>
    <n v="1"/>
    <x v="1"/>
    <s v="TRASEIRO"/>
    <x v="1"/>
    <x v="51"/>
    <s v="ZMAX"/>
    <x v="1"/>
    <s v="POLO"/>
    <s v="SFD4I51"/>
    <m/>
    <m/>
    <m/>
    <s v=""/>
    <s v="OK "/>
    <s v="MAUER PNEUS"/>
    <s v="138475-1"/>
    <n v="273"/>
    <n v="273"/>
    <s v=""/>
  </r>
  <r>
    <s v="2730"/>
    <s v="1824"/>
    <x v="4"/>
    <d v="2025-04-30T00:00:00"/>
    <m/>
    <x v="8"/>
    <s v="GRITSCH"/>
    <x v="3"/>
    <x v="20"/>
    <n v="1"/>
    <x v="1"/>
    <s v="TRASEIRO"/>
    <x v="1"/>
    <x v="51"/>
    <s v="ZMAX"/>
    <x v="1"/>
    <s v="POLO"/>
    <s v="SFD4I51"/>
    <m/>
    <m/>
    <m/>
    <s v=""/>
    <s v="OK "/>
    <s v="MAUER PNEUS"/>
    <s v="138475-1"/>
    <n v="273"/>
    <n v="273"/>
    <s v=""/>
  </r>
  <r>
    <s v="2947"/>
    <s v="4724"/>
    <x v="4"/>
    <d v="2025-04-30T00:00:00"/>
    <m/>
    <x v="8"/>
    <s v="GRITSCH"/>
    <x v="3"/>
    <x v="20"/>
    <n v="1"/>
    <x v="1"/>
    <s v="DIANTEIRO"/>
    <x v="1"/>
    <x v="14"/>
    <s v="XBRI CARGOPLUS 2"/>
    <x v="1"/>
    <s v="POLO"/>
    <s v="SFL1E46"/>
    <m/>
    <m/>
    <m/>
    <s v=""/>
    <s v="OK "/>
    <s v="MAUER PNEUS"/>
    <s v="71418-1"/>
    <n v="304.20999999999998"/>
    <n v="304.20999999999998"/>
    <s v=""/>
  </r>
  <r>
    <s v="2948"/>
    <s v="3724"/>
    <x v="4"/>
    <d v="2025-04-30T00:00:00"/>
    <m/>
    <x v="8"/>
    <s v="GRITSCH"/>
    <x v="3"/>
    <x v="20"/>
    <n v="1"/>
    <x v="1"/>
    <s v="DIANTEIRO"/>
    <x v="1"/>
    <x v="14"/>
    <s v="XBRI CARGOPLUS 2"/>
    <x v="1"/>
    <s v="POLO"/>
    <s v="SFL1E46"/>
    <m/>
    <m/>
    <m/>
    <s v=""/>
    <s v="OK "/>
    <s v="MAUER PNEUS"/>
    <s v="71418-1"/>
    <n v="304.20999999999998"/>
    <n v="304.20999999999998"/>
    <s v=""/>
  </r>
  <r>
    <s v="2949"/>
    <s v="4524"/>
    <x v="4"/>
    <d v="2025-04-30T00:00:00"/>
    <m/>
    <x v="8"/>
    <s v="GRITSCH"/>
    <x v="3"/>
    <x v="20"/>
    <n v="1"/>
    <x v="1"/>
    <s v="TRASEIRO"/>
    <x v="1"/>
    <x v="14"/>
    <s v="XBRI CARGOPLUS 2"/>
    <x v="1"/>
    <s v="POLO"/>
    <s v="SFL1E46"/>
    <m/>
    <m/>
    <m/>
    <s v=""/>
    <s v="OK "/>
    <s v="MAUER PNEUS"/>
    <s v="71418-1"/>
    <n v="304.20999999999998"/>
    <n v="304.20999999999998"/>
    <s v=""/>
  </r>
  <r>
    <s v="2950"/>
    <s v="4524"/>
    <x v="4"/>
    <d v="2025-04-30T00:00:00"/>
    <m/>
    <x v="8"/>
    <s v="GRITSCH"/>
    <x v="3"/>
    <x v="20"/>
    <n v="1"/>
    <x v="1"/>
    <s v="TRASEIRO"/>
    <x v="1"/>
    <x v="14"/>
    <s v="XBRI CARGOPLUS 2"/>
    <x v="1"/>
    <s v="POLO"/>
    <s v="SFL1E46"/>
    <m/>
    <m/>
    <m/>
    <s v=""/>
    <s v="OK "/>
    <s v="MAUER PNEUS"/>
    <s v="71418-1"/>
    <n v="304.20999999999998"/>
    <n v="304.20999999999998"/>
    <s v=""/>
  </r>
  <r>
    <n v="2932"/>
    <s v="0125"/>
    <x v="4"/>
    <d v="2025-04-30T00:00:00"/>
    <m/>
    <x v="8"/>
    <s v="GRITSCH"/>
    <x v="3"/>
    <x v="20"/>
    <n v="1"/>
    <x v="1"/>
    <s v="DIANTEIRO"/>
    <x v="16"/>
    <x v="17"/>
    <s v="COMFORSER CF300"/>
    <x v="1"/>
    <s v="POLO"/>
    <s v="SEN1C55"/>
    <m/>
    <m/>
    <m/>
    <s v=""/>
    <s v="OK "/>
    <s v="MAUER PNEUS"/>
    <n v="138475"/>
    <n v="273"/>
    <n v="273"/>
    <s v=""/>
  </r>
  <r>
    <n v="2933"/>
    <s v="0125"/>
    <x v="4"/>
    <d v="2025-04-30T00:00:00"/>
    <m/>
    <x v="8"/>
    <s v="GRITSCH"/>
    <x v="3"/>
    <x v="20"/>
    <n v="1"/>
    <x v="1"/>
    <s v="DIANTEIRO"/>
    <x v="16"/>
    <x v="17"/>
    <s v="COMFORSER CF300"/>
    <x v="1"/>
    <s v="POLO"/>
    <s v="SEN1C55"/>
    <m/>
    <m/>
    <m/>
    <s v=""/>
    <s v="OK "/>
    <s v="MAUER PNEUS"/>
    <n v="138475"/>
    <n v="273"/>
    <n v="273"/>
    <s v=""/>
  </r>
  <r>
    <n v="2934"/>
    <s v="0125"/>
    <x v="4"/>
    <d v="2025-04-30T00:00:00"/>
    <m/>
    <x v="8"/>
    <s v="GRITSCH"/>
    <x v="3"/>
    <x v="20"/>
    <n v="1"/>
    <x v="1"/>
    <s v="TRASEIRO"/>
    <x v="16"/>
    <x v="17"/>
    <s v="COMFORSER CF300"/>
    <x v="1"/>
    <s v="POLO"/>
    <s v="SEN1C55"/>
    <m/>
    <m/>
    <m/>
    <s v=""/>
    <s v="OK "/>
    <s v="MAUER PNEUS"/>
    <n v="138475"/>
    <n v="273"/>
    <n v="273"/>
    <s v=""/>
  </r>
  <r>
    <n v="2935"/>
    <s v="0125"/>
    <x v="4"/>
    <d v="2025-04-30T00:00:00"/>
    <m/>
    <x v="8"/>
    <s v="GRITSCH"/>
    <x v="3"/>
    <x v="20"/>
    <n v="1"/>
    <x v="1"/>
    <s v="TRASEIRO"/>
    <x v="16"/>
    <x v="17"/>
    <s v="COMFORSER CF300"/>
    <x v="1"/>
    <s v="POLO"/>
    <s v="SEN1C55"/>
    <m/>
    <m/>
    <m/>
    <s v=""/>
    <s v="OK "/>
    <s v="MAUER PNEUS"/>
    <n v="138475"/>
    <n v="273"/>
    <n v="273"/>
    <s v=""/>
  </r>
  <r>
    <s v="2532"/>
    <s v="3424"/>
    <x v="4"/>
    <d v="2025-04-30T00:00:00"/>
    <m/>
    <x v="8"/>
    <s v="GRITSCH"/>
    <x v="5"/>
    <x v="22"/>
    <n v="1"/>
    <x v="0"/>
    <s v="DIANTEIRO"/>
    <x v="5"/>
    <x v="13"/>
    <s v="RXQUEST C02 "/>
    <x v="1"/>
    <s v="MB SPRINTER"/>
    <s v="SFD5C30"/>
    <n v="105517"/>
    <n v="106481"/>
    <m/>
    <s v=""/>
    <s v="OK "/>
    <s v="RS PNEUS "/>
    <n v="19570"/>
    <n v="533.44000000000005"/>
    <n v="533.44000000000005"/>
    <s v=""/>
  </r>
  <r>
    <s v="2758"/>
    <s v="3424"/>
    <x v="4"/>
    <d v="2025-04-30T00:00:00"/>
    <m/>
    <x v="8"/>
    <s v="GRITSCH"/>
    <x v="5"/>
    <x v="22"/>
    <n v="1"/>
    <x v="0"/>
    <s v="DIANTEIRO"/>
    <x v="5"/>
    <x v="13"/>
    <s v="RXQUEST C02 "/>
    <x v="1"/>
    <s v="MB SPRINTER"/>
    <s v="SFD5C30"/>
    <n v="105517"/>
    <n v="106481"/>
    <m/>
    <s v=""/>
    <s v="OK "/>
    <s v="RS PNEUS "/>
    <n v="19570"/>
    <n v="533.44000000000005"/>
    <n v="533.44000000000005"/>
    <s v=""/>
  </r>
  <r>
    <n v="2759"/>
    <s v="3424"/>
    <x v="4"/>
    <d v="2025-04-30T00:00:00"/>
    <m/>
    <x v="8"/>
    <s v="GRITSCH"/>
    <x v="5"/>
    <x v="22"/>
    <n v="1"/>
    <x v="0"/>
    <s v="TRASEIRO"/>
    <x v="5"/>
    <x v="13"/>
    <s v="RXQUEST C02 "/>
    <x v="1"/>
    <s v="MB SPRINTER"/>
    <s v="SFD5C30"/>
    <n v="105517"/>
    <n v="106481"/>
    <m/>
    <s v=""/>
    <s v="OK "/>
    <s v="RS PNEUS "/>
    <n v="19570"/>
    <n v="533.44000000000005"/>
    <n v="533.44000000000005"/>
    <s v=""/>
  </r>
  <r>
    <n v="2742"/>
    <s v="3424"/>
    <x v="4"/>
    <d v="2025-04-30T00:00:00"/>
    <m/>
    <x v="8"/>
    <s v="GRITSCH"/>
    <x v="5"/>
    <x v="22"/>
    <n v="1"/>
    <x v="0"/>
    <s v="TRASEIRO"/>
    <x v="5"/>
    <x v="13"/>
    <s v="RXQUEST C02 "/>
    <x v="1"/>
    <s v="MB SPRINTER"/>
    <s v="SFD5C30"/>
    <n v="105517"/>
    <n v="106481"/>
    <m/>
    <s v=""/>
    <s v="OK "/>
    <s v="RS PNEUS "/>
    <n v="19570"/>
    <n v="533.44000000000005"/>
    <n v="533.44000000000005"/>
    <s v=""/>
  </r>
  <r>
    <n v="2738"/>
    <s v="3424"/>
    <x v="4"/>
    <d v="2025-04-30T00:00:00"/>
    <m/>
    <x v="8"/>
    <s v="GRITSCH"/>
    <x v="8"/>
    <x v="2"/>
    <n v="1"/>
    <x v="0"/>
    <s v="DIANTEIRO"/>
    <x v="5"/>
    <x v="13"/>
    <s v="RXQUEST C02 "/>
    <x v="1"/>
    <s v="MB SPRINTER"/>
    <s v="SFI4A19"/>
    <n v="56427"/>
    <m/>
    <m/>
    <s v=""/>
    <s v="OK "/>
    <s v="RS PNEUS "/>
    <n v="19570"/>
    <n v="533.44000000000005"/>
    <n v="533.44000000000005"/>
    <s v=""/>
  </r>
  <r>
    <n v="2741"/>
    <s v="3424"/>
    <x v="4"/>
    <d v="2025-04-30T00:00:00"/>
    <m/>
    <x v="8"/>
    <s v="GRITSCH"/>
    <x v="8"/>
    <x v="2"/>
    <n v="1"/>
    <x v="0"/>
    <s v="DIANTEIRO"/>
    <x v="5"/>
    <x v="13"/>
    <s v="RXQUEST C02 "/>
    <x v="1"/>
    <s v="MB SPRINTER"/>
    <s v="SFI4A19"/>
    <n v="56427"/>
    <m/>
    <m/>
    <s v=""/>
    <s v="OK "/>
    <s v="RS PNEUS "/>
    <n v="19570"/>
    <n v="533.44000000000005"/>
    <n v="533.44000000000005"/>
    <s v=""/>
  </r>
  <r>
    <n v="2743"/>
    <s v="3424"/>
    <x v="4"/>
    <d v="2025-04-30T00:00:00"/>
    <m/>
    <x v="8"/>
    <s v="GRITSCH"/>
    <x v="8"/>
    <x v="2"/>
    <n v="1"/>
    <x v="0"/>
    <s v="TRASEIRO"/>
    <x v="5"/>
    <x v="13"/>
    <s v="RXQUEST C02 "/>
    <x v="1"/>
    <s v="MB SPRINTER"/>
    <s v="SFI4A19"/>
    <n v="56427"/>
    <m/>
    <m/>
    <s v=""/>
    <s v="OK "/>
    <s v="RS PNEUS "/>
    <n v="19570"/>
    <n v="533.44000000000005"/>
    <n v="533.44000000000005"/>
    <s v=""/>
  </r>
  <r>
    <n v="2744"/>
    <s v="3424"/>
    <x v="4"/>
    <d v="2025-04-30T00:00:00"/>
    <m/>
    <x v="8"/>
    <s v="GRITSCH"/>
    <x v="8"/>
    <x v="2"/>
    <n v="1"/>
    <x v="0"/>
    <s v="TRASEIRO"/>
    <x v="5"/>
    <x v="13"/>
    <s v="RXQUEST C02 "/>
    <x v="1"/>
    <s v="MB SPRINTER"/>
    <s v="SFI4A19"/>
    <n v="56427"/>
    <m/>
    <m/>
    <s v=""/>
    <s v="OK "/>
    <s v="RS PNEUS "/>
    <n v="19570"/>
    <n v="533.44000000000005"/>
    <n v="533.44000000000005"/>
    <s v=""/>
  </r>
  <r>
    <n v="2756"/>
    <s v="3424"/>
    <x v="4"/>
    <d v="2025-05-01T00:00:00"/>
    <m/>
    <x v="11"/>
    <s v="GRITSCH"/>
    <x v="5"/>
    <x v="4"/>
    <n v="1"/>
    <x v="0"/>
    <s v="TRASEIRO"/>
    <x v="5"/>
    <x v="13"/>
    <s v="RXQUEST C02 "/>
    <x v="1"/>
    <s v="MB SPRINTER"/>
    <s v="BBV7271"/>
    <n v="276565"/>
    <m/>
    <m/>
    <s v=""/>
    <s v="OK "/>
    <s v="RS PNEUS "/>
    <n v="19570"/>
    <n v="533.44000000000005"/>
    <n v="533.44000000000005"/>
    <s v=""/>
  </r>
  <r>
    <s v="2757"/>
    <s v="3424"/>
    <x v="4"/>
    <d v="2025-05-01T00:00:00"/>
    <m/>
    <x v="11"/>
    <s v="GRITSCH"/>
    <x v="5"/>
    <x v="4"/>
    <n v="1"/>
    <x v="0"/>
    <s v="TRASEIRO"/>
    <x v="5"/>
    <x v="13"/>
    <s v="RXQUEST C02 "/>
    <x v="1"/>
    <s v="MB SPRINTER"/>
    <s v="BBV7271"/>
    <n v="276565"/>
    <m/>
    <m/>
    <s v=""/>
    <s v="OK "/>
    <s v="RS PNEUS "/>
    <n v="19570"/>
    <n v="533.44000000000005"/>
    <n v="533.44000000000005"/>
    <s v=""/>
  </r>
  <r>
    <s v="2901"/>
    <s v="3224"/>
    <x v="4"/>
    <d v="2025-05-01T00:00:00"/>
    <m/>
    <x v="11"/>
    <s v="GRITSCH"/>
    <x v="5"/>
    <x v="4"/>
    <n v="1"/>
    <x v="0"/>
    <s v="DIANTEIRO"/>
    <x v="0"/>
    <x v="13"/>
    <s v="RXQUEST C02 "/>
    <x v="1"/>
    <s v="RENAULT MASTER"/>
    <s v="RHL5F68"/>
    <n v="163485"/>
    <m/>
    <m/>
    <s v=""/>
    <s v="OK "/>
    <s v="RS PNEUS "/>
    <n v="20398"/>
    <n v="449.22"/>
    <n v="449.22"/>
    <s v=""/>
  </r>
  <r>
    <n v="2902"/>
    <s v="3224"/>
    <x v="4"/>
    <d v="2025-05-01T00:00:00"/>
    <m/>
    <x v="11"/>
    <s v="GRITSCH"/>
    <x v="5"/>
    <x v="4"/>
    <n v="1"/>
    <x v="0"/>
    <s v="DIANTEIRO"/>
    <x v="0"/>
    <x v="13"/>
    <s v="RXQUEST C02 "/>
    <x v="1"/>
    <s v="RENAULT MASTER"/>
    <s v="RHL5F68"/>
    <n v="163485"/>
    <m/>
    <m/>
    <s v=""/>
    <s v="OK "/>
    <s v="RS PNEUS "/>
    <n v="20398"/>
    <n v="449.22"/>
    <n v="449.22"/>
    <s v=""/>
  </r>
  <r>
    <n v="2886"/>
    <s v="3224"/>
    <x v="4"/>
    <d v="2025-05-01T00:00:00"/>
    <m/>
    <x v="11"/>
    <s v="GRITSCH"/>
    <x v="5"/>
    <x v="4"/>
    <n v="1"/>
    <x v="0"/>
    <s v="DIANTEIRO"/>
    <x v="0"/>
    <x v="13"/>
    <s v="RXQUEST C02 "/>
    <x v="1"/>
    <s v="RENAULT MASTER"/>
    <s v="SEL7G42"/>
    <n v="200831"/>
    <m/>
    <m/>
    <s v=""/>
    <s v="OK "/>
    <s v="RS PNEUS "/>
    <n v="20398"/>
    <n v="449.22"/>
    <n v="449.22"/>
    <s v=""/>
  </r>
  <r>
    <n v="2887"/>
    <s v="3224"/>
    <x v="4"/>
    <d v="2025-05-01T00:00:00"/>
    <m/>
    <x v="11"/>
    <s v="GRITSCH"/>
    <x v="5"/>
    <x v="4"/>
    <n v="1"/>
    <x v="0"/>
    <s v="DIANTEIRO"/>
    <x v="0"/>
    <x v="13"/>
    <s v="RXQUEST C02 "/>
    <x v="1"/>
    <s v="RENAULT MASTER"/>
    <s v="SEL7G42"/>
    <n v="200831"/>
    <m/>
    <m/>
    <s v=""/>
    <s v="OK "/>
    <s v="RS PNEUS "/>
    <n v="20398"/>
    <n v="449.22"/>
    <n v="449.22"/>
    <s v=""/>
  </r>
  <r>
    <n v="2861"/>
    <s v="4324"/>
    <x v="4"/>
    <d v="2025-05-05T00:00:00"/>
    <m/>
    <x v="11"/>
    <s v="GRITSCH"/>
    <x v="5"/>
    <x v="7"/>
    <n v="1"/>
    <x v="1"/>
    <s v="DIANTEIRO"/>
    <x v="1"/>
    <x v="51"/>
    <s v="ZMAX"/>
    <x v="1"/>
    <s v="VW SAVEIRO"/>
    <s v="SDU9F75"/>
    <n v="134210"/>
    <n v="134210"/>
    <n v="152452"/>
    <n v="18242"/>
    <s v="OK "/>
    <s v="MAUER PNEUS"/>
    <s v="139341"/>
    <n v="271"/>
    <n v="271"/>
    <n v="1.4855827211928517E-2"/>
  </r>
  <r>
    <n v="2862"/>
    <s v="3624"/>
    <x v="4"/>
    <d v="2025-05-05T00:00:00"/>
    <m/>
    <x v="11"/>
    <s v="GRITSCH"/>
    <x v="5"/>
    <x v="7"/>
    <n v="1"/>
    <x v="1"/>
    <s v="DIANTEIRO"/>
    <x v="1"/>
    <x v="51"/>
    <s v="ZMAX"/>
    <x v="1"/>
    <s v="VW SAVEIRO"/>
    <s v="SDU9F75"/>
    <n v="134210"/>
    <n v="134210"/>
    <n v="152452"/>
    <n v="18242"/>
    <s v="OK "/>
    <s v="MAUER PNEUS"/>
    <s v="139341"/>
    <n v="271"/>
    <n v="271"/>
    <n v="1.4855827211928517E-2"/>
  </r>
  <r>
    <n v="2860"/>
    <s v="3024"/>
    <x v="4"/>
    <d v="2025-05-05T00:00:00"/>
    <m/>
    <x v="11"/>
    <s v="GRITSCH"/>
    <x v="5"/>
    <x v="7"/>
    <n v="1"/>
    <x v="1"/>
    <s v="TRASEIRO"/>
    <x v="1"/>
    <x v="51"/>
    <s v="ZMAX"/>
    <x v="1"/>
    <s v="VW SAVEIRO"/>
    <s v="SDU9F75"/>
    <n v="134210"/>
    <n v="134210"/>
    <n v="152452"/>
    <n v="18242"/>
    <s v="OK "/>
    <s v="MAUER PNEUS"/>
    <s v="139341"/>
    <n v="271"/>
    <n v="271"/>
    <n v="1.4855827211928517E-2"/>
  </r>
  <r>
    <n v="2859"/>
    <s v="3124"/>
    <x v="4"/>
    <d v="2025-05-05T00:00:00"/>
    <m/>
    <x v="11"/>
    <s v="GRITSCH"/>
    <x v="5"/>
    <x v="7"/>
    <n v="1"/>
    <x v="1"/>
    <s v="TRASEIRO"/>
    <x v="1"/>
    <x v="51"/>
    <s v="ZMAX"/>
    <x v="1"/>
    <s v="VW SAVEIRO"/>
    <s v="SDU9F75"/>
    <n v="134210"/>
    <n v="134210"/>
    <n v="152452"/>
    <n v="18242"/>
    <s v="OK "/>
    <s v="MAUER PNEUS"/>
    <s v="139341"/>
    <n v="271"/>
    <n v="271"/>
    <n v="1.4855827211928517E-2"/>
  </r>
  <r>
    <s v="3120"/>
    <s v="4024"/>
    <x v="4"/>
    <d v="2025-05-06T00:00:00"/>
    <m/>
    <x v="1"/>
    <s v="GRITSCH"/>
    <x v="2"/>
    <x v="7"/>
    <n v="1"/>
    <x v="1"/>
    <s v="DIANTEIRO"/>
    <x v="1"/>
    <x v="11"/>
    <s v="HIFLY HF261 TECHCO 1"/>
    <x v="1"/>
    <s v="VW SAVEIRO"/>
    <s v="SDU9F63"/>
    <n v="98885"/>
    <m/>
    <m/>
    <s v=""/>
    <s v="OK "/>
    <s v="GOMMA "/>
    <s v="4032-2"/>
    <n v="278.08999999999997"/>
    <n v="278.08999999999997"/>
    <s v=""/>
  </r>
  <r>
    <n v="3121"/>
    <s v="4024"/>
    <x v="4"/>
    <d v="2025-05-06T00:00:00"/>
    <m/>
    <x v="1"/>
    <s v="GRITSCH"/>
    <x v="2"/>
    <x v="7"/>
    <n v="1"/>
    <x v="1"/>
    <s v="DIANTEIRO"/>
    <x v="1"/>
    <x v="11"/>
    <s v="HIFLY HF261 TECHCO 1"/>
    <x v="1"/>
    <s v="VW SAVEIRO"/>
    <s v="SDU9F63"/>
    <n v="98885"/>
    <m/>
    <m/>
    <s v=""/>
    <s v="OK "/>
    <s v="GOMMA "/>
    <s v="4032-2"/>
    <n v="278.08999999999997"/>
    <n v="278.08999999999997"/>
    <s v=""/>
  </r>
  <r>
    <s v="3122"/>
    <s v="2924"/>
    <x v="4"/>
    <d v="2025-05-06T00:00:00"/>
    <m/>
    <x v="1"/>
    <s v="GRITSCH"/>
    <x v="2"/>
    <x v="7"/>
    <n v="1"/>
    <x v="1"/>
    <s v="TRASEIRO"/>
    <x v="1"/>
    <x v="11"/>
    <s v="HIFLY HF261 TECHCO 1"/>
    <x v="1"/>
    <s v="VW SAVEIRO"/>
    <s v="SDU9F63"/>
    <n v="98885"/>
    <m/>
    <m/>
    <s v=""/>
    <s v="OK "/>
    <s v="GOMMA "/>
    <s v="4032-2"/>
    <n v="278.08999999999997"/>
    <n v="278.08999999999997"/>
    <s v=""/>
  </r>
  <r>
    <s v="3123"/>
    <s v="2924"/>
    <x v="4"/>
    <d v="2025-05-06T00:00:00"/>
    <m/>
    <x v="1"/>
    <s v="GRITSCH"/>
    <x v="2"/>
    <x v="7"/>
    <n v="1"/>
    <x v="1"/>
    <s v="TRASEIRO"/>
    <x v="1"/>
    <x v="11"/>
    <s v="HIFLY HF261 TECHCO 1"/>
    <x v="1"/>
    <s v="VW SAVEIRO"/>
    <s v="SDU9F63"/>
    <n v="98885"/>
    <m/>
    <m/>
    <s v=""/>
    <s v="OK "/>
    <s v="GOMMA "/>
    <s v="4032-2"/>
    <n v="278.08999999999997"/>
    <n v="278.08999999999997"/>
    <s v=""/>
  </r>
  <r>
    <n v="3126"/>
    <s v="1924"/>
    <x v="4"/>
    <d v="2025-05-06T00:00:00"/>
    <m/>
    <x v="1"/>
    <s v="GRITSCH"/>
    <x v="5"/>
    <x v="22"/>
    <n v="1"/>
    <x v="1"/>
    <s v="TRASEIRO"/>
    <x v="11"/>
    <x v="11"/>
    <s v="HIFLY HF261 TECHCO 1"/>
    <x v="1"/>
    <s v="FIAT STRADA"/>
    <s v="SED9B32"/>
    <n v="70969"/>
    <m/>
    <m/>
    <s v=""/>
    <s v="OK "/>
    <s v="GOMMA "/>
    <n v="2004"/>
    <n v="282.70999999999998"/>
    <n v="282.70999999999998"/>
    <s v=""/>
  </r>
  <r>
    <n v="3127"/>
    <s v="1924"/>
    <x v="4"/>
    <d v="2025-05-06T00:00:00"/>
    <m/>
    <x v="1"/>
    <s v="GRITSCH"/>
    <x v="5"/>
    <x v="22"/>
    <n v="1"/>
    <x v="1"/>
    <s v="TRASEIRO"/>
    <x v="11"/>
    <x v="11"/>
    <s v="HIFLY HF261 TECHCO 1"/>
    <x v="1"/>
    <s v="FIAT STRADA"/>
    <s v="SED9B32"/>
    <n v="70969"/>
    <m/>
    <m/>
    <s v=""/>
    <s v="OK "/>
    <s v="GOMMA "/>
    <n v="2004"/>
    <n v="282.70999999999998"/>
    <n v="282.70999999999998"/>
    <s v=""/>
  </r>
  <r>
    <s v="3117"/>
    <m/>
    <x v="4"/>
    <d v="2025-05-06T00:00:00"/>
    <m/>
    <x v="1"/>
    <s v="GRITSCH"/>
    <x v="5"/>
    <x v="10"/>
    <n v="1"/>
    <x v="3"/>
    <s v="DIANTEIRO"/>
    <x v="7"/>
    <x v="30"/>
    <s v="GOODTRIP KTX816"/>
    <x v="1"/>
    <s v="CAMINHÃO MB 1016"/>
    <s v="SFM3H31"/>
    <n v="57224"/>
    <m/>
    <m/>
    <s v=""/>
    <s v="OK "/>
    <s v="GOMMA "/>
    <s v="2893-1"/>
    <n v="949.15"/>
    <n v="949.15"/>
    <s v=""/>
  </r>
  <r>
    <s v="3118"/>
    <m/>
    <x v="4"/>
    <d v="2025-05-06T00:00:00"/>
    <m/>
    <x v="1"/>
    <s v="GRITSCH"/>
    <x v="5"/>
    <x v="10"/>
    <n v="1"/>
    <x v="3"/>
    <s v="DIANTEIRO"/>
    <x v="7"/>
    <x v="30"/>
    <s v="GOODTRIP KTX816"/>
    <x v="1"/>
    <s v="CAMINHÃO MB 1016"/>
    <s v="SFM3H31"/>
    <n v="57224"/>
    <m/>
    <m/>
    <s v=""/>
    <s v="OK "/>
    <s v="GOMMA "/>
    <s v="2893-1"/>
    <n v="949.15"/>
    <n v="949.15"/>
    <s v=""/>
  </r>
  <r>
    <n v="2538"/>
    <s v="3124"/>
    <x v="4"/>
    <d v="2025-05-06T00:00:00"/>
    <m/>
    <x v="1"/>
    <s v="GRITSCH"/>
    <x v="5"/>
    <x v="6"/>
    <n v="1"/>
    <x v="0"/>
    <s v="TRASEIRO"/>
    <x v="3"/>
    <x v="13"/>
    <s v="ROADX"/>
    <x v="1"/>
    <s v="MB SPRINTER"/>
    <s v="TBA7D21"/>
    <n v="15580"/>
    <m/>
    <m/>
    <s v=""/>
    <s v="OK "/>
    <s v="RS PNEUS "/>
    <s v="18839-3"/>
    <n v="431.32"/>
    <n v="431.32"/>
    <s v=""/>
  </r>
  <r>
    <n v="2425"/>
    <m/>
    <x v="4"/>
    <d v="2025-05-07T00:00:00"/>
    <m/>
    <x v="11"/>
    <s v="GRITSCH"/>
    <x v="5"/>
    <x v="4"/>
    <n v="1"/>
    <x v="4"/>
    <s v="TRASEIRO"/>
    <x v="10"/>
    <x v="31"/>
    <s v="RECAP"/>
    <x v="0"/>
    <s v="CAMINHÃO VW 33.330"/>
    <s v="SEW5B72"/>
    <n v="206958"/>
    <m/>
    <m/>
    <s v=""/>
    <s v="OK "/>
    <s v="EST"/>
    <s v="EST"/>
    <n v="0"/>
    <n v="0"/>
    <s v=""/>
  </r>
  <r>
    <m/>
    <m/>
    <x v="4"/>
    <d v="2025-05-09T00:00:00"/>
    <m/>
    <x v="11"/>
    <s v="GRITSCH"/>
    <x v="5"/>
    <x v="10"/>
    <n v="1"/>
    <x v="1"/>
    <s v="DIANTEIRO"/>
    <x v="1"/>
    <x v="13"/>
    <s v="RXMOTION"/>
    <x v="1"/>
    <s v="VW SAVEIRO"/>
    <s v="SDU9F93"/>
    <n v="125831"/>
    <n v="126345"/>
    <m/>
    <s v=""/>
    <s v="OK "/>
    <s v="RS PNEUS "/>
    <s v="20772-1"/>
    <n v="278.08999999999997"/>
    <n v="278.08999999999997"/>
    <s v=""/>
  </r>
  <r>
    <m/>
    <m/>
    <x v="4"/>
    <d v="2025-05-09T00:00:00"/>
    <m/>
    <x v="11"/>
    <s v="GRITSCH"/>
    <x v="5"/>
    <x v="10"/>
    <n v="1"/>
    <x v="1"/>
    <s v="DIANTEIRO"/>
    <x v="1"/>
    <x v="13"/>
    <s v="RXMOTION"/>
    <x v="1"/>
    <s v="VW SAVEIRO"/>
    <s v="SDU9F93"/>
    <n v="125831"/>
    <n v="126345"/>
    <m/>
    <s v=""/>
    <s v="OK "/>
    <s v="RS PNEUS "/>
    <s v="20772-1"/>
    <n v="278.08999999999997"/>
    <n v="278.08999999999997"/>
    <s v=""/>
  </r>
  <r>
    <m/>
    <m/>
    <x v="4"/>
    <d v="2025-05-09T00:00:00"/>
    <m/>
    <x v="11"/>
    <s v="GRITSCH"/>
    <x v="5"/>
    <x v="10"/>
    <n v="1"/>
    <x v="1"/>
    <s v="TRASEIRO"/>
    <x v="1"/>
    <x v="13"/>
    <s v="RXMOTION"/>
    <x v="1"/>
    <s v="VW SAVEIRO"/>
    <s v="SDU9F93"/>
    <n v="125831"/>
    <n v="126345"/>
    <m/>
    <s v=""/>
    <s v="OK "/>
    <s v="RS PNEUS "/>
    <s v="20772-1"/>
    <n v="278.08999999999997"/>
    <n v="278.08999999999997"/>
    <s v=""/>
  </r>
  <r>
    <m/>
    <m/>
    <x v="4"/>
    <d v="2025-05-09T00:00:00"/>
    <m/>
    <x v="11"/>
    <s v="GRITSCH"/>
    <x v="5"/>
    <x v="10"/>
    <n v="1"/>
    <x v="1"/>
    <s v="TRASEIRO"/>
    <x v="1"/>
    <x v="13"/>
    <s v="RXMOTION"/>
    <x v="1"/>
    <s v="VW SAVEIRO"/>
    <s v="SDU9F93"/>
    <n v="125831"/>
    <n v="126345"/>
    <m/>
    <s v=""/>
    <s v="OK "/>
    <s v="RS PNEUS "/>
    <s v="20772-1"/>
    <n v="278.08999999999997"/>
    <n v="278.08999999999997"/>
    <s v=""/>
  </r>
  <r>
    <n v="3138"/>
    <s v="4424"/>
    <x v="4"/>
    <d v="2025-05-11T00:00:00"/>
    <m/>
    <x v="1"/>
    <s v="GRITSCH"/>
    <x v="3"/>
    <x v="18"/>
    <n v="1"/>
    <x v="0"/>
    <s v="DIANTEIRO"/>
    <x v="0"/>
    <x v="39"/>
    <s v="SUNNY NL106"/>
    <x v="1"/>
    <s v="RENAULT MASTER"/>
    <s v="BDD0837"/>
    <n v="117186"/>
    <m/>
    <m/>
    <s v=""/>
    <s v="OK "/>
    <s v="GOMMA "/>
    <n v="4032"/>
    <n v="507.87"/>
    <n v="507.87"/>
    <s v=""/>
  </r>
  <r>
    <n v="3139"/>
    <s v="4024"/>
    <x v="4"/>
    <d v="2025-05-11T00:00:00"/>
    <m/>
    <x v="1"/>
    <s v="GRITSCH"/>
    <x v="3"/>
    <x v="18"/>
    <n v="1"/>
    <x v="0"/>
    <s v="DIANTEIRO"/>
    <x v="0"/>
    <x v="39"/>
    <s v="SUNNY NL106"/>
    <x v="1"/>
    <s v="RENAULT MASTER"/>
    <s v="BDD0837"/>
    <n v="117186"/>
    <m/>
    <m/>
    <s v=""/>
    <s v="OK "/>
    <s v="GOMMA "/>
    <n v="4032"/>
    <n v="507.87"/>
    <n v="507.87"/>
    <s v=""/>
  </r>
  <r>
    <s v="3137"/>
    <s v="2924"/>
    <x v="4"/>
    <d v="2025-05-11T00:00:00"/>
    <m/>
    <x v="1"/>
    <s v="GRITSCH"/>
    <x v="3"/>
    <x v="18"/>
    <n v="1"/>
    <x v="0"/>
    <s v="DIANTEIRO"/>
    <x v="0"/>
    <x v="39"/>
    <s v="SUNNY NL106"/>
    <x v="1"/>
    <s v="RENAULT MASTER"/>
    <s v="SDS3F57"/>
    <n v="277560"/>
    <m/>
    <m/>
    <s v=""/>
    <s v="OK "/>
    <s v="GOMMA "/>
    <n v="4032"/>
    <n v="507.87"/>
    <n v="507.87"/>
    <s v=""/>
  </r>
  <r>
    <s v="3136"/>
    <s v="2924"/>
    <x v="4"/>
    <d v="2025-05-11T00:00:00"/>
    <m/>
    <x v="1"/>
    <s v="GRITSCH"/>
    <x v="3"/>
    <x v="18"/>
    <n v="1"/>
    <x v="0"/>
    <s v="DIANTEIRO"/>
    <x v="0"/>
    <x v="39"/>
    <s v="SUNNY NL106"/>
    <x v="1"/>
    <s v="RENAULT MASTER"/>
    <s v="SDS3F57"/>
    <n v="277560"/>
    <m/>
    <m/>
    <s v=""/>
    <s v="OK "/>
    <s v="GOMMA "/>
    <n v="4032"/>
    <n v="507.87"/>
    <n v="507.87"/>
    <s v=""/>
  </r>
  <r>
    <n v="2978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n v="131657"/>
    <n v="131657"/>
    <m/>
    <m/>
    <s v=""/>
    <s v="OK "/>
    <s v="RS PNEUS "/>
    <s v="20772-3"/>
    <n v="458.47"/>
    <n v="458.47"/>
    <s v=""/>
  </r>
  <r>
    <n v="2979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n v="131657"/>
    <n v="131657"/>
    <m/>
    <m/>
    <s v=""/>
    <s v="OK "/>
    <s v="RS PNEUS "/>
    <s v="20772-3"/>
    <n v="458.47"/>
    <n v="458.47"/>
    <s v=""/>
  </r>
  <r>
    <n v="2967"/>
    <s v="1724"/>
    <x v="4"/>
    <d v="2025-05-12T00:00:00"/>
    <m/>
    <x v="11"/>
    <s v="GRITSCH"/>
    <x v="1"/>
    <x v="2"/>
    <n v="1"/>
    <x v="0"/>
    <s v="TRASEIRO"/>
    <x v="0"/>
    <x v="13"/>
    <s v="RXQUEST C02 "/>
    <x v="1"/>
    <s v="RENAULT MASTER"/>
    <s v="BEP1I21"/>
    <n v="106674"/>
    <m/>
    <m/>
    <s v=""/>
    <s v="OK "/>
    <s v="RS PNEUS "/>
    <s v="20772-3"/>
    <n v="458.47"/>
    <n v="458.47"/>
    <s v=""/>
  </r>
  <r>
    <n v="2968"/>
    <s v="1724"/>
    <x v="4"/>
    <d v="2025-05-12T00:00:00"/>
    <m/>
    <x v="11"/>
    <s v="GRITSCH"/>
    <x v="1"/>
    <x v="2"/>
    <n v="1"/>
    <x v="0"/>
    <s v="TRASEIRO"/>
    <x v="0"/>
    <x v="13"/>
    <s v="RXQUEST C02 "/>
    <x v="1"/>
    <s v="RENAULT MASTER"/>
    <s v="BEP1I21"/>
    <n v="106674"/>
    <m/>
    <m/>
    <s v=""/>
    <s v="OK "/>
    <s v="RS PNEUS "/>
    <s v="20772-3"/>
    <n v="458.47"/>
    <n v="458.47"/>
    <s v=""/>
  </r>
  <r>
    <n v="2969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BEP1I21"/>
    <n v="106674"/>
    <m/>
    <m/>
    <s v=""/>
    <s v="OK "/>
    <s v="RS PNEUS "/>
    <s v="20772-3"/>
    <n v="458.47"/>
    <n v="458.47"/>
    <s v=""/>
  </r>
  <r>
    <n v="2970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BEP1I21"/>
    <n v="106674"/>
    <m/>
    <m/>
    <s v=""/>
    <s v="OK "/>
    <s v="RS PNEUS "/>
    <s v="20772-3"/>
    <n v="458.47"/>
    <n v="458.47"/>
    <s v=""/>
  </r>
  <r>
    <n v="2975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BEP1I42"/>
    <n v="64988"/>
    <m/>
    <m/>
    <s v=""/>
    <s v="OK "/>
    <s v="RS PNEUS "/>
    <s v="20772-3"/>
    <n v="458.47"/>
    <n v="458.47"/>
    <s v=""/>
  </r>
  <r>
    <n v="2976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BEP1I42"/>
    <n v="64988"/>
    <m/>
    <m/>
    <s v=""/>
    <s v="OK "/>
    <s v="RS PNEUS "/>
    <s v="20772-3"/>
    <n v="458.47"/>
    <n v="458.47"/>
    <s v=""/>
  </r>
  <r>
    <n v="2987"/>
    <s v="3224"/>
    <x v="4"/>
    <d v="2025-05-12T00:00:00"/>
    <m/>
    <x v="11"/>
    <s v="GRITSCH"/>
    <x v="1"/>
    <x v="2"/>
    <n v="1"/>
    <x v="0"/>
    <s v="TRASEIRO"/>
    <x v="0"/>
    <x v="13"/>
    <s v="RXQUEST C02 "/>
    <x v="1"/>
    <s v="RENAULT MASTER"/>
    <s v="BEP1I43"/>
    <n v="68539"/>
    <m/>
    <m/>
    <s v=""/>
    <s v="OK "/>
    <s v="RS PNEUS "/>
    <s v="20772-3"/>
    <n v="458.47"/>
    <n v="458.47"/>
    <s v=""/>
  </r>
  <r>
    <s v="2988"/>
    <s v="3224"/>
    <x v="4"/>
    <d v="2025-05-12T00:00:00"/>
    <m/>
    <x v="11"/>
    <s v="GRITSCH"/>
    <x v="1"/>
    <x v="2"/>
    <n v="1"/>
    <x v="0"/>
    <s v="TRASEIRO"/>
    <x v="0"/>
    <x v="13"/>
    <s v="RXQUEST C02 "/>
    <x v="1"/>
    <s v="RENAULT MASTER"/>
    <s v="BEP1I43"/>
    <n v="68359"/>
    <m/>
    <m/>
    <s v=""/>
    <s v="OK "/>
    <s v="RS PNEUS "/>
    <s v="20772-3"/>
    <n v="458.47"/>
    <n v="458.47"/>
    <s v=""/>
  </r>
  <r>
    <n v="2980"/>
    <s v="2323"/>
    <x v="4"/>
    <d v="2025-05-12T00:00:00"/>
    <m/>
    <x v="11"/>
    <s v="GRITSCH"/>
    <x v="5"/>
    <x v="8"/>
    <n v="1"/>
    <x v="0"/>
    <s v="TRASEIRO"/>
    <x v="0"/>
    <x v="13"/>
    <s v="ROADX"/>
    <x v="1"/>
    <s v="RENAULT MASTER"/>
    <s v="SEJ1H99"/>
    <n v="199200"/>
    <m/>
    <m/>
    <s v=""/>
    <s v="OK "/>
    <s v="RS PNEUS "/>
    <s v="20772-3"/>
    <n v="458.47"/>
    <n v="458.47"/>
    <s v=""/>
  </r>
  <r>
    <n v="2981"/>
    <s v="3224"/>
    <x v="4"/>
    <d v="2025-05-12T00:00:00"/>
    <m/>
    <x v="11"/>
    <s v="GRITSCH"/>
    <x v="5"/>
    <x v="8"/>
    <n v="1"/>
    <x v="0"/>
    <s v="TRASEIRO"/>
    <x v="0"/>
    <x v="13"/>
    <s v="ROADX"/>
    <x v="1"/>
    <s v="RENAULT MASTER"/>
    <s v="SEJ1H99"/>
    <n v="199200"/>
    <m/>
    <m/>
    <s v=""/>
    <s v="OK "/>
    <s v="RS PNEUS "/>
    <s v="20772-3"/>
    <n v="458.47"/>
    <n v="458.47"/>
    <s v=""/>
  </r>
  <r>
    <n v="2982"/>
    <s v="3224"/>
    <x v="4"/>
    <d v="2025-05-12T00:00:00"/>
    <m/>
    <x v="11"/>
    <s v="GRITSCH"/>
    <x v="5"/>
    <x v="8"/>
    <n v="1"/>
    <x v="0"/>
    <s v="DIANTEIRO"/>
    <x v="0"/>
    <x v="13"/>
    <s v="ROADX"/>
    <x v="1"/>
    <s v="RENAULT MASTER"/>
    <s v="SEJ1H99"/>
    <n v="199200"/>
    <m/>
    <m/>
    <s v=""/>
    <s v="OK "/>
    <s v="RS PNEUS "/>
    <s v="20772-3"/>
    <n v="458.47"/>
    <n v="458.47"/>
    <s v=""/>
  </r>
  <r>
    <n v="2983"/>
    <s v="3224"/>
    <x v="4"/>
    <d v="2025-05-12T00:00:00"/>
    <m/>
    <x v="11"/>
    <s v="GRITSCH"/>
    <x v="5"/>
    <x v="8"/>
    <n v="1"/>
    <x v="0"/>
    <s v="DIANTEIRO"/>
    <x v="0"/>
    <x v="13"/>
    <s v="ROADX"/>
    <x v="1"/>
    <s v="RENAULT MASTER"/>
    <s v="SEJ1H99"/>
    <n v="199200"/>
    <m/>
    <m/>
    <s v=""/>
    <s v="OK "/>
    <s v="RS PNEUS "/>
    <s v="20772-3"/>
    <n v="458.47"/>
    <n v="458.47"/>
    <s v=""/>
  </r>
  <r>
    <n v="2971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SES1B65"/>
    <n v="121407"/>
    <m/>
    <m/>
    <s v=""/>
    <s v="OK "/>
    <s v="RS PNEUS "/>
    <s v="20772-3"/>
    <n v="458.47"/>
    <n v="458.47"/>
    <s v=""/>
  </r>
  <r>
    <n v="2972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SES1B65"/>
    <n v="121407"/>
    <m/>
    <m/>
    <s v=""/>
    <s v="OK "/>
    <s v="RS PNEUS "/>
    <s v="20772-3"/>
    <n v="458.47"/>
    <n v="458.47"/>
    <s v=""/>
  </r>
  <r>
    <n v="2984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SFD2H37"/>
    <n v="32547"/>
    <m/>
    <m/>
    <s v=""/>
    <s v="OK "/>
    <s v="RS PNEUS "/>
    <s v="20772-3"/>
    <n v="458.47"/>
    <n v="458.47"/>
    <s v=""/>
  </r>
  <r>
    <n v="2985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SFD2H37"/>
    <n v="32547"/>
    <m/>
    <m/>
    <s v=""/>
    <s v="OK "/>
    <s v="RS PNEUS "/>
    <s v="20772-3"/>
    <n v="458.47"/>
    <n v="458.47"/>
    <s v=""/>
  </r>
  <r>
    <n v="3001"/>
    <s v="0125"/>
    <x v="4"/>
    <d v="2025-05-12T00:00:00"/>
    <m/>
    <x v="11"/>
    <s v="GRITSCH"/>
    <x v="1"/>
    <x v="2"/>
    <n v="1"/>
    <x v="3"/>
    <s v="DIANTEIR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2"/>
    <s v="0125"/>
    <x v="4"/>
    <d v="2025-05-12T00:00:00"/>
    <m/>
    <x v="11"/>
    <s v="GRITSCH"/>
    <x v="1"/>
    <x v="2"/>
    <n v="1"/>
    <x v="3"/>
    <s v="DIANTEIR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3"/>
    <s v="0125"/>
    <x v="4"/>
    <d v="2025-05-12T00:00:00"/>
    <m/>
    <x v="11"/>
    <s v="GRITSCH"/>
    <x v="1"/>
    <x v="2"/>
    <n v="1"/>
    <x v="3"/>
    <s v="TRAÇÃ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4"/>
    <s v="0125"/>
    <x v="4"/>
    <d v="2025-05-12T00:00:00"/>
    <m/>
    <x v="11"/>
    <s v="GRITSCH"/>
    <x v="1"/>
    <x v="2"/>
    <n v="1"/>
    <x v="3"/>
    <s v="TRAÇÃ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5"/>
    <s v="0125"/>
    <x v="4"/>
    <d v="2025-05-12T00:00:00"/>
    <m/>
    <x v="11"/>
    <s v="GRITSCH"/>
    <x v="1"/>
    <x v="2"/>
    <n v="1"/>
    <x v="3"/>
    <s v="TRAÇÃ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6"/>
    <s v="0125"/>
    <x v="4"/>
    <d v="2025-05-12T00:00:00"/>
    <m/>
    <x v="11"/>
    <s v="GRITSCH"/>
    <x v="1"/>
    <x v="2"/>
    <n v="1"/>
    <x v="3"/>
    <s v="TRAÇÃ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29"/>
    <s v="2224"/>
    <x v="4"/>
    <d v="2025-05-12T00:00:00"/>
    <m/>
    <x v="11"/>
    <s v="GRITSCH"/>
    <x v="5"/>
    <x v="22"/>
    <n v="1"/>
    <x v="1"/>
    <s v="DIANTEIRO"/>
    <x v="11"/>
    <x v="13"/>
    <s v="ROADX"/>
    <x v="1"/>
    <s v="FIAT STRADA"/>
    <s v="SDT5A68"/>
    <n v="127097"/>
    <m/>
    <m/>
    <s v=""/>
    <s v="OK "/>
    <s v="RS PNEUS "/>
    <s v="20054-1"/>
    <n v="276.68"/>
    <n v="276.68"/>
    <s v=""/>
  </r>
  <r>
    <n v="3030"/>
    <s v="2224"/>
    <x v="4"/>
    <d v="2025-05-12T00:00:00"/>
    <m/>
    <x v="11"/>
    <s v="GRITSCH"/>
    <x v="5"/>
    <x v="22"/>
    <n v="1"/>
    <x v="1"/>
    <s v="DIANTEIRO"/>
    <x v="11"/>
    <x v="13"/>
    <s v="ROADX"/>
    <x v="1"/>
    <s v="FIAT STRADA"/>
    <s v="SDT5A68"/>
    <n v="127197"/>
    <m/>
    <m/>
    <s v=""/>
    <s v="OK "/>
    <s v="RS PNEUS "/>
    <s v="20054-1"/>
    <n v="276.68"/>
    <n v="276.68"/>
    <s v=""/>
  </r>
  <r>
    <n v="3013"/>
    <s v="2024"/>
    <x v="4"/>
    <d v="2025-05-12T00:00:00"/>
    <m/>
    <x v="11"/>
    <s v="GRITSCH"/>
    <x v="2"/>
    <x v="14"/>
    <n v="1"/>
    <x v="1"/>
    <s v="DIANTEIRO"/>
    <x v="1"/>
    <x v="13"/>
    <s v="ROADX"/>
    <x v="1"/>
    <s v="VW SAVEIRO"/>
    <s v="SEI5B94"/>
    <n v="142074"/>
    <m/>
    <m/>
    <s v=""/>
    <s v="OK "/>
    <s v="RS PNEUS "/>
    <s v="20772-1"/>
    <n v="278.08999999999997"/>
    <n v="278.08999999999997"/>
    <s v=""/>
  </r>
  <r>
    <n v="3014"/>
    <s v="2024"/>
    <x v="4"/>
    <d v="2025-05-12T00:00:00"/>
    <m/>
    <x v="11"/>
    <s v="GRITSCH"/>
    <x v="2"/>
    <x v="14"/>
    <n v="1"/>
    <x v="1"/>
    <s v="DIANTEIRO"/>
    <x v="1"/>
    <x v="13"/>
    <s v="ROADX"/>
    <x v="1"/>
    <s v="VW SAVEIRO"/>
    <s v="SEI5B94"/>
    <n v="142074"/>
    <m/>
    <m/>
    <s v=""/>
    <s v="OK "/>
    <s v="RS PNEUS "/>
    <s v="20772-1"/>
    <n v="278.08999999999997"/>
    <n v="278.08999999999997"/>
    <s v=""/>
  </r>
  <r>
    <n v="3015"/>
    <s v="1724"/>
    <x v="4"/>
    <d v="2025-05-12T00:00:00"/>
    <m/>
    <x v="11"/>
    <s v="GRITSCH"/>
    <x v="2"/>
    <x v="14"/>
    <n v="1"/>
    <x v="1"/>
    <s v="TRASEIRO"/>
    <x v="1"/>
    <x v="13"/>
    <s v="ROADX"/>
    <x v="1"/>
    <s v="VW SAVEIRO"/>
    <s v="SEI5B94"/>
    <n v="142074"/>
    <m/>
    <m/>
    <s v=""/>
    <s v="OK "/>
    <s v="RS PNEUS "/>
    <s v="20772-1"/>
    <n v="278.08999999999997"/>
    <n v="278.08999999999997"/>
    <s v=""/>
  </r>
  <r>
    <n v="3016"/>
    <s v="1924"/>
    <x v="4"/>
    <d v="2025-05-12T00:00:00"/>
    <m/>
    <x v="11"/>
    <s v="GRITSCH"/>
    <x v="2"/>
    <x v="14"/>
    <n v="1"/>
    <x v="1"/>
    <s v="TRASEIRO"/>
    <x v="1"/>
    <x v="13"/>
    <s v="ROADX"/>
    <x v="1"/>
    <s v="VW SAVEIRO"/>
    <s v="SEI5B94"/>
    <n v="142074"/>
    <m/>
    <m/>
    <s v=""/>
    <s v="OK "/>
    <s v="RS PNEUS "/>
    <s v="20772-1"/>
    <n v="278.08999999999997"/>
    <n v="278.08999999999997"/>
    <s v=""/>
  </r>
  <r>
    <s v="3025"/>
    <s v="0125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19"/>
    <n v="59022"/>
    <m/>
    <m/>
    <s v=""/>
    <s v="OK "/>
    <s v="RS PNEUS "/>
    <s v="20772-1"/>
    <n v="278.08999999999997"/>
    <n v="278.08999999999997"/>
    <s v=""/>
  </r>
  <r>
    <s v="3026"/>
    <s v="0125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19"/>
    <n v="59022"/>
    <m/>
    <m/>
    <s v=""/>
    <s v="OK "/>
    <s v="RS PNEUS "/>
    <s v="20772-1"/>
    <n v="278.08999999999997"/>
    <n v="278.08999999999997"/>
    <s v=""/>
  </r>
  <r>
    <n v="3027"/>
    <s v="0125"/>
    <x v="4"/>
    <d v="2025-05-12T00:00:00"/>
    <m/>
    <x v="11"/>
    <s v="GRITSCH"/>
    <x v="1"/>
    <x v="2"/>
    <n v="1"/>
    <x v="1"/>
    <s v="TRASEIRO"/>
    <x v="1"/>
    <x v="13"/>
    <s v="ROADX"/>
    <x v="1"/>
    <s v="VW SAVEIRO"/>
    <s v="SEP6E19"/>
    <n v="59022"/>
    <m/>
    <m/>
    <s v=""/>
    <s v="OK "/>
    <s v="RS PNEUS "/>
    <s v="20772-1"/>
    <n v="278.08999999999997"/>
    <n v="278.08999999999997"/>
    <s v=""/>
  </r>
  <r>
    <n v="3029"/>
    <s v="0125"/>
    <x v="4"/>
    <d v="2025-05-12T00:00:00"/>
    <m/>
    <x v="11"/>
    <s v="GRITSCH"/>
    <x v="1"/>
    <x v="2"/>
    <n v="1"/>
    <x v="1"/>
    <s v="TRASEIRO"/>
    <x v="1"/>
    <x v="13"/>
    <s v="ROADX"/>
    <x v="1"/>
    <s v="VW SAVEIRO"/>
    <s v="SEP6E19"/>
    <n v="59022"/>
    <m/>
    <m/>
    <s v=""/>
    <s v="OK "/>
    <s v="RS PNEUS "/>
    <s v="20772-1"/>
    <n v="278.08999999999997"/>
    <n v="278.08999999999997"/>
    <s v=""/>
  </r>
  <r>
    <n v="3021"/>
    <s v="1924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26"/>
    <n v="59159"/>
    <m/>
    <m/>
    <s v=""/>
    <s v="OK "/>
    <s v="RS PNEUS "/>
    <s v="20772-1"/>
    <n v="278.08999999999997"/>
    <n v="278.08999999999997"/>
    <s v=""/>
  </r>
  <r>
    <n v="3022"/>
    <s v="1924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26"/>
    <n v="59159"/>
    <m/>
    <m/>
    <s v=""/>
    <s v="OK "/>
    <s v="RS PNEUS "/>
    <s v="20772-1"/>
    <n v="278.08999999999997"/>
    <n v="278.08999999999997"/>
    <s v=""/>
  </r>
  <r>
    <n v="3023"/>
    <s v="2024"/>
    <x v="4"/>
    <d v="2025-05-12T00:00:00"/>
    <m/>
    <x v="11"/>
    <s v="GRITSCH"/>
    <x v="1"/>
    <x v="2"/>
    <n v="1"/>
    <x v="1"/>
    <s v="TRASEIRO"/>
    <x v="1"/>
    <x v="13"/>
    <s v="ROADX"/>
    <x v="1"/>
    <s v="VW SAVEIRO"/>
    <s v="SEP6E26"/>
    <n v="59159"/>
    <m/>
    <m/>
    <s v=""/>
    <s v="OK "/>
    <s v="RS PNEUS "/>
    <s v="20772-1"/>
    <n v="278.08999999999997"/>
    <n v="278.08999999999997"/>
    <s v=""/>
  </r>
  <r>
    <n v="3024"/>
    <s v="1924"/>
    <x v="4"/>
    <d v="2025-05-12T00:00:00"/>
    <m/>
    <x v="11"/>
    <s v="GRITSCH"/>
    <x v="1"/>
    <x v="2"/>
    <n v="1"/>
    <x v="1"/>
    <s v="TRASEIRO"/>
    <x v="1"/>
    <x v="13"/>
    <s v="ROADX"/>
    <x v="1"/>
    <s v="VW SAVEIRO"/>
    <s v="SEP6E26"/>
    <n v="59159"/>
    <m/>
    <m/>
    <s v=""/>
    <s v="OK "/>
    <s v="RS PNEUS "/>
    <s v="20772-1"/>
    <n v="278.08999999999997"/>
    <n v="278.08999999999997"/>
    <s v=""/>
  </r>
  <r>
    <n v="3017"/>
    <s v="1924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34"/>
    <n v="36026"/>
    <m/>
    <m/>
    <s v=""/>
    <s v="OK "/>
    <s v="RS PNEUS "/>
    <s v="20772-1"/>
    <n v="278.08999999999997"/>
    <n v="278.08999999999997"/>
    <s v=""/>
  </r>
  <r>
    <n v="3018"/>
    <s v="1924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34"/>
    <n v="36026"/>
    <m/>
    <m/>
    <s v=""/>
    <s v="OK "/>
    <s v="RS PNEUS "/>
    <s v="20772-1"/>
    <n v="278.08999999999997"/>
    <n v="278.08999999999997"/>
    <s v=""/>
  </r>
  <r>
    <s v="3007"/>
    <s v="2724"/>
    <x v="4"/>
    <d v="2025-05-12T00:00:00"/>
    <m/>
    <x v="11"/>
    <s v="GRITSCH"/>
    <x v="5"/>
    <x v="8"/>
    <n v="1"/>
    <x v="0"/>
    <s v="DIANT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08"/>
    <s v="5124"/>
    <x v="4"/>
    <d v="2025-05-12T00:00:00"/>
    <m/>
    <x v="11"/>
    <s v="GRITSCH"/>
    <x v="5"/>
    <x v="8"/>
    <n v="1"/>
    <x v="0"/>
    <s v="DIANT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09"/>
    <s v="5124"/>
    <x v="4"/>
    <d v="2025-05-12T00:00:00"/>
    <m/>
    <x v="11"/>
    <s v="GRITSCH"/>
    <x v="5"/>
    <x v="8"/>
    <n v="1"/>
    <x v="0"/>
    <s v="TRAS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10"/>
    <s v="5124"/>
    <x v="4"/>
    <d v="2025-05-12T00:00:00"/>
    <m/>
    <x v="11"/>
    <s v="GRITSCH"/>
    <x v="5"/>
    <x v="8"/>
    <n v="1"/>
    <x v="0"/>
    <s v="TRAS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11"/>
    <s v="5124"/>
    <x v="4"/>
    <d v="2025-05-12T00:00:00"/>
    <m/>
    <x v="11"/>
    <s v="GRITSCH"/>
    <x v="5"/>
    <x v="8"/>
    <n v="1"/>
    <x v="0"/>
    <s v="TRAS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12"/>
    <s v="5124"/>
    <x v="4"/>
    <d v="2025-05-12T00:00:00"/>
    <m/>
    <x v="11"/>
    <s v="GRITSCH"/>
    <x v="5"/>
    <x v="8"/>
    <n v="1"/>
    <x v="0"/>
    <s v="TRAS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2993"/>
    <s v="4523"/>
    <x v="4"/>
    <d v="2025-05-12T00:00:00"/>
    <m/>
    <x v="11"/>
    <s v="GRITSCH"/>
    <x v="1"/>
    <x v="2"/>
    <n v="1"/>
    <x v="0"/>
    <s v="DIANTEIRO"/>
    <x v="5"/>
    <x v="13"/>
    <s v="RXQUEST C02 "/>
    <x v="1"/>
    <s v="MB SPRINTER"/>
    <s v="SF14A36"/>
    <n v="118721"/>
    <m/>
    <m/>
    <s v=""/>
    <s v="OK "/>
    <s v="RS PNEUS "/>
    <s v="20772-4"/>
    <n v="481.03"/>
    <n v="481.03"/>
    <s v=""/>
  </r>
  <r>
    <n v="2994"/>
    <s v="4523"/>
    <x v="4"/>
    <d v="2025-05-12T00:00:00"/>
    <m/>
    <x v="11"/>
    <s v="GRITSCH"/>
    <x v="1"/>
    <x v="2"/>
    <n v="1"/>
    <x v="0"/>
    <s v="DIANTEIRO"/>
    <x v="5"/>
    <x v="13"/>
    <s v="RXQUEST C02 "/>
    <x v="1"/>
    <s v="MB SPRINTER"/>
    <s v="SF14A36"/>
    <n v="118721"/>
    <m/>
    <m/>
    <s v=""/>
    <s v="OK "/>
    <s v="RS PNEUS "/>
    <s v="20772-4"/>
    <n v="481.03"/>
    <n v="481.03"/>
    <s v=""/>
  </r>
  <r>
    <n v="2995"/>
    <s v="4523"/>
    <x v="4"/>
    <d v="2025-05-12T00:00:00"/>
    <m/>
    <x v="11"/>
    <s v="GRITSCH"/>
    <x v="1"/>
    <x v="2"/>
    <n v="1"/>
    <x v="0"/>
    <s v="TRASEIRO"/>
    <x v="5"/>
    <x v="13"/>
    <s v="RXQUEST C02 "/>
    <x v="1"/>
    <s v="MB SPRINTER"/>
    <s v="SF14A36"/>
    <n v="118721"/>
    <m/>
    <m/>
    <s v=""/>
    <s v="OK "/>
    <s v="RS PNEUS "/>
    <s v="20772-4"/>
    <n v="481.03"/>
    <n v="481.03"/>
    <s v=""/>
  </r>
  <r>
    <n v="2996"/>
    <s v="4523"/>
    <x v="4"/>
    <d v="2025-05-12T00:00:00"/>
    <m/>
    <x v="11"/>
    <s v="GRITSCH"/>
    <x v="1"/>
    <x v="2"/>
    <n v="1"/>
    <x v="0"/>
    <s v="TRASEIRO"/>
    <x v="5"/>
    <x v="13"/>
    <s v="RXQUEST C02 "/>
    <x v="1"/>
    <s v="MB SPRINTER"/>
    <s v="SF14A36"/>
    <n v="118721"/>
    <m/>
    <m/>
    <s v=""/>
    <s v="OK "/>
    <s v="RS PNEUS "/>
    <s v="20772-4"/>
    <n v="481.03"/>
    <n v="481.03"/>
    <s v=""/>
  </r>
  <r>
    <s v="2989"/>
    <s v="3324"/>
    <x v="4"/>
    <d v="2025-05-12T00:00:00"/>
    <m/>
    <x v="11"/>
    <s v="GRITSCH"/>
    <x v="5"/>
    <x v="20"/>
    <n v="1"/>
    <x v="0"/>
    <s v="TRASEIRO"/>
    <x v="5"/>
    <x v="13"/>
    <s v="ROADX"/>
    <x v="1"/>
    <s v="MB SPRINTER"/>
    <s v="TAP3G60"/>
    <n v="82800"/>
    <m/>
    <m/>
    <s v=""/>
    <s v="OK "/>
    <s v="RS PNEUS "/>
    <s v="20772-4"/>
    <n v="481.03"/>
    <n v="481.03"/>
    <s v=""/>
  </r>
  <r>
    <s v="2990"/>
    <s v="3324"/>
    <x v="4"/>
    <d v="2025-05-12T00:00:00"/>
    <m/>
    <x v="11"/>
    <s v="GRITSCH"/>
    <x v="5"/>
    <x v="20"/>
    <n v="1"/>
    <x v="0"/>
    <s v="TRASEIRO"/>
    <x v="5"/>
    <x v="13"/>
    <s v="ROADX"/>
    <x v="1"/>
    <s v="MB SPRINTER"/>
    <s v="TAP3G60"/>
    <n v="82800"/>
    <m/>
    <m/>
    <s v=""/>
    <s v="OK "/>
    <s v="RS PNEUS "/>
    <s v="20772-4"/>
    <n v="481.03"/>
    <n v="481.03"/>
    <s v=""/>
  </r>
  <r>
    <n v="2991"/>
    <s v="3124"/>
    <x v="4"/>
    <d v="2025-05-12T00:00:00"/>
    <m/>
    <x v="11"/>
    <s v="GRITSCH"/>
    <x v="5"/>
    <x v="20"/>
    <n v="1"/>
    <x v="0"/>
    <s v="DIANTEIRO"/>
    <x v="5"/>
    <x v="13"/>
    <s v="ROADX"/>
    <x v="1"/>
    <s v="MB SPRINTER"/>
    <s v="TAP3G60"/>
    <n v="82800"/>
    <m/>
    <m/>
    <s v=""/>
    <s v="OK "/>
    <s v="RS PNEUS "/>
    <s v="20772-4"/>
    <n v="481.03"/>
    <n v="481.03"/>
    <s v=""/>
  </r>
  <r>
    <n v="2992"/>
    <s v="3124"/>
    <x v="4"/>
    <d v="2025-05-12T00:00:00"/>
    <m/>
    <x v="11"/>
    <s v="GRITSCH"/>
    <x v="5"/>
    <x v="20"/>
    <n v="1"/>
    <x v="0"/>
    <s v="DIANTEIRO"/>
    <x v="5"/>
    <x v="13"/>
    <s v="ROADX"/>
    <x v="1"/>
    <s v="MB SPRINTER"/>
    <s v="TAP3G60"/>
    <n v="82800"/>
    <m/>
    <m/>
    <s v=""/>
    <s v="OK "/>
    <s v="RS PNEUS "/>
    <s v="20772-4"/>
    <n v="481.03"/>
    <n v="481.03"/>
    <s v=""/>
  </r>
  <r>
    <s v="2997"/>
    <s v="1924"/>
    <x v="4"/>
    <d v="2025-05-15T00:00:00"/>
    <m/>
    <x v="11"/>
    <s v="GRITSCH"/>
    <x v="5"/>
    <x v="6"/>
    <n v="1"/>
    <x v="3"/>
    <s v="TRASEIRO"/>
    <x v="4"/>
    <x v="52"/>
    <s v="BF188"/>
    <x v="1"/>
    <s v="FORD CARGO 816S"/>
    <s v="BED1E73"/>
    <n v="334860"/>
    <m/>
    <m/>
    <s v=""/>
    <s v="OK "/>
    <s v="RS PNEUS "/>
    <s v="20772-2"/>
    <n v="601.28"/>
    <n v="601.28"/>
    <s v=""/>
  </r>
  <r>
    <s v="2998"/>
    <s v="1924"/>
    <x v="4"/>
    <d v="2025-05-15T00:00:00"/>
    <m/>
    <x v="11"/>
    <s v="GRITSCH"/>
    <x v="5"/>
    <x v="6"/>
    <n v="1"/>
    <x v="3"/>
    <s v="TRASEIRO"/>
    <x v="4"/>
    <x v="52"/>
    <s v="BF188"/>
    <x v="1"/>
    <s v="FORD CARGO 816S"/>
    <s v="BED1E73"/>
    <n v="334860"/>
    <m/>
    <m/>
    <s v=""/>
    <s v="OK "/>
    <s v="RS PNEUS "/>
    <s v="20772-2"/>
    <n v="601.28"/>
    <n v="601.28"/>
    <s v=""/>
  </r>
  <r>
    <n v="2999"/>
    <s v="1824"/>
    <x v="4"/>
    <d v="2025-05-15T00:00:00"/>
    <m/>
    <x v="11"/>
    <s v="GRITSCH"/>
    <x v="5"/>
    <x v="6"/>
    <n v="1"/>
    <x v="3"/>
    <s v="TRASEIRO"/>
    <x v="4"/>
    <x v="52"/>
    <s v="BF188"/>
    <x v="1"/>
    <s v="FORD CARGO 816S"/>
    <s v="BED1E73"/>
    <n v="334860"/>
    <m/>
    <m/>
    <s v=""/>
    <s v="OK "/>
    <s v="RS PNEUS "/>
    <s v="20772-2"/>
    <n v="601.28"/>
    <n v="601.28"/>
    <s v=""/>
  </r>
  <r>
    <n v="3000"/>
    <s v="2124"/>
    <x v="4"/>
    <d v="2025-05-15T00:00:00"/>
    <m/>
    <x v="11"/>
    <s v="GRITSCH"/>
    <x v="5"/>
    <x v="6"/>
    <n v="1"/>
    <x v="3"/>
    <s v="TRASEIRO"/>
    <x v="4"/>
    <x v="52"/>
    <s v="BF188"/>
    <x v="1"/>
    <s v="FORD CARGO 816S"/>
    <s v="BED1E73"/>
    <n v="334860"/>
    <m/>
    <m/>
    <s v=""/>
    <s v="OK "/>
    <s v="RS PNEUS "/>
    <s v="20772-2"/>
    <n v="601.28"/>
    <n v="601.28"/>
    <s v=""/>
  </r>
  <r>
    <n v="3032"/>
    <s v="2224"/>
    <x v="4"/>
    <d v="2025-05-15T00:00:00"/>
    <m/>
    <x v="11"/>
    <s v="GRITSCH"/>
    <x v="5"/>
    <x v="9"/>
    <n v="1"/>
    <x v="1"/>
    <s v="DIANTEIRO"/>
    <x v="11"/>
    <x v="13"/>
    <s v="ROADX"/>
    <x v="1"/>
    <s v="FIAT STRADA"/>
    <s v="SDR8E10"/>
    <n v="122566"/>
    <m/>
    <m/>
    <s v=""/>
    <s v="OK "/>
    <s v="RS PNEUS "/>
    <s v="20054-1"/>
    <n v="276.68"/>
    <n v="276.68"/>
    <s v=""/>
  </r>
  <r>
    <n v="3031"/>
    <s v="2224"/>
    <x v="4"/>
    <d v="2025-05-15T00:00:00"/>
    <m/>
    <x v="11"/>
    <s v="GRITSCH"/>
    <x v="5"/>
    <x v="9"/>
    <n v="1"/>
    <x v="1"/>
    <s v="DIANTEIRO"/>
    <x v="11"/>
    <x v="13"/>
    <s v="ROADX"/>
    <x v="1"/>
    <s v="FIAT STRADA"/>
    <s v="SDR8E10"/>
    <n v="122566"/>
    <m/>
    <m/>
    <s v=""/>
    <s v="OK "/>
    <s v="RS PNEUS "/>
    <s v="20054-1"/>
    <n v="276.68"/>
    <n v="276.68"/>
    <s v=""/>
  </r>
  <r>
    <n v="3033"/>
    <s v="2224"/>
    <x v="4"/>
    <d v="2025-05-15T00:00:00"/>
    <m/>
    <x v="11"/>
    <s v="GRITSCH"/>
    <x v="5"/>
    <x v="24"/>
    <n v="1"/>
    <x v="1"/>
    <s v="DIANTEIRO"/>
    <x v="11"/>
    <x v="13"/>
    <s v="ROADX"/>
    <x v="1"/>
    <s v="FIAT STRADA"/>
    <s v="SDW2F35"/>
    <n v="135451"/>
    <n v="126378"/>
    <m/>
    <s v=""/>
    <s v="OK "/>
    <s v="RS PNEUS "/>
    <s v="20054-1"/>
    <n v="276.68"/>
    <n v="276.68"/>
    <s v=""/>
  </r>
  <r>
    <n v="3034"/>
    <s v="2224"/>
    <x v="4"/>
    <d v="2025-05-15T00:00:00"/>
    <m/>
    <x v="11"/>
    <s v="GRITSCH"/>
    <x v="5"/>
    <x v="24"/>
    <n v="1"/>
    <x v="1"/>
    <s v="DIANTEIRO"/>
    <x v="11"/>
    <x v="13"/>
    <s v="ROADX"/>
    <x v="1"/>
    <s v="FIAT STRADA"/>
    <s v="SDW2F35"/>
    <n v="135451"/>
    <n v="126378"/>
    <m/>
    <s v=""/>
    <s v="OK "/>
    <s v="RS PNEUS "/>
    <s v="20054-1"/>
    <n v="276.68"/>
    <n v="276.68"/>
    <s v=""/>
  </r>
  <r>
    <n v="3035"/>
    <s v="2224"/>
    <x v="4"/>
    <d v="2025-05-15T00:00:00"/>
    <m/>
    <x v="11"/>
    <s v="GRITSCH"/>
    <x v="5"/>
    <x v="24"/>
    <n v="1"/>
    <x v="1"/>
    <s v="TRASEIRO"/>
    <x v="11"/>
    <x v="13"/>
    <s v="ROADX"/>
    <x v="1"/>
    <s v="FIAT STRADA"/>
    <s v="SDW2F35"/>
    <n v="135451"/>
    <n v="126378"/>
    <m/>
    <s v=""/>
    <s v="OK "/>
    <s v="RS PNEUS "/>
    <s v="20054-1"/>
    <n v="276.68"/>
    <n v="276.68"/>
    <s v=""/>
  </r>
  <r>
    <n v="3036"/>
    <s v="2224"/>
    <x v="4"/>
    <d v="2025-05-15T00:00:00"/>
    <m/>
    <x v="11"/>
    <s v="GRITSCH"/>
    <x v="5"/>
    <x v="24"/>
    <n v="1"/>
    <x v="1"/>
    <s v="TRASEIRO"/>
    <x v="11"/>
    <x v="13"/>
    <s v="ROADX"/>
    <x v="1"/>
    <s v="FIAT STRADA"/>
    <s v="SDW2F35"/>
    <n v="135451"/>
    <n v="126378"/>
    <m/>
    <s v=""/>
    <s v="OK "/>
    <s v="RS PNEUS "/>
    <s v="20054-1"/>
    <n v="276.68"/>
    <n v="276.68"/>
    <s v=""/>
  </r>
  <r>
    <s v="2740"/>
    <s v="2224"/>
    <x v="4"/>
    <d v="2025-05-15T00:00:00"/>
    <m/>
    <x v="11"/>
    <s v="GRITSCH"/>
    <x v="2"/>
    <x v="7"/>
    <n v="1"/>
    <x v="1"/>
    <s v="DIANTEIRO"/>
    <x v="5"/>
    <x v="13"/>
    <s v="ROADX"/>
    <x v="1"/>
    <s v="MB SPRINTER"/>
    <s v="TAP2C38"/>
    <n v="44724"/>
    <m/>
    <m/>
    <s v=""/>
    <s v="OK "/>
    <s v="RS PNEUS "/>
    <s v="18839-4"/>
    <n v="482.63"/>
    <n v="482.63"/>
    <s v=""/>
  </r>
  <r>
    <s v="2739"/>
    <s v="2224"/>
    <x v="4"/>
    <d v="2025-05-15T00:00:00"/>
    <m/>
    <x v="11"/>
    <s v="GRITSCH"/>
    <x v="2"/>
    <x v="7"/>
    <n v="1"/>
    <x v="1"/>
    <s v="DIANTEIRO"/>
    <x v="5"/>
    <x v="13"/>
    <s v="ROADX"/>
    <x v="1"/>
    <s v="MB SPRINTER"/>
    <s v="TAP2C38"/>
    <n v="44724"/>
    <m/>
    <m/>
    <s v=""/>
    <s v="OK "/>
    <s v="RS PNEUS "/>
    <s v="18839-4"/>
    <n v="482.63"/>
    <n v="482.63"/>
    <s v=""/>
  </r>
  <r>
    <s v="3053"/>
    <s v="3324"/>
    <x v="4"/>
    <d v="2025-05-20T00:00:00"/>
    <m/>
    <x v="11"/>
    <s v="GRITSCH"/>
    <x v="2"/>
    <x v="7"/>
    <n v="1"/>
    <x v="0"/>
    <s v="TRASEIRO"/>
    <x v="0"/>
    <x v="13"/>
    <s v="ROADX"/>
    <x v="1"/>
    <s v="RENAULT MASTER"/>
    <s v="BDD0B38"/>
    <n v="118316"/>
    <m/>
    <m/>
    <s v=""/>
    <s v="OK "/>
    <s v="RS PNEUS "/>
    <s v="20931-1"/>
    <n v="452.59"/>
    <n v="452.59"/>
    <s v=""/>
  </r>
  <r>
    <n v="3054"/>
    <s v="3324"/>
    <x v="4"/>
    <d v="2025-05-20T00:00:00"/>
    <m/>
    <x v="11"/>
    <s v="GRITSCH"/>
    <x v="2"/>
    <x v="7"/>
    <n v="1"/>
    <x v="0"/>
    <s v="TRASEIRO"/>
    <x v="0"/>
    <x v="13"/>
    <s v="ROADX"/>
    <x v="1"/>
    <s v="RENAULT MASTER"/>
    <s v="BDD0B38"/>
    <n v="118316"/>
    <m/>
    <m/>
    <s v=""/>
    <s v="OK "/>
    <s v="RS PNEUS "/>
    <s v="20931-1"/>
    <n v="452.59"/>
    <n v="452.59"/>
    <s v=""/>
  </r>
  <r>
    <n v="2973"/>
    <s v="3324"/>
    <x v="4"/>
    <d v="2025-05-20T00:00:00"/>
    <m/>
    <x v="11"/>
    <s v="GRITSCH"/>
    <x v="2"/>
    <x v="7"/>
    <n v="1"/>
    <x v="0"/>
    <s v="DIANTEIRO"/>
    <x v="0"/>
    <x v="13"/>
    <s v="ROADX"/>
    <x v="1"/>
    <s v="RENAULT MASTER"/>
    <s v="BDD0B38"/>
    <n v="118316"/>
    <m/>
    <m/>
    <s v=""/>
    <s v="OK "/>
    <s v="RS PNEUS "/>
    <s v="20931-1"/>
    <n v="452.59"/>
    <n v="452.59"/>
    <s v=""/>
  </r>
  <r>
    <n v="2977"/>
    <s v="3324"/>
    <x v="4"/>
    <d v="2025-05-20T00:00:00"/>
    <m/>
    <x v="11"/>
    <s v="GRITSCH"/>
    <x v="2"/>
    <x v="7"/>
    <n v="1"/>
    <x v="0"/>
    <s v="DIANTEIRO"/>
    <x v="0"/>
    <x v="13"/>
    <s v="ROADX"/>
    <x v="1"/>
    <s v="RENAULT MASTER"/>
    <s v="BDD0B38"/>
    <n v="118316"/>
    <m/>
    <m/>
    <s v=""/>
    <s v="OK "/>
    <s v="RS PNEUS "/>
    <s v="20931-1"/>
    <n v="452.59"/>
    <n v="452.59"/>
    <s v=""/>
  </r>
  <r>
    <n v="3071"/>
    <s v="3224"/>
    <x v="4"/>
    <d v="2025-05-20T00:00:00"/>
    <m/>
    <x v="11"/>
    <s v="GRITSCH"/>
    <x v="5"/>
    <x v="8"/>
    <n v="1"/>
    <x v="0"/>
    <s v="DIANTEIRO"/>
    <x v="0"/>
    <x v="13"/>
    <s v="ROADX"/>
    <x v="1"/>
    <s v="RENAULT MASTER"/>
    <s v="BEP1I25"/>
    <n v="169780"/>
    <m/>
    <m/>
    <s v=""/>
    <s v="OK "/>
    <s v="RS PNEUS "/>
    <s v="20772-3"/>
    <n v="458.47"/>
    <n v="458.47"/>
    <s v=""/>
  </r>
  <r>
    <n v="3072"/>
    <s v="3224"/>
    <x v="4"/>
    <d v="2025-05-20T00:00:00"/>
    <m/>
    <x v="11"/>
    <s v="GRITSCH"/>
    <x v="5"/>
    <x v="8"/>
    <n v="1"/>
    <x v="0"/>
    <s v="DIANTEIRO"/>
    <x v="0"/>
    <x v="13"/>
    <s v="ROADX"/>
    <x v="1"/>
    <s v="RENAULT MASTER"/>
    <s v="BEP1I25"/>
    <n v="169780"/>
    <m/>
    <m/>
    <s v=""/>
    <s v="OK "/>
    <s v="RS PNEUS "/>
    <s v="20772-3"/>
    <n v="458.47"/>
    <n v="458.47"/>
    <s v=""/>
  </r>
  <r>
    <n v="3055"/>
    <s v="3224"/>
    <x v="4"/>
    <d v="2025-05-20T00:00:00"/>
    <m/>
    <x v="11"/>
    <s v="GRITSCH"/>
    <x v="5"/>
    <x v="6"/>
    <n v="1"/>
    <x v="0"/>
    <s v="TRASEIRO"/>
    <x v="0"/>
    <x v="13"/>
    <s v="ROADX"/>
    <x v="1"/>
    <s v="RENAULT MASTER"/>
    <s v="BEY4E59"/>
    <n v="159183"/>
    <m/>
    <m/>
    <s v=""/>
    <s v="OK "/>
    <s v="RS PNEUS "/>
    <s v="20931-1"/>
    <n v="452.59"/>
    <n v="452.59"/>
    <s v=""/>
  </r>
  <r>
    <n v="3065"/>
    <s v="3224"/>
    <x v="4"/>
    <d v="2025-05-20T00:00:00"/>
    <m/>
    <x v="11"/>
    <s v="GRITSCH"/>
    <x v="5"/>
    <x v="6"/>
    <n v="1"/>
    <x v="0"/>
    <s v="TRASEIRO"/>
    <x v="0"/>
    <x v="13"/>
    <s v="ROADX"/>
    <x v="1"/>
    <s v="RENAULT MASTER"/>
    <s v="BEY4E59"/>
    <n v="159183"/>
    <m/>
    <m/>
    <s v=""/>
    <s v="OK "/>
    <s v="RS PNEUS "/>
    <s v="20931-1"/>
    <n v="452.59"/>
    <n v="452.59"/>
    <s v=""/>
  </r>
  <r>
    <n v="3056"/>
    <s v="3224"/>
    <x v="4"/>
    <d v="2025-05-20T00:00:00"/>
    <m/>
    <x v="11"/>
    <s v="GRITSCH"/>
    <x v="5"/>
    <x v="8"/>
    <n v="1"/>
    <x v="0"/>
    <s v="DIANTEIRO"/>
    <x v="0"/>
    <x v="13"/>
    <s v="ROADX"/>
    <x v="1"/>
    <s v="RENAULT MASTER"/>
    <s v="RHQ6I61"/>
    <n v="147000"/>
    <m/>
    <m/>
    <s v=""/>
    <s v="OK "/>
    <s v="RS PNEUS "/>
    <s v="20931-1"/>
    <n v="452.59"/>
    <n v="452.59"/>
    <s v=""/>
  </r>
  <r>
    <n v="3057"/>
    <s v="3324"/>
    <x v="4"/>
    <d v="2025-05-20T00:00:00"/>
    <m/>
    <x v="11"/>
    <s v="GRITSCH"/>
    <x v="5"/>
    <x v="8"/>
    <n v="1"/>
    <x v="0"/>
    <s v="DIANTEIRO"/>
    <x v="0"/>
    <x v="13"/>
    <s v="ROADX"/>
    <x v="1"/>
    <s v="RENAULT MASTER"/>
    <s v="RHQ6I61"/>
    <n v="147000"/>
    <m/>
    <m/>
    <s v=""/>
    <s v="OK "/>
    <s v="RS PNEUS "/>
    <s v="20931-1"/>
    <n v="452.59"/>
    <n v="452.59"/>
    <s v=""/>
  </r>
  <r>
    <n v="3058"/>
    <s v="3124"/>
    <x v="4"/>
    <d v="2025-05-20T00:00:00"/>
    <m/>
    <x v="11"/>
    <s v="GRITSCH"/>
    <x v="5"/>
    <x v="8"/>
    <n v="1"/>
    <x v="0"/>
    <s v="TRASEIRO"/>
    <x v="0"/>
    <x v="13"/>
    <s v="ROADX"/>
    <x v="1"/>
    <s v="RENAULT MASTER"/>
    <s v="RHQ6I61"/>
    <n v="147000"/>
    <m/>
    <m/>
    <s v=""/>
    <s v="OK "/>
    <s v="RS PNEUS "/>
    <s v="20931-1"/>
    <n v="452.59"/>
    <n v="452.59"/>
    <s v=""/>
  </r>
  <r>
    <n v="3059"/>
    <s v="3124"/>
    <x v="4"/>
    <d v="2025-05-20T00:00:00"/>
    <m/>
    <x v="11"/>
    <s v="GRITSCH"/>
    <x v="5"/>
    <x v="8"/>
    <n v="1"/>
    <x v="0"/>
    <s v="TRASEIRO"/>
    <x v="0"/>
    <x v="13"/>
    <s v="ROADX"/>
    <x v="1"/>
    <s v="RENAULT MASTER"/>
    <s v="RHQ6I61"/>
    <n v="147000"/>
    <m/>
    <m/>
    <s v=""/>
    <s v="OK "/>
    <s v="RS PNEUS "/>
    <s v="20931-1"/>
    <n v="452.59"/>
    <n v="452.59"/>
    <s v=""/>
  </r>
  <r>
    <n v="3060"/>
    <s v="3224"/>
    <x v="4"/>
    <d v="2025-05-20T00:00:00"/>
    <m/>
    <x v="11"/>
    <s v="GRITSCH"/>
    <x v="2"/>
    <x v="13"/>
    <n v="1"/>
    <x v="0"/>
    <s v="DIANTEIRO"/>
    <x v="0"/>
    <x v="13"/>
    <s v="ROADX"/>
    <x v="1"/>
    <s v="RENAULT MASTER"/>
    <s v="SEL B95"/>
    <n v="80193"/>
    <m/>
    <m/>
    <s v=""/>
    <s v="OK "/>
    <s v="RS PNEUS "/>
    <s v="20931-1"/>
    <n v="452.59"/>
    <n v="452.59"/>
    <s v=""/>
  </r>
  <r>
    <n v="3061"/>
    <s v="3224"/>
    <x v="4"/>
    <d v="2025-05-20T00:00:00"/>
    <m/>
    <x v="11"/>
    <s v="GRITSCH"/>
    <x v="2"/>
    <x v="13"/>
    <n v="1"/>
    <x v="0"/>
    <s v="DIANTEIRO"/>
    <x v="0"/>
    <x v="13"/>
    <s v="ROADX"/>
    <x v="1"/>
    <s v="RENAULT MASTER"/>
    <s v="SEL B95"/>
    <n v="80193"/>
    <m/>
    <m/>
    <s v=""/>
    <s v="OK "/>
    <s v="RS PNEUS "/>
    <s v="20931-1"/>
    <n v="452.59"/>
    <n v="452.59"/>
    <s v=""/>
  </r>
  <r>
    <s v="3077"/>
    <s v="1724"/>
    <x v="4"/>
    <d v="2025-05-20T00:00:00"/>
    <m/>
    <x v="11"/>
    <s v="GRITSCH"/>
    <x v="5"/>
    <x v="22"/>
    <n v="1"/>
    <x v="1"/>
    <s v="DIANTEIRO"/>
    <x v="1"/>
    <x v="13"/>
    <s v="ROADX"/>
    <x v="1"/>
    <s v="VW SAVEIRO"/>
    <s v="SDU9E88"/>
    <n v="232196"/>
    <m/>
    <m/>
    <s v=""/>
    <s v="OK "/>
    <s v="RS PNEUS "/>
    <n v="20931"/>
    <n v="278.08999999999997"/>
    <n v="278.08999999999997"/>
    <s v=""/>
  </r>
  <r>
    <s v="3078"/>
    <s v="2024"/>
    <x v="4"/>
    <d v="2025-05-20T00:00:00"/>
    <m/>
    <x v="11"/>
    <s v="GRITSCH"/>
    <x v="5"/>
    <x v="22"/>
    <n v="1"/>
    <x v="1"/>
    <s v="DIANTEIRO"/>
    <x v="1"/>
    <x v="13"/>
    <s v="ROADX"/>
    <x v="1"/>
    <s v="VW SAVEIRO"/>
    <s v="SDU9E88"/>
    <n v="232196"/>
    <m/>
    <m/>
    <s v=""/>
    <s v="OK "/>
    <s v="RS PNEUS "/>
    <n v="20931"/>
    <n v="278.08999999999997"/>
    <n v="278.08999999999997"/>
    <s v=""/>
  </r>
  <r>
    <s v="3079"/>
    <s v="2024"/>
    <x v="4"/>
    <d v="2025-05-20T00:00:00"/>
    <m/>
    <x v="11"/>
    <s v="GRITSCH"/>
    <x v="5"/>
    <x v="22"/>
    <n v="1"/>
    <x v="1"/>
    <s v="TRASEIRO"/>
    <x v="1"/>
    <x v="13"/>
    <s v="ROADX"/>
    <x v="1"/>
    <s v="VW SAVEIRO"/>
    <s v="SDU9E88"/>
    <n v="232196"/>
    <m/>
    <m/>
    <s v=""/>
    <s v="OK "/>
    <s v="RS PNEUS "/>
    <n v="20931"/>
    <n v="278.08999999999997"/>
    <n v="278.08999999999997"/>
    <s v=""/>
  </r>
  <r>
    <s v="3080"/>
    <s v="2024"/>
    <x v="4"/>
    <d v="2025-05-20T00:00:00"/>
    <m/>
    <x v="11"/>
    <s v="GRITSCH"/>
    <x v="5"/>
    <x v="22"/>
    <n v="1"/>
    <x v="1"/>
    <s v="TRASEIRO"/>
    <x v="1"/>
    <x v="13"/>
    <s v="ROADX"/>
    <x v="1"/>
    <s v="VW SAVEIRO"/>
    <s v="SDU9E88"/>
    <n v="232196"/>
    <m/>
    <m/>
    <s v=""/>
    <s v="OK "/>
    <s v="RS PNEUS "/>
    <n v="20931"/>
    <n v="278.08999999999997"/>
    <n v="278.08999999999997"/>
    <s v=""/>
  </r>
  <r>
    <s v="3019"/>
    <s v="2024"/>
    <x v="4"/>
    <d v="2025-05-20T00:00:00"/>
    <m/>
    <x v="11"/>
    <s v="GRITSCH"/>
    <x v="5"/>
    <x v="8"/>
    <n v="1"/>
    <x v="1"/>
    <s v="DIANTEIRO"/>
    <x v="1"/>
    <x v="13"/>
    <s v="ROADX"/>
    <x v="1"/>
    <s v="VW SAVEIRO"/>
    <s v="SEP6E33"/>
    <n v="149500"/>
    <m/>
    <m/>
    <s v=""/>
    <s v="OK "/>
    <s v="RS PNEUS "/>
    <s v="20772-1"/>
    <n v="278.08999999999997"/>
    <n v="278.08999999999997"/>
    <s v=""/>
  </r>
  <r>
    <n v="3020"/>
    <s v="1924"/>
    <x v="4"/>
    <d v="2025-05-20T00:00:00"/>
    <m/>
    <x v="11"/>
    <s v="GRITSCH"/>
    <x v="5"/>
    <x v="8"/>
    <n v="1"/>
    <x v="1"/>
    <s v="DIANTEIRO"/>
    <x v="1"/>
    <x v="13"/>
    <s v="ROADX"/>
    <x v="1"/>
    <s v="VW SAVEIRO"/>
    <s v="SEP6E33"/>
    <n v="149500"/>
    <m/>
    <m/>
    <s v=""/>
    <s v="OK "/>
    <s v="RS PNEUS "/>
    <s v="20772-1"/>
    <n v="278.08999999999997"/>
    <n v="278.08999999999997"/>
    <s v=""/>
  </r>
  <r>
    <n v="3089"/>
    <s v="2024"/>
    <x v="4"/>
    <d v="2025-05-20T00:00:00"/>
    <m/>
    <x v="11"/>
    <s v="GRITSCH"/>
    <x v="5"/>
    <x v="8"/>
    <n v="1"/>
    <x v="1"/>
    <s v="TRASEIRO"/>
    <x v="1"/>
    <x v="13"/>
    <s v="ROADX"/>
    <x v="1"/>
    <s v="VW SAVEIRO"/>
    <s v="SEP6E33"/>
    <n v="149500"/>
    <m/>
    <m/>
    <s v=""/>
    <s v="OK "/>
    <s v="RS PNEUS "/>
    <n v="20931"/>
    <n v="278.08999999999997"/>
    <n v="278.08999999999997"/>
    <s v=""/>
  </r>
  <r>
    <n v="3091"/>
    <s v="2024"/>
    <x v="4"/>
    <d v="2025-05-20T00:00:00"/>
    <m/>
    <x v="11"/>
    <s v="GRITSCH"/>
    <x v="5"/>
    <x v="8"/>
    <n v="1"/>
    <x v="1"/>
    <s v="TRASEIRO"/>
    <x v="1"/>
    <x v="13"/>
    <s v="ROADX"/>
    <x v="1"/>
    <s v="VW SAVEIRO"/>
    <s v="SEP6E33"/>
    <n v="149500"/>
    <m/>
    <m/>
    <s v=""/>
    <s v="OK "/>
    <s v="RS PNEUS "/>
    <n v="20931"/>
    <n v="278.08999999999997"/>
    <n v="278.08999999999997"/>
    <s v=""/>
  </r>
  <r>
    <s v="2961"/>
    <s v="5223"/>
    <x v="4"/>
    <d v="2025-05-20T00:00:00"/>
    <m/>
    <x v="11"/>
    <s v="GRITSCH"/>
    <x v="5"/>
    <x v="6"/>
    <n v="1"/>
    <x v="2"/>
    <s v="DIANTEIRO"/>
    <x v="2"/>
    <x v="13"/>
    <s v="ROADX"/>
    <x v="1"/>
    <s v="VW GOL"/>
    <s v="SEF1F48"/>
    <n v="98264"/>
    <m/>
    <m/>
    <s v=""/>
    <s v="OK "/>
    <s v="RS PNEUS "/>
    <n v="20772"/>
    <n v="248.03"/>
    <n v="248.03"/>
    <s v=""/>
  </r>
  <r>
    <n v="2962"/>
    <s v="5223"/>
    <x v="4"/>
    <d v="2025-05-20T00:00:00"/>
    <m/>
    <x v="11"/>
    <s v="GRITSCH"/>
    <x v="5"/>
    <x v="6"/>
    <n v="1"/>
    <x v="2"/>
    <s v="DIANTEIRO"/>
    <x v="2"/>
    <x v="13"/>
    <s v="ROADX"/>
    <x v="1"/>
    <s v="VW GOL"/>
    <s v="SEF1F48"/>
    <n v="98264"/>
    <m/>
    <m/>
    <s v=""/>
    <s v="OK "/>
    <s v="RS PNEUS "/>
    <n v="20772"/>
    <n v="248.03"/>
    <n v="248.03"/>
    <s v=""/>
  </r>
  <r>
    <s v="2964"/>
    <s v="5223"/>
    <x v="4"/>
    <d v="2025-05-20T00:00:00"/>
    <m/>
    <x v="11"/>
    <s v="GRITSCH"/>
    <x v="5"/>
    <x v="6"/>
    <n v="1"/>
    <x v="2"/>
    <s v="TRASEIRO"/>
    <x v="2"/>
    <x v="13"/>
    <s v="ROADX"/>
    <x v="1"/>
    <s v="VW GOL"/>
    <s v="SEF1F48"/>
    <n v="98264"/>
    <m/>
    <m/>
    <s v=""/>
    <s v="OK "/>
    <s v="RS PNEUS "/>
    <n v="20772"/>
    <n v="248.03"/>
    <n v="248.03"/>
    <s v=""/>
  </r>
  <r>
    <s v="2965"/>
    <s v="5223"/>
    <x v="4"/>
    <d v="2025-05-20T00:00:00"/>
    <m/>
    <x v="11"/>
    <s v="GRITSCH"/>
    <x v="5"/>
    <x v="6"/>
    <n v="1"/>
    <x v="2"/>
    <s v="TRASEIRO"/>
    <x v="2"/>
    <x v="13"/>
    <s v="ROADX"/>
    <x v="1"/>
    <s v="VW GOL"/>
    <s v="SEF1F48"/>
    <n v="98264"/>
    <m/>
    <m/>
    <s v=""/>
    <s v="OK "/>
    <s v="RS PNEUS "/>
    <n v="20772"/>
    <n v="248.03"/>
    <n v="248.03"/>
    <s v=""/>
  </r>
  <r>
    <n v="3037"/>
    <s v="2924"/>
    <x v="4"/>
    <d v="2025-05-20T00:00:00"/>
    <m/>
    <x v="11"/>
    <s v="GRITSCH"/>
    <x v="2"/>
    <x v="7"/>
    <n v="1"/>
    <x v="0"/>
    <s v="DIANTEIRO"/>
    <x v="5"/>
    <x v="9"/>
    <s v="WESTLAKE H188"/>
    <x v="1"/>
    <s v="MB SPRINTER"/>
    <s v="TAP2C38"/>
    <n v="44724"/>
    <m/>
    <m/>
    <s v=""/>
    <s v="OK "/>
    <s v="GOMMA "/>
    <n v="29446"/>
    <n v="585.85"/>
    <n v="585.85"/>
    <s v=""/>
  </r>
  <r>
    <n v="3038"/>
    <s v="2924"/>
    <x v="4"/>
    <d v="2025-05-20T00:00:00"/>
    <m/>
    <x v="11"/>
    <s v="GRITSCH"/>
    <x v="2"/>
    <x v="7"/>
    <n v="1"/>
    <x v="0"/>
    <s v="DIANTEIRO"/>
    <x v="5"/>
    <x v="9"/>
    <s v="WESTLAKE H188"/>
    <x v="1"/>
    <s v="MB SPRINTER"/>
    <s v="TAP2C38"/>
    <n v="44724"/>
    <m/>
    <m/>
    <s v=""/>
    <s v="OK "/>
    <s v="GOMMA "/>
    <n v="29446"/>
    <n v="585.85"/>
    <n v="585.85"/>
    <s v=""/>
  </r>
  <r>
    <n v="3069"/>
    <s v="3224"/>
    <x v="4"/>
    <d v="2025-05-21T00:00:00"/>
    <m/>
    <x v="11"/>
    <s v="GRITSCH"/>
    <x v="5"/>
    <x v="4"/>
    <n v="1"/>
    <x v="0"/>
    <s v="DIANTEIRO"/>
    <x v="0"/>
    <x v="13"/>
    <s v="ROADX"/>
    <x v="1"/>
    <s v="RENAULT MASTER"/>
    <s v="SEZ3A74"/>
    <n v="56767"/>
    <m/>
    <m/>
    <s v=""/>
    <s v="OK "/>
    <s v="RS PNEUS "/>
    <s v="20931-1"/>
    <n v="452.59"/>
    <n v="452.59"/>
    <s v=""/>
  </r>
  <r>
    <n v="3062"/>
    <s v="3224"/>
    <x v="4"/>
    <d v="2025-05-21T00:00:00"/>
    <m/>
    <x v="11"/>
    <s v="GRITSCH"/>
    <x v="5"/>
    <x v="4"/>
    <n v="1"/>
    <x v="0"/>
    <s v="DIANTEIRO"/>
    <x v="0"/>
    <x v="13"/>
    <s v="ROADX"/>
    <x v="1"/>
    <s v="RENAULT MASTER"/>
    <s v="SEZ3A74"/>
    <n v="56767"/>
    <m/>
    <m/>
    <s v=""/>
    <s v="OK "/>
    <s v="RS PNEUS "/>
    <s v="20931-1"/>
    <n v="452.59"/>
    <n v="452.59"/>
    <s v=""/>
  </r>
  <r>
    <n v="3088"/>
    <s v="2024"/>
    <x v="4"/>
    <d v="2025-05-22T00:00:00"/>
    <m/>
    <x v="11"/>
    <s v="GRITSCH"/>
    <x v="5"/>
    <x v="10"/>
    <n v="1"/>
    <x v="1"/>
    <s v="DIANTEIRO"/>
    <x v="1"/>
    <x v="13"/>
    <s v="ROADX"/>
    <x v="1"/>
    <s v="VW SAVEIRO"/>
    <s v="SDU9F98"/>
    <n v="138455"/>
    <m/>
    <m/>
    <s v=""/>
    <s v="OK "/>
    <s v="RS PNEUS "/>
    <n v="20931"/>
    <n v="278.08999999999997"/>
    <n v="278.08999999999997"/>
    <s v=""/>
  </r>
  <r>
    <n v="3081"/>
    <s v="2024"/>
    <x v="4"/>
    <d v="2025-05-22T00:00:00"/>
    <m/>
    <x v="11"/>
    <s v="GRITSCH"/>
    <x v="5"/>
    <x v="10"/>
    <n v="1"/>
    <x v="1"/>
    <s v="DIANTEIRO"/>
    <x v="1"/>
    <x v="13"/>
    <s v="ROADX"/>
    <x v="1"/>
    <s v="VW SAVEIRO"/>
    <s v="SDU9F98"/>
    <n v="138455"/>
    <m/>
    <m/>
    <s v=""/>
    <s v="OK "/>
    <s v="RS PNEUS "/>
    <n v="20931"/>
    <n v="278.08999999999997"/>
    <n v="278.08999999999997"/>
    <s v=""/>
  </r>
  <r>
    <n v="3096"/>
    <s v="4224"/>
    <x v="4"/>
    <d v="2025-05-26T00:00:00"/>
    <m/>
    <x v="11"/>
    <s v="GRITSCH"/>
    <x v="2"/>
    <x v="3"/>
    <n v="1"/>
    <x v="3"/>
    <s v="DIANTEIRO"/>
    <x v="7"/>
    <x v="53"/>
    <s v="BLACKLION ROD. LISO"/>
    <x v="1"/>
    <s v="CAMINHÃO VW 11.180"/>
    <s v="BEX2E95"/>
    <n v="361922"/>
    <m/>
    <m/>
    <s v=""/>
    <s v="OK "/>
    <s v="RS PNEUS "/>
    <s v="20931-2"/>
    <n v="741.96"/>
    <n v="741.96"/>
    <s v=""/>
  </r>
  <r>
    <n v="3093"/>
    <s v="4224"/>
    <x v="4"/>
    <d v="2025-05-26T00:00:00"/>
    <m/>
    <x v="11"/>
    <s v="GRITSCH"/>
    <x v="2"/>
    <x v="3"/>
    <n v="1"/>
    <x v="3"/>
    <s v="DIANTEIRO"/>
    <x v="7"/>
    <x v="53"/>
    <s v="BLACKLION ROD. LISO"/>
    <x v="1"/>
    <s v="CAMINHÃO VW 11.180"/>
    <s v="BEX2E95"/>
    <n v="361922"/>
    <m/>
    <m/>
    <s v=""/>
    <s v="OK "/>
    <s v="RS PNEUS "/>
    <s v="20931-2"/>
    <n v="741.96"/>
    <n v="741.96"/>
    <s v=""/>
  </r>
  <r>
    <n v="3063"/>
    <s v="3324"/>
    <x v="4"/>
    <d v="2025-05-26T00:00:00"/>
    <m/>
    <x v="11"/>
    <s v="GRITSCH"/>
    <x v="5"/>
    <x v="5"/>
    <n v="1"/>
    <x v="0"/>
    <s v="DIANTEIRO"/>
    <x v="0"/>
    <x v="13"/>
    <s v="ROADX"/>
    <x v="1"/>
    <s v="RENAULT MASTER"/>
    <s v="RHQ6I66"/>
    <n v="131632"/>
    <m/>
    <m/>
    <s v=""/>
    <s v="OK "/>
    <s v="RS PNEUS "/>
    <s v="20931-1"/>
    <n v="452.59"/>
    <n v="452.59"/>
    <s v=""/>
  </r>
  <r>
    <n v="3070"/>
    <s v="3324"/>
    <x v="4"/>
    <d v="2025-05-26T00:00:00"/>
    <m/>
    <x v="11"/>
    <s v="GRITSCH"/>
    <x v="5"/>
    <x v="5"/>
    <n v="1"/>
    <x v="0"/>
    <s v="DIANTEIRO"/>
    <x v="0"/>
    <x v="13"/>
    <s v="ROADX"/>
    <x v="1"/>
    <s v="RENAULT MASTER"/>
    <s v="RHQ6I66"/>
    <n v="131632"/>
    <m/>
    <m/>
    <s v=""/>
    <s v="OK "/>
    <s v="RS PNEUS "/>
    <s v="20931-1"/>
    <n v="452.59"/>
    <n v="452.59"/>
    <s v=""/>
  </r>
  <r>
    <n v="3074"/>
    <s v="3324"/>
    <x v="4"/>
    <d v="2025-05-26T00:00:00"/>
    <m/>
    <x v="11"/>
    <s v="GRITSCH"/>
    <x v="5"/>
    <x v="8"/>
    <n v="1"/>
    <x v="0"/>
    <s v="DIANTEIRO"/>
    <x v="0"/>
    <x v="13"/>
    <s v="ROADX"/>
    <x v="1"/>
    <s v="RENAULT MASTER"/>
    <s v="SEL5J86"/>
    <m/>
    <m/>
    <m/>
    <s v=""/>
    <s v="OK "/>
    <s v="RS PNEUS "/>
    <s v="20931-1"/>
    <n v="452.59"/>
    <n v="452.59"/>
    <s v=""/>
  </r>
  <r>
    <n v="3076"/>
    <s v="3324"/>
    <x v="4"/>
    <d v="2025-05-26T00:00:00"/>
    <m/>
    <x v="11"/>
    <s v="GRITSCH"/>
    <x v="5"/>
    <x v="8"/>
    <n v="1"/>
    <x v="0"/>
    <s v="DIANTEIRO"/>
    <x v="0"/>
    <x v="13"/>
    <s v="ROADX"/>
    <x v="1"/>
    <s v="RENAULT MASTER"/>
    <s v="SEL5J86"/>
    <m/>
    <m/>
    <m/>
    <s v=""/>
    <s v="OK "/>
    <s v="RS PNEUS "/>
    <s v="20931-1"/>
    <n v="452.59"/>
    <n v="452.59"/>
    <s v=""/>
  </r>
  <r>
    <n v="2959"/>
    <s v="6223"/>
    <x v="4"/>
    <d v="2025-05-26T00:00:00"/>
    <m/>
    <x v="11"/>
    <s v="GRITSCH"/>
    <x v="2"/>
    <x v="3"/>
    <n v="1"/>
    <x v="2"/>
    <s v="DIANTEIRO"/>
    <x v="2"/>
    <x v="13"/>
    <s v="ROADX"/>
    <x v="1"/>
    <s v="FIAT FIORINO"/>
    <s v="RHS8D22"/>
    <n v="226736"/>
    <m/>
    <m/>
    <s v=""/>
    <s v="OK "/>
    <s v="RS PNEUS "/>
    <n v="20772"/>
    <n v="243.82"/>
    <n v="243.82"/>
    <s v=""/>
  </r>
  <r>
    <n v="2958"/>
    <s v="6223"/>
    <x v="4"/>
    <d v="2025-05-26T00:00:00"/>
    <m/>
    <x v="11"/>
    <s v="GRITSCH"/>
    <x v="2"/>
    <x v="3"/>
    <n v="1"/>
    <x v="2"/>
    <s v="DIANTEIRO"/>
    <x v="2"/>
    <x v="13"/>
    <s v="ROADX"/>
    <x v="1"/>
    <s v="FIAT FIORINO"/>
    <s v="RHS8D22"/>
    <n v="226736"/>
    <m/>
    <m/>
    <s v=""/>
    <s v="OK "/>
    <s v="RS PNEUS "/>
    <n v="20772"/>
    <n v="243.82"/>
    <n v="243.82"/>
    <s v=""/>
  </r>
  <r>
    <n v="3073"/>
    <s v="2024"/>
    <x v="4"/>
    <d v="2025-05-26T00:00:00"/>
    <m/>
    <x v="11"/>
    <s v="GRITSCH"/>
    <x v="2"/>
    <x v="3"/>
    <n v="1"/>
    <x v="1"/>
    <s v="DIANTEIRO"/>
    <x v="1"/>
    <x v="13"/>
    <s v="ROADX"/>
    <x v="1"/>
    <s v="VW SAVEIRO"/>
    <s v="SDU9E87"/>
    <n v="141953"/>
    <m/>
    <m/>
    <s v=""/>
    <s v="OK "/>
    <s v="RS PNEUS "/>
    <n v="20931"/>
    <n v="278.08999999999997"/>
    <n v="278.08999999999997"/>
    <s v=""/>
  </r>
  <r>
    <n v="3092"/>
    <s v="2024"/>
    <x v="4"/>
    <d v="2025-05-26T00:00:00"/>
    <m/>
    <x v="11"/>
    <s v="GRITSCH"/>
    <x v="2"/>
    <x v="3"/>
    <n v="1"/>
    <x v="1"/>
    <s v="DIANTEIRO"/>
    <x v="1"/>
    <x v="13"/>
    <s v="ROADX"/>
    <x v="1"/>
    <s v="VW SAVEIRO"/>
    <s v="SDU9E87"/>
    <n v="141953"/>
    <m/>
    <m/>
    <s v=""/>
    <s v="OK "/>
    <s v="RS PNEUS "/>
    <n v="20931"/>
    <n v="278.08999999999997"/>
    <n v="278.08999999999997"/>
    <s v=""/>
  </r>
  <r>
    <s v="3075"/>
    <s v="2024"/>
    <x v="4"/>
    <d v="2025-05-26T00:00:00"/>
    <m/>
    <x v="11"/>
    <s v="GRITSCH"/>
    <x v="2"/>
    <x v="3"/>
    <n v="1"/>
    <x v="1"/>
    <s v="DIANTEIRO"/>
    <x v="1"/>
    <x v="13"/>
    <s v="ROADX"/>
    <x v="1"/>
    <s v="VW SAVEIRO"/>
    <s v="SDU9E87"/>
    <m/>
    <m/>
    <m/>
    <s v=""/>
    <s v="OK "/>
    <s v="RS PNEUS "/>
    <n v="20931"/>
    <n v="278.08999999999997"/>
    <n v="278.08999999999997"/>
    <s v=""/>
  </r>
  <r>
    <s v="3087"/>
    <s v="2024"/>
    <x v="4"/>
    <d v="2025-05-26T00:00:00"/>
    <m/>
    <x v="11"/>
    <s v="GRITSCH"/>
    <x v="2"/>
    <x v="3"/>
    <n v="1"/>
    <x v="1"/>
    <s v="DIANTEIRO"/>
    <x v="1"/>
    <x v="13"/>
    <s v="ROADX"/>
    <x v="1"/>
    <s v="VW SAVEIRO"/>
    <s v="SDU9E87"/>
    <m/>
    <m/>
    <m/>
    <s v=""/>
    <s v="OK "/>
    <s v="RS PNEUS "/>
    <n v="20931"/>
    <n v="278.08999999999997"/>
    <n v="278.08999999999997"/>
    <s v=""/>
  </r>
  <r>
    <n v="3086"/>
    <s v="2024"/>
    <x v="4"/>
    <d v="2025-05-26T00:00:00"/>
    <m/>
    <x v="11"/>
    <s v="GRITSCH"/>
    <x v="2"/>
    <x v="3"/>
    <n v="1"/>
    <x v="1"/>
    <s v="TRASEIRO"/>
    <x v="1"/>
    <x v="13"/>
    <s v="ROADX"/>
    <x v="1"/>
    <s v="VW SAVEIRO"/>
    <s v="SDU9E87"/>
    <m/>
    <m/>
    <m/>
    <s v=""/>
    <s v="OK "/>
    <s v="RS PNEUS "/>
    <n v="20931"/>
    <n v="278.08999999999997"/>
    <n v="278.08999999999997"/>
    <s v=""/>
  </r>
  <r>
    <n v="3084"/>
    <s v="2024"/>
    <x v="4"/>
    <d v="2025-05-26T00:00:00"/>
    <m/>
    <x v="11"/>
    <s v="GRITSCH"/>
    <x v="2"/>
    <x v="3"/>
    <n v="1"/>
    <x v="1"/>
    <s v="TRASEIRO"/>
    <x v="1"/>
    <x v="13"/>
    <s v="ROADX"/>
    <x v="1"/>
    <s v="VW SAVEIRO"/>
    <s v="SDU9E87"/>
    <m/>
    <m/>
    <m/>
    <s v=""/>
    <s v="OK "/>
    <s v="RS PNEUS "/>
    <n v="20931"/>
    <n v="278.08999999999997"/>
    <n v="278.08999999999997"/>
    <s v=""/>
  </r>
  <r>
    <n v="3093"/>
    <s v="2024"/>
    <x v="4"/>
    <d v="2025-05-26T00:00:00"/>
    <m/>
    <x v="11"/>
    <s v="GRITSCH"/>
    <x v="2"/>
    <x v="7"/>
    <n v="1"/>
    <x v="1"/>
    <s v="DIANTEIRO"/>
    <x v="1"/>
    <x v="13"/>
    <s v="ROADX"/>
    <x v="1"/>
    <s v="VW SAVEIRO"/>
    <s v="SEP6E11"/>
    <n v="91010"/>
    <m/>
    <m/>
    <s v=""/>
    <s v="OK "/>
    <s v="RS PNEUS "/>
    <n v="20931"/>
    <n v="278.08999999999997"/>
    <n v="278.08999999999997"/>
    <s v=""/>
  </r>
  <r>
    <n v="3090"/>
    <s v="2124"/>
    <x v="4"/>
    <d v="2025-05-26T00:00:00"/>
    <m/>
    <x v="11"/>
    <s v="GRITSCH"/>
    <x v="2"/>
    <x v="7"/>
    <n v="1"/>
    <x v="1"/>
    <s v="DIANTEIRO"/>
    <x v="1"/>
    <x v="13"/>
    <s v="ROADX"/>
    <x v="1"/>
    <s v="VW SAVEIRO"/>
    <s v="SEP6E11"/>
    <n v="91010"/>
    <m/>
    <m/>
    <s v=""/>
    <s v="OK "/>
    <s v="RS PNEUS "/>
    <n v="20931"/>
    <n v="278.08999999999997"/>
    <n v="278.08999999999997"/>
    <s v=""/>
  </r>
  <r>
    <m/>
    <m/>
    <x v="4"/>
    <d v="2025-05-28T00:00:00"/>
    <m/>
    <x v="11"/>
    <s v="GRITSCH"/>
    <x v="5"/>
    <x v="4"/>
    <n v="1"/>
    <x v="1"/>
    <s v="DIANTEIRO"/>
    <x v="1"/>
    <x v="13"/>
    <s v="ROADX"/>
    <x v="1"/>
    <s v="VW SAVEIRO"/>
    <s v="SDU9F72"/>
    <n v="119075"/>
    <m/>
    <m/>
    <s v=""/>
    <s v="OK "/>
    <s v="RS PNEUS "/>
    <n v="20931"/>
    <n v="278.08999999999997"/>
    <n v="278.08999999999997"/>
    <s v=""/>
  </r>
  <r>
    <m/>
    <m/>
    <x v="4"/>
    <d v="2025-05-28T00:00:00"/>
    <m/>
    <x v="11"/>
    <s v="GRITSCH"/>
    <x v="5"/>
    <x v="4"/>
    <n v="1"/>
    <x v="1"/>
    <s v="DIANTEIRO"/>
    <x v="1"/>
    <x v="13"/>
    <s v="ROADX"/>
    <x v="1"/>
    <s v="VW SAVEIRO"/>
    <s v="SDU9F72"/>
    <n v="119075"/>
    <m/>
    <m/>
    <s v=""/>
    <s v="OK "/>
    <s v="RS PNEUS "/>
    <n v="20931"/>
    <n v="278.08999999999997"/>
    <n v="278.08999999999997"/>
    <s v=""/>
  </r>
  <r>
    <s v="3094"/>
    <s v="4524"/>
    <x v="4"/>
    <d v="2025-05-28T00:00:00"/>
    <m/>
    <x v="11"/>
    <s v="GRITSCH"/>
    <x v="5"/>
    <x v="4"/>
    <n v="1"/>
    <x v="3"/>
    <s v="DIANTEIRO"/>
    <x v="7"/>
    <x v="53"/>
    <s v="BLACKLION ROD. LISO"/>
    <x v="1"/>
    <s v="CAMINHÃO VW 11.180"/>
    <s v="SEO2G25"/>
    <n v="200214"/>
    <m/>
    <m/>
    <s v=""/>
    <s v="OK "/>
    <s v="RS PNEUS "/>
    <s v="20931-2"/>
    <n v="741.96"/>
    <n v="741.96"/>
    <s v=""/>
  </r>
  <r>
    <n v="3095"/>
    <s v="4524"/>
    <x v="4"/>
    <d v="2025-05-28T00:00:00"/>
    <m/>
    <x v="11"/>
    <s v="GRITSCH"/>
    <x v="5"/>
    <x v="4"/>
    <n v="1"/>
    <x v="3"/>
    <s v="DIANTEIRO"/>
    <x v="7"/>
    <x v="53"/>
    <s v="BLACKLION ROD. LISO"/>
    <x v="1"/>
    <s v="CAMINHÃO VW 11.180"/>
    <s v="SEO2G25"/>
    <n v="200214"/>
    <m/>
    <m/>
    <s v=""/>
    <s v="OK "/>
    <s v="RS PNEUS "/>
    <s v="20931-2"/>
    <n v="741.96"/>
    <n v="741.96"/>
    <s v=""/>
  </r>
  <r>
    <n v="3085"/>
    <s v="1824"/>
    <x v="4"/>
    <d v="2025-05-30T00:00:00"/>
    <m/>
    <x v="11"/>
    <s v="GRITSCH"/>
    <x v="5"/>
    <x v="4"/>
    <n v="1"/>
    <x v="1"/>
    <s v="DIANTEIRO"/>
    <x v="1"/>
    <x v="13"/>
    <s v="ROADX"/>
    <x v="1"/>
    <s v="VW SAVEIRO"/>
    <s v="SDU9F72"/>
    <n v="119075"/>
    <m/>
    <m/>
    <s v=""/>
    <s v="OK "/>
    <s v="RS PNEUS "/>
    <n v="20931"/>
    <n v="278.08999999999997"/>
    <n v="278.08999999999997"/>
    <s v=""/>
  </r>
  <r>
    <n v="3092"/>
    <s v="1824"/>
    <x v="4"/>
    <d v="2025-05-30T00:00:00"/>
    <m/>
    <x v="11"/>
    <s v="GRITSCH"/>
    <x v="5"/>
    <x v="4"/>
    <n v="1"/>
    <x v="1"/>
    <s v="DIANTEIRO"/>
    <x v="1"/>
    <x v="13"/>
    <s v="ROADX"/>
    <x v="1"/>
    <s v="VW SAVEIRO"/>
    <s v="SDU9F72"/>
    <n v="119075"/>
    <m/>
    <m/>
    <s v=""/>
    <s v="OK "/>
    <s v="RS PNEUS "/>
    <n v="20931"/>
    <n v="278.08999999999997"/>
    <n v="278.08999999999997"/>
    <s v=""/>
  </r>
  <r>
    <n v="3068"/>
    <s v="3324"/>
    <x v="4"/>
    <d v="2025-06-02T00:00:00"/>
    <m/>
    <x v="0"/>
    <s v="GRITSCH"/>
    <x v="5"/>
    <x v="6"/>
    <n v="1"/>
    <x v="0"/>
    <s v="TRASEIRO"/>
    <x v="0"/>
    <x v="13"/>
    <s v="ROADX"/>
    <x v="1"/>
    <s v="RENAULT MASTER"/>
    <s v="SEL0E75"/>
    <n v="114057"/>
    <m/>
    <m/>
    <s v=""/>
    <s v="OK "/>
    <s v="RS PNEUS "/>
    <s v="20931-1"/>
    <n v="452.59"/>
    <n v="452.59"/>
    <s v=""/>
  </r>
  <r>
    <n v="3066"/>
    <s v="3324"/>
    <x v="4"/>
    <d v="2025-06-02T00:00:00"/>
    <m/>
    <x v="0"/>
    <s v="GRITSCH"/>
    <x v="0"/>
    <x v="6"/>
    <n v="1"/>
    <x v="0"/>
    <s v="TRASEIRO"/>
    <x v="0"/>
    <x v="13"/>
    <s v="ROADX"/>
    <x v="1"/>
    <s v="RENAULT MASTER"/>
    <s v="SEL0E75"/>
    <n v="114057"/>
    <m/>
    <m/>
    <s v=""/>
    <s v="OK "/>
    <s v="RS PNEUS "/>
    <s v="20931-1"/>
    <n v="452.59"/>
    <n v="452.59"/>
    <s v=""/>
  </r>
  <r>
    <n v="2548"/>
    <s v="1524"/>
    <x v="4"/>
    <d v="2025-06-04T00:00:00"/>
    <m/>
    <x v="1"/>
    <s v="GRITSCH"/>
    <x v="5"/>
    <x v="4"/>
    <n v="1"/>
    <x v="3"/>
    <s v="DIANTEIRO"/>
    <x v="4"/>
    <x v="13"/>
    <s v="ROADX"/>
    <x v="1"/>
    <s v="CAMINHÃO VW 11.180"/>
    <s v="RHT2C48"/>
    <n v="250307"/>
    <n v="250307"/>
    <m/>
    <s v=""/>
    <s v="OK "/>
    <s v="RS PNEUS "/>
    <s v="18839-5"/>
    <n v="515.75"/>
    <n v="515.75"/>
    <s v=""/>
  </r>
  <r>
    <n v="2549"/>
    <s v="1524"/>
    <x v="4"/>
    <d v="2025-06-04T00:00:00"/>
    <m/>
    <x v="1"/>
    <s v="GRITSCH"/>
    <x v="5"/>
    <x v="4"/>
    <n v="1"/>
    <x v="3"/>
    <s v="DIANTEIRO"/>
    <x v="4"/>
    <x v="13"/>
    <s v="ROADX"/>
    <x v="1"/>
    <s v="CAMINHÃO VW 11.180"/>
    <s v="RHT2C48"/>
    <n v="250307"/>
    <n v="250307"/>
    <m/>
    <s v=""/>
    <s v="OK "/>
    <s v="RS PNEUS "/>
    <s v="18839-5"/>
    <n v="515.75"/>
    <n v="515.75"/>
    <s v=""/>
  </r>
  <r>
    <s v="3109"/>
    <s v="4024"/>
    <x v="4"/>
    <d v="2025-06-04T00:00:00"/>
    <m/>
    <x v="1"/>
    <s v="GRITSCH"/>
    <x v="2"/>
    <x v="7"/>
    <n v="1"/>
    <x v="0"/>
    <s v="DIANTEIRO"/>
    <x v="0"/>
    <x v="39"/>
    <s v="SUNNY NL106"/>
    <x v="1"/>
    <s v="RENAULT MASTER"/>
    <s v="BEX8E21"/>
    <n v="119088"/>
    <m/>
    <m/>
    <s v=""/>
    <s v="OK "/>
    <s v="GOMMA "/>
    <n v="2893"/>
    <n v="507.87"/>
    <n v="507.87"/>
    <s v=""/>
  </r>
  <r>
    <s v="3110"/>
    <s v="2924"/>
    <x v="4"/>
    <d v="2025-06-04T00:00:00"/>
    <m/>
    <x v="1"/>
    <s v="GRITSCH"/>
    <x v="2"/>
    <x v="7"/>
    <n v="1"/>
    <x v="0"/>
    <s v="DIANTEIRO"/>
    <x v="0"/>
    <x v="39"/>
    <s v="SUNNY NL106"/>
    <x v="1"/>
    <s v="RENAULT MASTER"/>
    <s v="BEX8E21"/>
    <n v="201102"/>
    <m/>
    <m/>
    <s v=""/>
    <s v="OK "/>
    <s v="GOMMA "/>
    <n v="2893"/>
    <n v="507.87"/>
    <n v="507.87"/>
    <s v=""/>
  </r>
  <r>
    <n v="3111"/>
    <s v="3924"/>
    <x v="4"/>
    <d v="2025-06-04T00:00:00"/>
    <m/>
    <x v="1"/>
    <s v="GRITSCH"/>
    <x v="2"/>
    <x v="7"/>
    <n v="1"/>
    <x v="0"/>
    <s v="TRASEIRO"/>
    <x v="0"/>
    <x v="39"/>
    <s v="SUNNY NL106"/>
    <x v="1"/>
    <s v="RENAULT MASTER"/>
    <s v="BEX8E21"/>
    <n v="201102"/>
    <m/>
    <m/>
    <s v=""/>
    <s v="OK "/>
    <s v="GOMMA "/>
    <n v="2893"/>
    <n v="507.87"/>
    <n v="507.87"/>
    <s v=""/>
  </r>
  <r>
    <n v="3112"/>
    <s v="4024"/>
    <x v="4"/>
    <d v="2025-06-04T00:00:00"/>
    <m/>
    <x v="1"/>
    <s v="GRITSCH"/>
    <x v="2"/>
    <x v="7"/>
    <n v="1"/>
    <x v="0"/>
    <s v="TRASEIRO"/>
    <x v="0"/>
    <x v="39"/>
    <s v="SUNNY NL106"/>
    <x v="1"/>
    <s v="RENAULT MASTER"/>
    <s v="BEX8E21"/>
    <n v="201102"/>
    <m/>
    <m/>
    <s v=""/>
    <s v="OK "/>
    <s v="GOMMA "/>
    <n v="2893"/>
    <n v="507.87"/>
    <n v="507.87"/>
    <s v=""/>
  </r>
  <r>
    <n v="3113"/>
    <s v="4024"/>
    <x v="4"/>
    <d v="2025-06-04T00:00:00"/>
    <m/>
    <x v="1"/>
    <s v="GRITSCH"/>
    <x v="2"/>
    <x v="14"/>
    <n v="1"/>
    <x v="0"/>
    <s v="DIANTEIRO"/>
    <x v="0"/>
    <x v="39"/>
    <s v="SUNNY NL106"/>
    <x v="1"/>
    <s v="RENAULT MASTER"/>
    <s v="SEJ1H97"/>
    <n v="119088"/>
    <m/>
    <m/>
    <s v=""/>
    <s v="OK "/>
    <s v="GOMMA "/>
    <n v="2893"/>
    <n v="507.87"/>
    <n v="507.87"/>
    <s v=""/>
  </r>
  <r>
    <s v="3114"/>
    <s v="3924"/>
    <x v="4"/>
    <d v="2025-06-04T00:00:00"/>
    <m/>
    <x v="1"/>
    <s v="GRITSCH"/>
    <x v="2"/>
    <x v="14"/>
    <n v="1"/>
    <x v="0"/>
    <s v="DIANTEIRO"/>
    <x v="0"/>
    <x v="39"/>
    <s v="SUNNY NL106"/>
    <x v="1"/>
    <s v="RENAULT MASTER"/>
    <s v="SEJ1H97"/>
    <n v="119088"/>
    <m/>
    <m/>
    <s v=""/>
    <s v="OK "/>
    <s v="GOMMA "/>
    <n v="2893"/>
    <n v="507.87"/>
    <n v="507.87"/>
    <s v=""/>
  </r>
  <r>
    <s v="3115"/>
    <s v="3024"/>
    <x v="4"/>
    <d v="2025-06-04T00:00:00"/>
    <m/>
    <x v="1"/>
    <s v="GRITSCH"/>
    <x v="2"/>
    <x v="14"/>
    <n v="1"/>
    <x v="0"/>
    <s v="TRASEIRO"/>
    <x v="0"/>
    <x v="39"/>
    <s v="SUNNY NL106"/>
    <x v="1"/>
    <s v="RENAULT MASTER"/>
    <s v="SEJ1H97"/>
    <n v="119088"/>
    <m/>
    <m/>
    <s v=""/>
    <s v="OK "/>
    <s v="GOMMA "/>
    <n v="2893"/>
    <n v="507.87"/>
    <n v="507.87"/>
    <s v=""/>
  </r>
  <r>
    <s v="3116"/>
    <s v="2924"/>
    <x v="4"/>
    <d v="2025-06-04T00:00:00"/>
    <m/>
    <x v="1"/>
    <s v="GRITSCH"/>
    <x v="2"/>
    <x v="14"/>
    <n v="1"/>
    <x v="0"/>
    <s v="TRASEIRO"/>
    <x v="0"/>
    <x v="39"/>
    <s v="SUNNY NL106"/>
    <x v="1"/>
    <s v="RENAULT MASTER"/>
    <s v="SEJ1H97"/>
    <n v="119088"/>
    <m/>
    <m/>
    <s v=""/>
    <s v="OK "/>
    <s v="GOMMA "/>
    <n v="2893"/>
    <n v="507.87"/>
    <n v="507.87"/>
    <s v=""/>
  </r>
  <r>
    <s v="3099"/>
    <s v="4024"/>
    <x v="4"/>
    <d v="2025-06-04T00:00:00"/>
    <m/>
    <x v="0"/>
    <s v="GRITSCH"/>
    <x v="2"/>
    <x v="3"/>
    <n v="1"/>
    <x v="0"/>
    <s v="DIANTEIRO"/>
    <x v="0"/>
    <x v="39"/>
    <s v="SUNNY NL106"/>
    <x v="1"/>
    <s v="RENAULT MASTER"/>
    <s v="SEL5J84"/>
    <n v="90390"/>
    <m/>
    <m/>
    <m/>
    <s v="OK "/>
    <s v="GOMMA "/>
    <n v="2893"/>
    <n v="507.87"/>
    <n v="507.87"/>
    <m/>
  </r>
  <r>
    <s v="3100"/>
    <s v="4024"/>
    <x v="4"/>
    <d v="2025-06-04T00:00:00"/>
    <m/>
    <x v="0"/>
    <s v="GRITSCH"/>
    <x v="2"/>
    <x v="3"/>
    <n v="1"/>
    <x v="0"/>
    <s v="DIANTEIRO"/>
    <x v="0"/>
    <x v="39"/>
    <s v="SUNNY NL106"/>
    <x v="1"/>
    <s v="RENAULT MASTER"/>
    <s v="SEL5J84"/>
    <n v="90390"/>
    <m/>
    <m/>
    <m/>
    <s v="OK "/>
    <s v="GOMMA "/>
    <n v="2893"/>
    <n v="507.87"/>
    <n v="507.87"/>
    <m/>
  </r>
  <r>
    <n v="3108"/>
    <s v="4024"/>
    <x v="4"/>
    <d v="2025-06-04T00:00:00"/>
    <m/>
    <x v="1"/>
    <s v="GRITSCH"/>
    <x v="5"/>
    <x v="8"/>
    <n v="1"/>
    <x v="0"/>
    <s v="DIANTEIRO"/>
    <x v="0"/>
    <x v="39"/>
    <s v="SUNNY NL106"/>
    <x v="1"/>
    <s v="RENAULT MASTER"/>
    <s v="SES0D47"/>
    <n v="66826"/>
    <m/>
    <m/>
    <s v=""/>
    <s v="OK "/>
    <s v="GOMMA "/>
    <s v="2004-1"/>
    <n v="507.87"/>
    <n v="507.87"/>
    <s v=""/>
  </r>
  <r>
    <n v="3107"/>
    <s v="4024"/>
    <x v="4"/>
    <d v="2025-06-04T00:00:00"/>
    <m/>
    <x v="1"/>
    <s v="GRITSCH"/>
    <x v="5"/>
    <x v="8"/>
    <n v="1"/>
    <x v="0"/>
    <s v="DIANTEIRO"/>
    <x v="0"/>
    <x v="39"/>
    <s v="SUNNY NL106"/>
    <x v="1"/>
    <s v="RENAULT MASTER"/>
    <s v="SES0D47"/>
    <n v="66826"/>
    <m/>
    <m/>
    <s v=""/>
    <s v="OK "/>
    <s v="GOMMA "/>
    <s v="2004-1"/>
    <n v="507.87"/>
    <n v="507.87"/>
    <s v=""/>
  </r>
  <r>
    <s v="068"/>
    <s v="3718"/>
    <x v="4"/>
    <d v="2025-06-04T00:00:00"/>
    <m/>
    <x v="0"/>
    <s v="GRITSCH"/>
    <x v="2"/>
    <x v="3"/>
    <n v="1"/>
    <x v="4"/>
    <s v="TRUCK"/>
    <x v="10"/>
    <x v="31"/>
    <s v="RECAP"/>
    <x v="0"/>
    <s v="CAMINHÃO FORD 2423"/>
    <s v="BCV8D47"/>
    <n v="361922"/>
    <m/>
    <m/>
    <s v=""/>
    <s v="OK "/>
    <s v="GOMMA "/>
    <n v="10436"/>
    <n v="500"/>
    <n v="500"/>
    <s v=""/>
  </r>
  <r>
    <s v="163"/>
    <s v="3622"/>
    <x v="4"/>
    <d v="2025-06-04T00:00:00"/>
    <m/>
    <x v="0"/>
    <s v="GRITSCH"/>
    <x v="2"/>
    <x v="3"/>
    <n v="1"/>
    <x v="4"/>
    <s v="TRUCK"/>
    <x v="10"/>
    <x v="31"/>
    <s v="RECAP"/>
    <x v="0"/>
    <s v="CAMINHÃO FORD 2423"/>
    <s v="BCV8D47"/>
    <n v="361922"/>
    <m/>
    <m/>
    <s v=""/>
    <s v="OK "/>
    <s v="GOMMA "/>
    <n v="10436"/>
    <n v="500"/>
    <n v="500"/>
    <s v=""/>
  </r>
  <r>
    <s v="078"/>
    <s v="0921"/>
    <x v="4"/>
    <d v="2025-06-04T00:00:00"/>
    <m/>
    <x v="0"/>
    <s v="GRITSCH"/>
    <x v="2"/>
    <x v="3"/>
    <n v="1"/>
    <x v="4"/>
    <s v="TRUCK"/>
    <x v="10"/>
    <x v="31"/>
    <s v="RECAP"/>
    <x v="0"/>
    <s v="CAMINHÃO FORD 2423"/>
    <s v="BCV8D47"/>
    <n v="361922"/>
    <m/>
    <m/>
    <s v=""/>
    <s v="OK "/>
    <s v="GOMMA "/>
    <n v="10436"/>
    <n v="500"/>
    <n v="500"/>
    <s v=""/>
  </r>
  <r>
    <n v="3098"/>
    <s v="1121"/>
    <x v="4"/>
    <d v="2025-06-04T00:00:00"/>
    <m/>
    <x v="1"/>
    <s v="GRITSCH"/>
    <x v="2"/>
    <x v="3"/>
    <n v="1"/>
    <x v="4"/>
    <s v="TRUCK"/>
    <x v="10"/>
    <x v="31"/>
    <s v="RECAP"/>
    <x v="0"/>
    <s v="CAMINHÃO FORD 2423"/>
    <s v="BCV8D47"/>
    <n v="361922"/>
    <m/>
    <m/>
    <s v=""/>
    <s v="OK "/>
    <s v="GOMMA "/>
    <n v="10438"/>
    <n v="180"/>
    <n v="180"/>
    <s v=""/>
  </r>
  <r>
    <s v="3103"/>
    <s v="1924"/>
    <x v="4"/>
    <d v="2025-06-04T00:00:00"/>
    <m/>
    <x v="1"/>
    <s v="GRITSCH"/>
    <x v="5"/>
    <x v="8"/>
    <n v="1"/>
    <x v="1"/>
    <s v="DIANTEIRO"/>
    <x v="11"/>
    <x v="11"/>
    <s v="HIFLY HF261 TECHCO 1"/>
    <x v="1"/>
    <s v="FIAT STRADA"/>
    <s v="SDR4E38"/>
    <n v="142580"/>
    <m/>
    <m/>
    <m/>
    <s v="OK "/>
    <s v="GOMMA "/>
    <n v="2004"/>
    <n v="282.70999999999998"/>
    <n v="282.70999999999998"/>
    <s v=""/>
  </r>
  <r>
    <n v="3104"/>
    <s v="1124"/>
    <x v="4"/>
    <d v="2025-06-04T00:00:00"/>
    <m/>
    <x v="1"/>
    <s v="GRITSCH"/>
    <x v="5"/>
    <x v="8"/>
    <n v="1"/>
    <x v="1"/>
    <s v="DIANTEIRO"/>
    <x v="11"/>
    <x v="11"/>
    <s v="HIFLY HF261 TECHCO 1"/>
    <x v="1"/>
    <s v="FIAT STRADA"/>
    <s v="SDR4E38"/>
    <n v="142580"/>
    <m/>
    <m/>
    <s v=""/>
    <s v="OK "/>
    <s v="GOMMA "/>
    <n v="2004"/>
    <n v="282.70999999999998"/>
    <n v="282.70999999999998"/>
    <s v=""/>
  </r>
  <r>
    <n v="3105"/>
    <s v="1124"/>
    <x v="4"/>
    <d v="2025-06-04T00:00:00"/>
    <m/>
    <x v="1"/>
    <s v="GRITSCH"/>
    <x v="5"/>
    <x v="8"/>
    <n v="1"/>
    <x v="1"/>
    <s v="TRASEIRO"/>
    <x v="11"/>
    <x v="11"/>
    <s v="HIFLY HF261 TECHCO 1"/>
    <x v="1"/>
    <s v="FIAT STRADA"/>
    <s v="SDR4E38"/>
    <n v="142580"/>
    <m/>
    <m/>
    <s v=""/>
    <s v="OK "/>
    <s v="GOMMA "/>
    <n v="2004"/>
    <n v="282.70999999999998"/>
    <n v="282.70999999999998"/>
    <s v=""/>
  </r>
  <r>
    <n v="3106"/>
    <s v="1124"/>
    <x v="4"/>
    <d v="2025-06-04T00:00:00"/>
    <m/>
    <x v="1"/>
    <s v="GRITSCH"/>
    <x v="5"/>
    <x v="8"/>
    <n v="1"/>
    <x v="1"/>
    <s v="TRASEIRO"/>
    <x v="11"/>
    <x v="11"/>
    <s v="HIFLY HF261 TECHCO 1"/>
    <x v="1"/>
    <s v="FIAT STRADA"/>
    <s v="SDR4E38"/>
    <n v="142580"/>
    <m/>
    <m/>
    <s v=""/>
    <s v="OK "/>
    <s v="GOMMA "/>
    <n v="2004"/>
    <n v="282.70999999999998"/>
    <n v="282.70999999999998"/>
    <s v=""/>
  </r>
  <r>
    <s v="3101"/>
    <s v="1324"/>
    <x v="4"/>
    <d v="2025-06-04T00:00:00"/>
    <m/>
    <x v="0"/>
    <s v="GRITSCH"/>
    <x v="2"/>
    <x v="3"/>
    <n v="1"/>
    <x v="1"/>
    <s v="DIANTEIRO"/>
    <x v="11"/>
    <x v="11"/>
    <s v="HIFLY HF261 TECHCO 1"/>
    <x v="1"/>
    <s v="FIAT STRADA"/>
    <s v="SDT8I68"/>
    <n v="116888"/>
    <m/>
    <m/>
    <m/>
    <s v="OK "/>
    <s v="GOMMA "/>
    <n v="2004"/>
    <n v="282.70999999999998"/>
    <n v="282.70999999999998"/>
    <m/>
  </r>
  <r>
    <s v="3102"/>
    <s v="1124"/>
    <x v="4"/>
    <d v="2025-06-04T00:00:00"/>
    <m/>
    <x v="0"/>
    <s v="GRITSCH"/>
    <x v="2"/>
    <x v="3"/>
    <n v="1"/>
    <x v="1"/>
    <s v="DIANTEIRO"/>
    <x v="11"/>
    <x v="11"/>
    <s v="HIFLY HF261 TECHCO 1"/>
    <x v="1"/>
    <s v="FIAT STRADA"/>
    <s v="SDT8I68"/>
    <n v="116888"/>
    <m/>
    <m/>
    <m/>
    <s v="OK "/>
    <s v="GOMMA "/>
    <n v="2004"/>
    <n v="282.70999999999998"/>
    <n v="282.70999999999998"/>
    <m/>
  </r>
  <r>
    <s v="R5HFPJ"/>
    <n v="3024"/>
    <x v="4"/>
    <d v="2025-06-05T00:00:00"/>
    <m/>
    <x v="1"/>
    <s v="GRITSCH"/>
    <x v="5"/>
    <x v="10"/>
    <n v="1"/>
    <x v="1"/>
    <s v="DIANTEIRO"/>
    <x v="1"/>
    <x v="11"/>
    <s v="HIFLY HF261 TECHCO 1"/>
    <x v="1"/>
    <s v="VW SAVEIRO"/>
    <s v="SDU9F45"/>
    <n v="149452"/>
    <n v="149455"/>
    <m/>
    <s v=""/>
    <s v="OK "/>
    <s v="GOMMA "/>
    <s v="4032-2"/>
    <n v="278.08999999999997"/>
    <n v="278.08999999999997"/>
    <s v=""/>
  </r>
  <r>
    <s v="R5HFPJ"/>
    <n v="3024"/>
    <x v="4"/>
    <d v="2025-06-05T00:00:00"/>
    <m/>
    <x v="1"/>
    <s v="GRITSCH"/>
    <x v="5"/>
    <x v="10"/>
    <n v="1"/>
    <x v="1"/>
    <s v="DIANTEIRO"/>
    <x v="1"/>
    <x v="11"/>
    <s v="HIFLY HF261 TECHCO 1"/>
    <x v="1"/>
    <s v="VW SAVEIRO"/>
    <s v="SDU9F45"/>
    <n v="149452"/>
    <n v="149455"/>
    <m/>
    <s v=""/>
    <s v="OK "/>
    <s v="GOMMA "/>
    <s v="4032-2"/>
    <n v="278.08999999999997"/>
    <n v="278.08999999999997"/>
    <s v=""/>
  </r>
  <r>
    <s v="R5HFPJ"/>
    <n v="4024"/>
    <x v="4"/>
    <d v="2025-06-05T00:00:00"/>
    <m/>
    <x v="1"/>
    <s v="GRITSCH"/>
    <x v="5"/>
    <x v="10"/>
    <n v="1"/>
    <x v="1"/>
    <s v="TRASEIRO"/>
    <x v="1"/>
    <x v="11"/>
    <s v="HIFLY HF261 TECHCO 1"/>
    <x v="1"/>
    <s v="VW SAVEIRO"/>
    <s v="SDU9F45"/>
    <n v="149452"/>
    <n v="149455"/>
    <m/>
    <s v=""/>
    <s v="OK "/>
    <s v="GOMMA "/>
    <s v="4032-2"/>
    <n v="278.08999999999997"/>
    <n v="278.08999999999997"/>
    <s v=""/>
  </r>
  <r>
    <s v="R5HFPJ"/>
    <n v="4124"/>
    <x v="4"/>
    <d v="2025-06-05T00:00:00"/>
    <m/>
    <x v="1"/>
    <s v="GRITSCH"/>
    <x v="5"/>
    <x v="10"/>
    <n v="1"/>
    <x v="1"/>
    <s v="TRASEIRO"/>
    <x v="1"/>
    <x v="11"/>
    <s v="HIFLY HF261 TECHCO 1"/>
    <x v="1"/>
    <s v="VW SAVEIRO"/>
    <s v="SDU9F45"/>
    <n v="149452"/>
    <n v="149455"/>
    <m/>
    <s v=""/>
    <s v="OK "/>
    <s v="GOMMA "/>
    <s v="4032-2"/>
    <n v="278.08999999999997"/>
    <n v="278.08999999999997"/>
    <s v=""/>
  </r>
  <r>
    <s v="R5HFPJ"/>
    <s v="2924"/>
    <x v="4"/>
    <d v="2025-06-09T00:00:00"/>
    <m/>
    <x v="1"/>
    <s v="GRITSCH"/>
    <x v="5"/>
    <x v="10"/>
    <n v="1"/>
    <x v="1"/>
    <s v="DIANTEIRO"/>
    <x v="1"/>
    <x v="11"/>
    <s v="HIFLY HF261 TECHCO 1"/>
    <x v="1"/>
    <s v="FIAT ARGO"/>
    <s v="SES1H28"/>
    <n v="124654"/>
    <n v="124654"/>
    <m/>
    <s v=""/>
    <s v="OK "/>
    <s v="GOMMA "/>
    <s v="4032-2"/>
    <n v="278.08999999999997"/>
    <n v="278.08999999999997"/>
    <s v=""/>
  </r>
  <r>
    <s v="R5HFPJ"/>
    <s v="2924"/>
    <x v="4"/>
    <d v="2025-06-09T00:00:00"/>
    <m/>
    <x v="1"/>
    <s v="GRITSCH"/>
    <x v="5"/>
    <x v="10"/>
    <n v="1"/>
    <x v="1"/>
    <s v="DIANTEIRO"/>
    <x v="1"/>
    <x v="11"/>
    <s v="HIFLY HF261 TECHCO 1"/>
    <x v="1"/>
    <s v="FIAT ARGO"/>
    <s v="SES1H28"/>
    <n v="124654"/>
    <n v="124654"/>
    <m/>
    <s v=""/>
    <s v="OK "/>
    <s v="GOMMA "/>
    <s v="4032-2"/>
    <n v="278.08999999999997"/>
    <n v="278.08999999999997"/>
    <s v=""/>
  </r>
  <r>
    <s v="R5HFPJ"/>
    <s v="2924"/>
    <x v="4"/>
    <d v="2025-06-09T00:00:00"/>
    <m/>
    <x v="1"/>
    <s v="GRITSCH"/>
    <x v="5"/>
    <x v="10"/>
    <n v="1"/>
    <x v="1"/>
    <s v="TRASEIRO"/>
    <x v="1"/>
    <x v="11"/>
    <s v="HIFLY HF261 TECHCO 1"/>
    <x v="1"/>
    <s v="FIAT ARGO"/>
    <s v="SES1H28"/>
    <n v="124654"/>
    <n v="124654"/>
    <m/>
    <s v=""/>
    <s v="OK "/>
    <s v="GOMMA "/>
    <s v="4032-2"/>
    <n v="278.08999999999997"/>
    <n v="278.08999999999997"/>
    <s v=""/>
  </r>
  <r>
    <s v="R5HFPJ"/>
    <s v="2924"/>
    <x v="4"/>
    <d v="2025-06-09T00:00:00"/>
    <m/>
    <x v="1"/>
    <s v="GRITSCH"/>
    <x v="5"/>
    <x v="10"/>
    <n v="1"/>
    <x v="1"/>
    <s v="TRASEIRO"/>
    <x v="1"/>
    <x v="11"/>
    <s v="HIFLY HF261 TECHCO 1"/>
    <x v="1"/>
    <s v="FIAT ARGO"/>
    <s v="SES1H28"/>
    <n v="124654"/>
    <n v="124654"/>
    <m/>
    <s v=""/>
    <s v="OK "/>
    <s v="GOMMA "/>
    <s v="4032-2"/>
    <n v="278.08999999999997"/>
    <n v="278.08999999999997"/>
    <s v=""/>
  </r>
  <r>
    <n v="3140"/>
    <s v="2924"/>
    <x v="4"/>
    <d v="2025-06-11T00:00:00"/>
    <m/>
    <x v="1"/>
    <s v="GRITSCH"/>
    <x v="5"/>
    <x v="8"/>
    <n v="1"/>
    <x v="0"/>
    <s v="DIANTEIRO"/>
    <x v="0"/>
    <x v="39"/>
    <s v="SUNNY NL106"/>
    <x v="1"/>
    <s v="RENAULT MASTER"/>
    <s v="BEP1I25"/>
    <n v="175000"/>
    <m/>
    <m/>
    <s v=""/>
    <s v="OK "/>
    <s v="GOMMA "/>
    <n v="4032"/>
    <n v="507.87"/>
    <n v="507.87"/>
    <s v=""/>
  </r>
  <r>
    <n v="3041"/>
    <s v="2924"/>
    <x v="4"/>
    <d v="2025-06-11T00:00:00"/>
    <m/>
    <x v="1"/>
    <s v="GRITSCH"/>
    <x v="5"/>
    <x v="8"/>
    <n v="1"/>
    <x v="0"/>
    <s v="DIANTEIRO"/>
    <x v="0"/>
    <x v="39"/>
    <s v="SUNNY NL106"/>
    <x v="1"/>
    <s v="RENAULT MASTER"/>
    <s v="BEP1I25"/>
    <n v="175000"/>
    <m/>
    <m/>
    <s v=""/>
    <s v="OK "/>
    <s v="GOMMA "/>
    <n v="4032"/>
    <n v="507.87"/>
    <n v="507.87"/>
    <s v=""/>
  </r>
  <r>
    <n v="3128"/>
    <s v="2824"/>
    <x v="4"/>
    <d v="2025-06-11T00:00:00"/>
    <m/>
    <x v="1"/>
    <s v="GRITSCH"/>
    <x v="5"/>
    <x v="6"/>
    <n v="1"/>
    <x v="0"/>
    <s v="DIANTEIRO"/>
    <x v="0"/>
    <x v="39"/>
    <s v="SUNNY NL106"/>
    <x v="1"/>
    <s v="RENAULT MASTER"/>
    <s v="SEK9C81"/>
    <n v="57627"/>
    <m/>
    <m/>
    <s v=""/>
    <s v="OK "/>
    <s v="GOMMA "/>
    <n v="4032"/>
    <n v="507.87"/>
    <n v="507.87"/>
    <s v=""/>
  </r>
  <r>
    <n v="3129"/>
    <s v="2924"/>
    <x v="4"/>
    <d v="2025-06-11T00:00:00"/>
    <m/>
    <x v="1"/>
    <s v="GRITSCH"/>
    <x v="5"/>
    <x v="6"/>
    <n v="1"/>
    <x v="0"/>
    <s v="DIANTEIRO"/>
    <x v="0"/>
    <x v="39"/>
    <s v="SUNNY NL107"/>
    <x v="1"/>
    <s v="RENAULT MASTER"/>
    <s v="SEK9C81"/>
    <n v="57627"/>
    <m/>
    <m/>
    <s v=""/>
    <s v="OK "/>
    <s v="GOMMA "/>
    <n v="4032"/>
    <n v="507.87"/>
    <n v="507.87"/>
    <s v=""/>
  </r>
  <r>
    <n v="3130"/>
    <s v="2924"/>
    <x v="4"/>
    <d v="2025-06-11T00:00:00"/>
    <m/>
    <x v="1"/>
    <s v="GRITSCH"/>
    <x v="5"/>
    <x v="6"/>
    <n v="1"/>
    <x v="0"/>
    <s v="TRASEIRO"/>
    <x v="0"/>
    <x v="39"/>
    <s v="SUNNY NL108"/>
    <x v="1"/>
    <s v="RENAULT MASTER"/>
    <s v="SEK9C81"/>
    <n v="57627"/>
    <m/>
    <m/>
    <s v=""/>
    <s v="OK "/>
    <s v="GOMMA "/>
    <n v="4032"/>
    <n v="507.87"/>
    <n v="507.87"/>
    <s v=""/>
  </r>
  <r>
    <n v="3131"/>
    <s v="4424"/>
    <x v="4"/>
    <d v="2025-06-11T00:00:00"/>
    <m/>
    <x v="1"/>
    <s v="GRITSCH"/>
    <x v="5"/>
    <x v="6"/>
    <n v="1"/>
    <x v="0"/>
    <s v="TRASEIRO"/>
    <x v="0"/>
    <x v="39"/>
    <s v="SUNNY NL109"/>
    <x v="1"/>
    <s v="RENAULT MASTER"/>
    <s v="SEK9C81"/>
    <n v="57627"/>
    <m/>
    <m/>
    <s v=""/>
    <s v="OK "/>
    <s v="GOMMA "/>
    <n v="4032"/>
    <n v="507.87"/>
    <n v="507.87"/>
    <s v=""/>
  </r>
  <r>
    <n v="3142"/>
    <s v="1924"/>
    <x v="4"/>
    <d v="2025-06-11T00:00:00"/>
    <m/>
    <x v="1"/>
    <s v="GRITSCH"/>
    <x v="5"/>
    <x v="8"/>
    <n v="1"/>
    <x v="1"/>
    <s v="TRASEIRO"/>
    <x v="11"/>
    <x v="11"/>
    <s v="HIFLY HF261 TECHCO 1"/>
    <x v="1"/>
    <s v="FIAT STRADA"/>
    <s v="SDR4D25"/>
    <n v="115000"/>
    <m/>
    <m/>
    <s v=""/>
    <s v="OK "/>
    <s v="GOMMA "/>
    <n v="2004"/>
    <n v="282.70999999999998"/>
    <n v="282.70999999999998"/>
    <s v=""/>
  </r>
  <r>
    <n v="3143"/>
    <s v="1924"/>
    <x v="4"/>
    <d v="2025-06-11T00:00:00"/>
    <m/>
    <x v="1"/>
    <s v="GRITSCH"/>
    <x v="5"/>
    <x v="8"/>
    <n v="1"/>
    <x v="1"/>
    <s v="TRASEIRO"/>
    <x v="11"/>
    <x v="11"/>
    <s v="HIFLY HF261 TECHCO 1"/>
    <x v="1"/>
    <s v="FIAT STRADA"/>
    <s v="SDR4D25"/>
    <n v="115000"/>
    <m/>
    <m/>
    <s v=""/>
    <s v="OK "/>
    <s v="GOMMA "/>
    <n v="2004"/>
    <n v="282.70999999999998"/>
    <n v="282.70999999999998"/>
    <s v=""/>
  </r>
  <r>
    <n v="3144"/>
    <s v="4124"/>
    <x v="4"/>
    <d v="2025-06-11T00:00:00"/>
    <m/>
    <x v="1"/>
    <s v="GRITSCH"/>
    <x v="5"/>
    <x v="8"/>
    <n v="1"/>
    <x v="1"/>
    <s v="DIANTEIRO"/>
    <x v="1"/>
    <x v="11"/>
    <s v="HIFLY HF261 TECHCO 1"/>
    <x v="1"/>
    <s v="VW SAVEIRO"/>
    <s v="SEH0B26"/>
    <n v="189528"/>
    <m/>
    <m/>
    <s v=""/>
    <s v="OK "/>
    <s v="GOMMA "/>
    <s v="4032-2"/>
    <n v="278.08999999999997"/>
    <n v="278.08999999999997"/>
    <s v=""/>
  </r>
  <r>
    <n v="3145"/>
    <s v="2044"/>
    <x v="4"/>
    <d v="2025-06-11T00:00:00"/>
    <m/>
    <x v="1"/>
    <s v="GRITSCH"/>
    <x v="5"/>
    <x v="8"/>
    <n v="1"/>
    <x v="1"/>
    <s v="DIANTEIRO"/>
    <x v="1"/>
    <x v="11"/>
    <s v="HIFLY HF261 TECHCO 1"/>
    <x v="1"/>
    <s v="VW SAVEIRO"/>
    <s v="SEH0B26"/>
    <n v="189528"/>
    <m/>
    <m/>
    <s v=""/>
    <s v="OK "/>
    <s v="GOMMA "/>
    <s v="4032-2"/>
    <n v="278.08999999999997"/>
    <n v="278.08999999999997"/>
    <s v=""/>
  </r>
  <r>
    <n v="3132"/>
    <s v="4224"/>
    <x v="4"/>
    <d v="2025-06-11T00:00:00"/>
    <m/>
    <x v="1"/>
    <s v="GRITSCH"/>
    <x v="5"/>
    <x v="6"/>
    <n v="1"/>
    <x v="1"/>
    <s v="DIANTEIRO"/>
    <x v="1"/>
    <x v="11"/>
    <s v="HIFLY HF261 TECHCO 1"/>
    <x v="1"/>
    <s v="VW SAVEIRO"/>
    <s v="SFD2H31"/>
    <n v="70123"/>
    <m/>
    <m/>
    <s v=""/>
    <s v="OK "/>
    <s v="GOMMA "/>
    <s v="4032-2"/>
    <n v="278.08999999999997"/>
    <n v="278.08999999999997"/>
    <s v=""/>
  </r>
  <r>
    <n v="3133"/>
    <s v="4224"/>
    <x v="4"/>
    <d v="2025-06-11T00:00:00"/>
    <m/>
    <x v="1"/>
    <s v="GRITSCH"/>
    <x v="5"/>
    <x v="6"/>
    <n v="1"/>
    <x v="1"/>
    <s v="DIANTEIRO"/>
    <x v="1"/>
    <x v="11"/>
    <s v="HIFLY HF261 TECHCO 1"/>
    <x v="1"/>
    <s v="VW SAVEIRO"/>
    <s v="SFD2H31"/>
    <n v="70123"/>
    <m/>
    <m/>
    <s v=""/>
    <s v="OK "/>
    <s v="GOMMA "/>
    <s v="4032-2"/>
    <n v="278.08999999999997"/>
    <n v="278.08999999999997"/>
    <s v=""/>
  </r>
  <r>
    <n v="3134"/>
    <s v="4024"/>
    <x v="4"/>
    <d v="2025-06-11T00:00:00"/>
    <m/>
    <x v="1"/>
    <s v="GRITSCH"/>
    <x v="5"/>
    <x v="6"/>
    <n v="1"/>
    <x v="1"/>
    <s v="TRASEIRO"/>
    <x v="1"/>
    <x v="11"/>
    <s v="HIFLY HF261 TECHCO 1"/>
    <x v="1"/>
    <s v="VW SAVEIRO"/>
    <s v="SFD2H31"/>
    <n v="70123"/>
    <m/>
    <m/>
    <s v=""/>
    <s v="OK "/>
    <s v="GOMMA "/>
    <s v="4032-2"/>
    <n v="278.08999999999997"/>
    <n v="278.08999999999997"/>
    <s v=""/>
  </r>
  <r>
    <n v="3135"/>
    <s v="4024"/>
    <x v="4"/>
    <d v="2025-06-11T00:00:00"/>
    <m/>
    <x v="1"/>
    <s v="GRITSCH"/>
    <x v="5"/>
    <x v="6"/>
    <n v="1"/>
    <x v="1"/>
    <s v="TRASEIRO"/>
    <x v="1"/>
    <x v="11"/>
    <s v="HIFLY HF261 TECHCO 1"/>
    <x v="1"/>
    <s v="VW SAVEIRO"/>
    <s v="SFD2H31"/>
    <n v="70123"/>
    <m/>
    <m/>
    <s v=""/>
    <s v="OK "/>
    <s v="GOMMA "/>
    <s v="4032-2"/>
    <n v="278.08999999999997"/>
    <n v="278.08999999999997"/>
    <s v=""/>
  </r>
  <r>
    <s v="3052"/>
    <s v="2924"/>
    <x v="4"/>
    <d v="2025-06-11T00:00:00"/>
    <m/>
    <x v="1"/>
    <s v="GRITSCH"/>
    <x v="5"/>
    <x v="7"/>
    <n v="1"/>
    <x v="0"/>
    <s v="DIANTEIRO"/>
    <x v="5"/>
    <x v="9"/>
    <s v="WESTLAKE H188"/>
    <x v="1"/>
    <s v="MB SPRINTER"/>
    <s v="TAS4G97"/>
    <n v="34913"/>
    <m/>
    <m/>
    <s v=""/>
    <s v="OK "/>
    <s v="GOMMA "/>
    <n v="29446"/>
    <n v="565.85"/>
    <n v="565.85"/>
    <s v=""/>
  </r>
  <r>
    <n v="3040"/>
    <s v="2924"/>
    <x v="4"/>
    <d v="2025-06-11T00:00:00"/>
    <m/>
    <x v="1"/>
    <s v="GRITSCH"/>
    <x v="5"/>
    <x v="7"/>
    <n v="1"/>
    <x v="0"/>
    <s v="DIANTEIRO"/>
    <x v="5"/>
    <x v="9"/>
    <s v="WESTLAKE H188"/>
    <x v="1"/>
    <s v="MB SPRINTER"/>
    <s v="TAS4G97"/>
    <n v="34913"/>
    <m/>
    <m/>
    <s v=""/>
    <s v="OK "/>
    <s v="GOMMA "/>
    <n v="29446"/>
    <n v="565.85"/>
    <n v="565.85"/>
    <s v=""/>
  </r>
  <r>
    <n v="3051"/>
    <s v="2924"/>
    <x v="4"/>
    <d v="2025-06-12T00:00:00"/>
    <m/>
    <x v="1"/>
    <s v="GRITSCH"/>
    <x v="2"/>
    <x v="11"/>
    <n v="1"/>
    <x v="0"/>
    <s v="DIANTEIRO"/>
    <x v="5"/>
    <x v="9"/>
    <s v="WESTLAKE H188"/>
    <x v="1"/>
    <s v="MB SPRINTER"/>
    <s v="TAP2C39"/>
    <n v="17852"/>
    <m/>
    <m/>
    <s v=""/>
    <s v="OK "/>
    <s v="GOMMA "/>
    <n v="3970"/>
    <n v="565.85"/>
    <n v="565.85"/>
    <s v=""/>
  </r>
  <r>
    <n v="3044"/>
    <s v="2924"/>
    <x v="4"/>
    <d v="2025-06-12T00:00:00"/>
    <m/>
    <x v="1"/>
    <s v="GRITSCH"/>
    <x v="2"/>
    <x v="11"/>
    <n v="1"/>
    <x v="0"/>
    <s v="DIANTEIRO"/>
    <x v="5"/>
    <x v="9"/>
    <s v="WESTLAKE H188"/>
    <x v="1"/>
    <s v="MB SPRINTER"/>
    <s v="TAP2C39"/>
    <n v="17852"/>
    <m/>
    <m/>
    <s v=""/>
    <s v="OK "/>
    <s v="GOMMA "/>
    <n v="3970"/>
    <n v="565.85"/>
    <n v="565.85"/>
    <s v=""/>
  </r>
  <r>
    <n v="3042"/>
    <s v="2924"/>
    <x v="4"/>
    <d v="2025-06-12T00:00:00"/>
    <m/>
    <x v="1"/>
    <s v="GRITSCH"/>
    <x v="2"/>
    <x v="11"/>
    <n v="1"/>
    <x v="0"/>
    <s v="TRASEIRO"/>
    <x v="5"/>
    <x v="9"/>
    <s v="WESTLAKE H188"/>
    <x v="1"/>
    <s v="MB SPRINTER"/>
    <s v="TAP2C39"/>
    <n v="17852"/>
    <m/>
    <m/>
    <s v=""/>
    <s v="OK "/>
    <s v="GOMMA "/>
    <n v="3970"/>
    <n v="565.85"/>
    <n v="565.85"/>
    <s v=""/>
  </r>
  <r>
    <n v="3043"/>
    <s v="3024"/>
    <x v="4"/>
    <d v="2025-06-12T00:00:00"/>
    <m/>
    <x v="1"/>
    <s v="GRITSCH"/>
    <x v="2"/>
    <x v="11"/>
    <n v="1"/>
    <x v="0"/>
    <s v="TRASEIRO"/>
    <x v="5"/>
    <x v="9"/>
    <s v="WESTLAKE H188"/>
    <x v="1"/>
    <s v="MB SPRINTER"/>
    <s v="TAP2C39"/>
    <n v="17852"/>
    <m/>
    <m/>
    <s v=""/>
    <s v="OK "/>
    <s v="GOMMA "/>
    <n v="3970"/>
    <n v="565.85"/>
    <n v="565.85"/>
    <s v=""/>
  </r>
  <r>
    <s v="3146"/>
    <s v="4922"/>
    <x v="4"/>
    <d v="2025-06-13T00:00:00"/>
    <m/>
    <x v="1"/>
    <s v="GRITSCH"/>
    <x v="5"/>
    <x v="4"/>
    <n v="1"/>
    <x v="4"/>
    <s v="TRAÇÃO"/>
    <x v="10"/>
    <x v="31"/>
    <s v="PIRELLI FR88"/>
    <x v="0"/>
    <s v="CAMINHÃO VW 24.280"/>
    <s v="RHL3E04"/>
    <n v="557925"/>
    <n v="557925"/>
    <m/>
    <s v=""/>
    <s v="OK "/>
    <s v="GOMMA "/>
    <n v="9601"/>
    <n v="600"/>
    <n v="600"/>
    <s v=""/>
  </r>
  <r>
    <n v="3147"/>
    <s v="4123"/>
    <x v="4"/>
    <d v="2025-06-13T00:00:00"/>
    <m/>
    <x v="1"/>
    <s v="GRITSCH"/>
    <x v="5"/>
    <x v="4"/>
    <n v="1"/>
    <x v="4"/>
    <s v="TRAÇÃO"/>
    <x v="10"/>
    <x v="31"/>
    <s v="PIRELLI FR88"/>
    <x v="0"/>
    <s v="CAMINHÃO VW 24.280"/>
    <s v="RHL3E04"/>
    <n v="557925"/>
    <n v="557925"/>
    <m/>
    <s v=""/>
    <s v="OK "/>
    <s v="GOMMA "/>
    <n v="9601"/>
    <n v="600"/>
    <n v="600"/>
    <s v=""/>
  </r>
  <r>
    <n v="3148"/>
    <s v="4223"/>
    <x v="4"/>
    <d v="2025-06-13T00:00:00"/>
    <m/>
    <x v="1"/>
    <s v="GRITSCH"/>
    <x v="5"/>
    <x v="4"/>
    <n v="1"/>
    <x v="4"/>
    <s v="TRAÇÃO"/>
    <x v="10"/>
    <x v="31"/>
    <s v="PIRELLI FR88"/>
    <x v="0"/>
    <s v="CAMINHÃO VW 24.280"/>
    <s v="RHL3E04"/>
    <n v="557925"/>
    <n v="557925"/>
    <m/>
    <s v=""/>
    <s v="OK "/>
    <s v="GOMMA "/>
    <s v="10436-1"/>
    <n v="590"/>
    <n v="590"/>
    <s v=""/>
  </r>
  <r>
    <n v="3149"/>
    <s v="1023"/>
    <x v="4"/>
    <d v="2025-06-13T00:00:00"/>
    <m/>
    <x v="1"/>
    <s v="GRITSCH"/>
    <x v="5"/>
    <x v="4"/>
    <n v="1"/>
    <x v="4"/>
    <s v="TRAÇÃO"/>
    <x v="10"/>
    <x v="31"/>
    <s v="PIRELLI FR88"/>
    <x v="0"/>
    <s v="CAMINHÃO VW 24.280"/>
    <s v="RHL3E04"/>
    <n v="557925"/>
    <n v="557925"/>
    <m/>
    <s v=""/>
    <s v="OK "/>
    <s v="GOMMA "/>
    <s v="10436-1"/>
    <n v="590"/>
    <n v="590"/>
    <s v=""/>
  </r>
  <r>
    <n v="3050"/>
    <s v="2924"/>
    <x v="4"/>
    <d v="2025-06-16T00:00:00"/>
    <m/>
    <x v="1"/>
    <s v="GRITSCH"/>
    <x v="3"/>
    <x v="18"/>
    <n v="1"/>
    <x v="1"/>
    <s v="DIANTEIRO"/>
    <x v="1"/>
    <x v="11"/>
    <s v="HIFLY HF261 TECHCO 1"/>
    <x v="1"/>
    <s v="VW SAVEIRO"/>
    <s v="SDU9F51"/>
    <n v="100000"/>
    <m/>
    <m/>
    <s v=""/>
    <s v="OK "/>
    <s v="GOMMA "/>
    <s v="4032-2"/>
    <n v="278.08999999999997"/>
    <n v="278.08999999999997"/>
    <s v=""/>
  </r>
  <r>
    <n v="3052"/>
    <s v="2924"/>
    <x v="4"/>
    <d v="2025-06-16T00:00:00"/>
    <m/>
    <x v="1"/>
    <s v="GRITSCH"/>
    <x v="3"/>
    <x v="18"/>
    <n v="1"/>
    <x v="1"/>
    <s v="DIANTEIRO"/>
    <x v="1"/>
    <x v="11"/>
    <s v="HIFLY HF261 TECHCO 1"/>
    <x v="1"/>
    <s v="VW SAVEIRO"/>
    <s v="SDU9F51"/>
    <n v="100000"/>
    <m/>
    <m/>
    <s v=""/>
    <s v="OK "/>
    <s v="GOMMA "/>
    <s v="4032-2"/>
    <n v="278.08999999999997"/>
    <n v="278.08999999999997"/>
    <s v=""/>
  </r>
  <r>
    <n v="2919"/>
    <s v="0124"/>
    <x v="4"/>
    <d v="2025-06-16T00:00:00"/>
    <m/>
    <x v="1"/>
    <s v="GRITSCH"/>
    <x v="5"/>
    <x v="4"/>
    <n v="1"/>
    <x v="4"/>
    <s v="TRUCK"/>
    <x v="10"/>
    <x v="31"/>
    <s v="RECAP"/>
    <x v="0"/>
    <s v="CAMINHÃO VW 33.330"/>
    <s v="SEW5B72"/>
    <n v="223297"/>
    <n v="223297"/>
    <m/>
    <s v=""/>
    <s v="OK "/>
    <s v="FM PNEUS "/>
    <n v="10911"/>
    <n v="600"/>
    <n v="600"/>
    <s v=""/>
  </r>
  <r>
    <s v="SF"/>
    <s v="0124"/>
    <x v="4"/>
    <d v="2025-06-16T00:00:00"/>
    <m/>
    <x v="1"/>
    <s v="GRITSCH"/>
    <x v="5"/>
    <x v="4"/>
    <n v="1"/>
    <x v="4"/>
    <s v="TRUCK"/>
    <x v="10"/>
    <x v="31"/>
    <s v="RECAP"/>
    <x v="0"/>
    <s v="CAMINHÃO VW 33.330"/>
    <s v="SEW5B72"/>
    <n v="223297"/>
    <n v="223297"/>
    <m/>
    <s v=""/>
    <s v="OK "/>
    <s v="FM PNEUS "/>
    <n v="10911"/>
    <n v="600"/>
    <n v="600"/>
    <s v=""/>
  </r>
  <r>
    <n v="3155"/>
    <s v="4024"/>
    <x v="4"/>
    <d v="2025-06-17T00:00:00"/>
    <m/>
    <x v="0"/>
    <s v="GRITSCH"/>
    <x v="3"/>
    <x v="18"/>
    <n v="1"/>
    <x v="0"/>
    <s v="DIANTEIRO"/>
    <x v="0"/>
    <x v="39"/>
    <s v="SUNNY NL106"/>
    <x v="1"/>
    <s v="RENAULT MASTER"/>
    <s v="RHS3G81"/>
    <n v="32571"/>
    <m/>
    <m/>
    <s v=""/>
    <s v="OK "/>
    <s v="GOMMA "/>
    <n v="4032"/>
    <n v="507.87"/>
    <n v="507.87"/>
    <s v=""/>
  </r>
  <r>
    <n v="3156"/>
    <s v="4024"/>
    <x v="4"/>
    <d v="2025-06-17T00:00:00"/>
    <m/>
    <x v="0"/>
    <s v="GRITSCH"/>
    <x v="3"/>
    <x v="18"/>
    <n v="1"/>
    <x v="0"/>
    <s v="DIANTEIRO"/>
    <x v="0"/>
    <x v="39"/>
    <s v="SUNNY NL106"/>
    <x v="1"/>
    <s v="RENAULT MASTER"/>
    <s v="RHS3G81"/>
    <n v="32571"/>
    <m/>
    <m/>
    <s v=""/>
    <s v="OK "/>
    <s v="GOMMA "/>
    <n v="4032"/>
    <n v="507.87"/>
    <n v="507.87"/>
    <s v=""/>
  </r>
  <r>
    <n v="3159"/>
    <s v="2024"/>
    <x v="4"/>
    <d v="2025-06-17T00:00:00"/>
    <m/>
    <x v="0"/>
    <s v="GRITSCH"/>
    <x v="5"/>
    <x v="11"/>
    <n v="1"/>
    <x v="2"/>
    <s v="DIANTEIRO"/>
    <x v="2"/>
    <x v="11"/>
    <s v="HIFLY SUPER2000"/>
    <x v="1"/>
    <s v="FIAT FIORINO"/>
    <s v="RHS8D36"/>
    <m/>
    <m/>
    <m/>
    <s v=""/>
    <s v="OK "/>
    <s v="GOMMA "/>
    <s v="3703-2"/>
    <n v="265.45"/>
    <n v="265.45"/>
    <s v=""/>
  </r>
  <r>
    <n v="3157"/>
    <s v="2924"/>
    <x v="4"/>
    <d v="2025-06-17T00:00:00"/>
    <m/>
    <x v="0"/>
    <s v="GRITSCH"/>
    <x v="5"/>
    <x v="11"/>
    <n v="1"/>
    <x v="2"/>
    <s v="DIANTEIRO"/>
    <x v="2"/>
    <x v="11"/>
    <s v="HIFLY SUPER2000"/>
    <x v="1"/>
    <s v="FIAT FIORINO"/>
    <s v="RHS8D36"/>
    <m/>
    <m/>
    <m/>
    <s v=""/>
    <s v="OK "/>
    <s v="GOMMA "/>
    <s v="4032-1"/>
    <n v="249.72"/>
    <n v="249.72"/>
    <s v=""/>
  </r>
  <r>
    <s v="3125"/>
    <s v="1324"/>
    <x v="4"/>
    <d v="2025-06-17T00:00:00"/>
    <m/>
    <x v="0"/>
    <s v="GRITSCH"/>
    <x v="2"/>
    <x v="3"/>
    <n v="1"/>
    <x v="1"/>
    <s v="DIANTEIRO"/>
    <x v="11"/>
    <x v="11"/>
    <s v="HIFLY HF261 TECHCO 1"/>
    <x v="1"/>
    <s v="FIAT STRADA"/>
    <s v="SDT8J63"/>
    <n v="148348"/>
    <m/>
    <m/>
    <m/>
    <s v="OK "/>
    <s v="GOMMA "/>
    <n v="2004"/>
    <n v="282.70999999999998"/>
    <n v="282.70999999999998"/>
    <m/>
  </r>
  <r>
    <s v="3124"/>
    <s v="1324"/>
    <x v="4"/>
    <d v="2025-06-17T00:00:00"/>
    <m/>
    <x v="0"/>
    <s v="GRITSCH"/>
    <x v="2"/>
    <x v="3"/>
    <n v="1"/>
    <x v="1"/>
    <s v="DIANTEIRO"/>
    <x v="11"/>
    <x v="11"/>
    <s v="HIFLY HF261 TECHCO 1"/>
    <x v="1"/>
    <s v="FIAT STRADA"/>
    <s v="SDT8J63"/>
    <n v="148348"/>
    <m/>
    <m/>
    <m/>
    <s v="OK "/>
    <s v="GOMMA "/>
    <n v="2004"/>
    <n v="282.70999999999998"/>
    <n v="282.70999999999998"/>
    <m/>
  </r>
  <r>
    <s v="3154"/>
    <s v="1124"/>
    <x v="4"/>
    <d v="2025-06-17T00:00:00"/>
    <m/>
    <x v="0"/>
    <s v="GRITSCH"/>
    <x v="2"/>
    <x v="3"/>
    <n v="1"/>
    <x v="1"/>
    <s v="DIANTEIRO"/>
    <x v="11"/>
    <x v="11"/>
    <s v="HIFLY HF261 TECHCO 1"/>
    <x v="1"/>
    <s v="FIAT STRADA"/>
    <s v="SDT8J63"/>
    <n v="148348"/>
    <m/>
    <m/>
    <s v=""/>
    <s v="OK "/>
    <s v="GOMMA "/>
    <n v="2004"/>
    <n v="282.70999999999998"/>
    <n v="282.70999999999998"/>
    <s v=""/>
  </r>
  <r>
    <s v="3153"/>
    <s v="1924"/>
    <x v="4"/>
    <d v="2025-06-17T00:00:00"/>
    <m/>
    <x v="0"/>
    <s v="GRITSCH"/>
    <x v="2"/>
    <x v="3"/>
    <n v="1"/>
    <x v="1"/>
    <s v="DIANTEIRO"/>
    <x v="11"/>
    <x v="11"/>
    <s v="HIFLY HF261 TECHCO 1"/>
    <x v="1"/>
    <s v="FIAT STRADA"/>
    <s v="SDT8J63"/>
    <n v="148348"/>
    <m/>
    <m/>
    <s v=""/>
    <s v="OK "/>
    <s v="GOMMA "/>
    <n v="2004"/>
    <n v="282.70999999999998"/>
    <n v="282.70999999999998"/>
    <s v=""/>
  </r>
  <r>
    <n v="1285"/>
    <s v="3123"/>
    <x v="4"/>
    <d v="2025-06-17T00:00:00"/>
    <m/>
    <x v="1"/>
    <s v="GRITSCH"/>
    <x v="2"/>
    <x v="11"/>
    <n v="1"/>
    <x v="4"/>
    <s v="TRAÇÃO"/>
    <x v="10"/>
    <x v="31"/>
    <s v="1°RECAP"/>
    <x v="0"/>
    <s v="CAMINÃO VOLVO VM330"/>
    <s v="SFF3C30"/>
    <n v="187298"/>
    <m/>
    <m/>
    <s v=""/>
    <s v="OK "/>
    <s v="ESTOQUE"/>
    <s v="ESTOQUE"/>
    <n v="700"/>
    <n v="700"/>
    <s v=""/>
  </r>
  <r>
    <n v="1291"/>
    <s v="3123"/>
    <x v="4"/>
    <d v="2025-06-17T00:00:00"/>
    <m/>
    <x v="1"/>
    <s v="GRITSCH"/>
    <x v="2"/>
    <x v="11"/>
    <n v="1"/>
    <x v="4"/>
    <s v="TRAÇÃO"/>
    <x v="10"/>
    <x v="31"/>
    <s v="1°RECAP"/>
    <x v="0"/>
    <s v="CAMINÃO VOLVO VM330"/>
    <s v="SFF3C30"/>
    <n v="187298"/>
    <m/>
    <m/>
    <s v=""/>
    <s v="OK "/>
    <s v="ESTOQUE"/>
    <s v="ESTOQUE"/>
    <n v="700"/>
    <n v="700"/>
    <s v=""/>
  </r>
  <r>
    <n v="1283"/>
    <s v="3123"/>
    <x v="4"/>
    <d v="2025-06-17T00:00:00"/>
    <m/>
    <x v="1"/>
    <s v="GRITSCH"/>
    <x v="2"/>
    <x v="11"/>
    <n v="1"/>
    <x v="4"/>
    <s v="TRAÇÃO"/>
    <x v="10"/>
    <x v="31"/>
    <s v="1°RECAP"/>
    <x v="0"/>
    <s v="CAMINÃO VOLVO VM330"/>
    <s v="SFF3C30"/>
    <n v="187298"/>
    <m/>
    <m/>
    <s v=""/>
    <s v="OK "/>
    <s v="ESTOQUE"/>
    <s v="ESTOQUE"/>
    <n v="700"/>
    <n v="700"/>
    <s v=""/>
  </r>
  <r>
    <n v="2880"/>
    <s v="4023"/>
    <x v="4"/>
    <d v="2025-06-17T00:00:00"/>
    <m/>
    <x v="1"/>
    <s v="GRITSCH"/>
    <x v="2"/>
    <x v="11"/>
    <n v="1"/>
    <x v="4"/>
    <s v="TRAÇÃO"/>
    <x v="10"/>
    <x v="31"/>
    <s v="1°RECAP"/>
    <x v="0"/>
    <s v="CAMINÃO VOLVO VM330"/>
    <s v="SFF3C30"/>
    <n v="187298"/>
    <m/>
    <m/>
    <s v=""/>
    <s v="OK "/>
    <s v="FM PNEUS "/>
    <n v="9679"/>
    <n v="680"/>
    <n v="680"/>
    <s v=""/>
  </r>
  <r>
    <s v="3039"/>
    <s v="2924"/>
    <x v="4"/>
    <d v="2025-06-17T00:00:00"/>
    <m/>
    <x v="1"/>
    <s v="GRITSCH"/>
    <x v="5"/>
    <x v="8"/>
    <n v="1"/>
    <x v="0"/>
    <s v="DIANTEIRO"/>
    <x v="5"/>
    <x v="9"/>
    <s v="WESTLAKE H188"/>
    <x v="1"/>
    <s v="MB SPRINTER"/>
    <s v="SFD5C29"/>
    <n v="122882"/>
    <m/>
    <m/>
    <s v=""/>
    <s v="OK "/>
    <s v="GOMMA "/>
    <n v="29446"/>
    <n v="565.85"/>
    <n v="565.85"/>
    <s v=""/>
  </r>
  <r>
    <n v="3048"/>
    <s v="2924"/>
    <x v="4"/>
    <d v="2025-06-17T00:00:00"/>
    <m/>
    <x v="1"/>
    <s v="GRITSCH"/>
    <x v="5"/>
    <x v="8"/>
    <n v="1"/>
    <x v="0"/>
    <s v="DIANTEIRO"/>
    <x v="5"/>
    <x v="9"/>
    <s v="WESTLAKE H188"/>
    <x v="1"/>
    <s v="MB SPRINTER"/>
    <s v="SFD5C29"/>
    <n v="122882"/>
    <m/>
    <m/>
    <s v=""/>
    <s v="OK "/>
    <s v="GOMMA "/>
    <n v="29446"/>
    <n v="565.85"/>
    <n v="565.85"/>
    <s v=""/>
  </r>
  <r>
    <n v="3049"/>
    <s v="2924"/>
    <x v="4"/>
    <d v="2025-06-17T00:00:00"/>
    <m/>
    <x v="1"/>
    <s v="GRITSCH"/>
    <x v="5"/>
    <x v="8"/>
    <n v="1"/>
    <x v="0"/>
    <s v="TRASEIRO"/>
    <x v="5"/>
    <x v="9"/>
    <s v="WESTLAKE H188"/>
    <x v="1"/>
    <s v="MB SPRINTER"/>
    <s v="SFD5C29"/>
    <n v="122882"/>
    <m/>
    <m/>
    <s v=""/>
    <s v="OK "/>
    <s v="GOMMA "/>
    <n v="3970"/>
    <n v="565.85"/>
    <n v="565.85"/>
    <s v=""/>
  </r>
  <r>
    <n v="3050"/>
    <s v="2924"/>
    <x v="4"/>
    <d v="2025-06-17T00:00:00"/>
    <m/>
    <x v="1"/>
    <s v="GRITSCH"/>
    <x v="5"/>
    <x v="8"/>
    <n v="1"/>
    <x v="0"/>
    <s v="TRASEIRO"/>
    <x v="5"/>
    <x v="9"/>
    <s v="WESTLAKE H188"/>
    <x v="1"/>
    <s v="MB SPRINTER"/>
    <s v="SFD5C29"/>
    <n v="122882"/>
    <m/>
    <m/>
    <s v=""/>
    <s v="OK "/>
    <s v="GOMMA "/>
    <n v="3970"/>
    <n v="565.85"/>
    <n v="565.85"/>
    <s v=""/>
  </r>
  <r>
    <n v="2921"/>
    <s v="0125"/>
    <x v="4"/>
    <d v="2025-06-17T00:00:00"/>
    <m/>
    <x v="1"/>
    <s v="GRITSCH"/>
    <x v="2"/>
    <x v="11"/>
    <n v="1"/>
    <x v="4"/>
    <s v="DIANTEIRO"/>
    <x v="10"/>
    <x v="28"/>
    <s v="GOODYEAR REGIONAL RHS"/>
    <x v="1"/>
    <s v="CAMINÃO VOLVO VM330"/>
    <s v="SFF3C30"/>
    <n v="187298"/>
    <m/>
    <m/>
    <s v=""/>
    <s v="OK "/>
    <s v="ESTOQUE"/>
    <s v="ESTOQUE"/>
    <n v="1700"/>
    <n v="1700"/>
    <s v=""/>
  </r>
  <r>
    <n v="2918"/>
    <s v="0125"/>
    <x v="4"/>
    <d v="2025-06-17T00:00:00"/>
    <m/>
    <x v="1"/>
    <s v="GRITSCH"/>
    <x v="2"/>
    <x v="11"/>
    <n v="1"/>
    <x v="4"/>
    <s v="DIANTEIRO"/>
    <x v="10"/>
    <x v="28"/>
    <s v="GOODYEAR REGIONAL RHS"/>
    <x v="1"/>
    <s v="CAMINÃO VOLVO VM330"/>
    <s v="SFF3C30"/>
    <n v="187298"/>
    <m/>
    <m/>
    <s v=""/>
    <s v="OK "/>
    <s v="ESTOQUE"/>
    <s v="ESTOQUE"/>
    <n v="1700"/>
    <n v="1700"/>
    <s v=""/>
  </r>
  <r>
    <n v="2957"/>
    <s v="5223"/>
    <x v="4"/>
    <d v="2025-06-23T00:00:00"/>
    <m/>
    <x v="0"/>
    <s v="GRITSCH"/>
    <x v="5"/>
    <x v="18"/>
    <n v="1"/>
    <x v="2"/>
    <s v="DIANTEIRO"/>
    <x v="2"/>
    <x v="13"/>
    <s v="ROADX"/>
    <x v="1"/>
    <s v="VW GOL"/>
    <s v="SDR4E25"/>
    <n v="114242"/>
    <m/>
    <m/>
    <s v=""/>
    <s v="OK "/>
    <s v="RS PNEUS "/>
    <n v="20772"/>
    <n v="248.03"/>
    <n v="248.03"/>
    <s v=""/>
  </r>
  <r>
    <n v="2963"/>
    <s v="5223"/>
    <x v="4"/>
    <d v="2025-06-23T00:00:00"/>
    <m/>
    <x v="0"/>
    <s v="GRITSCH"/>
    <x v="5"/>
    <x v="18"/>
    <n v="1"/>
    <x v="2"/>
    <s v="DIANTEIRO"/>
    <x v="2"/>
    <x v="13"/>
    <s v="ROADX"/>
    <x v="1"/>
    <s v="VW GOL"/>
    <s v="SDR4E25"/>
    <n v="114242"/>
    <m/>
    <m/>
    <s v=""/>
    <s v="OK "/>
    <s v="RS PNEUS "/>
    <n v="20772"/>
    <n v="248.03"/>
    <n v="248.03"/>
    <s v=""/>
  </r>
  <r>
    <n v="3160"/>
    <s v="4024"/>
    <x v="4"/>
    <d v="2025-06-23T00:00:00"/>
    <m/>
    <x v="0"/>
    <s v="GRITSCH"/>
    <x v="5"/>
    <x v="8"/>
    <n v="1"/>
    <x v="1"/>
    <s v="TRASEIRO"/>
    <x v="1"/>
    <x v="11"/>
    <s v="HIFLY HF261 TECHCO 1"/>
    <x v="1"/>
    <s v="VW SAVEIRO"/>
    <s v="SEH0B26"/>
    <n v="191000"/>
    <m/>
    <m/>
    <s v=""/>
    <s v="OK "/>
    <s v="GOMMA "/>
    <s v="2004-2"/>
    <n v="278.08999999999997"/>
    <n v="278.08999999999997"/>
    <s v=""/>
  </r>
  <r>
    <n v="3161"/>
    <s v="4124"/>
    <x v="4"/>
    <d v="2025-06-23T00:00:00"/>
    <m/>
    <x v="0"/>
    <s v="GRITSCH"/>
    <x v="5"/>
    <x v="8"/>
    <n v="1"/>
    <x v="1"/>
    <s v="TRASEIRO"/>
    <x v="1"/>
    <x v="11"/>
    <s v="HIFLY HF261 TECHCO 1"/>
    <x v="1"/>
    <s v="VW SAVEIRO"/>
    <s v="SEH0B26"/>
    <n v="191000"/>
    <m/>
    <m/>
    <s v=""/>
    <s v="OK "/>
    <s v="GOMMA "/>
    <s v="2004-2"/>
    <n v="278.08999999999997"/>
    <n v="278.08999999999997"/>
    <s v=""/>
  </r>
  <r>
    <n v="3162"/>
    <s v="1324"/>
    <x v="4"/>
    <d v="2025-06-25T00:00:00"/>
    <m/>
    <x v="1"/>
    <s v="GRITSCH"/>
    <x v="5"/>
    <x v="4"/>
    <n v="1"/>
    <x v="1"/>
    <s v="DIANTEIRO"/>
    <x v="11"/>
    <x v="11"/>
    <s v="HIFLY HF261 TECHCO 1"/>
    <x v="1"/>
    <s v="FIAT STRADA"/>
    <s v="SDT5A71"/>
    <n v="103053"/>
    <m/>
    <m/>
    <s v=""/>
    <s v="OK "/>
    <s v="GOMMA "/>
    <n v="2004"/>
    <n v="278.82"/>
    <n v="278.82"/>
    <s v=""/>
  </r>
  <r>
    <n v="3163"/>
    <s v="1324"/>
    <x v="4"/>
    <d v="2025-06-25T00:00:00"/>
    <m/>
    <x v="1"/>
    <s v="GRITSCH"/>
    <x v="5"/>
    <x v="4"/>
    <n v="1"/>
    <x v="1"/>
    <s v="DIANTEIRO"/>
    <x v="11"/>
    <x v="11"/>
    <s v="HIFLY HF261 TECHCO 1"/>
    <x v="1"/>
    <s v="FIAT STRADA"/>
    <s v="SDT5A71"/>
    <n v="103053"/>
    <m/>
    <m/>
    <s v=""/>
    <s v="OK "/>
    <s v="GOMMA "/>
    <n v="2004"/>
    <n v="278.82"/>
    <n v="278.82"/>
    <s v=""/>
  </r>
  <r>
    <n v="3191"/>
    <s v="2124"/>
    <x v="4"/>
    <d v="2025-06-25T00:00:00"/>
    <m/>
    <x v="0"/>
    <s v="GRITSCH"/>
    <x v="5"/>
    <x v="5"/>
    <n v="1"/>
    <x v="1"/>
    <s v="DIANTEIRO"/>
    <x v="1"/>
    <x v="13"/>
    <s v="RXMOTION H12  - RODAX"/>
    <x v="1"/>
    <s v="VW SAVEIRO"/>
    <s v="SDU9F62"/>
    <n v="145574"/>
    <m/>
    <m/>
    <s v=""/>
    <s v="OK "/>
    <s v="RS PNEUS "/>
    <s v="21682-1"/>
    <n v="289.22000000000003"/>
    <n v="289.22000000000003"/>
    <s v=""/>
  </r>
  <r>
    <n v="3192"/>
    <s v="3324"/>
    <x v="4"/>
    <d v="2025-06-25T00:00:00"/>
    <m/>
    <x v="0"/>
    <s v="GRITSCH"/>
    <x v="5"/>
    <x v="5"/>
    <n v="1"/>
    <x v="1"/>
    <s v="DIANTEIRO"/>
    <x v="1"/>
    <x v="13"/>
    <s v="RXMOTION H12  - RODAX"/>
    <x v="1"/>
    <s v="VW SAVEIRO"/>
    <s v="SDU9F62"/>
    <n v="145574"/>
    <m/>
    <m/>
    <s v=""/>
    <s v="OK "/>
    <s v="RS PNEUS "/>
    <s v="21682-1"/>
    <n v="289.22000000000003"/>
    <n v="289.22000000000003"/>
    <s v=""/>
  </r>
  <r>
    <n v="3193"/>
    <s v="2024"/>
    <x v="4"/>
    <d v="2025-06-25T00:00:00"/>
    <m/>
    <x v="0"/>
    <s v="GRITSCH"/>
    <x v="5"/>
    <x v="5"/>
    <n v="1"/>
    <x v="1"/>
    <s v="TRASEIRO"/>
    <x v="1"/>
    <x v="13"/>
    <s v="RXMOTION H12  - RODAX"/>
    <x v="1"/>
    <s v="VW SAVEIRO"/>
    <s v="SDU9F62"/>
    <n v="145574"/>
    <m/>
    <m/>
    <s v=""/>
    <s v="OK "/>
    <s v="RS PNEUS "/>
    <s v="21682-1"/>
    <n v="289.22000000000003"/>
    <n v="289.22000000000003"/>
    <s v=""/>
  </r>
  <r>
    <n v="3194"/>
    <s v="2024"/>
    <x v="4"/>
    <d v="2025-06-25T00:00:00"/>
    <m/>
    <x v="0"/>
    <s v="GRITSCH"/>
    <x v="5"/>
    <x v="5"/>
    <n v="1"/>
    <x v="1"/>
    <s v="TRASEIRO"/>
    <x v="1"/>
    <x v="13"/>
    <s v="RXMOTION H12  - RODAX"/>
    <x v="1"/>
    <s v="VW SAVEIRO"/>
    <s v="SDU9F62"/>
    <n v="145574"/>
    <m/>
    <m/>
    <s v=""/>
    <s v="OK "/>
    <s v="RS PNEUS "/>
    <s v="21682-1"/>
    <n v="289.22000000000003"/>
    <n v="289.22000000000003"/>
    <s v=""/>
  </r>
  <r>
    <n v="42"/>
    <s v="0921"/>
    <x v="4"/>
    <d v="2025-06-27T00:00:00"/>
    <m/>
    <x v="0"/>
    <s v="GRITSCH"/>
    <x v="2"/>
    <x v="11"/>
    <n v="1"/>
    <x v="4"/>
    <s v="TRAÇÃO"/>
    <x v="10"/>
    <x v="31"/>
    <s v="1°RECAP"/>
    <x v="0"/>
    <s v="CAMINHÃO VW 24.280"/>
    <s v="BDY7i29"/>
    <m/>
    <m/>
    <m/>
    <s v=""/>
    <s v="OK "/>
    <s v="FM PNEUS "/>
    <n v="11174"/>
    <n v="600"/>
    <n v="600"/>
    <s v=""/>
  </r>
  <r>
    <n v="3164"/>
    <s v="3123"/>
    <x v="4"/>
    <d v="2025-06-27T00:00:00"/>
    <m/>
    <x v="0"/>
    <s v="GRITSCH"/>
    <x v="2"/>
    <x v="11"/>
    <n v="1"/>
    <x v="4"/>
    <s v="TRAÇÃO"/>
    <x v="10"/>
    <x v="31"/>
    <s v="1°RECAP"/>
    <x v="0"/>
    <s v="CAMINHÃO VW 24.280"/>
    <s v="BDY7i29"/>
    <m/>
    <m/>
    <m/>
    <s v=""/>
    <s v="OK "/>
    <s v="FM PNEUS "/>
    <n v="11174"/>
    <n v="600"/>
    <n v="600"/>
    <s v=""/>
  </r>
  <r>
    <n v="3165"/>
    <s v="3823"/>
    <x v="4"/>
    <d v="2025-06-27T00:00:00"/>
    <m/>
    <x v="0"/>
    <s v="GRITSCH"/>
    <x v="2"/>
    <x v="11"/>
    <n v="1"/>
    <x v="4"/>
    <s v="TRAÇÃO"/>
    <x v="10"/>
    <x v="31"/>
    <s v="1°RECAP"/>
    <x v="0"/>
    <s v="CAMINHÃO VW 24.280"/>
    <s v="BDY7i29"/>
    <m/>
    <m/>
    <m/>
    <s v=""/>
    <s v="OK "/>
    <s v="FM PNEUS "/>
    <n v="11135"/>
    <n v="600"/>
    <n v="600"/>
    <s v=""/>
  </r>
  <r>
    <s v="3166"/>
    <s v="3723"/>
    <x v="4"/>
    <d v="2025-06-27T00:00:00"/>
    <m/>
    <x v="0"/>
    <s v="GRITSCH"/>
    <x v="2"/>
    <x v="11"/>
    <n v="1"/>
    <x v="4"/>
    <s v="TRAÇÃO"/>
    <x v="10"/>
    <x v="31"/>
    <s v="1°RECAP"/>
    <x v="0"/>
    <s v="CAMINHÃO VW 24.280"/>
    <s v="BDY7i29"/>
    <m/>
    <m/>
    <m/>
    <s v=""/>
    <s v="OK "/>
    <s v="FM PNEUS "/>
    <n v="11135"/>
    <n v="600"/>
    <n v="600"/>
    <s v=""/>
  </r>
  <r>
    <n v="3168"/>
    <s v="2822"/>
    <x v="4"/>
    <d v="2025-06-27T00:00:00"/>
    <m/>
    <x v="0"/>
    <s v="GRITSCH"/>
    <x v="5"/>
    <x v="0"/>
    <n v="1"/>
    <x v="3"/>
    <s v="DIANTEIRO"/>
    <x v="7"/>
    <x v="30"/>
    <s v="GOODTRIP KTX816"/>
    <x v="1"/>
    <s v="CAMINHÃO MB 1719"/>
    <s v="SFN3H30"/>
    <n v="79968"/>
    <m/>
    <m/>
    <s v=""/>
    <s v="OK "/>
    <s v="GOMMA "/>
    <s v="2893-1"/>
    <n v="949.15"/>
    <n v="949.15"/>
    <s v=""/>
  </r>
  <r>
    <n v="3169"/>
    <s v="2722"/>
    <x v="4"/>
    <d v="2025-06-27T00:00:00"/>
    <m/>
    <x v="0"/>
    <s v="GRITSCH"/>
    <x v="5"/>
    <x v="0"/>
    <n v="1"/>
    <x v="3"/>
    <s v="DIANTEIRO"/>
    <x v="7"/>
    <x v="30"/>
    <s v="GOODTRIP KTX816"/>
    <x v="1"/>
    <s v="CAMINHÃO MB 1719"/>
    <s v="SFN3H30"/>
    <n v="79968"/>
    <m/>
    <m/>
    <s v=""/>
    <s v="OK "/>
    <s v="GOMMA "/>
    <s v="2893-1"/>
    <n v="949.15"/>
    <n v="949.15"/>
    <s v=""/>
  </r>
  <r>
    <n v="3173"/>
    <s v="0325"/>
    <x v="4"/>
    <d v="2025-06-30T00:00:00"/>
    <m/>
    <x v="0"/>
    <s v="GRITSCH"/>
    <x v="2"/>
    <x v="14"/>
    <n v="1"/>
    <x v="0"/>
    <s v="DIANTEIRO"/>
    <x v="0"/>
    <x v="30"/>
    <s v="SAFEGUARD"/>
    <x v="1"/>
    <s v="RENAULT MASTER"/>
    <s v="BEP1I29"/>
    <n v="119092"/>
    <m/>
    <m/>
    <s v=""/>
    <s v="OK "/>
    <s v="RS PNEUS "/>
    <n v="21682"/>
    <n v="453.87"/>
    <n v="453.87"/>
    <s v=""/>
  </r>
  <r>
    <s v="3174"/>
    <s v="0325"/>
    <x v="4"/>
    <d v="2025-06-30T00:00:00"/>
    <m/>
    <x v="0"/>
    <s v="GRITSCH"/>
    <x v="2"/>
    <x v="14"/>
    <n v="1"/>
    <x v="0"/>
    <s v="DIANTEIRO"/>
    <x v="0"/>
    <x v="30"/>
    <s v="SAFEGUARD"/>
    <x v="1"/>
    <s v="RENAULT MASTER"/>
    <s v="BEP1I29"/>
    <n v="119092"/>
    <m/>
    <m/>
    <s v=""/>
    <s v="OK "/>
    <s v="RS PNEUS "/>
    <n v="21682"/>
    <n v="453.87"/>
    <n v="453.87"/>
    <s v=""/>
  </r>
  <r>
    <s v="3183"/>
    <s v="0325"/>
    <x v="4"/>
    <d v="2025-06-30T00:00:00"/>
    <m/>
    <x v="0"/>
    <s v="GRITSCH"/>
    <x v="2"/>
    <x v="7"/>
    <n v="1"/>
    <x v="0"/>
    <s v="DIANTEIRO"/>
    <x v="0"/>
    <x v="30"/>
    <s v="SAFEGUARD"/>
    <x v="1"/>
    <s v="RENAULT MASTER"/>
    <s v="SEH4I05"/>
    <n v="112680"/>
    <m/>
    <m/>
    <s v=""/>
    <s v="OK "/>
    <s v="RS PNEUS "/>
    <n v="21682"/>
    <n v="453.87"/>
    <n v="453.87"/>
    <s v=""/>
  </r>
  <r>
    <n v="3184"/>
    <s v="0325"/>
    <x v="4"/>
    <d v="2025-06-30T00:00:00"/>
    <m/>
    <x v="0"/>
    <s v="GRITSCH"/>
    <x v="2"/>
    <x v="7"/>
    <n v="1"/>
    <x v="0"/>
    <s v="DIANTEIRO"/>
    <x v="0"/>
    <x v="30"/>
    <s v="SAFEGUARD"/>
    <x v="1"/>
    <s v="RENAULT MASTER"/>
    <s v="SEH4I05"/>
    <n v="112680"/>
    <m/>
    <m/>
    <s v=""/>
    <s v="OK "/>
    <s v="RS PNEUS "/>
    <n v="21682"/>
    <n v="453.87"/>
    <n v="453.87"/>
    <s v=""/>
  </r>
  <r>
    <n v="3185"/>
    <s v="0325"/>
    <x v="4"/>
    <d v="2025-06-30T00:00:00"/>
    <m/>
    <x v="0"/>
    <s v="GRITSCH"/>
    <x v="2"/>
    <x v="7"/>
    <n v="1"/>
    <x v="0"/>
    <s v="TRASEIRO"/>
    <x v="0"/>
    <x v="30"/>
    <s v="SAFEGUARD"/>
    <x v="1"/>
    <s v="RENAULT MASTER"/>
    <s v="SEH4I05"/>
    <n v="112680"/>
    <m/>
    <m/>
    <s v=""/>
    <s v="OK "/>
    <s v="RS PNEUS "/>
    <n v="21682"/>
    <n v="453.87"/>
    <n v="453.87"/>
    <s v=""/>
  </r>
  <r>
    <n v="3186"/>
    <s v="0325"/>
    <x v="4"/>
    <d v="2025-06-30T00:00:00"/>
    <m/>
    <x v="0"/>
    <s v="GRITSCH"/>
    <x v="2"/>
    <x v="7"/>
    <n v="1"/>
    <x v="0"/>
    <s v="TRASEIRO"/>
    <x v="0"/>
    <x v="30"/>
    <s v="SAFEGUARD"/>
    <x v="1"/>
    <s v="RENAULT MASTER"/>
    <s v="SEH4I05"/>
    <n v="112680"/>
    <m/>
    <m/>
    <s v=""/>
    <s v="OK "/>
    <s v="RS PNEUS "/>
    <n v="21682"/>
    <n v="453.87"/>
    <n v="453.87"/>
    <s v=""/>
  </r>
  <r>
    <n v="3187"/>
    <s v="2624"/>
    <x v="4"/>
    <d v="2025-06-30T00:00:00"/>
    <m/>
    <x v="0"/>
    <s v="GRITSCH"/>
    <x v="2"/>
    <x v="3"/>
    <n v="1"/>
    <x v="1"/>
    <s v="DIANTEIRO"/>
    <x v="11"/>
    <x v="14"/>
    <s v="XBRI FASTWAY"/>
    <x v="1"/>
    <s v="FIAT STRADA"/>
    <s v="SDR8D99"/>
    <n v="99441"/>
    <m/>
    <m/>
    <s v=""/>
    <s v="OK "/>
    <s v="RS PNEUS "/>
    <s v="21682-2"/>
    <n v="267.08"/>
    <n v="267.08"/>
    <s v=""/>
  </r>
  <r>
    <n v="3188"/>
    <s v="2024"/>
    <x v="4"/>
    <d v="2025-06-30T00:00:00"/>
    <m/>
    <x v="0"/>
    <s v="GRITSCH"/>
    <x v="2"/>
    <x v="3"/>
    <n v="1"/>
    <x v="1"/>
    <s v="DIANTEIRO"/>
    <x v="11"/>
    <x v="14"/>
    <s v="XBRI FASTWAY"/>
    <x v="1"/>
    <s v="FIAT STRADA"/>
    <s v="SDR8D99"/>
    <n v="99441"/>
    <m/>
    <m/>
    <s v=""/>
    <s v="OK "/>
    <s v="RS PNEUS "/>
    <s v="21682-2"/>
    <n v="267.08"/>
    <n v="267.08"/>
    <s v=""/>
  </r>
  <r>
    <n v="3189"/>
    <s v="2624"/>
    <x v="4"/>
    <d v="2025-06-30T00:00:00"/>
    <m/>
    <x v="0"/>
    <s v="GRITSCH"/>
    <x v="2"/>
    <x v="3"/>
    <n v="1"/>
    <x v="1"/>
    <s v="TRASEIRO"/>
    <x v="11"/>
    <x v="14"/>
    <s v="XBRI FASTWAY"/>
    <x v="1"/>
    <s v="FIAT STRADA"/>
    <s v="SDR8D99"/>
    <n v="99441"/>
    <m/>
    <m/>
    <s v=""/>
    <s v="OK "/>
    <s v="RS PNEUS "/>
    <s v="21682-2"/>
    <n v="267.08"/>
    <n v="267.08"/>
    <s v=""/>
  </r>
  <r>
    <n v="3190"/>
    <s v="2624"/>
    <x v="4"/>
    <d v="2025-06-30T00:00:00"/>
    <m/>
    <x v="0"/>
    <s v="GRITSCH"/>
    <x v="2"/>
    <x v="3"/>
    <n v="1"/>
    <x v="1"/>
    <s v="TRASEIRO"/>
    <x v="11"/>
    <x v="14"/>
    <s v="XBRI FASTWAY"/>
    <x v="1"/>
    <s v="FIAT STRADA"/>
    <s v="SDR8D99"/>
    <n v="99441"/>
    <m/>
    <m/>
    <s v=""/>
    <s v="OK "/>
    <s v="RS PNEUS "/>
    <s v="21682-2"/>
    <n v="267.08"/>
    <n v="267.08"/>
    <s v=""/>
  </r>
  <r>
    <n v="3175"/>
    <s v="1325"/>
    <x v="4"/>
    <d v="2025-06-30T00:00:00"/>
    <m/>
    <x v="0"/>
    <s v="GRITSCH"/>
    <x v="2"/>
    <x v="14"/>
    <n v="1"/>
    <x v="0"/>
    <s v="DIANTEIRO"/>
    <x v="5"/>
    <x v="14"/>
    <s v="XBRI CARGOPLUS 2"/>
    <x v="1"/>
    <s v="MB SPRINTER"/>
    <s v="TAS4H11"/>
    <n v="42018"/>
    <m/>
    <m/>
    <m/>
    <s v="OK "/>
    <s v="RS PNEUS "/>
    <s v="21682-4"/>
    <n v="460.01"/>
    <n v="460.01"/>
    <s v=""/>
  </r>
  <r>
    <n v="3176"/>
    <s v="1325"/>
    <x v="4"/>
    <d v="2025-06-30T00:00:00"/>
    <m/>
    <x v="0"/>
    <s v="GRITSCH"/>
    <x v="2"/>
    <x v="14"/>
    <n v="1"/>
    <x v="0"/>
    <s v="DIANTEIRO"/>
    <x v="5"/>
    <x v="14"/>
    <s v="XBRI CARGOPLUS 2"/>
    <x v="1"/>
    <s v="MB SPRINTER"/>
    <s v="TAS4H11"/>
    <n v="42018"/>
    <m/>
    <m/>
    <m/>
    <s v="OK "/>
    <s v="RS PNEUS "/>
    <s v="21682-4"/>
    <n v="460.01"/>
    <n v="460.01"/>
    <s v=""/>
  </r>
  <r>
    <n v="3777"/>
    <s v="1225"/>
    <x v="4"/>
    <d v="2025-06-30T00:00:00"/>
    <m/>
    <x v="0"/>
    <s v="GRITSCH"/>
    <x v="2"/>
    <x v="14"/>
    <n v="1"/>
    <x v="0"/>
    <s v="TRASEIRO"/>
    <x v="5"/>
    <x v="14"/>
    <s v="XBRI CARGOPLUS 2"/>
    <x v="1"/>
    <s v="MB SPRINTER"/>
    <s v="TAS4H11"/>
    <n v="42018"/>
    <m/>
    <m/>
    <s v=""/>
    <s v="OK "/>
    <s v="RS PNEUS "/>
    <s v="21682-4"/>
    <n v="460.01"/>
    <n v="460.01"/>
    <s v=""/>
  </r>
  <r>
    <n v="3178"/>
    <s v="1225"/>
    <x v="4"/>
    <d v="2025-06-30T00:00:00"/>
    <m/>
    <x v="0"/>
    <s v="GRITSCH"/>
    <x v="2"/>
    <x v="14"/>
    <n v="1"/>
    <x v="0"/>
    <s v="TRASEIRO"/>
    <x v="5"/>
    <x v="14"/>
    <s v="XBRI CARGOPLUS 2"/>
    <x v="1"/>
    <s v="MB SPRINTER"/>
    <s v="TAS4H11"/>
    <n v="42018"/>
    <m/>
    <m/>
    <s v=""/>
    <s v="OK "/>
    <s v="RS PNEUS "/>
    <s v="21682-4"/>
    <n v="460.01"/>
    <n v="460.01"/>
    <s v=""/>
  </r>
  <r>
    <n v="3179"/>
    <s v="1325"/>
    <x v="4"/>
    <d v="2025-06-30T00:00:00"/>
    <m/>
    <x v="0"/>
    <s v="GRITSCH"/>
    <x v="2"/>
    <x v="14"/>
    <n v="1"/>
    <x v="0"/>
    <s v="DIANTEIRO"/>
    <x v="5"/>
    <x v="14"/>
    <s v="XBRI CARGOPLUS 2"/>
    <x v="1"/>
    <s v="MB SPRINTER"/>
    <s v="TAW3H22"/>
    <n v="53885"/>
    <m/>
    <m/>
    <m/>
    <s v="OK "/>
    <s v="RS PNEUS "/>
    <s v="21682-4"/>
    <n v="460.01"/>
    <n v="460.01"/>
    <s v=""/>
  </r>
  <r>
    <n v="3180"/>
    <s v="1225"/>
    <x v="4"/>
    <d v="2025-06-30T00:00:00"/>
    <m/>
    <x v="0"/>
    <s v="GRITSCH"/>
    <x v="2"/>
    <x v="14"/>
    <n v="1"/>
    <x v="0"/>
    <s v="DIANTEIRO"/>
    <x v="5"/>
    <x v="14"/>
    <s v="XBRI CARGOPLUS 2"/>
    <x v="1"/>
    <s v="MB SPRINTER"/>
    <s v="TAW3H22"/>
    <n v="53885"/>
    <m/>
    <m/>
    <m/>
    <s v="OK "/>
    <s v="RS PNEUS "/>
    <s v="21682-4"/>
    <n v="460.01"/>
    <n v="460.01"/>
    <s v=""/>
  </r>
  <r>
    <n v="3181"/>
    <s v="1325"/>
    <x v="4"/>
    <d v="2025-06-30T00:00:00"/>
    <m/>
    <x v="0"/>
    <s v="GRITSCH"/>
    <x v="2"/>
    <x v="14"/>
    <n v="1"/>
    <x v="0"/>
    <s v="TRASEIRO"/>
    <x v="5"/>
    <x v="14"/>
    <s v="XBRI CARGOPLUS 2"/>
    <x v="1"/>
    <s v="MB SPRINTER"/>
    <s v="TAW3H22"/>
    <n v="53885"/>
    <m/>
    <m/>
    <s v=""/>
    <s v="OK "/>
    <s v="RS PNEUS "/>
    <s v="21682-4"/>
    <n v="460.01"/>
    <n v="460.01"/>
    <s v=""/>
  </r>
  <r>
    <n v="3182"/>
    <s v="1225"/>
    <x v="4"/>
    <d v="2025-06-30T00:00:00"/>
    <m/>
    <x v="0"/>
    <s v="GRITSCH"/>
    <x v="2"/>
    <x v="14"/>
    <n v="1"/>
    <x v="0"/>
    <s v="TRASEIRO"/>
    <x v="5"/>
    <x v="14"/>
    <s v="XBRI CARGOPLUS 2"/>
    <x v="1"/>
    <s v="MB SPRINTER"/>
    <s v="TAW3H22"/>
    <n v="53885"/>
    <m/>
    <m/>
    <s v=""/>
    <s v="OK "/>
    <s v="RS PNEUS "/>
    <s v="21682-4"/>
    <n v="460.01"/>
    <n v="460.01"/>
    <s v=""/>
  </r>
  <r>
    <s v="1037"/>
    <s v="2623"/>
    <x v="4"/>
    <d v="2025-07-01T00:00:00"/>
    <m/>
    <x v="1"/>
    <s v="GRITSCH"/>
    <x v="2"/>
    <x v="3"/>
    <n v="1"/>
    <x v="4"/>
    <s v="DIANTEIRO"/>
    <x v="10"/>
    <x v="33"/>
    <s v="AMULET"/>
    <x v="1"/>
    <s v="CAMINHÃO VW 24.280"/>
    <s v="RHL3E03"/>
    <m/>
    <m/>
    <m/>
    <s v=""/>
    <s v="OK "/>
    <s v="RS PNEUS "/>
    <n v="3703"/>
    <n v="1800.26"/>
    <n v="1800.26"/>
    <s v=""/>
  </r>
  <r>
    <s v="3167"/>
    <s v="4024"/>
    <x v="4"/>
    <d v="2025-07-01T00:00:00"/>
    <m/>
    <x v="1"/>
    <s v="GRITSCH"/>
    <x v="2"/>
    <x v="3"/>
    <n v="1"/>
    <x v="4"/>
    <s v="DIANTEIRO"/>
    <x v="10"/>
    <x v="33"/>
    <s v="AMULET"/>
    <x v="1"/>
    <s v="CAMINHÃO VW 24.280"/>
    <s v="RHL3E03"/>
    <m/>
    <m/>
    <m/>
    <s v=""/>
    <s v="OK "/>
    <s v="GOMMA "/>
    <n v="3596"/>
    <n v="1597.68"/>
    <n v="1597.68"/>
    <s v=""/>
  </r>
  <r>
    <s v="3197"/>
    <s v="0325"/>
    <x v="4"/>
    <d v="2025-07-04T00:00:00"/>
    <m/>
    <x v="1"/>
    <s v="GRITSCH"/>
    <x v="2"/>
    <x v="14"/>
    <n v="1"/>
    <x v="0"/>
    <s v="DIANTEIRO"/>
    <x v="0"/>
    <x v="14"/>
    <s v="XBRI CARGOPLUS 2"/>
    <x v="1"/>
    <s v="RENAULT MASTER"/>
    <s v="SEZ3A79"/>
    <n v="82007"/>
    <m/>
    <m/>
    <m/>
    <s v="OK "/>
    <s v="RS PNEUS "/>
    <s v="21682"/>
    <n v="453.87"/>
    <n v="453.87"/>
    <m/>
  </r>
  <r>
    <s v="3198"/>
    <s v="0325"/>
    <x v="4"/>
    <d v="2025-07-04T00:00:00"/>
    <m/>
    <x v="1"/>
    <s v="GRITSCH"/>
    <x v="2"/>
    <x v="14"/>
    <n v="1"/>
    <x v="0"/>
    <s v="DIANTEIRO"/>
    <x v="0"/>
    <x v="14"/>
    <s v="XBRI CARGOPLUS 2"/>
    <x v="1"/>
    <s v="RENAULT MASTER"/>
    <s v="SEZ3A79"/>
    <n v="82007"/>
    <m/>
    <m/>
    <m/>
    <s v="OK "/>
    <s v="RS PNEUS "/>
    <s v="21682"/>
    <n v="453.87"/>
    <n v="453.87"/>
    <m/>
  </r>
  <r>
    <s v="3199"/>
    <s v="0325"/>
    <x v="4"/>
    <d v="2025-07-04T00:00:00"/>
    <m/>
    <x v="1"/>
    <s v="GRITSCH"/>
    <x v="2"/>
    <x v="14"/>
    <n v="1"/>
    <x v="0"/>
    <s v="TRASEIRO"/>
    <x v="0"/>
    <x v="14"/>
    <s v="XBRI CARGOPLUS 2"/>
    <x v="1"/>
    <s v="RENAULT MASTER"/>
    <s v="SEZ3A79"/>
    <n v="82007"/>
    <m/>
    <m/>
    <s v=""/>
    <s v="OK "/>
    <s v="RS PNEUS "/>
    <s v="21682"/>
    <n v="453.87"/>
    <n v="453.87"/>
    <s v=""/>
  </r>
  <r>
    <s v="3200"/>
    <s v="0325"/>
    <x v="4"/>
    <d v="2025-07-04T00:00:00"/>
    <m/>
    <x v="1"/>
    <s v="GRITSCH"/>
    <x v="2"/>
    <x v="14"/>
    <n v="1"/>
    <x v="0"/>
    <s v="TRASEIRO"/>
    <x v="0"/>
    <x v="14"/>
    <s v="XBRI CARGOPLUS 2"/>
    <x v="1"/>
    <s v="RENAULT MASTER"/>
    <s v="SEZ3A79"/>
    <n v="82007"/>
    <m/>
    <m/>
    <s v=""/>
    <s v="OK "/>
    <s v="RS PNEUS "/>
    <s v="21682"/>
    <n v="453.87"/>
    <n v="453.87"/>
    <s v=""/>
  </r>
  <r>
    <s v="3195"/>
    <s v="2024"/>
    <x v="4"/>
    <d v="2025-07-04T00:00:00"/>
    <m/>
    <x v="1"/>
    <s v="GRITSCH"/>
    <x v="5"/>
    <x v="9"/>
    <n v="1"/>
    <x v="1"/>
    <s v="DIANTEIRO"/>
    <x v="1"/>
    <x v="13"/>
    <s v="RXMOTION H12  - RODAX"/>
    <x v="1"/>
    <s v="VW SAVEIRO"/>
    <s v="SDU9F80"/>
    <n v="221229"/>
    <m/>
    <m/>
    <s v=""/>
    <s v="OK "/>
    <s v="RS PNEUS "/>
    <s v="21682-1"/>
    <n v="289.22000000000003"/>
    <n v="289.22000000000003"/>
    <s v=""/>
  </r>
  <r>
    <s v="3196"/>
    <s v="2124"/>
    <x v="4"/>
    <d v="2025-07-04T00:00:00"/>
    <m/>
    <x v="1"/>
    <s v="GRITSCH"/>
    <x v="5"/>
    <x v="9"/>
    <n v="1"/>
    <x v="1"/>
    <s v="DIANTEIRO"/>
    <x v="1"/>
    <x v="13"/>
    <s v="RXMOTION H12  - RODAX"/>
    <x v="1"/>
    <s v="VW SAVEIRO"/>
    <s v="SDU9F80"/>
    <n v="221229"/>
    <m/>
    <m/>
    <s v=""/>
    <s v="OK "/>
    <s v="RS PNEUS "/>
    <s v="21682-1"/>
    <n v="289.22000000000003"/>
    <n v="289.22000000000003"/>
    <s v=""/>
  </r>
  <r>
    <s v="3148"/>
    <s v="3123"/>
    <x v="4"/>
    <d v="2025-07-07T00:00:00"/>
    <m/>
    <x v="1"/>
    <s v="GRITSCH"/>
    <x v="5"/>
    <x v="4"/>
    <n v="1"/>
    <x v="4"/>
    <s v="TRAÇÃO"/>
    <x v="10"/>
    <x v="31"/>
    <s v="1°RECAP"/>
    <x v="0"/>
    <s v="CAMINHÃO VW 33.330"/>
    <s v="SEW5B71"/>
    <n v="208305"/>
    <n v="208305"/>
    <m/>
    <s v=""/>
    <s v="OK "/>
    <s v="FM PNEUS "/>
    <s v="10911-1"/>
    <n v="550"/>
    <n v="550"/>
    <s v=""/>
  </r>
  <r>
    <n v="164"/>
    <s v="3021"/>
    <x v="4"/>
    <d v="2025-07-07T00:00:00"/>
    <m/>
    <x v="1"/>
    <s v="GRITSCH"/>
    <x v="5"/>
    <x v="4"/>
    <n v="1"/>
    <x v="4"/>
    <s v="TRAÇÃO"/>
    <x v="10"/>
    <x v="31"/>
    <s v="2°RECAP"/>
    <x v="0"/>
    <s v="CAMINHÃO VW 33.330"/>
    <s v="SEW5B71"/>
    <n v="208305"/>
    <n v="208305"/>
    <m/>
    <s v=""/>
    <s v="OK "/>
    <s v="FM PNEUS "/>
    <s v="11135-1"/>
    <n v="620"/>
    <n v="620"/>
    <s v=""/>
  </r>
  <r>
    <n v="3101"/>
    <s v="0325"/>
    <x v="4"/>
    <d v="2025-07-09T00:00:00"/>
    <m/>
    <x v="1"/>
    <s v="GRITSCH"/>
    <x v="2"/>
    <x v="11"/>
    <n v="1"/>
    <x v="0"/>
    <s v="DIANTEIRO"/>
    <x v="0"/>
    <x v="30"/>
    <s v="SAFEGUARD"/>
    <x v="1"/>
    <s v="RENAULT MASTER"/>
    <s v="BEX8E26"/>
    <n v="204976"/>
    <m/>
    <m/>
    <s v=""/>
    <s v="OK "/>
    <s v="RS PNEUS "/>
    <n v="21682"/>
    <n v="453.87"/>
    <n v="453.87"/>
    <s v=""/>
  </r>
  <r>
    <n v="3202"/>
    <s v="0325"/>
    <x v="4"/>
    <d v="2025-07-09T00:00:00"/>
    <m/>
    <x v="1"/>
    <s v="GRITSCH"/>
    <x v="2"/>
    <x v="11"/>
    <n v="1"/>
    <x v="0"/>
    <s v="DIANTEIRO"/>
    <x v="0"/>
    <x v="30"/>
    <s v="SAFEGUARD"/>
    <x v="1"/>
    <s v="RENAULT MASTER"/>
    <s v="BEX8E26"/>
    <n v="204976"/>
    <m/>
    <m/>
    <s v=""/>
    <s v="OK "/>
    <s v="RS PNEUS "/>
    <n v="21682"/>
    <n v="453.87"/>
    <n v="453.87"/>
    <s v=""/>
  </r>
  <r>
    <n v="3203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BEX8E26"/>
    <n v="204976"/>
    <m/>
    <m/>
    <s v=""/>
    <s v="OK "/>
    <s v="RS PNEUS "/>
    <n v="21682"/>
    <n v="453.87"/>
    <n v="453.87"/>
    <s v=""/>
  </r>
  <r>
    <n v="3204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BEX8E26"/>
    <n v="204976"/>
    <m/>
    <m/>
    <s v=""/>
    <s v="OK "/>
    <s v="RS PNEUS "/>
    <n v="21682"/>
    <n v="453.87"/>
    <n v="453.87"/>
    <s v=""/>
  </r>
  <r>
    <s v="3237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SEL7G42"/>
    <n v="146103"/>
    <m/>
    <m/>
    <s v=""/>
    <s v="OK "/>
    <s v="RS PNEUS "/>
    <n v="21682"/>
    <n v="453.87"/>
    <n v="453.87"/>
    <s v=""/>
  </r>
  <r>
    <n v="3238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SEL7G42"/>
    <n v="146103"/>
    <m/>
    <m/>
    <s v=""/>
    <s v="OK "/>
    <s v="RS PNEUS "/>
    <n v="21682"/>
    <n v="453.87"/>
    <n v="453.87"/>
    <s v=""/>
  </r>
  <r>
    <n v="3239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SEL7G42"/>
    <n v="146103"/>
    <m/>
    <m/>
    <s v=""/>
    <s v="OK "/>
    <s v="RS PNEUS "/>
    <n v="21682"/>
    <n v="453.87"/>
    <n v="453.87"/>
    <s v=""/>
  </r>
  <r>
    <n v="3240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SEL7G42"/>
    <n v="146103"/>
    <m/>
    <m/>
    <s v=""/>
    <s v="OK "/>
    <s v="RS PNEUS "/>
    <n v="21682"/>
    <n v="453.87"/>
    <n v="453.87"/>
    <s v=""/>
  </r>
  <r>
    <s v="3205"/>
    <s v="2624"/>
    <x v="4"/>
    <d v="2025-07-09T00:00:00"/>
    <m/>
    <x v="1"/>
    <s v="GRITSCH"/>
    <x v="5"/>
    <x v="22"/>
    <n v="1"/>
    <x v="1"/>
    <s v="TRASEIRO"/>
    <x v="11"/>
    <x v="14"/>
    <s v="XBRI FASTWAY"/>
    <x v="1"/>
    <s v="FIAT STRADA"/>
    <s v="SDT8J51"/>
    <n v="136891"/>
    <m/>
    <m/>
    <s v=""/>
    <s v="OK "/>
    <s v="RS PNEUS "/>
    <s v="21682-2"/>
    <n v="267.08"/>
    <n v="267.08"/>
    <s v=""/>
  </r>
  <r>
    <s v="3206"/>
    <s v="2624"/>
    <x v="4"/>
    <d v="2025-07-09T00:00:00"/>
    <m/>
    <x v="1"/>
    <s v="GRITSCH"/>
    <x v="5"/>
    <x v="22"/>
    <n v="1"/>
    <x v="1"/>
    <s v="TRASEIRO"/>
    <x v="11"/>
    <x v="14"/>
    <s v="XBRI FASTWAY"/>
    <x v="1"/>
    <s v="FIAT STRADA"/>
    <s v="SDT8J51"/>
    <n v="136891"/>
    <m/>
    <m/>
    <s v=""/>
    <s v="OK "/>
    <s v="RS PNEUS "/>
    <s v="21682-2"/>
    <n v="267.08"/>
    <n v="267.08"/>
    <s v=""/>
  </r>
  <r>
    <s v="3207"/>
    <s v="2624"/>
    <x v="4"/>
    <d v="2025-07-09T00:00:00"/>
    <m/>
    <x v="1"/>
    <s v="GRITSCH"/>
    <x v="5"/>
    <x v="22"/>
    <n v="1"/>
    <x v="1"/>
    <s v="TRASEIRO"/>
    <x v="11"/>
    <x v="14"/>
    <s v="XBRI FASTWAY"/>
    <x v="1"/>
    <s v="FIAT STRADA"/>
    <s v="SDT8J51"/>
    <n v="136891"/>
    <m/>
    <m/>
    <s v=""/>
    <s v="OK "/>
    <s v="RS PNEUS "/>
    <s v="21682-2"/>
    <n v="267.08"/>
    <n v="267.08"/>
    <s v=""/>
  </r>
  <r>
    <s v="3208"/>
    <s v="2624"/>
    <x v="4"/>
    <d v="2025-07-09T00:00:00"/>
    <m/>
    <x v="1"/>
    <s v="GRITSCH"/>
    <x v="5"/>
    <x v="22"/>
    <n v="1"/>
    <x v="1"/>
    <s v="TRASEIRO"/>
    <x v="11"/>
    <x v="14"/>
    <s v="XBRI FASTWAY"/>
    <x v="1"/>
    <s v="FIAT STRADA"/>
    <s v="SDT8J51"/>
    <n v="136891"/>
    <m/>
    <m/>
    <s v=""/>
    <s v="OK "/>
    <s v="RS PNEUS "/>
    <s v="21682-2"/>
    <n v="267.08"/>
    <n v="267.08"/>
    <s v=""/>
  </r>
  <r>
    <n v="3211"/>
    <s v="2024"/>
    <x v="4"/>
    <d v="2025-07-09T00:00:00"/>
    <m/>
    <x v="1"/>
    <s v="GRITSCH"/>
    <x v="2"/>
    <x v="7"/>
    <n v="1"/>
    <x v="1"/>
    <s v="DIANTEIRO"/>
    <x v="1"/>
    <x v="13"/>
    <s v="RXMOTION H12  - RODAX"/>
    <x v="1"/>
    <s v="VW SAVEIRO"/>
    <s v="SDU9G05"/>
    <n v="159281"/>
    <m/>
    <m/>
    <s v=""/>
    <s v="OK "/>
    <s v="RS PNEUS "/>
    <s v="21682-1"/>
    <n v="289.22000000000003"/>
    <n v="289.22000000000003"/>
    <s v=""/>
  </r>
  <r>
    <n v="3212"/>
    <s v="3424"/>
    <x v="4"/>
    <d v="2025-07-09T00:00:00"/>
    <m/>
    <x v="1"/>
    <s v="GRITSCH"/>
    <x v="2"/>
    <x v="7"/>
    <n v="1"/>
    <x v="1"/>
    <s v="DIANTEIRO"/>
    <x v="1"/>
    <x v="13"/>
    <s v="RXMOTION H12  - RODAX"/>
    <x v="1"/>
    <s v="VW SAVEIRO"/>
    <s v="SDU9G05"/>
    <n v="159281"/>
    <m/>
    <m/>
    <s v=""/>
    <s v="OK "/>
    <s v="RS PNEUS "/>
    <s v="21682-1"/>
    <n v="289.22000000000003"/>
    <n v="289.22000000000003"/>
    <s v=""/>
  </r>
  <r>
    <s v="3209"/>
    <s v="2624"/>
    <x v="4"/>
    <d v="2025-07-09T00:00:00"/>
    <m/>
    <x v="1"/>
    <s v="GRITSCH"/>
    <x v="5"/>
    <x v="22"/>
    <n v="1"/>
    <x v="1"/>
    <s v="DIANTEIRO"/>
    <x v="11"/>
    <x v="14"/>
    <s v="XBRI FASTWAY"/>
    <x v="1"/>
    <s v="FIAT STRADA"/>
    <s v="SED9B32"/>
    <n v="82090"/>
    <m/>
    <m/>
    <s v=""/>
    <s v="OK "/>
    <s v="RS PNEUS "/>
    <s v="21682-2"/>
    <n v="267.08"/>
    <n v="267.08"/>
    <s v=""/>
  </r>
  <r>
    <n v="3210"/>
    <s v="2624"/>
    <x v="4"/>
    <d v="2025-07-09T00:00:00"/>
    <m/>
    <x v="1"/>
    <s v="GRITSCH"/>
    <x v="5"/>
    <x v="22"/>
    <n v="1"/>
    <x v="1"/>
    <s v="DIANTEIRO"/>
    <x v="11"/>
    <x v="14"/>
    <s v="XBRI FASTWAY"/>
    <x v="1"/>
    <s v="FIAT STRADA"/>
    <s v="SED9B32"/>
    <n v="82090"/>
    <m/>
    <m/>
    <s v=""/>
    <s v="OK "/>
    <s v="RS PNEUS "/>
    <s v="21682-2"/>
    <n v="267.08"/>
    <n v="267.08"/>
    <s v=""/>
  </r>
  <r>
    <n v="2946"/>
    <m/>
    <x v="4"/>
    <d v="2025-07-11T00:00:00"/>
    <m/>
    <x v="1"/>
    <s v="GRITSCH"/>
    <x v="2"/>
    <x v="3"/>
    <n v="1"/>
    <x v="1"/>
    <s v="DIANTEIRO"/>
    <x v="20"/>
    <x v="54"/>
    <s v="ZMAX"/>
    <x v="1"/>
    <s v="VW GOL"/>
    <s v="BDD4A12"/>
    <n v="95541"/>
    <m/>
    <m/>
    <s v=""/>
    <s v="OK "/>
    <s v="MAUER"/>
    <s v="138475-1"/>
    <n v="273"/>
    <n v="273"/>
    <s v=""/>
  </r>
  <r>
    <n v="2945"/>
    <m/>
    <x v="4"/>
    <d v="2025-07-11T00:00:00"/>
    <m/>
    <x v="1"/>
    <s v="GRITSCH"/>
    <x v="2"/>
    <x v="3"/>
    <n v="1"/>
    <x v="1"/>
    <s v="DIANTEIRO"/>
    <x v="20"/>
    <x v="54"/>
    <s v="ZMAX"/>
    <x v="1"/>
    <s v="VW GOL"/>
    <s v="BDD4A12"/>
    <n v="95541"/>
    <m/>
    <m/>
    <s v=""/>
    <s v="OK "/>
    <s v="MAUER"/>
    <s v="138475-1"/>
    <n v="273"/>
    <n v="273"/>
    <s v=""/>
  </r>
  <r>
    <n v="3171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FORD 2423"/>
    <s v="BCV8D45"/>
    <n v="290227"/>
    <n v="290227"/>
    <m/>
    <s v=""/>
    <s v="OK "/>
    <s v="GOMMA"/>
    <n v="3596"/>
    <n v="1597.28"/>
    <n v="1597.28"/>
    <s v=""/>
  </r>
  <r>
    <n v="3172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FORD 2423"/>
    <s v="BCV8D45"/>
    <n v="290227"/>
    <n v="290227"/>
    <m/>
    <s v=""/>
    <s v="OK "/>
    <s v="GOMMA"/>
    <n v="3596"/>
    <n v="1597.28"/>
    <n v="1597.28"/>
    <s v=""/>
  </r>
  <r>
    <s v="3215"/>
    <s v="2124"/>
    <x v="4"/>
    <d v="2025-07-14T00:00:00"/>
    <m/>
    <x v="1"/>
    <s v="GRITSCH"/>
    <x v="5"/>
    <x v="4"/>
    <n v="1"/>
    <x v="1"/>
    <s v="DIANTEIRO"/>
    <x v="1"/>
    <x v="13"/>
    <s v="RXMOTION H12  - RODAX"/>
    <x v="1"/>
    <s v="VW SAVEIRO"/>
    <s v="SEP6E30"/>
    <n v="93419"/>
    <n v="93419"/>
    <m/>
    <s v=""/>
    <s v="OK "/>
    <s v="RS PNEUS "/>
    <s v="21682-1"/>
    <n v="289.22000000000003"/>
    <n v="289.22000000000003"/>
    <s v=""/>
  </r>
  <r>
    <n v="3216"/>
    <s v="2024"/>
    <x v="4"/>
    <d v="2025-07-14T00:00:00"/>
    <m/>
    <x v="1"/>
    <s v="GRITSCH"/>
    <x v="5"/>
    <x v="4"/>
    <n v="1"/>
    <x v="1"/>
    <s v="DIANTEIRO"/>
    <x v="1"/>
    <x v="13"/>
    <s v="RXMOTION H12  - RODAX"/>
    <x v="1"/>
    <s v="VW SAVEIRO"/>
    <s v="SEP6E30"/>
    <n v="93419"/>
    <n v="93419"/>
    <m/>
    <s v=""/>
    <s v="OK "/>
    <s v="RS PNEUS "/>
    <s v="21682-1"/>
    <n v="289.22000000000003"/>
    <n v="289.22000000000003"/>
    <s v=""/>
  </r>
  <r>
    <s v="3412"/>
    <s v="4624"/>
    <x v="4"/>
    <d v="2025-07-14T00:00:00"/>
    <m/>
    <x v="1"/>
    <s v="GRITSCH"/>
    <x v="5"/>
    <x v="4"/>
    <n v="1"/>
    <x v="4"/>
    <s v="DIANTEIRO"/>
    <x v="10"/>
    <x v="11"/>
    <s v="HIFLY HH162"/>
    <x v="1"/>
    <s v="CAMINHÃO VW 33.330"/>
    <s v="SEO8J46"/>
    <n v="269979"/>
    <n v="269979"/>
    <m/>
    <s v=""/>
    <s v="OK "/>
    <s v="GOMMA"/>
    <n v="3596"/>
    <n v="1597.28"/>
    <n v="1597.28"/>
    <s v=""/>
  </r>
  <r>
    <s v="3213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VW 33.330"/>
    <s v="SEO8J46"/>
    <n v="269979"/>
    <n v="269979"/>
    <m/>
    <s v=""/>
    <s v="OK "/>
    <s v="GOMMA"/>
    <s v="4032-3"/>
    <n v="1504.84"/>
    <n v="1504.84"/>
    <s v=""/>
  </r>
  <r>
    <s v="3217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VW 33.330"/>
    <s v="SEO8J46"/>
    <n v="269979"/>
    <n v="269979"/>
    <m/>
    <s v=""/>
    <s v="OK "/>
    <s v="GOMMA"/>
    <s v="4032-3"/>
    <n v="1504.84"/>
    <n v="1504.84"/>
    <s v=""/>
  </r>
  <r>
    <s v="3218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VW 33.330"/>
    <s v="SEO8J46"/>
    <n v="269979"/>
    <n v="269979"/>
    <m/>
    <s v=""/>
    <s v="OK "/>
    <s v="GOMMA"/>
    <s v="4032-3"/>
    <n v="1504.84"/>
    <n v="1504.84"/>
    <s v=""/>
  </r>
  <r>
    <s v="004"/>
    <s v="0821"/>
    <x v="4"/>
    <d v="2025-07-14T00:00:00"/>
    <m/>
    <x v="1"/>
    <s v="GRITSCH"/>
    <x v="5"/>
    <x v="23"/>
    <n v="1"/>
    <x v="4"/>
    <s v="TRUCK"/>
    <x v="10"/>
    <x v="31"/>
    <s v="3°RECAP"/>
    <x v="0"/>
    <s v="CAMINHÃO FORD 2423"/>
    <s v="BCV9J79"/>
    <n v="291394"/>
    <n v="291391"/>
    <m/>
    <s v=""/>
    <s v="OK "/>
    <s v="FM PNEUS "/>
    <s v="11346-1"/>
    <n v="510"/>
    <n v="510"/>
    <s v=""/>
  </r>
  <r>
    <s v="005"/>
    <s v="3920"/>
    <x v="4"/>
    <d v="2025-07-14T00:00:00"/>
    <m/>
    <x v="1"/>
    <s v="GRITSCH"/>
    <x v="5"/>
    <x v="23"/>
    <n v="1"/>
    <x v="4"/>
    <s v="TRUCK"/>
    <x v="10"/>
    <x v="31"/>
    <s v="3°RECAP"/>
    <x v="0"/>
    <s v="CAMINHÃO FORD 2423"/>
    <s v="BVC9J79"/>
    <n v="291394"/>
    <n v="291394"/>
    <m/>
    <s v=""/>
    <s v="OK "/>
    <s v="FM PNEUS "/>
    <s v="11346-1"/>
    <n v="510"/>
    <n v="510"/>
    <s v=""/>
  </r>
  <r>
    <s v="3041"/>
    <s v="2924"/>
    <x v="4"/>
    <d v="2025-07-15T00:00:00"/>
    <m/>
    <x v="1"/>
    <s v="GRITSCH"/>
    <x v="5"/>
    <x v="4"/>
    <n v="1"/>
    <x v="0"/>
    <s v="TRASEIRO"/>
    <x v="5"/>
    <x v="9"/>
    <s v="WESTLAKE H188"/>
    <x v="1"/>
    <s v="MB SPRINTER"/>
    <s v="BBV7271"/>
    <n v="281636"/>
    <m/>
    <m/>
    <s v=""/>
    <s v="OK "/>
    <s v="GOMMA "/>
    <n v="3970"/>
    <n v="565.70000000000005"/>
    <n v="565.70000000000005"/>
    <s v=""/>
  </r>
  <r>
    <s v="3047"/>
    <s v="2924"/>
    <x v="4"/>
    <d v="2025-07-15T00:00:00"/>
    <m/>
    <x v="1"/>
    <s v="GRITSCH"/>
    <x v="5"/>
    <x v="4"/>
    <n v="1"/>
    <x v="0"/>
    <s v="TRASEIRO"/>
    <x v="5"/>
    <x v="9"/>
    <s v="WESTLAKE H188"/>
    <x v="1"/>
    <s v="MB SPRINTER"/>
    <s v="BBV7271"/>
    <n v="281363"/>
    <m/>
    <m/>
    <s v=""/>
    <s v="OK "/>
    <s v="GOMMA "/>
    <n v="3970"/>
    <n v="565.70000000000005"/>
    <n v="565.70000000000005"/>
    <s v=""/>
  </r>
  <r>
    <n v="3219"/>
    <s v="0325"/>
    <x v="4"/>
    <d v="2025-07-15T00:00:00"/>
    <m/>
    <x v="1"/>
    <s v="GRITSCH"/>
    <x v="2"/>
    <x v="11"/>
    <n v="1"/>
    <x v="0"/>
    <s v="DIANTEIRO"/>
    <x v="0"/>
    <x v="30"/>
    <s v="SAFEGUARD"/>
    <x v="1"/>
    <s v="RENAULT MASTER"/>
    <s v="RHP7C49"/>
    <n v="123570"/>
    <m/>
    <m/>
    <s v=""/>
    <s v="OK "/>
    <s v="RS PNEUS "/>
    <n v="21682"/>
    <n v="453.87"/>
    <n v="453.87"/>
    <s v=""/>
  </r>
  <r>
    <n v="3220"/>
    <s v="0325"/>
    <x v="4"/>
    <d v="2025-07-15T00:00:00"/>
    <m/>
    <x v="1"/>
    <s v="GRITSCH"/>
    <x v="2"/>
    <x v="11"/>
    <n v="1"/>
    <x v="0"/>
    <s v="DIANTEIRO"/>
    <x v="0"/>
    <x v="30"/>
    <s v="SAFEGUARD"/>
    <x v="1"/>
    <s v="RENAULT MASTER"/>
    <s v="RHP7C49"/>
    <n v="123570"/>
    <m/>
    <m/>
    <s v=""/>
    <s v="OK "/>
    <s v="RS PNEUS "/>
    <n v="21682"/>
    <n v="453.87"/>
    <n v="453.87"/>
    <s v=""/>
  </r>
  <r>
    <n v="3221"/>
    <s v="0325"/>
    <x v="4"/>
    <d v="2025-07-15T00:00:00"/>
    <m/>
    <x v="1"/>
    <s v="GRITSCH"/>
    <x v="2"/>
    <x v="11"/>
    <n v="1"/>
    <x v="0"/>
    <s v="TRASEIRO"/>
    <x v="0"/>
    <x v="30"/>
    <s v="SAFEGUARD"/>
    <x v="1"/>
    <s v="RENAULT MASTER"/>
    <s v="RHP7C49"/>
    <n v="123570"/>
    <m/>
    <m/>
    <s v=""/>
    <s v="OK "/>
    <s v="RS PNEUS "/>
    <n v="21682"/>
    <n v="453.87"/>
    <n v="453.87"/>
    <s v=""/>
  </r>
  <r>
    <n v="3222"/>
    <s v="0325"/>
    <x v="4"/>
    <d v="2025-07-15T00:00:00"/>
    <m/>
    <x v="1"/>
    <s v="GRITSCH"/>
    <x v="2"/>
    <x v="11"/>
    <n v="1"/>
    <x v="0"/>
    <s v="TRASEIRO"/>
    <x v="0"/>
    <x v="30"/>
    <s v="SAFEGUARD"/>
    <x v="1"/>
    <s v="RENAULT MASTER"/>
    <s v="RHP7C49"/>
    <n v="123570"/>
    <m/>
    <m/>
    <s v=""/>
    <s v="OK "/>
    <s v="RS PNEUS "/>
    <n v="21682"/>
    <n v="453.87"/>
    <n v="453.87"/>
    <s v=""/>
  </r>
  <r>
    <s v="3235"/>
    <s v="2024"/>
    <x v="4"/>
    <d v="2025-07-15T00:00:00"/>
    <m/>
    <x v="1"/>
    <s v="GRITSCH"/>
    <x v="3"/>
    <x v="20"/>
    <n v="1"/>
    <x v="2"/>
    <s v="DIANTEIRO"/>
    <x v="2"/>
    <x v="13"/>
    <s v="ROADX"/>
    <x v="1"/>
    <s v="VW GOL"/>
    <s v="SDR4E25"/>
    <n v="116366"/>
    <m/>
    <m/>
    <s v=""/>
    <s v="OK "/>
    <s v="EST"/>
    <s v="EST"/>
    <n v="249.72"/>
    <n v="249.72"/>
    <s v=""/>
  </r>
  <r>
    <n v="3236"/>
    <s v="2924"/>
    <x v="4"/>
    <d v="2025-07-15T00:00:00"/>
    <m/>
    <x v="1"/>
    <s v="GRITSCH"/>
    <x v="3"/>
    <x v="20"/>
    <n v="1"/>
    <x v="2"/>
    <s v="DIANTEIRO"/>
    <x v="2"/>
    <x v="13"/>
    <s v="ROADX"/>
    <x v="1"/>
    <s v="VW GOL"/>
    <s v="SDR4E25"/>
    <n v="116366"/>
    <m/>
    <m/>
    <s v=""/>
    <s v="OK "/>
    <s v="EST"/>
    <s v="EST"/>
    <n v="249.72"/>
    <n v="249.72"/>
    <s v=""/>
  </r>
  <r>
    <s v="2960"/>
    <s v="5223"/>
    <x v="4"/>
    <d v="2025-07-15T00:00:00"/>
    <m/>
    <x v="1"/>
    <s v="GRITSCH"/>
    <x v="3"/>
    <x v="20"/>
    <n v="1"/>
    <x v="2"/>
    <s v="TRASEIRO"/>
    <x v="2"/>
    <x v="11"/>
    <s v="HIFLY SUPER2000"/>
    <x v="1"/>
    <s v="VW GOL"/>
    <s v="SDR4E25"/>
    <n v="116366"/>
    <m/>
    <m/>
    <s v=""/>
    <s v="OK "/>
    <s v="GOMMA "/>
    <s v="4032-1"/>
    <n v="249.72"/>
    <n v="249.72"/>
    <s v=""/>
  </r>
  <r>
    <s v="2966"/>
    <s v="5223"/>
    <x v="4"/>
    <d v="2025-07-15T00:00:00"/>
    <m/>
    <x v="1"/>
    <s v="GRITSCH"/>
    <x v="3"/>
    <x v="20"/>
    <n v="1"/>
    <x v="2"/>
    <s v="TRASEIRO"/>
    <x v="2"/>
    <x v="11"/>
    <s v="HIFLY SUPER2000"/>
    <x v="1"/>
    <s v="VW GOL"/>
    <s v="SDR4E25"/>
    <n v="116366"/>
    <m/>
    <m/>
    <s v=""/>
    <s v="OK "/>
    <s v="GOMMA "/>
    <s v="4032-1"/>
    <n v="249.72"/>
    <n v="249.72"/>
    <s v=""/>
  </r>
  <r>
    <s v="3227"/>
    <s v="3224"/>
    <x v="4"/>
    <d v="2025-07-15T00:00:00"/>
    <m/>
    <x v="1"/>
    <s v="GRITSCH"/>
    <x v="2"/>
    <x v="14"/>
    <n v="1"/>
    <x v="1"/>
    <s v="DIANTEIRO"/>
    <x v="1"/>
    <x v="13"/>
    <s v="RXMOTION H12  - RODAX"/>
    <x v="1"/>
    <s v="VW SAVEIRO"/>
    <s v="SEI5B87"/>
    <n v="164150"/>
    <m/>
    <m/>
    <s v=""/>
    <s v="OK "/>
    <s v="RS PNEUS "/>
    <s v="21682-1"/>
    <n v="289.22000000000003"/>
    <n v="289.22000000000003"/>
    <s v=""/>
  </r>
  <r>
    <s v="3228"/>
    <s v="2124"/>
    <x v="4"/>
    <d v="2025-07-15T00:00:00"/>
    <m/>
    <x v="1"/>
    <s v="GRITSCH"/>
    <x v="2"/>
    <x v="14"/>
    <n v="1"/>
    <x v="1"/>
    <s v="DIANTEIRO"/>
    <x v="1"/>
    <x v="13"/>
    <s v="RXMOTION H12  - RODAX"/>
    <x v="1"/>
    <s v="VW SAVEIRO"/>
    <s v="SEI5B87"/>
    <n v="164150"/>
    <m/>
    <m/>
    <s v=""/>
    <s v="OK "/>
    <s v="RS PNEUS "/>
    <s v="21682-1"/>
    <n v="289.22000000000003"/>
    <n v="289.22000000000003"/>
    <s v=""/>
  </r>
  <r>
    <s v="3229"/>
    <s v="2024"/>
    <x v="4"/>
    <d v="2025-07-15T00:00:00"/>
    <m/>
    <x v="1"/>
    <s v="GRITSCH"/>
    <x v="2"/>
    <x v="14"/>
    <n v="1"/>
    <x v="1"/>
    <s v="TRASEIRO"/>
    <x v="1"/>
    <x v="13"/>
    <s v="RXMOTION H12  - RODAX"/>
    <x v="1"/>
    <s v="VW SAVEIRO"/>
    <s v="SEI5B87"/>
    <n v="164150"/>
    <m/>
    <m/>
    <s v=""/>
    <s v="OK "/>
    <s v="RS PNEUS "/>
    <s v="21682-1"/>
    <n v="289.22000000000003"/>
    <n v="289.22000000000003"/>
    <s v=""/>
  </r>
  <r>
    <s v="3230"/>
    <s v="3224"/>
    <x v="4"/>
    <d v="2025-07-15T00:00:00"/>
    <m/>
    <x v="1"/>
    <s v="GRITSCH"/>
    <x v="2"/>
    <x v="14"/>
    <n v="1"/>
    <x v="1"/>
    <s v="TRASEIRO"/>
    <x v="1"/>
    <x v="13"/>
    <s v="RXMOTION H12  - RODAX"/>
    <x v="1"/>
    <s v="VW SAVEIRO"/>
    <s v="SEI5B87"/>
    <n v="164150"/>
    <m/>
    <m/>
    <s v=""/>
    <s v="OK "/>
    <s v="RS PNEUS "/>
    <s v="21682-1"/>
    <n v="289.22000000000003"/>
    <n v="289.22000000000003"/>
    <s v=""/>
  </r>
  <r>
    <s v="3231"/>
    <s v="3424"/>
    <x v="4"/>
    <d v="2025-07-15T00:00:00"/>
    <m/>
    <x v="1"/>
    <s v="GRITSCH"/>
    <x v="2"/>
    <x v="14"/>
    <n v="1"/>
    <x v="1"/>
    <s v="DIANTEIRO"/>
    <x v="1"/>
    <x v="13"/>
    <s v="RXMOTION H12  - RODAX"/>
    <x v="1"/>
    <s v="VW SAVEIRO"/>
    <s v="SEI5B94"/>
    <n v="156274"/>
    <m/>
    <m/>
    <s v=""/>
    <s v="OK "/>
    <s v="RS PNEUS "/>
    <s v="21682-1"/>
    <n v="289.22000000000003"/>
    <n v="289.22000000000003"/>
    <s v=""/>
  </r>
  <r>
    <n v="3232"/>
    <s v="2124"/>
    <x v="4"/>
    <d v="2025-07-15T00:00:00"/>
    <m/>
    <x v="1"/>
    <s v="GRITSCH"/>
    <x v="2"/>
    <x v="14"/>
    <n v="1"/>
    <x v="1"/>
    <s v="DIANTEIRO"/>
    <x v="1"/>
    <x v="13"/>
    <s v="RXMOTION H12  - RODAX"/>
    <x v="1"/>
    <s v="VW SAVEIRO"/>
    <s v="SEI5B94"/>
    <n v="156274"/>
    <m/>
    <m/>
    <s v=""/>
    <s v="OK "/>
    <s v="RS PNEUS "/>
    <s v="21682-1"/>
    <n v="289.22000000000003"/>
    <n v="289.22000000000003"/>
    <s v=""/>
  </r>
  <r>
    <n v="3233"/>
    <s v="2024"/>
    <x v="4"/>
    <d v="2025-07-15T00:00:00"/>
    <m/>
    <x v="1"/>
    <s v="GRITSCH"/>
    <x v="2"/>
    <x v="14"/>
    <n v="1"/>
    <x v="1"/>
    <s v="TRASEIRO"/>
    <x v="1"/>
    <x v="13"/>
    <s v="RXMOTION H12  - RODAX"/>
    <x v="1"/>
    <s v="VW SAVEIRO"/>
    <s v="SEI5B94"/>
    <n v="156274"/>
    <m/>
    <m/>
    <s v=""/>
    <s v="OK "/>
    <s v="RS PNEUS "/>
    <s v="21682-1"/>
    <n v="289.22000000000003"/>
    <n v="289.22000000000003"/>
    <s v=""/>
  </r>
  <r>
    <n v="3234"/>
    <s v="3224"/>
    <x v="4"/>
    <d v="2025-07-15T00:00:00"/>
    <m/>
    <x v="1"/>
    <s v="GRITSCH"/>
    <x v="2"/>
    <x v="14"/>
    <n v="1"/>
    <x v="1"/>
    <s v="TRASEIRO"/>
    <x v="1"/>
    <x v="13"/>
    <s v="RXMOTION H12  - RODAX"/>
    <x v="1"/>
    <s v="VW SAVEIRO"/>
    <s v="SEI5B94"/>
    <n v="156274"/>
    <m/>
    <m/>
    <s v=""/>
    <s v="OK "/>
    <s v="RS PNEUS "/>
    <s v="21682-1"/>
    <n v="289.22000000000003"/>
    <n v="289.22000000000003"/>
    <s v=""/>
  </r>
  <r>
    <s v="3226"/>
    <s v="2024"/>
    <x v="4"/>
    <d v="2025-07-15T00:00:00"/>
    <m/>
    <x v="1"/>
    <s v="GRITSCH"/>
    <x v="2"/>
    <x v="3"/>
    <n v="1"/>
    <x v="1"/>
    <s v="DIANTEIRO"/>
    <x v="1"/>
    <x v="13"/>
    <s v="RXMOTION H12  - RODAX"/>
    <x v="1"/>
    <s v="VW SAVEIRO"/>
    <s v="SFD2H30"/>
    <n v="104837"/>
    <m/>
    <m/>
    <s v=""/>
    <s v="OK "/>
    <s v="RS PNEUS "/>
    <s v="21682-1"/>
    <n v="289.22000000000003"/>
    <n v="289.22000000000003"/>
    <s v=""/>
  </r>
  <r>
    <s v="3225"/>
    <s v="2024"/>
    <x v="4"/>
    <d v="2025-07-15T00:00:00"/>
    <m/>
    <x v="1"/>
    <s v="GRITSCH"/>
    <x v="2"/>
    <x v="3"/>
    <n v="1"/>
    <x v="1"/>
    <s v="DIANTEIRO"/>
    <x v="1"/>
    <x v="13"/>
    <s v="RXMOTION H12  - RODAX"/>
    <x v="1"/>
    <s v="VW SAVEIRO"/>
    <s v="SFD2H30"/>
    <n v="104837"/>
    <m/>
    <m/>
    <s v=""/>
    <s v="OK "/>
    <s v="RS PNEUS "/>
    <s v="21682-1"/>
    <n v="289.22000000000003"/>
    <n v="289.22000000000003"/>
    <s v=""/>
  </r>
  <r>
    <n v="24"/>
    <s v="1422"/>
    <x v="4"/>
    <d v="2025-07-15T00:00:00"/>
    <m/>
    <x v="1"/>
    <s v="GRITSCH"/>
    <x v="2"/>
    <x v="11"/>
    <n v="1"/>
    <x v="4"/>
    <s v="TRUCK"/>
    <x v="10"/>
    <x v="31"/>
    <s v="RECAP"/>
    <x v="0"/>
    <s v="CAMINÃO VOLVO VM330"/>
    <s v="SFJ5H71"/>
    <n v="113546"/>
    <m/>
    <m/>
    <s v=""/>
    <s v="OK "/>
    <s v="FM PNEUS "/>
    <n v="11346"/>
    <n v="610"/>
    <n v="610"/>
    <s v=""/>
  </r>
  <r>
    <s v="3223"/>
    <s v="1325"/>
    <x v="4"/>
    <d v="2025-07-15T00:00:00"/>
    <m/>
    <x v="1"/>
    <s v="GRITSCH"/>
    <x v="5"/>
    <x v="22"/>
    <n v="1"/>
    <x v="0"/>
    <s v="DIANTEIRO"/>
    <x v="5"/>
    <x v="9"/>
    <s v="WESTLAKE H188"/>
    <x v="1"/>
    <s v="MB SPRINTER"/>
    <s v="TAP2G36"/>
    <n v="55920"/>
    <m/>
    <m/>
    <s v=""/>
    <s v="OK "/>
    <s v="GOMMA "/>
    <s v="3970"/>
    <n v="565.70000000000005"/>
    <n v="565.70000000000005"/>
    <s v=""/>
  </r>
  <r>
    <s v="3224"/>
    <s v="1225"/>
    <x v="4"/>
    <d v="2025-07-15T00:00:00"/>
    <m/>
    <x v="1"/>
    <s v="GRITSCH"/>
    <x v="5"/>
    <x v="22"/>
    <n v="1"/>
    <x v="0"/>
    <s v="DIANTEIRO"/>
    <x v="5"/>
    <x v="9"/>
    <s v="WESTLAKE H188"/>
    <x v="1"/>
    <s v="MB SPRINTER"/>
    <s v="TAP2G36"/>
    <n v="55920"/>
    <m/>
    <m/>
    <s v=""/>
    <s v="OK "/>
    <s v="GOMMA "/>
    <s v="3970"/>
    <n v="565.70000000000005"/>
    <n v="565.70000000000005"/>
    <s v=""/>
  </r>
  <r>
    <s v="3241"/>
    <s v="2225"/>
    <x v="4"/>
    <d v="2025-07-22T00:00:00"/>
    <m/>
    <x v="1"/>
    <s v="GRITSCH"/>
    <x v="5"/>
    <x v="6"/>
    <n v="1"/>
    <x v="1"/>
    <s v="DIANTEIRO"/>
    <x v="1"/>
    <x v="13"/>
    <s v="RXMOTION H12  - RODAX"/>
    <x v="1"/>
    <s v="VW SAVEIRO"/>
    <s v="SEI5B84"/>
    <n v="95750"/>
    <m/>
    <m/>
    <s v=""/>
    <s v="OK "/>
    <s v="RS PNEUS "/>
    <s v="21682-1"/>
    <n v="289.22000000000003"/>
    <n v="289.22000000000003"/>
    <s v=""/>
  </r>
  <r>
    <s v="3242"/>
    <s v="2225"/>
    <x v="4"/>
    <d v="2025-07-22T00:00:00"/>
    <m/>
    <x v="1"/>
    <s v="GRITSCH"/>
    <x v="5"/>
    <x v="6"/>
    <n v="1"/>
    <x v="1"/>
    <s v="DIANTEIRO"/>
    <x v="1"/>
    <x v="13"/>
    <s v="RXMOTION H12  - RODAX"/>
    <x v="1"/>
    <s v="VW SAVEIRO"/>
    <s v="SEI5B84"/>
    <n v="95750"/>
    <m/>
    <m/>
    <s v=""/>
    <s v="OK "/>
    <s v="RS PNEUS "/>
    <s v="21682-1"/>
    <n v="289.22000000000003"/>
    <n v="289.22000000000003"/>
    <s v=""/>
  </r>
  <r>
    <s v="3243"/>
    <s v="2225"/>
    <x v="4"/>
    <d v="2025-07-22T00:00:00"/>
    <m/>
    <x v="1"/>
    <s v="GRITSCH"/>
    <x v="5"/>
    <x v="6"/>
    <n v="1"/>
    <x v="1"/>
    <s v="TRASEIRO"/>
    <x v="1"/>
    <x v="13"/>
    <s v="RXMOTION H12  - RODAX"/>
    <x v="1"/>
    <s v="VW SAVEIRO"/>
    <s v="SEI5B84"/>
    <n v="95750"/>
    <m/>
    <m/>
    <s v=""/>
    <s v="OK "/>
    <s v="RS PNEUS "/>
    <s v="21682-1"/>
    <n v="289.22000000000003"/>
    <n v="289.22000000000003"/>
    <s v=""/>
  </r>
  <r>
    <s v="3244"/>
    <s v="2225"/>
    <x v="4"/>
    <d v="2025-07-22T00:00:00"/>
    <m/>
    <x v="1"/>
    <s v="GRITSCH"/>
    <x v="5"/>
    <x v="6"/>
    <n v="1"/>
    <x v="1"/>
    <s v="TRASEIRO"/>
    <x v="1"/>
    <x v="13"/>
    <s v="RXMOTION H12  - RODAX"/>
    <x v="1"/>
    <s v="VW SAVEIRO"/>
    <s v="SEI5B84"/>
    <n v="95750"/>
    <m/>
    <m/>
    <s v=""/>
    <s v="OK "/>
    <s v="RS PNEUS "/>
    <s v="21682-1"/>
    <n v="289.22000000000003"/>
    <n v="289.22000000000003"/>
    <s v=""/>
  </r>
  <r>
    <s v="GRI 111"/>
    <s v="0123"/>
    <x v="4"/>
    <d v="2025-07-28T00:00:00"/>
    <m/>
    <x v="1"/>
    <s v="GRITSCH"/>
    <x v="5"/>
    <x v="4"/>
    <n v="1"/>
    <x v="4"/>
    <s v="TRUCK"/>
    <x v="10"/>
    <x v="31"/>
    <s v="3°RECAP"/>
    <x v="0"/>
    <s v="CAMINHÃO FORD 2423"/>
    <s v="BBW0696"/>
    <n v="414398"/>
    <n v="414398"/>
    <m/>
    <s v=""/>
    <s v="OK "/>
    <s v="FM PNEUS "/>
    <s v="11435-1"/>
    <n v="520"/>
    <n v="520"/>
    <s v=""/>
  </r>
  <r>
    <s v="SF"/>
    <s v="0123"/>
    <x v="4"/>
    <d v="2025-07-28T00:00:00"/>
    <m/>
    <x v="1"/>
    <s v="GRITSCH"/>
    <x v="5"/>
    <x v="4"/>
    <n v="1"/>
    <x v="4"/>
    <s v="TRUCK"/>
    <x v="10"/>
    <x v="31"/>
    <s v="3°RECAP"/>
    <x v="0"/>
    <s v="CAMINHÃO FORD 2423"/>
    <s v="BBW0C96"/>
    <n v="414398"/>
    <n v="414398"/>
    <m/>
    <s v=""/>
    <s v="OK "/>
    <s v="FM PNEUS "/>
    <s v="11435-1"/>
    <n v="520"/>
    <n v="520"/>
    <s v=""/>
  </r>
  <r>
    <s v="GRI025"/>
    <s v="1322"/>
    <x v="4"/>
    <d v="2025-07-28T00:00:00"/>
    <m/>
    <x v="1"/>
    <s v="GRITSCH"/>
    <x v="5"/>
    <x v="4"/>
    <n v="1"/>
    <x v="4"/>
    <s v="TRAÇÃO"/>
    <x v="10"/>
    <x v="31"/>
    <s v="2°RECAP"/>
    <x v="0"/>
    <s v="CAMINHÃO VW 33.330"/>
    <s v="SEW5B71"/>
    <n v="319457"/>
    <n v="319457"/>
    <m/>
    <s v=""/>
    <s v="OK "/>
    <s v="FM PNEUS "/>
    <n v="11346"/>
    <n v="600"/>
    <n v="600"/>
    <s v=""/>
  </r>
  <r>
    <s v="GRI035"/>
    <s v="0922"/>
    <x v="4"/>
    <d v="2025-07-28T00:00:00"/>
    <m/>
    <x v="1"/>
    <s v="GRITSCH"/>
    <x v="5"/>
    <x v="4"/>
    <n v="1"/>
    <x v="4"/>
    <s v="TRAÇÃO"/>
    <x v="10"/>
    <x v="31"/>
    <s v="2°RECAP"/>
    <x v="0"/>
    <s v="CAMINHÃO VW 33.330"/>
    <s v="SEW5B71"/>
    <n v="319457"/>
    <n v="319457"/>
    <m/>
    <s v=""/>
    <s v="OK "/>
    <s v="FM PNEUS "/>
    <n v="11435"/>
    <n v="600"/>
    <n v="600"/>
    <s v=""/>
  </r>
  <r>
    <s v="2111"/>
    <s v="0424"/>
    <x v="4"/>
    <d v="2025-07-28T00:00:00"/>
    <m/>
    <x v="1"/>
    <s v="GRITSCH"/>
    <x v="5"/>
    <x v="4"/>
    <n v="1"/>
    <x v="4"/>
    <s v="TRAÇÃO"/>
    <x v="10"/>
    <x v="31"/>
    <s v="2°RECAP"/>
    <x v="0"/>
    <s v="CAMINHÃO VW 33.330"/>
    <s v="SEW5B71"/>
    <n v="319457"/>
    <n v="319457"/>
    <m/>
    <s v=""/>
    <s v="OK "/>
    <s v="FM PNEUS "/>
    <n v="11435"/>
    <n v="600"/>
    <n v="600"/>
    <s v=""/>
  </r>
  <r>
    <s v="2110"/>
    <s v="0924"/>
    <x v="4"/>
    <d v="2025-07-28T00:00:00"/>
    <m/>
    <x v="1"/>
    <s v="GRITSCH"/>
    <x v="5"/>
    <x v="4"/>
    <n v="1"/>
    <x v="4"/>
    <s v="TRAÇÃO"/>
    <x v="10"/>
    <x v="31"/>
    <s v="2°RECAP"/>
    <x v="0"/>
    <s v="CAMINHÃO VW 33.330"/>
    <s v="SEW5B71"/>
    <n v="319457"/>
    <n v="319457"/>
    <m/>
    <s v=""/>
    <s v="OK "/>
    <s v="FM PNEUS "/>
    <n v="11435"/>
    <n v="600"/>
    <n v="600"/>
    <s v=""/>
  </r>
  <r>
    <s v="3263"/>
    <s v="1825"/>
    <x v="4"/>
    <d v="2025-07-29T00:00:00"/>
    <m/>
    <x v="1"/>
    <s v="GRITSCH"/>
    <x v="2"/>
    <x v="7"/>
    <n v="1"/>
    <x v="0"/>
    <s v="DIANTEIRO"/>
    <x v="0"/>
    <x v="17"/>
    <s v="COMFORSER CF301"/>
    <x v="1"/>
    <s v="RENAULT MASTER"/>
    <s v="BCZ3J21"/>
    <n v="154349"/>
    <m/>
    <m/>
    <s v=""/>
    <s v="OK "/>
    <s v="MAUER PNEUS"/>
    <s v="148113-1"/>
    <n v="511.25"/>
    <n v="511.25"/>
    <s v=""/>
  </r>
  <r>
    <n v="3264"/>
    <s v="1825"/>
    <x v="4"/>
    <d v="2025-07-29T00:00:00"/>
    <m/>
    <x v="1"/>
    <s v="GRITSCH"/>
    <x v="2"/>
    <x v="7"/>
    <n v="1"/>
    <x v="0"/>
    <s v="DIANTEIRO"/>
    <x v="0"/>
    <x v="17"/>
    <s v="COMFORSER CF301"/>
    <x v="1"/>
    <s v="RENAULT MASTER"/>
    <s v="BCZ3J21"/>
    <n v="154349"/>
    <m/>
    <m/>
    <s v=""/>
    <s v="OK "/>
    <s v="MAUER PNEUS"/>
    <s v="148113-1"/>
    <n v="511.25"/>
    <n v="511.25"/>
    <s v=""/>
  </r>
  <r>
    <n v="3257"/>
    <s v="2025"/>
    <x v="4"/>
    <d v="2025-07-29T00:00:00"/>
    <m/>
    <x v="1"/>
    <s v="GRITSCH"/>
    <x v="5"/>
    <x v="8"/>
    <n v="1"/>
    <x v="0"/>
    <s v="DIANTEIRO"/>
    <x v="0"/>
    <x v="17"/>
    <s v="COMFORSER CF301"/>
    <x v="1"/>
    <s v="RENAULT MASTER"/>
    <s v="RHQ6I61"/>
    <n v="157681"/>
    <m/>
    <m/>
    <s v=""/>
    <s v="OK "/>
    <s v="MAUER PNEUS"/>
    <s v="148113-1"/>
    <n v="511.25"/>
    <n v="511.25"/>
    <s v=""/>
  </r>
  <r>
    <n v="3258"/>
    <s v="2025"/>
    <x v="4"/>
    <d v="2025-07-29T00:00:00"/>
    <m/>
    <x v="1"/>
    <s v="GRITSCH"/>
    <x v="5"/>
    <x v="8"/>
    <n v="1"/>
    <x v="0"/>
    <s v="DIANTEIRO"/>
    <x v="0"/>
    <x v="17"/>
    <s v="COMFORSER CF301"/>
    <x v="1"/>
    <s v="RENAULT MASTER"/>
    <s v="RHQ6I61"/>
    <n v="157861"/>
    <m/>
    <m/>
    <s v=""/>
    <s v="OK "/>
    <s v="MAUER PNEUS"/>
    <s v="148113-1"/>
    <n v="511.25"/>
    <n v="511.25"/>
    <s v=""/>
  </r>
  <r>
    <s v="3253"/>
    <s v="2025"/>
    <x v="4"/>
    <d v="2025-07-29T00:00:00"/>
    <m/>
    <x v="1"/>
    <s v="GRITSCH"/>
    <x v="5"/>
    <x v="6"/>
    <n v="1"/>
    <x v="0"/>
    <s v="DIANTEIRO"/>
    <x v="0"/>
    <x v="17"/>
    <s v="COMFORSER CF300"/>
    <x v="1"/>
    <s v="RENAULT MASTER"/>
    <s v="RHQ6I63"/>
    <n v="124627"/>
    <m/>
    <m/>
    <s v=""/>
    <s v="OK "/>
    <s v="MAUER PNEUS"/>
    <s v="148113-1"/>
    <n v="511.25"/>
    <n v="511.25"/>
    <s v=""/>
  </r>
  <r>
    <s v="3254"/>
    <s v="2025"/>
    <x v="4"/>
    <d v="2025-07-29T00:00:00"/>
    <m/>
    <x v="1"/>
    <s v="GRITSCH"/>
    <x v="5"/>
    <x v="6"/>
    <n v="1"/>
    <x v="0"/>
    <s v="DIANTEIRO"/>
    <x v="0"/>
    <x v="17"/>
    <s v="COMFORSER CF300"/>
    <x v="1"/>
    <s v="RENAULT MASTER"/>
    <s v="RHQ6I63"/>
    <n v="124627"/>
    <m/>
    <m/>
    <s v=""/>
    <s v="OK "/>
    <s v="MAUER PNEUS"/>
    <s v="148113-1"/>
    <n v="511.25"/>
    <n v="511.25"/>
    <s v=""/>
  </r>
  <r>
    <n v="3255"/>
    <s v="2025"/>
    <x v="4"/>
    <d v="2025-07-29T00:00:00"/>
    <m/>
    <x v="1"/>
    <s v="GRITSCH"/>
    <x v="5"/>
    <x v="6"/>
    <n v="1"/>
    <x v="0"/>
    <s v="TRASEIRO"/>
    <x v="0"/>
    <x v="17"/>
    <s v="COMFORSER CF300"/>
    <x v="1"/>
    <s v="RENAULT MASTER"/>
    <s v="RHQ6I63"/>
    <n v="124627"/>
    <m/>
    <m/>
    <s v=""/>
    <s v="OK "/>
    <s v="MAUER PNEUS"/>
    <s v="148113-1"/>
    <n v="511.25"/>
    <n v="511.25"/>
    <s v=""/>
  </r>
  <r>
    <n v="3256"/>
    <s v="2025"/>
    <x v="4"/>
    <d v="2025-07-29T00:00:00"/>
    <m/>
    <x v="1"/>
    <s v="GRITSCH"/>
    <x v="5"/>
    <x v="6"/>
    <n v="1"/>
    <x v="0"/>
    <s v="TRASEIRO"/>
    <x v="0"/>
    <x v="17"/>
    <s v="COMFORSER CF300"/>
    <x v="1"/>
    <s v="RENAULT MASTER"/>
    <s v="RHQ6I63"/>
    <n v="124627"/>
    <m/>
    <m/>
    <s v=""/>
    <s v="OK "/>
    <s v="MAUER PNEUS"/>
    <s v="148113-1"/>
    <n v="511.25"/>
    <n v="511.25"/>
    <s v=""/>
  </r>
  <r>
    <s v="3260"/>
    <s v="2025"/>
    <x v="4"/>
    <d v="2025-07-29T00:00:00"/>
    <m/>
    <x v="1"/>
    <s v="GRITSCH"/>
    <x v="5"/>
    <x v="5"/>
    <n v="1"/>
    <x v="0"/>
    <s v="DIANTEIRO"/>
    <x v="0"/>
    <x v="17"/>
    <s v="COMFORSER CF301"/>
    <x v="1"/>
    <s v="RENAULT MASTER"/>
    <s v="RHQ6I69"/>
    <n v="195383"/>
    <m/>
    <m/>
    <s v=""/>
    <s v="OK "/>
    <s v="MAUER PNEUS"/>
    <s v="148113-1"/>
    <n v="511.25"/>
    <n v="511.25"/>
    <s v=""/>
  </r>
  <r>
    <s v="3259"/>
    <s v="2025"/>
    <x v="4"/>
    <d v="2025-07-29T00:00:00"/>
    <m/>
    <x v="1"/>
    <s v="GRITSCH"/>
    <x v="5"/>
    <x v="5"/>
    <n v="1"/>
    <x v="0"/>
    <s v="DIANTEIRO"/>
    <x v="0"/>
    <x v="17"/>
    <s v="COMFORSER CF301"/>
    <x v="1"/>
    <s v="RENAULT MASTER"/>
    <s v="RHQ6I69"/>
    <n v="195383"/>
    <m/>
    <m/>
    <s v=""/>
    <s v="OK "/>
    <s v="MAUER PNEUS"/>
    <s v="148113-1"/>
    <n v="511.25"/>
    <n v="511.25"/>
    <s v=""/>
  </r>
  <r>
    <s v="3262"/>
    <s v="1825"/>
    <x v="4"/>
    <d v="2025-07-29T00:00:00"/>
    <m/>
    <x v="1"/>
    <s v="GRITSCH"/>
    <x v="2"/>
    <x v="7"/>
    <n v="1"/>
    <x v="0"/>
    <s v="DIANTEIRO"/>
    <x v="0"/>
    <x v="17"/>
    <s v="COMFORSER CF301"/>
    <x v="1"/>
    <s v="RENAULT MASTER"/>
    <s v="SEL5J35"/>
    <n v="117835"/>
    <m/>
    <m/>
    <s v=""/>
    <s v="OK "/>
    <s v="MAUER PNEUS"/>
    <s v="148113-1"/>
    <n v="511.25"/>
    <n v="511.25"/>
    <s v=""/>
  </r>
  <r>
    <n v="3261"/>
    <s v="1825"/>
    <x v="4"/>
    <d v="2025-07-29T00:00:00"/>
    <m/>
    <x v="1"/>
    <s v="GRITSCH"/>
    <x v="2"/>
    <x v="7"/>
    <n v="1"/>
    <x v="0"/>
    <s v="DIANTEIRO"/>
    <x v="0"/>
    <x v="17"/>
    <s v="COMFORSER CF301"/>
    <x v="1"/>
    <s v="RENAULT MASTER"/>
    <s v="SEL5J85"/>
    <n v="117835"/>
    <m/>
    <m/>
    <s v=""/>
    <s v="OK "/>
    <s v="MAUER PNEUS"/>
    <s v="148113-1"/>
    <n v="511.25"/>
    <n v="511.25"/>
    <s v=""/>
  </r>
  <r>
    <s v="3247"/>
    <s v="2025"/>
    <x v="4"/>
    <d v="2025-07-29T00:00:00"/>
    <m/>
    <x v="1"/>
    <s v="GRITSCH"/>
    <x v="2"/>
    <x v="3"/>
    <n v="1"/>
    <x v="1"/>
    <s v="DIANTEIRO"/>
    <x v="11"/>
    <x v="17"/>
    <s v="COMFORSER CF300"/>
    <x v="1"/>
    <s v="FIAT STRADA"/>
    <s v="SDT8I68"/>
    <m/>
    <m/>
    <m/>
    <s v=""/>
    <s v="OK "/>
    <s v="MAUER PNEUS"/>
    <s v="148113-2"/>
    <n v="269"/>
    <n v="269"/>
    <s v=""/>
  </r>
  <r>
    <s v="3248"/>
    <s v="2025"/>
    <x v="4"/>
    <d v="2025-07-29T00:00:00"/>
    <m/>
    <x v="1"/>
    <s v="GRITSCH"/>
    <x v="2"/>
    <x v="3"/>
    <n v="1"/>
    <x v="1"/>
    <s v="DIANTEIRO"/>
    <x v="11"/>
    <x v="17"/>
    <s v="COMFORSER CF300"/>
    <x v="1"/>
    <s v="FIAT STRADA"/>
    <s v="SDT8I68"/>
    <m/>
    <m/>
    <m/>
    <s v=""/>
    <s v="OK "/>
    <s v="MAUER PNEUS"/>
    <s v="148113-2"/>
    <n v="269"/>
    <n v="269"/>
    <s v=""/>
  </r>
  <r>
    <n v="3249"/>
    <s v="2225"/>
    <x v="4"/>
    <d v="2025-07-29T00:00:00"/>
    <m/>
    <x v="1"/>
    <s v="GRITSCH"/>
    <x v="5"/>
    <x v="6"/>
    <n v="1"/>
    <x v="1"/>
    <s v="DIANTEIRO"/>
    <x v="11"/>
    <x v="14"/>
    <s v="XBRI 82H PREMIUM F1"/>
    <x v="1"/>
    <s v="FIAT STRADA"/>
    <s v="SDT8J05"/>
    <n v="127300"/>
    <m/>
    <m/>
    <s v=""/>
    <s v="OK "/>
    <s v="RS PNEUS "/>
    <s v="21682-2"/>
    <n v="267.08"/>
    <n v="267.08"/>
    <s v=""/>
  </r>
  <r>
    <n v="3250"/>
    <s v="2025"/>
    <x v="4"/>
    <d v="2025-07-29T00:00:00"/>
    <m/>
    <x v="1"/>
    <s v="GRITSCH"/>
    <x v="5"/>
    <x v="6"/>
    <n v="1"/>
    <x v="1"/>
    <s v="DIANTEIRO"/>
    <x v="11"/>
    <x v="14"/>
    <s v="XBRI 82H PREMIUM F1"/>
    <x v="1"/>
    <s v="FIAT STRADA"/>
    <s v="SDT8J05"/>
    <n v="127300"/>
    <m/>
    <m/>
    <s v=""/>
    <s v="OK "/>
    <s v="RS PNEUS "/>
    <s v="21682-2"/>
    <n v="267.08"/>
    <n v="267.08"/>
    <s v=""/>
  </r>
  <r>
    <n v="3251"/>
    <s v="2225"/>
    <x v="4"/>
    <d v="2025-07-29T00:00:00"/>
    <m/>
    <x v="1"/>
    <s v="GRITSCH"/>
    <x v="5"/>
    <x v="6"/>
    <n v="1"/>
    <x v="1"/>
    <s v="TRASEIRO"/>
    <x v="11"/>
    <x v="17"/>
    <s v="COMFORSER CF300"/>
    <x v="1"/>
    <s v="FIAT STRADA"/>
    <s v="SDT8J05"/>
    <n v="127300"/>
    <m/>
    <m/>
    <s v=""/>
    <s v="OK "/>
    <s v="MAUER PNEUS"/>
    <s v="148113-2"/>
    <n v="269"/>
    <n v="269"/>
    <s v=""/>
  </r>
  <r>
    <n v="3252"/>
    <s v="2025"/>
    <x v="4"/>
    <d v="2025-07-29T00:00:00"/>
    <m/>
    <x v="1"/>
    <s v="GRITSCH"/>
    <x v="5"/>
    <x v="6"/>
    <n v="1"/>
    <x v="1"/>
    <s v="TRASEIRO"/>
    <x v="11"/>
    <x v="17"/>
    <s v="COMFORSER CF300"/>
    <x v="1"/>
    <s v="FIAT STRADA"/>
    <s v="SDT8J05"/>
    <n v="127300"/>
    <m/>
    <m/>
    <s v=""/>
    <s v="OK "/>
    <s v="MAUER PNEUS"/>
    <s v="148113-2"/>
    <n v="269"/>
    <n v="269"/>
    <s v=""/>
  </r>
  <r>
    <n v="3241"/>
    <s v="2225"/>
    <x v="4"/>
    <d v="2025-07-29T00:00:00"/>
    <m/>
    <x v="1"/>
    <s v="GRITSCH"/>
    <x v="5"/>
    <x v="6"/>
    <n v="1"/>
    <x v="1"/>
    <s v="DIANTEIRO"/>
    <x v="1"/>
    <x v="17"/>
    <s v="COMFORSER CF300"/>
    <x v="1"/>
    <s v="VW SAVEIRO"/>
    <s v="SEI5B84"/>
    <n v="95750"/>
    <m/>
    <m/>
    <s v=""/>
    <s v="OK "/>
    <s v="MAUER PNEUS"/>
    <s v="148113-3"/>
    <n v="249"/>
    <n v="249"/>
    <s v=""/>
  </r>
  <r>
    <n v="3242"/>
    <s v="2225"/>
    <x v="4"/>
    <d v="2025-07-29T00:00:00"/>
    <m/>
    <x v="1"/>
    <s v="GRITSCH"/>
    <x v="5"/>
    <x v="6"/>
    <n v="1"/>
    <x v="1"/>
    <s v="DIANTEIRO"/>
    <x v="1"/>
    <x v="17"/>
    <s v="COMFORSER CF300"/>
    <x v="1"/>
    <s v="VW SAVEIRO"/>
    <s v="SEI5B84"/>
    <n v="95750"/>
    <m/>
    <m/>
    <s v=""/>
    <s v="OK "/>
    <s v="MAUER PNEUS"/>
    <s v="148113-3"/>
    <n v="249"/>
    <n v="249"/>
    <s v=""/>
  </r>
  <r>
    <n v="3243"/>
    <s v="2225"/>
    <x v="4"/>
    <d v="2025-07-29T00:00:00"/>
    <m/>
    <x v="1"/>
    <s v="GRITSCH"/>
    <x v="5"/>
    <x v="6"/>
    <n v="1"/>
    <x v="1"/>
    <s v="TRASEIRO"/>
    <x v="1"/>
    <x v="17"/>
    <s v="COMFORSER CF300"/>
    <x v="1"/>
    <s v="VW SAVEIRO"/>
    <s v="SEI5B84"/>
    <n v="95750"/>
    <m/>
    <m/>
    <s v=""/>
    <s v="OK "/>
    <s v="MAUER PNEUS"/>
    <s v="148113-3"/>
    <n v="249"/>
    <n v="249"/>
    <s v=""/>
  </r>
  <r>
    <n v="3244"/>
    <s v="2225"/>
    <x v="4"/>
    <d v="2025-07-29T00:00:00"/>
    <m/>
    <x v="1"/>
    <s v="GRITSCH"/>
    <x v="5"/>
    <x v="6"/>
    <n v="1"/>
    <x v="1"/>
    <s v="TRASEIRO"/>
    <x v="1"/>
    <x v="17"/>
    <s v="COMFORSER CF300"/>
    <x v="1"/>
    <s v="VW SAVEIRO"/>
    <s v="SEI5B84"/>
    <n v="95750"/>
    <m/>
    <m/>
    <s v=""/>
    <s v="OK "/>
    <s v="MAUER PNEUS"/>
    <s v="148113-3"/>
    <n v="249"/>
    <n v="249"/>
    <s v=""/>
  </r>
  <r>
    <n v="3267"/>
    <s v="2924"/>
    <x v="4"/>
    <d v="2025-07-30T00:00:00"/>
    <m/>
    <x v="1"/>
    <s v="GRITSCH"/>
    <x v="5"/>
    <x v="5"/>
    <n v="1"/>
    <x v="2"/>
    <s v="DIANTEIRO"/>
    <x v="2"/>
    <x v="11"/>
    <s v="HIFLY SUPER2000"/>
    <x v="1"/>
    <s v="FIAT FIORINO"/>
    <s v="RHS8D21"/>
    <n v="109965"/>
    <m/>
    <m/>
    <s v=""/>
    <s v="OK "/>
    <s v="GOMMA "/>
    <s v="4032-1"/>
    <n v="249.72"/>
    <n v="249.72"/>
    <s v=""/>
  </r>
  <r>
    <n v="3268"/>
    <s v="2924"/>
    <x v="4"/>
    <d v="2025-07-30T00:00:00"/>
    <m/>
    <x v="1"/>
    <s v="GRITSCH"/>
    <x v="5"/>
    <x v="5"/>
    <n v="1"/>
    <x v="2"/>
    <s v="DIANTEIRO"/>
    <x v="2"/>
    <x v="11"/>
    <s v="HIFLY SUPER2000"/>
    <x v="1"/>
    <s v="FIAT FIORINO"/>
    <s v="RHS8D21"/>
    <n v="109965"/>
    <m/>
    <m/>
    <s v=""/>
    <s v="OK "/>
    <s v="GOMMA "/>
    <s v="4032-1"/>
    <n v="249.72"/>
    <n v="249.72"/>
    <s v=""/>
  </r>
  <r>
    <s v="3277"/>
    <s v="20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BEY4E59"/>
    <n v="170500"/>
    <m/>
    <m/>
    <s v=""/>
    <s v="OK "/>
    <s v="MAUER PNEUS"/>
    <s v="148113-1"/>
    <n v="511.25"/>
    <n v="511.25"/>
    <s v=""/>
  </r>
  <r>
    <s v="3278"/>
    <s v="20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BEY4E59"/>
    <n v="170500"/>
    <m/>
    <m/>
    <s v=""/>
    <s v="OK "/>
    <s v="MAUER PNEUS"/>
    <s v="148113-1"/>
    <n v="511.25"/>
    <n v="511.25"/>
    <s v=""/>
  </r>
  <r>
    <s v="3279"/>
    <s v="22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BEY4E59"/>
    <n v="170500"/>
    <m/>
    <m/>
    <s v=""/>
    <s v="OK "/>
    <s v="MAUER PNEUS"/>
    <s v="148113-1"/>
    <n v="511.25"/>
    <n v="511.25"/>
    <s v=""/>
  </r>
  <r>
    <n v="3286"/>
    <s v="2225"/>
    <x v="4"/>
    <d v="2025-07-30T00:00:00"/>
    <m/>
    <x v="1"/>
    <s v="GRITSCH"/>
    <x v="5"/>
    <x v="6"/>
    <n v="1"/>
    <x v="1"/>
    <s v="DIANTEIRO"/>
    <x v="1"/>
    <x v="17"/>
    <s v="COMFORCER 88H CF510"/>
    <x v="1"/>
    <s v="VW SAVEIRO"/>
    <s v="SDU9E86"/>
    <n v="157204"/>
    <m/>
    <m/>
    <s v=""/>
    <s v="OK "/>
    <s v="MAUER PNEUS"/>
    <s v="148113-3"/>
    <n v="249"/>
    <n v="249"/>
    <s v=""/>
  </r>
  <r>
    <n v="3387"/>
    <s v="2225"/>
    <x v="4"/>
    <d v="2025-07-30T00:00:00"/>
    <m/>
    <x v="1"/>
    <s v="GRITSCH"/>
    <x v="5"/>
    <x v="6"/>
    <n v="1"/>
    <x v="1"/>
    <s v="DIANTEIRO"/>
    <x v="1"/>
    <x v="17"/>
    <s v="COMFORCER 88H CF510"/>
    <x v="1"/>
    <s v="VW SAVEIRO"/>
    <s v="SDU9E86"/>
    <n v="157204"/>
    <m/>
    <m/>
    <s v=""/>
    <s v="OK "/>
    <s v="MAUER PNEUS"/>
    <s v="148113-3"/>
    <n v="249"/>
    <n v="249"/>
    <s v=""/>
  </r>
  <r>
    <s v="3265"/>
    <s v="2225"/>
    <x v="4"/>
    <d v="2025-07-30T00:00:00"/>
    <m/>
    <x v="1"/>
    <s v="GRITSCH"/>
    <x v="5"/>
    <x v="5"/>
    <n v="1"/>
    <x v="1"/>
    <s v="DIANTEIRO"/>
    <x v="1"/>
    <x v="17"/>
    <s v="COMFORCER 88H CF510"/>
    <x v="1"/>
    <s v="VW SAVEIRO"/>
    <s v="SEP6E28"/>
    <n v="157148"/>
    <m/>
    <m/>
    <s v=""/>
    <s v="OK "/>
    <s v="MAUER PNEUS"/>
    <s v="148113-3"/>
    <n v="249"/>
    <n v="249"/>
    <s v=""/>
  </r>
  <r>
    <s v="3266"/>
    <s v="2225"/>
    <x v="4"/>
    <d v="2025-07-30T00:00:00"/>
    <m/>
    <x v="1"/>
    <s v="GRITSCH"/>
    <x v="5"/>
    <x v="5"/>
    <n v="1"/>
    <x v="1"/>
    <s v="DIANTEIRO"/>
    <x v="1"/>
    <x v="17"/>
    <s v="COMFORCER 88H CF510"/>
    <x v="1"/>
    <s v="VW SAVEIRO"/>
    <s v="SEP6E28"/>
    <n v="157148"/>
    <m/>
    <m/>
    <s v=""/>
    <s v="OK "/>
    <s v="MAUER PNEUS"/>
    <s v="148113-3"/>
    <n v="249"/>
    <n v="249"/>
    <s v=""/>
  </r>
  <r>
    <s v="3284"/>
    <s v="20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BEY4E59"/>
    <n v="170500"/>
    <m/>
    <m/>
    <s v=""/>
    <s v="OK "/>
    <s v="MAUER PNEUS"/>
    <s v="148113-1"/>
    <n v="511.25"/>
    <n v="511.25"/>
    <s v=""/>
  </r>
  <r>
    <s v="3269"/>
    <s v="18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RHL1D81"/>
    <n v="307510"/>
    <m/>
    <n v="84213"/>
    <n v="84213"/>
    <s v="OK "/>
    <s v="MAUER PNEUS"/>
    <s v="148113-1"/>
    <n v="511.25"/>
    <n v="511.25"/>
    <n v="6.0709154168596298E-3"/>
  </r>
  <r>
    <s v="3274"/>
    <s v="18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RHL1D81"/>
    <n v="307510"/>
    <m/>
    <m/>
    <s v=""/>
    <s v="OK "/>
    <s v="MAUER PNEUS"/>
    <s v="148113-1"/>
    <n v="511.25"/>
    <n v="511.25"/>
    <s v=""/>
  </r>
  <r>
    <s v="3275"/>
    <s v="18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RHL1D81"/>
    <n v="307510"/>
    <m/>
    <m/>
    <s v=""/>
    <s v="OK "/>
    <s v="MAUER PNEUS"/>
    <s v="148113-1"/>
    <n v="511.25"/>
    <n v="511.25"/>
    <s v=""/>
  </r>
  <r>
    <s v="3276"/>
    <s v="20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RHL1D81"/>
    <n v="307510"/>
    <m/>
    <m/>
    <s v=""/>
    <s v="OK "/>
    <s v="MAUER PNEUS"/>
    <s v="148113-1"/>
    <n v="511.25"/>
    <n v="511.25"/>
    <s v=""/>
  </r>
  <r>
    <n v="3270"/>
    <s v="20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SEL0B96"/>
    <n v="138101"/>
    <m/>
    <m/>
    <s v=""/>
    <s v="OK "/>
    <s v="MAUER PNEUS"/>
    <s v="148113-1"/>
    <n v="511.25"/>
    <n v="511.25"/>
    <s v=""/>
  </r>
  <r>
    <n v="3271"/>
    <s v="20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SEL0B96"/>
    <n v="138101"/>
    <m/>
    <m/>
    <s v=""/>
    <s v="OK "/>
    <s v="MAUER PNEUS"/>
    <s v="148113-1"/>
    <n v="511.25"/>
    <n v="511.25"/>
    <s v=""/>
  </r>
  <r>
    <n v="3272"/>
    <s v="18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SEL0B96"/>
    <n v="138101"/>
    <m/>
    <m/>
    <s v=""/>
    <s v="OK "/>
    <s v="MAUER PNEUS"/>
    <s v="148113-1"/>
    <n v="511.25"/>
    <n v="511.25"/>
    <s v=""/>
  </r>
  <r>
    <n v="3273"/>
    <s v="20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SEL0B96"/>
    <n v="138101"/>
    <m/>
    <m/>
    <s v=""/>
    <s v="OK "/>
    <s v="MAUER PNEUS"/>
    <s v="148113-1"/>
    <n v="511.25"/>
    <n v="511.25"/>
    <s v=""/>
  </r>
  <r>
    <s v="3045"/>
    <s v="2824"/>
    <x v="4"/>
    <d v="2025-07-31T00:00:00"/>
    <m/>
    <x v="1"/>
    <s v="GRITSCH"/>
    <x v="5"/>
    <x v="4"/>
    <n v="1"/>
    <x v="0"/>
    <s v="DIANTEIRO"/>
    <x v="5"/>
    <x v="14"/>
    <s v="XBRI CARGOPLUS 2"/>
    <x v="1"/>
    <s v="MB SPRINTER"/>
    <s v="BDW3F49"/>
    <n v="119093"/>
    <n v="119093"/>
    <m/>
    <s v=""/>
    <s v="OK "/>
    <s v="RS PNEUS "/>
    <s v="21682-4"/>
    <n v="460.01"/>
    <n v="460.01"/>
    <s v=""/>
  </r>
  <r>
    <n v="3046"/>
    <s v="2824"/>
    <x v="4"/>
    <d v="2025-07-31T00:00:00"/>
    <m/>
    <x v="1"/>
    <s v="GRITSCH"/>
    <x v="5"/>
    <x v="4"/>
    <n v="1"/>
    <x v="0"/>
    <s v="DIANTEIRO"/>
    <x v="5"/>
    <x v="14"/>
    <s v="XBRI CARGOPLUS 2"/>
    <x v="1"/>
    <s v="MB SPRINTER"/>
    <s v="BDW3F49"/>
    <n v="119093"/>
    <n v="119093"/>
    <m/>
    <s v=""/>
    <s v="OK "/>
    <s v="RS PNEUS "/>
    <s v="21682-4"/>
    <n v="460.01"/>
    <n v="460.01"/>
    <s v=""/>
  </r>
  <r>
    <s v="3289"/>
    <s v="3524"/>
    <x v="4"/>
    <d v="2025-07-31T00:00:00"/>
    <m/>
    <x v="1"/>
    <s v="GRITSCH"/>
    <x v="5"/>
    <x v="4"/>
    <n v="1"/>
    <x v="3"/>
    <s v="DIANTEIRO"/>
    <x v="7"/>
    <x v="14"/>
    <s v="XBRI CARGOPLUS 2"/>
    <x v="1"/>
    <s v="CAMINHAO VW 13.180"/>
    <s v="RHD4D39"/>
    <m/>
    <m/>
    <m/>
    <s v=""/>
    <s v="OK "/>
    <s v="EST"/>
    <s v="EST"/>
    <n v="781.46"/>
    <n v="781.46"/>
    <s v=""/>
  </r>
  <r>
    <n v="3288"/>
    <s v="3524"/>
    <x v="4"/>
    <d v="2025-07-31T00:00:00"/>
    <m/>
    <x v="1"/>
    <s v="GRITSCH"/>
    <x v="5"/>
    <x v="4"/>
    <n v="1"/>
    <x v="3"/>
    <s v="DIANTEIRO"/>
    <x v="7"/>
    <x v="14"/>
    <s v="XBRI CARGOPLUS 2"/>
    <x v="1"/>
    <s v="CAMINHAO VW 13.180"/>
    <s v="RHD4D39"/>
    <m/>
    <m/>
    <m/>
    <s v=""/>
    <s v="OK "/>
    <s v="EST"/>
    <s v="EST"/>
    <n v="781.46"/>
    <n v="781.46"/>
    <s v=""/>
  </r>
  <r>
    <n v="3280"/>
    <s v="2225"/>
    <x v="4"/>
    <d v="2025-07-31T00:00:00"/>
    <m/>
    <x v="1"/>
    <s v="GRITSCH"/>
    <x v="5"/>
    <x v="4"/>
    <n v="1"/>
    <x v="1"/>
    <s v="DIANTEIRO"/>
    <x v="1"/>
    <x v="17"/>
    <s v="COMFORSER CF300"/>
    <x v="1"/>
    <s v="VW GOL"/>
    <s v="RHC1G03"/>
    <n v="133248"/>
    <n v="133248"/>
    <m/>
    <s v=""/>
    <s v="OK "/>
    <s v="MAUER"/>
    <s v="148113-3"/>
    <n v="249.7"/>
    <n v="249.7"/>
    <s v=""/>
  </r>
  <r>
    <n v="3281"/>
    <s v="2225"/>
    <x v="4"/>
    <d v="2025-07-31T00:00:00"/>
    <m/>
    <x v="1"/>
    <s v="GRITSCH"/>
    <x v="5"/>
    <x v="4"/>
    <n v="1"/>
    <x v="1"/>
    <s v="DIANTEIRO"/>
    <x v="1"/>
    <x v="17"/>
    <s v="COMFORSER CF300"/>
    <x v="1"/>
    <s v="VW GOL"/>
    <s v="RHC1G03"/>
    <n v="133248"/>
    <n v="133248"/>
    <m/>
    <s v=""/>
    <s v="OK "/>
    <s v="MAUER"/>
    <s v="148113-3"/>
    <n v="249.7"/>
    <n v="249.7"/>
    <s v=""/>
  </r>
  <r>
    <n v="3282"/>
    <s v="2225"/>
    <x v="4"/>
    <d v="2025-07-31T00:00:00"/>
    <m/>
    <x v="1"/>
    <s v="GRITSCH"/>
    <x v="5"/>
    <x v="4"/>
    <n v="1"/>
    <x v="1"/>
    <s v="TRASEIRO"/>
    <x v="1"/>
    <x v="17"/>
    <s v="COMFORSER CF300"/>
    <x v="1"/>
    <s v="VW GOL"/>
    <s v="RHC1G03"/>
    <n v="133248"/>
    <n v="133248"/>
    <m/>
    <s v=""/>
    <s v="OK "/>
    <s v="MAUER"/>
    <s v="148113-3"/>
    <n v="249.7"/>
    <n v="249.7"/>
    <s v=""/>
  </r>
  <r>
    <n v="3283"/>
    <s v="2225"/>
    <x v="4"/>
    <d v="2025-07-31T00:00:00"/>
    <m/>
    <x v="1"/>
    <s v="GRITSCH"/>
    <x v="5"/>
    <x v="4"/>
    <n v="1"/>
    <x v="1"/>
    <s v="TRASEIRO"/>
    <x v="1"/>
    <x v="17"/>
    <s v="COMFORSER CF300"/>
    <x v="1"/>
    <s v="VW GOL"/>
    <s v="RHC1G03"/>
    <n v="133248"/>
    <n v="133248"/>
    <m/>
    <s v=""/>
    <s v="OK "/>
    <s v="MAUER"/>
    <s v="148113-3"/>
    <n v="249.7"/>
    <n v="249.7"/>
    <s v=""/>
  </r>
  <r>
    <n v="3309"/>
    <s v="2225"/>
    <x v="4"/>
    <d v="2025-08-01T00:00:00"/>
    <m/>
    <x v="2"/>
    <s v="GRITSCH"/>
    <x v="0"/>
    <x v="9"/>
    <n v="1"/>
    <x v="1"/>
    <s v="TRASEIRO"/>
    <x v="1"/>
    <x v="17"/>
    <s v="COMFORSER CF300"/>
    <x v="1"/>
    <s v="VW SAVEIRO"/>
    <s v="SDU9F80"/>
    <n v="227948"/>
    <m/>
    <m/>
    <s v=""/>
    <s v="OK "/>
    <s v="MAUER PNEUS"/>
    <s v="148113-3"/>
    <n v="249"/>
    <n v="249"/>
    <s v=""/>
  </r>
  <r>
    <n v="3310"/>
    <s v="2225"/>
    <x v="4"/>
    <d v="2025-08-01T00:00:00"/>
    <m/>
    <x v="2"/>
    <s v="GRITSCH"/>
    <x v="5"/>
    <x v="9"/>
    <n v="1"/>
    <x v="1"/>
    <s v="TRASEIRO"/>
    <x v="1"/>
    <x v="17"/>
    <s v="COMFORSER CF300"/>
    <x v="1"/>
    <s v="VW SAVEIRO"/>
    <s v="SDU9F80"/>
    <n v="227498"/>
    <m/>
    <m/>
    <s v=""/>
    <s v="OK "/>
    <s v="MAUER PNEUS"/>
    <s v="148113-3"/>
    <n v="249"/>
    <n v="249"/>
    <s v=""/>
  </r>
  <r>
    <n v="3324"/>
    <s v="0925"/>
    <x v="4"/>
    <d v="2025-08-04T00:00:00"/>
    <m/>
    <x v="2"/>
    <s v="GRITSCH"/>
    <x v="3"/>
    <x v="20"/>
    <n v="1"/>
    <x v="1"/>
    <s v="DIANTEIRO"/>
    <x v="16"/>
    <x v="11"/>
    <s v="HIFLY HF261 TECHCO 1"/>
    <x v="1"/>
    <s v="VW POLO"/>
    <s v="SFC4L51"/>
    <n v="98347"/>
    <m/>
    <m/>
    <s v=""/>
    <s v="OK "/>
    <s v="GOMMA "/>
    <n v="4306"/>
    <n v="255.32"/>
    <n v="255.32"/>
    <s v=""/>
  </r>
  <r>
    <n v="3325"/>
    <s v="1125"/>
    <x v="4"/>
    <d v="2025-08-04T00:00:00"/>
    <m/>
    <x v="2"/>
    <s v="GRITSCH"/>
    <x v="3"/>
    <x v="20"/>
    <n v="1"/>
    <x v="1"/>
    <s v="DIANTEIRO"/>
    <x v="16"/>
    <x v="11"/>
    <s v="HIFLY HF261 TECHCO 1"/>
    <x v="1"/>
    <s v="VW POLO"/>
    <s v="SFC4L51"/>
    <n v="98347"/>
    <m/>
    <m/>
    <s v=""/>
    <s v="OK "/>
    <s v="GOMMA "/>
    <n v="4306"/>
    <n v="255.32"/>
    <n v="255.32"/>
    <s v=""/>
  </r>
  <r>
    <n v="3315"/>
    <s v="0525"/>
    <x v="4"/>
    <d v="2025-08-04T00:00:00"/>
    <m/>
    <x v="2"/>
    <s v="GRITSCH"/>
    <x v="2"/>
    <x v="11"/>
    <n v="1"/>
    <x v="4"/>
    <s v="DIANTEIRO"/>
    <x v="10"/>
    <x v="3"/>
    <s v="APLUS A609"/>
    <x v="1"/>
    <s v="CAMINÃO VOLVO VM330"/>
    <s v="SFF3C30"/>
    <n v="209107"/>
    <m/>
    <m/>
    <s v=""/>
    <s v="OK "/>
    <s v="MAUER"/>
    <n v="148113"/>
    <n v="1792.14"/>
    <n v="1792.14"/>
    <s v=""/>
  </r>
  <r>
    <n v="3316"/>
    <s v="0525"/>
    <x v="4"/>
    <d v="2025-08-04T00:00:00"/>
    <m/>
    <x v="2"/>
    <s v="GRITSCH"/>
    <x v="2"/>
    <x v="11"/>
    <n v="1"/>
    <x v="4"/>
    <s v="DIANTEIRO"/>
    <x v="10"/>
    <x v="3"/>
    <s v="APLUS A609"/>
    <x v="1"/>
    <s v="CAMINÃO VOLVO VM330"/>
    <s v="SFF3C30"/>
    <n v="209107"/>
    <m/>
    <m/>
    <s v=""/>
    <s v="OK "/>
    <s v="MAUER"/>
    <n v="148113"/>
    <n v="1792.14"/>
    <n v="1792.14"/>
    <s v=""/>
  </r>
  <r>
    <n v="3317"/>
    <s v="1625"/>
    <x v="4"/>
    <d v="2025-08-04T00:00:00"/>
    <m/>
    <x v="2"/>
    <s v="GRITSCH"/>
    <x v="5"/>
    <x v="6"/>
    <n v="1"/>
    <x v="3"/>
    <s v="DIANTEIR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18"/>
    <s v="1625"/>
    <x v="4"/>
    <d v="2025-08-04T00:00:00"/>
    <m/>
    <x v="2"/>
    <s v="GRITSCH"/>
    <x v="5"/>
    <x v="6"/>
    <n v="1"/>
    <x v="3"/>
    <s v="DIANTEIR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19"/>
    <s v="1225"/>
    <x v="4"/>
    <d v="2025-08-04T00:00:00"/>
    <m/>
    <x v="2"/>
    <s v="GRITSCH"/>
    <x v="5"/>
    <x v="6"/>
    <n v="1"/>
    <x v="3"/>
    <s v="TRAÇÃ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20"/>
    <s v="1525"/>
    <x v="4"/>
    <d v="2025-08-04T00:00:00"/>
    <m/>
    <x v="2"/>
    <s v="GRITSCH"/>
    <x v="5"/>
    <x v="6"/>
    <n v="1"/>
    <x v="3"/>
    <s v="TRAÇÃ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21"/>
    <s v="1225"/>
    <x v="4"/>
    <d v="2025-08-04T00:00:00"/>
    <m/>
    <x v="2"/>
    <s v="GRITSCH"/>
    <x v="5"/>
    <x v="6"/>
    <n v="1"/>
    <x v="3"/>
    <s v="TRAÇÃ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22"/>
    <s v="1225"/>
    <x v="4"/>
    <d v="2025-08-04T00:00:00"/>
    <m/>
    <x v="2"/>
    <s v="GRITSCH"/>
    <x v="5"/>
    <x v="6"/>
    <n v="1"/>
    <x v="3"/>
    <s v="TRAÇÃ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31"/>
    <s v="2124"/>
    <x v="4"/>
    <d v="2025-08-06T00:00:00"/>
    <m/>
    <x v="2"/>
    <s v="GRITSCH"/>
    <x v="2"/>
    <x v="7"/>
    <n v="1"/>
    <x v="1"/>
    <s v="DIANTEIRO"/>
    <x v="1"/>
    <x v="13"/>
    <s v="ROADX"/>
    <x v="1"/>
    <s v="VW SAVEIRO"/>
    <s v="SDU9F63"/>
    <n v="107988"/>
    <m/>
    <m/>
    <s v=""/>
    <s v="OK "/>
    <s v="RS PNEUS "/>
    <s v="21682-1"/>
    <n v="267.08"/>
    <n v="267.08"/>
    <s v=""/>
  </r>
  <r>
    <n v="3332"/>
    <s v="3424"/>
    <x v="4"/>
    <d v="2025-08-06T00:00:00"/>
    <m/>
    <x v="2"/>
    <s v="GRITSCH"/>
    <x v="2"/>
    <x v="7"/>
    <n v="1"/>
    <x v="1"/>
    <s v="DIANTEIRO"/>
    <x v="1"/>
    <x v="13"/>
    <s v="ROADX"/>
    <x v="1"/>
    <s v="VW SAVEIRO"/>
    <s v="SDU9F63"/>
    <n v="107988"/>
    <m/>
    <m/>
    <s v=""/>
    <s v="OK "/>
    <s v="RS PNEUS "/>
    <s v="21682-1"/>
    <n v="267.08"/>
    <n v="267.08"/>
    <s v=""/>
  </r>
  <r>
    <s v="3333"/>
    <s v="0325"/>
    <x v="4"/>
    <d v="2025-08-06T00:00:00"/>
    <m/>
    <x v="2"/>
    <s v="GRITSCH"/>
    <x v="2"/>
    <x v="7"/>
    <n v="1"/>
    <x v="0"/>
    <s v="DIANTEIRO"/>
    <x v="0"/>
    <x v="17"/>
    <s v="COMFORSER CF301"/>
    <x v="1"/>
    <s v="RENAULT MASTER"/>
    <s v="BCZ3321"/>
    <n v="155678"/>
    <m/>
    <n v="66853"/>
    <n v="66853"/>
    <s v="OK "/>
    <s v="RS PNEUS "/>
    <n v="21682"/>
    <n v="453.87"/>
    <n v="453.87"/>
    <n v="6.789074536670007E-3"/>
  </r>
  <r>
    <n v="3334"/>
    <s v="0325"/>
    <x v="4"/>
    <d v="2025-08-06T00:00:00"/>
    <m/>
    <x v="2"/>
    <s v="GRITSCH"/>
    <x v="2"/>
    <x v="7"/>
    <n v="1"/>
    <x v="0"/>
    <s v="DIANTEIRO"/>
    <x v="0"/>
    <x v="17"/>
    <s v="COMFORSER CF301"/>
    <x v="1"/>
    <s v="RENAULT MASTER"/>
    <s v="BCZ3321"/>
    <n v="155678"/>
    <m/>
    <m/>
    <s v=""/>
    <s v="OK "/>
    <s v="RS PNEUS "/>
    <n v="21682"/>
    <n v="453.87"/>
    <n v="453.87"/>
    <s v=""/>
  </r>
  <r>
    <n v="3336"/>
    <s v="0325"/>
    <x v="4"/>
    <d v="2025-08-06T00:00:00"/>
    <m/>
    <x v="2"/>
    <s v="GRITSCH"/>
    <x v="2"/>
    <x v="7"/>
    <n v="1"/>
    <x v="0"/>
    <s v="DIANTEIRO"/>
    <x v="0"/>
    <x v="17"/>
    <s v="COMFORSER CF301"/>
    <x v="1"/>
    <s v="RENAULT MASTER"/>
    <s v="SEL5J35"/>
    <n v="120682"/>
    <m/>
    <m/>
    <s v=""/>
    <s v="OK "/>
    <s v="RS PNEUS "/>
    <n v="21682"/>
    <n v="453.87"/>
    <n v="453.87"/>
    <s v=""/>
  </r>
  <r>
    <n v="3335"/>
    <s v="0325"/>
    <x v="4"/>
    <d v="2025-08-06T00:00:00"/>
    <m/>
    <x v="2"/>
    <s v="GRITSCH"/>
    <x v="2"/>
    <x v="7"/>
    <n v="1"/>
    <x v="0"/>
    <s v="DIANTEIRO"/>
    <x v="0"/>
    <x v="17"/>
    <s v="COMFORSER CF301"/>
    <x v="1"/>
    <s v="RENAULT MASTER"/>
    <s v="SEL5J85"/>
    <n v="120682"/>
    <m/>
    <m/>
    <s v=""/>
    <s v="OK "/>
    <s v="RS PNEUS "/>
    <n v="21682"/>
    <n v="453.87"/>
    <n v="453.87"/>
    <s v=""/>
  </r>
  <r>
    <s v="3337"/>
    <s v="1325"/>
    <x v="4"/>
    <d v="2025-08-06T00:00:00"/>
    <m/>
    <x v="2"/>
    <s v="GRITSCH"/>
    <x v="5"/>
    <x v="6"/>
    <n v="1"/>
    <x v="0"/>
    <s v="DIANTEIRO"/>
    <x v="5"/>
    <x v="14"/>
    <s v="XBRI CARGOPLUS 2"/>
    <x v="1"/>
    <s v="MB SPRINTER"/>
    <s v="SFI6J88"/>
    <n v="29926"/>
    <m/>
    <m/>
    <s v=""/>
    <s v="OK "/>
    <s v="RS PNEUS "/>
    <s v="21682-4"/>
    <n v="460.01"/>
    <n v="460.01"/>
    <s v=""/>
  </r>
  <r>
    <n v="3338"/>
    <s v="1225"/>
    <x v="4"/>
    <d v="2025-08-06T00:00:00"/>
    <m/>
    <x v="2"/>
    <s v="GRITSCH"/>
    <x v="5"/>
    <x v="6"/>
    <n v="1"/>
    <x v="0"/>
    <s v="DIANTEIRO"/>
    <x v="5"/>
    <x v="14"/>
    <s v="XBRI CARGOPLUS 2"/>
    <x v="1"/>
    <s v="MB SPRINTER"/>
    <s v="SFI6J88"/>
    <n v="29926"/>
    <m/>
    <m/>
    <s v=""/>
    <s v="OK "/>
    <s v="RS PNEUS "/>
    <s v="21682-4"/>
    <n v="460.01"/>
    <n v="460.01"/>
    <s v=""/>
  </r>
  <r>
    <n v="3339"/>
    <s v="1825"/>
    <x v="4"/>
    <d v="2025-08-06T00:00:00"/>
    <m/>
    <x v="2"/>
    <s v="GRITSCH"/>
    <x v="5"/>
    <x v="6"/>
    <n v="1"/>
    <x v="0"/>
    <s v="TRASEIRO"/>
    <x v="5"/>
    <x v="14"/>
    <s v="XBRI CARGOPLUS 2"/>
    <x v="1"/>
    <s v="MB SPRINTER"/>
    <s v="SFI6J88"/>
    <n v="29926"/>
    <m/>
    <m/>
    <s v=""/>
    <s v="OK "/>
    <s v="RS PNEUS "/>
    <s v="21682-4"/>
    <n v="460.01"/>
    <n v="460.01"/>
    <s v=""/>
  </r>
  <r>
    <s v="3340"/>
    <s v="1325"/>
    <x v="4"/>
    <d v="2025-08-06T00:00:00"/>
    <m/>
    <x v="2"/>
    <s v="GRITSCH"/>
    <x v="5"/>
    <x v="6"/>
    <n v="1"/>
    <x v="0"/>
    <s v="TRASEIRO"/>
    <x v="5"/>
    <x v="14"/>
    <s v="XBRI CARGOPLUS 2"/>
    <x v="1"/>
    <s v="MB SPRINTER"/>
    <s v="SFI6J88"/>
    <n v="29926"/>
    <m/>
    <m/>
    <s v=""/>
    <s v="OK "/>
    <s v="RS PNEUS "/>
    <s v="21682-4"/>
    <n v="460.01"/>
    <n v="460.01"/>
    <s v=""/>
  </r>
  <r>
    <s v="3296"/>
    <s v="2025"/>
    <x v="4"/>
    <d v="2025-08-12T00:00:00"/>
    <m/>
    <x v="2"/>
    <s v="GRITSCH"/>
    <x v="5"/>
    <x v="14"/>
    <n v="1"/>
    <x v="1"/>
    <s v="DIANTEIRO"/>
    <x v="11"/>
    <x v="17"/>
    <s v="COMFORSER CF300"/>
    <x v="1"/>
    <s v="FIAT STRADA"/>
    <s v="SDT5I68"/>
    <n v="134108"/>
    <m/>
    <m/>
    <s v=""/>
    <s v="OK "/>
    <s v="MAUER PNEUS"/>
    <s v="148113-2"/>
    <n v="269"/>
    <n v="269"/>
    <s v=""/>
  </r>
  <r>
    <n v="3297"/>
    <s v="2225"/>
    <x v="4"/>
    <d v="2025-08-12T00:00:00"/>
    <m/>
    <x v="2"/>
    <s v="GRITSCH"/>
    <x v="5"/>
    <x v="14"/>
    <n v="1"/>
    <x v="1"/>
    <s v="DIANTEIRO"/>
    <x v="11"/>
    <x v="17"/>
    <s v="COMFORSER CF300"/>
    <x v="1"/>
    <s v="FIAT STRADA"/>
    <s v="SDT5I68"/>
    <n v="134108"/>
    <m/>
    <m/>
    <s v=""/>
    <s v="OK "/>
    <s v="MAUER PNEUS"/>
    <s v="148113-2"/>
    <n v="269"/>
    <n v="269"/>
    <s v=""/>
  </r>
  <r>
    <n v="3345"/>
    <s v="2025"/>
    <x v="4"/>
    <d v="2025-08-12T00:00:00"/>
    <m/>
    <x v="2"/>
    <s v="GRITSCH"/>
    <x v="5"/>
    <x v="4"/>
    <n v="1"/>
    <x v="0"/>
    <s v="DIANTEIRO"/>
    <x v="0"/>
    <x v="39"/>
    <s v="SUNNY NL106"/>
    <x v="1"/>
    <s v="RENAULT MASTER"/>
    <s v="BEX8E24"/>
    <n v="200961"/>
    <m/>
    <m/>
    <s v=""/>
    <s v="OK "/>
    <s v="GOMMA "/>
    <n v="4320"/>
    <n v="495.05"/>
    <n v="495.05"/>
    <s v=""/>
  </r>
  <r>
    <n v="3346"/>
    <s v="2025"/>
    <x v="4"/>
    <d v="2025-08-12T00:00:00"/>
    <m/>
    <x v="2"/>
    <s v="GRITSCH"/>
    <x v="5"/>
    <x v="4"/>
    <n v="1"/>
    <x v="0"/>
    <s v="DIANTEIRO"/>
    <x v="0"/>
    <x v="39"/>
    <s v="SUNNY NL106"/>
    <x v="1"/>
    <s v="RENAULT MASTER"/>
    <s v="BEX8E24"/>
    <n v="200961"/>
    <m/>
    <m/>
    <s v=""/>
    <s v="OK "/>
    <s v="GOMMA "/>
    <n v="4320"/>
    <n v="495.05"/>
    <n v="495.05"/>
    <s v=""/>
  </r>
  <r>
    <n v="3351"/>
    <s v="20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SEL5J86"/>
    <n v="122500"/>
    <m/>
    <m/>
    <s v=""/>
    <s v="OK "/>
    <s v="GOMMA "/>
    <n v="4320"/>
    <n v="495.05"/>
    <n v="495.05"/>
    <s v=""/>
  </r>
  <r>
    <n v="3352"/>
    <s v="17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SEL5J86"/>
    <n v="122500"/>
    <m/>
    <m/>
    <s v=""/>
    <s v="OK "/>
    <s v="GOMMA "/>
    <n v="4320"/>
    <n v="495.05"/>
    <n v="495.05"/>
    <s v=""/>
  </r>
  <r>
    <n v="3347"/>
    <s v="22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SES0D47"/>
    <n v="82500"/>
    <m/>
    <m/>
    <s v=""/>
    <s v="OK "/>
    <s v="GOMMA "/>
    <n v="4320"/>
    <n v="495.05"/>
    <n v="495.05"/>
    <s v=""/>
  </r>
  <r>
    <n v="3348"/>
    <s v="20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SES0D47"/>
    <n v="82500"/>
    <m/>
    <m/>
    <s v=""/>
    <s v="OK "/>
    <s v="GOMMA "/>
    <n v="4320"/>
    <n v="495.05"/>
    <n v="495.05"/>
    <s v=""/>
  </r>
  <r>
    <n v="3349"/>
    <s v="21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TAZ4A48"/>
    <n v="39007"/>
    <m/>
    <m/>
    <s v=""/>
    <s v="OK "/>
    <s v="GOMMA "/>
    <n v="4320"/>
    <n v="495.05"/>
    <n v="495.05"/>
    <s v=""/>
  </r>
  <r>
    <n v="3350"/>
    <s v="22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TAZ4A48"/>
    <n v="39007"/>
    <m/>
    <m/>
    <s v=""/>
    <s v="OK "/>
    <s v="GOMMA "/>
    <n v="4320"/>
    <n v="495.05"/>
    <n v="495.05"/>
    <s v=""/>
  </r>
  <r>
    <n v="2308"/>
    <s v="4922"/>
    <x v="4"/>
    <d v="2025-08-12T00:00:00"/>
    <m/>
    <x v="2"/>
    <s v="GRITSCH"/>
    <x v="5"/>
    <x v="11"/>
    <n v="1"/>
    <x v="4"/>
    <s v="TRAÇÃO"/>
    <x v="10"/>
    <x v="31"/>
    <s v="2°RECAP"/>
    <x v="0"/>
    <s v="CAMINÃO VOLVO VM330"/>
    <s v="SFJ5H71"/>
    <n v="118658"/>
    <m/>
    <m/>
    <s v=""/>
    <s v="OK "/>
    <s v="FM PNEUS "/>
    <n v="11496"/>
    <n v="600"/>
    <n v="600"/>
    <s v=""/>
  </r>
  <r>
    <n v="3341"/>
    <s v="1325"/>
    <x v="4"/>
    <d v="2025-08-12T00:00:00"/>
    <m/>
    <x v="2"/>
    <s v="GRITSCH"/>
    <x v="5"/>
    <x v="24"/>
    <n v="1"/>
    <x v="0"/>
    <s v="DIANTEIRO"/>
    <x v="5"/>
    <x v="14"/>
    <s v="XBRI CARGOPLUS 2"/>
    <x v="1"/>
    <s v="MB SPRINTER"/>
    <s v="TAP2C40"/>
    <n v="76842"/>
    <m/>
    <m/>
    <s v=""/>
    <s v="OK "/>
    <s v="RS PNEUS "/>
    <s v="21682-4"/>
    <n v="460.01"/>
    <n v="460.01"/>
    <s v=""/>
  </r>
  <r>
    <n v="3342"/>
    <s v="1225"/>
    <x v="4"/>
    <d v="2025-08-12T00:00:00"/>
    <m/>
    <x v="2"/>
    <s v="GRITSCH"/>
    <x v="5"/>
    <x v="24"/>
    <n v="1"/>
    <x v="0"/>
    <s v="DIANTEIRO"/>
    <x v="5"/>
    <x v="14"/>
    <s v="XBRI CARGOPLUS 2"/>
    <x v="1"/>
    <s v="MB SPRINTER"/>
    <s v="TAP2C40"/>
    <n v="76842"/>
    <m/>
    <m/>
    <s v=""/>
    <s v="OK "/>
    <s v="RS PNEUS "/>
    <s v="21682-4"/>
    <n v="460.01"/>
    <n v="460.01"/>
    <s v=""/>
  </r>
  <r>
    <n v="3343"/>
    <s v="1325"/>
    <x v="4"/>
    <d v="2025-08-12T00:00:00"/>
    <m/>
    <x v="2"/>
    <s v="GRITSCH"/>
    <x v="5"/>
    <x v="24"/>
    <n v="1"/>
    <x v="0"/>
    <s v="TRASEIRO"/>
    <x v="5"/>
    <x v="14"/>
    <s v="XBRI CARGOPLUS 2"/>
    <x v="1"/>
    <s v="MB SPRINTER"/>
    <s v="TAP2C40"/>
    <n v="76842"/>
    <m/>
    <m/>
    <s v=""/>
    <s v="OK "/>
    <s v="RS PNEUS "/>
    <s v="21682-4"/>
    <n v="460.01"/>
    <n v="460.01"/>
    <s v=""/>
  </r>
  <r>
    <n v="3344"/>
    <s v="1325"/>
    <x v="4"/>
    <d v="2025-08-12T00:00:00"/>
    <m/>
    <x v="2"/>
    <s v="GRITSCH"/>
    <x v="5"/>
    <x v="24"/>
    <n v="1"/>
    <x v="0"/>
    <s v="TRASEIRO"/>
    <x v="5"/>
    <x v="14"/>
    <s v="XBRI CARGOPLUS 2"/>
    <x v="1"/>
    <s v="MB SPRINTER"/>
    <s v="TAP2C40"/>
    <n v="76842"/>
    <m/>
    <m/>
    <s v=""/>
    <s v="OK "/>
    <s v="RS PNEUS "/>
    <s v="21682-4"/>
    <n v="460.01"/>
    <n v="460.01"/>
    <s v=""/>
  </r>
  <r>
    <n v="3353"/>
    <s v="4224"/>
    <x v="4"/>
    <d v="2025-08-13T00:00:00"/>
    <m/>
    <x v="2"/>
    <s v="GRITSCH"/>
    <x v="3"/>
    <x v="20"/>
    <n v="1"/>
    <x v="3"/>
    <s v="DIANTEIRO"/>
    <x v="4"/>
    <x v="11"/>
    <s v="HIFLY HH162"/>
    <x v="1"/>
    <s v="CAMINHÃO VW 11.180"/>
    <s v="RHT2C47"/>
    <n v="173369"/>
    <m/>
    <m/>
    <s v=""/>
    <s v="OK "/>
    <s v="GOMMA "/>
    <s v="4032-4"/>
    <n v="600.08000000000004"/>
    <n v="600.08000000000004"/>
    <s v=""/>
  </r>
  <r>
    <n v="3354"/>
    <s v="4324"/>
    <x v="4"/>
    <d v="2025-08-13T00:00:00"/>
    <m/>
    <x v="2"/>
    <s v="GRITSCH"/>
    <x v="3"/>
    <x v="20"/>
    <n v="1"/>
    <x v="3"/>
    <s v="DIANTEIRO"/>
    <x v="4"/>
    <x v="11"/>
    <s v="HIFLY HH162"/>
    <x v="1"/>
    <s v="CAMINHÃO VW 11.180"/>
    <s v="RHT2C47"/>
    <n v="173369"/>
    <m/>
    <m/>
    <s v=""/>
    <s v="OK "/>
    <s v="GOMMA "/>
    <s v="4032-4"/>
    <n v="600.08000000000004"/>
    <n v="600.08000000000004"/>
    <s v=""/>
  </r>
  <r>
    <n v="3357"/>
    <s v="4224"/>
    <x v="4"/>
    <d v="2025-08-18T00:00:00"/>
    <m/>
    <x v="2"/>
    <s v="GRITSCH"/>
    <x v="5"/>
    <x v="10"/>
    <n v="1"/>
    <x v="1"/>
    <s v="DIANTEIRO"/>
    <x v="20"/>
    <x v="18"/>
    <s v="ANDERENZA SPEEDLINE D2"/>
    <x v="1"/>
    <s v="VW VOYAGE"/>
    <s v="BEB5D93"/>
    <n v="98600"/>
    <m/>
    <m/>
    <s v=""/>
    <s v="OK "/>
    <s v="MAUER PNEUS"/>
    <s v="138475-1"/>
    <n v="273"/>
    <n v="273"/>
    <s v=""/>
  </r>
  <r>
    <n v="3358"/>
    <s v="4624"/>
    <x v="4"/>
    <d v="2025-08-18T00:00:00"/>
    <m/>
    <x v="2"/>
    <s v="GRITSCH"/>
    <x v="5"/>
    <x v="10"/>
    <n v="1"/>
    <x v="1"/>
    <s v="DIANTEIRO"/>
    <x v="20"/>
    <x v="18"/>
    <s v="ANDERENZA SPEEDLINE D2"/>
    <x v="1"/>
    <s v="VW VOYAGE"/>
    <s v="BEB5D93"/>
    <n v="98600"/>
    <m/>
    <m/>
    <s v=""/>
    <s v="OK "/>
    <s v="MAUER PNEUS"/>
    <s v="138475-1"/>
    <n v="273"/>
    <n v="273"/>
    <s v=""/>
  </r>
  <r>
    <s v="3355"/>
    <s v="2724"/>
    <x v="4"/>
    <d v="2025-08-18T00:00:00"/>
    <m/>
    <x v="2"/>
    <s v="GRITSCH"/>
    <x v="2"/>
    <x v="11"/>
    <n v="1"/>
    <x v="2"/>
    <s v="DIANTEIRO"/>
    <x v="2"/>
    <x v="11"/>
    <s v="HIFLY SUPER2000"/>
    <x v="1"/>
    <s v="FIAT FIORINO"/>
    <s v="RHS8D36"/>
    <n v="113087"/>
    <m/>
    <m/>
    <s v=""/>
    <s v="OK "/>
    <s v="GOMMA "/>
    <s v="4032-1"/>
    <n v="279.72000000000003"/>
    <n v="279.72000000000003"/>
    <s v=""/>
  </r>
  <r>
    <n v="3356"/>
    <s v="2924"/>
    <x v="4"/>
    <d v="2025-08-18T00:00:00"/>
    <m/>
    <x v="2"/>
    <s v="GRITSCH"/>
    <x v="2"/>
    <x v="11"/>
    <n v="1"/>
    <x v="2"/>
    <s v="DIANTEIRO"/>
    <x v="2"/>
    <x v="11"/>
    <s v="HIFLY SUPER2000"/>
    <x v="1"/>
    <s v="FIAT FIORINO"/>
    <s v="RHS8D36"/>
    <n v="113087"/>
    <m/>
    <m/>
    <s v=""/>
    <s v="OK "/>
    <s v="GOMMA "/>
    <s v="4032-1"/>
    <n v="279.72000000000003"/>
    <n v="279.72000000000003"/>
    <s v=""/>
  </r>
  <r>
    <s v="3367"/>
    <s v="1425"/>
    <x v="4"/>
    <d v="2025-08-20T00:00:00"/>
    <m/>
    <x v="2"/>
    <s v="GRITSCH"/>
    <x v="3"/>
    <x v="20"/>
    <n v="1"/>
    <x v="1"/>
    <s v="DIANTEIRO"/>
    <x v="20"/>
    <x v="17"/>
    <s v="COMFORSER CF300"/>
    <x v="1"/>
    <s v="VW GOL"/>
    <s v="BDF6H38"/>
    <n v="134614"/>
    <m/>
    <m/>
    <s v=""/>
    <s v="OK "/>
    <s v="MAUER PNEUS"/>
    <n v="150021"/>
    <n v="249"/>
    <n v="249"/>
    <s v=""/>
  </r>
  <r>
    <n v="3368"/>
    <s v="1425"/>
    <x v="4"/>
    <d v="2025-08-20T00:00:00"/>
    <m/>
    <x v="2"/>
    <s v="GRITSCH"/>
    <x v="3"/>
    <x v="20"/>
    <n v="1"/>
    <x v="1"/>
    <s v="DIANTEIRO"/>
    <x v="20"/>
    <x v="17"/>
    <s v="COMFORSER CF300"/>
    <x v="1"/>
    <s v="VW GOL"/>
    <s v="BDF6H38"/>
    <n v="134614"/>
    <m/>
    <m/>
    <s v=""/>
    <s v="OK "/>
    <s v="MAUER PNEUS"/>
    <n v="150021"/>
    <n v="249"/>
    <n v="249"/>
    <s v=""/>
  </r>
  <r>
    <n v="3369"/>
    <s v="2025"/>
    <x v="4"/>
    <d v="2025-08-20T00:00:00"/>
    <m/>
    <x v="2"/>
    <s v="GRITSCH"/>
    <x v="3"/>
    <x v="20"/>
    <n v="1"/>
    <x v="1"/>
    <s v="TRASEIRO"/>
    <x v="20"/>
    <x v="17"/>
    <s v="COMFORSER CF300"/>
    <x v="1"/>
    <s v="VW GOL"/>
    <s v="BDF6H38"/>
    <n v="134614"/>
    <m/>
    <m/>
    <s v=""/>
    <s v="OK "/>
    <s v="MAUER PNEUS"/>
    <n v="150021"/>
    <n v="249"/>
    <n v="249"/>
    <s v=""/>
  </r>
  <r>
    <n v="3370"/>
    <s v="1625"/>
    <x v="4"/>
    <d v="2025-08-20T00:00:00"/>
    <m/>
    <x v="2"/>
    <s v="GRITSCH"/>
    <x v="3"/>
    <x v="20"/>
    <n v="1"/>
    <x v="1"/>
    <s v="TRASEIRO"/>
    <x v="20"/>
    <x v="17"/>
    <s v="COMFORSER CF300"/>
    <x v="1"/>
    <s v="VW GOL"/>
    <s v="BDF6H38"/>
    <n v="134614"/>
    <m/>
    <m/>
    <s v=""/>
    <s v="OK "/>
    <s v="MAUER PNEUS"/>
    <n v="150021"/>
    <n v="249"/>
    <n v="249"/>
    <s v=""/>
  </r>
  <r>
    <s v="3371"/>
    <s v="5024"/>
    <x v="4"/>
    <d v="2025-08-20T00:00:00"/>
    <m/>
    <x v="2"/>
    <s v="GRITSCH"/>
    <x v="3"/>
    <x v="20"/>
    <n v="1"/>
    <x v="2"/>
    <s v="DIANTEIRO"/>
    <x v="13"/>
    <x v="11"/>
    <s v="HIFLY HF261 TECHCO 1"/>
    <x v="1"/>
    <s v="FIAT UNO"/>
    <s v="RHK6G53"/>
    <n v="81900"/>
    <m/>
    <m/>
    <s v=""/>
    <s v="OK "/>
    <s v="GOMMA "/>
    <s v="4383-1"/>
    <n v="244.79"/>
    <n v="244.79"/>
    <s v=""/>
  </r>
  <r>
    <s v="3372"/>
    <s v="5024"/>
    <x v="4"/>
    <d v="2025-08-20T00:00:00"/>
    <m/>
    <x v="2"/>
    <s v="GRITSCH"/>
    <x v="3"/>
    <x v="20"/>
    <n v="1"/>
    <x v="2"/>
    <s v="DIANTEIRO"/>
    <x v="13"/>
    <x v="11"/>
    <s v="HIFLY HF261 TECHCO 1"/>
    <x v="1"/>
    <s v="FIAT UNO"/>
    <s v="RHK6G53"/>
    <n v="81900"/>
    <m/>
    <m/>
    <s v=""/>
    <s v="OK "/>
    <s v="GOMMA "/>
    <s v="4383-1"/>
    <n v="244.79"/>
    <n v="244.79"/>
    <s v=""/>
  </r>
  <r>
    <n v="3384"/>
    <s v="2025"/>
    <x v="4"/>
    <d v="2025-08-20T00:00:00"/>
    <m/>
    <x v="2"/>
    <s v="GRITSCH"/>
    <x v="5"/>
    <x v="10"/>
    <n v="1"/>
    <x v="0"/>
    <s v="DIANTEIRO"/>
    <x v="21"/>
    <x v="13"/>
    <s v="ROADX"/>
    <x v="1"/>
    <s v="RENAULT MASTER"/>
    <s v="RHS3G79"/>
    <n v="37162"/>
    <m/>
    <m/>
    <s v=""/>
    <s v="OK "/>
    <s v="RS PNEUS "/>
    <s v="22780-2"/>
    <n v="400.67"/>
    <n v="400.67"/>
    <s v=""/>
  </r>
  <r>
    <n v="3291"/>
    <s v="2225"/>
    <x v="4"/>
    <d v="2025-08-20T00:00:00"/>
    <m/>
    <x v="2"/>
    <s v="GRITSCH"/>
    <x v="5"/>
    <x v="8"/>
    <n v="1"/>
    <x v="1"/>
    <s v="DIANTEIRO"/>
    <x v="11"/>
    <x v="17"/>
    <s v="COMFORSER CF300"/>
    <x v="1"/>
    <s v="FIAT STRADA"/>
    <s v="SDR4D25"/>
    <m/>
    <m/>
    <m/>
    <s v=""/>
    <s v="OK "/>
    <s v="MAUER PNEUS"/>
    <s v="148113-2"/>
    <n v="269"/>
    <n v="269"/>
    <s v=""/>
  </r>
  <r>
    <n v="3292"/>
    <s v="2225"/>
    <x v="4"/>
    <d v="2025-08-20T00:00:00"/>
    <m/>
    <x v="2"/>
    <s v="GRITSCH"/>
    <x v="5"/>
    <x v="8"/>
    <n v="1"/>
    <x v="1"/>
    <s v="DIANTEIRO"/>
    <x v="11"/>
    <x v="17"/>
    <s v="COMFORSER CF300"/>
    <x v="1"/>
    <s v="FIAT STRADA"/>
    <s v="SDR4D25"/>
    <m/>
    <m/>
    <m/>
    <s v=""/>
    <s v="OK "/>
    <s v="MAUER PNEUS"/>
    <s v="148113-2"/>
    <n v="269"/>
    <n v="269"/>
    <s v=""/>
  </r>
  <r>
    <n v="3306"/>
    <s v="2225"/>
    <x v="4"/>
    <d v="2025-08-20T00:00:00"/>
    <m/>
    <x v="2"/>
    <s v="GRITSCH"/>
    <x v="5"/>
    <x v="8"/>
    <n v="1"/>
    <x v="1"/>
    <s v="DIANTEIRO"/>
    <x v="1"/>
    <x v="17"/>
    <s v="COMFORSER CF300"/>
    <x v="1"/>
    <s v="VW SAVEIRO"/>
    <s v="SDU9F93"/>
    <m/>
    <m/>
    <m/>
    <s v=""/>
    <s v="OK "/>
    <s v="MAUER PNEUS"/>
    <s v="148113-3"/>
    <n v="249"/>
    <n v="249"/>
    <s v=""/>
  </r>
  <r>
    <n v="3307"/>
    <s v="2225"/>
    <x v="4"/>
    <d v="2025-08-20T00:00:00"/>
    <m/>
    <x v="2"/>
    <s v="GRITSCH"/>
    <x v="5"/>
    <x v="8"/>
    <n v="1"/>
    <x v="1"/>
    <s v="DIANTEIRO"/>
    <x v="1"/>
    <x v="17"/>
    <s v="COMFORSER CF300"/>
    <x v="1"/>
    <s v="VW SAVEIRO"/>
    <s v="SDU9F93"/>
    <m/>
    <m/>
    <m/>
    <s v=""/>
    <s v="OK "/>
    <s v="MAUER PNEUS"/>
    <s v="148113-3"/>
    <n v="249"/>
    <n v="249"/>
    <s v=""/>
  </r>
  <r>
    <n v="3373"/>
    <s v="1625"/>
    <x v="4"/>
    <d v="2025-08-20T00:00:00"/>
    <m/>
    <x v="2"/>
    <s v="GRITSCH"/>
    <x v="2"/>
    <x v="7"/>
    <n v="1"/>
    <x v="1"/>
    <s v="DIANTEIRO"/>
    <x v="1"/>
    <x v="17"/>
    <s v="COMFORSER CF300"/>
    <x v="1"/>
    <s v="VW SAVEIRO"/>
    <s v="SDU9G05"/>
    <n v="167694"/>
    <m/>
    <m/>
    <s v=""/>
    <s v="OK "/>
    <s v="MAUER PNEUS"/>
    <s v="148113-3"/>
    <n v="249"/>
    <n v="249"/>
    <s v=""/>
  </r>
  <r>
    <n v="3374"/>
    <s v="1625"/>
    <x v="4"/>
    <d v="2025-08-20T00:00:00"/>
    <m/>
    <x v="2"/>
    <s v="GRITSCH"/>
    <x v="2"/>
    <x v="7"/>
    <n v="1"/>
    <x v="1"/>
    <s v="DIANTEIRO"/>
    <x v="1"/>
    <x v="17"/>
    <s v="COMFORSER CF300"/>
    <x v="1"/>
    <s v="VW SAVEIRO"/>
    <s v="SDU9G05"/>
    <n v="167694"/>
    <m/>
    <m/>
    <s v=""/>
    <s v="OK "/>
    <s v="MAUER PNEUS"/>
    <s v="148113-3"/>
    <n v="249"/>
    <n v="249"/>
    <s v=""/>
  </r>
  <r>
    <n v="3375"/>
    <s v="1625"/>
    <x v="4"/>
    <d v="2025-08-20T00:00:00"/>
    <m/>
    <x v="2"/>
    <s v="GRITSCH"/>
    <x v="2"/>
    <x v="7"/>
    <n v="1"/>
    <x v="1"/>
    <s v="TRASEIRO"/>
    <x v="1"/>
    <x v="17"/>
    <s v="COMFORSER CF300"/>
    <x v="1"/>
    <s v="VW SAVEIRO"/>
    <s v="SDU9G05"/>
    <n v="167694"/>
    <m/>
    <m/>
    <s v=""/>
    <s v="OK "/>
    <s v="MAUER PNEUS"/>
    <s v="150021-1"/>
    <n v="249"/>
    <n v="249"/>
    <s v=""/>
  </r>
  <r>
    <n v="3376"/>
    <s v="1625"/>
    <x v="4"/>
    <d v="2025-08-20T00:00:00"/>
    <m/>
    <x v="2"/>
    <s v="GRITSCH"/>
    <x v="2"/>
    <x v="7"/>
    <n v="1"/>
    <x v="1"/>
    <s v="TRASEIRO"/>
    <x v="1"/>
    <x v="17"/>
    <s v="COMFORSER CF300"/>
    <x v="1"/>
    <s v="VW SAVEIRO"/>
    <s v="SDU9G05"/>
    <n v="167694"/>
    <m/>
    <m/>
    <s v=""/>
    <s v="OK "/>
    <s v="MAUER PNEUS"/>
    <s v="150021-1"/>
    <n v="249"/>
    <n v="249"/>
    <s v=""/>
  </r>
  <r>
    <n v="3377"/>
    <s v="1625"/>
    <x v="4"/>
    <d v="2025-08-20T00:00:00"/>
    <m/>
    <x v="2"/>
    <s v="GRITSCH"/>
    <x v="2"/>
    <x v="7"/>
    <n v="1"/>
    <x v="1"/>
    <s v="DIANTEIRO"/>
    <x v="1"/>
    <x v="17"/>
    <s v="COMFORSER CF300"/>
    <x v="1"/>
    <s v="VW SAVEIRO"/>
    <s v="SEP6E11"/>
    <n v="99165"/>
    <m/>
    <m/>
    <s v=""/>
    <s v="OK "/>
    <s v="MAUER PNEUS"/>
    <s v="150021-1"/>
    <n v="249"/>
    <n v="249"/>
    <s v=""/>
  </r>
  <r>
    <n v="3378"/>
    <s v="1625"/>
    <x v="4"/>
    <d v="2025-08-20T00:00:00"/>
    <m/>
    <x v="2"/>
    <s v="GRITSCH"/>
    <x v="2"/>
    <x v="7"/>
    <n v="1"/>
    <x v="1"/>
    <s v="DIANTEIRO"/>
    <x v="1"/>
    <x v="17"/>
    <s v="COMFORSER CF300"/>
    <x v="1"/>
    <s v="VW SAVEIRO"/>
    <s v="SEP6E11"/>
    <n v="99165"/>
    <m/>
    <m/>
    <s v=""/>
    <s v="OK "/>
    <s v="MAUER PNEUS"/>
    <s v="150021-1"/>
    <n v="249"/>
    <n v="249"/>
    <s v=""/>
  </r>
  <r>
    <n v="3379"/>
    <s v="1625"/>
    <x v="4"/>
    <d v="2025-08-20T00:00:00"/>
    <m/>
    <x v="2"/>
    <s v="GRITSCH"/>
    <x v="2"/>
    <x v="7"/>
    <n v="1"/>
    <x v="1"/>
    <s v="TRASEIRO"/>
    <x v="1"/>
    <x v="17"/>
    <s v="COMFORSER CF300"/>
    <x v="1"/>
    <s v="VW SAVEIRO"/>
    <s v="SEP6E11"/>
    <n v="99165"/>
    <m/>
    <m/>
    <s v=""/>
    <s v="OK "/>
    <s v="MAUER PNEUS"/>
    <s v="150021-1"/>
    <n v="249"/>
    <n v="249"/>
    <s v=""/>
  </r>
  <r>
    <n v="3380"/>
    <s v="1625"/>
    <x v="4"/>
    <d v="2025-08-20T00:00:00"/>
    <m/>
    <x v="2"/>
    <s v="GRITSCH"/>
    <x v="2"/>
    <x v="7"/>
    <n v="1"/>
    <x v="1"/>
    <s v="TRASEIRO"/>
    <x v="1"/>
    <x v="17"/>
    <s v="COMFORSER CF300"/>
    <x v="1"/>
    <s v="VW SAVEIRO"/>
    <s v="SEP6E11"/>
    <n v="99165"/>
    <m/>
    <m/>
    <s v=""/>
    <s v="OK "/>
    <s v="MAUER PNEUS"/>
    <s v="150021-1"/>
    <n v="249"/>
    <n v="249"/>
    <s v=""/>
  </r>
  <r>
    <n v="3304"/>
    <s v="2225"/>
    <x v="4"/>
    <d v="2025-08-20T00:00:00"/>
    <m/>
    <x v="2"/>
    <s v="GRITSCH"/>
    <x v="5"/>
    <x v="5"/>
    <n v="1"/>
    <x v="1"/>
    <s v="DIANTEIRO"/>
    <x v="1"/>
    <x v="17"/>
    <s v="COMFORSER CF300"/>
    <x v="1"/>
    <s v="VW SAVEIRO"/>
    <s v="SEP6E28"/>
    <n v="162317"/>
    <m/>
    <m/>
    <s v=""/>
    <s v="OK "/>
    <s v="MAUER PNEUS"/>
    <s v="148113-3"/>
    <n v="249"/>
    <n v="249"/>
    <s v=""/>
  </r>
  <r>
    <n v="3305"/>
    <s v="2225"/>
    <x v="4"/>
    <d v="2025-08-20T00:00:00"/>
    <m/>
    <x v="2"/>
    <s v="GRITSCH"/>
    <x v="5"/>
    <x v="5"/>
    <n v="1"/>
    <x v="1"/>
    <s v="DIANTEIRO"/>
    <x v="1"/>
    <x v="17"/>
    <s v="COMFORSER CF300"/>
    <x v="1"/>
    <s v="VW SAVEIRO"/>
    <s v="SEP6E28"/>
    <n v="162317"/>
    <m/>
    <m/>
    <s v=""/>
    <s v="OK "/>
    <s v="MAUER PNEUS"/>
    <s v="148113-3"/>
    <n v="249"/>
    <n v="249"/>
    <s v=""/>
  </r>
  <r>
    <n v="3360"/>
    <s v="22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RHP7C47"/>
    <n v="115414"/>
    <m/>
    <m/>
    <s v=""/>
    <s v="OK "/>
    <s v="GOMMA "/>
    <n v="4320"/>
    <n v="495.05"/>
    <n v="495.05"/>
    <s v=""/>
  </r>
  <r>
    <n v="3361"/>
    <s v="21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RHP7C47"/>
    <n v="115414"/>
    <m/>
    <m/>
    <s v=""/>
    <s v="OK "/>
    <s v="GOMMA "/>
    <n v="4320"/>
    <n v="495.05"/>
    <n v="495.05"/>
    <s v=""/>
  </r>
  <r>
    <n v="3362"/>
    <s v="2025"/>
    <x v="4"/>
    <d v="2025-08-20T00:00:00"/>
    <m/>
    <x v="2"/>
    <s v="GRITSCH"/>
    <x v="2"/>
    <x v="3"/>
    <n v="1"/>
    <x v="0"/>
    <s v="TRASEIRO"/>
    <x v="0"/>
    <x v="39"/>
    <s v="SUNNY NL106"/>
    <x v="1"/>
    <s v="RENAULT MASTER"/>
    <s v="RHP7C47"/>
    <n v="115414"/>
    <m/>
    <m/>
    <s v=""/>
    <s v="OK "/>
    <s v="GOMMA "/>
    <n v="4320"/>
    <n v="495.05"/>
    <n v="495.05"/>
    <s v=""/>
  </r>
  <r>
    <n v="3363"/>
    <s v="2025"/>
    <x v="4"/>
    <d v="2025-08-20T00:00:00"/>
    <m/>
    <x v="2"/>
    <s v="GRITSCH"/>
    <x v="2"/>
    <x v="3"/>
    <n v="1"/>
    <x v="0"/>
    <s v="TRASEIRO"/>
    <x v="0"/>
    <x v="39"/>
    <s v="SUNNY NL106"/>
    <x v="1"/>
    <s v="RENAULT MASTER"/>
    <s v="RHP7C47"/>
    <n v="115414"/>
    <m/>
    <m/>
    <s v=""/>
    <s v="OK "/>
    <s v="GOMMA "/>
    <n v="4320"/>
    <n v="495.05"/>
    <n v="495.05"/>
    <s v=""/>
  </r>
  <r>
    <s v="3385"/>
    <s v="2025"/>
    <x v="4"/>
    <d v="2025-08-20T00:00:00"/>
    <m/>
    <x v="2"/>
    <s v="GRITSCH"/>
    <x v="5"/>
    <x v="8"/>
    <n v="1"/>
    <x v="0"/>
    <s v="DIANTEIRO"/>
    <x v="0"/>
    <x v="13"/>
    <s v="ROADX"/>
    <x v="1"/>
    <s v="RENAULT MASTER"/>
    <s v="RHP7C51"/>
    <m/>
    <m/>
    <m/>
    <s v=""/>
    <s v="OK "/>
    <s v="RS PNEUS "/>
    <s v="22780-2"/>
    <n v="400.67"/>
    <n v="400.67"/>
    <s v=""/>
  </r>
  <r>
    <n v="3386"/>
    <s v="2025"/>
    <x v="4"/>
    <d v="2025-08-20T00:00:00"/>
    <m/>
    <x v="2"/>
    <s v="GRITSCH"/>
    <x v="5"/>
    <x v="8"/>
    <n v="1"/>
    <x v="0"/>
    <s v="DIANTEIRO"/>
    <x v="0"/>
    <x v="13"/>
    <s v="ROADX"/>
    <x v="1"/>
    <s v="RENAULT MASTER"/>
    <s v="RHP7C51"/>
    <m/>
    <m/>
    <m/>
    <s v=""/>
    <s v="OK "/>
    <s v="RS PNEUS "/>
    <s v="22780-2"/>
    <n v="400.67"/>
    <n v="400.67"/>
    <s v=""/>
  </r>
  <r>
    <n v="3381"/>
    <s v="2025"/>
    <x v="4"/>
    <d v="2025-08-20T00:00:00"/>
    <m/>
    <x v="2"/>
    <s v="GRITSCH"/>
    <x v="5"/>
    <x v="10"/>
    <n v="1"/>
    <x v="0"/>
    <s v="DIANTEIRO"/>
    <x v="0"/>
    <x v="13"/>
    <s v="ROADX"/>
    <x v="1"/>
    <s v="RENAULT MASTER"/>
    <s v="RHS3G77"/>
    <n v="27277"/>
    <m/>
    <m/>
    <s v=""/>
    <s v="OK "/>
    <s v="RS PNEUS "/>
    <s v="22780-2"/>
    <n v="400.67"/>
    <n v="400.67"/>
    <s v=""/>
  </r>
  <r>
    <n v="3382"/>
    <s v="1925"/>
    <x v="4"/>
    <d v="2025-08-20T00:00:00"/>
    <m/>
    <x v="2"/>
    <s v="GRITSCH"/>
    <x v="5"/>
    <x v="10"/>
    <n v="1"/>
    <x v="0"/>
    <s v="DIANTEIRO"/>
    <x v="0"/>
    <x v="13"/>
    <s v="ROADX"/>
    <x v="1"/>
    <s v="RENAULT MASTER"/>
    <s v="RHS3G77"/>
    <n v="27277"/>
    <m/>
    <m/>
    <s v=""/>
    <s v="OK "/>
    <s v="RS PNEUS "/>
    <s v="22780-2"/>
    <n v="400.67"/>
    <n v="400.67"/>
    <s v=""/>
  </r>
  <r>
    <n v="3383"/>
    <s v="1925"/>
    <x v="4"/>
    <d v="2025-08-20T00:00:00"/>
    <m/>
    <x v="2"/>
    <s v="GRITSCH"/>
    <x v="5"/>
    <x v="10"/>
    <n v="1"/>
    <x v="0"/>
    <s v="DIANTEIRO"/>
    <x v="0"/>
    <x v="13"/>
    <s v="ROADX"/>
    <x v="1"/>
    <s v="RENAULT MASTER"/>
    <s v="RHS3G79"/>
    <n v="37162"/>
    <m/>
    <m/>
    <s v=""/>
    <s v="OK "/>
    <s v="RS PNEUS "/>
    <s v="22780-2"/>
    <n v="400.67"/>
    <n v="400.67"/>
    <s v=""/>
  </r>
  <r>
    <n v="3359"/>
    <s v="20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SEL5J84"/>
    <n v="100153"/>
    <m/>
    <m/>
    <s v=""/>
    <s v="OK "/>
    <s v="GOMMA "/>
    <n v="4320"/>
    <n v="495.05"/>
    <n v="495.05"/>
    <s v=""/>
  </r>
  <r>
    <n v="3366"/>
    <s v="22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SEL5J84"/>
    <n v="100153"/>
    <m/>
    <m/>
    <s v=""/>
    <s v="OK "/>
    <s v="GOMMA "/>
    <n v="4320"/>
    <n v="495.05"/>
    <n v="495.05"/>
    <s v=""/>
  </r>
  <r>
    <n v="3364"/>
    <s v="21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TAS4A46"/>
    <n v="23794"/>
    <m/>
    <m/>
    <s v=""/>
    <s v="OK "/>
    <s v="GOMMA "/>
    <n v="4320"/>
    <n v="495.05"/>
    <n v="495.05"/>
    <s v=""/>
  </r>
  <r>
    <n v="3365"/>
    <s v="21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TAS4A46"/>
    <n v="23794"/>
    <m/>
    <m/>
    <s v=""/>
    <s v="OK "/>
    <s v="GOMMA "/>
    <n v="4320"/>
    <n v="495.05"/>
    <n v="495.05"/>
    <s v=""/>
  </r>
  <r>
    <n v="1477"/>
    <s v="0623"/>
    <x v="4"/>
    <d v="2025-08-20T00:00:00"/>
    <m/>
    <x v="2"/>
    <s v="GRITSCH"/>
    <x v="5"/>
    <x v="4"/>
    <n v="1"/>
    <x v="4"/>
    <s v="TRAÇÃO"/>
    <x v="10"/>
    <x v="31"/>
    <s v="3°RECAP"/>
    <x v="0"/>
    <s v="CAMINHÃO FORD 2423"/>
    <s v="BBW0C96"/>
    <n v="420909"/>
    <m/>
    <m/>
    <s v=""/>
    <s v="OK "/>
    <s v="FM PNEUS "/>
    <s v="11860-1"/>
    <n v="590"/>
    <n v="590"/>
    <s v=""/>
  </r>
  <r>
    <s v="2309"/>
    <s v="4922"/>
    <x v="4"/>
    <d v="2025-08-20T00:00:00"/>
    <m/>
    <x v="2"/>
    <s v="GRITSCH"/>
    <x v="2"/>
    <x v="3"/>
    <n v="1"/>
    <x v="4"/>
    <s v="TRAÇÃO"/>
    <x v="10"/>
    <x v="31"/>
    <s v="2°RECAP"/>
    <x v="0"/>
    <s v="CAMINHÃO FORD 2423"/>
    <s v="BCV8D47"/>
    <m/>
    <m/>
    <m/>
    <s v=""/>
    <s v="OK "/>
    <s v="FM PNEUS "/>
    <n v="11496"/>
    <n v="600"/>
    <n v="600"/>
    <s v=""/>
  </r>
  <r>
    <n v="1284"/>
    <s v="3123"/>
    <x v="4"/>
    <d v="2025-08-20T00:00:00"/>
    <m/>
    <x v="2"/>
    <s v="GRITSCH"/>
    <x v="2"/>
    <x v="3"/>
    <n v="1"/>
    <x v="4"/>
    <s v="TRAÇÃO"/>
    <x v="10"/>
    <x v="31"/>
    <s v="1°RECAP"/>
    <x v="0"/>
    <s v="CAMINHÃO FORD 2423"/>
    <s v="BCV8D47"/>
    <m/>
    <m/>
    <m/>
    <s v=""/>
    <s v="OK "/>
    <s v="FM PNEUS "/>
    <n v="11860"/>
    <n v="600"/>
    <n v="600"/>
    <s v=""/>
  </r>
  <r>
    <n v="2311"/>
    <s v="5022"/>
    <x v="4"/>
    <d v="2025-08-20T00:00:00"/>
    <m/>
    <x v="2"/>
    <s v="GRITSCH"/>
    <x v="2"/>
    <x v="3"/>
    <n v="1"/>
    <x v="4"/>
    <s v="TRAÇÃO"/>
    <x v="10"/>
    <x v="31"/>
    <s v="1°RECAP"/>
    <x v="0"/>
    <s v="CAMINHÃO FORD 2423"/>
    <s v="BCV8D47"/>
    <m/>
    <m/>
    <m/>
    <s v=""/>
    <s v="OK "/>
    <s v="FM PNEUS "/>
    <n v="11860"/>
    <n v="600"/>
    <n v="600"/>
    <s v=""/>
  </r>
  <r>
    <n v="1475"/>
    <s v="4323"/>
    <x v="4"/>
    <d v="2025-08-20T00:00:00"/>
    <m/>
    <x v="2"/>
    <s v="GRITSCH"/>
    <x v="2"/>
    <x v="3"/>
    <n v="1"/>
    <x v="4"/>
    <s v="TRAÇÃO"/>
    <x v="10"/>
    <x v="31"/>
    <s v="1°RECAP"/>
    <x v="0"/>
    <s v="CAMINHÃO FORD 2423"/>
    <s v="BCV8D47"/>
    <m/>
    <m/>
    <m/>
    <s v=""/>
    <s v="OK "/>
    <s v="FM PNEUS "/>
    <n v="11860"/>
    <n v="600"/>
    <n v="600"/>
    <s v=""/>
  </r>
  <r>
    <s v="3293"/>
    <s v="2225"/>
    <x v="4"/>
    <d v="2025-08-21T00:00:00"/>
    <m/>
    <x v="2"/>
    <s v="GRITSCH"/>
    <x v="5"/>
    <x v="9"/>
    <n v="1"/>
    <x v="1"/>
    <s v="DIANTEIRO"/>
    <x v="11"/>
    <x v="17"/>
    <s v="COMFORSER CF300"/>
    <x v="1"/>
    <s v="FIAT STRADA"/>
    <s v="SDR8E10"/>
    <n v="143711"/>
    <m/>
    <m/>
    <s v=""/>
    <s v="OK "/>
    <s v="MAUER PNEUS"/>
    <s v="148113-2"/>
    <n v="269"/>
    <n v="269"/>
    <s v=""/>
  </r>
  <r>
    <s v="3301"/>
    <s v="2225"/>
    <x v="4"/>
    <d v="2025-08-21T00:00:00"/>
    <m/>
    <x v="2"/>
    <s v="GRITSCH"/>
    <x v="5"/>
    <x v="9"/>
    <n v="1"/>
    <x v="1"/>
    <s v="DIANTEIRO"/>
    <x v="11"/>
    <x v="17"/>
    <s v="COMFORSER CF300"/>
    <x v="1"/>
    <s v="FIAT STRADA"/>
    <s v="SDR8E10"/>
    <n v="143711"/>
    <m/>
    <m/>
    <s v=""/>
    <s v="OK "/>
    <s v="MAUER PNEUS"/>
    <s v="148113-2"/>
    <n v="269"/>
    <n v="269"/>
    <s v=""/>
  </r>
  <r>
    <s v="3246"/>
    <s v="2225"/>
    <x v="4"/>
    <d v="2025-08-26T00:00:00"/>
    <m/>
    <x v="2"/>
    <s v="GRITSCH"/>
    <x v="2"/>
    <x v="11"/>
    <n v="1"/>
    <x v="1"/>
    <s v="DIANTEIRO"/>
    <x v="1"/>
    <x v="17"/>
    <s v="COMFORSER CF300"/>
    <x v="1"/>
    <s v="VW SAVEIRO"/>
    <s v="SEI5B88"/>
    <n v="70098"/>
    <m/>
    <m/>
    <s v=""/>
    <s v="OK "/>
    <s v="MAUER PNEUS"/>
    <s v="150021-1"/>
    <n v="249"/>
    <n v="249"/>
    <s v=""/>
  </r>
  <r>
    <s v="3245"/>
    <s v="2225"/>
    <x v="4"/>
    <d v="2025-08-26T00:00:00"/>
    <m/>
    <x v="2"/>
    <s v="GRITSCH"/>
    <x v="2"/>
    <x v="11"/>
    <n v="1"/>
    <x v="1"/>
    <s v="DIANTEIRO"/>
    <x v="1"/>
    <x v="17"/>
    <s v="COMFORSER CF300"/>
    <x v="1"/>
    <s v="VW SAVEIRO"/>
    <s v="SEI5B88"/>
    <n v="70098"/>
    <m/>
    <m/>
    <s v=""/>
    <s v="OK "/>
    <s v="MAUER PNEUS"/>
    <s v="150021-1"/>
    <n v="249"/>
    <n v="249"/>
    <s v=""/>
  </r>
  <r>
    <s v="3443"/>
    <s v="1625"/>
    <x v="4"/>
    <d v="2025-08-26T00:00:00"/>
    <m/>
    <x v="2"/>
    <s v="GRITSCH"/>
    <x v="2"/>
    <x v="11"/>
    <n v="1"/>
    <x v="1"/>
    <s v="DIANTEIRO"/>
    <x v="1"/>
    <x v="17"/>
    <s v="COMFORSER CF300"/>
    <x v="1"/>
    <s v="VW SAVEIRO"/>
    <s v="SEI5B88"/>
    <n v="70098"/>
    <m/>
    <m/>
    <s v=""/>
    <s v="OK "/>
    <s v="MAUER PNEUS"/>
    <s v="150021-1"/>
    <n v="249"/>
    <n v="249"/>
    <s v=""/>
  </r>
  <r>
    <s v="3444"/>
    <s v="1625"/>
    <x v="4"/>
    <d v="2025-08-26T00:00:00"/>
    <m/>
    <x v="2"/>
    <s v="GRITSCH"/>
    <x v="2"/>
    <x v="11"/>
    <n v="1"/>
    <x v="1"/>
    <s v="DIANTEIRO"/>
    <x v="1"/>
    <x v="17"/>
    <s v="COMFORSER CF300"/>
    <x v="1"/>
    <s v="VW SAVEIRO"/>
    <s v="SEI5B88"/>
    <n v="70098"/>
    <m/>
    <m/>
    <s v=""/>
    <s v="OK "/>
    <s v="MAUER PNEUS"/>
    <s v="150021-1"/>
    <n v="249"/>
    <n v="249"/>
    <s v=""/>
  </r>
  <r>
    <n v="3311"/>
    <s v="2225"/>
    <x v="4"/>
    <d v="2025-08-26T00:00:00"/>
    <m/>
    <x v="2"/>
    <s v="GRITSCH"/>
    <x v="2"/>
    <x v="25"/>
    <n v="1"/>
    <x v="1"/>
    <s v="DIANTEIRO"/>
    <x v="1"/>
    <x v="17"/>
    <s v="COMFORSER CF300"/>
    <x v="1"/>
    <s v="VW SAVEIRO"/>
    <s v="SEP6E20"/>
    <m/>
    <m/>
    <m/>
    <s v=""/>
    <s v="OK "/>
    <s v="MAUER PNEUS"/>
    <s v="150021-1"/>
    <n v="249"/>
    <n v="249"/>
    <s v=""/>
  </r>
  <r>
    <n v="3308"/>
    <s v="2225"/>
    <x v="4"/>
    <d v="2025-08-26T00:00:00"/>
    <m/>
    <x v="2"/>
    <s v="GRITSCH"/>
    <x v="2"/>
    <x v="25"/>
    <n v="1"/>
    <x v="1"/>
    <s v="DIANTEIRO"/>
    <x v="1"/>
    <x v="17"/>
    <s v="COMFORSER CF300"/>
    <x v="1"/>
    <s v="VW SAVEIRO"/>
    <s v="SEP6E20"/>
    <m/>
    <m/>
    <m/>
    <s v=""/>
    <s v="OK "/>
    <s v="MAUER PNEUS"/>
    <s v="150021-1"/>
    <n v="249"/>
    <n v="249"/>
    <s v=""/>
  </r>
  <r>
    <n v="3452"/>
    <s v="1225"/>
    <x v="4"/>
    <d v="2025-08-26T00:00:00"/>
    <m/>
    <x v="2"/>
    <s v="GRITSCH"/>
    <x v="5"/>
    <x v="22"/>
    <n v="1"/>
    <x v="0"/>
    <s v="DIANTEIRO"/>
    <x v="5"/>
    <x v="14"/>
    <s v="XBRI CARGOPLUS 2"/>
    <x v="1"/>
    <s v="MB SPRINTER"/>
    <s v="TAP2C36"/>
    <n v="63387"/>
    <m/>
    <m/>
    <s v=""/>
    <s v="OK "/>
    <s v="RS PNEUS "/>
    <s v="21682-4"/>
    <n v="460.01"/>
    <n v="460.01"/>
    <s v=""/>
  </r>
  <r>
    <n v="3453"/>
    <s v="1225"/>
    <x v="4"/>
    <d v="2025-08-26T00:00:00"/>
    <m/>
    <x v="2"/>
    <s v="GRITSCH"/>
    <x v="5"/>
    <x v="22"/>
    <n v="1"/>
    <x v="0"/>
    <s v="DIANTEIRO"/>
    <x v="5"/>
    <x v="14"/>
    <s v="XBRI CARGOPLUS 2"/>
    <x v="1"/>
    <s v="MB SPRINTER"/>
    <s v="TAP2C36"/>
    <n v="63387"/>
    <m/>
    <m/>
    <s v=""/>
    <s v="OK "/>
    <s v="RS PNEUS "/>
    <s v="21682-4"/>
    <n v="460.01"/>
    <n v="460.01"/>
    <s v=""/>
  </r>
  <r>
    <n v="3454"/>
    <s v="4324"/>
    <x v="4"/>
    <d v="2025-09-01T00:00:00"/>
    <m/>
    <x v="3"/>
    <s v="GRITSCH"/>
    <x v="5"/>
    <x v="8"/>
    <n v="1"/>
    <x v="2"/>
    <s v="DIANTEIRO"/>
    <x v="19"/>
    <x v="11"/>
    <s v="HIFLY HF261 TECHCO 1"/>
    <x v="1"/>
    <s v="VW GOL"/>
    <s v="RHM5I33"/>
    <n v="96038"/>
    <m/>
    <m/>
    <s v=""/>
    <s v="OK "/>
    <s v="TRISSINO"/>
    <s v="70300-2"/>
    <n v="248.83"/>
    <n v="248.83"/>
    <s v=""/>
  </r>
  <r>
    <n v="3455"/>
    <s v="4324"/>
    <x v="4"/>
    <d v="2025-09-01T00:00:00"/>
    <m/>
    <x v="3"/>
    <s v="GRITSCH"/>
    <x v="5"/>
    <x v="8"/>
    <n v="1"/>
    <x v="2"/>
    <s v="DIANTEIRO"/>
    <x v="19"/>
    <x v="11"/>
    <s v="HIFLY HF261 TECHCO 1"/>
    <x v="1"/>
    <s v="VW GOL"/>
    <s v="RHM5I33"/>
    <n v="96038"/>
    <m/>
    <m/>
    <s v=""/>
    <s v="OK "/>
    <s v="TRISSINO"/>
    <s v="70300-2"/>
    <n v="248.83"/>
    <n v="248.83"/>
    <s v=""/>
  </r>
  <r>
    <n v="3434"/>
    <s v="1625"/>
    <x v="4"/>
    <d v="2025-09-01T00:00:00"/>
    <m/>
    <x v="3"/>
    <s v="GRITSCH"/>
    <x v="5"/>
    <x v="5"/>
    <n v="1"/>
    <x v="0"/>
    <s v="DIANTEIRO"/>
    <x v="1"/>
    <x v="17"/>
    <s v="COMFORSER CF300"/>
    <x v="1"/>
    <s v="VW SAVEIRO"/>
    <s v="SDU9F89"/>
    <n v="192019"/>
    <m/>
    <m/>
    <s v=""/>
    <s v="OK "/>
    <s v="MAUER PNEUS"/>
    <s v="150021-1"/>
    <n v="249"/>
    <n v="249"/>
    <s v=""/>
  </r>
  <r>
    <n v="3449"/>
    <s v="1825"/>
    <x v="4"/>
    <d v="2025-09-01T00:00:00"/>
    <m/>
    <x v="3"/>
    <s v="GRITSCH"/>
    <x v="5"/>
    <x v="5"/>
    <n v="1"/>
    <x v="0"/>
    <s v="DIANTEIRO"/>
    <x v="1"/>
    <x v="17"/>
    <s v="COMFORSER CF300"/>
    <x v="1"/>
    <s v="VW SAVEIRO"/>
    <s v="SDU9F89"/>
    <n v="192019"/>
    <m/>
    <m/>
    <s v=""/>
    <s v="OK "/>
    <s v="MAUER PNEUS"/>
    <s v="150021-1"/>
    <n v="249"/>
    <n v="249"/>
    <s v=""/>
  </r>
  <r>
    <n v="3437"/>
    <s v="1625"/>
    <x v="4"/>
    <d v="2025-09-01T00:00:00"/>
    <m/>
    <x v="3"/>
    <s v="GRITSCH"/>
    <x v="5"/>
    <x v="8"/>
    <n v="1"/>
    <x v="1"/>
    <s v="DIANTEIRO"/>
    <x v="1"/>
    <x v="17"/>
    <s v="COMFORSER CF300"/>
    <x v="1"/>
    <s v="VW SAVEIRO"/>
    <s v="SEH0B26"/>
    <n v="203404"/>
    <m/>
    <m/>
    <s v=""/>
    <s v="OK "/>
    <s v="MAUER PNEUS"/>
    <s v="150021-1"/>
    <n v="249"/>
    <n v="249"/>
    <s v=""/>
  </r>
  <r>
    <n v="3445"/>
    <s v="1625"/>
    <x v="4"/>
    <d v="2025-09-01T00:00:00"/>
    <m/>
    <x v="3"/>
    <s v="GRITSCH"/>
    <x v="5"/>
    <x v="8"/>
    <n v="1"/>
    <x v="1"/>
    <s v="DIANTEIRO"/>
    <x v="1"/>
    <x v="17"/>
    <s v="COMFORSER CF300"/>
    <x v="1"/>
    <s v="VW SAVEIRO"/>
    <s v="SEH0B26"/>
    <n v="203404"/>
    <m/>
    <m/>
    <s v=""/>
    <s v="OK "/>
    <s v="MAUER PNEUS"/>
    <s v="150021-1"/>
    <n v="249"/>
    <n v="249"/>
    <s v=""/>
  </r>
  <r>
    <n v="3391"/>
    <s v="2025"/>
    <x v="4"/>
    <d v="2025-09-01T00:00:00"/>
    <m/>
    <x v="3"/>
    <s v="GRITSCH"/>
    <x v="5"/>
    <x v="5"/>
    <n v="1"/>
    <x v="0"/>
    <s v="TRASEIRO"/>
    <x v="0"/>
    <x v="13"/>
    <s v="ROADX"/>
    <x v="1"/>
    <s v="RENAULT MASTER"/>
    <s v="RHQ6I66"/>
    <n v="152737"/>
    <m/>
    <m/>
    <s v=""/>
    <s v="OK "/>
    <s v="RS PNEUS "/>
    <s v="22780-2"/>
    <n v="400.07"/>
    <n v="400.07"/>
    <s v=""/>
  </r>
  <r>
    <n v="3397"/>
    <s v="2025"/>
    <x v="4"/>
    <d v="2025-09-01T00:00:00"/>
    <m/>
    <x v="3"/>
    <s v="GRITSCH"/>
    <x v="5"/>
    <x v="5"/>
    <n v="1"/>
    <x v="0"/>
    <s v="TRASEIRO"/>
    <x v="0"/>
    <x v="13"/>
    <s v="ROADX"/>
    <x v="1"/>
    <s v="RENAULT MASTER"/>
    <s v="RHQ6I66"/>
    <n v="152737"/>
    <m/>
    <m/>
    <s v=""/>
    <s v="OK "/>
    <s v="RS PNEUS "/>
    <s v="22780-2"/>
    <n v="400.07"/>
    <n v="400.07"/>
    <s v=""/>
  </r>
  <r>
    <s v="3401"/>
    <s v="1925"/>
    <x v="4"/>
    <d v="2025-09-03T00:00:00"/>
    <m/>
    <x v="3"/>
    <s v="GRITSCH"/>
    <x v="5"/>
    <x v="4"/>
    <n v="1"/>
    <x v="0"/>
    <s v="TRASEIRO"/>
    <x v="0"/>
    <x v="13"/>
    <s v="ROADX"/>
    <x v="1"/>
    <s v="RENAULT MASTER"/>
    <s v="SEL0E74"/>
    <n v="166233"/>
    <n v="166233"/>
    <m/>
    <s v=""/>
    <s v="OK "/>
    <s v="RS PNEUS "/>
    <s v="22780-2"/>
    <n v="400.07"/>
    <n v="400.07"/>
    <s v=""/>
  </r>
  <r>
    <s v="3402"/>
    <s v="1925"/>
    <x v="4"/>
    <d v="2025-09-03T00:00:00"/>
    <m/>
    <x v="3"/>
    <s v="GRITSCH"/>
    <x v="5"/>
    <x v="4"/>
    <n v="1"/>
    <x v="0"/>
    <s v="TRASEIRO"/>
    <x v="0"/>
    <x v="13"/>
    <s v="ROADX"/>
    <x v="1"/>
    <s v="RENAULT MASTER"/>
    <s v="SEL0E74"/>
    <n v="166233"/>
    <n v="166233"/>
    <m/>
    <s v=""/>
    <s v="OK "/>
    <s v="RS PNEUS "/>
    <s v="22780-2"/>
    <n v="400.07"/>
    <n v="400.07"/>
    <s v=""/>
  </r>
  <r>
    <n v="3403"/>
    <s v="1925"/>
    <x v="4"/>
    <d v="2025-09-03T00:00:00"/>
    <m/>
    <x v="3"/>
    <s v="GRITSCH"/>
    <x v="5"/>
    <x v="4"/>
    <n v="1"/>
    <x v="0"/>
    <s v="DIANTEIRO"/>
    <x v="0"/>
    <x v="13"/>
    <s v="ROADX"/>
    <x v="1"/>
    <s v="RENAULT MASTER"/>
    <s v="SEL0E74"/>
    <n v="166233"/>
    <n v="166233"/>
    <m/>
    <s v=""/>
    <s v="OK "/>
    <s v="RS PNEUS "/>
    <s v="22780-2"/>
    <n v="400.07"/>
    <n v="400.07"/>
    <s v=""/>
  </r>
  <r>
    <n v="3404"/>
    <s v="2025"/>
    <x v="4"/>
    <d v="2025-09-03T00:00:00"/>
    <m/>
    <x v="3"/>
    <s v="GRITSCH"/>
    <x v="5"/>
    <x v="4"/>
    <n v="1"/>
    <x v="0"/>
    <s v="DIANTEIRO"/>
    <x v="0"/>
    <x v="13"/>
    <s v="ROADX"/>
    <x v="1"/>
    <s v="RENAULT MASTER"/>
    <s v="SEL0E74"/>
    <n v="166233"/>
    <n v="166233"/>
    <m/>
    <s v=""/>
    <s v="OK "/>
    <s v="RS PNEUS "/>
    <s v="22780-2"/>
    <n v="400.07"/>
    <n v="400.07"/>
    <s v=""/>
  </r>
  <r>
    <n v="3294"/>
    <s v="2225"/>
    <x v="4"/>
    <d v="2025-09-05T00:00:00"/>
    <m/>
    <x v="3"/>
    <s v="GRITSCH"/>
    <x v="2"/>
    <x v="3"/>
    <n v="1"/>
    <x v="1"/>
    <s v="DIANTEIRO"/>
    <x v="11"/>
    <x v="17"/>
    <s v="COMFORSER CF300"/>
    <x v="1"/>
    <s v="FIAT STRADA"/>
    <s v="SDR8D99"/>
    <n v="109259"/>
    <m/>
    <m/>
    <s v=""/>
    <s v="OK "/>
    <s v="MAUER PNEUS"/>
    <s v="148113-2"/>
    <n v="269"/>
    <n v="269"/>
    <s v=""/>
  </r>
  <r>
    <n v="3295"/>
    <s v="2025"/>
    <x v="4"/>
    <d v="2025-09-05T00:00:00"/>
    <m/>
    <x v="3"/>
    <s v="GRITSCH"/>
    <x v="2"/>
    <x v="3"/>
    <n v="1"/>
    <x v="1"/>
    <s v="DIANTEIRO"/>
    <x v="11"/>
    <x v="17"/>
    <s v="COMFORSER CF300"/>
    <x v="1"/>
    <s v="FIAT STRADA"/>
    <s v="SDR8D99"/>
    <n v="109259"/>
    <m/>
    <m/>
    <s v=""/>
    <s v="OK "/>
    <s v="MAUER PNEUS"/>
    <s v="148113-2"/>
    <n v="269"/>
    <n v="269"/>
    <s v=""/>
  </r>
  <r>
    <n v="3300"/>
    <s v="2225"/>
    <x v="4"/>
    <d v="2025-09-05T00:00:00"/>
    <m/>
    <x v="3"/>
    <s v="GRITSCH"/>
    <x v="2"/>
    <x v="3"/>
    <n v="1"/>
    <x v="1"/>
    <s v="TRASEIRO"/>
    <x v="11"/>
    <x v="17"/>
    <s v="COMFORSER CF300"/>
    <x v="1"/>
    <s v="FIAT STRADA"/>
    <s v="SDT8J63"/>
    <n v="165441"/>
    <m/>
    <m/>
    <s v=""/>
    <s v="OK "/>
    <s v="MAUER PNEUS"/>
    <s v="148113-2"/>
    <n v="269"/>
    <n v="269"/>
    <s v=""/>
  </r>
  <r>
    <n v="3302"/>
    <s v="2225"/>
    <x v="4"/>
    <d v="2025-09-05T00:00:00"/>
    <m/>
    <x v="3"/>
    <s v="GRITSCH"/>
    <x v="2"/>
    <x v="3"/>
    <n v="1"/>
    <x v="1"/>
    <s v="TRASEIRO"/>
    <x v="11"/>
    <x v="17"/>
    <s v="COMFORSER CF300"/>
    <x v="1"/>
    <s v="FIAT STRADA"/>
    <s v="SDT8J63"/>
    <n v="165441"/>
    <m/>
    <m/>
    <s v=""/>
    <s v="OK "/>
    <s v="MAUER PNEUS"/>
    <s v="148113-2"/>
    <n v="269"/>
    <n v="269"/>
    <s v=""/>
  </r>
  <r>
    <n v="3303"/>
    <s v="2225"/>
    <x v="4"/>
    <d v="2025-09-05T00:00:00"/>
    <m/>
    <x v="3"/>
    <s v="GRITSCH"/>
    <x v="2"/>
    <x v="3"/>
    <n v="1"/>
    <x v="1"/>
    <s v="DIANTEIRO"/>
    <x v="11"/>
    <x v="17"/>
    <s v="COMFORSER CF300"/>
    <x v="1"/>
    <s v="FIAT STRADA"/>
    <s v="SDT8J63"/>
    <n v="165441"/>
    <m/>
    <m/>
    <s v=""/>
    <s v="OK "/>
    <s v="MAUER PNEUS"/>
    <s v="148113-2"/>
    <n v="269"/>
    <n v="269"/>
    <s v=""/>
  </r>
  <r>
    <n v="3298"/>
    <s v="2225"/>
    <x v="4"/>
    <d v="2025-09-05T00:00:00"/>
    <m/>
    <x v="3"/>
    <s v="GRITSCH"/>
    <x v="2"/>
    <x v="3"/>
    <n v="1"/>
    <x v="1"/>
    <s v="DIANTEIRO"/>
    <x v="11"/>
    <x v="17"/>
    <s v="COMFORSER CF300"/>
    <x v="1"/>
    <s v="FIAT STRADA"/>
    <s v="SDT8J63"/>
    <n v="165441"/>
    <m/>
    <m/>
    <s v=""/>
    <s v="OK "/>
    <s v="MAUER PNEUS"/>
    <s v="148113-2"/>
    <n v="269"/>
    <n v="269"/>
    <s v=""/>
  </r>
  <r>
    <n v="3441"/>
    <s v="1625"/>
    <x v="4"/>
    <d v="2025-09-05T00:00:00"/>
    <m/>
    <x v="3"/>
    <s v="GRITSCH"/>
    <x v="2"/>
    <x v="3"/>
    <n v="1"/>
    <x v="1"/>
    <s v="DIANTEIRO"/>
    <x v="1"/>
    <x v="17"/>
    <s v="COMFORSER CF300"/>
    <x v="1"/>
    <s v="VW SAVEIRO"/>
    <s v="SFD2H30"/>
    <n v="116011"/>
    <m/>
    <m/>
    <s v=""/>
    <s v="OK "/>
    <s v="MAUER PNEUS"/>
    <s v="150021-1"/>
    <n v="249"/>
    <n v="249"/>
    <s v=""/>
  </r>
  <r>
    <n v="3450"/>
    <s v="1825"/>
    <x v="4"/>
    <d v="2025-09-05T00:00:00"/>
    <m/>
    <x v="3"/>
    <s v="GRITSCH"/>
    <x v="2"/>
    <x v="3"/>
    <n v="1"/>
    <x v="1"/>
    <s v="DIANTEIRO"/>
    <x v="1"/>
    <x v="17"/>
    <s v="COMFORSER CF300"/>
    <x v="1"/>
    <s v="VW SAVEIRO"/>
    <s v="SFD2H30"/>
    <n v="116011"/>
    <m/>
    <m/>
    <s v=""/>
    <s v="OK "/>
    <s v="MAUER PNEUS"/>
    <s v="150021-1"/>
    <n v="249"/>
    <n v="249"/>
    <s v=""/>
  </r>
  <r>
    <n v="3390"/>
    <s v="1925"/>
    <x v="4"/>
    <d v="2025-09-05T00:00:00"/>
    <m/>
    <x v="3"/>
    <s v="GRITSCH"/>
    <x v="5"/>
    <x v="11"/>
    <n v="1"/>
    <x v="0"/>
    <s v="DIANTEIRO"/>
    <x v="0"/>
    <x v="13"/>
    <s v="ROADX"/>
    <x v="1"/>
    <s v="RENAULT MASTER"/>
    <s v="SEH4I03"/>
    <n v="74805"/>
    <m/>
    <m/>
    <s v=""/>
    <s v="OK "/>
    <s v="RS PNEUS "/>
    <s v="22780-2"/>
    <n v="400.07"/>
    <n v="400.07"/>
    <s v=""/>
  </r>
  <r>
    <n v="3392"/>
    <s v="1925"/>
    <x v="4"/>
    <d v="2025-09-05T00:00:00"/>
    <m/>
    <x v="3"/>
    <s v="GRITSCH"/>
    <x v="5"/>
    <x v="11"/>
    <n v="1"/>
    <x v="0"/>
    <s v="DIANTEIRO"/>
    <x v="0"/>
    <x v="13"/>
    <s v="ROADX"/>
    <x v="1"/>
    <s v="RENAULT MASTER"/>
    <s v="SEH4I03"/>
    <n v="74805"/>
    <m/>
    <m/>
    <s v=""/>
    <s v="OK "/>
    <s v="RS PNEUS "/>
    <s v="22780-2"/>
    <n v="400.07"/>
    <n v="400.07"/>
    <s v=""/>
  </r>
  <r>
    <n v="3393"/>
    <s v="2025"/>
    <x v="4"/>
    <d v="2025-09-05T00:00:00"/>
    <m/>
    <x v="3"/>
    <s v="GRITSCH"/>
    <x v="5"/>
    <x v="11"/>
    <n v="1"/>
    <x v="0"/>
    <s v="TRASEIRO"/>
    <x v="0"/>
    <x v="13"/>
    <s v="ROADX"/>
    <x v="1"/>
    <s v="RENAULT MASTER"/>
    <s v="SEH4I03"/>
    <n v="74805"/>
    <m/>
    <m/>
    <s v=""/>
    <s v="OK "/>
    <s v="RS PNEUS "/>
    <s v="22780-2"/>
    <n v="400.07"/>
    <n v="400.07"/>
    <s v=""/>
  </r>
  <r>
    <n v="3396"/>
    <s v="2025"/>
    <x v="4"/>
    <d v="2025-09-05T00:00:00"/>
    <m/>
    <x v="3"/>
    <s v="GRITSCH"/>
    <x v="5"/>
    <x v="11"/>
    <n v="1"/>
    <x v="0"/>
    <s v="TRASEIRO"/>
    <x v="0"/>
    <x v="13"/>
    <s v="ROADX"/>
    <x v="1"/>
    <s v="RENAULT MASTER"/>
    <s v="SEH4I03"/>
    <n v="74805"/>
    <m/>
    <m/>
    <s v=""/>
    <s v="OK "/>
    <s v="RS PNEUS "/>
    <s v="22780-2"/>
    <n v="400.07"/>
    <n v="400.07"/>
    <s v=""/>
  </r>
  <r>
    <n v="3456"/>
    <s v="1225"/>
    <x v="4"/>
    <d v="2025-09-05T00:00:00"/>
    <m/>
    <x v="3"/>
    <s v="GRITSCH"/>
    <x v="5"/>
    <x v="8"/>
    <n v="1"/>
    <x v="0"/>
    <s v="DIANTEIRO"/>
    <x v="5"/>
    <x v="14"/>
    <s v="XBRI CARGOPLUS 2"/>
    <x v="1"/>
    <s v="MB SPRINTER"/>
    <s v="SFM3H46"/>
    <n v="18109"/>
    <m/>
    <m/>
    <s v=""/>
    <s v="OK "/>
    <s v="RS PNEUS "/>
    <s v="21682-4"/>
    <n v="460.01"/>
    <n v="460.01"/>
    <s v=""/>
  </r>
  <r>
    <n v="3457"/>
    <s v="1325"/>
    <x v="4"/>
    <d v="2025-09-05T00:00:00"/>
    <m/>
    <x v="3"/>
    <s v="GRITSCH"/>
    <x v="5"/>
    <x v="8"/>
    <n v="1"/>
    <x v="0"/>
    <s v="DIANTEIRO"/>
    <x v="5"/>
    <x v="14"/>
    <s v="XBRI CARGOPLUS 2"/>
    <x v="1"/>
    <s v="MB SPRINTER"/>
    <s v="SFM3H46"/>
    <n v="18109"/>
    <m/>
    <m/>
    <s v=""/>
    <s v="OK "/>
    <s v="RS PNEUS "/>
    <s v="21682-4"/>
    <n v="460.01"/>
    <n v="460.01"/>
    <s v=""/>
  </r>
  <r>
    <s v="2548"/>
    <s v="1524"/>
    <x v="4"/>
    <d v="2025-09-08T00:00:00"/>
    <m/>
    <x v="3"/>
    <s v="GRITSCH"/>
    <x v="5"/>
    <x v="4"/>
    <n v="1"/>
    <x v="3"/>
    <s v="DIANTEIRO"/>
    <x v="4"/>
    <x v="13"/>
    <s v="ROADX"/>
    <x v="1"/>
    <s v="CAMINHÃO VW 11.180"/>
    <s v="BEY4C18"/>
    <n v="498862"/>
    <n v="498862"/>
    <m/>
    <s v=""/>
    <s v="OK "/>
    <s v="EST"/>
    <s v="EST"/>
    <n v="0"/>
    <n v="0"/>
    <s v=""/>
  </r>
  <r>
    <n v="2549"/>
    <s v="1524"/>
    <x v="4"/>
    <d v="2025-09-08T00:00:00"/>
    <m/>
    <x v="3"/>
    <s v="GRITSCH"/>
    <x v="5"/>
    <x v="4"/>
    <n v="1"/>
    <x v="3"/>
    <s v="DIANTEIRO"/>
    <x v="4"/>
    <x v="13"/>
    <s v="ROADX"/>
    <x v="1"/>
    <s v="CAMINHÃO VW 11.180"/>
    <s v="BEY4C18"/>
    <n v="498862"/>
    <n v="498862"/>
    <m/>
    <s v=""/>
    <s v="OK "/>
    <s v="EST"/>
    <s v="EST"/>
    <n v="0"/>
    <n v="0"/>
    <s v=""/>
  </r>
  <r>
    <s v="3327"/>
    <s v="1225"/>
    <x v="4"/>
    <d v="2025-09-08T00:00:00"/>
    <m/>
    <x v="3"/>
    <s v="GRITSCH"/>
    <x v="2"/>
    <x v="14"/>
    <n v="1"/>
    <x v="3"/>
    <s v="TRAÇÃO"/>
    <x v="7"/>
    <x v="33"/>
    <s v="AMULET AT505"/>
    <x v="1"/>
    <s v="MB ACCELO"/>
    <s v="BEW7E14"/>
    <n v="216467"/>
    <m/>
    <m/>
    <s v=""/>
    <s v="OK "/>
    <s v="GOMMA "/>
    <s v="4306-1"/>
    <n v="781.48"/>
    <n v="781.48"/>
    <s v=""/>
  </r>
  <r>
    <n v="3328"/>
    <s v="1225"/>
    <x v="4"/>
    <d v="2025-09-08T00:00:00"/>
    <m/>
    <x v="3"/>
    <s v="GRITSCH"/>
    <x v="2"/>
    <x v="14"/>
    <n v="1"/>
    <x v="3"/>
    <s v="TRAÇÃO"/>
    <x v="7"/>
    <x v="33"/>
    <s v="AMULET AT505"/>
    <x v="1"/>
    <s v="MB ACCELO"/>
    <s v="BEW7E14"/>
    <n v="216467"/>
    <m/>
    <m/>
    <s v=""/>
    <s v="OK "/>
    <s v="GOMMA "/>
    <s v="4306-1"/>
    <n v="781.48"/>
    <n v="781.48"/>
    <s v=""/>
  </r>
  <r>
    <n v="3329"/>
    <s v="1625"/>
    <x v="4"/>
    <d v="2025-09-08T00:00:00"/>
    <m/>
    <x v="3"/>
    <s v="GRITSCH"/>
    <x v="2"/>
    <x v="14"/>
    <n v="1"/>
    <x v="3"/>
    <s v="TRAÇÃO"/>
    <x v="7"/>
    <x v="33"/>
    <s v="AMULET AT505"/>
    <x v="1"/>
    <s v="MB ACCELO"/>
    <s v="BEW7E14"/>
    <n v="216467"/>
    <m/>
    <m/>
    <s v=""/>
    <s v="OK "/>
    <s v="GOMMA "/>
    <s v="4306-1"/>
    <n v="781.48"/>
    <n v="781.48"/>
    <s v=""/>
  </r>
  <r>
    <n v="3330"/>
    <s v="1225"/>
    <x v="4"/>
    <d v="2025-09-08T00:00:00"/>
    <m/>
    <x v="3"/>
    <s v="GRITSCH"/>
    <x v="2"/>
    <x v="14"/>
    <n v="1"/>
    <x v="3"/>
    <s v="TRAÇÃO"/>
    <x v="7"/>
    <x v="33"/>
    <s v="AMULET AT505"/>
    <x v="1"/>
    <s v="MB ACCELO"/>
    <s v="BEW7E14"/>
    <n v="216467"/>
    <m/>
    <m/>
    <s v=""/>
    <s v="OK "/>
    <s v="GOMMA "/>
    <s v="4306-1"/>
    <n v="781.48"/>
    <n v="781.48"/>
    <s v=""/>
  </r>
  <r>
    <n v="3436"/>
    <s v="2615"/>
    <x v="4"/>
    <d v="2025-09-08T00:00:00"/>
    <m/>
    <x v="3"/>
    <s v="GRITSCH"/>
    <x v="2"/>
    <x v="14"/>
    <n v="1"/>
    <x v="1"/>
    <s v="DIANTEIRO"/>
    <x v="1"/>
    <x v="17"/>
    <s v="COMFORSER CF300"/>
    <x v="1"/>
    <s v="VW SAVEIRO"/>
    <s v="SEI5B94"/>
    <n v="169816"/>
    <m/>
    <m/>
    <s v=""/>
    <s v="OK "/>
    <s v="MAUER PNEUS"/>
    <s v="150021-1"/>
    <n v="249"/>
    <n v="249"/>
    <s v=""/>
  </r>
  <r>
    <n v="3447"/>
    <s v="1425"/>
    <x v="4"/>
    <d v="2025-09-08T00:00:00"/>
    <m/>
    <x v="3"/>
    <s v="GRITSCH"/>
    <x v="2"/>
    <x v="14"/>
    <n v="1"/>
    <x v="1"/>
    <s v="DIANTEIRO"/>
    <x v="1"/>
    <x v="17"/>
    <s v="COMFORSER CF300"/>
    <x v="1"/>
    <s v="VW SAVEIRO"/>
    <s v="SEI5B94"/>
    <n v="169816"/>
    <m/>
    <m/>
    <s v=""/>
    <s v="OK "/>
    <s v="MAUER PNEUS"/>
    <s v="150021-1"/>
    <n v="249"/>
    <n v="249"/>
    <s v=""/>
  </r>
  <r>
    <n v="3394"/>
    <s v="2025"/>
    <x v="4"/>
    <d v="2025-09-08T00:00:00"/>
    <m/>
    <x v="3"/>
    <s v="GRITSCH"/>
    <x v="2"/>
    <x v="14"/>
    <n v="1"/>
    <x v="0"/>
    <s v="DIANTEIRO"/>
    <x v="0"/>
    <x v="13"/>
    <s v="ROADX"/>
    <x v="1"/>
    <s v="RENAULT MASTER"/>
    <s v="SEJ1H97"/>
    <n v="145271"/>
    <m/>
    <m/>
    <s v=""/>
    <s v="OK "/>
    <s v="RS PNEUS "/>
    <s v="22780-2"/>
    <n v="400.07"/>
    <n v="400.07"/>
    <s v=""/>
  </r>
  <r>
    <n v="3395"/>
    <s v="1325"/>
    <x v="4"/>
    <d v="2025-09-08T00:00:00"/>
    <m/>
    <x v="3"/>
    <s v="GRITSCH"/>
    <x v="2"/>
    <x v="14"/>
    <n v="1"/>
    <x v="0"/>
    <s v="DIANTEIRO"/>
    <x v="0"/>
    <x v="13"/>
    <s v="ROADX"/>
    <x v="1"/>
    <s v="RENAULT MASTER"/>
    <s v="SEJ1H97"/>
    <n v="145271"/>
    <m/>
    <m/>
    <s v=""/>
    <s v="OK "/>
    <s v="RS PNEUS "/>
    <s v="22780-2"/>
    <n v="400.07"/>
    <n v="400.07"/>
    <s v=""/>
  </r>
  <r>
    <n v="3398"/>
    <s v="2025"/>
    <x v="4"/>
    <d v="2025-09-08T00:00:00"/>
    <m/>
    <x v="3"/>
    <s v="GRITSCH"/>
    <x v="2"/>
    <x v="14"/>
    <n v="1"/>
    <x v="0"/>
    <s v="TRASEIRO"/>
    <x v="0"/>
    <x v="13"/>
    <s v="ROADX"/>
    <x v="1"/>
    <s v="RENAULT MASTER"/>
    <s v="SEJ1H97"/>
    <n v="145271"/>
    <m/>
    <m/>
    <s v=""/>
    <s v="OK "/>
    <s v="RS PNEUS "/>
    <s v="22780-2"/>
    <n v="400.07"/>
    <n v="400.07"/>
    <s v=""/>
  </r>
  <r>
    <n v="3999"/>
    <s v="1925"/>
    <x v="4"/>
    <d v="2025-09-08T00:00:00"/>
    <m/>
    <x v="3"/>
    <s v="GRITSCH"/>
    <x v="2"/>
    <x v="14"/>
    <n v="1"/>
    <x v="0"/>
    <s v="TRASEIRO"/>
    <x v="0"/>
    <x v="13"/>
    <s v="ROADX"/>
    <x v="1"/>
    <s v="RENAULT MASTER"/>
    <s v="SEJ1H97"/>
    <n v="145271"/>
    <m/>
    <m/>
    <s v=""/>
    <s v="OK "/>
    <s v="RS PNEUS "/>
    <s v="22780-2"/>
    <n v="400.07"/>
    <n v="400.07"/>
    <s v=""/>
  </r>
  <r>
    <s v="3400"/>
    <s v="2025"/>
    <x v="4"/>
    <d v="2025-09-08T00:00:00"/>
    <m/>
    <x v="3"/>
    <s v="GRITSCH"/>
    <x v="5"/>
    <x v="4"/>
    <n v="1"/>
    <x v="0"/>
    <s v="DIANTEIRO"/>
    <x v="0"/>
    <x v="13"/>
    <s v="ROADX"/>
    <x v="1"/>
    <s v="RENAULT MASTER"/>
    <s v="SEZ3A74"/>
    <n v="67165"/>
    <m/>
    <m/>
    <s v=""/>
    <s v="OK "/>
    <s v="RS PNEUS "/>
    <s v="22780-2"/>
    <n v="400.07"/>
    <n v="400.07"/>
    <s v=""/>
  </r>
  <r>
    <n v="3405"/>
    <s v="2025"/>
    <x v="4"/>
    <d v="2025-09-08T00:00:00"/>
    <m/>
    <x v="3"/>
    <s v="GRITSCH"/>
    <x v="5"/>
    <x v="4"/>
    <n v="1"/>
    <x v="0"/>
    <s v="DIANTEIRO"/>
    <x v="0"/>
    <x v="13"/>
    <s v="ROADX"/>
    <x v="1"/>
    <s v="RENAULT MASTER"/>
    <s v="SEZ3A74"/>
    <n v="67165"/>
    <m/>
    <m/>
    <s v=""/>
    <s v="OK "/>
    <s v="RS PNEUS "/>
    <s v="22780-2"/>
    <n v="400.07"/>
    <n v="400.07"/>
    <s v=""/>
  </r>
  <r>
    <n v="3462"/>
    <s v="45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O8J46"/>
    <n v="285623"/>
    <n v="285623"/>
    <m/>
    <s v=""/>
    <s v="OK "/>
    <s v="RS PNEUS "/>
    <s v="3703-1"/>
    <n v="1597.28"/>
    <n v="1597.28"/>
    <s v=""/>
  </r>
  <r>
    <n v="3463"/>
    <s v="45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O8J46"/>
    <n v="285623"/>
    <n v="285623"/>
    <m/>
    <s v=""/>
    <s v="OK "/>
    <s v="RS PNEUS "/>
    <s v="3703-1"/>
    <n v="1597.28"/>
    <n v="1597.28"/>
    <s v=""/>
  </r>
  <r>
    <s v="3461"/>
    <s v="48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W5B71"/>
    <n v="236238"/>
    <n v="236238"/>
    <m/>
    <s v=""/>
    <s v="OK "/>
    <s v="RS PNEUS "/>
    <s v="3703-1"/>
    <n v="1597.28"/>
    <n v="1597.28"/>
    <s v=""/>
  </r>
  <r>
    <s v="3458"/>
    <s v="48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W5B71"/>
    <n v="236238"/>
    <n v="236238"/>
    <m/>
    <s v=""/>
    <s v="OK "/>
    <s v="RS PNEUS "/>
    <s v="3703-1"/>
    <n v="1597.28"/>
    <n v="1597.28"/>
    <s v=""/>
  </r>
  <r>
    <s v="3459"/>
    <s v="47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W5B72"/>
    <n v="261037"/>
    <n v="261037"/>
    <m/>
    <s v=""/>
    <s v="OK "/>
    <s v="RS PNEUS "/>
    <s v="3703-1"/>
    <n v="1597.28"/>
    <n v="1597.28"/>
    <s v=""/>
  </r>
  <r>
    <s v="3460"/>
    <s v="48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W5B72"/>
    <n v="231037"/>
    <n v="231037"/>
    <m/>
    <s v=""/>
    <s v="OK "/>
    <s v="RS PNEUS "/>
    <s v="3703-1"/>
    <n v="1597.28"/>
    <n v="1597.28"/>
    <s v=""/>
  </r>
  <r>
    <s v="3464"/>
    <s v="4524"/>
    <x v="4"/>
    <d v="2025-09-08T00:00:00"/>
    <m/>
    <x v="3"/>
    <s v="GRITSCH"/>
    <x v="2"/>
    <x v="7"/>
    <n v="1"/>
    <x v="4"/>
    <s v="DIANTEIRO"/>
    <x v="10"/>
    <x v="11"/>
    <s v="HIFLY HH162"/>
    <x v="1"/>
    <s v="CAMINHÃO MB 1719"/>
    <s v="SFJ5H72"/>
    <n v="177022"/>
    <n v="177022"/>
    <m/>
    <s v=""/>
    <s v="OK "/>
    <s v="RS PNEUS "/>
    <s v="3703-1"/>
    <n v="1597.28"/>
    <n v="1597.28"/>
    <s v=""/>
  </r>
  <r>
    <n v="3465"/>
    <s v="4524"/>
    <x v="4"/>
    <d v="2025-09-08T00:00:00"/>
    <m/>
    <x v="3"/>
    <s v="GRITSCH"/>
    <x v="2"/>
    <x v="7"/>
    <n v="1"/>
    <x v="4"/>
    <s v="DIANTEIRO"/>
    <x v="10"/>
    <x v="11"/>
    <s v="HIFLY HH162"/>
    <x v="1"/>
    <s v="CAMINHÃO MB 1719"/>
    <s v="SFJ5H72"/>
    <n v="177022"/>
    <n v="177022"/>
    <m/>
    <s v=""/>
    <s v="OK "/>
    <s v="RS PNEUS "/>
    <s v="3703-1"/>
    <n v="1597.28"/>
    <n v="1597.28"/>
    <s v=""/>
  </r>
  <r>
    <s v="3466"/>
    <s v="2425"/>
    <x v="4"/>
    <d v="2025-09-10T00:00:00"/>
    <m/>
    <x v="3"/>
    <s v="GRITSCH"/>
    <x v="2"/>
    <x v="11"/>
    <n v="1"/>
    <x v="0"/>
    <s v="DIANTEIRO"/>
    <x v="17"/>
    <x v="17"/>
    <s v="COMFORSER CF300"/>
    <x v="1"/>
    <s v="SPIN"/>
    <s v="SEV2J95"/>
    <n v="78695"/>
    <m/>
    <m/>
    <s v=""/>
    <s v="OK "/>
    <s v="MAUER PNEUS"/>
    <n v="151569"/>
    <n v="369"/>
    <n v="369"/>
    <s v=""/>
  </r>
  <r>
    <n v="3467"/>
    <s v="2225"/>
    <x v="4"/>
    <d v="2025-09-10T00:00:00"/>
    <m/>
    <x v="3"/>
    <s v="GRITSCH"/>
    <x v="2"/>
    <x v="11"/>
    <n v="1"/>
    <x v="0"/>
    <s v="DIANTEIRO"/>
    <x v="17"/>
    <x v="17"/>
    <s v="COMFORSER CF300"/>
    <x v="1"/>
    <s v="SPIN"/>
    <s v="SEV2J95"/>
    <n v="78695"/>
    <m/>
    <m/>
    <s v=""/>
    <s v="OK "/>
    <s v="MAUER PNEUS"/>
    <n v="151569"/>
    <n v="369"/>
    <n v="369"/>
    <s v=""/>
  </r>
  <r>
    <n v="3446"/>
    <s v="2425"/>
    <x v="4"/>
    <d v="2025-09-11T00:00:00"/>
    <m/>
    <x v="3"/>
    <s v="GRITSCH"/>
    <x v="5"/>
    <x v="22"/>
    <n v="1"/>
    <x v="1"/>
    <s v="DIANTEIRO"/>
    <x v="1"/>
    <x v="17"/>
    <s v="COMFORSER CF300"/>
    <x v="1"/>
    <s v="VW SAVEIRO"/>
    <s v="SDU9F45"/>
    <n v="169031"/>
    <m/>
    <m/>
    <s v=""/>
    <s v="OK "/>
    <s v="MAUER PNEUS"/>
    <s v="150021-1"/>
    <n v="249"/>
    <n v="249"/>
    <s v=""/>
  </r>
  <r>
    <n v="3435"/>
    <s v="1625"/>
    <x v="4"/>
    <d v="2025-09-11T00:00:00"/>
    <m/>
    <x v="3"/>
    <s v="GRITSCH"/>
    <x v="5"/>
    <x v="22"/>
    <n v="1"/>
    <x v="1"/>
    <s v="DIANTEIRO"/>
    <x v="1"/>
    <x v="17"/>
    <s v="COMFORSER CF300"/>
    <x v="1"/>
    <s v="VW SAVEIRO"/>
    <s v="SDU9F45"/>
    <n v="169031"/>
    <m/>
    <m/>
    <s v=""/>
    <s v="OK "/>
    <s v="MAUER PNEUS"/>
    <s v="150021-1"/>
    <n v="249"/>
    <n v="249"/>
    <s v=""/>
  </r>
  <r>
    <n v="3439"/>
    <s v="1625"/>
    <x v="4"/>
    <d v="2025-09-11T00:00:00"/>
    <m/>
    <x v="3"/>
    <s v="GRITSCH"/>
    <x v="5"/>
    <x v="22"/>
    <n v="1"/>
    <x v="1"/>
    <s v="DIANTEIRO"/>
    <x v="1"/>
    <x v="17"/>
    <s v="COMFORSER CF300"/>
    <x v="1"/>
    <s v="VW SAVEIRO"/>
    <s v="SEI5B90"/>
    <n v="183891"/>
    <m/>
    <m/>
    <s v=""/>
    <s v="OK "/>
    <s v="MAUER PNEUS"/>
    <s v="150021-1"/>
    <n v="249"/>
    <n v="249"/>
    <s v=""/>
  </r>
  <r>
    <n v="3440"/>
    <s v="1625"/>
    <x v="4"/>
    <d v="2025-09-11T00:00:00"/>
    <m/>
    <x v="3"/>
    <s v="GRITSCH"/>
    <x v="5"/>
    <x v="22"/>
    <n v="1"/>
    <x v="1"/>
    <s v="DIANTEIRO"/>
    <x v="1"/>
    <x v="17"/>
    <s v="COMFORSER CF300"/>
    <x v="1"/>
    <s v="VW SAVEIRO"/>
    <s v="SEI5B90"/>
    <n v="183891"/>
    <m/>
    <m/>
    <s v=""/>
    <s v="OK "/>
    <s v="MAUER PNEUS"/>
    <s v="150021-1"/>
    <n v="249"/>
    <n v="249"/>
    <s v=""/>
  </r>
  <r>
    <n v="3442"/>
    <s v="1425"/>
    <x v="4"/>
    <d v="2025-09-11T00:00:00"/>
    <m/>
    <x v="3"/>
    <s v="GRITSCH"/>
    <x v="5"/>
    <x v="22"/>
    <n v="1"/>
    <x v="1"/>
    <s v="TRASEIRO"/>
    <x v="1"/>
    <x v="17"/>
    <s v="COMFORSER CF300"/>
    <x v="1"/>
    <s v="VW SAVEIRO"/>
    <s v="SEI5B90"/>
    <n v="183891"/>
    <m/>
    <m/>
    <s v=""/>
    <s v="OK "/>
    <s v="MAUER PNEUS"/>
    <s v="150021-1"/>
    <n v="249"/>
    <n v="249"/>
    <s v=""/>
  </r>
  <r>
    <n v="3451"/>
    <s v="1625"/>
    <x v="4"/>
    <d v="2025-09-11T00:00:00"/>
    <m/>
    <x v="3"/>
    <s v="GRITSCH"/>
    <x v="5"/>
    <x v="22"/>
    <n v="1"/>
    <x v="1"/>
    <s v="TRASEIRO"/>
    <x v="1"/>
    <x v="17"/>
    <s v="COMFORSER CF300"/>
    <x v="1"/>
    <s v="VW SAVEIRO"/>
    <s v="SEI5B90"/>
    <n v="183891"/>
    <m/>
    <m/>
    <s v=""/>
    <s v="OK "/>
    <s v="MAUER PNEUS"/>
    <s v="150021-1"/>
    <n v="249"/>
    <n v="249"/>
    <s v=""/>
  </r>
  <r>
    <n v="3387"/>
    <s v="2025"/>
    <x v="4"/>
    <d v="2025-09-11T00:00:00"/>
    <m/>
    <x v="3"/>
    <s v="GRITSCH"/>
    <x v="5"/>
    <x v="4"/>
    <n v="1"/>
    <x v="0"/>
    <s v="DIANTEIRO"/>
    <x v="0"/>
    <x v="13"/>
    <s v="ROADX"/>
    <x v="1"/>
    <s v="RENAULT MASTER"/>
    <s v="TAZ7D65"/>
    <n v="49435"/>
    <n v="49435"/>
    <m/>
    <s v=""/>
    <s v="OK "/>
    <s v="RS PNEUS "/>
    <s v="22780-2"/>
    <n v="400.07"/>
    <n v="400.07"/>
    <s v=""/>
  </r>
  <r>
    <n v="3388"/>
    <s v="1925"/>
    <x v="4"/>
    <d v="2025-09-11T00:00:00"/>
    <m/>
    <x v="3"/>
    <s v="GRITSCH"/>
    <x v="5"/>
    <x v="4"/>
    <n v="1"/>
    <x v="0"/>
    <s v="DIANTEIRO"/>
    <x v="0"/>
    <x v="13"/>
    <s v="ROADX"/>
    <x v="1"/>
    <s v="RENAULT MASTER"/>
    <s v="TAZ7D65"/>
    <n v="49435"/>
    <n v="49435"/>
    <m/>
    <s v=""/>
    <s v="OK "/>
    <s v="RS PNEUS "/>
    <s v="22780-2"/>
    <n v="400.07"/>
    <n v="400.07"/>
    <s v=""/>
  </r>
  <r>
    <n v="3416"/>
    <s v="1225"/>
    <x v="4"/>
    <d v="2025-09-11T00:00:00"/>
    <m/>
    <x v="3"/>
    <s v="GRITSCH"/>
    <x v="2"/>
    <x v="7"/>
    <n v="1"/>
    <x v="0"/>
    <s v="DIANTEIRO"/>
    <x v="8"/>
    <x v="55"/>
    <m/>
    <x v="1"/>
    <s v="MB SPRINTER"/>
    <s v="TAP2C38"/>
    <n v="69180"/>
    <m/>
    <m/>
    <s v=""/>
    <s v="OK "/>
    <s v="RS PNEUS "/>
    <n v="22780"/>
    <n v="474.85"/>
    <n v="474.85"/>
    <s v=""/>
  </r>
  <r>
    <n v="3417"/>
    <s v="1225"/>
    <x v="4"/>
    <d v="2025-09-11T00:00:00"/>
    <m/>
    <x v="3"/>
    <s v="GRITSCH"/>
    <x v="2"/>
    <x v="7"/>
    <n v="1"/>
    <x v="0"/>
    <s v="DIANTEIRO"/>
    <x v="8"/>
    <x v="55"/>
    <m/>
    <x v="1"/>
    <s v="MB SPRINTER"/>
    <s v="TAP2C38"/>
    <n v="69180"/>
    <m/>
    <m/>
    <s v=""/>
    <s v="OK "/>
    <s v="RS PNEUS "/>
    <n v="22780"/>
    <n v="474.85"/>
    <n v="474.85"/>
    <s v=""/>
  </r>
  <r>
    <s v="3533"/>
    <s v="2025"/>
    <x v="4"/>
    <d v="2025-09-18T00:00:00"/>
    <m/>
    <x v="3"/>
    <s v="GRITSCH"/>
    <x v="5"/>
    <x v="4"/>
    <n v="1"/>
    <x v="0"/>
    <s v="DIANTEIRO"/>
    <x v="0"/>
    <x v="13"/>
    <s v="ROADX"/>
    <x v="1"/>
    <s v="RENAULT MASTER"/>
    <s v="SDP5J35"/>
    <n v="239194"/>
    <n v="239194"/>
    <m/>
    <s v=""/>
    <s v="OK "/>
    <s v="RS PNEUS "/>
    <s v="23324-1"/>
    <n v="393.24"/>
    <n v="393.24"/>
    <s v=""/>
  </r>
  <r>
    <s v="3534"/>
    <s v="1925"/>
    <x v="4"/>
    <d v="2025-09-18T00:00:00"/>
    <m/>
    <x v="3"/>
    <s v="GRITSCH"/>
    <x v="5"/>
    <x v="4"/>
    <n v="1"/>
    <x v="0"/>
    <s v="DIANTEIRO"/>
    <x v="0"/>
    <x v="13"/>
    <s v="ROADX"/>
    <x v="1"/>
    <s v="RENAULT MASTER"/>
    <s v="SDP5J35"/>
    <n v="239194"/>
    <n v="239194"/>
    <m/>
    <s v=""/>
    <s v="OK "/>
    <s v="RS PNEUS "/>
    <s v="23324-1"/>
    <n v="394.24"/>
    <n v="394.24"/>
    <s v=""/>
  </r>
  <r>
    <n v="3535"/>
    <s v="2025"/>
    <x v="4"/>
    <d v="2025-09-18T00:00:00"/>
    <m/>
    <x v="3"/>
    <s v="GRITSCH"/>
    <x v="5"/>
    <x v="4"/>
    <n v="1"/>
    <x v="0"/>
    <s v="TRASEIRO"/>
    <x v="0"/>
    <x v="13"/>
    <s v="ROADX"/>
    <x v="1"/>
    <s v="RENAULT MASTER"/>
    <s v="SDP5J35"/>
    <n v="239194"/>
    <n v="239194"/>
    <m/>
    <s v=""/>
    <s v="OK "/>
    <s v="RS PNEUS "/>
    <s v="23324-1"/>
    <n v="395.24"/>
    <n v="395.24"/>
    <s v=""/>
  </r>
  <r>
    <n v="3536"/>
    <s v="2025"/>
    <x v="4"/>
    <d v="2025-09-18T00:00:00"/>
    <m/>
    <x v="3"/>
    <s v="GRITSCH"/>
    <x v="5"/>
    <x v="4"/>
    <n v="1"/>
    <x v="0"/>
    <s v="TRASEIRO"/>
    <x v="0"/>
    <x v="13"/>
    <s v="ROADX"/>
    <x v="1"/>
    <s v="RENAULT MASTER"/>
    <s v="SDP5J35"/>
    <n v="239194"/>
    <n v="239194"/>
    <m/>
    <s v=""/>
    <s v="OK "/>
    <s v="RS PNEUS "/>
    <s v="23324-1"/>
    <n v="396.24"/>
    <n v="396.24"/>
    <s v=""/>
  </r>
  <r>
    <n v="3503"/>
    <s v="3924"/>
    <x v="4"/>
    <d v="2025-09-18T00:00:00"/>
    <m/>
    <x v="3"/>
    <s v="GRITSCH"/>
    <x v="5"/>
    <x v="4"/>
    <n v="1"/>
    <x v="4"/>
    <s v="TRAÇÃO"/>
    <x v="10"/>
    <x v="28"/>
    <s v="GOODYEAR KMAX"/>
    <x v="1"/>
    <s v="CAMINHÃO VW 33.330"/>
    <s v="SES2D41"/>
    <n v="273645"/>
    <n v="273645"/>
    <m/>
    <s v=""/>
    <s v="OK "/>
    <s v="FM PNEUS "/>
    <n v="12324"/>
    <n v="185.9"/>
    <n v="185.9"/>
    <s v=""/>
  </r>
  <r>
    <s v="SF"/>
    <s v="3924"/>
    <x v="4"/>
    <d v="2025-09-18T00:00:00"/>
    <m/>
    <x v="3"/>
    <s v="GRITSCH"/>
    <x v="5"/>
    <x v="4"/>
    <n v="1"/>
    <x v="4"/>
    <s v="TRAÇÃO"/>
    <x v="10"/>
    <x v="28"/>
    <s v="GOODYEAR KMAX"/>
    <x v="1"/>
    <s v="CAMINHÃO VW 33.330"/>
    <s v="SES2D41"/>
    <n v="273645"/>
    <n v="273645"/>
    <m/>
    <s v=""/>
    <s v="OK "/>
    <s v="FM PNEUS "/>
    <s v="EST"/>
    <n v="0"/>
    <n v="0"/>
    <s v=""/>
  </r>
  <r>
    <n v="3424"/>
    <s v="1625"/>
    <x v="4"/>
    <d v="2025-09-19T00:00:00"/>
    <m/>
    <x v="3"/>
    <s v="GRITSCH"/>
    <x v="5"/>
    <x v="10"/>
    <n v="1"/>
    <x v="1"/>
    <s v="DIANTEIRO"/>
    <x v="20"/>
    <x v="17"/>
    <s v="COMFORSER CF300"/>
    <x v="1"/>
    <s v="VW VOYAGE"/>
    <s v="BEB5D96"/>
    <n v="98316"/>
    <m/>
    <m/>
    <s v=""/>
    <s v="OK "/>
    <s v="MAUER PNEUS"/>
    <n v="150021"/>
    <n v="249"/>
    <n v="249"/>
    <s v=""/>
  </r>
  <r>
    <n v="3425"/>
    <s v="2025"/>
    <x v="4"/>
    <d v="2025-09-19T00:00:00"/>
    <m/>
    <x v="3"/>
    <s v="GRITSCH"/>
    <x v="5"/>
    <x v="10"/>
    <n v="1"/>
    <x v="1"/>
    <s v="DIANTEIRO"/>
    <x v="20"/>
    <x v="17"/>
    <s v="COMFORSER CF300"/>
    <x v="1"/>
    <s v="VW VOYAGE"/>
    <s v="BEB5D96"/>
    <n v="98316"/>
    <m/>
    <m/>
    <s v=""/>
    <s v="OK "/>
    <s v="MAUER PNEUS"/>
    <n v="150021"/>
    <n v="249"/>
    <n v="249"/>
    <s v=""/>
  </r>
  <r>
    <n v="3430"/>
    <s v="2124"/>
    <x v="4"/>
    <d v="2025-09-19T00:00:00"/>
    <m/>
    <x v="3"/>
    <s v="GRITSCH"/>
    <x v="5"/>
    <x v="5"/>
    <n v="1"/>
    <x v="2"/>
    <s v="DIANTEIRO"/>
    <x v="2"/>
    <x v="11"/>
    <s v="HIFLY SUPER2000"/>
    <x v="1"/>
    <s v="FIAT FIORINO"/>
    <s v="RHS8D24"/>
    <n v="151681"/>
    <m/>
    <m/>
    <s v=""/>
    <s v="OK "/>
    <s v="GOMMA "/>
    <s v="4032-1"/>
    <n v="249.72"/>
    <n v="249.72"/>
    <s v=""/>
  </r>
  <r>
    <n v="3431"/>
    <s v="2124"/>
    <x v="4"/>
    <d v="2025-09-19T00:00:00"/>
    <m/>
    <x v="3"/>
    <s v="GRITSCH"/>
    <x v="5"/>
    <x v="5"/>
    <n v="1"/>
    <x v="2"/>
    <s v="DIANTEIRO"/>
    <x v="2"/>
    <x v="11"/>
    <s v="HIFLY SUPER2000"/>
    <x v="1"/>
    <s v="FIAT FIORINO"/>
    <s v="RHS8D24"/>
    <n v="151861"/>
    <m/>
    <m/>
    <s v=""/>
    <s v="OK "/>
    <s v="GOMMA "/>
    <s v="4032-1"/>
    <n v="249.72"/>
    <n v="249.72"/>
    <s v=""/>
  </r>
  <r>
    <s v="3515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DU9F49"/>
    <n v="153181"/>
    <m/>
    <m/>
    <s v=""/>
    <s v="OK "/>
    <s v="MAUER PNEUS"/>
    <n v="152105"/>
    <n v="249"/>
    <n v="249"/>
    <s v=""/>
  </r>
  <r>
    <s v="3516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DU9F49"/>
    <n v="153181"/>
    <m/>
    <m/>
    <s v=""/>
    <s v="OK "/>
    <s v="MAUER PNEUS"/>
    <n v="152105"/>
    <n v="249"/>
    <n v="249"/>
    <s v=""/>
  </r>
  <r>
    <s v="3517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DU9F49"/>
    <n v="153181"/>
    <m/>
    <m/>
    <s v=""/>
    <s v="OK "/>
    <s v="MAUER PNEUS"/>
    <n v="152105"/>
    <n v="249"/>
    <n v="249"/>
    <s v=""/>
  </r>
  <r>
    <s v="3518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DU9F49"/>
    <n v="153181"/>
    <m/>
    <m/>
    <s v=""/>
    <s v="OK "/>
    <s v="MAUER PNEUS"/>
    <n v="152105"/>
    <n v="249"/>
    <n v="249"/>
    <s v=""/>
  </r>
  <r>
    <n v="3520"/>
    <s v="2625"/>
    <x v="4"/>
    <d v="2025-09-19T00:00:00"/>
    <m/>
    <x v="3"/>
    <s v="GRITSCH"/>
    <x v="5"/>
    <x v="8"/>
    <n v="1"/>
    <x v="1"/>
    <s v="TRASEIRO"/>
    <x v="1"/>
    <x v="17"/>
    <s v="COMFORSER CF300"/>
    <x v="1"/>
    <s v="VW SAVEIRO"/>
    <s v="SDU9F93"/>
    <n v="150960"/>
    <m/>
    <m/>
    <s v=""/>
    <s v="OK "/>
    <s v="MAUER PNEUS"/>
    <n v="152105"/>
    <n v="249"/>
    <n v="249"/>
    <s v=""/>
  </r>
  <r>
    <n v="3521"/>
    <s v="2625"/>
    <x v="4"/>
    <d v="2025-09-19T00:00:00"/>
    <m/>
    <x v="3"/>
    <s v="GRITSCH"/>
    <x v="5"/>
    <x v="8"/>
    <n v="1"/>
    <x v="1"/>
    <s v="TRASEIRO"/>
    <x v="1"/>
    <x v="17"/>
    <s v="COMFORSER CF300"/>
    <x v="1"/>
    <s v="VW SAVEIRO"/>
    <s v="SDU9F93"/>
    <n v="150960"/>
    <m/>
    <m/>
    <s v=""/>
    <s v="OK "/>
    <s v="MAUER PNEUS"/>
    <n v="152105"/>
    <n v="249"/>
    <n v="249"/>
    <s v=""/>
  </r>
  <r>
    <s v="3508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EP6E16"/>
    <n v="78695"/>
    <m/>
    <m/>
    <s v=""/>
    <s v="OK "/>
    <s v="MAUER PNEUS"/>
    <n v="151569"/>
    <n v="369"/>
    <n v="369"/>
    <s v=""/>
  </r>
  <r>
    <n v="3509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EP6E16"/>
    <n v="78695"/>
    <m/>
    <m/>
    <s v=""/>
    <s v="OK "/>
    <s v="MAUER PNEUS"/>
    <n v="151569"/>
    <n v="369"/>
    <n v="369"/>
    <s v=""/>
  </r>
  <r>
    <n v="3510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EP6E16"/>
    <n v="99196"/>
    <m/>
    <m/>
    <s v=""/>
    <s v="OK "/>
    <s v="MAUER PNEUS"/>
    <n v="152105"/>
    <n v="249"/>
    <n v="249"/>
    <s v=""/>
  </r>
  <r>
    <n v="3511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EP6E16"/>
    <n v="99196"/>
    <m/>
    <m/>
    <s v=""/>
    <s v="OK "/>
    <s v="MAUER PNEUS"/>
    <n v="152105"/>
    <n v="249"/>
    <n v="249"/>
    <s v=""/>
  </r>
  <r>
    <s v="3504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EP6E22"/>
    <n v="121490"/>
    <m/>
    <m/>
    <s v=""/>
    <s v="OK "/>
    <s v="MAUER PNEUS"/>
    <n v="152105"/>
    <n v="249"/>
    <n v="249"/>
    <s v=""/>
  </r>
  <r>
    <s v="3505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EP6E22"/>
    <n v="121490"/>
    <m/>
    <m/>
    <s v=""/>
    <s v="OK "/>
    <s v="MAUER PNEUS"/>
    <n v="152105"/>
    <n v="249"/>
    <n v="249"/>
    <s v=""/>
  </r>
  <r>
    <s v="3506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EP6E22"/>
    <n v="121490"/>
    <m/>
    <m/>
    <s v=""/>
    <s v="OK "/>
    <s v="MAUER PNEUS"/>
    <n v="152105"/>
    <n v="249"/>
    <n v="249"/>
    <s v=""/>
  </r>
  <r>
    <s v="3507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EP6E22"/>
    <n v="121490"/>
    <m/>
    <m/>
    <s v=""/>
    <s v="OK "/>
    <s v="MAUER PNEUS"/>
    <n v="152105"/>
    <n v="249"/>
    <n v="249"/>
    <s v=""/>
  </r>
  <r>
    <s v="3526"/>
    <s v="2625"/>
    <x v="4"/>
    <d v="2025-09-19T00:00:00"/>
    <m/>
    <x v="3"/>
    <s v="GRITSCH"/>
    <x v="5"/>
    <x v="6"/>
    <n v="1"/>
    <x v="1"/>
    <s v="DIANTEIRO"/>
    <x v="1"/>
    <x v="17"/>
    <s v="COMFORSER CF300"/>
    <x v="1"/>
    <s v="VW SAVEIRO"/>
    <s v="SFD2H31"/>
    <n v="86757"/>
    <m/>
    <m/>
    <s v=""/>
    <s v="OK "/>
    <s v="MAUER PNEUS"/>
    <s v="148113-3"/>
    <n v="249"/>
    <n v="249"/>
    <s v=""/>
  </r>
  <r>
    <n v="3527"/>
    <s v="2625"/>
    <x v="4"/>
    <d v="2025-09-19T00:00:00"/>
    <m/>
    <x v="3"/>
    <s v="GRITSCH"/>
    <x v="5"/>
    <x v="6"/>
    <n v="1"/>
    <x v="1"/>
    <s v="DIANTEIRO"/>
    <x v="1"/>
    <x v="17"/>
    <s v="COMFORSER CF300"/>
    <x v="1"/>
    <s v="VW SAVEIRO"/>
    <s v="SFD2H31"/>
    <n v="86757"/>
    <m/>
    <m/>
    <s v=""/>
    <s v="OK "/>
    <s v="MAUER PNEUS"/>
    <s v="148113-3"/>
    <n v="249"/>
    <n v="249"/>
    <s v=""/>
  </r>
  <r>
    <s v="3524"/>
    <s v="2625"/>
    <x v="4"/>
    <d v="2025-09-19T00:00:00"/>
    <m/>
    <x v="3"/>
    <s v="GRITSCH"/>
    <x v="5"/>
    <x v="6"/>
    <n v="1"/>
    <x v="1"/>
    <s v="TRASEIRO"/>
    <x v="1"/>
    <x v="17"/>
    <s v="COMFORSER CF300"/>
    <x v="1"/>
    <s v="VW SAVEIRO"/>
    <s v="SFD2H31"/>
    <n v="86757"/>
    <m/>
    <m/>
    <s v=""/>
    <s v="OK "/>
    <s v="MAUER PNEUS"/>
    <s v="150021-1"/>
    <n v="249"/>
    <n v="249"/>
    <s v=""/>
  </r>
  <r>
    <s v="3525"/>
    <s v="2025"/>
    <x v="4"/>
    <d v="2025-09-19T00:00:00"/>
    <m/>
    <x v="3"/>
    <s v="GRITSCH"/>
    <x v="5"/>
    <x v="6"/>
    <n v="1"/>
    <x v="1"/>
    <s v="TRASEIRO"/>
    <x v="1"/>
    <x v="17"/>
    <s v="COMFORSER CF300"/>
    <x v="1"/>
    <s v="VW SAVEIRO"/>
    <s v="SFD2H31"/>
    <n v="86757"/>
    <m/>
    <m/>
    <s v=""/>
    <s v="OK "/>
    <s v="MAUER PNEUS"/>
    <s v="150021-1"/>
    <n v="249"/>
    <n v="249"/>
    <s v=""/>
  </r>
  <r>
    <n v="3418"/>
    <s v="1225"/>
    <x v="4"/>
    <d v="2025-09-19T00:00:00"/>
    <m/>
    <x v="3"/>
    <s v="GRITSCH"/>
    <x v="5"/>
    <x v="6"/>
    <n v="1"/>
    <x v="0"/>
    <s v="DIANTEIRO"/>
    <x v="5"/>
    <x v="13"/>
    <s v="ROADX"/>
    <x v="1"/>
    <s v="MB SPRINTER"/>
    <s v="TAP3G60"/>
    <n v="104700"/>
    <m/>
    <m/>
    <s v=""/>
    <s v="OK "/>
    <s v="RS PNEUS "/>
    <n v="22780"/>
    <n v="474.85"/>
    <n v="474.85"/>
    <s v=""/>
  </r>
  <r>
    <n v="3419"/>
    <s v="1225"/>
    <x v="4"/>
    <d v="2025-09-19T00:00:00"/>
    <m/>
    <x v="3"/>
    <s v="GRITSCH"/>
    <x v="5"/>
    <x v="6"/>
    <n v="1"/>
    <x v="0"/>
    <s v="DIANTEIRO"/>
    <x v="5"/>
    <x v="13"/>
    <s v="ROADX"/>
    <x v="1"/>
    <s v="MB SPRINTER"/>
    <s v="TAP3G60"/>
    <n v="104700"/>
    <m/>
    <m/>
    <s v=""/>
    <s v="OK "/>
    <s v="RS PNEUS "/>
    <n v="22780"/>
    <n v="474.85"/>
    <n v="474.85"/>
    <s v=""/>
  </r>
  <r>
    <n v="3539"/>
    <s v="1524"/>
    <x v="4"/>
    <d v="2025-09-22T00:00:00"/>
    <m/>
    <x v="3"/>
    <s v="GRITSCH"/>
    <x v="5"/>
    <x v="4"/>
    <n v="1"/>
    <x v="3"/>
    <s v="TRASEIRO"/>
    <x v="4"/>
    <x v="56"/>
    <s v="BF188"/>
    <x v="1"/>
    <s v="CAMINHÃO VW 9.170"/>
    <s v="SDY6E95"/>
    <n v="229852"/>
    <n v="229852"/>
    <m/>
    <s v=""/>
    <s v="OK "/>
    <s v="RS PNEUS "/>
    <s v="21682-3"/>
    <n v="593.55999999999995"/>
    <n v="593.55999999999995"/>
    <s v=""/>
  </r>
  <r>
    <n v="3540"/>
    <s v="1524"/>
    <x v="4"/>
    <d v="2025-09-22T00:00:00"/>
    <m/>
    <x v="3"/>
    <s v="GRITSCH"/>
    <x v="5"/>
    <x v="4"/>
    <n v="1"/>
    <x v="3"/>
    <s v="TRASEIRO"/>
    <x v="4"/>
    <x v="56"/>
    <s v="BF188"/>
    <x v="1"/>
    <s v="CAMINHÃO VW 9.170"/>
    <s v="SDY6E95"/>
    <n v="229852"/>
    <n v="229852"/>
    <m/>
    <s v=""/>
    <s v="OK "/>
    <s v="RS PNEUS "/>
    <s v="21682-3"/>
    <n v="593.55999999999995"/>
    <n v="593.55999999999995"/>
    <s v=""/>
  </r>
  <r>
    <n v="3541"/>
    <s v="1524"/>
    <x v="4"/>
    <d v="2025-09-22T00:00:00"/>
    <m/>
    <x v="3"/>
    <s v="GRITSCH"/>
    <x v="5"/>
    <x v="4"/>
    <n v="1"/>
    <x v="3"/>
    <s v="TRASEIRO"/>
    <x v="4"/>
    <x v="56"/>
    <s v="BF188"/>
    <x v="1"/>
    <s v="CAMINHÃO VW 9.170"/>
    <s v="SDY6E95"/>
    <n v="229852"/>
    <n v="229852"/>
    <m/>
    <s v=""/>
    <s v="OK "/>
    <s v="RS PNEUS "/>
    <s v="21682-3"/>
    <n v="593.55999999999995"/>
    <n v="593.55999999999995"/>
    <s v=""/>
  </r>
  <r>
    <n v="3542"/>
    <s v="1524"/>
    <x v="4"/>
    <d v="2025-09-22T00:00:00"/>
    <m/>
    <x v="3"/>
    <s v="GRITSCH"/>
    <x v="5"/>
    <x v="4"/>
    <n v="1"/>
    <x v="3"/>
    <s v="TRASEIRO"/>
    <x v="4"/>
    <x v="56"/>
    <s v="BF188"/>
    <x v="1"/>
    <s v="CAMINHÃO VW 9.170"/>
    <s v="SDY6E95"/>
    <n v="229852"/>
    <n v="229852"/>
    <m/>
    <s v=""/>
    <s v="OK "/>
    <s v="RS PNEUS "/>
    <s v="21682-3"/>
    <n v="593.55999999999995"/>
    <n v="593.55999999999995"/>
    <s v=""/>
  </r>
  <r>
    <n v="3530"/>
    <s v="2625"/>
    <x v="4"/>
    <d v="2025-09-22T00:00:00"/>
    <m/>
    <x v="3"/>
    <s v="GRITSCH"/>
    <x v="3"/>
    <x v="18"/>
    <n v="1"/>
    <x v="1"/>
    <s v="DIANTEIRO"/>
    <x v="1"/>
    <x v="17"/>
    <s v="COMFORSER CF300"/>
    <x v="1"/>
    <s v="VW SAVEIRO"/>
    <s v="SFD2H38"/>
    <m/>
    <m/>
    <m/>
    <s v=""/>
    <s v="OK "/>
    <s v="MAUER PNEUS"/>
    <n v="152105"/>
    <n v="249"/>
    <n v="249"/>
    <s v=""/>
  </r>
  <r>
    <n v="3532"/>
    <s v="2625"/>
    <x v="4"/>
    <d v="2025-09-22T00:00:00"/>
    <m/>
    <x v="3"/>
    <s v="GRITSCH"/>
    <x v="3"/>
    <x v="18"/>
    <n v="1"/>
    <x v="1"/>
    <s v="DIANTEIRO"/>
    <x v="1"/>
    <x v="17"/>
    <s v="COMFORSER CF300"/>
    <x v="1"/>
    <s v="VW SAVEIRO"/>
    <s v="SFD2H38"/>
    <m/>
    <m/>
    <m/>
    <s v=""/>
    <s v="OK "/>
    <s v="MAUER PNEUS"/>
    <n v="152105"/>
    <n v="249"/>
    <n v="249"/>
    <s v=""/>
  </r>
  <r>
    <s v="1922"/>
    <s v="1024"/>
    <x v="4"/>
    <d v="2025-09-22T00:00:00"/>
    <m/>
    <x v="3"/>
    <s v="GRITSCH"/>
    <x v="5"/>
    <x v="4"/>
    <n v="1"/>
    <x v="4"/>
    <s v="TRAÇÃO"/>
    <x v="10"/>
    <x v="31"/>
    <s v="1 RECAP"/>
    <x v="0"/>
    <s v="CAMINHÃO VW 33.330"/>
    <s v="SEW5B72"/>
    <n v="267620"/>
    <n v="267620"/>
    <m/>
    <s v=""/>
    <s v="OK "/>
    <s v="FM PNEUS "/>
    <n v="12323"/>
    <n v="600"/>
    <n v="600"/>
    <s v=""/>
  </r>
  <r>
    <n v="2411"/>
    <s v="3824"/>
    <x v="4"/>
    <d v="2025-09-22T00:00:00"/>
    <m/>
    <x v="3"/>
    <s v="GRITSCH"/>
    <x v="5"/>
    <x v="4"/>
    <n v="1"/>
    <x v="4"/>
    <s v="TRAÇÃO"/>
    <x v="10"/>
    <x v="31"/>
    <s v="1 RECAP"/>
    <x v="0"/>
    <s v="CAMINHÃO VW 33.330"/>
    <s v="SEW5B72"/>
    <n v="267620"/>
    <n v="267620"/>
    <m/>
    <s v=""/>
    <s v="OK "/>
    <s v="FM PNEUS "/>
    <n v="12323"/>
    <n v="600"/>
    <n v="600"/>
    <s v=""/>
  </r>
  <r>
    <n v="2443"/>
    <s v="4222"/>
    <x v="4"/>
    <d v="2025-09-22T00:00:00"/>
    <m/>
    <x v="3"/>
    <s v="GRITSCH"/>
    <x v="5"/>
    <x v="4"/>
    <n v="1"/>
    <x v="4"/>
    <s v="TRAÇÃO"/>
    <x v="10"/>
    <x v="31"/>
    <s v="1 RECAP"/>
    <x v="0"/>
    <s v="CAMINHÃO VW 33.330"/>
    <s v="SEW5B72"/>
    <n v="267620"/>
    <n v="267620"/>
    <m/>
    <s v=""/>
    <s v="OK "/>
    <s v="FM PNEUS "/>
    <n v="12323"/>
    <n v="600"/>
    <n v="600"/>
    <s v=""/>
  </r>
  <r>
    <n v="2414"/>
    <s v="3823"/>
    <x v="4"/>
    <d v="2025-09-22T00:00:00"/>
    <m/>
    <x v="3"/>
    <s v="GRITSCH"/>
    <x v="5"/>
    <x v="4"/>
    <n v="1"/>
    <x v="4"/>
    <s v="TRAÇÃO"/>
    <x v="10"/>
    <x v="31"/>
    <s v="1 RECAP"/>
    <x v="0"/>
    <s v="CAMINHÃO VW 33.330"/>
    <s v="SEW5B72"/>
    <n v="267620"/>
    <n v="267620"/>
    <m/>
    <s v=""/>
    <s v="OK "/>
    <s v="FM PNEUS "/>
    <n v="12323"/>
    <n v="600"/>
    <n v="600"/>
    <s v=""/>
  </r>
  <r>
    <s v="3543"/>
    <s v="1925"/>
    <x v="4"/>
    <d v="2025-09-24T00:00:00"/>
    <m/>
    <x v="3"/>
    <s v="GRITSCH"/>
    <x v="5"/>
    <x v="4"/>
    <n v="1"/>
    <x v="4"/>
    <s v="DIANTEIRO"/>
    <x v="10"/>
    <x v="14"/>
    <s v="ECOWAL B1"/>
    <x v="1"/>
    <s v="CAMINÃO VOLVO VM330"/>
    <s v="SDP3I31"/>
    <n v="409657"/>
    <n v="409657"/>
    <m/>
    <s v=""/>
    <s v="OK "/>
    <s v="RS PNEUS "/>
    <n v="23324"/>
    <n v="1335.52"/>
    <n v="1335.52"/>
    <s v=""/>
  </r>
  <r>
    <n v="3544"/>
    <s v="1925"/>
    <x v="4"/>
    <d v="2025-09-24T00:00:00"/>
    <m/>
    <x v="3"/>
    <s v="GRITSCH"/>
    <x v="5"/>
    <x v="4"/>
    <n v="1"/>
    <x v="4"/>
    <s v="DIANTEIRO"/>
    <x v="10"/>
    <x v="14"/>
    <s v="ECOWAL B1"/>
    <x v="1"/>
    <s v="CAMINÃO VOLVO VM330"/>
    <s v="SDP3I31"/>
    <n v="409657"/>
    <n v="409657"/>
    <m/>
    <s v=""/>
    <s v="OK "/>
    <s v="RS PNEUS "/>
    <n v="23324"/>
    <n v="1335.52"/>
    <n v="1335.52"/>
    <s v=""/>
  </r>
  <r>
    <n v="3512"/>
    <s v="2025"/>
    <x v="4"/>
    <d v="2025-09-24T00:00:00"/>
    <m/>
    <x v="3"/>
    <s v="GRITSCH"/>
    <x v="5"/>
    <x v="24"/>
    <n v="1"/>
    <x v="1"/>
    <s v="DIANTEIRO"/>
    <x v="1"/>
    <x v="17"/>
    <s v="COMFORSER CF300"/>
    <x v="1"/>
    <s v="VW SAVEIRO"/>
    <s v="SDU9F71"/>
    <n v="231551"/>
    <m/>
    <m/>
    <s v=""/>
    <s v="OK "/>
    <s v="MAUER PNEUS"/>
    <n v="152105"/>
    <n v="249"/>
    <n v="249"/>
    <s v=""/>
  </r>
  <r>
    <n v="3519"/>
    <s v="2625"/>
    <x v="4"/>
    <d v="2025-09-24T00:00:00"/>
    <m/>
    <x v="3"/>
    <s v="GRITSCH"/>
    <x v="5"/>
    <x v="24"/>
    <n v="1"/>
    <x v="1"/>
    <s v="DIANTEIRO"/>
    <x v="1"/>
    <x v="17"/>
    <s v="COMFORSER CF300"/>
    <x v="1"/>
    <s v="VW SAVEIRO"/>
    <s v="SDU9F71"/>
    <n v="231551"/>
    <m/>
    <m/>
    <s v=""/>
    <s v="OK "/>
    <s v="MAUER PNEUS"/>
    <n v="152105"/>
    <n v="249"/>
    <n v="249"/>
    <s v=""/>
  </r>
  <r>
    <n v="3523"/>
    <s v="2625"/>
    <x v="4"/>
    <d v="2025-09-24T00:00:00"/>
    <m/>
    <x v="3"/>
    <s v="GRITSCH"/>
    <x v="5"/>
    <x v="24"/>
    <n v="1"/>
    <x v="1"/>
    <s v="TRASEIRO"/>
    <x v="1"/>
    <x v="17"/>
    <s v="COMFORSER CF300"/>
    <x v="1"/>
    <s v="VW SAVEIRO"/>
    <s v="SDU9F71"/>
    <n v="231551"/>
    <m/>
    <m/>
    <s v=""/>
    <s v="OK "/>
    <s v="MAUER PNEUS"/>
    <n v="152105"/>
    <n v="249"/>
    <n v="249"/>
    <s v=""/>
  </r>
  <r>
    <n v="3529"/>
    <s v="2625"/>
    <x v="4"/>
    <d v="2025-09-24T00:00:00"/>
    <m/>
    <x v="3"/>
    <s v="GRITSCH"/>
    <x v="5"/>
    <x v="24"/>
    <n v="1"/>
    <x v="1"/>
    <s v="TRASEIRO"/>
    <x v="1"/>
    <x v="17"/>
    <s v="COMFORSER CF300"/>
    <x v="1"/>
    <s v="VW SAVEIRO"/>
    <s v="SDU9F71"/>
    <n v="231551"/>
    <m/>
    <m/>
    <s v=""/>
    <s v="OK "/>
    <s v="MAUER PNEUS"/>
    <n v="152105"/>
    <n v="249"/>
    <n v="249"/>
    <s v=""/>
  </r>
  <r>
    <n v="3528"/>
    <s v="2625"/>
    <x v="4"/>
    <d v="2025-09-24T00:00:00"/>
    <m/>
    <x v="3"/>
    <s v="GRITSCH"/>
    <x v="5"/>
    <x v="9"/>
    <n v="1"/>
    <x v="1"/>
    <s v="DIANTEIRO"/>
    <x v="1"/>
    <x v="17"/>
    <s v="COMFORSER CF300"/>
    <x v="1"/>
    <s v="VW SAVEIRO"/>
    <s v="SDU9F80"/>
    <n v="249963"/>
    <m/>
    <m/>
    <s v=""/>
    <s v="OK "/>
    <s v="MAUER PNEUS"/>
    <n v="152105"/>
    <n v="249"/>
    <n v="249"/>
    <s v=""/>
  </r>
  <r>
    <s v="3531"/>
    <s v="2625"/>
    <x v="4"/>
    <d v="2025-09-24T00:00:00"/>
    <m/>
    <x v="3"/>
    <s v="GRITSCH"/>
    <x v="5"/>
    <x v="9"/>
    <n v="1"/>
    <x v="1"/>
    <s v="DIANTEIRO"/>
    <x v="1"/>
    <x v="17"/>
    <s v="COMFORSER CF300"/>
    <x v="1"/>
    <s v="VW SAVEIRO"/>
    <s v="SDU9F80"/>
    <n v="249963"/>
    <m/>
    <m/>
    <s v=""/>
    <s v="OK "/>
    <s v="MAUER PNEUS"/>
    <n v="152105"/>
    <n v="249"/>
    <n v="249"/>
    <s v=""/>
  </r>
  <r>
    <s v="3537"/>
    <s v="1925"/>
    <x v="4"/>
    <d v="2025-09-24T00:00:00"/>
    <m/>
    <x v="3"/>
    <s v="GRITSCH"/>
    <x v="5"/>
    <x v="4"/>
    <n v="1"/>
    <x v="4"/>
    <s v="DIANTEIRO"/>
    <x v="10"/>
    <x v="14"/>
    <s v="ECOWAL B1"/>
    <x v="1"/>
    <s v="CAMINHÃO VW 33.330"/>
    <s v="SEW5B72"/>
    <n v="268821"/>
    <n v="268821"/>
    <m/>
    <s v=""/>
    <s v="OK "/>
    <s v="RS PNEUS "/>
    <n v="23324"/>
    <n v="1335.52"/>
    <n v="1335.52"/>
    <s v=""/>
  </r>
  <r>
    <n v="3538"/>
    <s v="1725"/>
    <x v="4"/>
    <d v="2025-09-24T00:00:00"/>
    <m/>
    <x v="3"/>
    <s v="GRITSCH"/>
    <x v="5"/>
    <x v="4"/>
    <n v="1"/>
    <x v="4"/>
    <s v="DIANTEIRO"/>
    <x v="10"/>
    <x v="14"/>
    <s v="ECOWAL B1"/>
    <x v="1"/>
    <s v="CAMINHÃO VW 33.330"/>
    <s v="SEW5B72"/>
    <n v="268821"/>
    <n v="268821"/>
    <m/>
    <s v=""/>
    <s v="OK "/>
    <s v="RS PNEUS "/>
    <n v="23324"/>
    <n v="1335.52"/>
    <n v="1335.52"/>
    <s v=""/>
  </r>
  <r>
    <n v="3497"/>
    <s v="1525"/>
    <x v="4"/>
    <d v="2025-09-25T00:00:00"/>
    <m/>
    <x v="3"/>
    <s v="GRITSCH"/>
    <x v="5"/>
    <x v="4"/>
    <n v="1"/>
    <x v="4"/>
    <s v="DIANTEIRO"/>
    <x v="10"/>
    <x v="33"/>
    <s v="AMULET AT501"/>
    <x v="1"/>
    <s v="CAMINÃO VOLVO VM330"/>
    <s v="SEF8G23"/>
    <n v="2911141"/>
    <n v="2911141"/>
    <m/>
    <s v=""/>
    <s v="OK "/>
    <m/>
    <m/>
    <n v="0"/>
    <n v="0"/>
    <s v=""/>
  </r>
  <r>
    <n v="3499"/>
    <s v="1525"/>
    <x v="4"/>
    <d v="2025-09-25T00:00:00"/>
    <m/>
    <x v="3"/>
    <s v="GRITSCH"/>
    <x v="5"/>
    <x v="4"/>
    <n v="1"/>
    <x v="4"/>
    <s v="DIANTEIRO"/>
    <x v="10"/>
    <x v="33"/>
    <s v="AMULET AT501"/>
    <x v="1"/>
    <s v="CAMINÃO VOLVO VM330"/>
    <s v="SEF8G23"/>
    <n v="2911141"/>
    <n v="2911141"/>
    <m/>
    <s v=""/>
    <s v="OK "/>
    <m/>
    <m/>
    <n v="0"/>
    <n v="0"/>
    <s v=""/>
  </r>
  <r>
    <n v="3500"/>
    <s v="2025"/>
    <x v="4"/>
    <d v="2025-09-25T00:00:00"/>
    <m/>
    <x v="3"/>
    <s v="GRITSCH"/>
    <x v="5"/>
    <x v="4"/>
    <n v="1"/>
    <x v="4"/>
    <s v="DIANTEIRO"/>
    <x v="10"/>
    <x v="33"/>
    <s v="AMULET AT501"/>
    <x v="1"/>
    <s v="CAMINÃO VOLVO VM330"/>
    <s v="SEF8G23"/>
    <n v="2911141"/>
    <n v="2911141"/>
    <m/>
    <s v=""/>
    <s v="OK "/>
    <m/>
    <m/>
    <n v="0"/>
    <n v="0"/>
    <s v=""/>
  </r>
  <r>
    <n v="3501"/>
    <s v="2025"/>
    <x v="4"/>
    <d v="2025-09-25T00:00:00"/>
    <m/>
    <x v="3"/>
    <s v="GRITSCH"/>
    <x v="5"/>
    <x v="4"/>
    <n v="1"/>
    <x v="4"/>
    <s v="DIANTEIRO"/>
    <x v="10"/>
    <x v="33"/>
    <s v="AMULET AT501"/>
    <x v="1"/>
    <s v="CAMINÃO VOLVO VM330"/>
    <s v="SEF8G23"/>
    <n v="2911141"/>
    <n v="2911141"/>
    <m/>
    <s v=""/>
    <s v="OK "/>
    <m/>
    <m/>
    <n v="0"/>
    <n v="0"/>
    <s v=""/>
  </r>
  <r>
    <s v="3513"/>
    <s v="2625"/>
    <x v="4"/>
    <d v="2025-09-25T00:00:00"/>
    <m/>
    <x v="3"/>
    <s v="GRITSCH"/>
    <x v="5"/>
    <x v="8"/>
    <n v="1"/>
    <x v="1"/>
    <s v="DIANTEIRO"/>
    <x v="1"/>
    <x v="17"/>
    <s v="COMFORSER CF300"/>
    <x v="1"/>
    <s v="VW SAVEIRO"/>
    <s v="SEH0B26"/>
    <n v="208755"/>
    <m/>
    <m/>
    <s v=""/>
    <s v="OK "/>
    <s v="MAUER PNEUS"/>
    <n v="152105"/>
    <n v="249"/>
    <n v="249"/>
    <s v=""/>
  </r>
  <r>
    <s v="3514"/>
    <s v="2625"/>
    <x v="4"/>
    <d v="2025-09-25T00:00:00"/>
    <m/>
    <x v="3"/>
    <s v="GRITSCH"/>
    <x v="5"/>
    <x v="8"/>
    <n v="1"/>
    <x v="1"/>
    <s v="DIANTEIRO"/>
    <x v="1"/>
    <x v="17"/>
    <s v="COMFORSER CF300"/>
    <x v="1"/>
    <s v="VW SAVEIRO"/>
    <s v="SEH0B26"/>
    <n v="208755"/>
    <m/>
    <m/>
    <s v=""/>
    <s v="OK "/>
    <s v="MAUER PNEUS"/>
    <n v="152105"/>
    <n v="249"/>
    <n v="249"/>
    <s v=""/>
  </r>
  <r>
    <n v="3561"/>
    <s v="2025"/>
    <x v="4"/>
    <d v="2025-09-25T00:00:00"/>
    <m/>
    <x v="3"/>
    <s v="GRITSCH"/>
    <x v="5"/>
    <x v="8"/>
    <n v="1"/>
    <x v="0"/>
    <s v="DIANTEIRO"/>
    <x v="0"/>
    <x v="13"/>
    <s v="ROADX"/>
    <x v="1"/>
    <s v="RENAULT MASTER"/>
    <s v="BEP1I25"/>
    <n v="189500"/>
    <m/>
    <m/>
    <s v=""/>
    <s v="OK "/>
    <s v="RS PNEUS "/>
    <s v="23324-1"/>
    <n v="395.24"/>
    <n v="395.24"/>
    <s v=""/>
  </r>
  <r>
    <n v="3562"/>
    <s v="2025"/>
    <x v="4"/>
    <d v="2025-09-25T00:00:00"/>
    <m/>
    <x v="3"/>
    <s v="GRITSCH"/>
    <x v="5"/>
    <x v="8"/>
    <n v="1"/>
    <x v="0"/>
    <s v="DIANTEIRO"/>
    <x v="0"/>
    <x v="13"/>
    <s v="ROADX"/>
    <x v="1"/>
    <s v="RENAULT MASTER"/>
    <s v="BEP1I25"/>
    <n v="189500"/>
    <m/>
    <m/>
    <s v=""/>
    <s v="OK "/>
    <s v="RS PNEUS "/>
    <s v="23324-1"/>
    <n v="396.24"/>
    <n v="396.24"/>
    <s v=""/>
  </r>
  <r>
    <n v="3567"/>
    <s v="2025"/>
    <x v="4"/>
    <d v="2025-09-25T00:00:00"/>
    <m/>
    <x v="3"/>
    <s v="GRITSCH"/>
    <x v="5"/>
    <x v="8"/>
    <n v="1"/>
    <x v="0"/>
    <s v="TRASEIRO"/>
    <x v="0"/>
    <x v="13"/>
    <s v="ROADX"/>
    <x v="1"/>
    <s v="RENAULT MASTER"/>
    <s v="BEP1I25"/>
    <n v="189500"/>
    <m/>
    <m/>
    <s v=""/>
    <s v="OK "/>
    <s v="RS PNEUS "/>
    <s v="23324-1"/>
    <n v="395.24"/>
    <n v="395.24"/>
    <s v=""/>
  </r>
  <r>
    <n v="3568"/>
    <s v="2025"/>
    <x v="4"/>
    <d v="2025-09-25T00:00:00"/>
    <m/>
    <x v="3"/>
    <s v="GRITSCH"/>
    <x v="5"/>
    <x v="8"/>
    <n v="1"/>
    <x v="0"/>
    <s v="TRASEIRO"/>
    <x v="0"/>
    <x v="13"/>
    <s v="ROADX"/>
    <x v="1"/>
    <s v="RENAULT MASTER"/>
    <s v="BEP1I25"/>
    <n v="189500"/>
    <m/>
    <m/>
    <s v=""/>
    <s v="OK "/>
    <s v="RS PNEUS "/>
    <s v="23324-1"/>
    <n v="396.24"/>
    <n v="396.24"/>
    <s v=""/>
  </r>
  <r>
    <n v="3137"/>
    <s v="2924"/>
    <x v="4"/>
    <d v="2025-09-25T00:00:00"/>
    <m/>
    <x v="3"/>
    <s v="GRITSCH"/>
    <x v="2"/>
    <x v="3"/>
    <n v="1"/>
    <x v="0"/>
    <s v="TRASEIRO"/>
    <x v="0"/>
    <x v="39"/>
    <s v="SUNNY NL106"/>
    <x v="1"/>
    <s v="RENAULT MASTER"/>
    <s v="TAS4A46"/>
    <n v="31246"/>
    <m/>
    <m/>
    <s v=""/>
    <s v="OK "/>
    <s v="EST"/>
    <s v="EST"/>
    <n v="0"/>
    <n v="0"/>
    <s v=""/>
  </r>
  <r>
    <n v="2606"/>
    <s v="4424"/>
    <x v="4"/>
    <d v="2025-09-25T00:00:00"/>
    <m/>
    <x v="3"/>
    <s v="GRITSCH"/>
    <x v="2"/>
    <x v="3"/>
    <n v="1"/>
    <x v="0"/>
    <s v="TRASEIRO"/>
    <x v="0"/>
    <x v="39"/>
    <s v="SUNNY NL106"/>
    <x v="1"/>
    <s v="RENAULT MASTER"/>
    <s v="TAS4A46"/>
    <n v="31246"/>
    <m/>
    <m/>
    <s v=""/>
    <s v="OK "/>
    <s v="EST"/>
    <s v="EST"/>
    <n v="0"/>
    <n v="0"/>
    <s v=""/>
  </r>
  <r>
    <n v="2362"/>
    <m/>
    <x v="4"/>
    <d v="2025-09-25T00:00:00"/>
    <m/>
    <x v="3"/>
    <s v="GRITSCH"/>
    <x v="5"/>
    <x v="4"/>
    <n v="1"/>
    <x v="4"/>
    <s v="TRAÇÃO"/>
    <x v="10"/>
    <x v="31"/>
    <s v="RECAP"/>
    <x v="0"/>
    <s v="CAMINHÃO VW 33.330"/>
    <s v="SEO8J46"/>
    <n v="292424"/>
    <m/>
    <m/>
    <s v=""/>
    <s v="OK "/>
    <s v="FM PNEUS "/>
    <n v="12516"/>
    <n v="600"/>
    <n v="600"/>
    <s v=""/>
  </r>
  <r>
    <n v="1921"/>
    <m/>
    <x v="4"/>
    <d v="2025-09-25T00:00:00"/>
    <m/>
    <x v="3"/>
    <s v="GRITSCH"/>
    <x v="5"/>
    <x v="4"/>
    <n v="1"/>
    <x v="4"/>
    <s v="TRAÇÃO"/>
    <x v="10"/>
    <x v="31"/>
    <s v="RECAP"/>
    <x v="0"/>
    <s v="CAMINHÃO VW 33.330"/>
    <s v="SEO8J46"/>
    <n v="292424"/>
    <m/>
    <m/>
    <s v=""/>
    <s v="OK "/>
    <s v="FM PNEUS "/>
    <n v="12516"/>
    <n v="600"/>
    <n v="600"/>
    <s v=""/>
  </r>
  <r>
    <s v="2051"/>
    <m/>
    <x v="4"/>
    <d v="2025-09-25T00:00:00"/>
    <m/>
    <x v="3"/>
    <s v="GRITSCH"/>
    <x v="5"/>
    <x v="4"/>
    <n v="1"/>
    <x v="4"/>
    <s v="TRAÇÃO"/>
    <x v="10"/>
    <x v="31"/>
    <s v="RECAP"/>
    <x v="0"/>
    <s v="CAMINHÃO VW 33.330"/>
    <s v="SEO8J46"/>
    <n v="292424"/>
    <m/>
    <m/>
    <s v=""/>
    <s v="OK "/>
    <s v="FM PNEUS "/>
    <n v="12323"/>
    <n v="600"/>
    <n v="600"/>
    <s v=""/>
  </r>
  <r>
    <n v="3569"/>
    <m/>
    <x v="4"/>
    <d v="2025-09-25T00:00:00"/>
    <m/>
    <x v="3"/>
    <s v="GRITSCH"/>
    <x v="5"/>
    <x v="4"/>
    <n v="1"/>
    <x v="4"/>
    <s v="TRAÇÃO"/>
    <x v="10"/>
    <x v="31"/>
    <s v="RECAP"/>
    <x v="0"/>
    <s v="CAMINHÃO VW 33.330"/>
    <s v="SEO8J46"/>
    <n v="292424"/>
    <m/>
    <m/>
    <s v=""/>
    <s v="OK "/>
    <s v="FM PNEUS "/>
    <n v="12323"/>
    <n v="600"/>
    <n v="600"/>
    <s v=""/>
  </r>
  <r>
    <n v="126"/>
    <s v="0122"/>
    <x v="4"/>
    <d v="2025-09-25T00:00:00"/>
    <m/>
    <x v="3"/>
    <s v="GRITSCH"/>
    <x v="2"/>
    <x v="14"/>
    <n v="1"/>
    <x v="4"/>
    <s v="TRAÇÃO"/>
    <x v="10"/>
    <x v="31"/>
    <s v="RECAP"/>
    <x v="0"/>
    <s v="ATEGO 2429"/>
    <s v="TBG7A13"/>
    <n v="71208"/>
    <m/>
    <m/>
    <s v=""/>
    <s v="OK "/>
    <s v="FM PNEUS "/>
    <s v="12323-1"/>
    <n v="530"/>
    <n v="530"/>
    <s v=""/>
  </r>
  <r>
    <n v="107"/>
    <s v="0107"/>
    <x v="4"/>
    <d v="2025-09-25T00:00:00"/>
    <m/>
    <x v="3"/>
    <s v="GRITSCH"/>
    <x v="2"/>
    <x v="14"/>
    <n v="1"/>
    <x v="4"/>
    <s v="TRAÇÃO"/>
    <x v="10"/>
    <x v="31"/>
    <s v="RECAP"/>
    <x v="0"/>
    <s v="ATEGO 2429"/>
    <s v="TBG7A13"/>
    <n v="71208"/>
    <m/>
    <m/>
    <s v=""/>
    <s v="OK "/>
    <s v="FM PNEUS "/>
    <s v="12323-1"/>
    <n v="530"/>
    <n v="530"/>
    <s v=""/>
  </r>
  <r>
    <n v="896"/>
    <s v="0623"/>
    <x v="4"/>
    <d v="2025-09-25T00:00:00"/>
    <m/>
    <x v="3"/>
    <s v="GRITSCH"/>
    <x v="2"/>
    <x v="14"/>
    <n v="1"/>
    <x v="4"/>
    <s v="TRAÇÃO"/>
    <x v="10"/>
    <x v="31"/>
    <s v="RECAP"/>
    <x v="0"/>
    <s v="ATEGO 2429"/>
    <s v="TBG7A13"/>
    <n v="71208"/>
    <m/>
    <m/>
    <s v=""/>
    <s v="OK "/>
    <s v="FM PNEUS "/>
    <s v="12577-1"/>
    <n v="530"/>
    <n v="530"/>
    <s v=""/>
  </r>
  <r>
    <n v="63"/>
    <s v="2919"/>
    <x v="4"/>
    <d v="2025-09-25T00:00:00"/>
    <m/>
    <x v="3"/>
    <s v="GRITSCH"/>
    <x v="2"/>
    <x v="14"/>
    <n v="1"/>
    <x v="4"/>
    <s v="TRAÇÃO"/>
    <x v="10"/>
    <x v="31"/>
    <s v="RECAP"/>
    <x v="0"/>
    <s v="ATEGO 2429"/>
    <s v="TBG7A13"/>
    <n v="71208"/>
    <m/>
    <m/>
    <s v=""/>
    <s v="OK "/>
    <s v="FM PNEUS "/>
    <s v="12577-1"/>
    <n v="530"/>
    <n v="530"/>
    <s v=""/>
  </r>
  <r>
    <n v="3370"/>
    <s v="1525"/>
    <x v="4"/>
    <d v="2025-10-03T00:00:00"/>
    <m/>
    <x v="4"/>
    <s v="GRITSCH"/>
    <x v="2"/>
    <x v="7"/>
    <n v="1"/>
    <x v="1"/>
    <s v="DIANTEIRO"/>
    <x v="20"/>
    <x v="17"/>
    <s v="COMFORSER CF300"/>
    <x v="1"/>
    <s v="VW GOL"/>
    <s v="RHK5H90"/>
    <n v="80803"/>
    <m/>
    <m/>
    <s v=""/>
    <s v="OK "/>
    <s v="GOMMA "/>
    <s v="84643-1"/>
    <n v="259.52"/>
    <n v="259.52"/>
    <s v=""/>
  </r>
  <r>
    <n v="3368"/>
    <s v="1625"/>
    <x v="4"/>
    <d v="2025-10-03T00:00:00"/>
    <m/>
    <x v="4"/>
    <s v="GRITSCH"/>
    <x v="2"/>
    <x v="7"/>
    <n v="1"/>
    <x v="1"/>
    <s v="DIANTEIRO"/>
    <x v="20"/>
    <x v="17"/>
    <s v="COMFORSER CF300"/>
    <x v="1"/>
    <s v="VW GOL"/>
    <s v="RHK5H90"/>
    <n v="80803"/>
    <m/>
    <m/>
    <s v=""/>
    <s v="OK "/>
    <s v="GOMMA "/>
    <s v="84643-1"/>
    <n v="259.52"/>
    <n v="259.52"/>
    <s v=""/>
  </r>
  <r>
    <n v="3600"/>
    <s v="2624"/>
    <x v="4"/>
    <d v="2025-10-03T00:00:00"/>
    <m/>
    <x v="4"/>
    <s v="GRITSCH"/>
    <x v="2"/>
    <x v="3"/>
    <n v="1"/>
    <x v="1"/>
    <s v="DIANTEIRO"/>
    <x v="11"/>
    <x v="14"/>
    <s v="FAST WAY"/>
    <x v="1"/>
    <s v="FIAT STRADA"/>
    <s v="SDT8I68"/>
    <m/>
    <m/>
    <m/>
    <s v=""/>
    <s v="OK "/>
    <s v="MAUER PNEUS"/>
    <s v="148113-2"/>
    <n v="269"/>
    <n v="269"/>
    <s v=""/>
  </r>
  <r>
    <n v="3601"/>
    <s v="2624"/>
    <x v="4"/>
    <d v="2025-10-03T00:00:00"/>
    <m/>
    <x v="4"/>
    <s v="GRITSCH"/>
    <x v="2"/>
    <x v="3"/>
    <n v="1"/>
    <x v="1"/>
    <s v="DIANTEIRO"/>
    <x v="11"/>
    <x v="14"/>
    <s v="FAST WAY"/>
    <x v="1"/>
    <s v="FIAT STRADA"/>
    <s v="SDT8I68"/>
    <m/>
    <m/>
    <m/>
    <s v=""/>
    <s v="OK "/>
    <s v="MAUER PNEUS"/>
    <s v="148113-2"/>
    <n v="269"/>
    <n v="269"/>
    <s v=""/>
  </r>
  <r>
    <n v="3483"/>
    <s v="1625"/>
    <x v="4"/>
    <d v="2025-10-03T00:00:00"/>
    <m/>
    <x v="4"/>
    <s v="GRITSCH"/>
    <x v="5"/>
    <x v="24"/>
    <n v="1"/>
    <x v="1"/>
    <s v="DIANTEIRO"/>
    <x v="11"/>
    <x v="17"/>
    <s v="COMFORSER CF300"/>
    <x v="1"/>
    <s v="FIAT STRADA"/>
    <s v="SDW2F35"/>
    <n v="163105"/>
    <m/>
    <m/>
    <s v=""/>
    <s v="OK "/>
    <s v="MAUER PNEUS"/>
    <s v="151569-1"/>
    <n v="265"/>
    <n v="265"/>
    <s v=""/>
  </r>
  <r>
    <n v="3459"/>
    <s v="1625"/>
    <x v="4"/>
    <d v="2025-10-03T00:00:00"/>
    <m/>
    <x v="4"/>
    <s v="GRITSCH"/>
    <x v="5"/>
    <x v="24"/>
    <n v="1"/>
    <x v="1"/>
    <s v="DIANTEIRO"/>
    <x v="11"/>
    <x v="17"/>
    <s v="COMFORSER CF300"/>
    <x v="1"/>
    <s v="FIAT STRADA"/>
    <s v="SDW2F35"/>
    <n v="163105"/>
    <m/>
    <m/>
    <s v=""/>
    <s v="OK "/>
    <s v="MAUER PNEUS"/>
    <s v="151569-1"/>
    <n v="265"/>
    <n v="265"/>
    <s v=""/>
  </r>
  <r>
    <n v="3299"/>
    <s v="2225"/>
    <x v="4"/>
    <d v="2025-10-03T00:00:00"/>
    <m/>
    <x v="4"/>
    <s v="GRITSCH"/>
    <x v="5"/>
    <x v="24"/>
    <n v="1"/>
    <x v="1"/>
    <s v="TRASEIRO"/>
    <x v="11"/>
    <x v="17"/>
    <s v="COMFORSER CF300"/>
    <x v="1"/>
    <s v="FIAT STRADA"/>
    <s v="SDW2F35"/>
    <n v="163105"/>
    <m/>
    <m/>
    <s v=""/>
    <s v="OK "/>
    <s v="MAUER PNEUS"/>
    <s v="151569-1"/>
    <n v="265"/>
    <n v="265"/>
    <s v=""/>
  </r>
  <r>
    <n v="3480"/>
    <s v="2425"/>
    <x v="4"/>
    <d v="2025-10-03T00:00:00"/>
    <m/>
    <x v="4"/>
    <s v="GRITSCH"/>
    <x v="5"/>
    <x v="24"/>
    <n v="1"/>
    <x v="1"/>
    <s v="TRASEIRO"/>
    <x v="11"/>
    <x v="17"/>
    <s v="COMFORSER CF300"/>
    <x v="1"/>
    <s v="FIAT STRADA"/>
    <s v="SDW2F35"/>
    <n v="163105"/>
    <m/>
    <m/>
    <s v=""/>
    <s v="OK "/>
    <s v="MAUER PNEUS"/>
    <s v="151569-1"/>
    <n v="265"/>
    <n v="265"/>
    <s v=""/>
  </r>
  <r>
    <n v="3468"/>
    <s v="2025"/>
    <x v="4"/>
    <d v="2025-10-03T00:00:00"/>
    <m/>
    <x v="4"/>
    <s v="GRITSCH"/>
    <x v="5"/>
    <x v="9"/>
    <n v="1"/>
    <x v="1"/>
    <s v="DIANTEIRO"/>
    <x v="11"/>
    <x v="17"/>
    <s v="COMFORSER CF300"/>
    <x v="1"/>
    <s v="FIAT STRADA"/>
    <s v="SED9B31"/>
    <n v="111866"/>
    <m/>
    <m/>
    <s v=""/>
    <s v="OK "/>
    <s v="MAUER PNEUS"/>
    <s v="148113-2"/>
    <n v="269"/>
    <n v="269"/>
    <s v=""/>
  </r>
  <r>
    <n v="3290"/>
    <s v="2025"/>
    <x v="4"/>
    <d v="2025-10-03T00:00:00"/>
    <m/>
    <x v="4"/>
    <s v="GRITSCH"/>
    <x v="5"/>
    <x v="9"/>
    <n v="1"/>
    <x v="1"/>
    <s v="DIANTEIRO"/>
    <x v="11"/>
    <x v="17"/>
    <s v="COMFORSER CF300"/>
    <x v="1"/>
    <s v="FIAT STRADA"/>
    <s v="SED9B31"/>
    <n v="111866"/>
    <m/>
    <m/>
    <s v=""/>
    <s v="OK "/>
    <s v="MAUER PNEUS"/>
    <s v="148113-2"/>
    <n v="269"/>
    <n v="269"/>
    <s v=""/>
  </r>
  <r>
    <n v="3479"/>
    <s v="1625"/>
    <x v="4"/>
    <d v="2025-10-03T00:00:00"/>
    <m/>
    <x v="4"/>
    <s v="GRITSCH"/>
    <x v="5"/>
    <x v="9"/>
    <n v="1"/>
    <x v="1"/>
    <s v="TRASEIRO"/>
    <x v="11"/>
    <x v="17"/>
    <s v="COMFORSER CF300"/>
    <x v="1"/>
    <s v="FIAT STRADA"/>
    <s v="SED9B31"/>
    <n v="111866"/>
    <m/>
    <m/>
    <s v=""/>
    <s v="OK "/>
    <s v="MAUER PNEUS"/>
    <s v="151569-1"/>
    <n v="265"/>
    <n v="265"/>
    <s v=""/>
  </r>
  <r>
    <n v="3495"/>
    <s v="2425"/>
    <x v="4"/>
    <d v="2025-10-03T00:00:00"/>
    <m/>
    <x v="4"/>
    <s v="GRITSCH"/>
    <x v="5"/>
    <x v="9"/>
    <n v="1"/>
    <x v="1"/>
    <s v="TRASEIRO"/>
    <x v="11"/>
    <x v="17"/>
    <s v="COMFORSER CF300"/>
    <x v="1"/>
    <s v="FIAT STRADA"/>
    <s v="SED9B31"/>
    <n v="111866"/>
    <m/>
    <m/>
    <s v=""/>
    <s v="OK "/>
    <s v="MAUER PNEUS"/>
    <s v="151569-1"/>
    <n v="265"/>
    <n v="265"/>
    <s v=""/>
  </r>
  <r>
    <s v="3582"/>
    <s v="2025"/>
    <x v="4"/>
    <d v="2025-10-03T00:00:00"/>
    <m/>
    <x v="4"/>
    <s v="GRITSCH"/>
    <x v="2"/>
    <x v="3"/>
    <n v="1"/>
    <x v="1"/>
    <s v="TRAS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554"/>
    <s v="2025"/>
    <x v="4"/>
    <d v="2025-10-03T00:00:00"/>
    <m/>
    <x v="4"/>
    <s v="GRITSCH"/>
    <x v="5"/>
    <x v="22"/>
    <n v="1"/>
    <x v="0"/>
    <s v="TRASEIRO"/>
    <x v="0"/>
    <x v="13"/>
    <s v="ROADX"/>
    <x v="1"/>
    <s v="RENAULT MASTER"/>
    <s v="RHS3G78"/>
    <m/>
    <m/>
    <m/>
    <s v=""/>
    <s v="OK "/>
    <s v="RS PNEUS "/>
    <s v="23324-1"/>
    <n v="393.24"/>
    <n v="393.24"/>
    <s v=""/>
  </r>
  <r>
    <n v="3545"/>
    <s v="2025"/>
    <x v="4"/>
    <d v="2025-10-03T00:00:00"/>
    <m/>
    <x v="4"/>
    <s v="GRITSCH"/>
    <x v="5"/>
    <x v="22"/>
    <n v="1"/>
    <x v="0"/>
    <s v="TRASEIRO"/>
    <x v="0"/>
    <x v="13"/>
    <s v="ROADX"/>
    <x v="1"/>
    <s v="RENAULT MASTER"/>
    <s v="RHS3G78"/>
    <m/>
    <m/>
    <m/>
    <s v=""/>
    <s v="OK "/>
    <s v="RS PNEUS "/>
    <s v="23324-1"/>
    <n v="393.24"/>
    <n v="393.24"/>
    <s v=""/>
  </r>
  <r>
    <s v="3136"/>
    <s v="2924"/>
    <x v="4"/>
    <d v="2025-10-03T00:00:00"/>
    <m/>
    <x v="4"/>
    <s v="GRITSCH"/>
    <x v="3"/>
    <x v="18"/>
    <n v="1"/>
    <x v="0"/>
    <s v="TRASEIRO"/>
    <x v="0"/>
    <x v="39"/>
    <s v="SUNNY NL106"/>
    <x v="1"/>
    <s v="RENAULT MASTER"/>
    <m/>
    <m/>
    <m/>
    <m/>
    <s v=""/>
    <s v="OK "/>
    <s v="EST "/>
    <s v="EST "/>
    <n v="0"/>
    <n v="0"/>
    <s v=""/>
  </r>
  <r>
    <n v="3583"/>
    <s v="2025"/>
    <x v="4"/>
    <d v="2025-10-03T00:00:00"/>
    <m/>
    <x v="4"/>
    <s v="GRITSCH"/>
    <x v="2"/>
    <x v="3"/>
    <n v="1"/>
    <x v="1"/>
    <s v="TRAS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585"/>
    <s v="2425"/>
    <x v="4"/>
    <d v="2025-10-03T00:00:00"/>
    <m/>
    <x v="4"/>
    <s v="GRITSCH"/>
    <x v="2"/>
    <x v="3"/>
    <n v="1"/>
    <x v="1"/>
    <s v="DIANT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599"/>
    <s v="1025"/>
    <x v="4"/>
    <d v="2025-10-03T00:00:00"/>
    <m/>
    <x v="4"/>
    <s v="GRITSCH"/>
    <x v="2"/>
    <x v="3"/>
    <n v="1"/>
    <x v="1"/>
    <s v="DIANT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602"/>
    <m/>
    <x v="4"/>
    <d v="2025-10-06T00:00:00"/>
    <m/>
    <x v="4"/>
    <s v="GRITSCH"/>
    <x v="5"/>
    <x v="4"/>
    <n v="1"/>
    <x v="2"/>
    <s v="DIANTEIRO"/>
    <x v="2"/>
    <x v="11"/>
    <s v="HIFLY SUPER2000"/>
    <x v="1"/>
    <s v="FIAT FIORINO"/>
    <s v="BEX5C08"/>
    <n v="116900"/>
    <n v="116900"/>
    <m/>
    <s v=""/>
    <s v="OK "/>
    <s v="GOMMA "/>
    <n v="4383"/>
    <n v="253.16"/>
    <n v="253.16"/>
    <s v=""/>
  </r>
  <r>
    <n v="3603"/>
    <m/>
    <x v="4"/>
    <d v="2025-10-06T00:00:00"/>
    <m/>
    <x v="4"/>
    <s v="GRITSCH"/>
    <x v="5"/>
    <x v="4"/>
    <n v="1"/>
    <x v="2"/>
    <s v="DIANTEIRO"/>
    <x v="2"/>
    <x v="11"/>
    <s v="HIFLY SUPER2000"/>
    <x v="1"/>
    <s v="FIAT FIORINO"/>
    <s v="BEX5C08"/>
    <n v="116900"/>
    <n v="116900"/>
    <m/>
    <s v=""/>
    <s v="OK "/>
    <s v="GOMMA "/>
    <n v="4383"/>
    <n v="253.16"/>
    <n v="253.16"/>
    <s v=""/>
  </r>
  <r>
    <s v="3432"/>
    <m/>
    <x v="4"/>
    <d v="2025-10-06T00:00:00"/>
    <m/>
    <x v="4"/>
    <s v="GRITSCH"/>
    <x v="5"/>
    <x v="4"/>
    <n v="1"/>
    <x v="2"/>
    <s v="TRASEIRO"/>
    <x v="2"/>
    <x v="11"/>
    <s v="HIFLY SUPER2000"/>
    <x v="1"/>
    <s v="FIAT FIORINO"/>
    <s v="BEX5C08"/>
    <n v="116900"/>
    <n v="116900"/>
    <m/>
    <s v=""/>
    <s v="OK "/>
    <s v="GOMMA "/>
    <n v="4383"/>
    <n v="253.16"/>
    <n v="253.16"/>
    <s v=""/>
  </r>
  <r>
    <s v="3433"/>
    <m/>
    <x v="4"/>
    <d v="2025-10-06T00:00:00"/>
    <m/>
    <x v="4"/>
    <s v="GRITSCH"/>
    <x v="5"/>
    <x v="4"/>
    <n v="1"/>
    <x v="2"/>
    <s v="TRASEIRO"/>
    <x v="2"/>
    <x v="11"/>
    <s v="HIFLY SUPER2000"/>
    <x v="1"/>
    <s v="FIAT FIORINO"/>
    <s v="BEX5C08"/>
    <n v="116900"/>
    <n v="116900"/>
    <m/>
    <s v=""/>
    <s v="OK "/>
    <s v="GOMMA "/>
    <n v="4383"/>
    <n v="253.16"/>
    <n v="253.16"/>
    <s v=""/>
  </r>
  <r>
    <s v="3325"/>
    <s v="1125"/>
    <x v="4"/>
    <d v="2025-10-09T00:00:00"/>
    <m/>
    <x v="4"/>
    <s v="GRITSCH"/>
    <x v="3"/>
    <x v="18"/>
    <n v="1"/>
    <x v="1"/>
    <s v="DIANTEIRO"/>
    <x v="16"/>
    <x v="11"/>
    <s v="HIFLY HF261 TECHCO 1"/>
    <x v="1"/>
    <s v="VW GOL"/>
    <s v="RHK5H76"/>
    <n v="85529"/>
    <m/>
    <m/>
    <s v=""/>
    <s v="OK "/>
    <s v="MAUER PNEUS"/>
    <n v="4306"/>
    <n v="249"/>
    <n v="249"/>
    <s v=""/>
  </r>
  <r>
    <s v="3326"/>
    <s v="1125"/>
    <x v="4"/>
    <d v="2025-10-09T00:00:00"/>
    <m/>
    <x v="4"/>
    <s v="GRITSCH"/>
    <x v="3"/>
    <x v="18"/>
    <n v="1"/>
    <x v="1"/>
    <s v="DIANTEIRO"/>
    <x v="16"/>
    <x v="11"/>
    <s v="HIFLY HF261 TECHCO 1"/>
    <x v="1"/>
    <s v="VW GOL"/>
    <s v="RHK5H76"/>
    <n v="85529"/>
    <m/>
    <m/>
    <s v=""/>
    <s v="OK "/>
    <s v="MAUER PNEUS"/>
    <n v="4306"/>
    <n v="249"/>
    <n v="249"/>
    <s v=""/>
  </r>
  <r>
    <s v="3482"/>
    <s v="2225"/>
    <x v="4"/>
    <d v="2025-10-09T00:00:00"/>
    <m/>
    <x v="4"/>
    <s v="GRITSCH"/>
    <x v="8"/>
    <x v="2"/>
    <n v="1"/>
    <x v="1"/>
    <s v="DIANTEIRO"/>
    <x v="11"/>
    <x v="17"/>
    <s v="COMFORSER CF300"/>
    <x v="1"/>
    <s v="FIAT STRADA"/>
    <s v="SDR4D35"/>
    <n v="109204"/>
    <m/>
    <m/>
    <s v=""/>
    <s v="OK "/>
    <s v="MAUER PNEUS"/>
    <s v="151569-1"/>
    <n v="249.9"/>
    <n v="249.9"/>
    <s v=""/>
  </r>
  <r>
    <s v="3484"/>
    <s v="2225"/>
    <x v="4"/>
    <d v="2025-10-09T00:00:00"/>
    <m/>
    <x v="4"/>
    <s v="GRITSCH"/>
    <x v="8"/>
    <x v="2"/>
    <n v="1"/>
    <x v="1"/>
    <s v="DIANTEIRO"/>
    <x v="11"/>
    <x v="17"/>
    <s v="COMFORSER CF300"/>
    <x v="1"/>
    <s v="FIAT STRADA"/>
    <s v="SDR4D35"/>
    <n v="109204"/>
    <m/>
    <m/>
    <s v=""/>
    <s v="OK "/>
    <s v="MAUER PNEUS"/>
    <s v="151569-1"/>
    <n v="249.9"/>
    <n v="249.9"/>
    <s v=""/>
  </r>
  <r>
    <n v="3556"/>
    <s v="2025"/>
    <x v="4"/>
    <d v="2025-10-09T00:00:00"/>
    <m/>
    <x v="4"/>
    <s v="GRITSCH"/>
    <x v="5"/>
    <x v="10"/>
    <n v="1"/>
    <x v="0"/>
    <s v="DIANTEIRO"/>
    <x v="0"/>
    <x v="13"/>
    <s v="ROADX"/>
    <x v="1"/>
    <s v="RENAULT MASTER"/>
    <s v="BEP9C20"/>
    <n v="82839"/>
    <n v="82839"/>
    <m/>
    <s v=""/>
    <s v="OK "/>
    <s v="RS PNEUS "/>
    <s v="23324-1"/>
    <n v="393.24"/>
    <n v="393.24"/>
    <s v=""/>
  </r>
  <r>
    <n v="3555"/>
    <s v="2025"/>
    <x v="4"/>
    <d v="2025-10-09T00:00:00"/>
    <m/>
    <x v="4"/>
    <s v="GRITSCH"/>
    <x v="5"/>
    <x v="10"/>
    <n v="1"/>
    <x v="0"/>
    <s v="DIANTEIRO"/>
    <x v="0"/>
    <x v="13"/>
    <s v="ROADX"/>
    <x v="1"/>
    <s v="RENAULT MASTER"/>
    <s v="BEP9C20"/>
    <n v="82839"/>
    <n v="82839"/>
    <m/>
    <s v=""/>
    <s v="OK "/>
    <s v="RS PNEUS "/>
    <s v="23324-1"/>
    <n v="393.24"/>
    <n v="393.24"/>
    <s v=""/>
  </r>
  <r>
    <n v="3557"/>
    <s v="2025"/>
    <x v="4"/>
    <d v="2025-10-09T00:00:00"/>
    <m/>
    <x v="4"/>
    <s v="GRITSCH"/>
    <x v="5"/>
    <x v="8"/>
    <n v="1"/>
    <x v="0"/>
    <s v="DIANTEIRO"/>
    <x v="0"/>
    <x v="13"/>
    <s v="ROADX"/>
    <x v="1"/>
    <s v="RENAULT MASTER"/>
    <s v="SEJ1H99"/>
    <n v="238247"/>
    <m/>
    <m/>
    <s v=""/>
    <s v="OK "/>
    <s v="RS PNEUS "/>
    <s v="23324-1"/>
    <n v="393.24"/>
    <n v="393.24"/>
    <s v=""/>
  </r>
  <r>
    <n v="3559"/>
    <s v="2025"/>
    <x v="4"/>
    <d v="2025-10-09T00:00:00"/>
    <m/>
    <x v="4"/>
    <s v="GRITSCH"/>
    <x v="5"/>
    <x v="8"/>
    <n v="1"/>
    <x v="0"/>
    <s v="DIANTEIRO"/>
    <x v="0"/>
    <x v="13"/>
    <s v="ROADX"/>
    <x v="1"/>
    <s v="RENAULT MASTER"/>
    <s v="SEJ1H99"/>
    <n v="238247"/>
    <m/>
    <m/>
    <s v=""/>
    <s v="OK "/>
    <s v="RS PNEUS "/>
    <s v="23324-1"/>
    <n v="393.24"/>
    <n v="393.24"/>
    <s v=""/>
  </r>
  <r>
    <n v="3560"/>
    <s v="2025"/>
    <x v="4"/>
    <d v="2025-10-09T00:00:00"/>
    <m/>
    <x v="4"/>
    <s v="GRITSCH"/>
    <x v="5"/>
    <x v="8"/>
    <n v="1"/>
    <x v="0"/>
    <s v="TRASEIRO"/>
    <x v="0"/>
    <x v="13"/>
    <s v="ROADX"/>
    <x v="1"/>
    <s v="RENAULT MASTER"/>
    <s v="SEJ1H99"/>
    <n v="238247"/>
    <m/>
    <m/>
    <s v=""/>
    <s v="OK "/>
    <s v="RS PNEUS "/>
    <s v="23324-1"/>
    <n v="393.24"/>
    <n v="393.24"/>
    <s v=""/>
  </r>
  <r>
    <n v="3563"/>
    <s v="2025"/>
    <x v="4"/>
    <d v="2025-10-09T00:00:00"/>
    <m/>
    <x v="4"/>
    <s v="GRITSCH"/>
    <x v="5"/>
    <x v="8"/>
    <n v="1"/>
    <x v="0"/>
    <s v="TRASEIRO"/>
    <x v="0"/>
    <x v="13"/>
    <s v="ROADX"/>
    <x v="1"/>
    <s v="RENAULT MASTER"/>
    <s v="SEJ1H99"/>
    <n v="238247"/>
    <m/>
    <m/>
    <s v=""/>
    <s v="OK "/>
    <s v="RS PNEUS "/>
    <s v="23324-1"/>
    <n v="393.24"/>
    <n v="393.24"/>
    <s v=""/>
  </r>
  <r>
    <s v="3547"/>
    <s v="2025"/>
    <x v="4"/>
    <d v="2025-10-09T00:00:00"/>
    <m/>
    <x v="4"/>
    <s v="GRITSCH"/>
    <x v="8"/>
    <x v="2"/>
    <n v="1"/>
    <x v="0"/>
    <s v="DIANTEIRO"/>
    <x v="0"/>
    <x v="13"/>
    <s v="ROADX"/>
    <x v="1"/>
    <s v="RENAULT MASTER"/>
    <s v="SEP8G24"/>
    <n v="43253"/>
    <m/>
    <m/>
    <s v=""/>
    <s v="OK "/>
    <s v="RS PNEUS "/>
    <s v="23324-1"/>
    <n v="393.24"/>
    <n v="393.24"/>
    <s v=""/>
  </r>
  <r>
    <s v="3546"/>
    <s v="2025"/>
    <x v="4"/>
    <d v="2025-10-09T00:00:00"/>
    <m/>
    <x v="4"/>
    <s v="GRITSCH"/>
    <x v="8"/>
    <x v="2"/>
    <n v="1"/>
    <x v="0"/>
    <s v="DIANTEIRO"/>
    <x v="0"/>
    <x v="13"/>
    <s v="ROADX"/>
    <x v="1"/>
    <s v="RENAULT MASTER"/>
    <s v="SEP8G24"/>
    <n v="43253"/>
    <m/>
    <m/>
    <s v=""/>
    <s v="OK "/>
    <s v="RS PNEUS "/>
    <s v="23324-1"/>
    <n v="393.24"/>
    <n v="393.24"/>
    <s v=""/>
  </r>
  <r>
    <n v="3550"/>
    <s v="1925"/>
    <x v="4"/>
    <d v="2025-10-09T00:00:00"/>
    <m/>
    <x v="4"/>
    <s v="GRITSCH"/>
    <x v="8"/>
    <x v="2"/>
    <n v="1"/>
    <x v="0"/>
    <s v="TRASEIRO"/>
    <x v="0"/>
    <x v="13"/>
    <s v="ROADX"/>
    <x v="1"/>
    <s v="RENAULT MASTER"/>
    <s v="SEP8G24"/>
    <n v="43253"/>
    <m/>
    <m/>
    <s v=""/>
    <s v="OK "/>
    <s v="RS PNEUS "/>
    <s v="23324-1"/>
    <n v="393.24"/>
    <n v="393.24"/>
    <s v=""/>
  </r>
  <r>
    <n v="3551"/>
    <s v="2025"/>
    <x v="4"/>
    <d v="2025-10-09T00:00:00"/>
    <m/>
    <x v="4"/>
    <s v="GRITSCH"/>
    <x v="8"/>
    <x v="2"/>
    <n v="1"/>
    <x v="0"/>
    <s v="TRASEIRO"/>
    <x v="0"/>
    <x v="13"/>
    <s v="ROADX"/>
    <x v="1"/>
    <s v="RENAULT MASTER"/>
    <s v="SEP8G24"/>
    <n v="43253"/>
    <m/>
    <m/>
    <s v=""/>
    <s v="OK "/>
    <s v="RS PNEUS "/>
    <s v="23324-1"/>
    <n v="393.24"/>
    <n v="393.24"/>
    <s v=""/>
  </r>
  <r>
    <s v="3597"/>
    <s v="1825"/>
    <x v="4"/>
    <d v="2025-10-09T00:00:00"/>
    <m/>
    <x v="4"/>
    <s v="GRITSCH"/>
    <x v="8"/>
    <x v="2"/>
    <n v="1"/>
    <x v="1"/>
    <s v="DIANT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598"/>
    <s v="2025"/>
    <x v="4"/>
    <d v="2025-10-09T00:00:00"/>
    <m/>
    <x v="4"/>
    <s v="GRITSCH"/>
    <x v="8"/>
    <x v="2"/>
    <n v="1"/>
    <x v="1"/>
    <s v="DIANT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448"/>
    <s v="1625"/>
    <x v="4"/>
    <d v="2025-10-09T00:00:00"/>
    <m/>
    <x v="4"/>
    <s v="GRITSCH"/>
    <x v="3"/>
    <x v="18"/>
    <n v="1"/>
    <x v="1"/>
    <s v="DIANTEIRO"/>
    <x v="1"/>
    <x v="17"/>
    <s v="COMFORSER CF300"/>
    <x v="1"/>
    <s v="VW SAVEIRO"/>
    <s v="SFD2H38"/>
    <n v="69272"/>
    <m/>
    <m/>
    <s v=""/>
    <s v="OK "/>
    <s v="MAUER PNEUS"/>
    <n v="153479"/>
    <n v="249"/>
    <n v="249"/>
    <s v=""/>
  </r>
  <r>
    <n v="3438"/>
    <s v="1425"/>
    <x v="4"/>
    <d v="2025-10-09T00:00:00"/>
    <m/>
    <x v="4"/>
    <s v="GRITSCH"/>
    <x v="3"/>
    <x v="18"/>
    <n v="1"/>
    <x v="1"/>
    <s v="DIANTEIRO"/>
    <x v="1"/>
    <x v="17"/>
    <s v="COMFORSER CF300"/>
    <x v="1"/>
    <s v="VW SAVEIRO"/>
    <s v="SFD2H38"/>
    <n v="69272"/>
    <m/>
    <m/>
    <s v=""/>
    <s v="OK "/>
    <s v="MAUER PNEUS"/>
    <n v="153479"/>
    <n v="249"/>
    <n v="249"/>
    <s v=""/>
  </r>
  <r>
    <s v="2990"/>
    <s v="3124"/>
    <x v="4"/>
    <d v="2025-10-09T00:00:00"/>
    <m/>
    <x v="4"/>
    <s v="GRITSCH"/>
    <x v="5"/>
    <x v="8"/>
    <n v="1"/>
    <x v="0"/>
    <s v="TRASEIRO"/>
    <x v="5"/>
    <x v="20"/>
    <s v="LING LONG R666 "/>
    <x v="1"/>
    <s v="MB SPRINTER"/>
    <s v="SFM3H46"/>
    <n v="20432"/>
    <m/>
    <m/>
    <s v=""/>
    <s v="OK "/>
    <s v="RS PNEUS "/>
    <n v="22780"/>
    <n v="474.85"/>
    <n v="474.85"/>
    <s v=""/>
  </r>
  <r>
    <n v="2992"/>
    <s v="3124"/>
    <x v="4"/>
    <d v="2025-10-09T00:00:00"/>
    <m/>
    <x v="4"/>
    <s v="GRITSCH"/>
    <x v="5"/>
    <x v="8"/>
    <n v="1"/>
    <x v="0"/>
    <s v="TRASEIRO"/>
    <x v="5"/>
    <x v="20"/>
    <s v="LING LONG R666 "/>
    <x v="1"/>
    <s v="MB SPRINTER"/>
    <s v="SFM3H46"/>
    <n v="20432"/>
    <m/>
    <m/>
    <s v=""/>
    <s v="OK "/>
    <s v="RS PNEUS "/>
    <n v="22780"/>
    <n v="474.85"/>
    <n v="474.85"/>
    <s v=""/>
  </r>
  <r>
    <n v="3414"/>
    <s v="1225"/>
    <x v="4"/>
    <d v="2025-10-09T00:00:00"/>
    <m/>
    <x v="4"/>
    <s v="GRITSCH"/>
    <x v="2"/>
    <x v="7"/>
    <n v="1"/>
    <x v="0"/>
    <s v="DIANTEIRO"/>
    <x v="5"/>
    <x v="20"/>
    <s v="LING LONG R666 "/>
    <x v="1"/>
    <s v="MB SPRINTER"/>
    <s v="TAS4G97"/>
    <n v="58200"/>
    <m/>
    <m/>
    <s v=""/>
    <s v="OK "/>
    <s v="RS PNEUS "/>
    <n v="22780"/>
    <n v="474.85"/>
    <n v="474.85"/>
    <s v=""/>
  </r>
  <r>
    <n v="3415"/>
    <s v="1425"/>
    <x v="4"/>
    <d v="2025-10-09T00:00:00"/>
    <m/>
    <x v="4"/>
    <s v="GRITSCH"/>
    <x v="2"/>
    <x v="7"/>
    <n v="1"/>
    <x v="0"/>
    <s v="DIANTEIRO"/>
    <x v="5"/>
    <x v="20"/>
    <s v="LING LONG R666 "/>
    <x v="1"/>
    <s v="MB SPRINTER"/>
    <s v="TAS4G97"/>
    <n v="58200"/>
    <m/>
    <m/>
    <s v=""/>
    <s v="OK "/>
    <s v="RS PNEUS "/>
    <n v="22780"/>
    <n v="474.85"/>
    <n v="474.85"/>
    <s v=""/>
  </r>
  <r>
    <s v="3420"/>
    <s v="1225"/>
    <x v="4"/>
    <d v="2025-10-09T00:00:00"/>
    <m/>
    <x v="4"/>
    <s v="GRITSCH"/>
    <x v="2"/>
    <x v="14"/>
    <n v="1"/>
    <x v="0"/>
    <s v="DIANTEIRO"/>
    <x v="5"/>
    <x v="20"/>
    <s v="LING LONG R666 "/>
    <x v="1"/>
    <s v="MB SPRINTER"/>
    <s v="TAW3H22"/>
    <n v="83885"/>
    <m/>
    <m/>
    <s v=""/>
    <s v="OK "/>
    <s v="RS PNEUS "/>
    <n v="22780"/>
    <n v="474.85"/>
    <n v="474.85"/>
    <s v=""/>
  </r>
  <r>
    <n v="3421"/>
    <s v="1225"/>
    <x v="4"/>
    <d v="2025-10-09T00:00:00"/>
    <m/>
    <x v="4"/>
    <s v="GRITSCH"/>
    <x v="2"/>
    <x v="14"/>
    <n v="1"/>
    <x v="0"/>
    <s v="DIANTEIRO"/>
    <x v="5"/>
    <x v="20"/>
    <s v="LING LONG R666 "/>
    <x v="1"/>
    <s v="MB SPRINTER"/>
    <s v="TAW3H22"/>
    <n v="83885"/>
    <m/>
    <m/>
    <s v=""/>
    <s v="OK "/>
    <s v="RS PNEUS "/>
    <n v="22780"/>
    <n v="474.85"/>
    <n v="474.85"/>
    <s v=""/>
  </r>
  <r>
    <s v="3422"/>
    <s v="1225"/>
    <x v="4"/>
    <d v="2025-10-09T00:00:00"/>
    <m/>
    <x v="4"/>
    <s v="GRITSCH"/>
    <x v="2"/>
    <x v="14"/>
    <n v="1"/>
    <x v="0"/>
    <s v="TRASEIRO"/>
    <x v="5"/>
    <x v="20"/>
    <s v="LING LONG R666 "/>
    <x v="1"/>
    <s v="MB SPRINTER"/>
    <s v="TAW3H22"/>
    <n v="83885"/>
    <m/>
    <m/>
    <s v=""/>
    <s v="OK "/>
    <s v="RS PNEUS "/>
    <n v="22780"/>
    <n v="474.85"/>
    <n v="474.85"/>
    <s v=""/>
  </r>
  <r>
    <n v="3423"/>
    <s v="1225"/>
    <x v="4"/>
    <d v="2025-10-09T00:00:00"/>
    <m/>
    <x v="4"/>
    <s v="GRITSCH"/>
    <x v="2"/>
    <x v="14"/>
    <n v="1"/>
    <x v="0"/>
    <s v="TRASEIRO"/>
    <x v="5"/>
    <x v="20"/>
    <s v="LING LONG R666 "/>
    <x v="1"/>
    <s v="MB SPRINTER"/>
    <s v="TAW3H22"/>
    <n v="83885"/>
    <m/>
    <m/>
    <s v=""/>
    <s v="OK "/>
    <s v="RS PNEUS "/>
    <n v="22780"/>
    <n v="474.85"/>
    <n v="474.85"/>
    <s v=""/>
  </r>
  <r>
    <n v="3502"/>
    <s v="2025"/>
    <x v="4"/>
    <d v="2025-10-09T00:00:00"/>
    <m/>
    <x v="4"/>
    <s v="GRITSCH"/>
    <x v="2"/>
    <x v="14"/>
    <n v="1"/>
    <x v="4"/>
    <s v="DIANTEIRO"/>
    <x v="10"/>
    <x v="33"/>
    <s v="AMULET AT501"/>
    <x v="1"/>
    <s v="ATEGO 2429"/>
    <s v="TBG7A13"/>
    <n v="80241"/>
    <m/>
    <m/>
    <s v=""/>
    <s v="OK "/>
    <s v="MAUER PNEUS"/>
    <n v="148113"/>
    <n v="1792.14"/>
    <n v="1792.14"/>
    <s v=""/>
  </r>
  <r>
    <n v="3498"/>
    <s v="2025"/>
    <x v="4"/>
    <d v="2025-10-09T00:00:00"/>
    <m/>
    <x v="4"/>
    <s v="GRITSCH"/>
    <x v="2"/>
    <x v="14"/>
    <n v="1"/>
    <x v="4"/>
    <s v="DIANTEIRO"/>
    <x v="10"/>
    <x v="33"/>
    <s v="AMULET AT501"/>
    <x v="1"/>
    <s v="ATEGO 2429"/>
    <s v="TBG7A13"/>
    <n v="80241"/>
    <m/>
    <m/>
    <s v=""/>
    <s v="OK "/>
    <s v="MAUER PNEUS"/>
    <n v="148113"/>
    <n v="1792.14"/>
    <n v="1792.14"/>
    <s v=""/>
  </r>
  <r>
    <n v="3471"/>
    <s v="1625"/>
    <x v="4"/>
    <d v="2025-10-13T00:00:00"/>
    <m/>
    <x v="4"/>
    <s v="GRITSCH"/>
    <x v="5"/>
    <x v="8"/>
    <n v="1"/>
    <x v="1"/>
    <s v="DIANTEIRO"/>
    <x v="11"/>
    <x v="17"/>
    <s v="COMFORSER CF300"/>
    <x v="1"/>
    <s v="FIAT STRADA"/>
    <s v="SDR4E38"/>
    <n v="172000"/>
    <m/>
    <m/>
    <s v=""/>
    <s v="OK "/>
    <s v="MAUER PNEUS"/>
    <s v="151569-1"/>
    <n v="265"/>
    <n v="265"/>
    <s v=""/>
  </r>
  <r>
    <n v="3475"/>
    <s v="1625"/>
    <x v="4"/>
    <d v="2025-10-13T00:00:00"/>
    <m/>
    <x v="4"/>
    <s v="GRITSCH"/>
    <x v="5"/>
    <x v="8"/>
    <n v="1"/>
    <x v="1"/>
    <s v="DIANTEIRO"/>
    <x v="11"/>
    <x v="17"/>
    <s v="COMFORSER CF300"/>
    <x v="1"/>
    <s v="FIAT STRADA"/>
    <s v="SDR4E38"/>
    <n v="172000"/>
    <m/>
    <m/>
    <s v=""/>
    <s v="OK "/>
    <s v="MAUER PNEUS"/>
    <s v="151569-1"/>
    <n v="265"/>
    <n v="265"/>
    <s v=""/>
  </r>
  <r>
    <n v="3478"/>
    <s v="1625"/>
    <x v="4"/>
    <d v="2025-10-13T00:00:00"/>
    <m/>
    <x v="4"/>
    <s v="GRITSCH"/>
    <x v="5"/>
    <x v="8"/>
    <n v="1"/>
    <x v="1"/>
    <s v="TRASEIRO"/>
    <x v="11"/>
    <x v="17"/>
    <s v="COMFORSER CF300"/>
    <x v="1"/>
    <s v="FIAT STRADA"/>
    <s v="SDR4E38"/>
    <n v="172000"/>
    <m/>
    <m/>
    <s v=""/>
    <s v="OK "/>
    <s v="MAUER PNEUS"/>
    <s v="151569-1"/>
    <n v="265"/>
    <n v="265"/>
    <s v=""/>
  </r>
  <r>
    <n v="3481"/>
    <s v="1625"/>
    <x v="4"/>
    <d v="2025-10-13T00:00:00"/>
    <m/>
    <x v="4"/>
    <s v="GRITSCH"/>
    <x v="5"/>
    <x v="8"/>
    <n v="1"/>
    <x v="1"/>
    <s v="TRASEIRO"/>
    <x v="11"/>
    <x v="17"/>
    <s v="COMFORSER CF300"/>
    <x v="1"/>
    <s v="FIAT STRADA"/>
    <s v="SDR4E38"/>
    <n v="172000"/>
    <m/>
    <m/>
    <s v=""/>
    <s v="OK "/>
    <s v="MAUER PNEUS"/>
    <s v="151569-1"/>
    <n v="265"/>
    <n v="265"/>
    <s v=""/>
  </r>
  <r>
    <s v="3604"/>
    <s v="1925"/>
    <x v="4"/>
    <d v="2025-10-14T00:00:00"/>
    <m/>
    <x v="4"/>
    <s v="GRITSCH"/>
    <x v="5"/>
    <x v="4"/>
    <n v="1"/>
    <x v="3"/>
    <s v="TRASEIRO"/>
    <x v="4"/>
    <x v="33"/>
    <s v="AMULET AT505"/>
    <x v="1"/>
    <s v="CAMINHÃO VW 9.170"/>
    <s v="SDY6E93"/>
    <n v="214769"/>
    <n v="214769"/>
    <m/>
    <m/>
    <s v="OK "/>
    <m/>
    <m/>
    <n v="0"/>
    <n v="0"/>
    <s v=""/>
  </r>
  <r>
    <n v="3605"/>
    <s v="1925"/>
    <x v="4"/>
    <d v="2025-10-14T00:00:00"/>
    <m/>
    <x v="4"/>
    <s v="GRITSCH"/>
    <x v="5"/>
    <x v="4"/>
    <n v="1"/>
    <x v="3"/>
    <s v="TRASEIRO"/>
    <x v="4"/>
    <x v="33"/>
    <s v="AMULET AT505"/>
    <x v="1"/>
    <s v="CAMINHÃO VW 9.170"/>
    <s v="SDY6E93"/>
    <n v="214769"/>
    <n v="214769"/>
    <m/>
    <s v=""/>
    <s v="OK "/>
    <m/>
    <m/>
    <n v="0"/>
    <n v="0"/>
    <s v=""/>
  </r>
  <r>
    <n v="3572"/>
    <s v="2025"/>
    <x v="4"/>
    <d v="2025-10-14T00:00:00"/>
    <m/>
    <x v="4"/>
    <s v="GRITSCH"/>
    <x v="5"/>
    <x v="4"/>
    <n v="1"/>
    <x v="3"/>
    <s v="TRASEIRO"/>
    <x v="4"/>
    <x v="33"/>
    <s v="AMULET AT505"/>
    <x v="1"/>
    <s v="CAMINHÃO VW 9.170"/>
    <s v="SDY6E93"/>
    <n v="214769"/>
    <n v="214769"/>
    <m/>
    <s v=""/>
    <s v="OK "/>
    <m/>
    <m/>
    <n v="0"/>
    <n v="0"/>
    <s v=""/>
  </r>
  <r>
    <n v="3573"/>
    <s v="2025"/>
    <x v="4"/>
    <d v="2025-10-14T00:00:00"/>
    <m/>
    <x v="4"/>
    <s v="GRITSCH"/>
    <x v="5"/>
    <x v="4"/>
    <n v="1"/>
    <x v="3"/>
    <s v="TRASEIRO"/>
    <x v="4"/>
    <x v="33"/>
    <s v="AMULET AT505"/>
    <x v="1"/>
    <s v="CAMINHÃO VW 9.170"/>
    <s v="SDY6E93"/>
    <n v="214769"/>
    <n v="214769"/>
    <m/>
    <s v=""/>
    <s v="OK "/>
    <m/>
    <m/>
    <n v="0"/>
    <n v="0"/>
    <s v=""/>
  </r>
  <r>
    <n v="3312"/>
    <m/>
    <x v="4"/>
    <d v="2025-10-14T00:00:00"/>
    <m/>
    <x v="4"/>
    <s v="GRITSCH"/>
    <x v="5"/>
    <x v="4"/>
    <n v="1"/>
    <x v="4"/>
    <s v="DIANTEIRO"/>
    <x v="10"/>
    <x v="33"/>
    <s v="AMULET AT501"/>
    <x v="1"/>
    <s v="CAMINÃO VOLVO VM330"/>
    <s v="SDP3I30"/>
    <n v="394420"/>
    <n v="394420"/>
    <m/>
    <s v=""/>
    <s v="OK "/>
    <s v="MAUER PNEUS"/>
    <n v="4662"/>
    <n v="1662.21"/>
    <n v="1662.21"/>
    <s v=""/>
  </r>
  <r>
    <n v="3124"/>
    <m/>
    <x v="4"/>
    <d v="2025-10-14T00:00:00"/>
    <m/>
    <x v="4"/>
    <s v="GRITSCH"/>
    <x v="5"/>
    <x v="4"/>
    <n v="1"/>
    <x v="4"/>
    <s v="DIANTEIRO"/>
    <x v="10"/>
    <x v="33"/>
    <s v="AMULET AT501"/>
    <x v="1"/>
    <s v="CAMINÃO VOLVO VM330"/>
    <s v="SDP3I30"/>
    <n v="394420"/>
    <n v="394420"/>
    <m/>
    <s v=""/>
    <s v="OK "/>
    <s v="MAUER PNEUS"/>
    <n v="4662"/>
    <n v="1662.21"/>
    <n v="1662.21"/>
    <s v=""/>
  </r>
  <r>
    <n v="3566"/>
    <s v="2025"/>
    <x v="4"/>
    <d v="2025-10-14T00:00:00"/>
    <m/>
    <x v="4"/>
    <s v="GRITSCH"/>
    <x v="5"/>
    <x v="4"/>
    <n v="1"/>
    <x v="0"/>
    <s v="DIANTEIRO"/>
    <x v="0"/>
    <x v="13"/>
    <s v="ROADX"/>
    <x v="1"/>
    <s v="RENAULT MASTER"/>
    <s v="RHL5F68"/>
    <n v="185672"/>
    <n v="185672"/>
    <m/>
    <s v=""/>
    <s v="OK "/>
    <s v="RS PNEUS "/>
    <s v="23324-1"/>
    <n v="393.24"/>
    <n v="393.24"/>
    <s v=""/>
  </r>
  <r>
    <n v="3565"/>
    <s v="2025"/>
    <x v="4"/>
    <d v="2025-10-14T00:00:00"/>
    <m/>
    <x v="4"/>
    <s v="GRITSCH"/>
    <x v="5"/>
    <x v="4"/>
    <n v="1"/>
    <x v="0"/>
    <s v="DIANTEIRO"/>
    <x v="0"/>
    <x v="13"/>
    <s v="ROADX"/>
    <x v="1"/>
    <s v="RENAULT MASTER"/>
    <s v="RHL5F68"/>
    <n v="185672"/>
    <n v="185672"/>
    <m/>
    <s v=""/>
    <s v="OK "/>
    <s v="RS PNEUS "/>
    <s v="23324-1"/>
    <n v="393.24"/>
    <n v="393.24"/>
    <s v=""/>
  </r>
  <r>
    <n v="3552"/>
    <s v="2025"/>
    <x v="4"/>
    <d v="2025-10-14T00:00:00"/>
    <m/>
    <x v="4"/>
    <s v="GRITSCH"/>
    <x v="5"/>
    <x v="4"/>
    <n v="1"/>
    <x v="0"/>
    <s v="TRASEIRO"/>
    <x v="0"/>
    <x v="13"/>
    <s v="ROADX"/>
    <x v="1"/>
    <s v="RENAULT MASTER"/>
    <s v="RHL5F68"/>
    <n v="185672"/>
    <n v="185672"/>
    <m/>
    <s v=""/>
    <s v="OK "/>
    <s v="RS PNEUS "/>
    <s v="23324-1"/>
    <n v="393.24"/>
    <n v="393.24"/>
    <s v=""/>
  </r>
  <r>
    <n v="3553"/>
    <s v="2025"/>
    <x v="4"/>
    <d v="2025-10-14T00:00:00"/>
    <m/>
    <x v="4"/>
    <s v="GRITSCH"/>
    <x v="5"/>
    <x v="4"/>
    <n v="1"/>
    <x v="0"/>
    <s v="TRASEIRO"/>
    <x v="0"/>
    <x v="13"/>
    <s v="ROADX"/>
    <x v="1"/>
    <s v="RENAULT MASTER"/>
    <s v="RHL5F68"/>
    <n v="185672"/>
    <n v="185672"/>
    <m/>
    <s v=""/>
    <s v="OK "/>
    <s v="RS PNEUS "/>
    <s v="23324-1"/>
    <n v="393.24"/>
    <n v="393.24"/>
    <s v=""/>
  </r>
  <r>
    <n v="3488"/>
    <s v="1525"/>
    <x v="4"/>
    <d v="2025-10-16T00:00:00"/>
    <m/>
    <x v="4"/>
    <s v="GRITSCH"/>
    <x v="2"/>
    <x v="3"/>
    <n v="1"/>
    <x v="3"/>
    <s v="TRAÇÃO"/>
    <x v="7"/>
    <x v="33"/>
    <s v="AMULET AT505"/>
    <x v="1"/>
    <s v="MB ACCELO"/>
    <s v="BEX2E95"/>
    <n v="401011"/>
    <m/>
    <m/>
    <s v=""/>
    <s v="OK "/>
    <s v="GOMMA "/>
    <n v="4478"/>
    <n v="803.17"/>
    <n v="803.17"/>
    <s v=""/>
  </r>
  <r>
    <n v="3493"/>
    <s v="1625"/>
    <x v="4"/>
    <d v="2025-10-16T00:00:00"/>
    <m/>
    <x v="4"/>
    <s v="GRITSCH"/>
    <x v="2"/>
    <x v="3"/>
    <n v="1"/>
    <x v="3"/>
    <s v="TRAÇÃO"/>
    <x v="7"/>
    <x v="33"/>
    <s v="AMULET AT505"/>
    <x v="1"/>
    <s v="MB ACCELO"/>
    <s v="BEX2E95"/>
    <n v="401011"/>
    <m/>
    <m/>
    <s v=""/>
    <s v="OK "/>
    <s v="GOMMA "/>
    <n v="4478"/>
    <n v="803.17"/>
    <n v="803.17"/>
    <s v=""/>
  </r>
  <r>
    <n v="3495"/>
    <s v="1625"/>
    <x v="4"/>
    <d v="2025-10-16T00:00:00"/>
    <m/>
    <x v="4"/>
    <s v="GRITSCH"/>
    <x v="2"/>
    <x v="3"/>
    <n v="1"/>
    <x v="3"/>
    <s v="TRAÇÃO"/>
    <x v="7"/>
    <x v="33"/>
    <s v="AMULET AT505"/>
    <x v="1"/>
    <s v="MB ACCELO"/>
    <s v="BEX2E95"/>
    <n v="401011"/>
    <m/>
    <m/>
    <s v=""/>
    <s v="OK "/>
    <s v="GOMMA "/>
    <n v="4478"/>
    <n v="803.17"/>
    <n v="803.17"/>
    <s v=""/>
  </r>
  <r>
    <n v="3494"/>
    <s v="1625"/>
    <x v="4"/>
    <d v="2025-10-16T00:00:00"/>
    <m/>
    <x v="4"/>
    <s v="GRITSCH"/>
    <x v="2"/>
    <x v="3"/>
    <n v="1"/>
    <x v="3"/>
    <s v="TRAÇÃO"/>
    <x v="7"/>
    <x v="33"/>
    <s v="AMULET AT505"/>
    <x v="1"/>
    <s v="MB ACCELO"/>
    <s v="BEX2E95"/>
    <n v="401011"/>
    <m/>
    <m/>
    <s v=""/>
    <s v="OK "/>
    <s v="GOMMA "/>
    <n v="4478"/>
    <n v="803.17"/>
    <n v="803.17"/>
    <s v=""/>
  </r>
  <r>
    <n v="3576"/>
    <s v="2525"/>
    <x v="4"/>
    <d v="2025-10-16T00:00:00"/>
    <m/>
    <x v="4"/>
    <s v="GRITSCH"/>
    <x v="3"/>
    <x v="18"/>
    <n v="1"/>
    <x v="2"/>
    <s v="DIANTEIRO"/>
    <x v="9"/>
    <x v="40"/>
    <s v="JKETYRE"/>
    <x v="1"/>
    <s v="VW GOL"/>
    <s v="RHB3H13"/>
    <m/>
    <m/>
    <m/>
    <s v=""/>
    <s v="OK "/>
    <s v="MAUER PNEUS"/>
    <s v="153479-1"/>
    <n v="255"/>
    <n v="255"/>
    <s v=""/>
  </r>
  <r>
    <n v="3577"/>
    <s v="2525"/>
    <x v="4"/>
    <d v="2025-10-16T00:00:00"/>
    <m/>
    <x v="4"/>
    <s v="GRITSCH"/>
    <x v="3"/>
    <x v="18"/>
    <n v="1"/>
    <x v="2"/>
    <s v="DIANTEIRO"/>
    <x v="9"/>
    <x v="40"/>
    <s v="JKETYRE"/>
    <x v="1"/>
    <s v="VW GOL"/>
    <s v="RHB3H13"/>
    <m/>
    <m/>
    <m/>
    <s v=""/>
    <s v="OK "/>
    <s v="MAUER PNEUS"/>
    <s v="153479-1"/>
    <n v="255"/>
    <n v="255"/>
    <s v=""/>
  </r>
  <r>
    <n v="3578"/>
    <s v="2525"/>
    <x v="4"/>
    <d v="2025-10-16T00:00:00"/>
    <m/>
    <x v="4"/>
    <s v="GRITSCH"/>
    <x v="3"/>
    <x v="18"/>
    <n v="1"/>
    <x v="2"/>
    <s v="TRASEIRO"/>
    <x v="9"/>
    <x v="40"/>
    <s v="JKETYRE"/>
    <x v="1"/>
    <s v="VW GOL"/>
    <s v="RHB3H13"/>
    <m/>
    <m/>
    <m/>
    <s v=""/>
    <s v="OK "/>
    <s v="MAUER PNEUS"/>
    <s v="153479-1"/>
    <n v="255"/>
    <n v="255"/>
    <s v=""/>
  </r>
  <r>
    <n v="3579"/>
    <s v="2525"/>
    <x v="4"/>
    <d v="2025-10-16T00:00:00"/>
    <m/>
    <x v="4"/>
    <s v="GRITSCH"/>
    <x v="3"/>
    <x v="18"/>
    <n v="1"/>
    <x v="2"/>
    <s v="TRASEIRO"/>
    <x v="9"/>
    <x v="40"/>
    <s v="JKETYRE"/>
    <x v="1"/>
    <s v="VW GOL"/>
    <s v="RHB3H13"/>
    <m/>
    <m/>
    <m/>
    <s v=""/>
    <s v="OK "/>
    <s v="MAUER PNEUS"/>
    <s v="153479-1"/>
    <n v="255"/>
    <n v="255"/>
    <s v=""/>
  </r>
  <r>
    <s v="3472"/>
    <s v="2425"/>
    <x v="4"/>
    <d v="2025-10-16T00:00:00"/>
    <m/>
    <x v="4"/>
    <s v="GRITSCH"/>
    <x v="2"/>
    <x v="7"/>
    <n v="1"/>
    <x v="1"/>
    <s v="DIANTEIRO"/>
    <x v="11"/>
    <x v="17"/>
    <s v="COMFORSER CF300"/>
    <x v="1"/>
    <s v="FIAT STRADA"/>
    <s v="RHD9F45"/>
    <n v="148854"/>
    <m/>
    <m/>
    <s v=""/>
    <s v="OK "/>
    <s v="MAUER PNEUS"/>
    <s v="151569-1"/>
    <n v="265"/>
    <n v="265"/>
    <s v=""/>
  </r>
  <r>
    <s v="3476"/>
    <s v="1625"/>
    <x v="4"/>
    <d v="2025-10-16T00:00:00"/>
    <m/>
    <x v="4"/>
    <s v="GRITSCH"/>
    <x v="2"/>
    <x v="7"/>
    <n v="1"/>
    <x v="1"/>
    <s v="DIANTEIRO"/>
    <x v="11"/>
    <x v="17"/>
    <s v="COMFORSER CF300"/>
    <x v="1"/>
    <s v="FIAT STRADA"/>
    <s v="RHD9F45"/>
    <n v="148854"/>
    <m/>
    <m/>
    <s v=""/>
    <s v="OK "/>
    <s v="MAUER PNEUS"/>
    <s v="151569-1"/>
    <n v="265"/>
    <n v="265"/>
    <s v=""/>
  </r>
  <r>
    <s v="3486"/>
    <s v="1625"/>
    <x v="4"/>
    <d v="2025-10-16T00:00:00"/>
    <m/>
    <x v="4"/>
    <s v="GRITSCH"/>
    <x v="2"/>
    <x v="7"/>
    <n v="1"/>
    <x v="1"/>
    <s v="TRASEIRO"/>
    <x v="11"/>
    <x v="17"/>
    <s v="COMFORSER CF300"/>
    <x v="1"/>
    <s v="FIAT STRADA"/>
    <s v="RHD9F45"/>
    <n v="148854"/>
    <m/>
    <m/>
    <s v=""/>
    <s v="OK "/>
    <s v="MAUER PNEUS"/>
    <s v="151569-1"/>
    <n v="265"/>
    <n v="265"/>
    <s v=""/>
  </r>
  <r>
    <s v="3487"/>
    <s v="1625"/>
    <x v="4"/>
    <d v="2025-10-16T00:00:00"/>
    <m/>
    <x v="4"/>
    <s v="GRITSCH"/>
    <x v="2"/>
    <x v="7"/>
    <n v="1"/>
    <x v="1"/>
    <s v="TRASEIRO"/>
    <x v="11"/>
    <x v="17"/>
    <s v="COMFORSER CF300"/>
    <x v="1"/>
    <s v="FIAT STRADA"/>
    <s v="RHD9F45"/>
    <n v="148854"/>
    <m/>
    <m/>
    <s v=""/>
    <s v="OK "/>
    <s v="MAUER PNEUS"/>
    <s v="151569-1"/>
    <n v="265"/>
    <n v="265"/>
    <s v=""/>
  </r>
  <r>
    <n v="3549"/>
    <s v="2025"/>
    <x v="4"/>
    <d v="2025-10-16T00:00:00"/>
    <m/>
    <x v="4"/>
    <s v="GRITSCH"/>
    <x v="5"/>
    <x v="22"/>
    <n v="1"/>
    <x v="0"/>
    <s v="DIANTEIRO"/>
    <x v="0"/>
    <x v="13"/>
    <s v="ROADX"/>
    <x v="1"/>
    <s v="RENAULT MASTER"/>
    <s v="SEL1F32"/>
    <n v="32035"/>
    <m/>
    <m/>
    <s v=""/>
    <s v="OK "/>
    <s v="RS PNEUS "/>
    <s v="23324-1"/>
    <n v="393.24"/>
    <n v="393.24"/>
    <s v=""/>
  </r>
  <r>
    <n v="3558"/>
    <s v="2025"/>
    <x v="4"/>
    <d v="2025-10-16T00:00:00"/>
    <m/>
    <x v="4"/>
    <s v="GRITSCH"/>
    <x v="5"/>
    <x v="22"/>
    <n v="1"/>
    <x v="0"/>
    <s v="DIANTEIRO"/>
    <x v="0"/>
    <x v="13"/>
    <s v="ROADX"/>
    <x v="1"/>
    <s v="RENAULT MASTER"/>
    <s v="SEL1F32"/>
    <n v="32035"/>
    <m/>
    <m/>
    <s v=""/>
    <s v="OK "/>
    <s v="RS PNEUS "/>
    <s v="23324-1"/>
    <n v="393.24"/>
    <n v="393.24"/>
    <s v=""/>
  </r>
  <r>
    <n v="3580"/>
    <s v="2025"/>
    <x v="4"/>
    <d v="2025-10-16T00:00:00"/>
    <m/>
    <x v="4"/>
    <s v="GRITSCH"/>
    <x v="2"/>
    <x v="7"/>
    <n v="1"/>
    <x v="1"/>
    <s v="TRASEIRO"/>
    <x v="1"/>
    <x v="17"/>
    <s v="COMFORSER CF300"/>
    <x v="1"/>
    <s v="VW SAVEIRO"/>
    <s v="SDU9F63"/>
    <n v="122144"/>
    <m/>
    <m/>
    <s v=""/>
    <s v="OK "/>
    <s v="MAUER PNEUS"/>
    <n v="153479"/>
    <n v="249"/>
    <n v="249"/>
    <s v=""/>
  </r>
  <r>
    <n v="3581"/>
    <s v="2025"/>
    <x v="4"/>
    <d v="2025-10-16T00:00:00"/>
    <m/>
    <x v="4"/>
    <s v="GRITSCH"/>
    <x v="2"/>
    <x v="7"/>
    <n v="1"/>
    <x v="1"/>
    <s v="TRASEIRO"/>
    <x v="1"/>
    <x v="17"/>
    <s v="COMFORSER CF300"/>
    <x v="1"/>
    <s v="VW SAVEIRO"/>
    <s v="SDU9F63"/>
    <n v="122144"/>
    <m/>
    <m/>
    <s v=""/>
    <s v="OK "/>
    <s v="MAUER PNEUS"/>
    <n v="153479"/>
    <n v="249"/>
    <n v="249"/>
    <s v=""/>
  </r>
  <r>
    <n v="3593"/>
    <s v="1625"/>
    <x v="4"/>
    <d v="2025-10-16T00:00:00"/>
    <m/>
    <x v="4"/>
    <s v="GRITSCH"/>
    <x v="2"/>
    <x v="7"/>
    <n v="1"/>
    <x v="1"/>
    <s v="DIANTEIRO"/>
    <x v="1"/>
    <x v="17"/>
    <s v="COMFORSER CF300"/>
    <x v="1"/>
    <s v="VW SAVEIRO"/>
    <s v="SDU9F63"/>
    <n v="122144"/>
    <m/>
    <m/>
    <s v=""/>
    <s v="OK "/>
    <s v="MAUER PNEUS"/>
    <n v="153479"/>
    <n v="249"/>
    <n v="249"/>
    <s v=""/>
  </r>
  <r>
    <n v="3592"/>
    <s v="1625"/>
    <x v="4"/>
    <d v="2025-10-16T00:00:00"/>
    <m/>
    <x v="4"/>
    <s v="GRITSCH"/>
    <x v="2"/>
    <x v="7"/>
    <n v="1"/>
    <x v="1"/>
    <s v="DIANTEIRO"/>
    <x v="1"/>
    <x v="17"/>
    <s v="COMFORSER CF300"/>
    <x v="1"/>
    <s v="VW SAVEIRO"/>
    <s v="SDU9F63"/>
    <n v="122144"/>
    <m/>
    <m/>
    <s v=""/>
    <s v="OK "/>
    <s v="MAUER PNEUS"/>
    <n v="153479"/>
    <n v="249"/>
    <n v="249"/>
    <s v=""/>
  </r>
  <r>
    <n v="3030"/>
    <s v="4123"/>
    <x v="4"/>
    <d v="2025-10-16T00:00:00"/>
    <m/>
    <x v="4"/>
    <s v="GRITSCH"/>
    <x v="2"/>
    <x v="3"/>
    <n v="1"/>
    <x v="4"/>
    <s v="TRAÇÃO"/>
    <x v="10"/>
    <x v="31"/>
    <s v="1°RECAP"/>
    <x v="0"/>
    <s v="CAMINHÃO VW 24.280"/>
    <s v="RHL3E03"/>
    <n v="473949"/>
    <m/>
    <m/>
    <s v=""/>
    <s v="OK "/>
    <s v="FM  PNEUS "/>
    <n v="12614"/>
    <n v="600"/>
    <n v="600"/>
    <s v=""/>
  </r>
  <r>
    <n v="3031"/>
    <s v="3623"/>
    <x v="4"/>
    <d v="2025-10-16T00:00:00"/>
    <m/>
    <x v="4"/>
    <s v="GRITSCH"/>
    <x v="2"/>
    <x v="3"/>
    <n v="1"/>
    <x v="4"/>
    <s v="TRAÇÃO"/>
    <x v="10"/>
    <x v="31"/>
    <s v="1°RECAP"/>
    <x v="0"/>
    <s v="CAMINHÃO VW 24.280"/>
    <s v="RHL3E03"/>
    <n v="473949"/>
    <m/>
    <m/>
    <s v=""/>
    <s v="OK "/>
    <s v="FM  PNEUS "/>
    <n v="12614"/>
    <n v="600"/>
    <n v="600"/>
    <s v=""/>
  </r>
  <r>
    <n v="3032"/>
    <s v="4623"/>
    <x v="4"/>
    <d v="2025-10-16T00:00:00"/>
    <m/>
    <x v="4"/>
    <s v="GRITSCH"/>
    <x v="2"/>
    <x v="3"/>
    <n v="1"/>
    <x v="4"/>
    <s v="TRAÇÃO"/>
    <x v="10"/>
    <x v="31"/>
    <s v="1°RECAP"/>
    <x v="0"/>
    <s v="CAMINHÃO VW 24.280"/>
    <s v="RHL3E03"/>
    <n v="473949"/>
    <m/>
    <m/>
    <s v=""/>
    <s v="OK "/>
    <s v="FM  PNEUS "/>
    <n v="12614"/>
    <n v="600"/>
    <n v="600"/>
    <s v=""/>
  </r>
  <r>
    <n v="2109"/>
    <s v="0624"/>
    <x v="4"/>
    <d v="2025-10-16T00:00:00"/>
    <m/>
    <x v="4"/>
    <s v="GRITSCH"/>
    <x v="2"/>
    <x v="3"/>
    <n v="1"/>
    <x v="4"/>
    <s v="TRAÇÃO"/>
    <x v="10"/>
    <x v="31"/>
    <s v="1°RECAP"/>
    <x v="0"/>
    <s v="CAMINHÃO VW 24.280"/>
    <s v="RHL3E03"/>
    <n v="473949"/>
    <m/>
    <m/>
    <s v=""/>
    <s v="OK "/>
    <s v="FM  PNEUS "/>
    <n v="12614"/>
    <n v="600"/>
    <n v="600"/>
    <s v=""/>
  </r>
  <r>
    <s v="3489"/>
    <s v="1725"/>
    <x v="4"/>
    <d v="2025-10-17T00:00:00"/>
    <m/>
    <x v="4"/>
    <s v="GRITSCH"/>
    <x v="5"/>
    <x v="4"/>
    <n v="1"/>
    <x v="3"/>
    <s v="DIANTEIRO"/>
    <x v="7"/>
    <x v="33"/>
    <s v="AMULET AT505"/>
    <x v="1"/>
    <s v="FORD CARGO 816S"/>
    <s v="BDD3B67"/>
    <n v="252237"/>
    <n v="252237"/>
    <m/>
    <s v=""/>
    <s v="OK "/>
    <s v="GOMMA "/>
    <n v="4478"/>
    <n v="766.94"/>
    <n v="766.94"/>
    <s v=""/>
  </r>
  <r>
    <n v="3490"/>
    <s v="1325"/>
    <x v="4"/>
    <d v="2025-10-17T00:00:00"/>
    <m/>
    <x v="4"/>
    <s v="GRITSCH"/>
    <x v="5"/>
    <x v="4"/>
    <n v="1"/>
    <x v="3"/>
    <s v="DIANTEIRO"/>
    <x v="7"/>
    <x v="33"/>
    <s v="AMULET AT505"/>
    <x v="1"/>
    <s v="FORD CARGO 816S"/>
    <s v="BDD3B67"/>
    <n v="252237"/>
    <n v="252237"/>
    <m/>
    <s v=""/>
    <s v="OK "/>
    <s v="GOMMA "/>
    <n v="4478"/>
    <n v="766.94"/>
    <n v="766.94"/>
    <s v=""/>
  </r>
  <r>
    <n v="3491"/>
    <s v="1625"/>
    <x v="4"/>
    <d v="2025-10-17T00:00:00"/>
    <m/>
    <x v="4"/>
    <s v="GRITSCH"/>
    <x v="5"/>
    <x v="4"/>
    <n v="1"/>
    <x v="3"/>
    <s v="TRASEIRO"/>
    <x v="7"/>
    <x v="33"/>
    <s v="AMULET AT505"/>
    <x v="1"/>
    <s v="FORD CARGO 816S"/>
    <s v="BDD3B67"/>
    <n v="252237"/>
    <n v="252237"/>
    <m/>
    <s v=""/>
    <s v="OK "/>
    <s v="GOMMA "/>
    <n v="4478"/>
    <n v="766.94"/>
    <n v="766.94"/>
    <s v=""/>
  </r>
  <r>
    <s v="3496"/>
    <s v="1625"/>
    <x v="4"/>
    <d v="2025-10-17T00:00:00"/>
    <m/>
    <x v="4"/>
    <s v="GRITSCH"/>
    <x v="5"/>
    <x v="4"/>
    <n v="1"/>
    <x v="3"/>
    <s v="TRASEIRO"/>
    <x v="7"/>
    <x v="33"/>
    <s v="AMULET AT505"/>
    <x v="1"/>
    <s v="FORD CARGO 816S"/>
    <s v="BDD3B67"/>
    <n v="252237"/>
    <n v="252237"/>
    <m/>
    <s v=""/>
    <s v="OK "/>
    <s v="GOMMA "/>
    <n v="4478"/>
    <n v="766.94"/>
    <n v="766.94"/>
    <s v=""/>
  </r>
  <r>
    <n v="3610"/>
    <s v="3125"/>
    <x v="4"/>
    <d v="2025-10-17T00:00:00"/>
    <m/>
    <x v="4"/>
    <s v="GRITSCH"/>
    <x v="5"/>
    <x v="4"/>
    <n v="1"/>
    <x v="1"/>
    <s v="DIANTEIRO"/>
    <x v="20"/>
    <x v="39"/>
    <s v="SUNNY NL106"/>
    <x v="1"/>
    <s v="VW GOL"/>
    <s v="BDN7J86"/>
    <n v="111301"/>
    <n v="111301"/>
    <m/>
    <s v=""/>
    <s v="OK "/>
    <s v="GOMMA "/>
    <s v="84643-1"/>
    <n v="259.52"/>
    <n v="259.52"/>
    <s v=""/>
  </r>
  <r>
    <n v="3611"/>
    <s v="3125"/>
    <x v="4"/>
    <d v="2025-10-17T00:00:00"/>
    <m/>
    <x v="4"/>
    <s v="GRITSCH"/>
    <x v="5"/>
    <x v="4"/>
    <n v="1"/>
    <x v="1"/>
    <s v="DIANTEIRO"/>
    <x v="20"/>
    <x v="39"/>
    <s v="SUNNY NL106"/>
    <x v="1"/>
    <s v="VW GOL"/>
    <s v="BDN7J86"/>
    <n v="111301"/>
    <n v="111301"/>
    <m/>
    <s v=""/>
    <s v="OK "/>
    <s v="GOMMA "/>
    <s v="84643-1"/>
    <n v="259.52300000000002"/>
    <n v="259.52300000000002"/>
    <s v=""/>
  </r>
  <r>
    <n v="84"/>
    <m/>
    <x v="4"/>
    <d v="2025-10-17T00:00:00"/>
    <m/>
    <x v="4"/>
    <s v="GRITSCH"/>
    <x v="5"/>
    <x v="4"/>
    <n v="1"/>
    <x v="4"/>
    <s v="DIANTEIRO"/>
    <x v="10"/>
    <x v="27"/>
    <s v="PIRELLI FR88"/>
    <x v="1"/>
    <s v="CAMINHÃO VW 24.280"/>
    <s v="BDU5G86"/>
    <n v="273736"/>
    <n v="273736"/>
    <m/>
    <s v=""/>
    <s v="OK "/>
    <s v="EST"/>
    <s v="EST"/>
    <n v="0"/>
    <n v="0"/>
    <s v=""/>
  </r>
  <r>
    <n v="3607"/>
    <m/>
    <x v="4"/>
    <d v="2025-10-17T00:00:00"/>
    <m/>
    <x v="4"/>
    <s v="GRITSCH"/>
    <x v="5"/>
    <x v="4"/>
    <n v="1"/>
    <x v="4"/>
    <s v="DIANTEIRO"/>
    <x v="10"/>
    <x v="27"/>
    <s v="PIRELLI FR88"/>
    <x v="1"/>
    <s v="CAMINHÃO VW 24.280"/>
    <s v="BDU5G86"/>
    <n v="273736"/>
    <n v="273736"/>
    <m/>
    <s v=""/>
    <s v="OK "/>
    <s v="EST"/>
    <s v="EST"/>
    <n v="0"/>
    <n v="0"/>
    <s v=""/>
  </r>
  <r>
    <n v="3609"/>
    <s v="2825"/>
    <x v="4"/>
    <d v="2025-10-17T00:00:00"/>
    <m/>
    <x v="4"/>
    <s v="GRITSCH"/>
    <x v="5"/>
    <x v="4"/>
    <n v="1"/>
    <x v="2"/>
    <s v="DIANTEIRO"/>
    <x v="2"/>
    <x v="57"/>
    <s v="IRONHEAD  REFLEX"/>
    <x v="1"/>
    <s v="FIAT FIORINO"/>
    <s v="BEX5C04"/>
    <n v="130800"/>
    <n v="130800"/>
    <m/>
    <s v=""/>
    <s v="OK "/>
    <s v="GOMMA "/>
    <n v="84643"/>
    <n v="267.8"/>
    <n v="267.8"/>
    <s v=""/>
  </r>
  <r>
    <n v="3608"/>
    <s v="2825"/>
    <x v="4"/>
    <d v="2025-10-17T00:00:00"/>
    <m/>
    <x v="4"/>
    <s v="GRITSCH"/>
    <x v="5"/>
    <x v="4"/>
    <n v="1"/>
    <x v="2"/>
    <s v="DIANTEIRO"/>
    <x v="2"/>
    <x v="57"/>
    <s v="IRONHEAD  REFLEX"/>
    <x v="1"/>
    <s v="FIAT FIORINO"/>
    <s v="BEX5C04"/>
    <n v="130800"/>
    <n v="130800"/>
    <m/>
    <s v=""/>
    <s v="OK "/>
    <s v="GOMMA "/>
    <n v="84643"/>
    <n v="267.8"/>
    <n v="267.8"/>
    <s v=""/>
  </r>
  <r>
    <n v="3606"/>
    <s v="2025"/>
    <x v="4"/>
    <d v="2025-10-17T00:00:00"/>
    <m/>
    <x v="4"/>
    <s v="GRITSCH"/>
    <x v="5"/>
    <x v="4"/>
    <n v="1"/>
    <x v="3"/>
    <s v="DIANTEIRO"/>
    <x v="4"/>
    <x v="33"/>
    <s v="AMULET AT501"/>
    <x v="1"/>
    <s v="CAMINHAO VW 13.180"/>
    <s v="RHT2C48"/>
    <n v="260713"/>
    <n v="260713"/>
    <m/>
    <s v=""/>
    <s v="OK "/>
    <s v="EST"/>
    <s v="EST"/>
    <n v="0"/>
    <n v="0"/>
    <s v=""/>
  </r>
  <r>
    <n v="3570"/>
    <s v="1925"/>
    <x v="4"/>
    <d v="2025-10-17T00:00:00"/>
    <m/>
    <x v="4"/>
    <s v="GRITSCH"/>
    <x v="5"/>
    <x v="4"/>
    <n v="1"/>
    <x v="3"/>
    <s v="DIANTEIRO"/>
    <x v="4"/>
    <x v="33"/>
    <s v="AMULET AT501"/>
    <x v="1"/>
    <s v="CAMINHAO VW 13.180"/>
    <s v="RHT2C48"/>
    <n v="260213"/>
    <n v="260213"/>
    <m/>
    <s v=""/>
    <s v="OK "/>
    <s v="EST"/>
    <s v="EST"/>
    <n v="0"/>
    <n v="0"/>
    <s v=""/>
  </r>
  <r>
    <n v="3564"/>
    <s v="2025"/>
    <x v="4"/>
    <d v="2025-10-17T00:00:00"/>
    <m/>
    <x v="4"/>
    <s v="GRITSCH"/>
    <x v="5"/>
    <x v="4"/>
    <n v="1"/>
    <x v="0"/>
    <s v="DIANTEIRO"/>
    <x v="0"/>
    <x v="17"/>
    <s v="COMFORSER CF300"/>
    <x v="1"/>
    <s v="RENAULT MASTER"/>
    <s v="SEL7G42"/>
    <n v="178230"/>
    <n v="178230"/>
    <m/>
    <s v=""/>
    <s v="OK "/>
    <s v="RS PNEUS "/>
    <s v="23324-1"/>
    <n v="393.24"/>
    <n v="393.24"/>
    <s v=""/>
  </r>
  <r>
    <n v="3548"/>
    <s v="2025"/>
    <x v="4"/>
    <d v="2025-10-17T00:00:00"/>
    <m/>
    <x v="4"/>
    <s v="GRITSCH"/>
    <x v="5"/>
    <x v="4"/>
    <n v="1"/>
    <x v="0"/>
    <s v="DIANTEIRO"/>
    <x v="0"/>
    <x v="17"/>
    <s v="COMFORSER CF300"/>
    <x v="1"/>
    <s v="RENAULT MASTER"/>
    <s v="SEL7G42"/>
    <n v="178230"/>
    <n v="178230"/>
    <m/>
    <s v=""/>
    <s v="OK "/>
    <s v="RS PNEUS "/>
    <s v="23324-1"/>
    <n v="393.24"/>
    <n v="393.24"/>
    <s v=""/>
  </r>
  <r>
    <s v="3412"/>
    <s v="1225"/>
    <x v="4"/>
    <d v="2025-10-17T00:00:00"/>
    <m/>
    <x v="4"/>
    <s v="GRITSCH"/>
    <x v="5"/>
    <x v="4"/>
    <n v="1"/>
    <x v="0"/>
    <s v="DIANTEIRO"/>
    <x v="5"/>
    <x v="20"/>
    <s v="LING LONG R666 "/>
    <x v="1"/>
    <s v="MB SPRINTER"/>
    <s v="SFF3C31"/>
    <n v="60000"/>
    <n v="60000"/>
    <m/>
    <s v=""/>
    <s v="OK "/>
    <s v="EST"/>
    <s v="EST"/>
    <n v="0"/>
    <n v="0"/>
    <s v=""/>
  </r>
  <r>
    <s v="3413"/>
    <s v="1225"/>
    <x v="4"/>
    <d v="2025-10-17T00:00:00"/>
    <m/>
    <x v="4"/>
    <s v="GRITSCH"/>
    <x v="5"/>
    <x v="4"/>
    <n v="1"/>
    <x v="0"/>
    <s v="DIANTEIRO"/>
    <x v="5"/>
    <x v="20"/>
    <s v="LING LONG R666 "/>
    <x v="1"/>
    <s v="MB SPRINTER"/>
    <s v="SFF3C31"/>
    <n v="60000"/>
    <n v="60000"/>
    <m/>
    <s v=""/>
    <s v="OK "/>
    <s v="EST"/>
    <s v="EST"/>
    <n v="0"/>
    <n v="0"/>
    <s v=""/>
  </r>
  <r>
    <n v="3408"/>
    <s v="1825"/>
    <x v="4"/>
    <d v="2025-10-21T00:00:00"/>
    <m/>
    <x v="4"/>
    <s v="GRITSCH"/>
    <x v="5"/>
    <x v="4"/>
    <n v="1"/>
    <x v="0"/>
    <s v="DIANTEIRO"/>
    <x v="18"/>
    <x v="13"/>
    <s v="ROADX"/>
    <x v="1"/>
    <s v="FIAT DUCATO"/>
    <s v="BCQ7519"/>
    <n v="228729"/>
    <n v="228728"/>
    <m/>
    <s v=""/>
    <s v="OK "/>
    <s v="RS PNEUS "/>
    <s v="22780-1"/>
    <n v="370.97"/>
    <n v="370.97"/>
    <s v=""/>
  </r>
  <r>
    <n v="3409"/>
    <s v="1825"/>
    <x v="4"/>
    <d v="2025-10-21T00:00:00"/>
    <m/>
    <x v="4"/>
    <s v="GRITSCH"/>
    <x v="5"/>
    <x v="4"/>
    <n v="1"/>
    <x v="0"/>
    <s v="DIANTEIRO"/>
    <x v="18"/>
    <x v="13"/>
    <s v="ROADX"/>
    <x v="1"/>
    <s v="FIAT DUCATO"/>
    <s v="BCQ7519"/>
    <n v="228729"/>
    <n v="228728"/>
    <m/>
    <s v=""/>
    <s v="OK "/>
    <s v="RS PNEUS "/>
    <s v="22780-1"/>
    <n v="370.97"/>
    <n v="370.97"/>
    <s v=""/>
  </r>
  <r>
    <n v="3406"/>
    <s v="1825"/>
    <x v="4"/>
    <d v="2025-10-21T00:00:00"/>
    <m/>
    <x v="4"/>
    <s v="GRITSCH"/>
    <x v="5"/>
    <x v="4"/>
    <n v="1"/>
    <x v="0"/>
    <s v="TRASEIRO"/>
    <x v="18"/>
    <x v="13"/>
    <s v="ROADX"/>
    <x v="1"/>
    <s v="FIAT DUCATO"/>
    <s v="BCQ7519"/>
    <n v="228729"/>
    <n v="228728"/>
    <m/>
    <s v=""/>
    <s v="OK "/>
    <s v="RS PNEUS "/>
    <s v="22780-1"/>
    <n v="370.97"/>
    <n v="370.97"/>
    <s v=""/>
  </r>
  <r>
    <n v="3410"/>
    <s v="1825"/>
    <x v="4"/>
    <d v="2025-10-21T00:00:00"/>
    <m/>
    <x v="4"/>
    <s v="GRITSCH"/>
    <x v="5"/>
    <x v="4"/>
    <n v="1"/>
    <x v="0"/>
    <s v="TRASEIRO"/>
    <x v="18"/>
    <x v="13"/>
    <s v="ROADX"/>
    <x v="1"/>
    <s v="FIAT DUCATO"/>
    <s v="BCQ7519"/>
    <n v="228729"/>
    <n v="228728"/>
    <m/>
    <s v=""/>
    <s v="OK "/>
    <s v="RS PNEUS "/>
    <s v="22780-1"/>
    <n v="370.97"/>
    <n v="370.97"/>
    <s v=""/>
  </r>
  <r>
    <n v="3584"/>
    <s v="2225"/>
    <x v="4"/>
    <d v="2025-10-21T00:00:00"/>
    <m/>
    <x v="4"/>
    <s v="GRITSCH"/>
    <x v="5"/>
    <x v="4"/>
    <n v="1"/>
    <x v="1"/>
    <s v="DIANTEIRO"/>
    <x v="1"/>
    <x v="17"/>
    <s v="COMFORSER CF300"/>
    <x v="1"/>
    <s v="VW SAVEIRO"/>
    <s v="SEP6E18"/>
    <n v="80330"/>
    <n v="80330"/>
    <m/>
    <s v=""/>
    <s v="OK "/>
    <s v="MAUER PNEUS"/>
    <n v="153479"/>
    <n v="249.9"/>
    <n v="249.9"/>
    <s v=""/>
  </r>
  <r>
    <n v="3591"/>
    <s v="2025"/>
    <x v="4"/>
    <d v="2025-10-21T00:00:00"/>
    <m/>
    <x v="4"/>
    <s v="GRITSCH"/>
    <x v="5"/>
    <x v="4"/>
    <n v="1"/>
    <x v="1"/>
    <s v="DIANTEIRO"/>
    <x v="1"/>
    <x v="17"/>
    <s v="COMFORSER CF300"/>
    <x v="1"/>
    <s v="VW SAVEIRO"/>
    <s v="SEP6E18"/>
    <n v="80330"/>
    <n v="80330"/>
    <m/>
    <s v=""/>
    <s v="OK "/>
    <s v="MAUER PNEUS"/>
    <n v="153479"/>
    <n v="249.9"/>
    <n v="249.9"/>
    <s v=""/>
  </r>
  <r>
    <n v="3594"/>
    <s v="2025"/>
    <x v="4"/>
    <d v="2025-10-21T00:00:00"/>
    <m/>
    <x v="4"/>
    <s v="GRITSCH"/>
    <x v="5"/>
    <x v="4"/>
    <n v="1"/>
    <x v="1"/>
    <s v="TRASEIRO"/>
    <x v="1"/>
    <x v="17"/>
    <s v="COMFORSER CF300"/>
    <x v="1"/>
    <s v="VW SAVEIRO"/>
    <s v="SEP6E18"/>
    <n v="80330"/>
    <n v="80330"/>
    <m/>
    <s v=""/>
    <s v="OK "/>
    <s v="MAUER PNEUS"/>
    <n v="153479"/>
    <n v="249.9"/>
    <n v="249.9"/>
    <s v=""/>
  </r>
  <r>
    <s v="3595"/>
    <s v="1825"/>
    <x v="4"/>
    <d v="2025-10-21T00:00:00"/>
    <m/>
    <x v="4"/>
    <s v="GRITSCH"/>
    <x v="5"/>
    <x v="4"/>
    <n v="1"/>
    <x v="1"/>
    <s v="TRASEIRO"/>
    <x v="1"/>
    <x v="17"/>
    <s v="COMFORSER CF300"/>
    <x v="1"/>
    <s v="VW SAVEIRO"/>
    <s v="SEP6E18"/>
    <n v="80330"/>
    <n v="80330"/>
    <m/>
    <s v=""/>
    <s v="OK "/>
    <s v="MAUER PNEUS"/>
    <n v="153479"/>
    <n v="249.9"/>
    <n v="249.9"/>
    <s v=""/>
  </r>
  <r>
    <s v="1597"/>
    <m/>
    <x v="4"/>
    <d v="2025-10-21T00:00:00"/>
    <m/>
    <x v="4"/>
    <s v="GRITSCH"/>
    <x v="5"/>
    <x v="4"/>
    <n v="1"/>
    <x v="4"/>
    <s v="TRAÇÃO"/>
    <x v="10"/>
    <x v="31"/>
    <s v="RECAP"/>
    <x v="0"/>
    <s v="CAMINHÃO VW 24.280"/>
    <s v="TBW9G12"/>
    <n v="1050"/>
    <n v="1050"/>
    <m/>
    <s v=""/>
    <s v="OK "/>
    <s v="FM PNEUS "/>
    <n v="12686"/>
    <n v="600"/>
    <n v="600"/>
    <s v=""/>
  </r>
  <r>
    <n v="1473"/>
    <m/>
    <x v="4"/>
    <d v="2025-10-21T00:00:00"/>
    <m/>
    <x v="4"/>
    <s v="GRITSCH"/>
    <x v="5"/>
    <x v="4"/>
    <n v="1"/>
    <x v="4"/>
    <s v="TRAÇÃO"/>
    <x v="10"/>
    <x v="31"/>
    <s v="RECAP"/>
    <x v="0"/>
    <s v="CAMINHÃO VW 24.280"/>
    <s v="TBW9G12"/>
    <n v="1050"/>
    <n v="1050"/>
    <m/>
    <s v=""/>
    <s v="OK "/>
    <s v="FM PNEUS "/>
    <n v="12686"/>
    <n v="600"/>
    <n v="600"/>
    <s v=""/>
  </r>
  <r>
    <n v="2464"/>
    <m/>
    <x v="4"/>
    <d v="2025-10-21T00:00:00"/>
    <m/>
    <x v="4"/>
    <s v="GRITSCH"/>
    <x v="5"/>
    <x v="4"/>
    <n v="1"/>
    <x v="4"/>
    <s v="TRAÇÃO"/>
    <x v="10"/>
    <x v="31"/>
    <s v="RECAP"/>
    <x v="0"/>
    <s v="CAMINHÃO VW 24.280"/>
    <s v="TBW9G12"/>
    <n v="1050"/>
    <n v="1050"/>
    <m/>
    <s v=""/>
    <s v="OK "/>
    <s v="FM PNEUS "/>
    <n v="12577"/>
    <n v="600"/>
    <n v="600"/>
    <s v=""/>
  </r>
  <r>
    <n v="131"/>
    <m/>
    <x v="4"/>
    <d v="2025-10-21T00:00:00"/>
    <m/>
    <x v="4"/>
    <s v="GRITSCH"/>
    <x v="5"/>
    <x v="4"/>
    <n v="1"/>
    <x v="4"/>
    <s v="TRAÇÃO"/>
    <x v="10"/>
    <x v="31"/>
    <s v="RECAP"/>
    <x v="0"/>
    <s v="CAMINHÃO VW 24.280"/>
    <s v="TBW9G12"/>
    <n v="1050"/>
    <n v="1050"/>
    <m/>
    <s v=""/>
    <s v="OK "/>
    <s v="FM PNEUS "/>
    <n v="12577"/>
    <n v="600"/>
    <n v="600"/>
    <s v=""/>
  </r>
  <r>
    <n v="1919"/>
    <m/>
    <x v="4"/>
    <d v="2025-10-21T00:00:00"/>
    <m/>
    <x v="4"/>
    <s v="GRITSCH"/>
    <x v="5"/>
    <x v="4"/>
    <n v="1"/>
    <x v="4"/>
    <s v="TRUCK"/>
    <x v="10"/>
    <x v="31"/>
    <s v="RECAP"/>
    <x v="0"/>
    <s v="CAMINHÃO VW 24.280"/>
    <s v="TBW9G12"/>
    <n v="1050"/>
    <n v="1050"/>
    <m/>
    <s v=""/>
    <s v="OK "/>
    <s v="FM PNEUS "/>
    <n v="12734"/>
    <n v="530"/>
    <n v="530"/>
    <s v=""/>
  </r>
  <r>
    <n v="2108"/>
    <m/>
    <x v="4"/>
    <d v="2025-10-21T00:00:00"/>
    <m/>
    <x v="4"/>
    <s v="GRITSCH"/>
    <x v="5"/>
    <x v="4"/>
    <n v="1"/>
    <x v="4"/>
    <s v="TRUCK"/>
    <x v="10"/>
    <x v="31"/>
    <s v="RECAP"/>
    <x v="0"/>
    <s v="CAMINHÃO VW 24.280"/>
    <s v="TBW9G12"/>
    <n v="1050"/>
    <n v="1050"/>
    <m/>
    <s v=""/>
    <s v="OK "/>
    <s v="FM PNEUS "/>
    <n v="12734"/>
    <n v="530"/>
    <n v="530"/>
    <s v=""/>
  </r>
  <r>
    <n v="2642"/>
    <m/>
    <x v="4"/>
    <d v="2025-10-21T00:00:00"/>
    <m/>
    <x v="4"/>
    <s v="GRITSCH"/>
    <x v="5"/>
    <x v="4"/>
    <n v="1"/>
    <x v="4"/>
    <s v="TRUCK"/>
    <x v="10"/>
    <x v="31"/>
    <s v="RECAP"/>
    <x v="0"/>
    <s v="CAMINHÃO VW 24.280"/>
    <s v="TBW9G12"/>
    <n v="1050"/>
    <n v="1050"/>
    <m/>
    <s v=""/>
    <s v="OK "/>
    <s v="FM PNEUS "/>
    <n v="12734"/>
    <n v="530"/>
    <n v="530"/>
    <s v=""/>
  </r>
  <r>
    <n v="1920"/>
    <m/>
    <x v="4"/>
    <d v="2025-10-21T00:00:00"/>
    <m/>
    <x v="4"/>
    <s v="GRITSCH"/>
    <x v="5"/>
    <x v="4"/>
    <n v="1"/>
    <x v="4"/>
    <s v="TRUCK"/>
    <x v="10"/>
    <x v="31"/>
    <s v="RECAP"/>
    <x v="0"/>
    <s v="CAMINHÃO VW 24.280"/>
    <s v="TBW9G12"/>
    <n v="1050"/>
    <n v="1050"/>
    <m/>
    <s v=""/>
    <s v="OK "/>
    <s v="FM PNEUS "/>
    <s v="12614-1"/>
    <n v="530"/>
    <n v="530"/>
    <s v=""/>
  </r>
  <r>
    <s v="3634"/>
    <s v="2225"/>
    <x v="4"/>
    <d v="2025-10-21T00:00:00"/>
    <m/>
    <x v="4"/>
    <s v="GRITSCH"/>
    <x v="2"/>
    <x v="7"/>
    <n v="1"/>
    <x v="0"/>
    <s v="DIANTEIRO"/>
    <x v="5"/>
    <x v="17"/>
    <s v="COMFORSER CF300"/>
    <x v="1"/>
    <s v="MB SPRINTER"/>
    <s v="TAS4G97"/>
    <n v="59600"/>
    <m/>
    <m/>
    <s v=""/>
    <s v="OK "/>
    <s v="MAUER PNEUS"/>
    <s v="155800-1"/>
    <n v="459"/>
    <n v="459"/>
    <s v=""/>
  </r>
  <r>
    <n v="3635"/>
    <s v="2225"/>
    <x v="4"/>
    <d v="2025-10-21T00:00:00"/>
    <m/>
    <x v="4"/>
    <s v="GRITSCH"/>
    <x v="2"/>
    <x v="7"/>
    <n v="1"/>
    <x v="0"/>
    <s v="DIANTEIRO"/>
    <x v="5"/>
    <x v="17"/>
    <s v="COMFORSER CF300"/>
    <x v="1"/>
    <s v="MB SPRINTER"/>
    <s v="TAS4G97"/>
    <n v="59600"/>
    <m/>
    <m/>
    <s v=""/>
    <s v="OK "/>
    <s v="MAUER PNEUS"/>
    <s v="155800-1"/>
    <n v="459"/>
    <n v="459"/>
    <s v=""/>
  </r>
  <r>
    <s v="3574"/>
    <s v="2525"/>
    <x v="4"/>
    <d v="2025-10-22T00:00:00"/>
    <m/>
    <x v="4"/>
    <s v="GRITSCH"/>
    <x v="2"/>
    <x v="13"/>
    <n v="1"/>
    <x v="2"/>
    <s v="DIANTEIRO"/>
    <x v="9"/>
    <x v="58"/>
    <s v="JK ROYALE"/>
    <x v="1"/>
    <s v="VW GOL"/>
    <s v="RHM8F11"/>
    <m/>
    <m/>
    <m/>
    <s v=""/>
    <s v="OK "/>
    <s v="MAUER PNEUS"/>
    <s v="153479-1"/>
    <n v="255"/>
    <n v="255"/>
    <s v=""/>
  </r>
  <r>
    <n v="3575"/>
    <s v="2525"/>
    <x v="4"/>
    <d v="2025-10-22T00:00:00"/>
    <m/>
    <x v="4"/>
    <s v="GRITSCH"/>
    <x v="2"/>
    <x v="13"/>
    <n v="1"/>
    <x v="2"/>
    <s v="DIANTEIRO"/>
    <x v="9"/>
    <x v="58"/>
    <s v="JK ROYALE"/>
    <x v="1"/>
    <s v="VW GOL"/>
    <s v="RHM8F11"/>
    <m/>
    <m/>
    <m/>
    <s v=""/>
    <s v="OK "/>
    <s v="MAUER PNEUS"/>
    <s v="153479-1"/>
    <n v="255"/>
    <n v="255"/>
    <s v=""/>
  </r>
  <r>
    <n v="3474"/>
    <s v="1625"/>
    <x v="4"/>
    <d v="2025-10-22T00:00:00"/>
    <m/>
    <x v="4"/>
    <s v="GRITSCH"/>
    <x v="5"/>
    <x v="22"/>
    <n v="1"/>
    <x v="1"/>
    <s v="DIANTEIRO"/>
    <x v="11"/>
    <x v="17"/>
    <s v="COMFORSER CF300"/>
    <x v="1"/>
    <s v="FIAT STRADA"/>
    <s v="SED9B32"/>
    <n v="97953"/>
    <m/>
    <m/>
    <s v=""/>
    <s v="OK "/>
    <s v="MAUER PNEUS"/>
    <s v="151569-1"/>
    <n v="249"/>
    <n v="249"/>
    <s v=""/>
  </r>
  <r>
    <n v="3477"/>
    <s v="1625"/>
    <x v="4"/>
    <d v="2025-10-22T00:00:00"/>
    <m/>
    <x v="4"/>
    <s v="GRITSCH"/>
    <x v="5"/>
    <x v="22"/>
    <n v="1"/>
    <x v="1"/>
    <s v="DIANTEIRO"/>
    <x v="11"/>
    <x v="17"/>
    <s v="COMFORSER CF300"/>
    <x v="1"/>
    <s v="FIAT STRADA"/>
    <s v="SED9B32"/>
    <n v="97953"/>
    <m/>
    <m/>
    <s v=""/>
    <s v="OK "/>
    <s v="MAUER PNEUS"/>
    <s v="151569-1"/>
    <n v="249"/>
    <n v="249"/>
    <s v=""/>
  </r>
  <r>
    <n v="3636"/>
    <s v="2425"/>
    <x v="4"/>
    <d v="2025-10-22T00:00:00"/>
    <m/>
    <x v="4"/>
    <s v="GRITSCH"/>
    <x v="2"/>
    <x v="13"/>
    <n v="1"/>
    <x v="0"/>
    <s v="DIANTEIRO"/>
    <x v="0"/>
    <x v="17"/>
    <s v="COMFORSER CF300"/>
    <x v="1"/>
    <s v="RENAULT MASTER"/>
    <s v="BET7D67"/>
    <m/>
    <m/>
    <m/>
    <s v=""/>
    <s v="OK "/>
    <s v="MAUER PNEUS"/>
    <n v="155800"/>
    <n v="429"/>
    <n v="429"/>
    <s v=""/>
  </r>
  <r>
    <n v="3637"/>
    <s v="2425"/>
    <x v="4"/>
    <d v="2025-10-22T00:00:00"/>
    <m/>
    <x v="4"/>
    <s v="GRITSCH"/>
    <x v="2"/>
    <x v="13"/>
    <n v="1"/>
    <x v="0"/>
    <s v="DIANTEIRO"/>
    <x v="0"/>
    <x v="17"/>
    <s v="COMFORSER CF300"/>
    <x v="1"/>
    <s v="RENAULT MASTER"/>
    <s v="BET7D67"/>
    <m/>
    <m/>
    <m/>
    <s v=""/>
    <s v="OK "/>
    <s v="MAUER PNEUS"/>
    <n v="155800"/>
    <n v="429"/>
    <n v="429"/>
    <s v=""/>
  </r>
  <r>
    <n v="3638"/>
    <s v="2425"/>
    <x v="4"/>
    <d v="2025-10-22T00:00:00"/>
    <m/>
    <x v="4"/>
    <s v="GRITSCH"/>
    <x v="2"/>
    <x v="13"/>
    <n v="1"/>
    <x v="0"/>
    <s v="TRASEIRO"/>
    <x v="0"/>
    <x v="17"/>
    <s v="COMFORSER CF300"/>
    <x v="1"/>
    <s v="RENAULT MASTER"/>
    <s v="BET7D67"/>
    <m/>
    <m/>
    <m/>
    <s v=""/>
    <s v="OK "/>
    <s v="MAUER PNEUS"/>
    <n v="155800"/>
    <n v="429"/>
    <n v="429"/>
    <s v=""/>
  </r>
  <r>
    <n v="3639"/>
    <s v="2425"/>
    <x v="4"/>
    <d v="2025-10-22T00:00:00"/>
    <m/>
    <x v="4"/>
    <s v="GRITSCH"/>
    <x v="2"/>
    <x v="13"/>
    <n v="1"/>
    <x v="0"/>
    <s v="TRASEIRO"/>
    <x v="0"/>
    <x v="17"/>
    <s v="COMFORSER CF300"/>
    <x v="1"/>
    <s v="RENAULT MASTER"/>
    <s v="BET7D67"/>
    <m/>
    <m/>
    <m/>
    <s v=""/>
    <s v="OK "/>
    <s v="MAUER PNEUS"/>
    <n v="155800"/>
    <n v="429"/>
    <n v="429"/>
    <s v=""/>
  </r>
  <r>
    <s v="3640"/>
    <s v="2225"/>
    <x v="4"/>
    <d v="2025-10-22T00:00:00"/>
    <m/>
    <x v="4"/>
    <s v="GRITSCH"/>
    <x v="5"/>
    <x v="10"/>
    <n v="1"/>
    <x v="0"/>
    <s v="DIANTEIRO"/>
    <x v="0"/>
    <x v="17"/>
    <s v="COMFORSER CF300"/>
    <x v="1"/>
    <s v="RENAULT MASTER"/>
    <s v="SDS3D12"/>
    <n v="318264"/>
    <n v="318264"/>
    <m/>
    <s v=""/>
    <s v="OK "/>
    <s v="MAUER PNEUS"/>
    <n v="155800"/>
    <n v="429"/>
    <n v="429"/>
    <s v=""/>
  </r>
  <r>
    <n v="3641"/>
    <s v="2425"/>
    <x v="4"/>
    <d v="2025-10-22T00:00:00"/>
    <m/>
    <x v="4"/>
    <s v="GRITSCH"/>
    <x v="5"/>
    <x v="10"/>
    <n v="1"/>
    <x v="0"/>
    <s v="DIANTEIRO"/>
    <x v="0"/>
    <x v="17"/>
    <s v="COMFORSER CF300"/>
    <x v="1"/>
    <s v="RENAULT MASTER"/>
    <s v="SDS3D12"/>
    <n v="318264"/>
    <n v="318264"/>
    <m/>
    <s v=""/>
    <s v="OK "/>
    <s v="MAUER PNEUS"/>
    <n v="155800"/>
    <n v="429"/>
    <n v="429"/>
    <s v=""/>
  </r>
  <r>
    <n v="3642"/>
    <s v="2225"/>
    <x v="4"/>
    <d v="2025-10-22T00:00:00"/>
    <m/>
    <x v="4"/>
    <s v="GRITSCH"/>
    <x v="5"/>
    <x v="10"/>
    <n v="1"/>
    <x v="0"/>
    <s v="TRASEIRO"/>
    <x v="0"/>
    <x v="17"/>
    <s v="COMFORSER CF300"/>
    <x v="1"/>
    <s v="RENAULT MASTER"/>
    <s v="SDS3D12"/>
    <n v="318264"/>
    <n v="318264"/>
    <m/>
    <s v=""/>
    <s v="OK "/>
    <s v="MAUER PNEUS"/>
    <n v="155800"/>
    <n v="429"/>
    <n v="429"/>
    <s v=""/>
  </r>
  <r>
    <n v="3643"/>
    <s v="2425"/>
    <x v="4"/>
    <d v="2025-10-22T00:00:00"/>
    <m/>
    <x v="4"/>
    <s v="GRITSCH"/>
    <x v="5"/>
    <x v="10"/>
    <n v="1"/>
    <x v="0"/>
    <s v="TRASEIRO"/>
    <x v="0"/>
    <x v="17"/>
    <s v="COMFORSER CF300"/>
    <x v="1"/>
    <s v="RENAULT MASTER"/>
    <s v="SDS3D12"/>
    <n v="318264"/>
    <n v="318264"/>
    <m/>
    <s v=""/>
    <s v="OK "/>
    <s v="MAUER PNEUS"/>
    <n v="155800"/>
    <n v="429"/>
    <n v="429"/>
    <s v=""/>
  </r>
  <r>
    <n v="3588"/>
    <s v="2025"/>
    <x v="4"/>
    <d v="2025-10-22T00:00:00"/>
    <m/>
    <x v="4"/>
    <s v="GRITSCH"/>
    <x v="2"/>
    <x v="7"/>
    <n v="1"/>
    <x v="1"/>
    <s v="DIANTEIRO"/>
    <x v="1"/>
    <x v="17"/>
    <s v="COMFORSER CF300"/>
    <x v="1"/>
    <s v="VW SAVEIRO"/>
    <s v="SDU9F75"/>
    <n v="162548"/>
    <m/>
    <m/>
    <s v=""/>
    <s v="OK "/>
    <s v="MAUER PNEUS"/>
    <n v="153479"/>
    <n v="249"/>
    <n v="249"/>
    <s v=""/>
  </r>
  <r>
    <n v="3589"/>
    <s v="2025"/>
    <x v="4"/>
    <d v="2025-10-22T00:00:00"/>
    <m/>
    <x v="4"/>
    <s v="GRITSCH"/>
    <x v="2"/>
    <x v="7"/>
    <n v="1"/>
    <x v="1"/>
    <s v="DIANTEIRO"/>
    <x v="1"/>
    <x v="17"/>
    <s v="COMFORSER CF300"/>
    <x v="1"/>
    <s v="VW SAVEIRO"/>
    <s v="SDU9F75"/>
    <n v="162548"/>
    <m/>
    <m/>
    <s v=""/>
    <s v="OK "/>
    <s v="MAUER PNEUS"/>
    <n v="153479"/>
    <n v="249"/>
    <n v="249"/>
    <s v=""/>
  </r>
  <r>
    <n v="3586"/>
    <s v="1225"/>
    <x v="4"/>
    <d v="2025-10-22T00:00:00"/>
    <m/>
    <x v="4"/>
    <s v="GRITSCH"/>
    <x v="2"/>
    <x v="7"/>
    <n v="1"/>
    <x v="1"/>
    <s v="TRASEIRO"/>
    <x v="1"/>
    <x v="17"/>
    <s v="COMFORSER CF300"/>
    <x v="1"/>
    <s v="VW SAVEIRO"/>
    <s v="SDU9F75"/>
    <n v="162548"/>
    <m/>
    <m/>
    <s v=""/>
    <s v="OK "/>
    <s v="MAUER PNEUS"/>
    <n v="153479"/>
    <n v="249"/>
    <n v="249"/>
    <s v=""/>
  </r>
  <r>
    <n v="3596"/>
    <s v="2225"/>
    <x v="4"/>
    <d v="2025-10-22T00:00:00"/>
    <m/>
    <x v="4"/>
    <s v="GRITSCH"/>
    <x v="2"/>
    <x v="7"/>
    <n v="1"/>
    <x v="1"/>
    <s v="TRASEIRO"/>
    <x v="1"/>
    <x v="17"/>
    <s v="COMFORSER CF300"/>
    <x v="1"/>
    <s v="VW SAVEIRO"/>
    <s v="SDU9F75"/>
    <n v="162548"/>
    <m/>
    <m/>
    <s v=""/>
    <s v="OK "/>
    <s v="MAUER PNEUS"/>
    <n v="153479"/>
    <n v="249"/>
    <n v="249"/>
    <s v=""/>
  </r>
  <r>
    <n v="3587"/>
    <s v="1425"/>
    <x v="4"/>
    <d v="2025-10-22T00:00:00"/>
    <m/>
    <x v="4"/>
    <s v="GRITSCH"/>
    <x v="5"/>
    <x v="8"/>
    <n v="1"/>
    <x v="1"/>
    <s v="DIANTEIRO"/>
    <x v="1"/>
    <x v="17"/>
    <s v="COMFORSER CF300"/>
    <x v="1"/>
    <s v="VW SAVEIRO"/>
    <s v="SDU9G04"/>
    <n v="109515"/>
    <m/>
    <m/>
    <s v=""/>
    <s v="OK "/>
    <s v="MAUER PNEUS"/>
    <n v="153479"/>
    <n v="249"/>
    <n v="249"/>
    <s v=""/>
  </r>
  <r>
    <n v="3590"/>
    <s v="2025"/>
    <x v="4"/>
    <d v="2025-10-22T00:00:00"/>
    <m/>
    <x v="4"/>
    <s v="GRITSCH"/>
    <x v="5"/>
    <x v="8"/>
    <n v="1"/>
    <x v="1"/>
    <s v="DIANTEIRO"/>
    <x v="1"/>
    <x v="17"/>
    <s v="COMFORSER CF300"/>
    <x v="1"/>
    <s v="VW SAVEIRO"/>
    <s v="SDU9G04"/>
    <n v="109515"/>
    <m/>
    <m/>
    <s v=""/>
    <s v="OK "/>
    <s v="MAUER PNEUS"/>
    <n v="153479"/>
    <n v="249"/>
    <n v="249"/>
    <s v=""/>
  </r>
  <r>
    <n v="3644"/>
    <s v="2525"/>
    <x v="4"/>
    <d v="2025-10-22T00:00:00"/>
    <m/>
    <x v="4"/>
    <s v="GRITSCH"/>
    <x v="2"/>
    <x v="13"/>
    <n v="1"/>
    <x v="1"/>
    <s v="DIANTEIRO"/>
    <x v="19"/>
    <x v="11"/>
    <s v="HIFLY HF261 TECHCO 1"/>
    <x v="1"/>
    <s v="FIAT CHRONOS"/>
    <s v="SER6J18"/>
    <m/>
    <m/>
    <m/>
    <s v=""/>
    <s v="OK "/>
    <s v="MAUER PNEUS"/>
    <n v="85287"/>
    <n v="248.07"/>
    <n v="248.07"/>
    <s v=""/>
  </r>
  <r>
    <n v="3645"/>
    <s v="2525"/>
    <x v="4"/>
    <d v="2025-10-22T00:00:00"/>
    <m/>
    <x v="4"/>
    <s v="GRITSCH"/>
    <x v="2"/>
    <x v="13"/>
    <n v="1"/>
    <x v="1"/>
    <s v="DIANTEIRO"/>
    <x v="19"/>
    <x v="11"/>
    <s v="HIFLY HF261 TECHCO 1"/>
    <x v="1"/>
    <s v="FIAT CHRONOS"/>
    <s v="SER6J18"/>
    <m/>
    <m/>
    <m/>
    <s v=""/>
    <s v="OK "/>
    <s v="MAUER PNEUS"/>
    <n v="85287"/>
    <n v="278.07"/>
    <n v="278.07"/>
    <s v=""/>
  </r>
  <r>
    <s v="2270"/>
    <s v="4223"/>
    <x v="4"/>
    <d v="2025-10-22T00:00:00"/>
    <m/>
    <x v="4"/>
    <s v="GRITSCH"/>
    <x v="2"/>
    <x v="7"/>
    <n v="1"/>
    <x v="4"/>
    <s v="TRAÇÃO"/>
    <x v="10"/>
    <x v="31"/>
    <s v="RECAP"/>
    <x v="0"/>
    <s v="CAMINHÃO MB 1719"/>
    <s v="TBG7A10"/>
    <n v="67382"/>
    <m/>
    <m/>
    <s v=""/>
    <s v="OK "/>
    <s v="FM  PNEUS "/>
    <n v="12614"/>
    <n v="600"/>
    <n v="600"/>
    <s v=""/>
  </r>
  <r>
    <n v="2271"/>
    <s v="4223"/>
    <x v="4"/>
    <d v="2025-10-22T00:00:00"/>
    <m/>
    <x v="4"/>
    <s v="GRITSCH"/>
    <x v="2"/>
    <x v="7"/>
    <n v="1"/>
    <x v="4"/>
    <s v="TRAÇÃO"/>
    <x v="10"/>
    <x v="31"/>
    <s v="RECAP"/>
    <x v="0"/>
    <s v="CAMINHÃO MB 1719"/>
    <s v="TBG7A10"/>
    <n v="67382"/>
    <m/>
    <m/>
    <s v=""/>
    <s v="OK "/>
    <s v="FM  PNEUS "/>
    <n v="12614"/>
    <n v="600"/>
    <n v="600"/>
    <s v=""/>
  </r>
  <r>
    <n v="2272"/>
    <s v="4323"/>
    <x v="4"/>
    <d v="2025-10-22T00:00:00"/>
    <m/>
    <x v="4"/>
    <s v="GRITSCH"/>
    <x v="2"/>
    <x v="7"/>
    <n v="1"/>
    <x v="4"/>
    <s v="TRAÇÃO"/>
    <x v="10"/>
    <x v="31"/>
    <s v="RECAP"/>
    <x v="0"/>
    <s v="CAMINHÃO MB 1719"/>
    <s v="TBG7A10"/>
    <n v="67382"/>
    <m/>
    <m/>
    <s v=""/>
    <s v="OK "/>
    <s v="FM  PNEUS "/>
    <n v="12686"/>
    <n v="600"/>
    <n v="600"/>
    <s v=""/>
  </r>
  <r>
    <n v="2273"/>
    <s v="4323"/>
    <x v="4"/>
    <d v="2025-10-22T00:00:00"/>
    <m/>
    <x v="4"/>
    <s v="GRITSCH"/>
    <x v="2"/>
    <x v="7"/>
    <n v="1"/>
    <x v="4"/>
    <s v="TRAÇÃO"/>
    <x v="10"/>
    <x v="31"/>
    <s v="RECAP"/>
    <x v="0"/>
    <s v="CAMINHÃO MB 1719"/>
    <s v="TBG7A10"/>
    <n v="67382"/>
    <m/>
    <m/>
    <s v=""/>
    <s v="OK "/>
    <s v="FM  PNEUS "/>
    <n v="12686"/>
    <n v="600"/>
    <n v="600"/>
    <s v=""/>
  </r>
  <r>
    <s v="3636"/>
    <s v="2025"/>
    <x v="4"/>
    <d v="2025-10-24T00:00:00"/>
    <m/>
    <x v="4"/>
    <s v="GRITSCH"/>
    <x v="5"/>
    <x v="9"/>
    <n v="1"/>
    <x v="3"/>
    <s v="TRAÇÃO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47"/>
    <s v="2025"/>
    <x v="4"/>
    <d v="2025-10-24T00:00:00"/>
    <m/>
    <x v="4"/>
    <s v="GRITSCH"/>
    <x v="5"/>
    <x v="9"/>
    <n v="1"/>
    <x v="3"/>
    <s v="TRAÇÃO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48"/>
    <s v="2025"/>
    <x v="4"/>
    <d v="2025-10-24T00:00:00"/>
    <m/>
    <x v="4"/>
    <s v="GRITSCH"/>
    <x v="5"/>
    <x v="9"/>
    <n v="1"/>
    <x v="3"/>
    <s v="TRAÇÃO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49"/>
    <s v="2025"/>
    <x v="4"/>
    <d v="2025-10-24T00:00:00"/>
    <m/>
    <x v="4"/>
    <s v="GRITSCH"/>
    <x v="5"/>
    <x v="9"/>
    <n v="1"/>
    <x v="3"/>
    <s v="TRAÇÃO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50"/>
    <s v="2025"/>
    <x v="4"/>
    <d v="2025-10-24T00:00:00"/>
    <m/>
    <x v="4"/>
    <s v="GRITSCH"/>
    <x v="5"/>
    <x v="9"/>
    <n v="1"/>
    <x v="3"/>
    <s v="TRUCK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51"/>
    <s v="2025"/>
    <x v="4"/>
    <d v="2025-10-24T00:00:00"/>
    <m/>
    <x v="4"/>
    <s v="GRITSCH"/>
    <x v="5"/>
    <x v="9"/>
    <n v="1"/>
    <x v="3"/>
    <s v="TRUCK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52"/>
    <s v="2025"/>
    <x v="4"/>
    <d v="2025-10-24T00:00:00"/>
    <m/>
    <x v="4"/>
    <s v="GRITSCH"/>
    <x v="5"/>
    <x v="9"/>
    <n v="1"/>
    <x v="3"/>
    <s v="TRUCK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53"/>
    <s v="2025"/>
    <x v="4"/>
    <d v="2025-10-24T00:00:00"/>
    <m/>
    <x v="4"/>
    <s v="GRITSCH"/>
    <x v="5"/>
    <x v="9"/>
    <n v="1"/>
    <x v="3"/>
    <s v="TRUCK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n v="3662"/>
    <s v="2725"/>
    <x v="4"/>
    <d v="2025-10-27T00:00:00"/>
    <m/>
    <x v="4"/>
    <s v="GRITSCH"/>
    <x v="2"/>
    <x v="14"/>
    <n v="1"/>
    <x v="3"/>
    <s v="TRAÇÃO"/>
    <x v="7"/>
    <x v="33"/>
    <s v="AMULET AT505"/>
    <x v="1"/>
    <s v="MB ACCELO"/>
    <s v="BEW7E14"/>
    <n v="225868"/>
    <m/>
    <m/>
    <s v=""/>
    <s v="OK "/>
    <s v="GOMMA "/>
    <n v="4698"/>
    <n v="766.94"/>
    <n v="766.94"/>
    <s v=""/>
  </r>
  <r>
    <s v="3658"/>
    <s v="2425"/>
    <x v="4"/>
    <d v="2025-10-27T00:00:00"/>
    <m/>
    <x v="4"/>
    <s v="GRITSCH"/>
    <x v="2"/>
    <x v="7"/>
    <n v="1"/>
    <x v="0"/>
    <s v="DIANTEIRO"/>
    <x v="0"/>
    <x v="17"/>
    <s v="COMFORSER CF300"/>
    <x v="1"/>
    <s v="RENAULT MASTER"/>
    <s v="SEL5J85"/>
    <n v="134379"/>
    <m/>
    <m/>
    <s v=""/>
    <s v="OK "/>
    <s v="MAUER PNEUS"/>
    <n v="155800"/>
    <n v="459"/>
    <n v="459"/>
    <s v=""/>
  </r>
  <r>
    <n v="3659"/>
    <s v="2425"/>
    <x v="4"/>
    <d v="2025-10-27T00:00:00"/>
    <m/>
    <x v="4"/>
    <s v="GRITSCH"/>
    <x v="2"/>
    <x v="7"/>
    <n v="1"/>
    <x v="0"/>
    <s v="DIANTEIRO"/>
    <x v="0"/>
    <x v="17"/>
    <s v="COMFORSER CF300"/>
    <x v="1"/>
    <s v="RENAULT MASTER"/>
    <s v="SEL5J85"/>
    <n v="134379"/>
    <m/>
    <m/>
    <s v=""/>
    <s v="OK "/>
    <s v="MAUER PNEUS"/>
    <n v="155800"/>
    <n v="459"/>
    <n v="459"/>
    <s v=""/>
  </r>
  <r>
    <n v="3660"/>
    <s v="2425"/>
    <x v="4"/>
    <d v="2025-10-27T00:00:00"/>
    <m/>
    <x v="4"/>
    <s v="GRITSCH"/>
    <x v="2"/>
    <x v="7"/>
    <n v="1"/>
    <x v="0"/>
    <s v="TRASEIRO"/>
    <x v="0"/>
    <x v="17"/>
    <s v="COMFORSER CF300"/>
    <x v="1"/>
    <s v="RENAULT MASTER"/>
    <s v="SEL5J85"/>
    <n v="134379"/>
    <m/>
    <m/>
    <s v=""/>
    <s v="OK "/>
    <s v="MAUER PNEUS"/>
    <n v="155800"/>
    <n v="459"/>
    <n v="459"/>
    <s v=""/>
  </r>
  <r>
    <n v="3661"/>
    <s v="2425"/>
    <x v="4"/>
    <d v="2025-10-27T00:00:00"/>
    <m/>
    <x v="4"/>
    <s v="GRITSCH"/>
    <x v="2"/>
    <x v="7"/>
    <n v="1"/>
    <x v="0"/>
    <s v="TRASEIRO"/>
    <x v="0"/>
    <x v="17"/>
    <s v="COMFORSER CF300"/>
    <x v="1"/>
    <s v="RENAULT MASTER"/>
    <s v="SEL5J85"/>
    <n v="134379"/>
    <m/>
    <m/>
    <s v=""/>
    <s v="OK "/>
    <s v="MAUER PNEUS"/>
    <n v="155800"/>
    <n v="459"/>
    <n v="459"/>
    <s v=""/>
  </r>
  <r>
    <n v="3663"/>
    <s v="3321"/>
    <x v="4"/>
    <d v="2025-10-27T00:00:00"/>
    <m/>
    <x v="4"/>
    <s v="GRITSCH"/>
    <x v="3"/>
    <x v="18"/>
    <n v="1"/>
    <x v="0"/>
    <s v="DIANTEIRO"/>
    <x v="0"/>
    <x v="28"/>
    <s v="GOODYEAR"/>
    <x v="3"/>
    <s v="RENAULT MASTER"/>
    <s v="SFA0J40"/>
    <m/>
    <m/>
    <m/>
    <s v=""/>
    <s v="OK "/>
    <s v="EST"/>
    <s v="EST"/>
    <n v="0"/>
    <n v="0"/>
    <s v=""/>
  </r>
  <r>
    <s v="3656"/>
    <s v="2025"/>
    <x v="4"/>
    <d v="2025-10-27T00:00:00"/>
    <m/>
    <x v="4"/>
    <s v="GRITSCH"/>
    <x v="5"/>
    <x v="5"/>
    <n v="1"/>
    <x v="0"/>
    <s v="TRASEIRO"/>
    <x v="0"/>
    <x v="17"/>
    <s v="COMFORSER CF300"/>
    <x v="1"/>
    <s v="MB SPRINTER"/>
    <s v="SFF5C28"/>
    <n v="96922"/>
    <m/>
    <m/>
    <s v=""/>
    <s v="OK "/>
    <s v="MAUER PNEUS"/>
    <s v="155800-1"/>
    <n v="459"/>
    <n v="459"/>
    <s v=""/>
  </r>
  <r>
    <n v="3657"/>
    <s v="1825"/>
    <x v="4"/>
    <d v="2025-10-27T00:00:00"/>
    <m/>
    <x v="4"/>
    <s v="GRITSCH"/>
    <x v="5"/>
    <x v="5"/>
    <n v="1"/>
    <x v="0"/>
    <s v="TRASEIRO"/>
    <x v="0"/>
    <x v="17"/>
    <s v="COMFORSER CF300"/>
    <x v="1"/>
    <s v="MB SPRINTER"/>
    <s v="SFF5C28"/>
    <n v="96922"/>
    <m/>
    <m/>
    <s v=""/>
    <s v="OK "/>
    <s v="MAUER PNEUS"/>
    <s v="155800-1"/>
    <n v="459"/>
    <n v="459"/>
    <s v=""/>
  </r>
  <r>
    <s v="3664"/>
    <s v="2124"/>
    <x v="4"/>
    <d v="2025-10-27T00:00:00"/>
    <m/>
    <x v="4"/>
    <s v="GRITSCH"/>
    <x v="5"/>
    <x v="22"/>
    <n v="1"/>
    <x v="1"/>
    <s v="DIANTEIRO"/>
    <x v="1"/>
    <x v="17"/>
    <s v="COMFORSER CF300"/>
    <x v="1"/>
    <s v="VW SAVEIRO"/>
    <s v="SDU9F45"/>
    <n v="177446"/>
    <m/>
    <m/>
    <s v=""/>
    <s v="OK "/>
    <s v="MAUER PNEUS"/>
    <n v="153479"/>
    <n v="249"/>
    <n v="249"/>
    <s v=""/>
  </r>
  <r>
    <n v="3665"/>
    <s v="2124"/>
    <x v="4"/>
    <d v="2025-10-27T00:00:00"/>
    <m/>
    <x v="4"/>
    <s v="GRITSCH"/>
    <x v="5"/>
    <x v="22"/>
    <n v="1"/>
    <x v="1"/>
    <s v="DIANTEIRO"/>
    <x v="1"/>
    <x v="17"/>
    <s v="COMFORSER CF300"/>
    <x v="1"/>
    <s v="VW SAVEIRO"/>
    <s v="SDU9F45"/>
    <n v="177446"/>
    <m/>
    <m/>
    <s v=""/>
    <s v="OK "/>
    <s v="MAUER PNEUS"/>
    <n v="153479"/>
    <n v="249"/>
    <n v="249"/>
    <s v=""/>
  </r>
  <r>
    <s v="3668"/>
    <s v="2625"/>
    <x v="4"/>
    <d v="2025-10-28T00:00:00"/>
    <m/>
    <x v="4"/>
    <s v="GRITSCH"/>
    <x v="3"/>
    <x v="18"/>
    <n v="1"/>
    <x v="3"/>
    <s v="DIANTEIRO"/>
    <x v="7"/>
    <x v="33"/>
    <s v="AMULET AT505"/>
    <x v="1"/>
    <s v="MB ACCELO"/>
    <s v="RHQ4D39"/>
    <m/>
    <m/>
    <m/>
    <s v=""/>
    <s v="OK "/>
    <s v="GOMMA "/>
    <n v="4698"/>
    <n v="766.94"/>
    <n v="766.94"/>
    <s v=""/>
  </r>
  <r>
    <n v="3470"/>
    <s v="1625"/>
    <x v="4"/>
    <d v="2025-10-28T00:00:00"/>
    <m/>
    <x v="4"/>
    <s v="GRITSCH"/>
    <x v="5"/>
    <x v="22"/>
    <n v="1"/>
    <x v="1"/>
    <s v="DIANTEIRO"/>
    <x v="11"/>
    <x v="17"/>
    <s v="COMFORSER CF300"/>
    <x v="1"/>
    <s v="FIAT STRADA"/>
    <s v="SDT8J51"/>
    <n v="150948"/>
    <m/>
    <m/>
    <s v=""/>
    <s v="OK "/>
    <s v="MAUER PNEUS"/>
    <s v="151569-1"/>
    <n v="249"/>
    <n v="249"/>
    <s v=""/>
  </r>
  <r>
    <n v="3473"/>
    <s v="1625"/>
    <x v="4"/>
    <d v="2025-10-28T00:00:00"/>
    <m/>
    <x v="4"/>
    <s v="GRITSCH"/>
    <x v="5"/>
    <x v="22"/>
    <n v="1"/>
    <x v="1"/>
    <s v="DIANTEIRO"/>
    <x v="11"/>
    <x v="17"/>
    <s v="COMFORSER CF300"/>
    <x v="1"/>
    <s v="FIAT STRADA"/>
    <s v="SDT8J51"/>
    <n v="150948"/>
    <m/>
    <m/>
    <s v=""/>
    <s v="OK "/>
    <s v="MAUER PNEUS"/>
    <s v="151569-1"/>
    <n v="249"/>
    <n v="249"/>
    <s v=""/>
  </r>
  <r>
    <n v="3669"/>
    <s v="2425"/>
    <x v="4"/>
    <d v="2025-10-28T00:00:00"/>
    <m/>
    <x v="4"/>
    <s v="GRITSCH"/>
    <x v="2"/>
    <x v="7"/>
    <n v="1"/>
    <x v="0"/>
    <s v="DIANTEIRO"/>
    <x v="0"/>
    <x v="17"/>
    <s v="COMFORSER CF300"/>
    <x v="1"/>
    <s v="RENAULT MASTER"/>
    <s v="BCZ3J21"/>
    <n v="166844"/>
    <m/>
    <m/>
    <s v=""/>
    <s v="OK "/>
    <s v="MAUER PNEUS"/>
    <n v="155800"/>
    <n v="459"/>
    <n v="459"/>
    <s v=""/>
  </r>
  <r>
    <n v="3670"/>
    <s v="2425"/>
    <x v="4"/>
    <d v="2025-10-28T00:00:00"/>
    <m/>
    <x v="4"/>
    <s v="GRITSCH"/>
    <x v="2"/>
    <x v="7"/>
    <n v="1"/>
    <x v="0"/>
    <s v="DIANTEIRO"/>
    <x v="0"/>
    <x v="17"/>
    <s v="COMFORSER CF300"/>
    <x v="1"/>
    <s v="RENAULT MASTER"/>
    <s v="BCZ3J21"/>
    <n v="166844"/>
    <m/>
    <n v="-144473"/>
    <s v=""/>
    <s v="OK "/>
    <s v="MAUER PNEUS"/>
    <n v="155800"/>
    <n v="459"/>
    <n v="459"/>
    <s v=""/>
  </r>
  <r>
    <n v="3666"/>
    <s v="2425"/>
    <x v="4"/>
    <d v="2025-10-28T00:00:00"/>
    <m/>
    <x v="4"/>
    <s v="GRITSCH"/>
    <x v="5"/>
    <x v="10"/>
    <n v="1"/>
    <x v="0"/>
    <s v="DIANTEIRO"/>
    <x v="0"/>
    <x v="17"/>
    <s v="COMFORSER CF300"/>
    <x v="1"/>
    <s v="RENAULT MASTER"/>
    <s v="SEL1F45"/>
    <n v="22371"/>
    <n v="22371"/>
    <m/>
    <s v=""/>
    <s v="OK "/>
    <s v="MAUER PNEUS"/>
    <n v="155800"/>
    <n v="459"/>
    <n v="459"/>
    <s v=""/>
  </r>
  <r>
    <n v="3667"/>
    <s v="2425"/>
    <x v="4"/>
    <d v="2025-10-28T00:00:00"/>
    <m/>
    <x v="4"/>
    <s v="GRITSCH"/>
    <x v="5"/>
    <x v="10"/>
    <n v="1"/>
    <x v="0"/>
    <s v="DIANTEIRO"/>
    <x v="0"/>
    <x v="17"/>
    <s v="COMFORSER CF300"/>
    <x v="1"/>
    <s v="RENAULT MASTER"/>
    <s v="SEL1F45"/>
    <n v="22371"/>
    <n v="22371"/>
    <m/>
    <s v=""/>
    <s v="OK "/>
    <s v="MAUER PNEUS"/>
    <n v="155800"/>
    <n v="459"/>
    <n v="459"/>
    <s v=""/>
  </r>
  <r>
    <n v="3671"/>
    <s v="2425"/>
    <x v="4"/>
    <d v="2025-10-28T00:00:00"/>
    <m/>
    <x v="4"/>
    <s v="GRITSCH"/>
    <x v="3"/>
    <x v="18"/>
    <n v="1"/>
    <x v="0"/>
    <s v="DIANTEIRO"/>
    <x v="0"/>
    <x v="17"/>
    <s v="COMFORSER CF300"/>
    <x v="1"/>
    <s v="RENAULT MASTER"/>
    <s v="SFA0J37"/>
    <m/>
    <m/>
    <m/>
    <s v=""/>
    <s v="OK "/>
    <s v="MAUER PNEUS"/>
    <n v="155800"/>
    <n v="459"/>
    <n v="459"/>
    <s v=""/>
  </r>
  <r>
    <n v="3672"/>
    <s v="2425"/>
    <x v="4"/>
    <d v="2025-10-28T00:00:00"/>
    <m/>
    <x v="4"/>
    <s v="GRITSCH"/>
    <x v="3"/>
    <x v="18"/>
    <n v="1"/>
    <x v="0"/>
    <s v="DIANTEIRO"/>
    <x v="0"/>
    <x v="17"/>
    <s v="COMFORSER CF300"/>
    <x v="1"/>
    <s v="RENAULT MASTER"/>
    <s v="SFA0J37"/>
    <m/>
    <m/>
    <m/>
    <s v=""/>
    <s v="OK "/>
    <s v="MAUER PNEUS"/>
    <n v="155800"/>
    <n v="459"/>
    <n v="459"/>
    <s v=""/>
  </r>
  <r>
    <n v="3654"/>
    <s v="3025"/>
    <x v="4"/>
    <d v="2025-10-28T00:00:00"/>
    <m/>
    <x v="4"/>
    <s v="GRITSCH"/>
    <x v="2"/>
    <x v="7"/>
    <n v="1"/>
    <x v="0"/>
    <s v="DIANTEIRO"/>
    <x v="5"/>
    <x v="17"/>
    <s v="COMFORSER CF300"/>
    <x v="1"/>
    <s v="MB SPRINTER"/>
    <s v="TAP2C38"/>
    <n v="76681"/>
    <m/>
    <m/>
    <s v=""/>
    <s v="OK "/>
    <s v="MAUER PNEUS"/>
    <s v="155800-1"/>
    <n v="459"/>
    <n v="459"/>
    <s v=""/>
  </r>
  <r>
    <n v="3655"/>
    <s v="3025"/>
    <x v="4"/>
    <d v="2025-10-28T00:00:00"/>
    <m/>
    <x v="4"/>
    <s v="GRITSCH"/>
    <x v="2"/>
    <x v="7"/>
    <n v="1"/>
    <x v="0"/>
    <s v="DIANTEIRO"/>
    <x v="5"/>
    <x v="17"/>
    <s v="COMFORSER CF300"/>
    <x v="1"/>
    <s v="MB SPRINTER"/>
    <s v="TAP2C38"/>
    <n v="76681"/>
    <m/>
    <m/>
    <s v=""/>
    <s v="OK "/>
    <s v="MAUER PNEUS"/>
    <s v="155800-1"/>
    <n v="459"/>
    <n v="459"/>
    <s v=""/>
  </r>
  <r>
    <n v="3674"/>
    <s v="2425"/>
    <x v="4"/>
    <d v="2025-10-29T00:00:00"/>
    <m/>
    <x v="4"/>
    <s v="GRITSCH"/>
    <x v="5"/>
    <x v="6"/>
    <n v="1"/>
    <x v="0"/>
    <s v="DIANTEIRO"/>
    <x v="0"/>
    <x v="17"/>
    <s v="COMFORSER CF300"/>
    <x v="1"/>
    <s v="RENAULT MASTER"/>
    <s v="SEL0B96"/>
    <n v="159944"/>
    <m/>
    <n v="83263"/>
    <n v="83263"/>
    <s v="OK "/>
    <s v="MAUER PNEUS"/>
    <n v="155800"/>
    <n v="459"/>
    <n v="459"/>
    <n v="5.5126526788609586E-3"/>
  </r>
  <r>
    <n v="3675"/>
    <s v="2425"/>
    <x v="4"/>
    <d v="2025-10-29T00:00:00"/>
    <m/>
    <x v="4"/>
    <s v="GRITSCH"/>
    <x v="5"/>
    <x v="6"/>
    <n v="1"/>
    <x v="0"/>
    <s v="DIANTEIRO"/>
    <x v="0"/>
    <x v="17"/>
    <s v="COMFORSER CF300"/>
    <x v="1"/>
    <s v="RENAULT MASTER"/>
    <s v="SEL0B96"/>
    <n v="159944"/>
    <m/>
    <m/>
    <s v=""/>
    <s v="OK "/>
    <s v="MAUER PNEUS"/>
    <n v="155800"/>
    <n v="459"/>
    <n v="459"/>
    <s v=""/>
  </r>
  <r>
    <n v="3679"/>
    <s v="3225"/>
    <x v="4"/>
    <d v="2025-10-30T00:00:00"/>
    <m/>
    <x v="4"/>
    <s v="GRITSCH"/>
    <x v="5"/>
    <x v="4"/>
    <n v="1"/>
    <x v="4"/>
    <s v="DIANTEIRO"/>
    <x v="10"/>
    <x v="33"/>
    <s v="AMULET AT501"/>
    <x v="1"/>
    <s v="CAMINHÃO VW 24.280"/>
    <s v="RHD8A32"/>
    <n v="343898"/>
    <n v="343898"/>
    <m/>
    <s v=""/>
    <s v="OK "/>
    <s v="GOMMA "/>
    <n v="4662"/>
    <n v="1662.21"/>
    <n v="1662.21"/>
    <s v=""/>
  </r>
  <r>
    <n v="3678"/>
    <s v="3225"/>
    <x v="4"/>
    <d v="2025-10-30T00:00:00"/>
    <m/>
    <x v="4"/>
    <s v="GRITSCH"/>
    <x v="5"/>
    <x v="4"/>
    <n v="1"/>
    <x v="4"/>
    <s v="DIANTEIRO"/>
    <x v="10"/>
    <x v="33"/>
    <s v="AMULET AT501"/>
    <x v="1"/>
    <s v="CAMINHÃO VW 24.280"/>
    <s v="RHD8A32"/>
    <n v="343898"/>
    <n v="343898"/>
    <m/>
    <s v=""/>
    <s v="OK "/>
    <s v="GOMMA "/>
    <n v="4662"/>
    <n v="1662.21"/>
    <n v="1662.21"/>
    <s v=""/>
  </r>
  <r>
    <s v="3676"/>
    <s v="2625"/>
    <x v="4"/>
    <d v="2025-10-30T00:00:00"/>
    <m/>
    <x v="4"/>
    <s v="GRITSCH"/>
    <x v="5"/>
    <x v="4"/>
    <n v="1"/>
    <x v="1"/>
    <s v="DIANTEIRO"/>
    <x v="1"/>
    <x v="17"/>
    <s v="COMFORSER CF300"/>
    <x v="1"/>
    <s v="VW SAVEIRO"/>
    <s v="SEP6E30"/>
    <n v="109418"/>
    <n v="109418"/>
    <m/>
    <s v=""/>
    <s v="OK "/>
    <s v="MAUER PNEUS"/>
    <n v="153479"/>
    <n v="249.9"/>
    <n v="249.9"/>
    <s v=""/>
  </r>
  <r>
    <n v="3677"/>
    <s v="3225"/>
    <x v="4"/>
    <d v="2025-10-30T00:00:00"/>
    <m/>
    <x v="4"/>
    <s v="GRITSCH"/>
    <x v="5"/>
    <x v="4"/>
    <n v="1"/>
    <x v="1"/>
    <s v="DIANTEIRO"/>
    <x v="1"/>
    <x v="17"/>
    <s v="COMFORSER CF300"/>
    <x v="1"/>
    <s v="VW SAVEIRO"/>
    <s v="SEP6E30"/>
    <n v="109418"/>
    <n v="109418"/>
    <m/>
    <s v=""/>
    <s v="OK "/>
    <s v="MAUER PNEUS"/>
    <n v="153479"/>
    <n v="249.9"/>
    <n v="249.9"/>
    <s v=""/>
  </r>
  <r>
    <n v="2415"/>
    <s v="3823"/>
    <x v="4"/>
    <d v="2025-10-30T00:00:00"/>
    <m/>
    <x v="4"/>
    <s v="GRITSCH"/>
    <x v="2"/>
    <x v="7"/>
    <n v="1"/>
    <x v="4"/>
    <s v="TRAÇÃO"/>
    <x v="10"/>
    <x v="31"/>
    <s v="RECAP"/>
    <x v="0"/>
    <s v="CAMINHÃO MB 1719"/>
    <s v="SFJ5H72"/>
    <n v="192000"/>
    <m/>
    <m/>
    <s v=""/>
    <s v="OK "/>
    <s v="FM PNEUS "/>
    <n v="13077"/>
    <n v="600"/>
    <n v="600"/>
    <s v=""/>
  </r>
  <r>
    <s v="284"/>
    <s v="4922"/>
    <x v="4"/>
    <d v="2025-10-30T00:00:00"/>
    <m/>
    <x v="4"/>
    <s v="GRITSCH"/>
    <x v="2"/>
    <x v="7"/>
    <n v="1"/>
    <x v="4"/>
    <s v="TRAÇÃO"/>
    <x v="10"/>
    <x v="31"/>
    <s v="RECAP"/>
    <x v="0"/>
    <s v="CAMINHÃO MB 1719"/>
    <s v="SFJ5H72"/>
    <n v="192000"/>
    <m/>
    <m/>
    <s v=""/>
    <s v="OK "/>
    <s v="FM PNEUS "/>
    <n v="13077"/>
    <n v="600"/>
    <n v="600"/>
    <s v=""/>
  </r>
  <r>
    <n v="1623"/>
    <s v="5022"/>
    <x v="4"/>
    <d v="2025-10-30T00:00:00"/>
    <m/>
    <x v="4"/>
    <s v="GRITSCH"/>
    <x v="2"/>
    <x v="7"/>
    <n v="1"/>
    <x v="4"/>
    <s v="TRAÇÃO"/>
    <x v="10"/>
    <x v="31"/>
    <s v="RECAP"/>
    <x v="0"/>
    <s v="CAMINHÃO MB 1719"/>
    <s v="SFJ5H72"/>
    <n v="192000"/>
    <m/>
    <m/>
    <s v=""/>
    <s v="OK "/>
    <s v="FM PNEUS "/>
    <n v="13076"/>
    <n v="600"/>
    <n v="600"/>
    <s v=""/>
  </r>
  <r>
    <s v="1594"/>
    <s v="4723"/>
    <x v="4"/>
    <d v="2025-10-30T00:00:00"/>
    <m/>
    <x v="4"/>
    <s v="GRITSCH"/>
    <x v="2"/>
    <x v="7"/>
    <n v="1"/>
    <x v="4"/>
    <s v="TRAÇÃO"/>
    <x v="10"/>
    <x v="31"/>
    <s v="RECAP"/>
    <x v="0"/>
    <s v="CAMINHÃO MB 1719"/>
    <s v="SFJ5H72"/>
    <n v="192000"/>
    <m/>
    <m/>
    <s v=""/>
    <s v="OK "/>
    <s v="FM PNEUS "/>
    <n v="13076"/>
    <n v="600"/>
    <n v="600"/>
    <s v=""/>
  </r>
  <r>
    <n v="3624"/>
    <s v="2825"/>
    <x v="4"/>
    <d v="2025-11-03T00:00:00"/>
    <m/>
    <x v="5"/>
    <s v="GRITSCH"/>
    <x v="3"/>
    <x v="18"/>
    <n v="1"/>
    <x v="2"/>
    <s v="DIANTEIRO"/>
    <x v="2"/>
    <x v="57"/>
    <s v="IRONHEAD  REFLEX"/>
    <x v="1"/>
    <s v="VW GOL"/>
    <s v="SDR4D95"/>
    <n v="127502"/>
    <m/>
    <m/>
    <s v=""/>
    <s v="OK "/>
    <s v="TRISSINO"/>
    <n v="84643"/>
    <n v="267.8"/>
    <n v="267.8"/>
    <s v=""/>
  </r>
  <r>
    <n v="3619"/>
    <s v="2825"/>
    <x v="4"/>
    <d v="2025-11-03T00:00:00"/>
    <m/>
    <x v="5"/>
    <s v="GRITSCH"/>
    <x v="3"/>
    <x v="18"/>
    <n v="1"/>
    <x v="2"/>
    <s v="DIANTEIRO"/>
    <x v="2"/>
    <x v="57"/>
    <s v="IRONHEAD  REFLEX"/>
    <x v="1"/>
    <s v="VW GOL"/>
    <s v="SDR4D95"/>
    <n v="127502"/>
    <m/>
    <m/>
    <s v=""/>
    <s v="OK "/>
    <s v="TRISSINO"/>
    <n v="84643"/>
    <n v="267.8"/>
    <n v="267.8"/>
    <s v=""/>
  </r>
  <r>
    <n v="3680"/>
    <s v="2425"/>
    <x v="4"/>
    <d v="2025-11-03T00:00:00"/>
    <m/>
    <x v="5"/>
    <s v="GRITSCH"/>
    <x v="5"/>
    <x v="4"/>
    <n v="1"/>
    <x v="0"/>
    <s v="DIANTEIRO"/>
    <x v="0"/>
    <x v="17"/>
    <s v="COMFORSER CF300"/>
    <x v="1"/>
    <s v="RENAULT MASTER"/>
    <s v="SEL0E72"/>
    <n v="218895"/>
    <n v="218895"/>
    <m/>
    <s v=""/>
    <s v="OK "/>
    <s v="MAUER PNEUS"/>
    <n v="155800"/>
    <n v="459"/>
    <n v="459"/>
    <s v=""/>
  </r>
  <r>
    <n v="3681"/>
    <s v="2425"/>
    <x v="4"/>
    <d v="2025-11-03T00:00:00"/>
    <m/>
    <x v="5"/>
    <s v="GRITSCH"/>
    <x v="5"/>
    <x v="4"/>
    <n v="1"/>
    <x v="0"/>
    <s v="DIANTEIRO"/>
    <x v="0"/>
    <x v="17"/>
    <s v="COMFORSER CF300"/>
    <x v="1"/>
    <s v="RENAULT MASTER"/>
    <s v="SEL0E72"/>
    <n v="218895"/>
    <n v="218895"/>
    <m/>
    <s v=""/>
    <s v="OK "/>
    <s v="MAUER PNEUS"/>
    <n v="155800"/>
    <n v="459"/>
    <n v="459"/>
    <s v=""/>
  </r>
  <r>
    <s v="SF "/>
    <m/>
    <x v="4"/>
    <d v="2025-11-05T00:00:00"/>
    <m/>
    <x v="5"/>
    <s v="GRITSCH"/>
    <x v="5"/>
    <x v="4"/>
    <n v="1"/>
    <x v="3"/>
    <s v="DIANTEIRO"/>
    <x v="7"/>
    <x v="33"/>
    <s v="AMULET AT505"/>
    <x v="1"/>
    <s v="CAMINHÃO VW 11.180"/>
    <s v="RHQ4D39"/>
    <n v="365542"/>
    <n v="365542"/>
    <m/>
    <s v=""/>
    <s v="OK "/>
    <s v="GOMMA "/>
    <n v="4698"/>
    <n v="766.94"/>
    <n v="766.94"/>
    <s v=""/>
  </r>
  <r>
    <n v="3714"/>
    <s v="1625"/>
    <x v="4"/>
    <d v="2025-11-05T00:00:00"/>
    <m/>
    <x v="5"/>
    <s v="GRITSCH"/>
    <x v="2"/>
    <x v="14"/>
    <n v="1"/>
    <x v="1"/>
    <s v="TRASEIRO"/>
    <x v="11"/>
    <x v="17"/>
    <s v="COMFORSER CF300"/>
    <x v="1"/>
    <s v="FIAT STRADA"/>
    <s v="SDT5A68"/>
    <n v="151403"/>
    <m/>
    <m/>
    <s v=""/>
    <s v="OK "/>
    <s v="MAUER PNEUS"/>
    <s v="156707-1"/>
    <n v="253"/>
    <n v="253"/>
    <s v=""/>
  </r>
  <r>
    <n v="3715"/>
    <s v="1625"/>
    <x v="4"/>
    <d v="2025-11-05T00:00:00"/>
    <m/>
    <x v="5"/>
    <s v="GRITSCH"/>
    <x v="2"/>
    <x v="14"/>
    <n v="1"/>
    <x v="1"/>
    <s v="TRASEIRO"/>
    <x v="11"/>
    <x v="17"/>
    <s v="COMFORSER CF300"/>
    <x v="1"/>
    <s v="FIAT STRADA"/>
    <s v="SDT5A68"/>
    <n v="151403"/>
    <m/>
    <m/>
    <s v=""/>
    <s v="OK "/>
    <s v="MAUER PNEUS"/>
    <s v="156707-1"/>
    <n v="243"/>
    <n v="243"/>
    <s v=""/>
  </r>
  <r>
    <n v="3746"/>
    <s v="2425"/>
    <x v="4"/>
    <d v="2025-11-05T00:00:00"/>
    <m/>
    <x v="5"/>
    <s v="GRITSCH"/>
    <x v="5"/>
    <x v="8"/>
    <n v="1"/>
    <x v="0"/>
    <s v="DIANTEIRO"/>
    <x v="0"/>
    <x v="17"/>
    <s v="COMFORSER CF300"/>
    <x v="1"/>
    <s v="RENAULT MASTER"/>
    <s v="TAZ4A48"/>
    <n v="61085"/>
    <m/>
    <m/>
    <s v=""/>
    <s v="OK "/>
    <s v="MAUER PNEUS"/>
    <n v="155800"/>
    <n v="429"/>
    <n v="429"/>
    <s v=""/>
  </r>
  <r>
    <n v="3747"/>
    <s v="2225"/>
    <x v="4"/>
    <d v="2025-11-05T00:00:00"/>
    <m/>
    <x v="5"/>
    <s v="GRITSCH"/>
    <x v="5"/>
    <x v="8"/>
    <n v="1"/>
    <x v="0"/>
    <s v="DIANTEIRO"/>
    <x v="0"/>
    <x v="17"/>
    <s v="COMFORSER CF300"/>
    <x v="1"/>
    <s v="RENAULT MASTER"/>
    <s v="TAZ4A48"/>
    <n v="61805"/>
    <m/>
    <m/>
    <s v=""/>
    <s v="OK "/>
    <s v="MAUER PNEUS"/>
    <n v="155800"/>
    <n v="429"/>
    <n v="429"/>
    <s v=""/>
  </r>
  <r>
    <s v="3692"/>
    <s v="3225"/>
    <x v="4"/>
    <d v="2025-11-05T00:00:00"/>
    <m/>
    <x v="5"/>
    <s v="GRITSCH"/>
    <x v="2"/>
    <x v="14"/>
    <n v="1"/>
    <x v="1"/>
    <s v="DIANTEIRO"/>
    <x v="1"/>
    <x v="17"/>
    <s v="COMFORSER CF300"/>
    <x v="1"/>
    <s v="VW SAVEIRO"/>
    <s v="SEI5B94"/>
    <n v="181351"/>
    <m/>
    <m/>
    <s v=""/>
    <s v="OK "/>
    <s v="MAUER PNEUS"/>
    <n v="156707"/>
    <n v="249.9"/>
    <n v="249.9"/>
    <s v=""/>
  </r>
  <r>
    <s v="3693"/>
    <s v="3225"/>
    <x v="4"/>
    <d v="2025-11-05T00:00:00"/>
    <m/>
    <x v="5"/>
    <s v="GRITSCH"/>
    <x v="2"/>
    <x v="14"/>
    <n v="1"/>
    <x v="1"/>
    <s v="DIANTEIRO"/>
    <x v="1"/>
    <x v="17"/>
    <s v="COMFORSER CF300"/>
    <x v="1"/>
    <s v="VW SAVEIRO"/>
    <s v="SEI5B94"/>
    <n v="181351"/>
    <m/>
    <m/>
    <s v=""/>
    <s v="OK "/>
    <s v="MAUER PNEUS"/>
    <n v="156707"/>
    <n v="249.9"/>
    <n v="249.9"/>
    <s v=""/>
  </r>
  <r>
    <n v="1251"/>
    <s v="2023"/>
    <x v="4"/>
    <d v="2025-11-05T00:00:00"/>
    <m/>
    <x v="5"/>
    <s v="GRITSCH"/>
    <x v="5"/>
    <x v="4"/>
    <n v="1"/>
    <x v="4"/>
    <s v="TRAÇÃO"/>
    <x v="10"/>
    <x v="31"/>
    <s v="1°RECAP"/>
    <x v="0"/>
    <s v="CAMINÃO VOLVO VM330"/>
    <s v="SEF8G22"/>
    <n v="337129"/>
    <n v="337129"/>
    <m/>
    <s v=""/>
    <s v="OK "/>
    <s v="FM PNEUS "/>
    <n v="13076"/>
    <n v="600"/>
    <n v="600"/>
    <s v=""/>
  </r>
  <r>
    <n v="1250"/>
    <s v="2023"/>
    <x v="4"/>
    <d v="2025-11-05T00:00:00"/>
    <m/>
    <x v="5"/>
    <s v="GRITSCH"/>
    <x v="5"/>
    <x v="4"/>
    <n v="1"/>
    <x v="4"/>
    <s v="TRAÇÃO"/>
    <x v="10"/>
    <x v="31"/>
    <s v="1°RECAP"/>
    <x v="0"/>
    <s v="CAMINÃO VOLVO VM330"/>
    <s v="SEF8G22"/>
    <n v="337129"/>
    <n v="337129"/>
    <m/>
    <s v=""/>
    <s v="OK "/>
    <s v="FM PNEUS "/>
    <n v="13076"/>
    <n v="600"/>
    <n v="600"/>
    <s v=""/>
  </r>
  <r>
    <n v="1471"/>
    <s v="4523"/>
    <x v="4"/>
    <d v="2025-11-05T00:00:00"/>
    <m/>
    <x v="5"/>
    <s v="GRITSCH"/>
    <x v="5"/>
    <x v="4"/>
    <n v="1"/>
    <x v="4"/>
    <s v="TRAÇÃO"/>
    <x v="10"/>
    <x v="31"/>
    <s v="1°RECAP"/>
    <x v="0"/>
    <s v="CAMINÃO VOLVO VM330"/>
    <s v="SEF8G22"/>
    <n v="337129"/>
    <n v="337129"/>
    <m/>
    <s v=""/>
    <s v="OK "/>
    <s v="FM PNEUS "/>
    <n v="13076"/>
    <n v="600"/>
    <n v="600"/>
    <s v=""/>
  </r>
  <r>
    <n v="1472"/>
    <s v="3823"/>
    <x v="4"/>
    <d v="2025-11-05T00:00:00"/>
    <m/>
    <x v="5"/>
    <s v="GRITSCH"/>
    <x v="5"/>
    <x v="4"/>
    <n v="1"/>
    <x v="4"/>
    <s v="TRAÇÃO"/>
    <x v="10"/>
    <x v="31"/>
    <s v="1°RECAP"/>
    <x v="0"/>
    <s v="CAMINÃO VOLVO VM330"/>
    <s v="SEF8G22"/>
    <n v="337129"/>
    <n v="337129"/>
    <m/>
    <s v=""/>
    <s v="OK "/>
    <s v="FM PNEUS "/>
    <n v="13076"/>
    <n v="600"/>
    <n v="600"/>
    <s v=""/>
  </r>
  <r>
    <n v="285"/>
    <s v="4922"/>
    <x v="4"/>
    <d v="2025-11-05T00:00:00"/>
    <m/>
    <x v="5"/>
    <s v="GRITSCH"/>
    <x v="5"/>
    <x v="4"/>
    <n v="1"/>
    <x v="4"/>
    <s v="TRAÇÃO"/>
    <x v="10"/>
    <x v="31"/>
    <s v="2°RECAP"/>
    <x v="0"/>
    <s v="CAMINÃO VOLVO VM330"/>
    <s v="SEF8G23"/>
    <n v="307848"/>
    <n v="307848"/>
    <m/>
    <s v=""/>
    <s v="OK "/>
    <s v="FM PNEUS "/>
    <n v="13076"/>
    <n v="600"/>
    <n v="600"/>
    <s v=""/>
  </r>
  <r>
    <n v="3742"/>
    <s v="2825"/>
    <x v="4"/>
    <d v="2025-11-05T00:00:00"/>
    <m/>
    <x v="5"/>
    <s v="GRITSCH"/>
    <x v="3"/>
    <x v="22"/>
    <n v="1"/>
    <x v="0"/>
    <s v="DIANTEIRO"/>
    <x v="5"/>
    <x v="17"/>
    <s v="COMFORSER CF300"/>
    <x v="1"/>
    <s v="MB SPRINTER"/>
    <s v="TAP2C36"/>
    <n v="77801"/>
    <m/>
    <m/>
    <s v=""/>
    <s v="OK "/>
    <s v="MAUER PNEUS"/>
    <s v="155800-1"/>
    <n v="459"/>
    <n v="459"/>
    <s v=""/>
  </r>
  <r>
    <n v="3743"/>
    <s v="1825"/>
    <x v="4"/>
    <d v="2025-11-05T00:00:00"/>
    <m/>
    <x v="5"/>
    <s v="GRITSCH"/>
    <x v="3"/>
    <x v="22"/>
    <n v="1"/>
    <x v="0"/>
    <s v="DIANTEIRO"/>
    <x v="5"/>
    <x v="17"/>
    <s v="COMFORSER CF300"/>
    <x v="1"/>
    <s v="MB SPRINTER"/>
    <s v="TAP2C36"/>
    <n v="77801"/>
    <m/>
    <m/>
    <s v=""/>
    <s v="OK "/>
    <s v="MAUER PNEUS"/>
    <s v="155800-1"/>
    <n v="459"/>
    <n v="459"/>
    <s v=""/>
  </r>
  <r>
    <n v="3744"/>
    <s v="2825"/>
    <x v="4"/>
    <d v="2025-11-05T00:00:00"/>
    <m/>
    <x v="5"/>
    <s v="GRITSCH"/>
    <x v="3"/>
    <x v="22"/>
    <n v="1"/>
    <x v="0"/>
    <s v="TRASEIRO"/>
    <x v="5"/>
    <x v="17"/>
    <s v="COMFORSER CF300"/>
    <x v="1"/>
    <s v="MB SPRINTER"/>
    <s v="TAP2C36"/>
    <n v="77801"/>
    <m/>
    <m/>
    <s v=""/>
    <s v="OK "/>
    <s v="MAUER PNEUS"/>
    <s v="155800-1"/>
    <n v="459"/>
    <n v="459"/>
    <s v=""/>
  </r>
  <r>
    <n v="3745"/>
    <s v="1825"/>
    <x v="4"/>
    <d v="2025-11-05T00:00:00"/>
    <m/>
    <x v="5"/>
    <s v="GRITSCH"/>
    <x v="3"/>
    <x v="22"/>
    <n v="1"/>
    <x v="0"/>
    <s v="TRASEIRO"/>
    <x v="5"/>
    <x v="17"/>
    <s v="COMFORSER CF300"/>
    <x v="1"/>
    <s v="MB SPRINTER"/>
    <s v="TAP2C36"/>
    <n v="77801"/>
    <m/>
    <m/>
    <s v=""/>
    <s v="OK "/>
    <s v="MAUER PNEUS"/>
    <s v="155800-1"/>
    <n v="459"/>
    <n v="459"/>
    <s v=""/>
  </r>
  <r>
    <s v="3738."/>
    <s v="2825"/>
    <x v="4"/>
    <d v="2025-11-05T00:00:00"/>
    <m/>
    <x v="5"/>
    <s v="GRITSCH"/>
    <x v="2"/>
    <x v="14"/>
    <n v="1"/>
    <x v="0"/>
    <s v="DIANTEIRO"/>
    <x v="5"/>
    <x v="17"/>
    <s v="COMFORSER CF300"/>
    <x v="1"/>
    <s v="MB SPRINTER"/>
    <s v="TAS4H11"/>
    <n v="64538"/>
    <m/>
    <m/>
    <s v=""/>
    <s v="OK "/>
    <s v="MAUER PNEUS"/>
    <s v="155800-1"/>
    <n v="459"/>
    <n v="459"/>
    <s v=""/>
  </r>
  <r>
    <n v="3739"/>
    <s v="1825"/>
    <x v="4"/>
    <d v="2025-11-05T00:00:00"/>
    <m/>
    <x v="5"/>
    <s v="GRITSCH"/>
    <x v="2"/>
    <x v="14"/>
    <n v="1"/>
    <x v="0"/>
    <s v="DIANTEIRO"/>
    <x v="5"/>
    <x v="17"/>
    <s v="COMFORSER CF300"/>
    <x v="1"/>
    <s v="MB SPRINTER"/>
    <s v="TAS4H11"/>
    <n v="64538"/>
    <m/>
    <m/>
    <s v=""/>
    <s v="OK "/>
    <s v="MAUER PNEUS"/>
    <s v="155800-1"/>
    <n v="459"/>
    <n v="459"/>
    <s v=""/>
  </r>
  <r>
    <n v="3740"/>
    <s v="2225"/>
    <x v="4"/>
    <d v="2025-11-05T00:00:00"/>
    <m/>
    <x v="5"/>
    <s v="GRITSCH"/>
    <x v="2"/>
    <x v="14"/>
    <n v="1"/>
    <x v="0"/>
    <s v="TRASEIRO"/>
    <x v="5"/>
    <x v="17"/>
    <s v="COMFORSER CF300"/>
    <x v="1"/>
    <s v="MB SPRINTER"/>
    <s v="TAS4H11"/>
    <n v="64538"/>
    <m/>
    <m/>
    <s v=""/>
    <s v="OK "/>
    <s v="MAUER PNEUS"/>
    <s v="155800-1"/>
    <n v="459"/>
    <n v="459"/>
    <s v=""/>
  </r>
  <r>
    <n v="3741"/>
    <s v="1825"/>
    <x v="4"/>
    <d v="2025-11-05T00:00:00"/>
    <m/>
    <x v="5"/>
    <s v="GRITSCH"/>
    <x v="2"/>
    <x v="14"/>
    <n v="1"/>
    <x v="0"/>
    <s v="TRASEIRO"/>
    <x v="5"/>
    <x v="17"/>
    <s v="COMFORSER CF300"/>
    <x v="1"/>
    <s v="MB SPRINTER"/>
    <s v="TAS4H11"/>
    <n v="64538"/>
    <m/>
    <m/>
    <s v=""/>
    <s v="OK "/>
    <s v="MAUER PNEUS"/>
    <s v="155800-1"/>
    <n v="459"/>
    <n v="459"/>
    <s v=""/>
  </r>
  <r>
    <n v="53"/>
    <s v="3621"/>
    <x v="4"/>
    <d v="2025-11-05T00:00:00"/>
    <m/>
    <x v="5"/>
    <s v="GRITSCH"/>
    <x v="5"/>
    <x v="4"/>
    <n v="1"/>
    <x v="4"/>
    <s v="TRAÇÃO"/>
    <x v="10"/>
    <x v="31"/>
    <s v="2°RECAP"/>
    <x v="0"/>
    <s v="CAMINÃO VOLVO VM330"/>
    <s v="SEF8G23"/>
    <n v="307848"/>
    <n v="307848"/>
    <m/>
    <s v=""/>
    <s v="OK "/>
    <s v="FM PNEUS "/>
    <n v="13271"/>
    <n v="600"/>
    <n v="600"/>
    <s v=""/>
  </r>
  <r>
    <n v="3720"/>
    <s v="2025"/>
    <x v="4"/>
    <d v="2025-11-12T00:00:00"/>
    <m/>
    <x v="5"/>
    <s v="GRITSCH"/>
    <x v="5"/>
    <x v="4"/>
    <n v="1"/>
    <x v="1"/>
    <s v="DIANTEIRO"/>
    <x v="11"/>
    <x v="17"/>
    <s v="COMFORSER CF300"/>
    <x v="1"/>
    <s v="FIAT STRADA"/>
    <s v="SDT5A71"/>
    <n v="124085"/>
    <n v="124085"/>
    <m/>
    <s v=""/>
    <s v="OK "/>
    <s v="MAUER PNEUS"/>
    <s v="156707-1"/>
    <n v="253"/>
    <n v="253"/>
    <s v=""/>
  </r>
  <r>
    <n v="3721"/>
    <s v="2025"/>
    <x v="4"/>
    <d v="2025-11-12T00:00:00"/>
    <m/>
    <x v="5"/>
    <s v="GRITSCH"/>
    <x v="5"/>
    <x v="4"/>
    <n v="1"/>
    <x v="1"/>
    <s v="DIANTEIRO"/>
    <x v="11"/>
    <x v="17"/>
    <s v="COMFORSER CF300"/>
    <x v="1"/>
    <s v="FIAT STRADA"/>
    <s v="SDT5A71"/>
    <n v="124085"/>
    <n v="124085"/>
    <m/>
    <s v=""/>
    <s v="OK "/>
    <s v="MAUER PNEUS"/>
    <s v="156707-1"/>
    <n v="243"/>
    <n v="243"/>
    <s v=""/>
  </r>
  <r>
    <n v="3748"/>
    <s v="1625"/>
    <x v="4"/>
    <d v="2025-11-12T00:00:00"/>
    <m/>
    <x v="5"/>
    <s v="GRITSCH"/>
    <x v="5"/>
    <x v="10"/>
    <n v="1"/>
    <x v="0"/>
    <s v="TRASEIRO"/>
    <x v="0"/>
    <x v="17"/>
    <s v="COMFORSER CF300"/>
    <x v="1"/>
    <s v="RENAULT MASTER"/>
    <s v="BEP1I40"/>
    <n v="98224"/>
    <m/>
    <m/>
    <s v=""/>
    <s v="OK "/>
    <s v="MAUER PNEUS"/>
    <n v="157896"/>
    <n v="429"/>
    <n v="429"/>
    <s v=""/>
  </r>
  <r>
    <n v="3749"/>
    <s v="2425"/>
    <x v="4"/>
    <d v="2025-11-12T00:00:00"/>
    <m/>
    <x v="5"/>
    <s v="GRITSCH"/>
    <x v="5"/>
    <x v="10"/>
    <n v="1"/>
    <x v="0"/>
    <s v="TRASEIRO"/>
    <x v="0"/>
    <x v="17"/>
    <s v="COMFORSER CF300"/>
    <x v="1"/>
    <s v="RENAULT MASTER"/>
    <s v="BEP1I40"/>
    <n v="98224"/>
    <m/>
    <m/>
    <s v=""/>
    <s v="OK "/>
    <s v="MAUER PNEUS"/>
    <n v="157896"/>
    <n v="429"/>
    <n v="429"/>
    <s v=""/>
  </r>
  <r>
    <n v="3750"/>
    <s v="2625"/>
    <x v="4"/>
    <d v="2025-11-12T00:00:00"/>
    <m/>
    <x v="5"/>
    <s v="GRITSCH"/>
    <x v="5"/>
    <x v="10"/>
    <n v="1"/>
    <x v="0"/>
    <s v="DIANTEIRO"/>
    <x v="0"/>
    <x v="17"/>
    <s v="COMFORSER CF300"/>
    <x v="1"/>
    <s v="RENAULT MASTER"/>
    <s v="BEP1I40"/>
    <n v="98224"/>
    <m/>
    <m/>
    <s v=""/>
    <s v="OK "/>
    <s v="MAUER PNEUS"/>
    <n v="157896"/>
    <n v="429"/>
    <n v="429"/>
    <s v=""/>
  </r>
  <r>
    <n v="3751"/>
    <s v="1825"/>
    <x v="4"/>
    <d v="2025-11-12T00:00:00"/>
    <m/>
    <x v="5"/>
    <s v="GRITSCH"/>
    <x v="5"/>
    <x v="10"/>
    <n v="1"/>
    <x v="0"/>
    <s v="DIANTEIRO"/>
    <x v="0"/>
    <x v="17"/>
    <s v="COMFORSER CF300"/>
    <x v="1"/>
    <s v="RENAULT MASTER"/>
    <s v="BEP1I40"/>
    <n v="98224"/>
    <m/>
    <m/>
    <s v=""/>
    <s v="OK "/>
    <s v="MAUER PNEUS"/>
    <n v="157896"/>
    <n v="429"/>
    <n v="429"/>
    <s v=""/>
  </r>
  <r>
    <n v="3756"/>
    <s v="18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L1D81"/>
    <n v="328085"/>
    <m/>
    <m/>
    <s v=""/>
    <s v="OK "/>
    <s v="MAUER PNEUS"/>
    <n v="157989"/>
    <n v="429"/>
    <n v="429"/>
    <s v=""/>
  </r>
  <r>
    <n v="3757"/>
    <s v="24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L1D81"/>
    <n v="328085"/>
    <m/>
    <m/>
    <s v=""/>
    <s v="OK "/>
    <s v="MAUER PNEUS"/>
    <n v="157989"/>
    <n v="429"/>
    <n v="429"/>
    <s v=""/>
  </r>
  <r>
    <n v="3764"/>
    <s v="24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Q6I63"/>
    <n v="141433"/>
    <m/>
    <m/>
    <s v=""/>
    <s v="OK "/>
    <s v="MAUER PNEUS"/>
    <n v="157896"/>
    <n v="429"/>
    <n v="429"/>
    <s v=""/>
  </r>
  <r>
    <n v="3765"/>
    <s v="18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Q6I63"/>
    <n v="141433"/>
    <m/>
    <m/>
    <s v=""/>
    <s v="OK "/>
    <s v="MAUER PNEUS"/>
    <n v="157896"/>
    <n v="429"/>
    <n v="429"/>
    <s v=""/>
  </r>
  <r>
    <s v="3752"/>
    <s v="24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S3G79"/>
    <n v="53635"/>
    <m/>
    <m/>
    <s v=""/>
    <s v="OK "/>
    <s v="MAUER PNEUS"/>
    <n v="157989"/>
    <n v="429"/>
    <n v="429"/>
    <s v=""/>
  </r>
  <r>
    <s v="3753"/>
    <s v="2524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S3G79"/>
    <n v="53635"/>
    <m/>
    <m/>
    <s v=""/>
    <s v="OK "/>
    <s v="MAUER PNEUS"/>
    <n v="157989"/>
    <n v="429"/>
    <n v="429"/>
    <s v=""/>
  </r>
  <r>
    <s v="3754"/>
    <s v="18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RHS3G79"/>
    <n v="53635"/>
    <m/>
    <m/>
    <s v=""/>
    <s v="OK "/>
    <s v="MAUER PNEUS"/>
    <n v="157989"/>
    <n v="429"/>
    <n v="429"/>
    <s v=""/>
  </r>
  <r>
    <n v="3755"/>
    <s v="20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RHS3G79"/>
    <n v="53635"/>
    <m/>
    <m/>
    <s v=""/>
    <s v="OK "/>
    <s v="MAUER PNEUS"/>
    <n v="157989"/>
    <n v="429"/>
    <n v="429"/>
    <s v=""/>
  </r>
  <r>
    <n v="3762"/>
    <s v="16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SEL0E75"/>
    <n v="134400"/>
    <m/>
    <m/>
    <s v=""/>
    <s v="OK "/>
    <s v="MAUER PNEUS"/>
    <n v="157989"/>
    <n v="429"/>
    <n v="429"/>
    <s v=""/>
  </r>
  <r>
    <n v="3763"/>
    <s v="18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SEL0E75"/>
    <n v="134400"/>
    <m/>
    <m/>
    <s v=""/>
    <s v="OK "/>
    <s v="MAUER PNEUS"/>
    <n v="157989"/>
    <n v="429"/>
    <n v="429"/>
    <s v=""/>
  </r>
  <r>
    <n v="3759"/>
    <s v="18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SES1B62"/>
    <n v="99110"/>
    <m/>
    <m/>
    <s v=""/>
    <s v="OK "/>
    <s v="MAUER PNEUS"/>
    <n v="157989"/>
    <n v="429"/>
    <n v="429"/>
    <s v=""/>
  </r>
  <r>
    <n v="3759"/>
    <s v="24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SES1B62"/>
    <n v="99110"/>
    <m/>
    <m/>
    <s v=""/>
    <s v="OK "/>
    <s v="MAUER PNEUS"/>
    <n v="157989"/>
    <n v="429"/>
    <n v="429"/>
    <s v=""/>
  </r>
  <r>
    <n v="3760"/>
    <s v="18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SES1B62"/>
    <n v="99110"/>
    <m/>
    <m/>
    <s v=""/>
    <s v="OK "/>
    <s v="MAUER PNEUS"/>
    <n v="157989"/>
    <n v="429"/>
    <n v="429"/>
    <s v=""/>
  </r>
  <r>
    <n v="3761"/>
    <s v="18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SES1B62"/>
    <n v="99110"/>
    <m/>
    <m/>
    <s v=""/>
    <s v="OK "/>
    <s v="MAUER PNEUS"/>
    <n v="157989"/>
    <n v="429"/>
    <n v="429"/>
    <s v=""/>
  </r>
  <r>
    <n v="3776"/>
    <s v="2124"/>
    <x v="4"/>
    <d v="2025-11-12T00:00:00"/>
    <m/>
    <x v="5"/>
    <s v="GRITSCH"/>
    <x v="5"/>
    <x v="9"/>
    <n v="1"/>
    <x v="1"/>
    <s v="TRASEIRO"/>
    <x v="1"/>
    <x v="17"/>
    <s v="COMFORSER CF300"/>
    <x v="1"/>
    <s v="VW SAVEIRO"/>
    <s v="SDU9F80"/>
    <n v="248398"/>
    <m/>
    <m/>
    <s v=""/>
    <s v="OK "/>
    <s v="MAUER PNEUS"/>
    <n v="156707"/>
    <n v="239"/>
    <n v="239"/>
    <s v=""/>
  </r>
  <r>
    <n v="3777"/>
    <s v="2024"/>
    <x v="4"/>
    <d v="2025-11-12T00:00:00"/>
    <m/>
    <x v="5"/>
    <s v="GRITSCH"/>
    <x v="5"/>
    <x v="9"/>
    <n v="1"/>
    <x v="1"/>
    <s v="TRASEIRO"/>
    <x v="1"/>
    <x v="17"/>
    <s v="COMFORSER CF300"/>
    <x v="1"/>
    <s v="VW SAVEIRO"/>
    <s v="SDU9F80"/>
    <n v="248398"/>
    <m/>
    <m/>
    <s v=""/>
    <s v="OK "/>
    <s v="MAUER PNEUS"/>
    <n v="156707"/>
    <n v="239"/>
    <n v="239"/>
    <s v=""/>
  </r>
  <r>
    <s v="3698"/>
    <s v="3225"/>
    <x v="4"/>
    <d v="2025-11-12T00:00:00"/>
    <m/>
    <x v="5"/>
    <s v="GRITSCH"/>
    <x v="5"/>
    <x v="8"/>
    <n v="1"/>
    <x v="1"/>
    <s v="DIANTEIRO"/>
    <x v="1"/>
    <x v="17"/>
    <s v="COMFORSER CF300"/>
    <x v="1"/>
    <s v="VW SAVEIRO"/>
    <s v="SEP6E33"/>
    <n v="169000"/>
    <m/>
    <m/>
    <s v=""/>
    <s v="OK "/>
    <s v="MAUER PNEUS"/>
    <n v="156707"/>
    <n v="239"/>
    <n v="239"/>
    <s v=""/>
  </r>
  <r>
    <n v="3699"/>
    <s v="3025"/>
    <x v="4"/>
    <d v="2025-11-12T00:00:00"/>
    <m/>
    <x v="5"/>
    <s v="GRITSCH"/>
    <x v="5"/>
    <x v="8"/>
    <n v="1"/>
    <x v="1"/>
    <s v="DIANTEIRO"/>
    <x v="1"/>
    <x v="17"/>
    <s v="COMFORSER CF300"/>
    <x v="1"/>
    <s v="VW SAVEIRO"/>
    <s v="SEP6E33"/>
    <n v="169000"/>
    <m/>
    <m/>
    <s v=""/>
    <s v="OK "/>
    <s v="MAUER PNEUS"/>
    <n v="156707"/>
    <n v="239"/>
    <n v="239"/>
    <s v=""/>
  </r>
  <r>
    <n v="3612"/>
    <s v="2025"/>
    <x v="4"/>
    <d v="2025-11-12T00:00:00"/>
    <m/>
    <x v="5"/>
    <s v="GRITSCH"/>
    <x v="5"/>
    <x v="4"/>
    <n v="1"/>
    <x v="1"/>
    <s v="DIANTEIRO"/>
    <x v="11"/>
    <x v="17"/>
    <s v="COMFORSER CF300"/>
    <x v="1"/>
    <s v="VW SAVEIRO"/>
    <s v="SEP6E21"/>
    <n v="100910"/>
    <n v="100910"/>
    <m/>
    <s v=""/>
    <s v="OK "/>
    <s v="MAUER PNEUS"/>
    <n v="156707"/>
    <n v="239"/>
    <n v="239"/>
    <s v=""/>
  </r>
  <r>
    <n v="3615"/>
    <s v="2025"/>
    <x v="4"/>
    <d v="2025-11-12T00:00:00"/>
    <m/>
    <x v="5"/>
    <s v="GRITSCH"/>
    <x v="5"/>
    <x v="4"/>
    <n v="1"/>
    <x v="1"/>
    <s v="DIANTEIRO"/>
    <x v="11"/>
    <x v="17"/>
    <s v="COMFORSER CF300"/>
    <x v="1"/>
    <s v="VW SAVEIRO"/>
    <s v="SEP6E21"/>
    <n v="100910"/>
    <n v="100910"/>
    <m/>
    <s v=""/>
    <s v="OK "/>
    <s v="MAUER PNEUS"/>
    <n v="156707"/>
    <n v="239"/>
    <n v="239"/>
    <s v=""/>
  </r>
  <r>
    <n v="3782"/>
    <s v="2925"/>
    <x v="4"/>
    <d v="2025-11-12T00:00:00"/>
    <m/>
    <x v="5"/>
    <s v="GRITSCH"/>
    <x v="5"/>
    <x v="4"/>
    <n v="1"/>
    <x v="4"/>
    <s v="DIANTEIRO"/>
    <x v="10"/>
    <x v="33"/>
    <s v="AMULET AT501"/>
    <x v="1"/>
    <s v="CAMINHÃO VW 33.330"/>
    <s v="SEW5B71"/>
    <n v="257488"/>
    <n v="257488"/>
    <m/>
    <s v=""/>
    <s v="OK "/>
    <s v="FM PNEUS "/>
    <n v="4662"/>
    <n v="600"/>
    <n v="600"/>
    <s v=""/>
  </r>
  <r>
    <n v="3783"/>
    <s v="3025"/>
    <x v="4"/>
    <d v="2025-11-12T00:00:00"/>
    <m/>
    <x v="5"/>
    <s v="GRITSCH"/>
    <x v="5"/>
    <x v="4"/>
    <n v="1"/>
    <x v="4"/>
    <s v="DIANTEIRO"/>
    <x v="10"/>
    <x v="33"/>
    <s v="AMULET AT501"/>
    <x v="1"/>
    <s v="CAMINHÃO VW 33.330"/>
    <s v="SEW5B71"/>
    <n v="257488"/>
    <n v="257488"/>
    <m/>
    <s v=""/>
    <s v="OK "/>
    <s v="FM PNEUS "/>
    <n v="4662"/>
    <n v="600"/>
    <n v="600"/>
    <s v=""/>
  </r>
  <r>
    <n v="3772"/>
    <s v="1825"/>
    <x v="4"/>
    <d v="2025-11-12T00:00:00"/>
    <m/>
    <x v="5"/>
    <s v="GRITSCH"/>
    <x v="5"/>
    <x v="24"/>
    <n v="1"/>
    <x v="0"/>
    <s v="DIANTEIRO"/>
    <x v="5"/>
    <x v="17"/>
    <s v="COMFORSER CF300"/>
    <x v="1"/>
    <s v="MB SPRINTER"/>
    <s v="SFD5C29"/>
    <n v="159420"/>
    <m/>
    <m/>
    <s v=""/>
    <s v="OK "/>
    <s v="MAUER PNEUS"/>
    <s v="155800-1"/>
    <n v="459"/>
    <n v="459"/>
    <s v=""/>
  </r>
  <r>
    <n v="3773"/>
    <s v="1825"/>
    <x v="4"/>
    <d v="2025-11-12T00:00:00"/>
    <m/>
    <x v="5"/>
    <s v="GRITSCH"/>
    <x v="5"/>
    <x v="24"/>
    <n v="1"/>
    <x v="0"/>
    <s v="DIANTEIRO"/>
    <x v="5"/>
    <x v="17"/>
    <s v="COMFORSER CF300"/>
    <x v="1"/>
    <s v="MB SPRINTER"/>
    <s v="SFD5C29"/>
    <n v="159420"/>
    <m/>
    <m/>
    <s v=""/>
    <s v="OK "/>
    <s v="MAUER PNEUS"/>
    <s v="155800-1"/>
    <n v="459"/>
    <n v="459"/>
    <s v=""/>
  </r>
  <r>
    <n v="3774"/>
    <s v="1825"/>
    <x v="4"/>
    <d v="2025-11-12T00:00:00"/>
    <m/>
    <x v="5"/>
    <s v="GRITSCH"/>
    <x v="5"/>
    <x v="24"/>
    <n v="1"/>
    <x v="0"/>
    <s v="TRASEIRO"/>
    <x v="5"/>
    <x v="17"/>
    <s v="COMFORSER CF300"/>
    <x v="1"/>
    <s v="MB SPRINTER"/>
    <s v="SFD5C29"/>
    <n v="159420"/>
    <m/>
    <m/>
    <s v=""/>
    <s v="OK "/>
    <s v="MAUER PNEUS"/>
    <s v="155800-1"/>
    <n v="459"/>
    <n v="459"/>
    <s v=""/>
  </r>
  <r>
    <n v="3775"/>
    <s v="2825"/>
    <x v="4"/>
    <d v="2025-11-12T00:00:00"/>
    <m/>
    <x v="5"/>
    <s v="GRITSCH"/>
    <x v="5"/>
    <x v="24"/>
    <n v="1"/>
    <x v="0"/>
    <s v="TRASEIRO"/>
    <x v="5"/>
    <x v="17"/>
    <s v="COMFORSER CF300"/>
    <x v="1"/>
    <s v="MB SPRINTER"/>
    <s v="SFD5C29"/>
    <n v="159420"/>
    <m/>
    <m/>
    <s v=""/>
    <s v="OK "/>
    <s v="MAUER PNEUS"/>
    <s v="155800-1"/>
    <n v="459"/>
    <n v="459"/>
    <s v=""/>
  </r>
  <r>
    <n v="3778"/>
    <s v="1825"/>
    <x v="4"/>
    <d v="2025-11-12T00:00:00"/>
    <m/>
    <x v="5"/>
    <s v="GRITSCH"/>
    <x v="2"/>
    <x v="11"/>
    <n v="1"/>
    <x v="0"/>
    <s v="DIANTEIRO"/>
    <x v="5"/>
    <x v="17"/>
    <s v="COMFORSER CF300"/>
    <x v="1"/>
    <s v="MB SPRINTER"/>
    <s v="SFM3H52"/>
    <n v="22496"/>
    <m/>
    <m/>
    <s v=""/>
    <s v="OK "/>
    <s v="MAUER PNEUS"/>
    <s v="155800-1"/>
    <n v="459"/>
    <n v="459"/>
    <s v=""/>
  </r>
  <r>
    <n v="3779"/>
    <s v="1825"/>
    <x v="4"/>
    <d v="2025-11-12T00:00:00"/>
    <m/>
    <x v="5"/>
    <s v="GRITSCH"/>
    <x v="2"/>
    <x v="11"/>
    <n v="1"/>
    <x v="0"/>
    <s v="DIANTEIRO"/>
    <x v="5"/>
    <x v="17"/>
    <s v="COMFORSER CF300"/>
    <x v="1"/>
    <s v="MB SPRINTER"/>
    <s v="SFM3H52"/>
    <n v="22496"/>
    <m/>
    <m/>
    <s v=""/>
    <s v="OK "/>
    <s v="MAUER PNEUS"/>
    <s v="155800-1"/>
    <n v="459"/>
    <n v="459"/>
    <s v=""/>
  </r>
  <r>
    <n v="3780"/>
    <s v="1825"/>
    <x v="4"/>
    <d v="2025-11-12T00:00:00"/>
    <m/>
    <x v="5"/>
    <s v="GRITSCH"/>
    <x v="2"/>
    <x v="11"/>
    <n v="1"/>
    <x v="0"/>
    <s v="TRASEIRO"/>
    <x v="5"/>
    <x v="17"/>
    <s v="COMFORSER CF300"/>
    <x v="1"/>
    <s v="MB SPRINTER"/>
    <s v="SFM3H52"/>
    <n v="22496"/>
    <m/>
    <m/>
    <s v=""/>
    <s v="OK "/>
    <s v="MAUER PNEUS"/>
    <s v="155800-1"/>
    <n v="459"/>
    <n v="459"/>
    <s v=""/>
  </r>
  <r>
    <n v="3781"/>
    <s v="2825"/>
    <x v="4"/>
    <d v="2025-11-12T00:00:00"/>
    <m/>
    <x v="5"/>
    <s v="GRITSCH"/>
    <x v="2"/>
    <x v="11"/>
    <n v="1"/>
    <x v="0"/>
    <s v="TRASEIRO"/>
    <x v="5"/>
    <x v="17"/>
    <s v="COMFORSER CF300"/>
    <x v="1"/>
    <s v="MB SPRINTER"/>
    <s v="SFM3H52"/>
    <n v="22496"/>
    <m/>
    <m/>
    <s v=""/>
    <s v="OK "/>
    <s v="MAUER PNEUS"/>
    <s v="155800-1"/>
    <n v="459"/>
    <n v="459"/>
    <s v=""/>
  </r>
  <r>
    <n v="2732"/>
    <s v="4324"/>
    <x v="4"/>
    <d v="2025-11-12T00:00:00"/>
    <m/>
    <x v="5"/>
    <s v="GRITSCH"/>
    <x v="2"/>
    <x v="7"/>
    <n v="1"/>
    <x v="4"/>
    <s v="TRUCK"/>
    <x v="10"/>
    <x v="31"/>
    <s v="1°RECAP"/>
    <x v="0"/>
    <s v="CAMINÃO VOLVO VM330"/>
    <s v="SFN5H72"/>
    <n v="220010"/>
    <m/>
    <m/>
    <s v=""/>
    <s v="OK "/>
    <s v="FM PNEUS "/>
    <n v="13211"/>
    <n v="600"/>
    <n v="600"/>
    <s v=""/>
  </r>
  <r>
    <n v="2333"/>
    <s v="4324"/>
    <x v="4"/>
    <d v="2025-11-12T00:00:00"/>
    <m/>
    <x v="5"/>
    <s v="GRITSCH"/>
    <x v="2"/>
    <x v="7"/>
    <n v="1"/>
    <x v="4"/>
    <s v="TRUCK"/>
    <x v="10"/>
    <x v="31"/>
    <s v="1°RECAP"/>
    <x v="0"/>
    <s v="CAMINÃO VOLVO VM330"/>
    <s v="SFN5H72"/>
    <n v="220010"/>
    <m/>
    <m/>
    <s v=""/>
    <s v="OK "/>
    <s v="FM PNEUS "/>
    <n v="13211"/>
    <n v="600"/>
    <n v="600"/>
    <s v=""/>
  </r>
  <r>
    <n v="1598"/>
    <s v="5123"/>
    <x v="4"/>
    <d v="2025-11-12T00:00:00"/>
    <m/>
    <x v="5"/>
    <s v="GRITSCH"/>
    <x v="2"/>
    <x v="7"/>
    <n v="1"/>
    <x v="4"/>
    <s v="TRUCK"/>
    <x v="10"/>
    <x v="31"/>
    <s v="1°RECAP"/>
    <x v="0"/>
    <s v="CAMINÃO VOLVO VM330"/>
    <s v="SFN5H72"/>
    <n v="220010"/>
    <m/>
    <m/>
    <s v=""/>
    <s v="OK "/>
    <s v="FM PNEUS "/>
    <n v="13211"/>
    <n v="600"/>
    <n v="600"/>
    <s v=""/>
  </r>
  <r>
    <n v="1599"/>
    <s v="5123"/>
    <x v="4"/>
    <d v="2025-11-12T00:00:00"/>
    <m/>
    <x v="5"/>
    <s v="GRITSCH"/>
    <x v="2"/>
    <x v="7"/>
    <n v="1"/>
    <x v="4"/>
    <s v="TRUCK"/>
    <x v="10"/>
    <x v="31"/>
    <s v="1°RECAP"/>
    <x v="0"/>
    <s v="CAMINÃO VOLVO VM330"/>
    <s v="SFN5H72"/>
    <n v="220010"/>
    <m/>
    <m/>
    <s v=""/>
    <s v="OK "/>
    <s v="FM PNEUS "/>
    <n v="13211"/>
    <n v="600"/>
    <n v="600"/>
    <s v=""/>
  </r>
  <r>
    <n v="3786"/>
    <s v="3125"/>
    <x v="4"/>
    <d v="2025-11-13T00:00:00"/>
    <m/>
    <x v="5"/>
    <s v="GRITSCH"/>
    <x v="5"/>
    <x v="8"/>
    <n v="1"/>
    <x v="0"/>
    <s v="DIANT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87"/>
    <s v="3425"/>
    <x v="4"/>
    <d v="2025-11-13T00:00:00"/>
    <m/>
    <x v="5"/>
    <s v="GRITSCH"/>
    <x v="5"/>
    <x v="8"/>
    <n v="1"/>
    <x v="0"/>
    <s v="DIANT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88"/>
    <s v="3425"/>
    <x v="4"/>
    <d v="2025-11-13T00:00:00"/>
    <m/>
    <x v="5"/>
    <s v="GRITSCH"/>
    <x v="5"/>
    <x v="8"/>
    <n v="1"/>
    <x v="0"/>
    <s v="TRAS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89"/>
    <s v="3425"/>
    <x v="4"/>
    <d v="2025-11-13T00:00:00"/>
    <m/>
    <x v="5"/>
    <s v="GRITSCH"/>
    <x v="5"/>
    <x v="8"/>
    <n v="1"/>
    <x v="0"/>
    <s v="TRAS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90"/>
    <s v="3425"/>
    <x v="4"/>
    <d v="2025-11-13T00:00:00"/>
    <m/>
    <x v="5"/>
    <s v="GRITSCH"/>
    <x v="5"/>
    <x v="8"/>
    <n v="1"/>
    <x v="0"/>
    <s v="TRAS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91"/>
    <s v="3425"/>
    <x v="4"/>
    <d v="2025-11-13T00:00:00"/>
    <m/>
    <x v="5"/>
    <s v="GRITSCH"/>
    <x v="5"/>
    <x v="8"/>
    <n v="1"/>
    <x v="0"/>
    <s v="TRAS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s v="3771"/>
    <s v="2425"/>
    <x v="4"/>
    <d v="2025-11-13T00:00:00"/>
    <m/>
    <x v="5"/>
    <s v="GRITSCH"/>
    <x v="5"/>
    <x v="6"/>
    <n v="1"/>
    <x v="0"/>
    <s v="DIANTEIRO"/>
    <x v="0"/>
    <x v="17"/>
    <s v="COMFORSER CF300"/>
    <x v="1"/>
    <s v="RENAULT MASTER"/>
    <s v="RHL1D81"/>
    <n v="330799"/>
    <m/>
    <m/>
    <s v=""/>
    <s v="OK "/>
    <s v="MAUER PNEUS"/>
    <n v="157896"/>
    <n v="429"/>
    <n v="429"/>
    <s v=""/>
  </r>
  <r>
    <n v="3770"/>
    <s v="1825"/>
    <x v="4"/>
    <d v="2025-11-13T00:00:00"/>
    <m/>
    <x v="5"/>
    <s v="GRITSCH"/>
    <x v="5"/>
    <x v="6"/>
    <n v="1"/>
    <x v="0"/>
    <s v="DIANTEIRO"/>
    <x v="0"/>
    <x v="17"/>
    <s v="COMFORSER CF300"/>
    <x v="1"/>
    <s v="RENAULT MASTER"/>
    <s v="RHL1D81"/>
    <n v="330799"/>
    <m/>
    <m/>
    <s v=""/>
    <s v="OK "/>
    <s v="MAUER PNEUS"/>
    <n v="157896"/>
    <n v="429"/>
    <n v="429"/>
    <s v=""/>
  </r>
  <r>
    <s v="3784"/>
    <s v="2825"/>
    <x v="4"/>
    <d v="2025-11-13T00:00:00"/>
    <m/>
    <x v="5"/>
    <s v="GRITSCH"/>
    <x v="5"/>
    <x v="5"/>
    <n v="1"/>
    <x v="0"/>
    <s v="TRASEIRO"/>
    <x v="5"/>
    <x v="17"/>
    <s v="COMFORSER CF300"/>
    <x v="1"/>
    <s v="MB SPRINTER"/>
    <s v="SFI4A35"/>
    <n v="75189"/>
    <m/>
    <m/>
    <s v=""/>
    <s v="OK "/>
    <s v="MAUER PNEUS"/>
    <s v="155800-1"/>
    <n v="459"/>
    <n v="459"/>
    <s v=""/>
  </r>
  <r>
    <n v="3785"/>
    <s v="3025"/>
    <x v="4"/>
    <d v="2025-11-13T00:00:00"/>
    <m/>
    <x v="5"/>
    <s v="GRITSCH"/>
    <x v="5"/>
    <x v="5"/>
    <n v="1"/>
    <x v="0"/>
    <s v="TRASEIRO"/>
    <x v="5"/>
    <x v="17"/>
    <s v="COMFORSER CF300"/>
    <x v="1"/>
    <s v="MB SPRINTER"/>
    <s v="SFI4A35"/>
    <n v="75189"/>
    <m/>
    <m/>
    <s v=""/>
    <s v="OK "/>
    <s v="MAUER PNEUS"/>
    <s v="155800-1"/>
    <n v="459"/>
    <n v="459"/>
    <s v=""/>
  </r>
  <r>
    <n v="3828"/>
    <s v="2825"/>
    <x v="4"/>
    <d v="2025-11-17T00:00:00"/>
    <m/>
    <x v="5"/>
    <s v="GRITSCH"/>
    <x v="5"/>
    <x v="22"/>
    <n v="1"/>
    <x v="0"/>
    <s v="DIANTEIRO"/>
    <x v="0"/>
    <x v="17"/>
    <s v="COMFORSER CF300"/>
    <x v="1"/>
    <s v="RENAULT MASTER"/>
    <s v="RHS3G78"/>
    <n v="55924"/>
    <m/>
    <m/>
    <s v=""/>
    <s v="OK "/>
    <s v="MAUER PNEUS"/>
    <n v="157896"/>
    <n v="459"/>
    <n v="459"/>
    <s v=""/>
  </r>
  <r>
    <n v="3829"/>
    <s v="1925"/>
    <x v="4"/>
    <d v="2025-11-17T00:00:00"/>
    <m/>
    <x v="5"/>
    <s v="GRITSCH"/>
    <x v="5"/>
    <x v="22"/>
    <n v="1"/>
    <x v="0"/>
    <s v="DIANTEIRO"/>
    <x v="0"/>
    <x v="17"/>
    <s v="COMFORSER CF300"/>
    <x v="1"/>
    <s v="RENAULT MASTER"/>
    <s v="RHS3G78"/>
    <n v="55924"/>
    <m/>
    <m/>
    <s v=""/>
    <s v="OK "/>
    <s v="MAUER PNEUS"/>
    <n v="157896"/>
    <n v="459"/>
    <n v="459"/>
    <s v=""/>
  </r>
  <r>
    <s v="3700"/>
    <s v="3025"/>
    <x v="4"/>
    <d v="2025-11-17T00:00:00"/>
    <m/>
    <x v="5"/>
    <s v="GRITSCH"/>
    <x v="5"/>
    <x v="5"/>
    <n v="1"/>
    <x v="1"/>
    <s v="TRASEIRO"/>
    <x v="1"/>
    <x v="17"/>
    <s v="COMFORSER CF300"/>
    <x v="1"/>
    <s v="VW SAVEIRO"/>
    <s v="SDU9F80"/>
    <n v="206884"/>
    <m/>
    <m/>
    <s v=""/>
    <s v="OK "/>
    <s v="MAUER PNEUS"/>
    <n v="156707"/>
    <n v="239"/>
    <n v="239"/>
    <s v=""/>
  </r>
  <r>
    <n v="3701"/>
    <s v="2625"/>
    <x v="4"/>
    <d v="2025-11-17T00:00:00"/>
    <m/>
    <x v="5"/>
    <s v="GRITSCH"/>
    <x v="5"/>
    <x v="5"/>
    <n v="1"/>
    <x v="1"/>
    <s v="TRASEIRO"/>
    <x v="1"/>
    <x v="17"/>
    <s v="COMFORSER CF300"/>
    <x v="1"/>
    <s v="VW SAVEIRO"/>
    <s v="SDU9F80"/>
    <n v="206884"/>
    <m/>
    <m/>
    <s v=""/>
    <s v="OK "/>
    <s v="MAUER PNEUS"/>
    <n v="156707"/>
    <n v="239"/>
    <n v="239"/>
    <s v=""/>
  </r>
  <r>
    <n v="3798"/>
    <s v="20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G4G98"/>
    <n v="31855"/>
    <m/>
    <m/>
    <s v=""/>
    <s v="OK "/>
    <s v="MAUER PNEUS"/>
    <n v="158639"/>
    <n v="459"/>
    <n v="459"/>
    <s v=""/>
  </r>
  <r>
    <n v="3799"/>
    <s v="18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G4G98"/>
    <n v="31855"/>
    <m/>
    <m/>
    <s v=""/>
    <s v="OK "/>
    <s v="MAUER PNEUS"/>
    <n v="158639"/>
    <n v="459"/>
    <n v="459"/>
    <s v=""/>
  </r>
  <r>
    <n v="3800"/>
    <s v="18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G4G98"/>
    <n v="31855"/>
    <m/>
    <m/>
    <s v=""/>
    <s v="OK "/>
    <s v="MAUER PNEUS"/>
    <n v="158639"/>
    <n v="459"/>
    <n v="459"/>
    <s v=""/>
  </r>
  <r>
    <n v="3801"/>
    <s v="18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G4G98"/>
    <n v="31855"/>
    <m/>
    <m/>
    <s v=""/>
    <s v="OK "/>
    <s v="MAUER PNEUS"/>
    <n v="158639"/>
    <n v="459"/>
    <n v="459"/>
    <s v=""/>
  </r>
  <r>
    <s v="3794"/>
    <s v="20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P2C39"/>
    <n v="47306"/>
    <m/>
    <m/>
    <s v=""/>
    <s v="OK "/>
    <s v="MAUER PNEUS"/>
    <n v="158639"/>
    <n v="459"/>
    <n v="459"/>
    <s v=""/>
  </r>
  <r>
    <s v="3795"/>
    <s v="24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P2C39"/>
    <n v="47306"/>
    <m/>
    <m/>
    <s v=""/>
    <s v="OK "/>
    <s v="MAUER PNEUS"/>
    <n v="158639"/>
    <n v="459"/>
    <n v="459"/>
    <s v=""/>
  </r>
  <r>
    <n v="3796"/>
    <s v="22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P2C39"/>
    <n v="47306"/>
    <m/>
    <m/>
    <s v=""/>
    <s v="OK "/>
    <s v="MAUER PNEUS"/>
    <n v="158639"/>
    <n v="459"/>
    <n v="459"/>
    <s v=""/>
  </r>
  <r>
    <n v="3797"/>
    <s v="18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P2C39"/>
    <n v="47306"/>
    <m/>
    <m/>
    <s v=""/>
    <s v="OK "/>
    <s v="MAUER PNEUS"/>
    <n v="158639"/>
    <n v="459"/>
    <n v="459"/>
    <s v=""/>
  </r>
  <r>
    <s v="3802"/>
    <s v="28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S4H04"/>
    <n v="42194"/>
    <m/>
    <m/>
    <s v=""/>
    <s v="OK "/>
    <s v="MAUER PNEUS"/>
    <n v="158639"/>
    <n v="459"/>
    <n v="459"/>
    <s v=""/>
  </r>
  <r>
    <s v="3803"/>
    <s v="24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S4H04"/>
    <n v="42194"/>
    <m/>
    <m/>
    <s v=""/>
    <s v="OK "/>
    <s v="MAUER PNEUS"/>
    <n v="158639"/>
    <n v="459"/>
    <n v="459"/>
    <s v=""/>
  </r>
  <r>
    <s v="3805"/>
    <s v="26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S4H04"/>
    <n v="42194"/>
    <m/>
    <m/>
    <s v=""/>
    <s v="OK "/>
    <s v="MAUER PNEUS"/>
    <n v="158639"/>
    <n v="459"/>
    <n v="459"/>
    <s v=""/>
  </r>
  <r>
    <s v="3806"/>
    <s v="18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S4H04"/>
    <n v="42194"/>
    <m/>
    <m/>
    <s v=""/>
    <s v="OK "/>
    <s v="MAUER PNEUS"/>
    <n v="158639"/>
    <n v="459"/>
    <n v="459"/>
    <s v=""/>
  </r>
  <r>
    <s v="3627"/>
    <s v="2725"/>
    <x v="4"/>
    <d v="2025-11-21T00:00:00"/>
    <m/>
    <x v="5"/>
    <s v="GRITSCH"/>
    <x v="5"/>
    <x v="5"/>
    <n v="1"/>
    <x v="2"/>
    <s v="DIANTEIRO"/>
    <x v="2"/>
    <x v="57"/>
    <s v="IRONHEAD  REFLEX"/>
    <x v="1"/>
    <s v="FIAT FIORINO"/>
    <s v="RHS8D21"/>
    <n v="122298"/>
    <m/>
    <m/>
    <s v=""/>
    <s v="OK "/>
    <s v="TRISSINO"/>
    <n v="84643"/>
    <n v="267.8"/>
    <n v="267.8"/>
    <s v=""/>
  </r>
  <r>
    <s v="3628"/>
    <s v="2825"/>
    <x v="4"/>
    <d v="2025-11-21T00:00:00"/>
    <m/>
    <x v="5"/>
    <s v="GRITSCH"/>
    <x v="5"/>
    <x v="5"/>
    <n v="1"/>
    <x v="2"/>
    <s v="DIANTEIRO"/>
    <x v="2"/>
    <x v="57"/>
    <s v="IRONHEAD  REFLEX"/>
    <x v="1"/>
    <s v="FIAT FIORINO"/>
    <s v="RHS8D21"/>
    <n v="122298"/>
    <m/>
    <m/>
    <s v=""/>
    <s v="OK "/>
    <s v="TRISSINO"/>
    <n v="84643"/>
    <n v="267.8"/>
    <n v="267.8"/>
    <s v=""/>
  </r>
  <r>
    <s v="3716"/>
    <s v="1625"/>
    <x v="4"/>
    <d v="2025-11-21T00:00:00"/>
    <m/>
    <x v="5"/>
    <s v="GRITSCH"/>
    <x v="2"/>
    <x v="3"/>
    <n v="1"/>
    <x v="1"/>
    <s v="TRASEIRO"/>
    <x v="11"/>
    <x v="17"/>
    <s v="COMFORSER CF300"/>
    <x v="1"/>
    <s v="FIAT STRADA"/>
    <s v="SDR8D99"/>
    <n v="120102"/>
    <m/>
    <m/>
    <s v=""/>
    <s v="OK "/>
    <s v="MAUER PNEUS"/>
    <s v="156707-1"/>
    <n v="253"/>
    <n v="253"/>
    <s v=""/>
  </r>
  <r>
    <s v="3717"/>
    <s v="1625"/>
    <x v="4"/>
    <d v="2025-11-21T00:00:00"/>
    <m/>
    <x v="5"/>
    <s v="GRITSCH"/>
    <x v="2"/>
    <x v="3"/>
    <n v="1"/>
    <x v="1"/>
    <s v="TRASEIRO"/>
    <x v="11"/>
    <x v="17"/>
    <s v="COMFORSER CF300"/>
    <x v="1"/>
    <s v="FIAT STRADA"/>
    <s v="SDR8D99"/>
    <n v="120102"/>
    <m/>
    <m/>
    <s v=""/>
    <s v="OK "/>
    <s v="MAUER PNEUS"/>
    <s v="156707-1"/>
    <n v="243"/>
    <n v="243"/>
    <s v=""/>
  </r>
  <r>
    <s v="3718"/>
    <s v="1825"/>
    <x v="4"/>
    <d v="2025-11-21T00:00:00"/>
    <m/>
    <x v="5"/>
    <s v="GRITSCH"/>
    <x v="2"/>
    <x v="3"/>
    <n v="1"/>
    <x v="1"/>
    <s v="DIANTEIRO"/>
    <x v="11"/>
    <x v="17"/>
    <s v="COMFORSER CF300"/>
    <x v="1"/>
    <s v="FIAT STRADA"/>
    <s v="SDR8D99"/>
    <n v="120102"/>
    <m/>
    <m/>
    <s v=""/>
    <s v="OK "/>
    <s v="MAUER PNEUS"/>
    <s v="156707-1"/>
    <n v="253"/>
    <n v="253"/>
    <s v=""/>
  </r>
  <r>
    <s v="3719"/>
    <s v="1625"/>
    <x v="4"/>
    <d v="2025-11-21T00:00:00"/>
    <m/>
    <x v="5"/>
    <s v="GRITSCH"/>
    <x v="2"/>
    <x v="3"/>
    <n v="1"/>
    <x v="1"/>
    <s v="DIANTEIRO"/>
    <x v="11"/>
    <x v="17"/>
    <s v="COMFORSER CF300"/>
    <x v="1"/>
    <s v="FIAT STRADA"/>
    <s v="SDR8D99"/>
    <n v="120102"/>
    <m/>
    <m/>
    <s v=""/>
    <s v="OK "/>
    <s v="MAUER PNEUS"/>
    <s v="156707-1"/>
    <n v="243"/>
    <n v="243"/>
    <s v=""/>
  </r>
  <r>
    <s v="3722"/>
    <s v="1825"/>
    <x v="4"/>
    <d v="2025-11-21T00:00:00"/>
    <m/>
    <x v="5"/>
    <s v="GRITSCH"/>
    <x v="2"/>
    <x v="3"/>
    <n v="1"/>
    <x v="1"/>
    <s v="DIANTEIRO"/>
    <x v="11"/>
    <x v="17"/>
    <s v="COMFORSER CF300"/>
    <x v="1"/>
    <s v="FIAT STRADA"/>
    <s v="SDT8J63"/>
    <n v="176251"/>
    <m/>
    <m/>
    <s v=""/>
    <s v="OK "/>
    <s v="MAUER PNEUS"/>
    <s v="156707-1"/>
    <n v="253"/>
    <n v="253"/>
    <s v=""/>
  </r>
  <r>
    <s v="3723"/>
    <s v="1825"/>
    <x v="4"/>
    <d v="2025-11-21T00:00:00"/>
    <m/>
    <x v="5"/>
    <s v="GRITSCH"/>
    <x v="2"/>
    <x v="3"/>
    <n v="1"/>
    <x v="1"/>
    <s v="DIANTEIRO"/>
    <x v="11"/>
    <x v="17"/>
    <s v="COMFORSER CF300"/>
    <x v="1"/>
    <s v="FIAT STRADA"/>
    <s v="SDT8J63"/>
    <n v="176251"/>
    <m/>
    <m/>
    <s v=""/>
    <s v="OK "/>
    <s v="MAUER PNEUS"/>
    <s v="156707-1"/>
    <n v="243"/>
    <n v="243"/>
    <s v=""/>
  </r>
  <r>
    <s v="3694"/>
    <s v="3225"/>
    <x v="4"/>
    <d v="2025-11-21T00:00:00"/>
    <m/>
    <x v="5"/>
    <s v="GRITSCH"/>
    <x v="2"/>
    <x v="3"/>
    <n v="1"/>
    <x v="1"/>
    <s v="DIANTEIRO"/>
    <x v="1"/>
    <x v="17"/>
    <s v="COMFORSER CF300"/>
    <x v="1"/>
    <s v="VW SAVEIRO"/>
    <s v="SDU9F73"/>
    <n v="176840"/>
    <m/>
    <m/>
    <s v=""/>
    <s v="OK "/>
    <s v="MAUER PNEUS"/>
    <n v="156707"/>
    <n v="239"/>
    <n v="239"/>
    <s v=""/>
  </r>
  <r>
    <s v="3695"/>
    <s v="3225"/>
    <x v="4"/>
    <d v="2025-11-21T00:00:00"/>
    <m/>
    <x v="5"/>
    <s v="GRITSCH"/>
    <x v="2"/>
    <x v="3"/>
    <n v="1"/>
    <x v="1"/>
    <s v="DIANTEIRO"/>
    <x v="1"/>
    <x v="17"/>
    <s v="COMFORSER CF300"/>
    <x v="1"/>
    <s v="VW SAVEIRO"/>
    <s v="SDU9F73"/>
    <n v="176840"/>
    <m/>
    <m/>
    <s v=""/>
    <s v="OK "/>
    <s v="MAUER PNEUS"/>
    <n v="156707"/>
    <n v="239"/>
    <n v="239"/>
    <s v=""/>
  </r>
  <r>
    <s v="3703"/>
    <s v="3225"/>
    <x v="4"/>
    <d v="2025-11-21T00:00:00"/>
    <m/>
    <x v="5"/>
    <s v="GRITSCH"/>
    <x v="2"/>
    <x v="3"/>
    <n v="1"/>
    <x v="1"/>
    <s v="TRASEIRO"/>
    <x v="1"/>
    <x v="17"/>
    <s v="COMFORSER CF300"/>
    <x v="1"/>
    <s v="VW SAVEIRO"/>
    <s v="SDU9F73"/>
    <n v="176840"/>
    <m/>
    <m/>
    <s v=""/>
    <s v="OK "/>
    <s v="MAUER PNEUS"/>
    <n v="156707"/>
    <n v="239"/>
    <n v="239"/>
    <s v=""/>
  </r>
  <r>
    <s v="3704"/>
    <s v="3225"/>
    <x v="4"/>
    <d v="2025-11-21T00:00:00"/>
    <m/>
    <x v="5"/>
    <s v="GRITSCH"/>
    <x v="2"/>
    <x v="3"/>
    <n v="1"/>
    <x v="1"/>
    <s v="TRASEIRO"/>
    <x v="1"/>
    <x v="17"/>
    <s v="COMFORSER CF300"/>
    <x v="1"/>
    <s v="VW SAVEIRO"/>
    <s v="SDU9F73"/>
    <n v="176840"/>
    <m/>
    <m/>
    <s v=""/>
    <s v="OK "/>
    <s v="MAUER PNEUS"/>
    <n v="156707"/>
    <n v="239"/>
    <n v="239"/>
    <s v=""/>
  </r>
  <r>
    <s v="3676"/>
    <s v="2625"/>
    <x v="4"/>
    <d v="2025-11-21T00:00:00"/>
    <m/>
    <x v="5"/>
    <s v="GRITSCH"/>
    <x v="5"/>
    <x v="22"/>
    <n v="1"/>
    <x v="1"/>
    <s v="DIANTEIRO"/>
    <x v="1"/>
    <x v="17"/>
    <s v="COMFORSER CF300"/>
    <x v="1"/>
    <s v="VW SAVEIRO"/>
    <s v="SHE0B26"/>
    <n v="219102"/>
    <m/>
    <m/>
    <s v=""/>
    <s v="OK "/>
    <s v="MAUER PNEUS"/>
    <n v="156707"/>
    <n v="239"/>
    <n v="239"/>
    <s v=""/>
  </r>
  <r>
    <s v="3697"/>
    <s v="3025"/>
    <x v="4"/>
    <d v="2025-11-21T00:00:00"/>
    <m/>
    <x v="5"/>
    <s v="GRITSCH"/>
    <x v="5"/>
    <x v="22"/>
    <n v="1"/>
    <x v="1"/>
    <s v="DIANTEIRO"/>
    <x v="1"/>
    <x v="17"/>
    <s v="COMFORSER CF300"/>
    <x v="1"/>
    <s v="VW SAVEIRO"/>
    <s v="SHE0B26"/>
    <n v="219102"/>
    <m/>
    <m/>
    <s v=""/>
    <s v="OK "/>
    <s v="MAUER PNEUS"/>
    <n v="156707"/>
    <n v="239"/>
    <n v="239"/>
    <s v=""/>
  </r>
  <r>
    <s v="1"/>
    <s v="0422"/>
    <x v="4"/>
    <d v="2025-11-21T00:00:00"/>
    <m/>
    <x v="5"/>
    <s v="GRITSCH"/>
    <x v="2"/>
    <x v="3"/>
    <n v="1"/>
    <x v="4"/>
    <s v="TRAÇÃO"/>
    <x v="10"/>
    <x v="31"/>
    <s v="2°RECAP"/>
    <x v="0"/>
    <s v="CAMINHÃO FORD 2423"/>
    <s v="BCV9J79"/>
    <n v="328551"/>
    <m/>
    <m/>
    <s v=""/>
    <s v="OK "/>
    <s v="FM PNEUS "/>
    <n v="13285"/>
    <n v="600"/>
    <n v="600"/>
    <s v=""/>
  </r>
  <r>
    <s v="27"/>
    <s v="0422"/>
    <x v="4"/>
    <d v="2025-11-21T00:00:00"/>
    <m/>
    <x v="5"/>
    <s v="GRITSCH"/>
    <x v="2"/>
    <x v="3"/>
    <n v="1"/>
    <x v="4"/>
    <s v="TRAÇÃO"/>
    <x v="10"/>
    <x v="31"/>
    <s v="2°RECAP"/>
    <x v="0"/>
    <s v="CAMINHÃO FORD 2423"/>
    <s v="BCV9J79"/>
    <n v="328551"/>
    <m/>
    <m/>
    <s v=""/>
    <s v="OK "/>
    <s v="FM PNEUS "/>
    <n v="13285"/>
    <n v="600"/>
    <n v="600"/>
    <s v=""/>
  </r>
  <r>
    <s v="28"/>
    <s v="0422"/>
    <x v="4"/>
    <d v="2025-11-21T00:00:00"/>
    <m/>
    <x v="5"/>
    <s v="GRITSCH"/>
    <x v="2"/>
    <x v="3"/>
    <n v="1"/>
    <x v="4"/>
    <s v="TRAÇÃO"/>
    <x v="10"/>
    <x v="31"/>
    <s v="2°RECAP"/>
    <x v="0"/>
    <s v="CAMINHÃO FORD 2423"/>
    <s v="BCV9J79"/>
    <n v="328551"/>
    <m/>
    <m/>
    <s v=""/>
    <s v="OK "/>
    <s v="FM PNEUS "/>
    <n v="13285"/>
    <n v="600"/>
    <n v="600"/>
    <s v=""/>
  </r>
  <r>
    <s v="29"/>
    <s v="0422"/>
    <x v="4"/>
    <d v="2025-11-21T00:00:00"/>
    <m/>
    <x v="5"/>
    <s v="GRITSCH"/>
    <x v="2"/>
    <x v="3"/>
    <n v="1"/>
    <x v="4"/>
    <s v="TRAÇÃO"/>
    <x v="10"/>
    <x v="31"/>
    <s v="2°RECAP"/>
    <x v="0"/>
    <s v="CAMINHÃO FORD 2423"/>
    <s v="BCV9J79"/>
    <n v="328551"/>
    <m/>
    <m/>
    <s v=""/>
    <s v="OK "/>
    <s v="FM PNEUS "/>
    <n v="13285"/>
    <n v="600"/>
    <n v="600"/>
    <s v=""/>
  </r>
  <r>
    <s v="3854"/>
    <s v="2925"/>
    <x v="4"/>
    <d v="2025-11-23T00:00:00"/>
    <m/>
    <x v="5"/>
    <s v="GRITSCH"/>
    <x v="5"/>
    <x v="0"/>
    <n v="1"/>
    <x v="3"/>
    <s v="DIANTEIRO"/>
    <x v="7"/>
    <x v="33"/>
    <s v="AMULET AT501"/>
    <x v="1"/>
    <s v="MB ACCELO"/>
    <s v="SFM3H34"/>
    <n v="105313"/>
    <n v="105313"/>
    <m/>
    <s v=""/>
    <s v="OK "/>
    <s v="GOMMA "/>
    <n v="4796"/>
    <n v="780.5"/>
    <n v="780.5"/>
    <s v=""/>
  </r>
  <r>
    <s v="3855"/>
    <s v="2725"/>
    <x v="4"/>
    <d v="2025-11-23T00:00:00"/>
    <m/>
    <x v="5"/>
    <s v="GRITSCH"/>
    <x v="5"/>
    <x v="0"/>
    <n v="1"/>
    <x v="3"/>
    <s v="DIANTEIRO"/>
    <x v="7"/>
    <x v="33"/>
    <s v="AMULET AT501"/>
    <x v="1"/>
    <s v="MB ACCELO"/>
    <s v="SFM3H34"/>
    <n v="105313"/>
    <n v="105313"/>
    <m/>
    <s v=""/>
    <s v="OK "/>
    <s v="GOMMA "/>
    <n v="4796"/>
    <n v="780.5"/>
    <n v="780.5"/>
    <s v=""/>
  </r>
  <r>
    <s v="2923"/>
    <m/>
    <x v="4"/>
    <d v="2025-11-25T00:00:00"/>
    <m/>
    <x v="5"/>
    <s v="GRITSCH"/>
    <x v="5"/>
    <x v="4"/>
    <n v="1"/>
    <x v="4"/>
    <s v="TRAÇÃO"/>
    <x v="10"/>
    <x v="28"/>
    <s v="GOODYEAR"/>
    <x v="3"/>
    <s v="CAMINHÃO FORD 2423"/>
    <s v="BCU8D45"/>
    <n v="350059"/>
    <n v="350059"/>
    <m/>
    <s v=""/>
    <s v="OK "/>
    <s v="EST"/>
    <s v="EST"/>
    <n v="0"/>
    <n v="0"/>
    <s v=""/>
  </r>
  <r>
    <s v="2924"/>
    <m/>
    <x v="4"/>
    <d v="2025-11-25T00:00:00"/>
    <m/>
    <x v="5"/>
    <s v="GRITSCH"/>
    <x v="5"/>
    <x v="4"/>
    <n v="1"/>
    <x v="4"/>
    <s v="TRAÇÃO"/>
    <x v="10"/>
    <x v="28"/>
    <s v="GOODYEAR"/>
    <x v="3"/>
    <s v="CAMINHÃO FORD 2423"/>
    <s v="BCU8D45"/>
    <n v="350059"/>
    <n v="350059"/>
    <m/>
    <s v=""/>
    <s v="OK "/>
    <s v="EST"/>
    <s v="EST"/>
    <n v="0"/>
    <n v="0"/>
    <s v=""/>
  </r>
  <r>
    <s v="2925"/>
    <m/>
    <x v="4"/>
    <d v="2025-11-25T00:00:00"/>
    <m/>
    <x v="5"/>
    <s v="GRITSCH"/>
    <x v="5"/>
    <x v="4"/>
    <n v="1"/>
    <x v="4"/>
    <s v="TRAÇÃO"/>
    <x v="10"/>
    <x v="28"/>
    <s v="GOODYEAR"/>
    <x v="3"/>
    <s v="CAMINHÃO FORD 2423"/>
    <s v="BCU8D45"/>
    <n v="350059"/>
    <n v="350059"/>
    <m/>
    <s v=""/>
    <s v="OK "/>
    <s v="EST"/>
    <s v="EST"/>
    <n v="0"/>
    <n v="0"/>
    <s v=""/>
  </r>
  <r>
    <s v="2926"/>
    <m/>
    <x v="4"/>
    <d v="2025-11-25T00:00:00"/>
    <m/>
    <x v="5"/>
    <s v="GRITSCH"/>
    <x v="5"/>
    <x v="4"/>
    <n v="1"/>
    <x v="4"/>
    <s v="TRAÇÃO"/>
    <x v="10"/>
    <x v="28"/>
    <s v="GOODYEAR"/>
    <x v="3"/>
    <s v="CAMINHÃO FORD 2423"/>
    <s v="BCU8D45"/>
    <n v="350059"/>
    <n v="350059"/>
    <m/>
    <s v=""/>
    <s v="OK "/>
    <s v="EST"/>
    <s v="EST"/>
    <n v="0"/>
    <n v="0"/>
    <s v=""/>
  </r>
  <r>
    <s v="3861"/>
    <s v="2025"/>
    <x v="4"/>
    <d v="2025-11-25T00:00:00"/>
    <m/>
    <x v="5"/>
    <s v="GRITSCH"/>
    <x v="3"/>
    <x v="18"/>
    <n v="1"/>
    <x v="3"/>
    <s v="DIANTEIRO"/>
    <x v="4"/>
    <x v="33"/>
    <s v="AMULET AT501"/>
    <x v="1"/>
    <s v="CAMINHÃO VW 9.170"/>
    <s v="BDU6J33"/>
    <n v="210089"/>
    <m/>
    <m/>
    <s v=""/>
    <s v="OK "/>
    <s v="GOMMA "/>
    <s v="4796-1"/>
    <n v="685.32"/>
    <n v="685.32"/>
    <s v=""/>
  </r>
  <r>
    <s v="3571"/>
    <s v="1825"/>
    <x v="4"/>
    <d v="2025-11-25T00:00:00"/>
    <m/>
    <x v="5"/>
    <s v="GRITSCH"/>
    <x v="3"/>
    <x v="18"/>
    <n v="1"/>
    <x v="3"/>
    <s v="DIANTEIRO"/>
    <x v="4"/>
    <x v="33"/>
    <s v="AMULET AT501"/>
    <x v="1"/>
    <s v="CAMINHÃO VW 9.170"/>
    <s v="BDU6J33"/>
    <n v="210089"/>
    <m/>
    <m/>
    <s v=""/>
    <s v="OK "/>
    <s v="GOMMA "/>
    <s v="4796-1"/>
    <n v="685.32"/>
    <n v="685.32"/>
    <s v=""/>
  </r>
  <r>
    <s v="3825"/>
    <s v="2825"/>
    <x v="4"/>
    <d v="2025-11-25T00:00:00"/>
    <m/>
    <x v="5"/>
    <s v="GRITSCH"/>
    <x v="5"/>
    <x v="5"/>
    <n v="1"/>
    <x v="0"/>
    <s v="DIANTEIRO"/>
    <x v="0"/>
    <x v="39"/>
    <s v="SUNNY NL106"/>
    <x v="1"/>
    <s v="RENAULT MASTER"/>
    <s v="RHQ6I66"/>
    <n v="169655"/>
    <m/>
    <m/>
    <s v=""/>
    <s v="OK "/>
    <s v="GOMMA "/>
    <n v="4856"/>
    <n v="499.9"/>
    <n v="499.9"/>
    <s v=""/>
  </r>
  <r>
    <s v="3827"/>
    <s v="2825"/>
    <x v="4"/>
    <d v="2025-11-25T00:00:00"/>
    <m/>
    <x v="5"/>
    <s v="GRITSCH"/>
    <x v="5"/>
    <x v="5"/>
    <n v="1"/>
    <x v="0"/>
    <s v="DIANTEIRO"/>
    <x v="0"/>
    <x v="39"/>
    <s v="SUNNY NL106"/>
    <x v="1"/>
    <s v="RENAULT MASTER"/>
    <s v="RHQ6I66"/>
    <n v="169655"/>
    <m/>
    <m/>
    <s v=""/>
    <s v="OK "/>
    <s v="GOMMA "/>
    <n v="4856"/>
    <n v="499.9"/>
    <n v="499.9"/>
    <s v=""/>
  </r>
  <r>
    <s v="3859"/>
    <s v="3025"/>
    <x v="4"/>
    <d v="2025-11-25T00:00:00"/>
    <m/>
    <x v="5"/>
    <s v="GRITSCH"/>
    <x v="5"/>
    <x v="4"/>
    <n v="1"/>
    <x v="4"/>
    <s v="DIANTEIRO"/>
    <x v="10"/>
    <x v="33"/>
    <s v="AMULET AT505"/>
    <x v="1"/>
    <s v="CAMINHÃO VW 33.330"/>
    <s v="SES2D41"/>
    <n v="298816"/>
    <n v="298816"/>
    <m/>
    <s v=""/>
    <s v="OK "/>
    <s v="EST"/>
    <s v="EST"/>
    <n v="0"/>
    <n v="0"/>
    <s v=""/>
  </r>
  <r>
    <s v="3860"/>
    <s v="2925"/>
    <x v="4"/>
    <d v="2025-11-25T00:00:00"/>
    <m/>
    <x v="5"/>
    <s v="GRITSCH"/>
    <x v="5"/>
    <x v="4"/>
    <n v="1"/>
    <x v="4"/>
    <s v="DIANTEIRO"/>
    <x v="10"/>
    <x v="33"/>
    <s v="AMULET AT505"/>
    <x v="1"/>
    <s v="CAMINHÃO VW 33.330"/>
    <s v="SES2D41"/>
    <n v="298816"/>
    <n v="298816"/>
    <m/>
    <s v=""/>
    <s v="OK "/>
    <s v="EST"/>
    <s v="EST"/>
    <n v="0"/>
    <n v="0"/>
    <s v=""/>
  </r>
  <r>
    <s v="3857"/>
    <s v="2425"/>
    <x v="4"/>
    <d v="2025-11-25T00:00:00"/>
    <m/>
    <x v="5"/>
    <s v="GRITSCH"/>
    <x v="5"/>
    <x v="4"/>
    <n v="1"/>
    <x v="4"/>
    <s v="2° EIXO"/>
    <x v="10"/>
    <x v="27"/>
    <s v="PIRELLI FR88"/>
    <x v="1"/>
    <s v="CAMINHÃO VW 33.330"/>
    <s v="SES2D41"/>
    <n v="298816"/>
    <n v="298816"/>
    <m/>
    <s v=""/>
    <s v="OK "/>
    <s v="EST"/>
    <s v="EST"/>
    <n v="0"/>
    <n v="0"/>
    <s v=""/>
  </r>
  <r>
    <s v="3858"/>
    <s v="2425"/>
    <x v="4"/>
    <d v="2025-11-25T00:00:00"/>
    <m/>
    <x v="5"/>
    <s v="GRITSCH"/>
    <x v="5"/>
    <x v="4"/>
    <n v="1"/>
    <x v="4"/>
    <s v="2° EIXO"/>
    <x v="10"/>
    <x v="27"/>
    <s v="PIRELLI FR88"/>
    <x v="1"/>
    <s v="CAMINHÃO VW 33.330"/>
    <s v="SES2D41"/>
    <n v="298816"/>
    <n v="298816"/>
    <m/>
    <s v=""/>
    <s v="OK "/>
    <s v="EST"/>
    <s v="EST"/>
    <n v="0"/>
    <n v="0"/>
    <s v=""/>
  </r>
  <r>
    <s v="3723"/>
    <s v="2410"/>
    <x v="4"/>
    <d v="2025-11-25T00:00:00"/>
    <m/>
    <x v="5"/>
    <s v="GRITSCH"/>
    <x v="5"/>
    <x v="4"/>
    <n v="1"/>
    <x v="4"/>
    <s v="TRUCK"/>
    <x v="10"/>
    <x v="3"/>
    <s v="APOLLO"/>
    <x v="3"/>
    <s v="CAMINHÃO VW 33.330"/>
    <s v="SES2D41"/>
    <n v="298816"/>
    <n v="298816"/>
    <m/>
    <s v=""/>
    <s v="OK "/>
    <s v="EST"/>
    <s v="EST"/>
    <n v="0"/>
    <n v="0"/>
    <s v=""/>
  </r>
  <r>
    <s v="3813"/>
    <s v="2425"/>
    <x v="4"/>
    <d v="2025-11-25T00:00:00"/>
    <m/>
    <x v="5"/>
    <s v="GRITSCH"/>
    <x v="2"/>
    <x v="7"/>
    <n v="1"/>
    <x v="0"/>
    <s v="DIANTEIRO"/>
    <x v="5"/>
    <x v="17"/>
    <s v="COMFORSER CF300"/>
    <x v="1"/>
    <s v="MB SPRINTER"/>
    <s v="TAP2C38"/>
    <n v="82651"/>
    <m/>
    <m/>
    <s v=""/>
    <s v="OK "/>
    <s v="MAUER PNEUS"/>
    <n v="158639"/>
    <n v="459"/>
    <n v="459"/>
    <s v=""/>
  </r>
  <r>
    <s v="3814"/>
    <s v="2425"/>
    <x v="4"/>
    <d v="2025-11-25T00:00:00"/>
    <m/>
    <x v="5"/>
    <s v="GRITSCH"/>
    <x v="2"/>
    <x v="7"/>
    <n v="1"/>
    <x v="0"/>
    <s v="DIANTEIRO"/>
    <x v="5"/>
    <x v="17"/>
    <s v="COMFORSER CF300"/>
    <x v="1"/>
    <s v="MB SPRINTER"/>
    <s v="TAP2C38"/>
    <n v="82651"/>
    <m/>
    <m/>
    <s v=""/>
    <s v="OK "/>
    <s v="MAUER PNEUS"/>
    <n v="158639"/>
    <n v="459"/>
    <n v="459"/>
    <s v=""/>
  </r>
  <r>
    <s v="3683"/>
    <s v="5224"/>
    <x v="4"/>
    <d v="2025-11-25T00:00:00"/>
    <m/>
    <x v="5"/>
    <s v="GRITSCH"/>
    <x v="5"/>
    <x v="4"/>
    <n v="1"/>
    <x v="4"/>
    <s v="TRAÇÃO"/>
    <x v="10"/>
    <x v="31"/>
    <s v="2°RECAP"/>
    <x v="0"/>
    <s v="CAMINHÃO VW 33.330"/>
    <s v="SES2D41"/>
    <n v="298816"/>
    <n v="298816"/>
    <m/>
    <s v=""/>
    <s v="OK "/>
    <s v="FM PNEUS "/>
    <n v="13271"/>
    <n v="600"/>
    <n v="600"/>
    <s v=""/>
  </r>
  <r>
    <s v="3682"/>
    <s v="5224"/>
    <x v="4"/>
    <d v="2025-11-25T00:00:00"/>
    <m/>
    <x v="5"/>
    <s v="GRITSCH"/>
    <x v="5"/>
    <x v="4"/>
    <n v="1"/>
    <x v="4"/>
    <s v="TRAÇÃO"/>
    <x v="10"/>
    <x v="31"/>
    <s v="2°RECAP"/>
    <x v="0"/>
    <s v="CAMINHÃO VW 33.330"/>
    <s v="SES2D41"/>
    <n v="298816"/>
    <n v="298816"/>
    <m/>
    <s v=""/>
    <s v="OK "/>
    <s v="FM PNEUS "/>
    <n v="13271"/>
    <n v="600"/>
    <n v="600"/>
    <s v=""/>
  </r>
  <r>
    <s v="3732"/>
    <s v="1825"/>
    <x v="4"/>
    <d v="2025-11-26T00:00:00"/>
    <m/>
    <x v="5"/>
    <s v="GRITSCH"/>
    <x v="5"/>
    <x v="6"/>
    <n v="1"/>
    <x v="1"/>
    <s v="DIANTEIRO"/>
    <x v="11"/>
    <x v="17"/>
    <s v="COMFORSER CF510"/>
    <x v="1"/>
    <s v="FIAT STRADA"/>
    <s v="SDT8J05"/>
    <n v="150825"/>
    <m/>
    <m/>
    <s v=""/>
    <s v="OK "/>
    <s v="MAUER PNEUS"/>
    <s v="156707-1"/>
    <n v="253"/>
    <n v="253"/>
    <s v=""/>
  </r>
  <r>
    <s v="3733"/>
    <s v="1825"/>
    <x v="4"/>
    <d v="2025-11-26T00:00:00"/>
    <m/>
    <x v="5"/>
    <s v="GRITSCH"/>
    <x v="5"/>
    <x v="6"/>
    <n v="1"/>
    <x v="1"/>
    <s v="DIANTEIRO"/>
    <x v="11"/>
    <x v="17"/>
    <s v="COMFORSER CF510"/>
    <x v="1"/>
    <s v="FIAT STRADA"/>
    <s v="SDT8J05"/>
    <n v="150825"/>
    <m/>
    <m/>
    <s v=""/>
    <s v="OK "/>
    <s v="MAUER PNEUS"/>
    <s v="156707-1"/>
    <n v="253"/>
    <n v="253"/>
    <s v=""/>
  </r>
  <r>
    <s v="3724"/>
    <s v="1625"/>
    <x v="4"/>
    <d v="2025-11-26T00:00:00"/>
    <m/>
    <x v="5"/>
    <s v="GRITSCH"/>
    <x v="5"/>
    <x v="6"/>
    <n v="1"/>
    <x v="1"/>
    <s v="TRASEIRO"/>
    <x v="11"/>
    <x v="17"/>
    <s v="COMFORSER CF510"/>
    <x v="1"/>
    <s v="FIAT STRADA"/>
    <s v="SDT8J05"/>
    <n v="150825"/>
    <m/>
    <m/>
    <s v=""/>
    <s v="OK "/>
    <s v="MAUER PNEUS"/>
    <s v="156707-1"/>
    <n v="253"/>
    <n v="253"/>
    <s v=""/>
  </r>
  <r>
    <s v="3725"/>
    <s v="1625"/>
    <x v="4"/>
    <d v="2025-11-26T00:00:00"/>
    <m/>
    <x v="5"/>
    <s v="GRITSCH"/>
    <x v="5"/>
    <x v="6"/>
    <n v="1"/>
    <x v="1"/>
    <s v="TRASEIRO"/>
    <x v="11"/>
    <x v="17"/>
    <s v="COMFORSER CF510"/>
    <x v="1"/>
    <s v="FIAT STRADA"/>
    <s v="SDT8J05"/>
    <n v="150825"/>
    <m/>
    <m/>
    <s v=""/>
    <s v="OK "/>
    <s v="MAUER PNEUS"/>
    <s v="156707-1"/>
    <n v="253"/>
    <n v="253"/>
    <s v=""/>
  </r>
  <r>
    <s v="3837"/>
    <m/>
    <x v="4"/>
    <d v="2025-11-26T00:00:00"/>
    <m/>
    <x v="5"/>
    <s v="GRITSCH"/>
    <x v="5"/>
    <x v="4"/>
    <n v="1"/>
    <x v="0"/>
    <s v="DIANTEIRO"/>
    <x v="0"/>
    <x v="39"/>
    <s v="SUNNY NL106"/>
    <x v="1"/>
    <s v="RENAULT MASTER"/>
    <s v="SEZ3A74"/>
    <n v="77934"/>
    <n v="77934"/>
    <m/>
    <s v=""/>
    <s v="OK "/>
    <s v="MAUER PNEUS"/>
    <s v="157896"/>
    <n v="429"/>
    <n v="429"/>
    <s v=""/>
  </r>
  <r>
    <s v="3843"/>
    <m/>
    <x v="4"/>
    <d v="2025-11-26T00:00:00"/>
    <m/>
    <x v="5"/>
    <s v="GRITSCH"/>
    <x v="5"/>
    <x v="4"/>
    <n v="1"/>
    <x v="0"/>
    <s v="DIANTEIRO"/>
    <x v="0"/>
    <x v="39"/>
    <s v="SUNNY NL106"/>
    <x v="1"/>
    <s v="RENAULT MASTER"/>
    <s v="SEZ7A74"/>
    <n v="77934"/>
    <n v="77934"/>
    <m/>
    <s v=""/>
    <s v="OK "/>
    <s v="MAUER PNEUS"/>
    <s v="157896"/>
    <n v="429"/>
    <n v="429"/>
    <s v=""/>
  </r>
  <r>
    <s v="3709"/>
    <s v="3025"/>
    <x v="4"/>
    <d v="2025-11-26T00:00:00"/>
    <m/>
    <x v="5"/>
    <s v="GRITSCH"/>
    <x v="5"/>
    <x v="22"/>
    <n v="1"/>
    <x v="1"/>
    <s v="DIANTEIRO"/>
    <x v="1"/>
    <x v="17"/>
    <s v="COMFORSER CF510"/>
    <x v="1"/>
    <s v="VW SAVEIRO"/>
    <s v="SDU9F45"/>
    <n v="184255"/>
    <m/>
    <m/>
    <s v=""/>
    <s v="OK "/>
    <s v="MAUER PNEUS"/>
    <n v="156707"/>
    <n v="239"/>
    <n v="239"/>
    <s v=""/>
  </r>
  <r>
    <s v="3710"/>
    <s v="3225"/>
    <x v="4"/>
    <d v="2025-11-26T00:00:00"/>
    <m/>
    <x v="5"/>
    <s v="GRITSCH"/>
    <x v="5"/>
    <x v="22"/>
    <n v="1"/>
    <x v="1"/>
    <s v="DIANTEIRO"/>
    <x v="1"/>
    <x v="17"/>
    <s v="COMFORSER CF510"/>
    <x v="1"/>
    <s v="VW SAVEIRO"/>
    <s v="SDU9F45"/>
    <n v="184255"/>
    <m/>
    <m/>
    <s v=""/>
    <s v="OK "/>
    <s v="MAUER PNEUS"/>
    <n v="156707"/>
    <n v="239"/>
    <n v="239"/>
    <s v=""/>
  </r>
  <r>
    <s v="3850"/>
    <s v="2925"/>
    <x v="4"/>
    <d v="2025-11-26T00:00:00"/>
    <m/>
    <x v="5"/>
    <s v="GRITSCH"/>
    <x v="5"/>
    <x v="0"/>
    <n v="1"/>
    <x v="3"/>
    <s v="TRAÇÃO"/>
    <x v="7"/>
    <x v="33"/>
    <s v="AMULET AT501"/>
    <x v="1"/>
    <s v="MB ACCELO"/>
    <s v="SFM3H30"/>
    <n v="119351"/>
    <n v="105313"/>
    <m/>
    <m/>
    <s v="OK "/>
    <s v="GOMMA "/>
    <n v="4796"/>
    <n v="780.5"/>
    <n v="780.5"/>
    <s v=""/>
  </r>
  <r>
    <s v="3851"/>
    <s v="2925"/>
    <x v="4"/>
    <d v="2025-11-26T00:00:00"/>
    <m/>
    <x v="5"/>
    <s v="GRITSCH"/>
    <x v="5"/>
    <x v="0"/>
    <n v="1"/>
    <x v="3"/>
    <s v="TRAÇÃO"/>
    <x v="7"/>
    <x v="33"/>
    <s v="AMULET AT501"/>
    <x v="1"/>
    <s v="MB ACCELO"/>
    <s v="SFM3H30"/>
    <n v="119352"/>
    <n v="105313"/>
    <m/>
    <s v=""/>
    <s v="OK "/>
    <s v="GOMMA "/>
    <n v="4796"/>
    <n v="780.5"/>
    <n v="780.5"/>
    <s v=""/>
  </r>
  <r>
    <s v="3852"/>
    <s v="2925"/>
    <x v="4"/>
    <d v="2025-11-26T00:00:00"/>
    <m/>
    <x v="5"/>
    <s v="GRITSCH"/>
    <x v="5"/>
    <x v="0"/>
    <n v="1"/>
    <x v="3"/>
    <s v="TRAÇÃO"/>
    <x v="7"/>
    <x v="33"/>
    <s v="AMULET AT501"/>
    <x v="1"/>
    <s v="MB ACCELO"/>
    <s v="SFM3H30"/>
    <n v="119353"/>
    <n v="105313"/>
    <m/>
    <s v=""/>
    <s v="OK "/>
    <s v="GOMMA "/>
    <n v="4796"/>
    <n v="780.5"/>
    <n v="780.5"/>
    <s v=""/>
  </r>
  <r>
    <s v="3853"/>
    <s v="2925"/>
    <x v="4"/>
    <d v="2025-11-26T00:00:00"/>
    <m/>
    <x v="5"/>
    <s v="GRITSCH"/>
    <x v="5"/>
    <x v="0"/>
    <n v="1"/>
    <x v="3"/>
    <s v="TRAÇÃO"/>
    <x v="7"/>
    <x v="33"/>
    <s v="AMULET AT501"/>
    <x v="1"/>
    <s v="MB ACCELO"/>
    <s v="SFM3H30"/>
    <n v="119354"/>
    <n v="105313"/>
    <m/>
    <s v=""/>
    <s v="OK "/>
    <s v="GOMMA "/>
    <n v="4698"/>
    <n v="766.94"/>
    <n v="766.94"/>
    <s v=""/>
  </r>
  <r>
    <s v="3862"/>
    <s v="3225"/>
    <x v="4"/>
    <d v="2025-11-27T00:00:00"/>
    <m/>
    <x v="5"/>
    <s v="GRITSCH"/>
    <x v="5"/>
    <x v="18"/>
    <n v="1"/>
    <x v="3"/>
    <s v="DIANTEIRO"/>
    <x v="4"/>
    <x v="33"/>
    <s v="AMULET AT501"/>
    <x v="1"/>
    <s v="CAMINHÃO VW 9.170"/>
    <s v="BDD3B71"/>
    <n v="172082"/>
    <m/>
    <m/>
    <s v=""/>
    <s v="OK "/>
    <s v="GOMMA "/>
    <s v="4796-1"/>
    <n v="685.32"/>
    <n v="685.32"/>
    <s v=""/>
  </r>
  <r>
    <s v="3863"/>
    <s v="3225"/>
    <x v="4"/>
    <d v="2025-11-28T00:00:00"/>
    <m/>
    <x v="5"/>
    <s v="GRITSCH"/>
    <x v="5"/>
    <x v="18"/>
    <n v="1"/>
    <x v="3"/>
    <s v="DIANTEIRO"/>
    <x v="4"/>
    <x v="33"/>
    <s v="AMULET AT501"/>
    <x v="1"/>
    <s v="CAMINHÃO VW 9.170"/>
    <s v="BDD3B71"/>
    <n v="172082"/>
    <m/>
    <m/>
    <s v=""/>
    <s v="OK "/>
    <s v="GOMMA "/>
    <s v="4796-1"/>
    <n v="685.32"/>
    <n v="685.32"/>
    <s v=""/>
  </r>
  <r>
    <s v="3864"/>
    <s v="2825"/>
    <x v="4"/>
    <d v="2025-11-28T00:00:00"/>
    <m/>
    <x v="5"/>
    <s v="GRITSCH"/>
    <x v="5"/>
    <x v="18"/>
    <n v="1"/>
    <x v="3"/>
    <s v="DIANTEIRO"/>
    <x v="4"/>
    <x v="33"/>
    <s v="AMULET AT501"/>
    <x v="1"/>
    <s v="CAMINHÃO VW 9.170"/>
    <s v="BDD3B71"/>
    <n v="172082"/>
    <m/>
    <m/>
    <s v=""/>
    <s v="OK "/>
    <s v="GOMMA "/>
    <s v="EST"/>
    <n v="685.32"/>
    <n v="685.32"/>
    <s v=""/>
  </r>
  <r>
    <s v="3865"/>
    <s v="2725"/>
    <x v="4"/>
    <d v="2025-11-28T00:00:00"/>
    <m/>
    <x v="5"/>
    <s v="GRITSCH"/>
    <x v="5"/>
    <x v="18"/>
    <n v="1"/>
    <x v="3"/>
    <s v="DIANTEIRO"/>
    <x v="4"/>
    <x v="33"/>
    <s v="AMULET AT501"/>
    <x v="1"/>
    <s v="CAMINHÃO VW 9.170"/>
    <s v="BDD3B71"/>
    <n v="172082"/>
    <m/>
    <m/>
    <s v=""/>
    <s v="OK "/>
    <s v="GOMMA "/>
    <n v="2851"/>
    <n v="685.32"/>
    <n v="685.32"/>
    <s v=""/>
  </r>
  <r>
    <s v="3838"/>
    <s v="2025"/>
    <x v="4"/>
    <d v="2025-12-03T00:00:00"/>
    <m/>
    <x v="6"/>
    <s v="GRITSCH"/>
    <x v="5"/>
    <x v="5"/>
    <n v="1"/>
    <x v="0"/>
    <s v="TRASEIRO"/>
    <x v="0"/>
    <x v="39"/>
    <s v="SUNNY NL106"/>
    <x v="1"/>
    <s v="RENAULT MASTER"/>
    <s v="RHQ6I69"/>
    <n v="209979"/>
    <m/>
    <m/>
    <s v=""/>
    <s v="OK "/>
    <s v="GOMMA "/>
    <n v="4856"/>
    <n v="499.9"/>
    <n v="499.9"/>
    <s v=""/>
  </r>
  <r>
    <s v="3839"/>
    <s v="2025"/>
    <x v="4"/>
    <d v="2025-12-03T00:00:00"/>
    <m/>
    <x v="6"/>
    <s v="GRITSCH"/>
    <x v="5"/>
    <x v="5"/>
    <n v="1"/>
    <x v="0"/>
    <s v="TRASEIRO"/>
    <x v="0"/>
    <x v="39"/>
    <s v="SUNNY NL106"/>
    <x v="1"/>
    <s v="RENAULT MASTER"/>
    <s v="RHQ6I69"/>
    <n v="209979"/>
    <m/>
    <m/>
    <s v=""/>
    <s v="OK "/>
    <s v="GOMMA "/>
    <n v="4856"/>
    <n v="499.9"/>
    <n v="499.9"/>
    <s v=""/>
  </r>
  <r>
    <s v="3840"/>
    <s v="2825"/>
    <x v="4"/>
    <d v="2025-12-03T00:00:00"/>
    <m/>
    <x v="6"/>
    <s v="GRITSCH"/>
    <x v="5"/>
    <x v="5"/>
    <n v="1"/>
    <x v="0"/>
    <s v="TRASEIRO"/>
    <x v="0"/>
    <x v="39"/>
    <s v="SUNNY NL106"/>
    <x v="1"/>
    <s v="RENAULT MASTER"/>
    <s v="RHS3G80"/>
    <n v="38092"/>
    <m/>
    <m/>
    <s v=""/>
    <s v="OK "/>
    <s v="GOMMA "/>
    <n v="4856"/>
    <n v="499.9"/>
    <n v="499.9"/>
    <s v=""/>
  </r>
  <r>
    <s v="3841"/>
    <s v="2025"/>
    <x v="4"/>
    <d v="2025-12-03T00:00:00"/>
    <m/>
    <x v="6"/>
    <s v="GRITSCH"/>
    <x v="5"/>
    <x v="5"/>
    <n v="1"/>
    <x v="0"/>
    <s v="TRASEIRO"/>
    <x v="0"/>
    <x v="39"/>
    <s v="SUNNY NL106"/>
    <x v="1"/>
    <s v="RENAULT MASTER"/>
    <s v="RHS3G80"/>
    <n v="38092"/>
    <m/>
    <m/>
    <s v=""/>
    <s v="OK "/>
    <s v="GOMMA "/>
    <n v="4856"/>
    <n v="499.9"/>
    <n v="499.9"/>
    <s v=""/>
  </r>
  <r>
    <s v="3708"/>
    <s v="3225"/>
    <x v="4"/>
    <d v="2025-12-03T00:00:00"/>
    <m/>
    <x v="6"/>
    <s v="GRITSCH"/>
    <x v="2"/>
    <x v="7"/>
    <n v="1"/>
    <x v="1"/>
    <s v="DIANTEIRO"/>
    <x v="1"/>
    <x v="17"/>
    <s v="COMFORSER CF510"/>
    <x v="1"/>
    <s v="VW SAVEIRO"/>
    <s v="SDU9G05"/>
    <n v="74800"/>
    <m/>
    <m/>
    <s v=""/>
    <s v="OK "/>
    <s v="MAUER PNEUS"/>
    <n v="156707"/>
    <n v="239"/>
    <n v="239"/>
    <s v=""/>
  </r>
  <r>
    <s v="3711"/>
    <s v="3025"/>
    <x v="4"/>
    <d v="2025-12-03T00:00:00"/>
    <m/>
    <x v="6"/>
    <s v="GRITSCH"/>
    <x v="2"/>
    <x v="7"/>
    <n v="1"/>
    <x v="1"/>
    <s v="DIANTEIRO"/>
    <x v="1"/>
    <x v="17"/>
    <s v="COMFORSER CF510"/>
    <x v="1"/>
    <s v="VW SAVEIRO"/>
    <s v="SDU9G05"/>
    <n v="74800"/>
    <m/>
    <m/>
    <s v=""/>
    <s v="OK "/>
    <s v="MAUER PNEUS"/>
    <n v="156707"/>
    <n v="239"/>
    <n v="239"/>
    <s v=""/>
  </r>
  <r>
    <s v="3712"/>
    <s v="3225"/>
    <x v="4"/>
    <d v="2025-12-03T00:00:00"/>
    <m/>
    <x v="6"/>
    <s v="GRITSCH"/>
    <x v="2"/>
    <x v="7"/>
    <n v="1"/>
    <x v="1"/>
    <s v="TRASEIRO"/>
    <x v="1"/>
    <x v="17"/>
    <s v="COMFORSER CF510"/>
    <x v="1"/>
    <s v="VW SAVEIRO"/>
    <s v="SDU9G05"/>
    <n v="74800"/>
    <m/>
    <m/>
    <s v=""/>
    <s v="OK "/>
    <s v="MAUER PNEUS"/>
    <n v="156707"/>
    <n v="239"/>
    <n v="239"/>
    <s v=""/>
  </r>
  <r>
    <s v="3713"/>
    <s v="3225"/>
    <x v="4"/>
    <d v="2025-12-03T00:00:00"/>
    <m/>
    <x v="6"/>
    <s v="GRITSCH"/>
    <x v="2"/>
    <x v="7"/>
    <n v="1"/>
    <x v="1"/>
    <s v="TRASEIRO"/>
    <x v="1"/>
    <x v="17"/>
    <s v="COMFORSER CF510"/>
    <x v="1"/>
    <s v="VW SAVEIRO"/>
    <s v="SDU9G05"/>
    <n v="74800"/>
    <m/>
    <m/>
    <s v=""/>
    <s v="OK "/>
    <s v="MAUER PNEUS"/>
    <n v="156707"/>
    <n v="239"/>
    <n v="239"/>
    <s v=""/>
  </r>
  <r>
    <s v="3706"/>
    <s v="2625"/>
    <x v="4"/>
    <d v="2025-12-03T00:00:00"/>
    <m/>
    <x v="6"/>
    <s v="GRITSCH"/>
    <x v="2"/>
    <x v="7"/>
    <n v="1"/>
    <x v="1"/>
    <s v="DIANTEIRO"/>
    <x v="1"/>
    <x v="17"/>
    <s v="COMFORSER CF510"/>
    <x v="1"/>
    <s v="VW SAVEIRO"/>
    <s v="SDU9G05"/>
    <n v="74800"/>
    <m/>
    <m/>
    <s v=""/>
    <s v="OK "/>
    <s v="MAUER PNEUS"/>
    <s v="EST"/>
    <n v="239"/>
    <n v="239"/>
    <s v=""/>
  </r>
  <r>
    <s v="3707"/>
    <s v="2625"/>
    <x v="4"/>
    <d v="2025-12-03T00:00:00"/>
    <m/>
    <x v="6"/>
    <s v="GRITSCH"/>
    <x v="2"/>
    <x v="7"/>
    <n v="1"/>
    <x v="1"/>
    <s v="DIANTEIRO"/>
    <x v="1"/>
    <x v="17"/>
    <s v="COMFORSER CF510"/>
    <x v="1"/>
    <s v="VW SAVEIRO"/>
    <s v="SDU9G05"/>
    <n v="74800"/>
    <m/>
    <m/>
    <s v=""/>
    <s v="OK "/>
    <s v="MAUER PNEUS"/>
    <s v="EST"/>
    <n v="239"/>
    <n v="239"/>
    <s v=""/>
  </r>
  <r>
    <s v="3702"/>
    <s v="3325"/>
    <x v="4"/>
    <d v="2025-12-03T00:00:00"/>
    <m/>
    <x v="6"/>
    <s v="GRITSCH"/>
    <x v="5"/>
    <x v="5"/>
    <n v="1"/>
    <x v="1"/>
    <s v="TRASEIRO"/>
    <x v="1"/>
    <x v="17"/>
    <s v="COMFORSER CF510"/>
    <x v="1"/>
    <s v="VW SAVEIRO"/>
    <s v="SEP6E14"/>
    <n v="140654"/>
    <m/>
    <m/>
    <s v=""/>
    <s v="OK "/>
    <s v="MAUER PNEUS"/>
    <n v="156707"/>
    <n v="239"/>
    <n v="239"/>
    <s v=""/>
  </r>
  <r>
    <s v="3705"/>
    <s v="2625"/>
    <x v="4"/>
    <d v="2025-12-03T00:00:00"/>
    <m/>
    <x v="6"/>
    <s v="GRITSCH"/>
    <x v="5"/>
    <x v="5"/>
    <n v="1"/>
    <x v="1"/>
    <s v="TRASEIRO"/>
    <x v="1"/>
    <x v="17"/>
    <s v="COMFORSER CF510"/>
    <x v="1"/>
    <s v="VW SAVEIRO"/>
    <s v="SEP6E14"/>
    <n v="140654"/>
    <m/>
    <m/>
    <s v=""/>
    <s v="OK "/>
    <s v="MAUER PNEUS"/>
    <n v="156707"/>
    <n v="239"/>
    <n v="239"/>
    <s v=""/>
  </r>
  <r>
    <s v="2363"/>
    <s v="4323"/>
    <x v="4"/>
    <d v="2025-12-03T00:00:00"/>
    <m/>
    <x v="6"/>
    <s v="GRITSCH"/>
    <x v="2"/>
    <x v="3"/>
    <n v="1"/>
    <x v="4"/>
    <s v="TRUCK"/>
    <x v="10"/>
    <x v="31"/>
    <s v="2 RECAP "/>
    <x v="0"/>
    <s v="CAMINHÃO FORD 2423"/>
    <s v="BCV9J79"/>
    <m/>
    <m/>
    <m/>
    <s v=""/>
    <s v="OK "/>
    <s v="FM PNEUS "/>
    <n v="13527"/>
    <n v="600"/>
    <n v="600"/>
    <s v=""/>
  </r>
  <r>
    <s v="3170"/>
    <s v="3823"/>
    <x v="4"/>
    <d v="2025-12-03T00:00:00"/>
    <m/>
    <x v="6"/>
    <s v="GRITSCH"/>
    <x v="2"/>
    <x v="3"/>
    <n v="1"/>
    <x v="4"/>
    <s v="TRUCK"/>
    <x v="10"/>
    <x v="31"/>
    <s v="2 RECAP "/>
    <x v="0"/>
    <s v="CAMINHÃO FORD 2423"/>
    <s v="BCV9J79"/>
    <m/>
    <m/>
    <m/>
    <s v=""/>
    <s v="OK "/>
    <s v="FM PNEUS "/>
    <n v="13528"/>
    <n v="600"/>
    <n v="600"/>
    <s v=""/>
  </r>
  <r>
    <s v="1501"/>
    <s v="3623"/>
    <x v="4"/>
    <d v="2025-12-03T00:00:00"/>
    <m/>
    <x v="6"/>
    <s v="GRITSCH"/>
    <x v="2"/>
    <x v="3"/>
    <n v="1"/>
    <x v="4"/>
    <s v="TRUCK"/>
    <x v="10"/>
    <x v="31"/>
    <s v="2 RECAP "/>
    <x v="0"/>
    <s v="CAMINHÃO FORD 2423"/>
    <s v="BCV9J79"/>
    <m/>
    <m/>
    <m/>
    <s v=""/>
    <s v="OK "/>
    <s v="FM PNEUS "/>
    <n v="13528"/>
    <n v="600"/>
    <n v="600"/>
    <s v=""/>
  </r>
  <r>
    <s v="3868"/>
    <s v="3623"/>
    <x v="4"/>
    <d v="2025-12-03T00:00:00"/>
    <m/>
    <x v="6"/>
    <s v="GRITSCH"/>
    <x v="2"/>
    <x v="3"/>
    <n v="1"/>
    <x v="4"/>
    <s v="TRUCK"/>
    <x v="10"/>
    <x v="31"/>
    <s v="2 RECAP "/>
    <x v="0"/>
    <s v="CAMINHÃO FORD 2423"/>
    <s v="BCV9J79"/>
    <m/>
    <m/>
    <m/>
    <s v=""/>
    <s v="OK "/>
    <s v="FM PNEUS "/>
    <n v="13601"/>
    <n v="600"/>
    <n v="600"/>
    <s v=""/>
  </r>
  <r>
    <s v="016"/>
    <s v="1422"/>
    <x v="4"/>
    <d v="2025-12-03T00:00:00"/>
    <m/>
    <x v="6"/>
    <s v="GRITSCH"/>
    <x v="2"/>
    <x v="11"/>
    <n v="1"/>
    <x v="4"/>
    <s v="TRAÇÃO"/>
    <x v="10"/>
    <x v="31"/>
    <s v="2 RECAP "/>
    <x v="0"/>
    <s v="CAMINÃO VOLVO VM330"/>
    <s v="SFJ5H71"/>
    <n v="138544"/>
    <m/>
    <m/>
    <s v=""/>
    <s v="OK "/>
    <s v="FM PNEUS "/>
    <n v="13527"/>
    <n v="600"/>
    <n v="600"/>
    <s v=""/>
  </r>
  <r>
    <s v="015"/>
    <s v="1322"/>
    <x v="4"/>
    <d v="2025-12-03T00:00:00"/>
    <m/>
    <x v="6"/>
    <s v="GRITSCH"/>
    <x v="2"/>
    <x v="11"/>
    <n v="1"/>
    <x v="4"/>
    <s v="TRAÇÃO"/>
    <x v="10"/>
    <x v="31"/>
    <s v="2 RECAP "/>
    <x v="0"/>
    <s v="CAMINÃO VOLVO VM330"/>
    <s v="SFJ5H71"/>
    <n v="138544"/>
    <m/>
    <m/>
    <s v=""/>
    <s v="OK "/>
    <s v="FM PNEUS "/>
    <n v="13527"/>
    <n v="600"/>
    <n v="600"/>
    <s v=""/>
  </r>
  <r>
    <s v="2310"/>
    <s v="5022"/>
    <x v="4"/>
    <d v="2025-12-03T00:00:00"/>
    <m/>
    <x v="6"/>
    <s v="GRITSCH"/>
    <x v="2"/>
    <x v="11"/>
    <n v="1"/>
    <x v="4"/>
    <s v="TRAÇÃO"/>
    <x v="10"/>
    <x v="31"/>
    <s v="2 RECAP "/>
    <x v="0"/>
    <s v="CAMINÃO VOLVO VM330"/>
    <s v="SFJ5H71"/>
    <n v="138544"/>
    <m/>
    <m/>
    <s v=""/>
    <s v="OK "/>
    <s v="FM PNEUS "/>
    <n v="13527"/>
    <n v="600"/>
    <n v="600"/>
    <s v=""/>
  </r>
  <r>
    <s v="2366"/>
    <s v="4922"/>
    <x v="4"/>
    <d v="2025-12-03T00:00:00"/>
    <m/>
    <x v="6"/>
    <s v="GRITSCH"/>
    <x v="2"/>
    <x v="11"/>
    <n v="1"/>
    <x v="4"/>
    <s v="TRAÇÃO"/>
    <x v="10"/>
    <x v="31"/>
    <s v="2 RECAP "/>
    <x v="0"/>
    <s v="CAMINÃO VOLVO VM330"/>
    <s v="SFJ5H71"/>
    <n v="138544"/>
    <m/>
    <m/>
    <s v=""/>
    <s v="OK "/>
    <s v="FM PNEUS "/>
    <n v="13527"/>
    <n v="600"/>
    <n v="600"/>
    <s v=""/>
  </r>
  <r>
    <s v="1212"/>
    <s v="2023"/>
    <x v="4"/>
    <d v="2025-12-03T00:00:00"/>
    <m/>
    <x v="6"/>
    <s v="GRITSCH"/>
    <x v="2"/>
    <x v="11"/>
    <n v="1"/>
    <x v="4"/>
    <s v="TRUCK"/>
    <x v="10"/>
    <x v="31"/>
    <s v="3 RECAP "/>
    <x v="0"/>
    <s v="CAMINÃO VOLVO VM330"/>
    <s v="SFJ5H71"/>
    <n v="138544"/>
    <m/>
    <m/>
    <s v=""/>
    <s v="OK "/>
    <s v="FM PNEUS "/>
    <s v="13601-1"/>
    <n v="500"/>
    <n v="500"/>
    <s v=""/>
  </r>
  <r>
    <s v="1479"/>
    <s v="1623"/>
    <x v="4"/>
    <d v="2025-12-03T00:00:00"/>
    <m/>
    <x v="6"/>
    <s v="GRITSCH"/>
    <x v="2"/>
    <x v="11"/>
    <n v="1"/>
    <x v="4"/>
    <s v="TRUCK"/>
    <x v="10"/>
    <x v="31"/>
    <s v="3 RECAP "/>
    <x v="0"/>
    <s v="CAMINÃO VOLVO VM330"/>
    <s v="SFJ5H71"/>
    <n v="138544"/>
    <m/>
    <m/>
    <s v=""/>
    <s v="OK "/>
    <s v="FM PNEUS "/>
    <s v="13601-1"/>
    <n v="500"/>
    <n v="500"/>
    <s v=""/>
  </r>
  <r>
    <s v="003"/>
    <s v="4821"/>
    <x v="4"/>
    <d v="2025-12-03T00:00:00"/>
    <m/>
    <x v="6"/>
    <s v="GRITSCH"/>
    <x v="2"/>
    <x v="11"/>
    <n v="1"/>
    <x v="4"/>
    <s v="TRUCK"/>
    <x v="10"/>
    <x v="31"/>
    <s v="3 RECAP "/>
    <x v="0"/>
    <s v="CAMINÃO VOLVO VM330"/>
    <s v="SFJ5H71"/>
    <n v="138544"/>
    <m/>
    <m/>
    <s v=""/>
    <s v="OK "/>
    <s v="FM PNEUS "/>
    <s v="13527-1"/>
    <n v="500"/>
    <n v="500"/>
    <s v=""/>
  </r>
  <r>
    <s v="005"/>
    <s v="3920"/>
    <x v="4"/>
    <d v="2025-12-03T00:00:00"/>
    <m/>
    <x v="6"/>
    <s v="GRITSCH"/>
    <x v="2"/>
    <x v="11"/>
    <n v="1"/>
    <x v="4"/>
    <s v="TRUCK"/>
    <x v="10"/>
    <x v="31"/>
    <s v="3 RECAP "/>
    <x v="0"/>
    <s v="CAMINÃO VOLVO VM330"/>
    <s v="SFJ5H71"/>
    <n v="138544"/>
    <m/>
    <m/>
    <s v=""/>
    <s v="OK "/>
    <s v="FM PNEUS "/>
    <s v="13527-1"/>
    <n v="500"/>
    <n v="500"/>
    <s v=""/>
  </r>
  <r>
    <n v="3881"/>
    <s v="3325"/>
    <x v="4"/>
    <d v="2025-12-04T00:00:00"/>
    <m/>
    <x v="6"/>
    <s v="GRITSCH"/>
    <x v="5"/>
    <x v="6"/>
    <n v="1"/>
    <x v="1"/>
    <s v="DIANTEIRO"/>
    <x v="1"/>
    <x v="17"/>
    <s v="COMFORSER CF300"/>
    <x v="1"/>
    <s v="VW SAVEIRO"/>
    <s v="SEI5B84"/>
    <n v="115370"/>
    <m/>
    <m/>
    <s v=""/>
    <s v="OK "/>
    <s v="MAUER PNEUS"/>
    <n v="160851"/>
    <n v="235"/>
    <n v="235"/>
    <s v=""/>
  </r>
  <r>
    <n v="3880"/>
    <s v="3825"/>
    <x v="4"/>
    <d v="2025-12-04T00:00:00"/>
    <m/>
    <x v="6"/>
    <s v="GRITSCH"/>
    <x v="5"/>
    <x v="6"/>
    <n v="1"/>
    <x v="1"/>
    <s v="DIANTEIRO"/>
    <x v="1"/>
    <x v="17"/>
    <s v="COMFORSER CF300"/>
    <x v="1"/>
    <s v="VW SAVEIRO"/>
    <s v="SEI5B84"/>
    <n v="115370"/>
    <m/>
    <m/>
    <s v=""/>
    <s v="OK "/>
    <s v="MAUER PNEUS"/>
    <n v="160851"/>
    <n v="235"/>
    <n v="235"/>
    <s v=""/>
  </r>
  <r>
    <n v="3876"/>
    <s v="3825"/>
    <x v="4"/>
    <d v="2025-12-04T00:00:00"/>
    <m/>
    <x v="6"/>
    <s v="GRITSCH"/>
    <x v="5"/>
    <x v="6"/>
    <n v="1"/>
    <x v="1"/>
    <s v="TRASEIRO"/>
    <x v="1"/>
    <x v="17"/>
    <s v="COMFORSER CF300"/>
    <x v="1"/>
    <s v="VW SAVEIRO"/>
    <s v="SEI5B84"/>
    <n v="115370"/>
    <m/>
    <m/>
    <s v=""/>
    <s v="OK "/>
    <s v="MAUER PNEUS"/>
    <n v="160851"/>
    <n v="235"/>
    <n v="235"/>
    <s v=""/>
  </r>
  <r>
    <n v="3877"/>
    <s v="3825"/>
    <x v="4"/>
    <d v="2025-12-04T00:00:00"/>
    <m/>
    <x v="6"/>
    <s v="GRITSCH"/>
    <x v="5"/>
    <x v="6"/>
    <n v="1"/>
    <x v="1"/>
    <s v="TRASEIRO"/>
    <x v="1"/>
    <x v="17"/>
    <s v="COMFORSER CF300"/>
    <x v="1"/>
    <s v="VW SAVEIRO"/>
    <s v="SEI5B84"/>
    <n v="115370"/>
    <m/>
    <m/>
    <s v=""/>
    <s v="OK "/>
    <s v="MAUER PNEUS"/>
    <n v="160851"/>
    <n v="235"/>
    <n v="235"/>
    <s v=""/>
  </r>
  <r>
    <n v="3875"/>
    <s v="3825"/>
    <x v="4"/>
    <d v="2025-12-04T00:00:00"/>
    <m/>
    <x v="6"/>
    <s v="GRITSCH"/>
    <x v="5"/>
    <x v="6"/>
    <n v="1"/>
    <x v="1"/>
    <s v="DIANTEIRO"/>
    <x v="1"/>
    <x v="17"/>
    <s v="COMFORSER CF300"/>
    <x v="1"/>
    <s v="VW SAVEIRO"/>
    <s v="SFD2H31"/>
    <n v="98371"/>
    <m/>
    <m/>
    <s v=""/>
    <s v="OK "/>
    <s v="MAUER PNEUS"/>
    <n v="160851"/>
    <n v="235"/>
    <n v="235"/>
    <s v=""/>
  </r>
  <r>
    <n v="3874"/>
    <s v="3825"/>
    <x v="4"/>
    <d v="2025-12-04T00:00:00"/>
    <m/>
    <x v="6"/>
    <s v="GRITSCH"/>
    <x v="5"/>
    <x v="6"/>
    <n v="1"/>
    <x v="1"/>
    <s v="DIANTEIRO"/>
    <x v="1"/>
    <x v="17"/>
    <s v="COMFORSER CF300"/>
    <x v="1"/>
    <s v="VW SAVEIRO"/>
    <s v="SFD2H31"/>
    <n v="98371"/>
    <m/>
    <m/>
    <s v=""/>
    <s v="OK "/>
    <s v="MAUER PNEUS"/>
    <n v="160851"/>
    <n v="235"/>
    <n v="235"/>
    <s v=""/>
  </r>
  <r>
    <s v="3872"/>
    <s v="2625"/>
    <x v="4"/>
    <d v="2025-12-10T00:00:00"/>
    <m/>
    <x v="6"/>
    <s v="GRITSCH"/>
    <x v="5"/>
    <x v="8"/>
    <n v="1"/>
    <x v="3"/>
    <s v="DIANTEIRO"/>
    <x v="7"/>
    <x v="33"/>
    <s v="AMULET AT501"/>
    <x v="1"/>
    <s v="MB ACCELO"/>
    <s v="RHI4F42"/>
    <n v="347364"/>
    <m/>
    <m/>
    <s v=""/>
    <s v="OK "/>
    <s v="GOMMA "/>
    <n v="4913"/>
    <n v="793.02"/>
    <n v="793.02"/>
    <s v=""/>
  </r>
  <r>
    <s v="3873"/>
    <s v="2725"/>
    <x v="4"/>
    <d v="2025-12-10T00:00:00"/>
    <m/>
    <x v="6"/>
    <s v="GRITSCH"/>
    <x v="5"/>
    <x v="8"/>
    <n v="1"/>
    <x v="3"/>
    <s v="DIANTEIRO"/>
    <x v="7"/>
    <x v="33"/>
    <s v="AMULET AT501"/>
    <x v="1"/>
    <s v="MB ACCELO"/>
    <s v="RHI4F42"/>
    <n v="347364"/>
    <m/>
    <m/>
    <s v=""/>
    <s v="OK "/>
    <s v="GOMMA "/>
    <n v="4913"/>
    <n v="793.02"/>
    <n v="793.02"/>
    <s v=""/>
  </r>
  <r>
    <n v="3878"/>
    <s v="3825"/>
    <x v="4"/>
    <d v="2025-12-10T00:00:00"/>
    <m/>
    <x v="6"/>
    <s v="GRITSCH"/>
    <x v="5"/>
    <x v="22"/>
    <n v="1"/>
    <x v="1"/>
    <s v="DIANTEIRO"/>
    <x v="1"/>
    <x v="17"/>
    <s v="COMFORSER CF300"/>
    <x v="1"/>
    <s v="VW SAVEIRO"/>
    <s v="SEI5B90"/>
    <n v="197607"/>
    <m/>
    <m/>
    <s v=""/>
    <s v="OK "/>
    <s v="MAUER PNEUS"/>
    <n v="160851"/>
    <n v="235"/>
    <n v="235"/>
    <s v=""/>
  </r>
  <r>
    <n v="3879"/>
    <s v="3825"/>
    <x v="4"/>
    <d v="2025-12-10T00:00:00"/>
    <m/>
    <x v="6"/>
    <s v="GRITSCH"/>
    <x v="5"/>
    <x v="22"/>
    <n v="1"/>
    <x v="1"/>
    <s v="DIANTEIRO"/>
    <x v="1"/>
    <x v="17"/>
    <s v="COMFORSER CF300"/>
    <x v="1"/>
    <s v="VW SAVEIRO"/>
    <s v="SEI5B90"/>
    <n v="197607"/>
    <m/>
    <m/>
    <s v=""/>
    <s v="OK "/>
    <s v="MAUER PNEUS"/>
    <n v="160851"/>
    <n v="235"/>
    <n v="235"/>
    <s v=""/>
  </r>
  <r>
    <s v="3842"/>
    <s v="2825"/>
    <x v="4"/>
    <d v="2025-12-11T00:00:00"/>
    <m/>
    <x v="6"/>
    <s v="GRITSCH"/>
    <x v="5"/>
    <x v="8"/>
    <n v="1"/>
    <x v="0"/>
    <s v="DIANTEIRO"/>
    <x v="0"/>
    <x v="39"/>
    <s v="SUNNY NL106"/>
    <x v="1"/>
    <s v="RENAULT MASTER"/>
    <s v="SES0D47"/>
    <m/>
    <m/>
    <m/>
    <s v=""/>
    <s v="OK "/>
    <s v="GOMMA "/>
    <n v="4856"/>
    <n v="499.9"/>
    <n v="499.9"/>
    <s v=""/>
  </r>
  <r>
    <n v="3835"/>
    <s v="2825"/>
    <x v="4"/>
    <d v="2025-12-11T00:00:00"/>
    <m/>
    <x v="6"/>
    <s v="GRITSCH"/>
    <x v="5"/>
    <x v="8"/>
    <n v="1"/>
    <x v="0"/>
    <s v="DIANTEIRO"/>
    <x v="0"/>
    <x v="39"/>
    <s v="SUNNY NL106"/>
    <x v="1"/>
    <s v="RENAULT MASTER"/>
    <s v="SES0D47"/>
    <m/>
    <m/>
    <m/>
    <s v=""/>
    <s v="OK "/>
    <s v="GOMMA "/>
    <n v="4856"/>
    <n v="499.90100000000001"/>
    <n v="499.90100000000001"/>
    <s v=""/>
  </r>
  <r>
    <n v="3728"/>
    <s v="1525"/>
    <x v="4"/>
    <d v="2025-12-15T00:00:00"/>
    <m/>
    <x v="6"/>
    <s v="GRITSCH"/>
    <x v="5"/>
    <x v="24"/>
    <n v="1"/>
    <x v="1"/>
    <s v="DIANTEIRO"/>
    <x v="11"/>
    <x v="17"/>
    <s v="COMFORSER CF300"/>
    <x v="1"/>
    <s v="FIAT STRADA"/>
    <s v="SDW2F35"/>
    <n v="178660"/>
    <m/>
    <m/>
    <s v=""/>
    <s v="OK "/>
    <s v="MAUER PNEUS"/>
    <s v="156707-1"/>
    <n v="253"/>
    <n v="253"/>
    <s v=""/>
  </r>
  <r>
    <n v="3728"/>
    <s v="1625"/>
    <x v="4"/>
    <d v="2025-12-15T00:00:00"/>
    <m/>
    <x v="6"/>
    <s v="GRITSCH"/>
    <x v="5"/>
    <x v="24"/>
    <n v="1"/>
    <x v="1"/>
    <s v="DIANTEIRO"/>
    <x v="11"/>
    <x v="17"/>
    <s v="COMFORSER CF300"/>
    <x v="1"/>
    <s v="FIAT STRADA"/>
    <s v="SDW2F35"/>
    <n v="178660"/>
    <m/>
    <m/>
    <s v=""/>
    <s v="OK "/>
    <s v="MAUER PNEUS"/>
    <s v="156707-1"/>
    <n v="253"/>
    <n v="253"/>
    <s v=""/>
  </r>
  <r>
    <n v="3730"/>
    <s v="1625"/>
    <x v="4"/>
    <d v="2025-12-15T00:00:00"/>
    <m/>
    <x v="6"/>
    <s v="GRITSCH"/>
    <x v="5"/>
    <x v="24"/>
    <n v="1"/>
    <x v="1"/>
    <s v="TRASEIRO"/>
    <x v="11"/>
    <x v="17"/>
    <s v="COMFORSER CF300"/>
    <x v="1"/>
    <s v="FIAT STRADA"/>
    <s v="SDW2F35"/>
    <n v="178660"/>
    <m/>
    <m/>
    <s v=""/>
    <s v="OK "/>
    <s v="MAUER PNEUS"/>
    <s v="156707-1"/>
    <n v="253"/>
    <n v="253"/>
    <s v=""/>
  </r>
  <r>
    <n v="3731"/>
    <s v="1825"/>
    <x v="4"/>
    <d v="2025-12-15T00:00:00"/>
    <m/>
    <x v="6"/>
    <s v="GRITSCH"/>
    <x v="5"/>
    <x v="24"/>
    <n v="1"/>
    <x v="1"/>
    <s v="TRASEIRO"/>
    <x v="11"/>
    <x v="17"/>
    <s v="COMFORSER CF300"/>
    <x v="1"/>
    <s v="FIAT STRADA"/>
    <s v="SDW2F35"/>
    <n v="178660"/>
    <m/>
    <m/>
    <s v=""/>
    <s v="OK "/>
    <s v="MAUER PNEUS"/>
    <s v="156707-1"/>
    <n v="253"/>
    <n v="253"/>
    <s v=""/>
  </r>
  <r>
    <n v="3766"/>
    <s v="2425"/>
    <x v="4"/>
    <d v="2025-12-15T00:00:00"/>
    <m/>
    <x v="6"/>
    <s v="GRITSCH"/>
    <x v="2"/>
    <x v="7"/>
    <n v="1"/>
    <x v="0"/>
    <s v="DIANTEIRO"/>
    <x v="0"/>
    <x v="39"/>
    <s v="SUNNY NL106"/>
    <x v="1"/>
    <s v="RENAULT MASTER"/>
    <s v="BDD0B38"/>
    <n v="148690"/>
    <m/>
    <m/>
    <s v=""/>
    <s v="OK "/>
    <s v="GOMMA "/>
    <n v="4856"/>
    <n v="499.9"/>
    <n v="499.9"/>
    <s v=""/>
  </r>
  <r>
    <n v="3767"/>
    <s v="1825"/>
    <x v="4"/>
    <d v="2025-12-15T00:00:00"/>
    <m/>
    <x v="6"/>
    <s v="GRITSCH"/>
    <x v="2"/>
    <x v="7"/>
    <n v="1"/>
    <x v="0"/>
    <s v="DIANTEIRO"/>
    <x v="0"/>
    <x v="39"/>
    <s v="SUNNY NL106"/>
    <x v="1"/>
    <s v="RENAULT MASTER"/>
    <s v="BDD0B38"/>
    <n v="148690"/>
    <m/>
    <m/>
    <s v=""/>
    <s v="OK "/>
    <s v="GOMMA "/>
    <n v="4856"/>
    <n v="499.90100000000001"/>
    <n v="499.90100000000001"/>
    <s v=""/>
  </r>
  <r>
    <n v="3768"/>
    <s v="2425"/>
    <x v="4"/>
    <d v="2025-12-15T00:00:00"/>
    <m/>
    <x v="6"/>
    <s v="GRITSCH"/>
    <x v="2"/>
    <x v="7"/>
    <n v="1"/>
    <x v="0"/>
    <s v="TRASEIRO"/>
    <x v="0"/>
    <x v="39"/>
    <s v="SUNNY NL106"/>
    <x v="1"/>
    <s v="RENAULT MASTER"/>
    <s v="BDD0B38"/>
    <n v="148690"/>
    <m/>
    <m/>
    <s v=""/>
    <s v="OK "/>
    <s v="GOMMA "/>
    <n v="4856"/>
    <n v="499.9"/>
    <n v="499.9"/>
    <s v=""/>
  </r>
  <r>
    <n v="3769"/>
    <s v="1825"/>
    <x v="4"/>
    <d v="2025-12-15T00:00:00"/>
    <m/>
    <x v="6"/>
    <s v="GRITSCH"/>
    <x v="2"/>
    <x v="7"/>
    <n v="1"/>
    <x v="0"/>
    <s v="TRASEIRO"/>
    <x v="0"/>
    <x v="39"/>
    <s v="SUNNY NL106"/>
    <x v="1"/>
    <s v="RENAULT MASTER"/>
    <s v="BDD0B38"/>
    <n v="148690"/>
    <m/>
    <m/>
    <s v=""/>
    <s v="OK "/>
    <s v="GOMMA "/>
    <n v="4856"/>
    <n v="499.90100000000001"/>
    <n v="499.90100000000001"/>
    <s v=""/>
  </r>
  <r>
    <s v="3845"/>
    <s v="2025"/>
    <x v="4"/>
    <d v="2025-12-15T00:00:00"/>
    <m/>
    <x v="6"/>
    <s v="GRITSCH"/>
    <x v="2"/>
    <x v="14"/>
    <n v="1"/>
    <x v="0"/>
    <s v="DIANTEIRO"/>
    <x v="0"/>
    <x v="39"/>
    <s v="SUNNY NL106"/>
    <x v="1"/>
    <s v="RENAULT MASTER"/>
    <s v="SEZ3A79"/>
    <n v="116588"/>
    <m/>
    <m/>
    <s v=""/>
    <s v="OK "/>
    <s v="GOMMA "/>
    <n v="4856"/>
    <n v="499.9"/>
    <n v="499.9"/>
    <s v=""/>
  </r>
  <r>
    <s v="3846"/>
    <s v="2825"/>
    <x v="4"/>
    <d v="2025-12-15T00:00:00"/>
    <m/>
    <x v="6"/>
    <s v="GRITSCH"/>
    <x v="2"/>
    <x v="14"/>
    <n v="1"/>
    <x v="0"/>
    <s v="DIANTEIRO"/>
    <x v="0"/>
    <x v="39"/>
    <s v="SUNNY NL106"/>
    <x v="1"/>
    <s v="RENAULT MASTER"/>
    <s v="SEZ3A79"/>
    <n v="116588"/>
    <m/>
    <m/>
    <s v=""/>
    <s v="OK "/>
    <s v="GOMMA "/>
    <n v="4856"/>
    <n v="499.90100000000001"/>
    <n v="499.90100000000001"/>
    <s v=""/>
  </r>
  <r>
    <n v="3834"/>
    <s v="2025"/>
    <x v="4"/>
    <d v="2025-12-15T00:00:00"/>
    <m/>
    <x v="6"/>
    <s v="GRITSCH"/>
    <x v="2"/>
    <x v="14"/>
    <n v="1"/>
    <x v="0"/>
    <s v="DIANTEIRO"/>
    <x v="0"/>
    <x v="39"/>
    <s v="SUNNY NL106"/>
    <x v="1"/>
    <s v="RENAULT MASTER"/>
    <s v="TBQ1G07"/>
    <n v="27767"/>
    <m/>
    <m/>
    <s v=""/>
    <s v="OK "/>
    <s v="GOMMA "/>
    <n v="4856"/>
    <n v="499.9"/>
    <n v="499.9"/>
    <s v=""/>
  </r>
  <r>
    <n v="3848"/>
    <s v="2825"/>
    <x v="4"/>
    <d v="2025-12-15T00:00:00"/>
    <m/>
    <x v="6"/>
    <s v="GRITSCH"/>
    <x v="2"/>
    <x v="14"/>
    <n v="1"/>
    <x v="0"/>
    <s v="DIANTEIRO"/>
    <x v="0"/>
    <x v="39"/>
    <s v="SUNNY NL106"/>
    <x v="1"/>
    <s v="RENAULT MASTER"/>
    <s v="TBQ1G07"/>
    <n v="27767"/>
    <m/>
    <m/>
    <s v=""/>
    <s v="OK "/>
    <s v="GOMMA "/>
    <n v="4856"/>
    <n v="499.90100000000001"/>
    <n v="499.90100000000001"/>
    <s v=""/>
  </r>
  <r>
    <s v="3807"/>
    <s v="1825"/>
    <x v="4"/>
    <d v="2025-12-15T00:00:00"/>
    <m/>
    <x v="6"/>
    <s v="GRITSCH"/>
    <x v="5"/>
    <x v="24"/>
    <n v="1"/>
    <x v="0"/>
    <s v="DIANTEIRO"/>
    <x v="5"/>
    <x v="17"/>
    <s v="COMFORSER CF300"/>
    <x v="1"/>
    <s v="FIAT STRADA"/>
    <s v="TAP2C40"/>
    <n v="107107"/>
    <m/>
    <m/>
    <s v=""/>
    <s v="OK "/>
    <s v="MAUER PNEUS"/>
    <n v="158639"/>
    <n v="459"/>
    <n v="459"/>
    <s v=""/>
  </r>
  <r>
    <s v="3826"/>
    <s v="2025"/>
    <x v="4"/>
    <d v="2025-12-15T00:00:00"/>
    <m/>
    <x v="6"/>
    <s v="GRITSCH"/>
    <x v="5"/>
    <x v="24"/>
    <n v="1"/>
    <x v="0"/>
    <s v="DIANTEIRO"/>
    <x v="5"/>
    <x v="17"/>
    <s v="COMFORSER CF300"/>
    <x v="1"/>
    <s v="FIAT STRADA"/>
    <s v="TAP2C40"/>
    <n v="107107"/>
    <m/>
    <m/>
    <s v=""/>
    <s v="OK "/>
    <s v="MAUER PNEUS"/>
    <n v="158639"/>
    <n v="459"/>
    <n v="459"/>
    <s v=""/>
  </r>
  <r>
    <s v="3822"/>
    <s v="2625"/>
    <x v="4"/>
    <d v="2025-12-15T00:00:00"/>
    <m/>
    <x v="6"/>
    <s v="GRITSCH"/>
    <x v="5"/>
    <x v="24"/>
    <n v="1"/>
    <x v="0"/>
    <s v="TRASEIRO"/>
    <x v="5"/>
    <x v="17"/>
    <s v="COMFORSER CF300"/>
    <x v="1"/>
    <s v="FIAT STRADA"/>
    <s v="TAP2C40"/>
    <n v="107107"/>
    <m/>
    <m/>
    <s v=""/>
    <s v="OK "/>
    <s v="MAUER PNEUS"/>
    <n v="158639"/>
    <n v="459"/>
    <n v="459"/>
    <s v=""/>
  </r>
  <r>
    <s v="3823"/>
    <s v="2625"/>
    <x v="4"/>
    <d v="2025-12-15T00:00:00"/>
    <m/>
    <x v="6"/>
    <s v="GRITSCH"/>
    <x v="5"/>
    <x v="24"/>
    <n v="1"/>
    <x v="0"/>
    <s v="TRASEIRO"/>
    <x v="5"/>
    <x v="17"/>
    <s v="COMFORSER CF300"/>
    <x v="1"/>
    <s v="FIAT STRADA"/>
    <s v="TAP2C40"/>
    <n v="107107"/>
    <m/>
    <m/>
    <s v=""/>
    <s v="OK "/>
    <s v="MAUER PNEUS"/>
    <n v="158639"/>
    <n v="459"/>
    <n v="459"/>
    <s v=""/>
  </r>
  <r>
    <n v="3836"/>
    <s v="2825"/>
    <x v="4"/>
    <d v="2025-12-16T00:00:00"/>
    <m/>
    <x v="6"/>
    <s v="GRITSCH"/>
    <x v="3"/>
    <x v="18"/>
    <n v="1"/>
    <x v="0"/>
    <s v="DIANTEIRO"/>
    <x v="0"/>
    <x v="39"/>
    <s v="SUNNY NL106"/>
    <x v="1"/>
    <s v="RENAULT MASTER"/>
    <s v="SFA0J40"/>
    <n v="110713"/>
    <m/>
    <m/>
    <s v=""/>
    <s v="OK "/>
    <s v="GOMMA "/>
    <n v="4856"/>
    <n v="499.9"/>
    <n v="499.9"/>
    <s v=""/>
  </r>
  <r>
    <n v="3882"/>
    <s v="2825"/>
    <x v="4"/>
    <d v="2025-12-16T00:00:00"/>
    <m/>
    <x v="6"/>
    <s v="GRITSCH"/>
    <x v="3"/>
    <x v="18"/>
    <n v="1"/>
    <x v="0"/>
    <s v="DIANTEIRO"/>
    <x v="0"/>
    <x v="39"/>
    <s v="SUNNY NL106"/>
    <x v="1"/>
    <s v="RENAULT MASTER"/>
    <s v="SFA0J40"/>
    <n v="110713"/>
    <m/>
    <m/>
    <s v=""/>
    <s v="OK "/>
    <s v="GOMMA "/>
    <n v="4856"/>
    <n v="499.90100000000001"/>
    <n v="499.90100000000001"/>
    <s v=""/>
  </r>
  <r>
    <n v="227"/>
    <m/>
    <x v="4"/>
    <d v="2025-12-16T00:00:00"/>
    <m/>
    <x v="6"/>
    <s v="GRITSCH"/>
    <x v="5"/>
    <x v="4"/>
    <n v="1"/>
    <x v="4"/>
    <s v="TRAÇÃO"/>
    <x v="10"/>
    <x v="31"/>
    <s v="RECAP"/>
    <x v="0"/>
    <s v="CAMINHÃO VW 24.280"/>
    <s v="RHL1F56"/>
    <n v="302407"/>
    <m/>
    <m/>
    <s v=""/>
    <s v="OK "/>
    <s v="FM PNEUS "/>
    <n v="13271"/>
    <n v="600"/>
    <n v="600"/>
    <s v=""/>
  </r>
  <r>
    <s v="SF"/>
    <m/>
    <x v="4"/>
    <d v="2025-12-17T00:00:00"/>
    <m/>
    <x v="6"/>
    <s v="GRITSCH"/>
    <x v="5"/>
    <x v="4"/>
    <n v="1"/>
    <x v="4"/>
    <s v="TRAÇÃO"/>
    <x v="10"/>
    <x v="33"/>
    <s v="AMULET AT505"/>
    <x v="1"/>
    <s v="CAMINHÃO FORD 2423"/>
    <s v="BBW0696"/>
    <n v="471595"/>
    <m/>
    <m/>
    <s v=""/>
    <s v="OK "/>
    <s v="GOMMA "/>
    <s v="4976-1"/>
    <n v="1633.34"/>
    <n v="1633.34"/>
    <s v=""/>
  </r>
  <r>
    <s v="SF"/>
    <m/>
    <x v="4"/>
    <d v="2025-12-17T00:00:00"/>
    <m/>
    <x v="6"/>
    <s v="GRITSCH"/>
    <x v="5"/>
    <x v="4"/>
    <n v="1"/>
    <x v="4"/>
    <s v="TRAÇÃO"/>
    <x v="10"/>
    <x v="33"/>
    <s v="AMULET AT505"/>
    <x v="1"/>
    <s v="CAMINHÃO VW 33.330"/>
    <s v="SES2D41"/>
    <n v="312886"/>
    <m/>
    <m/>
    <s v=""/>
    <s v="OK "/>
    <s v="GOMMA "/>
    <s v="4976-1"/>
    <n v="1633.34"/>
    <n v="1633.34"/>
    <s v=""/>
  </r>
  <r>
    <s v="3883"/>
    <m/>
    <x v="4"/>
    <d v="2025-12-18T00:00:00"/>
    <m/>
    <x v="6"/>
    <s v="GRITSCH"/>
    <x v="5"/>
    <x v="4"/>
    <n v="1"/>
    <x v="1"/>
    <s v="DIANTEIRO"/>
    <x v="1"/>
    <x v="17"/>
    <s v="COMFORSER CF300"/>
    <x v="1"/>
    <s v="VW SAVEIRO"/>
    <s v="SDU9G01"/>
    <n v="141980"/>
    <m/>
    <m/>
    <s v=""/>
    <s v="OK "/>
    <s v="MAUER PNEUS"/>
    <n v="160851"/>
    <n v="235"/>
    <n v="235"/>
    <s v=""/>
  </r>
  <r>
    <n v="3884"/>
    <m/>
    <x v="4"/>
    <d v="2025-12-18T00:00:00"/>
    <m/>
    <x v="6"/>
    <s v="GRITSCH"/>
    <x v="5"/>
    <x v="4"/>
    <n v="1"/>
    <x v="1"/>
    <s v="DIANTEIRO"/>
    <x v="1"/>
    <x v="17"/>
    <s v="COMFORSER CF300"/>
    <x v="1"/>
    <s v="VW SAVEIRO"/>
    <s v="SDU9G01"/>
    <n v="141980"/>
    <m/>
    <m/>
    <s v=""/>
    <s v="OK "/>
    <s v="MAUER PNEUS"/>
    <n v="160851"/>
    <n v="235"/>
    <n v="235"/>
    <s v=""/>
  </r>
  <r>
    <s v="SF"/>
    <n v="3923"/>
    <x v="4"/>
    <d v="2025-12-19T00:00:00"/>
    <m/>
    <x v="6"/>
    <s v="GRITSCH"/>
    <x v="2"/>
    <x v="14"/>
    <n v="1"/>
    <x v="4"/>
    <s v="TRAÇÃO"/>
    <x v="10"/>
    <x v="31"/>
    <s v="RECAP"/>
    <x v="0"/>
    <s v="ATEGO 2429"/>
    <s v="TBG7A13"/>
    <n v="108009"/>
    <m/>
    <m/>
    <s v=""/>
    <s v="OK "/>
    <s v="FM PNEUS "/>
    <n v="13809"/>
    <n v="600"/>
    <n v="600"/>
    <s v=""/>
  </r>
  <r>
    <s v="SF"/>
    <n v="3923"/>
    <x v="4"/>
    <d v="2025-12-19T00:00:00"/>
    <m/>
    <x v="6"/>
    <s v="GRITSCH"/>
    <x v="2"/>
    <x v="14"/>
    <n v="1"/>
    <x v="4"/>
    <s v="TRAÇÃO"/>
    <x v="10"/>
    <x v="31"/>
    <s v="RECAP"/>
    <x v="0"/>
    <s v="ATEGO 2429"/>
    <s v="TBG7A13"/>
    <n v="108009"/>
    <m/>
    <m/>
    <s v=""/>
    <s v="OK "/>
    <s v="FM PNEUS "/>
    <n v="13809"/>
    <n v="600"/>
    <n v="600"/>
    <s v=""/>
  </r>
  <r>
    <s v="SF"/>
    <n v="4623"/>
    <x v="4"/>
    <d v="2025-12-19T00:00:00"/>
    <m/>
    <x v="6"/>
    <s v="GRITSCH"/>
    <x v="2"/>
    <x v="14"/>
    <n v="1"/>
    <x v="4"/>
    <s v="TRAÇÃO"/>
    <x v="10"/>
    <x v="31"/>
    <s v="RECAP"/>
    <x v="0"/>
    <s v="ATEGO 2429"/>
    <s v="TBG7A13"/>
    <n v="108009"/>
    <m/>
    <m/>
    <s v=""/>
    <s v="OK "/>
    <s v="FM PNEUS "/>
    <n v="13809"/>
    <n v="600"/>
    <n v="600"/>
    <s v=""/>
  </r>
  <r>
    <s v="SF"/>
    <n v="4723"/>
    <x v="4"/>
    <d v="2025-12-19T00:00:00"/>
    <m/>
    <x v="6"/>
    <s v="GRITSCH"/>
    <x v="2"/>
    <x v="14"/>
    <n v="1"/>
    <x v="4"/>
    <s v="TRAÇÃO"/>
    <x v="10"/>
    <x v="31"/>
    <s v="RECAP"/>
    <x v="0"/>
    <s v="ATEGO 2429"/>
    <s v="TBG7A13"/>
    <n v="108009"/>
    <m/>
    <m/>
    <s v=""/>
    <s v="OK "/>
    <s v="FM PNEUS "/>
    <n v="13809"/>
    <n v="600"/>
    <n v="600"/>
    <s v=""/>
  </r>
  <r>
    <s v="SF"/>
    <n v="3822"/>
    <x v="4"/>
    <d v="2025-12-19T00:00:00"/>
    <m/>
    <x v="6"/>
    <s v="GRITSCH"/>
    <x v="2"/>
    <x v="14"/>
    <n v="1"/>
    <x v="4"/>
    <s v="TRUCK"/>
    <x v="10"/>
    <x v="31"/>
    <s v="RECAP"/>
    <x v="0"/>
    <s v="ATEGO 2429"/>
    <s v="TBG7A13"/>
    <n v="108009"/>
    <m/>
    <m/>
    <s v=""/>
    <s v="OK "/>
    <s v="FM PNEUS "/>
    <s v="13809-1"/>
    <n v="500"/>
    <n v="500"/>
    <s v=""/>
  </r>
  <r>
    <s v="SF"/>
    <n v="4222"/>
    <x v="4"/>
    <d v="2025-12-19T00:00:00"/>
    <m/>
    <x v="6"/>
    <s v="GRITSCH"/>
    <x v="2"/>
    <x v="14"/>
    <n v="1"/>
    <x v="4"/>
    <s v="TRUCK"/>
    <x v="10"/>
    <x v="31"/>
    <s v="RECAP"/>
    <x v="0"/>
    <s v="ATEGO 2429"/>
    <s v="TBG7A13"/>
    <n v="108009"/>
    <m/>
    <m/>
    <s v=""/>
    <s v="OK "/>
    <s v="FM PNEUS "/>
    <s v="13809-1"/>
    <n v="500"/>
    <n v="500"/>
    <s v=""/>
  </r>
  <r>
    <s v="SF"/>
    <n v="4223"/>
    <x v="4"/>
    <d v="2025-12-19T00:00:00"/>
    <m/>
    <x v="6"/>
    <s v="GRITSCH"/>
    <x v="2"/>
    <x v="14"/>
    <n v="1"/>
    <x v="4"/>
    <s v="TRUCK"/>
    <x v="10"/>
    <x v="31"/>
    <s v="RECAP"/>
    <x v="0"/>
    <s v="ATEGO 2429"/>
    <s v="TBG7A13"/>
    <n v="108009"/>
    <m/>
    <m/>
    <s v=""/>
    <s v="OK "/>
    <s v="FM PNEUS "/>
    <s v="EST"/>
    <n v="0"/>
    <n v="0"/>
    <s v=""/>
  </r>
  <r>
    <s v="SF"/>
    <n v="4224"/>
    <x v="4"/>
    <d v="2025-12-19T00:00:00"/>
    <m/>
    <x v="6"/>
    <s v="GRITSCH"/>
    <x v="2"/>
    <x v="14"/>
    <n v="1"/>
    <x v="4"/>
    <s v="TRUCK"/>
    <x v="10"/>
    <x v="31"/>
    <s v="RECAP"/>
    <x v="0"/>
    <s v="ATEGO 2429"/>
    <s v="TBG7A13"/>
    <n v="108009"/>
    <m/>
    <m/>
    <s v=""/>
    <s v="OK "/>
    <s v="FM PNEUS "/>
    <s v="EST"/>
    <n v="0"/>
    <n v="0"/>
    <s v=""/>
  </r>
  <r>
    <n v="3618"/>
    <s v="2025"/>
    <x v="4"/>
    <d v="2025-12-23T00:00:00"/>
    <m/>
    <x v="6"/>
    <s v="GRITSCH"/>
    <x v="2"/>
    <x v="11"/>
    <n v="1"/>
    <x v="2"/>
    <s v="DIANTEIRO"/>
    <x v="2"/>
    <x v="57"/>
    <s v="IRONHEAD  REFLEX"/>
    <x v="1"/>
    <s v="FIAT FIORINO"/>
    <s v="RHS8D36"/>
    <n v="126666"/>
    <m/>
    <m/>
    <s v=""/>
    <s v="OK "/>
    <s v="TRISSINO"/>
    <n v="84643"/>
    <n v="267.8"/>
    <n v="267.8"/>
    <s v=""/>
  </r>
  <r>
    <n v="3629"/>
    <s v="3025"/>
    <x v="4"/>
    <d v="2025-12-23T00:00:00"/>
    <m/>
    <x v="6"/>
    <s v="GRITSCH"/>
    <x v="2"/>
    <x v="11"/>
    <n v="1"/>
    <x v="2"/>
    <s v="DIANTEIRO"/>
    <x v="2"/>
    <x v="57"/>
    <s v="IRONHEAD  REFLEX"/>
    <x v="1"/>
    <s v="FIAT FIORINO"/>
    <s v="RHS8D36"/>
    <n v="126666"/>
    <m/>
    <m/>
    <s v=""/>
    <s v="OK "/>
    <s v="TRISSINO"/>
    <n v="84643"/>
    <n v="267.8"/>
    <n v="267.8"/>
    <s v=""/>
  </r>
  <r>
    <n v="3616"/>
    <s v="2825"/>
    <x v="4"/>
    <d v="2025-12-23T00:00:00"/>
    <m/>
    <x v="6"/>
    <s v="GRITSCH"/>
    <x v="2"/>
    <x v="11"/>
    <n v="1"/>
    <x v="2"/>
    <s v="TRASEIRO"/>
    <x v="2"/>
    <x v="57"/>
    <s v="IRONHEAD  REFLEX"/>
    <x v="1"/>
    <s v="FIAT FIORINO"/>
    <s v="RHS8D36"/>
    <n v="126666"/>
    <m/>
    <m/>
    <s v=""/>
    <s v="OK "/>
    <s v="TRISSINO"/>
    <n v="84643"/>
    <n v="267.8"/>
    <n v="267.8"/>
    <s v=""/>
  </r>
  <r>
    <n v="3621"/>
    <s v="2525"/>
    <x v="4"/>
    <d v="2025-12-23T00:00:00"/>
    <m/>
    <x v="6"/>
    <s v="GRITSCH"/>
    <x v="2"/>
    <x v="11"/>
    <n v="1"/>
    <x v="2"/>
    <s v="TRASEIRO"/>
    <x v="2"/>
    <x v="57"/>
    <s v="IRONHEAD  REFLEX"/>
    <x v="1"/>
    <s v="FIAT FIORINO"/>
    <s v="RHS8D36"/>
    <n v="126666"/>
    <m/>
    <m/>
    <s v=""/>
    <s v="OK "/>
    <s v="TRISSINO"/>
    <n v="84643"/>
    <n v="267.8"/>
    <n v="267.8"/>
    <s v=""/>
  </r>
  <r>
    <n v="3940"/>
    <m/>
    <x v="4"/>
    <d v="2025-12-23T00:00:00"/>
    <m/>
    <x v="6"/>
    <s v="GRITSCH"/>
    <x v="5"/>
    <x v="4"/>
    <n v="1"/>
    <x v="1"/>
    <s v="DIANTEIRO"/>
    <x v="1"/>
    <x v="17"/>
    <s v="COMFORSER CF300"/>
    <x v="1"/>
    <s v="VW SAVEIRO"/>
    <s v="SEI5B93"/>
    <n v="90511"/>
    <m/>
    <m/>
    <s v=""/>
    <s v="OK "/>
    <s v="MAUER PNEUS"/>
    <n v="160851"/>
    <n v="235"/>
    <n v="235"/>
    <s v=""/>
  </r>
  <r>
    <n v="3941"/>
    <m/>
    <x v="4"/>
    <d v="2025-12-23T00:00:00"/>
    <m/>
    <x v="6"/>
    <s v="GRITSCH"/>
    <x v="5"/>
    <x v="4"/>
    <n v="1"/>
    <x v="1"/>
    <s v="DIANTEIRO"/>
    <x v="1"/>
    <x v="17"/>
    <s v="COMFORSER CF300"/>
    <x v="1"/>
    <s v="VW SAVEIRO"/>
    <s v="SEI5B93"/>
    <n v="90511"/>
    <m/>
    <m/>
    <s v=""/>
    <s v="OK "/>
    <s v="MAUER PNEUS"/>
    <n v="160851"/>
    <n v="235"/>
    <n v="235"/>
    <s v=""/>
  </r>
  <r>
    <n v="3942"/>
    <m/>
    <x v="4"/>
    <d v="2025-12-23T00:00:00"/>
    <m/>
    <x v="6"/>
    <s v="GRITSCH"/>
    <x v="5"/>
    <x v="4"/>
    <n v="1"/>
    <x v="1"/>
    <s v="TRASEIRO"/>
    <x v="1"/>
    <x v="17"/>
    <s v="COMFORSER CF300"/>
    <x v="1"/>
    <s v="VW SAVEIRO"/>
    <s v="SEI5B93"/>
    <n v="90511"/>
    <m/>
    <m/>
    <s v=""/>
    <s v="OK "/>
    <s v="MAUER PNEUS"/>
    <n v="160851"/>
    <n v="235"/>
    <n v="235"/>
    <s v=""/>
  </r>
  <r>
    <n v="3943"/>
    <m/>
    <x v="4"/>
    <d v="2025-12-23T00:00:00"/>
    <m/>
    <x v="6"/>
    <s v="GRITSCH"/>
    <x v="5"/>
    <x v="4"/>
    <n v="1"/>
    <x v="1"/>
    <s v="TRASEIRO"/>
    <x v="1"/>
    <x v="17"/>
    <s v="COMFORSER CF300"/>
    <x v="1"/>
    <s v="VW SAVEIRO"/>
    <s v="SEI5B93"/>
    <n v="90511"/>
    <m/>
    <m/>
    <s v=""/>
    <s v="OK "/>
    <s v="MAUER PNEUS"/>
    <n v="160851"/>
    <n v="235"/>
    <n v="235"/>
    <s v=""/>
  </r>
  <r>
    <n v="3870"/>
    <m/>
    <x v="4"/>
    <d v="2025-12-23T00:00:00"/>
    <m/>
    <x v="6"/>
    <s v="GRITSCH"/>
    <x v="5"/>
    <x v="8"/>
    <n v="1"/>
    <x v="1"/>
    <s v="DIANTEIRO"/>
    <x v="1"/>
    <x v="17"/>
    <s v="COMFORSER CF300"/>
    <x v="1"/>
    <s v="VW SAVEIRO"/>
    <s v="SEP6E33"/>
    <n v="175000"/>
    <m/>
    <m/>
    <s v=""/>
    <s v="OK "/>
    <s v="MAUER PNEUS"/>
    <n v="160851"/>
    <n v="235"/>
    <n v="235"/>
    <s v=""/>
  </r>
  <r>
    <n v="3871"/>
    <m/>
    <x v="4"/>
    <d v="2025-12-23T00:00:00"/>
    <m/>
    <x v="6"/>
    <s v="GRITSCH"/>
    <x v="5"/>
    <x v="8"/>
    <n v="1"/>
    <x v="1"/>
    <s v="DIANTEIRO"/>
    <x v="1"/>
    <x v="17"/>
    <s v="COMFORSER CF300"/>
    <x v="1"/>
    <s v="VW SAVEIRO"/>
    <s v="SEP6E33"/>
    <n v="175000"/>
    <m/>
    <m/>
    <s v=""/>
    <s v="OK "/>
    <s v="MAUER PNEUS"/>
    <n v="160851"/>
    <n v="235"/>
    <n v="235"/>
    <s v=""/>
  </r>
  <r>
    <s v="3808"/>
    <s v="1825"/>
    <x v="4"/>
    <d v="2025-12-23T00:00:00"/>
    <m/>
    <x v="6"/>
    <s v="GRITSCH"/>
    <x v="2"/>
    <x v="11"/>
    <n v="1"/>
    <x v="0"/>
    <s v="DIANTEIRO"/>
    <x v="5"/>
    <x v="17"/>
    <s v="COMFORSER CF300"/>
    <x v="1"/>
    <s v="MB SPRINTER"/>
    <s v="TAW3H21"/>
    <n v="59275"/>
    <m/>
    <m/>
    <s v=""/>
    <s v="OK "/>
    <s v="MAUER PNEUS"/>
    <n v="158639"/>
    <n v="459"/>
    <n v="459"/>
    <s v=""/>
  </r>
  <r>
    <n v="3809"/>
    <s v="2425"/>
    <x v="4"/>
    <d v="2025-12-23T00:00:00"/>
    <m/>
    <x v="6"/>
    <s v="GRITSCH"/>
    <x v="2"/>
    <x v="11"/>
    <n v="1"/>
    <x v="0"/>
    <s v="DIANTEIRO"/>
    <x v="5"/>
    <x v="17"/>
    <s v="COMFORSER CF300"/>
    <x v="1"/>
    <s v="MB SPRINTER"/>
    <s v="TAW3H21"/>
    <n v="59275"/>
    <m/>
    <m/>
    <s v=""/>
    <s v="OK "/>
    <s v="MAUER PNEUS"/>
    <n v="158639"/>
    <n v="459"/>
    <n v="459"/>
    <s v=""/>
  </r>
  <r>
    <n v="3810"/>
    <s v="2425"/>
    <x v="4"/>
    <d v="2025-12-23T00:00:00"/>
    <m/>
    <x v="6"/>
    <s v="GRITSCH"/>
    <x v="2"/>
    <x v="11"/>
    <n v="1"/>
    <x v="0"/>
    <s v="TRASEIRO"/>
    <x v="5"/>
    <x v="17"/>
    <s v="COMFORSER CF300"/>
    <x v="1"/>
    <s v="MB SPRINTER"/>
    <s v="TAW3H21"/>
    <n v="59275"/>
    <m/>
    <m/>
    <s v=""/>
    <s v="OK "/>
    <s v="MAUER PNEUS"/>
    <n v="158639"/>
    <n v="459"/>
    <n v="459"/>
    <s v=""/>
  </r>
  <r>
    <n v="3824"/>
    <s v="1825"/>
    <x v="4"/>
    <d v="2025-12-23T00:00:00"/>
    <m/>
    <x v="6"/>
    <s v="GRITSCH"/>
    <x v="2"/>
    <x v="11"/>
    <n v="1"/>
    <x v="0"/>
    <s v="TRASEIRO"/>
    <x v="5"/>
    <x v="17"/>
    <s v="COMFORSER CF300"/>
    <x v="1"/>
    <s v="MB SPRINTER"/>
    <s v="TAW3H21"/>
    <n v="59275"/>
    <m/>
    <m/>
    <s v=""/>
    <s v="OK "/>
    <s v="MAUER PNEUS"/>
    <n v="158639"/>
    <n v="459"/>
    <n v="459"/>
    <s v=""/>
  </r>
  <r>
    <s v="3934"/>
    <s v="3625"/>
    <x v="4"/>
    <d v="2025-12-23T00:00:00"/>
    <m/>
    <x v="6"/>
    <s v="GRITSCH"/>
    <x v="3"/>
    <x v="18"/>
    <n v="1"/>
    <x v="0"/>
    <s v="DIANTEIRO"/>
    <x v="3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5"/>
    <s v="3625"/>
    <x v="4"/>
    <d v="2025-12-23T00:00:00"/>
    <m/>
    <x v="6"/>
    <s v="GRITSCH"/>
    <x v="3"/>
    <x v="18"/>
    <n v="1"/>
    <x v="0"/>
    <s v="DIANTEIRO"/>
    <x v="22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6"/>
    <s v="3625"/>
    <x v="4"/>
    <d v="2025-12-23T00:00:00"/>
    <m/>
    <x v="6"/>
    <s v="GRITSCH"/>
    <x v="3"/>
    <x v="18"/>
    <n v="1"/>
    <x v="0"/>
    <s v="TRASEIRO"/>
    <x v="23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7"/>
    <s v="3625"/>
    <x v="4"/>
    <d v="2025-12-23T00:00:00"/>
    <m/>
    <x v="6"/>
    <s v="GRITSCH"/>
    <x v="3"/>
    <x v="18"/>
    <n v="1"/>
    <x v="0"/>
    <s v="TRASEIRO"/>
    <x v="24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8"/>
    <s v="3625"/>
    <x v="4"/>
    <d v="2025-12-23T00:00:00"/>
    <m/>
    <x v="6"/>
    <s v="GRITSCH"/>
    <x v="3"/>
    <x v="18"/>
    <n v="1"/>
    <x v="0"/>
    <s v="TRASEIRO"/>
    <x v="25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9"/>
    <s v="3625"/>
    <x v="4"/>
    <d v="2025-12-23T00:00:00"/>
    <m/>
    <x v="6"/>
    <s v="GRITSCH"/>
    <x v="3"/>
    <x v="18"/>
    <n v="1"/>
    <x v="0"/>
    <s v="TRASEIRO"/>
    <x v="26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866"/>
    <s v="2725"/>
    <x v="4"/>
    <d v="2025-12-28T00:00:00"/>
    <m/>
    <x v="6"/>
    <s v="GRITSCH"/>
    <x v="2"/>
    <x v="13"/>
    <n v="1"/>
    <x v="3"/>
    <s v="DIANTEIRO"/>
    <x v="4"/>
    <x v="33"/>
    <s v="AMULET AT501"/>
    <x v="1"/>
    <s v="CAMINHÃO VW 9.170"/>
    <s v="TAW7H30"/>
    <n v="83249"/>
    <m/>
    <m/>
    <s v=""/>
    <s v="OK "/>
    <s v="EST"/>
    <s v="EST"/>
    <n v="700"/>
    <n v="700"/>
    <s v=""/>
  </r>
  <r>
    <s v="3867"/>
    <s v="2725"/>
    <x v="4"/>
    <d v="2025-12-28T00:00:00"/>
    <m/>
    <x v="6"/>
    <s v="GRITSCH"/>
    <x v="2"/>
    <x v="13"/>
    <n v="1"/>
    <x v="3"/>
    <s v="DIANTEIRO"/>
    <x v="4"/>
    <x v="33"/>
    <s v="AMULET AT501"/>
    <x v="1"/>
    <s v="CAMINHÃO VW 9.170"/>
    <s v="TAW7H30"/>
    <n v="83249"/>
    <m/>
    <m/>
    <s v=""/>
    <s v="OK "/>
    <s v="EST"/>
    <s v="EST"/>
    <n v="700"/>
    <n v="700"/>
    <s v=""/>
  </r>
  <r>
    <s v="3726"/>
    <s v="1625"/>
    <x v="4"/>
    <d v="2025-12-29T00:00:00"/>
    <m/>
    <x v="6"/>
    <s v="GRITSCH"/>
    <x v="5"/>
    <x v="6"/>
    <n v="1"/>
    <x v="1"/>
    <s v="TRASEIRO"/>
    <x v="11"/>
    <x v="17"/>
    <s v="COMFORSER CF300"/>
    <x v="1"/>
    <s v="FIAT STRADA"/>
    <s v="SDR8E01"/>
    <n v="126207"/>
    <m/>
    <m/>
    <s v=""/>
    <s v="OK "/>
    <s v="MAUER PNEUS "/>
    <s v="156707-1"/>
    <n v="253"/>
    <n v="253"/>
    <s v=""/>
  </r>
  <r>
    <n v="3727"/>
    <s v="1625"/>
    <x v="4"/>
    <d v="2025-12-29T00:00:00"/>
    <m/>
    <x v="6"/>
    <s v="GRITSCH"/>
    <x v="5"/>
    <x v="6"/>
    <n v="1"/>
    <x v="1"/>
    <s v="TRASEIRO"/>
    <x v="11"/>
    <x v="17"/>
    <s v="COMFORSER CF300"/>
    <x v="1"/>
    <s v="FIAT STRADA"/>
    <s v="SDR8E01"/>
    <n v="126207"/>
    <m/>
    <m/>
    <s v=""/>
    <s v="OK "/>
    <s v="MAUER PNEUS "/>
    <s v="156707-1"/>
    <n v="253"/>
    <n v="253"/>
    <s v=""/>
  </r>
  <r>
    <n v="3736"/>
    <s v="1625"/>
    <x v="4"/>
    <d v="2025-12-29T00:00:00"/>
    <m/>
    <x v="6"/>
    <s v="GRITSCH"/>
    <x v="5"/>
    <x v="6"/>
    <n v="1"/>
    <x v="1"/>
    <s v="DIANTEIRO"/>
    <x v="11"/>
    <x v="17"/>
    <s v="COMFORSER CF300"/>
    <x v="1"/>
    <s v="FIAT STRADA"/>
    <s v="SDR8E01"/>
    <n v="126207"/>
    <m/>
    <m/>
    <s v=""/>
    <s v="OK "/>
    <s v="MAUER PNEUS "/>
    <s v="156707-1"/>
    <n v="253"/>
    <n v="253"/>
    <s v=""/>
  </r>
  <r>
    <n v="3737"/>
    <s v="1825"/>
    <x v="4"/>
    <d v="2025-12-29T00:00:00"/>
    <m/>
    <x v="6"/>
    <s v="GRITSCH"/>
    <x v="5"/>
    <x v="6"/>
    <n v="1"/>
    <x v="1"/>
    <s v="DIANTEIRO"/>
    <x v="11"/>
    <x v="17"/>
    <s v="COMFORSER CF300"/>
    <x v="1"/>
    <s v="FIAT STRADA"/>
    <s v="SDR8E01"/>
    <n v="126207"/>
    <m/>
    <m/>
    <s v=""/>
    <s v="OK "/>
    <s v="MAUER PNEUS "/>
    <s v="156707-1"/>
    <n v="253"/>
    <n v="253"/>
    <s v=""/>
  </r>
  <r>
    <n v="3946"/>
    <s v="3825"/>
    <x v="4"/>
    <d v="2025-12-29T00:00:00"/>
    <m/>
    <x v="6"/>
    <s v="GRITSCH"/>
    <x v="5"/>
    <x v="9"/>
    <n v="1"/>
    <x v="1"/>
    <s v="DIANTEIRO"/>
    <x v="1"/>
    <x v="17"/>
    <s v="COMFORSER CF300"/>
    <x v="1"/>
    <s v="VW SAVEIRO"/>
    <s v="SDU9F80"/>
    <n v="257661"/>
    <m/>
    <m/>
    <s v=""/>
    <s v="OK "/>
    <s v="MAUER PNEUS"/>
    <n v="160851"/>
    <n v="235"/>
    <n v="235"/>
    <s v=""/>
  </r>
  <r>
    <n v="3947"/>
    <s v="3825"/>
    <x v="4"/>
    <d v="2025-12-29T00:00:00"/>
    <m/>
    <x v="6"/>
    <s v="GRITSCH"/>
    <x v="5"/>
    <x v="9"/>
    <n v="1"/>
    <x v="1"/>
    <s v="DIANTEIRO"/>
    <x v="1"/>
    <x v="17"/>
    <s v="COMFORSER CF300"/>
    <x v="1"/>
    <s v="VW SAVEIRO"/>
    <s v="SDU9F80"/>
    <n v="257661"/>
    <m/>
    <m/>
    <s v=""/>
    <s v="OK "/>
    <s v="MAUER PNEUS"/>
    <n v="160851"/>
    <n v="235"/>
    <n v="235"/>
    <s v=""/>
  </r>
  <r>
    <n v="3944"/>
    <s v="3825"/>
    <x v="4"/>
    <d v="2025-12-29T00:00:00"/>
    <m/>
    <x v="6"/>
    <s v="GRITSCH"/>
    <x v="5"/>
    <x v="10"/>
    <n v="1"/>
    <x v="1"/>
    <s v="DIANTEIRO"/>
    <x v="1"/>
    <x v="17"/>
    <s v="COMFORSER CF300"/>
    <x v="1"/>
    <s v="VW SAVEIRO"/>
    <m/>
    <m/>
    <m/>
    <m/>
    <s v=""/>
    <s v="OK "/>
    <s v="MAUER PNEUS"/>
    <n v="160851"/>
    <n v="235"/>
    <n v="235"/>
    <s v=""/>
  </r>
  <r>
    <n v="3945"/>
    <s v="3825"/>
    <x v="4"/>
    <d v="2025-12-29T00:00:00"/>
    <m/>
    <x v="6"/>
    <s v="GRITSCH"/>
    <x v="5"/>
    <x v="10"/>
    <n v="1"/>
    <x v="1"/>
    <s v="DIANTEIRO"/>
    <x v="1"/>
    <x v="17"/>
    <s v="COMFORSER CF300"/>
    <x v="1"/>
    <s v="VW SAVEIRO"/>
    <m/>
    <m/>
    <m/>
    <m/>
    <s v=""/>
    <s v="OK "/>
    <s v="MAUER PNEUS"/>
    <n v="160851"/>
    <n v="235"/>
    <n v="235"/>
    <s v=""/>
  </r>
  <r>
    <s v="3903"/>
    <s v="2825"/>
    <x v="4"/>
    <d v="2025-12-29T00:00:00"/>
    <m/>
    <x v="6"/>
    <s v="GRITSCH"/>
    <x v="2"/>
    <x v="7"/>
    <n v="1"/>
    <x v="0"/>
    <s v="TRASEIRO"/>
    <x v="0"/>
    <x v="39"/>
    <s v="SUNNY NL106"/>
    <x v="1"/>
    <s v="RENAULT MASTER"/>
    <s v="SEL5J85"/>
    <n v="145570"/>
    <m/>
    <m/>
    <s v=""/>
    <s v="OK "/>
    <s v="GOMMA "/>
    <n v="4856"/>
    <n v="499.9"/>
    <n v="499.9"/>
    <s v=""/>
  </r>
  <r>
    <s v="3904"/>
    <s v="2025"/>
    <x v="4"/>
    <d v="2025-12-29T00:00:00"/>
    <m/>
    <x v="6"/>
    <s v="GRITSCH"/>
    <x v="2"/>
    <x v="7"/>
    <n v="1"/>
    <x v="0"/>
    <s v="TRASEIRO"/>
    <x v="0"/>
    <x v="39"/>
    <s v="SUNNY NL106"/>
    <x v="1"/>
    <s v="RENAULT MASTER"/>
    <s v="SEL5J85"/>
    <n v="145570"/>
    <m/>
    <m/>
    <s v=""/>
    <s v="OK "/>
    <s v="GOMMA "/>
    <n v="4856"/>
    <n v="499.9"/>
    <n v="499.9"/>
    <s v=""/>
  </r>
  <r>
    <s v="3907"/>
    <s v="2825"/>
    <x v="4"/>
    <d v="2025-12-29T00:00:00"/>
    <m/>
    <x v="6"/>
    <s v="GRITSCH"/>
    <x v="2"/>
    <x v="7"/>
    <n v="1"/>
    <x v="0"/>
    <s v="DIANTEIRO"/>
    <x v="0"/>
    <x v="39"/>
    <s v="SUNNY NL106"/>
    <x v="1"/>
    <s v="RENAULT MASTER"/>
    <s v="SEL5J85"/>
    <n v="145570"/>
    <m/>
    <m/>
    <s v=""/>
    <s v="OK "/>
    <s v="GOMMA "/>
    <n v="4856"/>
    <n v="499.9"/>
    <n v="499.9"/>
    <s v=""/>
  </r>
  <r>
    <n v="3908"/>
    <s v="2825"/>
    <x v="4"/>
    <d v="2025-12-29T00:00:00"/>
    <m/>
    <x v="6"/>
    <s v="GRITSCH"/>
    <x v="2"/>
    <x v="7"/>
    <n v="1"/>
    <x v="0"/>
    <s v="DIANTEIRO"/>
    <x v="0"/>
    <x v="39"/>
    <s v="SUNNY NL106"/>
    <x v="1"/>
    <s v="RENAULT MASTER"/>
    <s v="SEL5J85"/>
    <n v="145570"/>
    <m/>
    <m/>
    <s v=""/>
    <s v="OK "/>
    <s v="GOMMA "/>
    <n v="4856"/>
    <n v="499.9"/>
    <n v="499.9"/>
    <s v=""/>
  </r>
  <r>
    <s v="3905"/>
    <s v="2825"/>
    <x v="4"/>
    <d v="2025-12-29T00:00:00"/>
    <m/>
    <x v="6"/>
    <s v="GRITSCH"/>
    <x v="5"/>
    <x v="10"/>
    <n v="1"/>
    <x v="0"/>
    <s v="DIANTEIRO"/>
    <x v="0"/>
    <x v="39"/>
    <s v="SUNNY NL106"/>
    <x v="1"/>
    <s v="RENAULT MASTER"/>
    <m/>
    <m/>
    <m/>
    <m/>
    <s v=""/>
    <s v="OK "/>
    <s v="GOMMA "/>
    <s v="30823-1"/>
    <n v="498.77"/>
    <n v="498.77"/>
    <s v=""/>
  </r>
  <r>
    <n v="3906"/>
    <s v="2825"/>
    <x v="4"/>
    <d v="2025-12-29T00:00:00"/>
    <m/>
    <x v="6"/>
    <s v="GRITSCH"/>
    <x v="5"/>
    <x v="10"/>
    <n v="1"/>
    <x v="0"/>
    <s v="DIANTEIRO"/>
    <x v="0"/>
    <x v="39"/>
    <s v="SUNNY NL106"/>
    <x v="1"/>
    <s v="RENAULT MASTER"/>
    <m/>
    <m/>
    <m/>
    <m/>
    <s v=""/>
    <s v="OK "/>
    <s v="GOMMA "/>
    <s v="30823-1"/>
    <n v="498.77"/>
    <n v="498.77"/>
    <s v=""/>
  </r>
  <r>
    <n v="3818"/>
    <s v="2425"/>
    <x v="4"/>
    <d v="2025-12-29T00:00:00"/>
    <m/>
    <x v="6"/>
    <s v="GRITSCH"/>
    <x v="5"/>
    <x v="6"/>
    <n v="1"/>
    <x v="0"/>
    <s v="DIANTEIRO"/>
    <x v="5"/>
    <x v="17"/>
    <s v="COMFORSER CF300"/>
    <x v="1"/>
    <s v="MB SPRINTER"/>
    <s v="SFI6J89"/>
    <n v="51701"/>
    <m/>
    <m/>
    <s v=""/>
    <s v="OK "/>
    <s v="MAUER PNEUS"/>
    <n v="158639"/>
    <n v="459"/>
    <n v="459"/>
    <s v=""/>
  </r>
  <r>
    <n v="3819"/>
    <s v="1825"/>
    <x v="4"/>
    <d v="2025-12-29T00:00:00"/>
    <m/>
    <x v="6"/>
    <s v="GRITSCH"/>
    <x v="5"/>
    <x v="6"/>
    <n v="1"/>
    <x v="0"/>
    <s v="DIANTEIRO"/>
    <x v="5"/>
    <x v="17"/>
    <s v="COMFORSER CF300"/>
    <x v="1"/>
    <s v="MB SPRINTER"/>
    <s v="SFI6J89"/>
    <n v="51701"/>
    <m/>
    <m/>
    <s v=""/>
    <s v="OK "/>
    <s v="MAUER PNEUS"/>
    <n v="158639"/>
    <n v="459"/>
    <n v="459"/>
    <s v=""/>
  </r>
  <r>
    <n v="3820"/>
    <s v="1825"/>
    <x v="4"/>
    <d v="2025-12-29T00:00:00"/>
    <m/>
    <x v="6"/>
    <s v="GRITSCH"/>
    <x v="5"/>
    <x v="6"/>
    <n v="1"/>
    <x v="0"/>
    <s v="TRASEIRO"/>
    <x v="5"/>
    <x v="17"/>
    <s v="COMFORSER CF300"/>
    <x v="1"/>
    <s v="MB SPRINTER"/>
    <s v="SFI6J89"/>
    <n v="51701"/>
    <m/>
    <m/>
    <s v=""/>
    <s v="OK "/>
    <s v="MAUER PNEUS"/>
    <n v="158639"/>
    <n v="459"/>
    <n v="459"/>
    <s v=""/>
  </r>
  <r>
    <n v="3821"/>
    <s v="2425"/>
    <x v="4"/>
    <d v="2025-12-29T00:00:00"/>
    <m/>
    <x v="6"/>
    <s v="GRITSCH"/>
    <x v="5"/>
    <x v="6"/>
    <n v="1"/>
    <x v="0"/>
    <s v="TRASEIRO"/>
    <x v="5"/>
    <x v="17"/>
    <s v="COMFORSER CF300"/>
    <x v="1"/>
    <s v="MB SPRINTER"/>
    <s v="SFI6J89"/>
    <n v="51701"/>
    <m/>
    <m/>
    <s v=""/>
    <s v="OK "/>
    <s v="MAUER PNEUS"/>
    <n v="158639"/>
    <n v="459"/>
    <n v="459"/>
    <s v=""/>
  </r>
  <r>
    <n v="3928"/>
    <s v="3625"/>
    <x v="4"/>
    <d v="2025-12-29T00:00:00"/>
    <m/>
    <x v="6"/>
    <s v="GRITSCH"/>
    <x v="3"/>
    <x v="18"/>
    <n v="1"/>
    <x v="0"/>
    <s v="DIANT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29"/>
    <s v="3625"/>
    <x v="4"/>
    <d v="2025-12-29T00:00:00"/>
    <m/>
    <x v="6"/>
    <s v="GRITSCH"/>
    <x v="3"/>
    <x v="18"/>
    <n v="1"/>
    <x v="0"/>
    <s v="DIANT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30"/>
    <s v="3625"/>
    <x v="4"/>
    <d v="2025-12-29T00:00:00"/>
    <m/>
    <x v="6"/>
    <s v="GRITSCH"/>
    <x v="3"/>
    <x v="18"/>
    <n v="1"/>
    <x v="0"/>
    <s v="TRAS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31"/>
    <s v="3625"/>
    <x v="4"/>
    <d v="2025-12-29T00:00:00"/>
    <m/>
    <x v="6"/>
    <s v="GRITSCH"/>
    <x v="3"/>
    <x v="18"/>
    <n v="1"/>
    <x v="0"/>
    <s v="TRAS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32"/>
    <s v="3625"/>
    <x v="4"/>
    <d v="2025-12-29T00:00:00"/>
    <m/>
    <x v="6"/>
    <s v="GRITSCH"/>
    <x v="3"/>
    <x v="18"/>
    <n v="1"/>
    <x v="0"/>
    <s v="TRAS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33"/>
    <s v="3625"/>
    <x v="4"/>
    <d v="2025-12-29T00:00:00"/>
    <m/>
    <x v="6"/>
    <s v="GRITSCH"/>
    <x v="3"/>
    <x v="18"/>
    <n v="1"/>
    <x v="0"/>
    <s v="TRAS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n v="3952"/>
    <s v="3825"/>
    <x v="5"/>
    <d v="2026-01-06T00:00:00"/>
    <m/>
    <x v="7"/>
    <s v="GRITSCH"/>
    <x v="5"/>
    <x v="9"/>
    <n v="1"/>
    <x v="1"/>
    <s v="DIANTEIRO"/>
    <x v="11"/>
    <x v="17"/>
    <s v="COMFORSER CF300"/>
    <x v="1"/>
    <s v="FIAT STRADA"/>
    <s v="SDR8E10"/>
    <n v="168191"/>
    <m/>
    <m/>
    <s v=""/>
    <s v="OK "/>
    <s v="MAUER PNEUS"/>
    <n v="165817"/>
    <n v="235"/>
    <n v="235"/>
    <s v=""/>
  </r>
  <r>
    <n v="3953"/>
    <s v="3825"/>
    <x v="5"/>
    <d v="2026-01-06T00:00:00"/>
    <m/>
    <x v="7"/>
    <s v="GRITSCH"/>
    <x v="5"/>
    <x v="9"/>
    <n v="1"/>
    <x v="1"/>
    <s v="DIANTEIRO"/>
    <x v="11"/>
    <x v="17"/>
    <s v="COMFORSER CF300"/>
    <x v="1"/>
    <s v="FIAT STRADA"/>
    <s v="SDR8E10"/>
    <n v="168191"/>
    <m/>
    <m/>
    <s v=""/>
    <s v="OK "/>
    <s v="MAUER PNEUS"/>
    <n v="165817"/>
    <n v="235"/>
    <n v="235"/>
    <s v=""/>
  </r>
  <r>
    <n v="3954"/>
    <s v="3825"/>
    <x v="5"/>
    <d v="2026-01-06T00:00:00"/>
    <m/>
    <x v="7"/>
    <s v="GRITSCH"/>
    <x v="5"/>
    <x v="9"/>
    <n v="1"/>
    <x v="1"/>
    <s v="TRASEIRO"/>
    <x v="11"/>
    <x v="17"/>
    <s v="COMFORSER CF300"/>
    <x v="1"/>
    <s v="FIAT STRADA"/>
    <s v="SDR8E10"/>
    <n v="168191"/>
    <m/>
    <m/>
    <s v=""/>
    <s v="OK "/>
    <s v="MAUER PNEUS"/>
    <n v="165817"/>
    <n v="235"/>
    <n v="235"/>
    <s v=""/>
  </r>
  <r>
    <n v="3855"/>
    <s v="3825"/>
    <x v="5"/>
    <d v="2026-01-06T00:00:00"/>
    <m/>
    <x v="7"/>
    <s v="GRITSCH"/>
    <x v="5"/>
    <x v="9"/>
    <n v="1"/>
    <x v="1"/>
    <s v="TRASEIRO"/>
    <x v="11"/>
    <x v="17"/>
    <s v="COMFORSER CF300"/>
    <x v="1"/>
    <s v="FIAT STRADA"/>
    <s v="SDR8E10"/>
    <n v="168191"/>
    <m/>
    <m/>
    <s v=""/>
    <s v="OK "/>
    <s v="MAUER PNEUS"/>
    <n v="165817"/>
    <n v="235"/>
    <n v="235"/>
    <s v=""/>
  </r>
  <r>
    <n v="3734"/>
    <s v="1625"/>
    <x v="5"/>
    <d v="2026-01-06T00:00:00"/>
    <m/>
    <x v="7"/>
    <s v="GRITSCH"/>
    <x v="2"/>
    <x v="14"/>
    <n v="1"/>
    <x v="1"/>
    <s v="DIANTEIRO"/>
    <x v="11"/>
    <x v="17"/>
    <s v="COMFORSER CF300"/>
    <x v="1"/>
    <s v="FIAT STRADA"/>
    <s v="SDT5A68"/>
    <n v="164833"/>
    <m/>
    <m/>
    <s v=""/>
    <s v="OK "/>
    <s v="MAUER PNEUS "/>
    <s v="156707-1"/>
    <n v="253"/>
    <n v="253"/>
    <s v=""/>
  </r>
  <r>
    <n v="3735"/>
    <s v="1625"/>
    <x v="5"/>
    <d v="2026-01-06T00:00:00"/>
    <m/>
    <x v="7"/>
    <s v="GRITSCH"/>
    <x v="2"/>
    <x v="14"/>
    <n v="1"/>
    <x v="1"/>
    <s v="DIANTEIRO"/>
    <x v="11"/>
    <x v="17"/>
    <s v="COMFORSER CF300"/>
    <x v="1"/>
    <s v="FIAT STRADA"/>
    <s v="SDT5A68"/>
    <n v="164833"/>
    <m/>
    <m/>
    <s v=""/>
    <s v="OK "/>
    <s v="MAUER PNEUS "/>
    <s v="156707-1"/>
    <n v="253"/>
    <n v="253"/>
    <s v=""/>
  </r>
  <r>
    <s v="3950"/>
    <s v="3825"/>
    <x v="5"/>
    <d v="2026-01-06T00:00:00"/>
    <m/>
    <x v="7"/>
    <s v="GRITSCH"/>
    <x v="2"/>
    <x v="14"/>
    <n v="1"/>
    <x v="1"/>
    <s v="DIANTEIRO"/>
    <x v="1"/>
    <x v="17"/>
    <s v="COMFORSER CF300"/>
    <x v="1"/>
    <s v="VW SAVEIRO"/>
    <s v="SEI5B94"/>
    <n v="194221"/>
    <m/>
    <m/>
    <s v=""/>
    <s v="OK "/>
    <s v="MAUER PNEUS"/>
    <n v="160851"/>
    <n v="235"/>
    <n v="235"/>
    <s v=""/>
  </r>
  <r>
    <n v="3951"/>
    <s v="3825"/>
    <x v="5"/>
    <d v="2026-01-06T00:00:00"/>
    <m/>
    <x v="7"/>
    <s v="GRITSCH"/>
    <x v="2"/>
    <x v="14"/>
    <n v="1"/>
    <x v="1"/>
    <s v="DIANTEIRO"/>
    <x v="1"/>
    <x v="17"/>
    <s v="COMFORSER CF300"/>
    <x v="1"/>
    <s v="VW SAVEIRO"/>
    <s v="SEI5B94"/>
    <n v="194221"/>
    <m/>
    <m/>
    <s v=""/>
    <s v="OK "/>
    <s v="MAUER PNEUS"/>
    <n v="160851"/>
    <n v="235"/>
    <n v="235"/>
    <s v=""/>
  </r>
  <r>
    <n v="3948"/>
    <s v="3825"/>
    <x v="5"/>
    <d v="2026-01-06T00:00:00"/>
    <m/>
    <x v="7"/>
    <s v="GRITSCH"/>
    <x v="5"/>
    <x v="5"/>
    <n v="1"/>
    <x v="1"/>
    <s v="DIANTEIRO"/>
    <x v="1"/>
    <x v="17"/>
    <s v="COMFORSER CF300"/>
    <x v="1"/>
    <s v="VW SAVEIRO"/>
    <s v="SEP6E28"/>
    <n v="189100"/>
    <m/>
    <m/>
    <s v=""/>
    <s v="OK "/>
    <s v="MAUER PNEUS"/>
    <n v="160851"/>
    <n v="235"/>
    <n v="235"/>
    <s v=""/>
  </r>
  <r>
    <n v="3949"/>
    <s v="3825"/>
    <x v="5"/>
    <d v="2026-01-06T00:00:00"/>
    <m/>
    <x v="7"/>
    <s v="GRITSCH"/>
    <x v="5"/>
    <x v="5"/>
    <n v="1"/>
    <x v="1"/>
    <s v="DIANTEIRO"/>
    <x v="1"/>
    <x v="17"/>
    <s v="COMFORSER CF300"/>
    <x v="1"/>
    <s v="VW SAVEIRO"/>
    <s v="SEP6E28"/>
    <n v="189100"/>
    <m/>
    <m/>
    <s v=""/>
    <s v="OK "/>
    <s v="MAUER PNEUS"/>
    <n v="160851"/>
    <n v="235"/>
    <n v="235"/>
    <s v=""/>
  </r>
  <r>
    <n v="3922"/>
    <s v="2825"/>
    <x v="5"/>
    <d v="2026-01-06T00:00:00"/>
    <m/>
    <x v="7"/>
    <s v="GRITSCH"/>
    <x v="5"/>
    <x v="10"/>
    <n v="1"/>
    <x v="0"/>
    <s v="DIANTEIRO"/>
    <x v="0"/>
    <x v="39"/>
    <s v="SUNNY NL106"/>
    <x v="1"/>
    <s v="RENAULT MASTER"/>
    <s v="BEX8E21"/>
    <n v="231750"/>
    <m/>
    <m/>
    <s v=""/>
    <s v="OK "/>
    <s v="GOMMA "/>
    <s v="5050-1"/>
    <n v="488.71"/>
    <n v="488.71"/>
    <s v=""/>
  </r>
  <r>
    <n v="3923"/>
    <s v="1925"/>
    <x v="5"/>
    <d v="2026-01-06T00:00:00"/>
    <m/>
    <x v="7"/>
    <s v="GRITSCH"/>
    <x v="5"/>
    <x v="10"/>
    <n v="1"/>
    <x v="0"/>
    <s v="DIANTEIRO"/>
    <x v="0"/>
    <x v="39"/>
    <s v="SUNNY NL106"/>
    <x v="1"/>
    <s v="RENAULT MASTER"/>
    <s v="BEX8E21"/>
    <n v="231750"/>
    <m/>
    <m/>
    <s v=""/>
    <s v="OK "/>
    <s v="GOMMA "/>
    <s v="5050-1"/>
    <n v="488.71"/>
    <n v="488.71"/>
    <s v=""/>
  </r>
  <r>
    <n v="3924"/>
    <s v="1925"/>
    <x v="5"/>
    <d v="2026-01-06T00:00:00"/>
    <m/>
    <x v="7"/>
    <s v="GRITSCH"/>
    <x v="5"/>
    <x v="10"/>
    <n v="1"/>
    <x v="0"/>
    <s v="TRASEIRO"/>
    <x v="0"/>
    <x v="39"/>
    <s v="SUNNY NL106"/>
    <x v="1"/>
    <s v="RENAULT MASTER"/>
    <s v="BEX8E21"/>
    <n v="231750"/>
    <m/>
    <m/>
    <s v=""/>
    <s v="OK "/>
    <s v="GOMMA "/>
    <s v="5050-1"/>
    <n v="488.71"/>
    <n v="488.71"/>
    <s v=""/>
  </r>
  <r>
    <n v="3925"/>
    <s v="2825"/>
    <x v="5"/>
    <d v="2026-01-06T00:00:00"/>
    <m/>
    <x v="7"/>
    <s v="GRITSCH"/>
    <x v="5"/>
    <x v="10"/>
    <n v="1"/>
    <x v="0"/>
    <s v="TRASEIRO"/>
    <x v="0"/>
    <x v="39"/>
    <s v="SUNNY NL106"/>
    <x v="1"/>
    <s v="RENAULT MASTER"/>
    <s v="BEX8E21"/>
    <n v="231750"/>
    <m/>
    <m/>
    <s v=""/>
    <s v="OK "/>
    <s v="GOMMA "/>
    <s v="5050-1"/>
    <n v="488.71"/>
    <n v="488.71"/>
    <s v=""/>
  </r>
  <r>
    <s v="3810"/>
    <s v="1925"/>
    <x v="5"/>
    <d v="2026-01-06T00:00:00"/>
    <m/>
    <x v="7"/>
    <s v="GRITSCH"/>
    <x v="5"/>
    <x v="8"/>
    <n v="1"/>
    <x v="0"/>
    <s v="DIANTEIRO"/>
    <x v="0"/>
    <x v="39"/>
    <s v="SUNNY NL106"/>
    <x v="1"/>
    <s v="RENAULT MASTER"/>
    <s v="SEL5J86"/>
    <n v="142624"/>
    <m/>
    <m/>
    <s v=""/>
    <s v="OK "/>
    <s v="GOMMA "/>
    <s v="30823-1"/>
    <n v="498.77"/>
    <n v="498.77"/>
    <s v=""/>
  </r>
  <r>
    <s v="3809"/>
    <s v="1825"/>
    <x v="5"/>
    <d v="2026-01-06T00:00:00"/>
    <m/>
    <x v="7"/>
    <s v="GRITSCH"/>
    <x v="5"/>
    <x v="8"/>
    <n v="1"/>
    <x v="0"/>
    <s v="DIANTEIRO"/>
    <x v="0"/>
    <x v="39"/>
    <s v="SUNNY NL106"/>
    <x v="1"/>
    <s v="RENAULT MASTER"/>
    <s v="SEL5J86"/>
    <n v="142624"/>
    <m/>
    <m/>
    <s v=""/>
    <s v="OK "/>
    <s v="GOMMA "/>
    <s v="30823-1"/>
    <n v="498.77"/>
    <n v="498.77"/>
    <s v=""/>
  </r>
  <r>
    <n v="3815"/>
    <s v="1825"/>
    <x v="5"/>
    <d v="2026-01-06T00:00:00"/>
    <m/>
    <x v="7"/>
    <s v="GRITSCH"/>
    <x v="5"/>
    <x v="8"/>
    <n v="1"/>
    <x v="0"/>
    <s v="DIANTEIRO"/>
    <x v="5"/>
    <x v="17"/>
    <s v="COMFORSER CF300"/>
    <x v="1"/>
    <s v="MB SPRINTER"/>
    <s v="SFM3H46"/>
    <n v="38000"/>
    <m/>
    <m/>
    <s v=""/>
    <s v="OK "/>
    <s v="GOMMA "/>
    <n v="158639"/>
    <n v="459"/>
    <n v="459"/>
    <s v=""/>
  </r>
  <r>
    <s v="3816"/>
    <s v="1825"/>
    <x v="5"/>
    <d v="2026-01-06T00:00:00"/>
    <m/>
    <x v="7"/>
    <s v="GRITSCH"/>
    <x v="5"/>
    <x v="8"/>
    <n v="1"/>
    <x v="0"/>
    <s v="DIANTEIRO"/>
    <x v="5"/>
    <x v="17"/>
    <s v="COMFORSER CF300"/>
    <x v="1"/>
    <s v="MB SPRINTER"/>
    <s v="SFM3H46"/>
    <n v="38000"/>
    <m/>
    <m/>
    <s v=""/>
    <s v="OK "/>
    <s v="GOMMA "/>
    <n v="158639"/>
    <n v="459"/>
    <n v="459"/>
    <s v=""/>
  </r>
  <r>
    <n v="3917"/>
    <s v="4425"/>
    <x v="5"/>
    <d v="2026-01-08T00:00:00"/>
    <m/>
    <x v="7"/>
    <s v="GRITSCH"/>
    <x v="5"/>
    <x v="4"/>
    <n v="1"/>
    <x v="0"/>
    <s v="DIANTEIRO"/>
    <x v="0"/>
    <x v="17"/>
    <s v="COMFORSER CF300"/>
    <x v="1"/>
    <s v="RENAULT MASTER"/>
    <s v="SFA6I76"/>
    <n v="124198"/>
    <m/>
    <m/>
    <s v=""/>
    <s v="OK "/>
    <s v="MAUER PNEUS"/>
    <n v="164794"/>
    <n v="429"/>
    <n v="429"/>
    <s v=""/>
  </r>
  <r>
    <n v="3927"/>
    <s v="4425"/>
    <x v="5"/>
    <d v="2026-01-08T00:00:00"/>
    <m/>
    <x v="7"/>
    <s v="GRITSCH"/>
    <x v="5"/>
    <x v="4"/>
    <n v="1"/>
    <x v="0"/>
    <s v="DIANTEIRO"/>
    <x v="0"/>
    <x v="17"/>
    <s v="COMFORSER CF300"/>
    <x v="1"/>
    <s v="RENAULT MASTER"/>
    <s v="SFA6I76"/>
    <n v="124198"/>
    <m/>
    <m/>
    <s v=""/>
    <s v="OK "/>
    <s v="MAUER PNEUS"/>
    <n v="164794"/>
    <n v="429"/>
    <n v="429"/>
    <s v=""/>
  </r>
  <r>
    <s v="3996"/>
    <s v="4225"/>
    <x v="5"/>
    <d v="2026-01-12T00:00:00"/>
    <m/>
    <x v="7"/>
    <s v="GRITSCH"/>
    <x v="1"/>
    <x v="2"/>
    <n v="1"/>
    <x v="1"/>
    <s v="TRASEIRO"/>
    <x v="1"/>
    <x v="17"/>
    <s v="COMFORSER CF300"/>
    <x v="1"/>
    <s v="VW SAVEIRO"/>
    <s v="SDU9F54"/>
    <n v="177117"/>
    <m/>
    <m/>
    <s v=""/>
    <s v="OK "/>
    <s v="MAUER PNEUS"/>
    <n v="164179"/>
    <n v="232.9"/>
    <n v="232.9"/>
    <s v=""/>
  </r>
  <r>
    <s v="3997"/>
    <s v="4225"/>
    <x v="5"/>
    <d v="2026-01-12T00:00:00"/>
    <m/>
    <x v="7"/>
    <s v="GRITSCH"/>
    <x v="1"/>
    <x v="2"/>
    <n v="1"/>
    <x v="1"/>
    <s v="TRASEIRO"/>
    <x v="1"/>
    <x v="17"/>
    <s v="COMFORSER CF300"/>
    <x v="1"/>
    <s v="VW SAVEIRO"/>
    <s v="SDU9F54"/>
    <n v="177117"/>
    <m/>
    <m/>
    <s v=""/>
    <s v="OK "/>
    <s v="MAUER PNEUS"/>
    <n v="164179"/>
    <n v="232.9"/>
    <n v="232.9"/>
    <s v=""/>
  </r>
  <r>
    <s v="3914"/>
    <s v="2025"/>
    <x v="5"/>
    <d v="2026-01-12T00:00:00"/>
    <m/>
    <x v="7"/>
    <s v="GRITSCH"/>
    <x v="1"/>
    <x v="2"/>
    <n v="1"/>
    <x v="0"/>
    <s v="DIANTEIRO"/>
    <x v="0"/>
    <x v="17"/>
    <s v="COMFORSER CF300"/>
    <x v="1"/>
    <s v="RENAULT MASTER"/>
    <s v="BEX8E19"/>
    <n v="153479"/>
    <m/>
    <m/>
    <s v=""/>
    <s v="OK "/>
    <s v="MAUER PNEUS"/>
    <n v="164794"/>
    <n v="429"/>
    <n v="429"/>
    <s v=""/>
  </r>
  <r>
    <s v="3915"/>
    <s v="2025"/>
    <x v="5"/>
    <d v="2026-01-12T00:00:00"/>
    <m/>
    <x v="7"/>
    <s v="GRITSCH"/>
    <x v="1"/>
    <x v="2"/>
    <n v="1"/>
    <x v="0"/>
    <s v="DIANTEIRO"/>
    <x v="0"/>
    <x v="17"/>
    <s v="COMFORSER CF300"/>
    <x v="1"/>
    <s v="RENAULT MASTER"/>
    <s v="BEX8E19"/>
    <n v="153479"/>
    <m/>
    <m/>
    <s v=""/>
    <s v="OK "/>
    <s v="MAUER PNEUS"/>
    <n v="164794"/>
    <n v="429"/>
    <n v="429"/>
    <s v=""/>
  </r>
  <r>
    <s v="3918"/>
    <s v="3225"/>
    <x v="5"/>
    <d v="2026-01-12T00:00:00"/>
    <m/>
    <x v="7"/>
    <s v="GRITSCH"/>
    <x v="1"/>
    <x v="2"/>
    <n v="1"/>
    <x v="0"/>
    <s v="TRASEIRO"/>
    <x v="0"/>
    <x v="17"/>
    <s v="COMFORSER CF300"/>
    <x v="1"/>
    <s v="RENAULT MASTER"/>
    <s v="BEX8E19"/>
    <n v="153479"/>
    <m/>
    <m/>
    <s v=""/>
    <s v="OK "/>
    <s v="MAUER PNEUS"/>
    <n v="164794"/>
    <n v="429"/>
    <n v="429"/>
    <s v=""/>
  </r>
  <r>
    <s v="3919"/>
    <s v="1925"/>
    <x v="5"/>
    <d v="2026-01-12T00:00:00"/>
    <m/>
    <x v="7"/>
    <s v="GRITSCH"/>
    <x v="1"/>
    <x v="2"/>
    <n v="1"/>
    <x v="0"/>
    <s v="TRASEIRO"/>
    <x v="0"/>
    <x v="17"/>
    <s v="COMFORSER CF300"/>
    <x v="1"/>
    <s v="RENAULT MASTER"/>
    <s v="BEX8E19"/>
    <n v="153479"/>
    <m/>
    <m/>
    <s v=""/>
    <s v="OK "/>
    <s v="MAUER PNEUS"/>
    <n v="164794"/>
    <n v="429"/>
    <n v="429"/>
    <s v=""/>
  </r>
  <r>
    <s v="3830"/>
    <s v="4425"/>
    <x v="5"/>
    <d v="2026-01-12T00:00:00"/>
    <m/>
    <x v="7"/>
    <s v="GRITSCH"/>
    <x v="5"/>
    <x v="4"/>
    <n v="1"/>
    <x v="0"/>
    <s v="DIANTEIRO"/>
    <x v="0"/>
    <x v="17"/>
    <s v="COMFORSER CF300"/>
    <x v="1"/>
    <s v="RENAULT MASTER"/>
    <s v="SEL1F45"/>
    <n v="37362"/>
    <m/>
    <n v="-116117"/>
    <s v=""/>
    <s v="OK "/>
    <s v="MAUER PNEUS"/>
    <n v="164794"/>
    <n v="429"/>
    <n v="429"/>
    <s v=""/>
  </r>
  <r>
    <s v="3831"/>
    <s v="4425"/>
    <x v="5"/>
    <d v="2026-01-12T00:00:00"/>
    <m/>
    <x v="7"/>
    <s v="GRITSCH"/>
    <x v="5"/>
    <x v="4"/>
    <n v="1"/>
    <x v="0"/>
    <s v="DIANTEIRO"/>
    <x v="0"/>
    <x v="17"/>
    <s v="COMFORSER CF300"/>
    <x v="1"/>
    <s v="RENAULT MASTER"/>
    <s v="SEL1F45"/>
    <n v="37362"/>
    <m/>
    <m/>
    <s v=""/>
    <s v="OK "/>
    <s v="MAUER PNEUS"/>
    <n v="164794"/>
    <n v="429"/>
    <n v="429"/>
    <s v=""/>
  </r>
  <r>
    <s v="3920"/>
    <s v="1825"/>
    <x v="5"/>
    <d v="2026-01-12T00:00:00"/>
    <m/>
    <x v="7"/>
    <s v="GRITSCH"/>
    <x v="1"/>
    <x v="2"/>
    <n v="1"/>
    <x v="0"/>
    <s v="DIANTEIRO"/>
    <x v="0"/>
    <x v="17"/>
    <s v="COMFORSER CF300"/>
    <x v="1"/>
    <s v="RENAULT MASTER"/>
    <s v="SES1B65"/>
    <n v="135394"/>
    <m/>
    <m/>
    <s v=""/>
    <s v="OK "/>
    <s v="MAUER PNEUS"/>
    <n v="164794"/>
    <n v="429"/>
    <n v="429"/>
    <s v=""/>
  </r>
  <r>
    <s v="3921"/>
    <s v="3225"/>
    <x v="5"/>
    <d v="2026-01-12T00:00:00"/>
    <m/>
    <x v="7"/>
    <s v="GRITSCH"/>
    <x v="1"/>
    <x v="2"/>
    <n v="1"/>
    <x v="0"/>
    <s v="DIANTEIRO"/>
    <x v="0"/>
    <x v="17"/>
    <s v="COMFORSER CF300"/>
    <x v="1"/>
    <s v="RENAULT MASTER"/>
    <s v="SES1B65"/>
    <n v="135394"/>
    <m/>
    <m/>
    <s v=""/>
    <s v="OK "/>
    <s v="MAUER PNEUS"/>
    <n v="164794"/>
    <n v="429"/>
    <n v="429"/>
    <s v=""/>
  </r>
  <r>
    <s v="3911"/>
    <s v="2825"/>
    <x v="5"/>
    <d v="2026-01-12T00:00:00"/>
    <m/>
    <x v="7"/>
    <s v="GRITSCH"/>
    <x v="1"/>
    <x v="2"/>
    <n v="1"/>
    <x v="0"/>
    <s v="TRASEIRO"/>
    <x v="0"/>
    <x v="17"/>
    <s v="COMFORSER CF300"/>
    <x v="1"/>
    <s v="RENAULT MASTER"/>
    <s v="SES1B65"/>
    <n v="135394"/>
    <m/>
    <m/>
    <s v=""/>
    <s v="OK "/>
    <s v="MAUER PNEUS"/>
    <n v="164794"/>
    <n v="429"/>
    <n v="429"/>
    <s v=""/>
  </r>
  <r>
    <s v="3912"/>
    <s v="1925"/>
    <x v="5"/>
    <d v="2026-01-12T00:00:00"/>
    <m/>
    <x v="7"/>
    <s v="GRITSCH"/>
    <x v="1"/>
    <x v="2"/>
    <n v="1"/>
    <x v="0"/>
    <s v="TRASEIRO"/>
    <x v="0"/>
    <x v="17"/>
    <s v="COMFORSER CF300"/>
    <x v="1"/>
    <s v="RENAULT MASTER"/>
    <s v="SES1B65"/>
    <n v="135394"/>
    <m/>
    <m/>
    <s v=""/>
    <s v="OK "/>
    <s v="MAUER PNEUS"/>
    <n v="164794"/>
    <n v="429"/>
    <n v="429"/>
    <s v=""/>
  </r>
  <r>
    <s v="3980"/>
    <s v="20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SFI4A19"/>
    <n v="104695"/>
    <m/>
    <m/>
    <s v=""/>
    <s v="OK "/>
    <s v="MAUER PNEUS"/>
    <n v="165604"/>
    <n v="459"/>
    <n v="459"/>
    <s v=""/>
  </r>
  <r>
    <s v="3981"/>
    <s v="24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SFI4A19"/>
    <n v="104695"/>
    <m/>
    <m/>
    <s v=""/>
    <s v="OK "/>
    <s v="MAUER PNEUS"/>
    <n v="165604"/>
    <n v="459"/>
    <n v="459"/>
    <s v=""/>
  </r>
  <r>
    <s v="3982"/>
    <s v="22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SFI4A19"/>
    <n v="104695"/>
    <m/>
    <m/>
    <s v=""/>
    <s v="OK "/>
    <s v="MAUER PNEUS"/>
    <n v="165604"/>
    <n v="459"/>
    <n v="459"/>
    <s v=""/>
  </r>
  <r>
    <s v="3983"/>
    <s v="24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SFI4A19"/>
    <n v="104695"/>
    <m/>
    <m/>
    <s v=""/>
    <s v="OK "/>
    <s v="MAUER PNEUS"/>
    <n v="165604"/>
    <n v="459"/>
    <n v="459"/>
    <s v=""/>
  </r>
  <r>
    <s v="3988"/>
    <s v="16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TAS4H02"/>
    <n v="40000"/>
    <m/>
    <m/>
    <s v=""/>
    <s v="OK "/>
    <s v="MAUER PNEUS"/>
    <n v="165604"/>
    <n v="459"/>
    <n v="459"/>
    <s v=""/>
  </r>
  <r>
    <s v="3989"/>
    <s v="22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TAS4H02"/>
    <n v="40000"/>
    <m/>
    <m/>
    <s v=""/>
    <s v="OK "/>
    <s v="MAUER PNEUS"/>
    <n v="165604"/>
    <n v="459"/>
    <n v="459"/>
    <s v=""/>
  </r>
  <r>
    <s v="3990"/>
    <s v="24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TAS4H02"/>
    <n v="40000"/>
    <m/>
    <m/>
    <s v=""/>
    <s v="OK "/>
    <s v="MAUER PNEUS"/>
    <n v="165604"/>
    <n v="459"/>
    <n v="459"/>
    <s v=""/>
  </r>
  <r>
    <s v="3991"/>
    <s v="24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TAS4H02"/>
    <n v="40000"/>
    <m/>
    <m/>
    <s v=""/>
    <s v="OK "/>
    <s v="MAUER PNEUS"/>
    <n v="165604"/>
    <n v="459"/>
    <n v="459"/>
    <s v=""/>
  </r>
  <r>
    <s v="3984"/>
    <s v="24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TAS4H12"/>
    <n v="112384"/>
    <m/>
    <m/>
    <s v=""/>
    <s v="OK "/>
    <s v="MAUER PNEUS"/>
    <n v="165604"/>
    <n v="459"/>
    <n v="459"/>
    <s v=""/>
  </r>
  <r>
    <s v="3985"/>
    <s v="24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TAS4H12"/>
    <n v="112384"/>
    <m/>
    <m/>
    <s v=""/>
    <s v="OK "/>
    <s v="MAUER PNEUS"/>
    <n v="165604"/>
    <n v="459"/>
    <n v="459"/>
    <s v=""/>
  </r>
  <r>
    <s v="3986"/>
    <s v="16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TAS4H12"/>
    <n v="112384"/>
    <m/>
    <m/>
    <s v=""/>
    <s v="OK "/>
    <s v="MAUER PNEUS"/>
    <n v="165604"/>
    <n v="459"/>
    <n v="459"/>
    <s v=""/>
  </r>
  <r>
    <s v="3987"/>
    <s v="24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TAS4H12"/>
    <n v="112384"/>
    <m/>
    <m/>
    <s v=""/>
    <s v="OK "/>
    <s v="MAUER PNEUS"/>
    <n v="165604"/>
    <n v="459"/>
    <n v="459"/>
    <s v=""/>
  </r>
  <r>
    <n v="3901"/>
    <s v="3025"/>
    <x v="5"/>
    <d v="2026-01-15T00:00:00"/>
    <m/>
    <x v="7"/>
    <s v="GRITSCH"/>
    <x v="5"/>
    <x v="6"/>
    <n v="1"/>
    <x v="4"/>
    <s v="DIANTEIRO"/>
    <x v="10"/>
    <x v="33"/>
    <s v="AMULET AT505"/>
    <x v="1"/>
    <s v="CAMINHÃO VW 24.280"/>
    <s v="RHA3E79"/>
    <n v="616.71699999999998"/>
    <m/>
    <m/>
    <s v=""/>
    <s v="OK "/>
    <s v="GOMMA "/>
    <s v="4976-1"/>
    <n v="1633.34"/>
    <n v="1633.34"/>
    <s v=""/>
  </r>
  <r>
    <n v="3902"/>
    <s v="3025"/>
    <x v="5"/>
    <d v="2026-01-15T00:00:00"/>
    <m/>
    <x v="7"/>
    <s v="GRITSCH"/>
    <x v="5"/>
    <x v="6"/>
    <n v="1"/>
    <x v="4"/>
    <s v="DIANTEIRO"/>
    <x v="10"/>
    <x v="33"/>
    <s v="AMULET AT505"/>
    <x v="1"/>
    <s v="CAMINHÃO VW 24.280"/>
    <s v="RHA3E79"/>
    <n v="616.71699999999998"/>
    <m/>
    <m/>
    <s v=""/>
    <s v="OK "/>
    <s v="GOMMA "/>
    <s v="4976-1"/>
    <n v="1633.34"/>
    <n v="1633.34"/>
    <s v=""/>
  </r>
  <r>
    <n v="3895"/>
    <s v="3025"/>
    <x v="5"/>
    <d v="2026-01-15T00:00:00"/>
    <m/>
    <x v="7"/>
    <s v="GRITSCH"/>
    <x v="5"/>
    <x v="6"/>
    <n v="1"/>
    <x v="4"/>
    <s v="TRASEIRO"/>
    <x v="10"/>
    <x v="33"/>
    <s v="AMULET AT505"/>
    <x v="1"/>
    <s v="CAMINHÃO VW 24.280"/>
    <s v="RHA3E79"/>
    <n v="616.71699999999998"/>
    <m/>
    <m/>
    <s v=""/>
    <s v="OK "/>
    <s v="GOMMA "/>
    <s v="4976-1"/>
    <n v="1633.34"/>
    <n v="1633.34"/>
    <s v=""/>
  </r>
  <r>
    <n v="3896"/>
    <s v="2825"/>
    <x v="5"/>
    <d v="2026-01-15T00:00:00"/>
    <m/>
    <x v="7"/>
    <s v="GRITSCH"/>
    <x v="5"/>
    <x v="6"/>
    <n v="1"/>
    <x v="4"/>
    <s v="TRASEIRO"/>
    <x v="10"/>
    <x v="33"/>
    <s v="AMULET AT505"/>
    <x v="1"/>
    <s v="CAMINHÃO VW 24.280"/>
    <s v="RHA3E79"/>
    <n v="616.71699999999998"/>
    <m/>
    <m/>
    <s v=""/>
    <s v="OK "/>
    <s v="GOMMA "/>
    <s v="4976-1"/>
    <n v="1633.34"/>
    <n v="1633.34"/>
    <s v=""/>
  </r>
  <r>
    <s v="3962"/>
    <s v="2625"/>
    <x v="5"/>
    <d v="2026-01-15T00:00:00"/>
    <m/>
    <x v="7"/>
    <s v="GRITSCH"/>
    <x v="2"/>
    <x v="14"/>
    <n v="1"/>
    <x v="1"/>
    <s v="TRASEIRO"/>
    <x v="11"/>
    <x v="59"/>
    <s v="MAXTREX"/>
    <x v="1"/>
    <s v="FIAT STRADA"/>
    <s v="SDT5A68"/>
    <n v="166602"/>
    <m/>
    <m/>
    <s v=""/>
    <s v="OK "/>
    <s v="MAUER PNEUS"/>
    <s v="164179-1"/>
    <n v="245.9"/>
    <n v="245.9"/>
    <s v=""/>
  </r>
  <r>
    <s v="3963"/>
    <s v="2625"/>
    <x v="5"/>
    <d v="2026-01-15T00:00:00"/>
    <m/>
    <x v="7"/>
    <s v="GRITSCH"/>
    <x v="2"/>
    <x v="14"/>
    <n v="1"/>
    <x v="1"/>
    <s v="TRASEIRO"/>
    <x v="11"/>
    <x v="59"/>
    <s v="MAXTREX"/>
    <x v="1"/>
    <s v="FIAT STRADA"/>
    <s v="SDT5A68"/>
    <n v="166602"/>
    <m/>
    <m/>
    <s v=""/>
    <s v="OK "/>
    <s v="MAUER PNEUS"/>
    <s v="164179-1"/>
    <n v="245.9"/>
    <n v="245.9"/>
    <s v=""/>
  </r>
  <r>
    <s v="3964"/>
    <s v="2525"/>
    <x v="5"/>
    <d v="2026-01-15T00:00:00"/>
    <m/>
    <x v="7"/>
    <s v="GRITSCH"/>
    <x v="2"/>
    <x v="3"/>
    <n v="1"/>
    <x v="1"/>
    <s v="DIANTEIRO"/>
    <x v="11"/>
    <x v="59"/>
    <s v="MAXTREX"/>
    <x v="1"/>
    <s v="FIAT STRADA"/>
    <s v="SDT8I68"/>
    <n v="140138"/>
    <m/>
    <m/>
    <s v=""/>
    <s v="OK "/>
    <s v="MAUER PNEUS"/>
    <s v="164179-1"/>
    <n v="245.9"/>
    <n v="245.9"/>
    <s v=""/>
  </r>
  <r>
    <s v="3965"/>
    <s v="2525"/>
    <x v="5"/>
    <d v="2026-01-15T00:00:00"/>
    <m/>
    <x v="7"/>
    <s v="GRITSCH"/>
    <x v="2"/>
    <x v="3"/>
    <n v="1"/>
    <x v="1"/>
    <s v="DIANTEIRO"/>
    <x v="11"/>
    <x v="59"/>
    <s v="MAXTREX"/>
    <x v="1"/>
    <s v="FIAT STRADA"/>
    <s v="SDT8I68"/>
    <n v="140138"/>
    <m/>
    <m/>
    <s v=""/>
    <s v="OK "/>
    <s v="MAUER PNEUS"/>
    <s v="164179-1"/>
    <n v="245.9"/>
    <n v="245.9"/>
    <s v=""/>
  </r>
  <r>
    <s v="3958"/>
    <s v="2625"/>
    <x v="5"/>
    <d v="2026-01-15T00:00:00"/>
    <m/>
    <x v="7"/>
    <s v="GRITSCH"/>
    <x v="5"/>
    <x v="22"/>
    <n v="1"/>
    <x v="1"/>
    <s v="DIANTEIRO"/>
    <x v="11"/>
    <x v="59"/>
    <s v="MAXTREX"/>
    <x v="1"/>
    <s v="FIAT STRADA"/>
    <s v="SDT8J51"/>
    <n v="160057"/>
    <m/>
    <m/>
    <s v=""/>
    <s v="OK "/>
    <s v="MAUER PNEUS"/>
    <s v="164179-1"/>
    <n v="245.9"/>
    <n v="245.9"/>
    <s v=""/>
  </r>
  <r>
    <s v="3929"/>
    <s v="2625"/>
    <x v="5"/>
    <d v="2026-01-15T00:00:00"/>
    <m/>
    <x v="7"/>
    <s v="GRITSCH"/>
    <x v="5"/>
    <x v="22"/>
    <n v="1"/>
    <x v="1"/>
    <s v="DIANTEIRO"/>
    <x v="11"/>
    <x v="59"/>
    <s v="MAXTREX"/>
    <x v="1"/>
    <s v="FIAT STRADA"/>
    <s v="SDT8J51"/>
    <n v="160057"/>
    <m/>
    <m/>
    <s v=""/>
    <s v="OK "/>
    <s v="MAUER PNEUS"/>
    <s v="164179-1"/>
    <n v="245.9"/>
    <n v="245.9"/>
    <s v=""/>
  </r>
  <r>
    <s v="3960"/>
    <s v="2625"/>
    <x v="5"/>
    <d v="2026-01-15T00:00:00"/>
    <m/>
    <x v="7"/>
    <s v="GRITSCH"/>
    <x v="5"/>
    <x v="22"/>
    <n v="1"/>
    <x v="1"/>
    <s v="TRASEIRO"/>
    <x v="11"/>
    <x v="59"/>
    <s v="MAXTREX"/>
    <x v="1"/>
    <s v="FIAT STRADA"/>
    <s v="SDT8J51"/>
    <n v="160057"/>
    <m/>
    <m/>
    <s v=""/>
    <s v="OK "/>
    <s v="MAUER PNEUS"/>
    <s v="164179-1"/>
    <n v="245.9"/>
    <n v="245.9"/>
    <s v=""/>
  </r>
  <r>
    <s v="3961"/>
    <s v="2625"/>
    <x v="5"/>
    <d v="2026-01-15T00:00:00"/>
    <m/>
    <x v="7"/>
    <s v="GRITSCH"/>
    <x v="5"/>
    <x v="22"/>
    <n v="1"/>
    <x v="1"/>
    <s v="TRASEIRO"/>
    <x v="11"/>
    <x v="59"/>
    <s v="MAXTREX"/>
    <x v="1"/>
    <s v="FIAT STRADA"/>
    <s v="SDT8J51"/>
    <n v="160057"/>
    <m/>
    <m/>
    <s v=""/>
    <s v="OK "/>
    <s v="MAUER PNEUS"/>
    <s v="164179-1"/>
    <n v="245.9"/>
    <n v="245.9"/>
    <s v=""/>
  </r>
  <r>
    <s v="3971"/>
    <s v="2625"/>
    <x v="5"/>
    <d v="2026-01-15T00:00:00"/>
    <m/>
    <x v="7"/>
    <s v="GRITSCH"/>
    <x v="2"/>
    <x v="3"/>
    <n v="1"/>
    <x v="1"/>
    <s v="DIANTEIRO"/>
    <x v="11"/>
    <x v="59"/>
    <s v="MAXTREX"/>
    <x v="1"/>
    <s v="FIAT STRADA"/>
    <s v="SDT8J63"/>
    <n v="182551"/>
    <m/>
    <m/>
    <s v=""/>
    <s v="OK "/>
    <s v="MAUER PNEUS"/>
    <s v="164179-1"/>
    <n v="245.9"/>
    <n v="245.9"/>
    <s v=""/>
  </r>
  <r>
    <s v="3972"/>
    <s v="2725"/>
    <x v="5"/>
    <d v="2026-01-15T00:00:00"/>
    <m/>
    <x v="7"/>
    <s v="GRITSCH"/>
    <x v="2"/>
    <x v="3"/>
    <n v="1"/>
    <x v="1"/>
    <s v="DIANTEIRO"/>
    <x v="11"/>
    <x v="59"/>
    <s v="MAXTREX"/>
    <x v="1"/>
    <s v="FIAT STRADA"/>
    <s v="SDT8J63"/>
    <n v="182551"/>
    <m/>
    <m/>
    <s v=""/>
    <s v="OK "/>
    <s v="MAUER PNEUS"/>
    <s v="164179-1"/>
    <n v="245.9"/>
    <n v="245.9"/>
    <s v=""/>
  </r>
  <r>
    <s v="3973"/>
    <s v="2625"/>
    <x v="5"/>
    <d v="2026-01-15T00:00:00"/>
    <m/>
    <x v="7"/>
    <s v="GRITSCH"/>
    <x v="2"/>
    <x v="3"/>
    <n v="1"/>
    <x v="1"/>
    <s v="TRASEIRO"/>
    <x v="11"/>
    <x v="59"/>
    <s v="MAXTREX"/>
    <x v="1"/>
    <s v="FIAT STRADA"/>
    <s v="SDT8J63"/>
    <n v="182551"/>
    <m/>
    <m/>
    <s v=""/>
    <s v="OK "/>
    <s v="MAUER PNEUS"/>
    <s v="164179-1"/>
    <n v="245.9"/>
    <n v="245.9"/>
    <s v=""/>
  </r>
  <r>
    <s v="3974"/>
    <s v="2625"/>
    <x v="5"/>
    <d v="2026-01-15T00:00:00"/>
    <m/>
    <x v="7"/>
    <s v="GRITSCH"/>
    <x v="2"/>
    <x v="3"/>
    <n v="1"/>
    <x v="1"/>
    <s v="TRASEIRO"/>
    <x v="11"/>
    <x v="59"/>
    <s v="MAXTREX"/>
    <x v="1"/>
    <s v="FIAT STRADA"/>
    <s v="SDT8J63"/>
    <n v="182551"/>
    <m/>
    <m/>
    <s v=""/>
    <s v="OK "/>
    <s v="MAUER PNEUS"/>
    <s v="164179-1"/>
    <n v="245.9"/>
    <n v="245.9"/>
    <s v=""/>
  </r>
  <r>
    <s v="3956"/>
    <s v="2725"/>
    <x v="5"/>
    <d v="2026-01-15T00:00:00"/>
    <m/>
    <x v="7"/>
    <s v="GRITSCH"/>
    <x v="5"/>
    <x v="22"/>
    <n v="1"/>
    <x v="1"/>
    <s v="DIANTEIRO"/>
    <x v="11"/>
    <x v="59"/>
    <s v="MAXTREX"/>
    <x v="1"/>
    <s v="FIAT STRADA"/>
    <s v="SED9B32"/>
    <n v="110428"/>
    <m/>
    <m/>
    <s v=""/>
    <s v="OK "/>
    <s v="MAUER PNEUS"/>
    <s v="164179-1"/>
    <n v="245.9"/>
    <n v="245.9"/>
    <s v=""/>
  </r>
  <r>
    <s v="3957"/>
    <s v="2625"/>
    <x v="5"/>
    <d v="2026-01-15T00:00:00"/>
    <m/>
    <x v="7"/>
    <s v="GRITSCH"/>
    <x v="5"/>
    <x v="22"/>
    <n v="1"/>
    <x v="1"/>
    <s v="DIANTEIRO"/>
    <x v="11"/>
    <x v="59"/>
    <s v="MAXTREX"/>
    <x v="1"/>
    <s v="FIAT STRADA"/>
    <s v="SED9B32"/>
    <n v="110428"/>
    <m/>
    <m/>
    <s v=""/>
    <s v="OK "/>
    <s v="MAUER PNEUS"/>
    <s v="164179-1"/>
    <n v="245.9"/>
    <n v="245.9"/>
    <s v=""/>
  </r>
  <r>
    <s v="4005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DU9E81"/>
    <n v="211487"/>
    <m/>
    <m/>
    <s v=""/>
    <s v="OK "/>
    <s v="MAUER PNEUS"/>
    <n v="164179"/>
    <n v="232.9"/>
    <n v="232.9"/>
    <s v=""/>
  </r>
  <r>
    <s v="4006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DU9E81"/>
    <n v="211487"/>
    <m/>
    <m/>
    <s v=""/>
    <s v="OK "/>
    <s v="MAUER PNEUS"/>
    <n v="164179"/>
    <n v="232.9"/>
    <n v="232.9"/>
    <s v=""/>
  </r>
  <r>
    <s v="4000"/>
    <s v="4425"/>
    <x v="5"/>
    <d v="2026-01-15T00:00:00"/>
    <m/>
    <x v="7"/>
    <s v="GRITSCH"/>
    <x v="2"/>
    <x v="3"/>
    <n v="1"/>
    <x v="1"/>
    <s v="TRASEIRO"/>
    <x v="1"/>
    <x v="17"/>
    <s v="COMFORSER CF300"/>
    <x v="1"/>
    <s v="VW SAVEIRO"/>
    <s v="SDU9E81"/>
    <n v="211487"/>
    <m/>
    <m/>
    <s v=""/>
    <s v="OK "/>
    <s v="MAUER PNEUS"/>
    <n v="164179"/>
    <n v="232.9"/>
    <n v="232.9"/>
    <s v=""/>
  </r>
  <r>
    <s v="4015"/>
    <s v="4425"/>
    <x v="5"/>
    <d v="2026-01-15T00:00:00"/>
    <m/>
    <x v="7"/>
    <s v="GRITSCH"/>
    <x v="2"/>
    <x v="3"/>
    <n v="1"/>
    <x v="1"/>
    <s v="TRASEIRO"/>
    <x v="1"/>
    <x v="17"/>
    <s v="COMFORSER CF300"/>
    <x v="1"/>
    <s v="VW SAVEIRO"/>
    <s v="SDU9E81"/>
    <n v="211487"/>
    <m/>
    <m/>
    <s v=""/>
    <s v="OK "/>
    <s v="MAUER PNEUS"/>
    <n v="164179"/>
    <n v="232.9"/>
    <n v="232.9"/>
    <s v=""/>
  </r>
  <r>
    <n v="4001"/>
    <s v="4425"/>
    <x v="5"/>
    <d v="2026-01-15T00:00:00"/>
    <m/>
    <x v="7"/>
    <s v="GRITSCH"/>
    <x v="5"/>
    <x v="6"/>
    <n v="1"/>
    <x v="1"/>
    <s v="DIANTEIRO"/>
    <x v="1"/>
    <x v="17"/>
    <s v="COMFORSER CF300"/>
    <x v="1"/>
    <s v="VW SAVEIRO"/>
    <s v="SDU9E86"/>
    <n v="174619"/>
    <m/>
    <m/>
    <s v=""/>
    <s v="OK "/>
    <s v="MAUER PNEUS"/>
    <n v="164179"/>
    <n v="232.9"/>
    <n v="232.9"/>
    <s v=""/>
  </r>
  <r>
    <n v="4002"/>
    <s v="4425"/>
    <x v="5"/>
    <d v="2026-01-15T00:00:00"/>
    <m/>
    <x v="7"/>
    <s v="GRITSCH"/>
    <x v="5"/>
    <x v="6"/>
    <n v="1"/>
    <x v="1"/>
    <s v="DIANTEIRO"/>
    <x v="1"/>
    <x v="17"/>
    <s v="COMFORSER CF300"/>
    <x v="1"/>
    <s v="VW SAVEIRO"/>
    <s v="SDU9E86"/>
    <n v="174619"/>
    <m/>
    <m/>
    <s v=""/>
    <s v="OK "/>
    <s v="MAUER PNEUS"/>
    <n v="164179"/>
    <n v="232.9"/>
    <n v="232.9"/>
    <s v=""/>
  </r>
  <r>
    <n v="4003"/>
    <s v="4425"/>
    <x v="5"/>
    <d v="2026-01-15T00:00:00"/>
    <m/>
    <x v="7"/>
    <s v="GRITSCH"/>
    <x v="5"/>
    <x v="6"/>
    <n v="1"/>
    <x v="1"/>
    <s v="TRASEIRO"/>
    <x v="1"/>
    <x v="17"/>
    <s v="COMFORSER CF300"/>
    <x v="1"/>
    <s v="VW SAVEIRO"/>
    <s v="SDU9E86"/>
    <n v="174619"/>
    <m/>
    <m/>
    <s v=""/>
    <s v="OK "/>
    <s v="MAUER PNEUS"/>
    <n v="164179"/>
    <n v="232.9"/>
    <n v="232.9"/>
    <s v=""/>
  </r>
  <r>
    <n v="4004"/>
    <n v="4025"/>
    <x v="5"/>
    <d v="2026-01-15T00:00:00"/>
    <m/>
    <x v="7"/>
    <s v="GRITSCH"/>
    <x v="5"/>
    <x v="6"/>
    <n v="1"/>
    <x v="1"/>
    <s v="TRASEIRO"/>
    <x v="1"/>
    <x v="17"/>
    <s v="COMFORSER CF300"/>
    <x v="1"/>
    <s v="VW SAVEIRO"/>
    <s v="SDU9E86"/>
    <n v="174619"/>
    <m/>
    <m/>
    <s v=""/>
    <s v="OK "/>
    <s v="MAUER PNEUS"/>
    <n v="164179"/>
    <n v="232.9"/>
    <n v="232.9"/>
    <s v=""/>
  </r>
  <r>
    <n v="3998"/>
    <s v="4025"/>
    <x v="5"/>
    <d v="2026-01-15T00:00:00"/>
    <m/>
    <x v="7"/>
    <s v="GRITSCH"/>
    <x v="5"/>
    <x v="5"/>
    <n v="1"/>
    <x v="1"/>
    <s v="TRASEIRO"/>
    <x v="1"/>
    <x v="17"/>
    <s v="COMFORSER CF300"/>
    <x v="1"/>
    <s v="VW SAVEIRO"/>
    <s v="SDU9F62"/>
    <n v="184184"/>
    <m/>
    <m/>
    <s v=""/>
    <s v="OK "/>
    <s v="MAUER PNEUS"/>
    <n v="160851"/>
    <n v="235"/>
    <n v="235"/>
    <s v=""/>
  </r>
  <r>
    <n v="3999"/>
    <s v="4025"/>
    <x v="5"/>
    <d v="2026-01-15T00:00:00"/>
    <m/>
    <x v="7"/>
    <s v="GRITSCH"/>
    <x v="5"/>
    <x v="5"/>
    <n v="1"/>
    <x v="1"/>
    <s v="TRASEIRO"/>
    <x v="1"/>
    <x v="17"/>
    <s v="COMFORSER CF300"/>
    <x v="1"/>
    <s v="VW SAVEIRO"/>
    <s v="SDU9F62"/>
    <n v="184184"/>
    <m/>
    <m/>
    <s v=""/>
    <s v="OK "/>
    <s v="MAUER PNEUS"/>
    <n v="160851"/>
    <n v="235"/>
    <n v="235"/>
    <s v=""/>
  </r>
  <r>
    <s v="4007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DU9F73"/>
    <n v="181010"/>
    <m/>
    <m/>
    <s v=""/>
    <s v="OK "/>
    <s v="MAUER PNEUS"/>
    <n v="164179"/>
    <n v="232.9"/>
    <n v="232.9"/>
    <s v=""/>
  </r>
  <r>
    <s v="4008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DU9F73"/>
    <n v="181010"/>
    <m/>
    <m/>
    <s v=""/>
    <s v="OK "/>
    <s v="MAUER PNEUS"/>
    <n v="164179"/>
    <n v="232.9"/>
    <n v="232.9"/>
    <s v=""/>
  </r>
  <r>
    <s v="4009"/>
    <s v="4025"/>
    <x v="5"/>
    <d v="2026-01-15T00:00:00"/>
    <m/>
    <x v="7"/>
    <s v="GRITSCH"/>
    <x v="2"/>
    <x v="3"/>
    <n v="1"/>
    <x v="1"/>
    <s v="TRASEIRO"/>
    <x v="1"/>
    <x v="17"/>
    <s v="COMFORSER CF300"/>
    <x v="1"/>
    <s v="VW SAVEIRO"/>
    <s v="SDU9F73"/>
    <n v="181010"/>
    <m/>
    <m/>
    <s v=""/>
    <s v="OK "/>
    <s v="MAUER PNEUS"/>
    <n v="164179"/>
    <n v="232.9"/>
    <n v="232.9"/>
    <s v=""/>
  </r>
  <r>
    <s v="4010"/>
    <s v="3825"/>
    <x v="5"/>
    <d v="2026-01-15T00:00:00"/>
    <m/>
    <x v="7"/>
    <s v="GRITSCH"/>
    <x v="2"/>
    <x v="3"/>
    <n v="1"/>
    <x v="1"/>
    <s v="TRASEIRO"/>
    <x v="1"/>
    <x v="17"/>
    <s v="COMFORSER CF300"/>
    <x v="1"/>
    <s v="VW SAVEIRO"/>
    <s v="SDU9F73"/>
    <n v="181010"/>
    <m/>
    <m/>
    <s v=""/>
    <s v="OK "/>
    <s v="MAUER PNEUS"/>
    <n v="164179"/>
    <n v="232.9"/>
    <n v="232.9"/>
    <s v=""/>
  </r>
  <r>
    <s v="3913"/>
    <s v="2825"/>
    <x v="5"/>
    <d v="2026-01-15T00:00:00"/>
    <m/>
    <x v="7"/>
    <s v="GRITSCH"/>
    <x v="5"/>
    <x v="8"/>
    <n v="1"/>
    <x v="0"/>
    <s v="DIANTEIRO"/>
    <x v="0"/>
    <x v="39"/>
    <s v="SUNNY NL106"/>
    <x v="1"/>
    <s v="RENAULT MASTER"/>
    <s v="SEJ1H99"/>
    <n v="254121"/>
    <m/>
    <m/>
    <s v=""/>
    <s v="OK "/>
    <s v="GOMMA "/>
    <s v="5050-1"/>
    <n v="488.71"/>
    <n v="488.71"/>
    <s v=""/>
  </r>
  <r>
    <s v="3926"/>
    <s v="2225"/>
    <x v="5"/>
    <d v="2026-01-15T00:00:00"/>
    <m/>
    <x v="7"/>
    <s v="GRITSCH"/>
    <x v="5"/>
    <x v="8"/>
    <n v="1"/>
    <x v="0"/>
    <s v="DIANTEIRO"/>
    <x v="0"/>
    <x v="39"/>
    <s v="SUNNY NL106"/>
    <x v="1"/>
    <s v="RENAULT MASTER"/>
    <s v="SEJ1H99"/>
    <n v="254121"/>
    <m/>
    <m/>
    <s v=""/>
    <s v="OK "/>
    <s v="GOMMA "/>
    <s v="5050-1"/>
    <n v="488.71"/>
    <n v="488.71"/>
    <s v=""/>
  </r>
  <r>
    <s v="3832"/>
    <s v="2725"/>
    <x v="5"/>
    <d v="2026-01-15T00:00:00"/>
    <m/>
    <x v="7"/>
    <s v="GRITSCH"/>
    <x v="5"/>
    <x v="6"/>
    <n v="1"/>
    <x v="0"/>
    <s v="DIANTEIRO"/>
    <x v="0"/>
    <x v="39"/>
    <s v="SUNNY NL106"/>
    <x v="1"/>
    <s v="RENAULT MASTER"/>
    <s v="SEK9C81"/>
    <n v="75112"/>
    <m/>
    <m/>
    <s v=""/>
    <s v="OK "/>
    <s v="GOMMA "/>
    <s v="5050-1"/>
    <n v="488.71"/>
    <n v="488.71"/>
    <s v=""/>
  </r>
  <r>
    <s v="3833"/>
    <s v="2825"/>
    <x v="5"/>
    <d v="2026-01-15T00:00:00"/>
    <m/>
    <x v="7"/>
    <s v="GRITSCH"/>
    <x v="5"/>
    <x v="6"/>
    <n v="1"/>
    <x v="0"/>
    <s v="DIANTEIRO"/>
    <x v="0"/>
    <x v="39"/>
    <s v="SUNNY NL106"/>
    <x v="1"/>
    <s v="RENAULT MASTER"/>
    <s v="SEK9C81"/>
    <n v="75112"/>
    <m/>
    <m/>
    <s v=""/>
    <s v="OK "/>
    <s v="GOMMA "/>
    <s v="5050-1"/>
    <n v="488.71"/>
    <n v="488.71"/>
    <s v=""/>
  </r>
  <r>
    <s v="4026"/>
    <s v="4425"/>
    <x v="5"/>
    <d v="2026-01-15T00:00:00"/>
    <m/>
    <x v="7"/>
    <s v="GRITSCH"/>
    <x v="2"/>
    <x v="3"/>
    <n v="1"/>
    <x v="0"/>
    <s v="DIANTEIRO"/>
    <x v="0"/>
    <x v="39"/>
    <s v="SUNNY NL106"/>
    <x v="1"/>
    <s v="RENAULT MASTER"/>
    <s v="SEL5J84"/>
    <n v="231750"/>
    <m/>
    <m/>
    <s v=""/>
    <s v="OK "/>
    <s v="GOMMA "/>
    <s v="5050-1"/>
    <n v="488.71"/>
    <n v="488.71"/>
    <s v=""/>
  </r>
  <r>
    <s v="4027"/>
    <s v="4425"/>
    <x v="5"/>
    <d v="2026-01-15T00:00:00"/>
    <m/>
    <x v="7"/>
    <s v="GRITSCH"/>
    <x v="2"/>
    <x v="3"/>
    <n v="1"/>
    <x v="0"/>
    <s v="DIANTEIRO"/>
    <x v="0"/>
    <x v="39"/>
    <s v="SUNNY NL106"/>
    <x v="1"/>
    <s v="RENAULT MASTER"/>
    <s v="SEL5J84"/>
    <n v="231750"/>
    <m/>
    <m/>
    <s v=""/>
    <s v="OK "/>
    <s v="GOMMA "/>
    <s v="5050-1"/>
    <n v="488.71"/>
    <n v="488.71"/>
    <s v=""/>
  </r>
  <r>
    <s v="4028"/>
    <s v="4425"/>
    <x v="5"/>
    <d v="2026-01-15T00:00:00"/>
    <m/>
    <x v="7"/>
    <s v="GRITSCH"/>
    <x v="2"/>
    <x v="3"/>
    <n v="1"/>
    <x v="0"/>
    <s v="TRASEIRO"/>
    <x v="0"/>
    <x v="39"/>
    <s v="SUNNY NL106"/>
    <x v="1"/>
    <s v="RENAULT MASTER"/>
    <s v="SEL5J84"/>
    <n v="231750"/>
    <m/>
    <m/>
    <s v=""/>
    <s v="OK "/>
    <s v="GOMMA "/>
    <s v="5050-1"/>
    <n v="488.71"/>
    <n v="488.71"/>
    <s v=""/>
  </r>
  <r>
    <s v="4029"/>
    <s v="4425"/>
    <x v="5"/>
    <d v="2026-01-15T00:00:00"/>
    <m/>
    <x v="7"/>
    <s v="GRITSCH"/>
    <x v="2"/>
    <x v="3"/>
    <n v="1"/>
    <x v="0"/>
    <s v="TRASEIRO"/>
    <x v="0"/>
    <x v="39"/>
    <s v="SUNNY NL106"/>
    <x v="1"/>
    <s v="RENAULT MASTER"/>
    <s v="SEL5J84"/>
    <n v="231750"/>
    <m/>
    <m/>
    <s v=""/>
    <s v="OK "/>
    <s v="GOMMA "/>
    <s v="5050-1"/>
    <n v="488.71"/>
    <n v="488.71"/>
    <s v=""/>
  </r>
  <r>
    <n v="4016"/>
    <s v="4425"/>
    <x v="5"/>
    <d v="2026-01-15T00:00:00"/>
    <m/>
    <x v="7"/>
    <s v="GRITSCH"/>
    <x v="5"/>
    <x v="8"/>
    <n v="1"/>
    <x v="0"/>
    <s v="TRASEIRO"/>
    <x v="0"/>
    <x v="39"/>
    <s v="SUNNY NL106"/>
    <x v="1"/>
    <s v="RENAULT MASTER"/>
    <s v="SEL5J86"/>
    <n v="143560"/>
    <m/>
    <m/>
    <s v=""/>
    <s v="OK "/>
    <s v="GOMMA "/>
    <s v="5050-1"/>
    <n v="488.71"/>
    <n v="488.71"/>
    <s v=""/>
  </r>
  <r>
    <n v="4017"/>
    <s v="4425"/>
    <x v="5"/>
    <d v="2026-01-15T00:00:00"/>
    <m/>
    <x v="7"/>
    <s v="GRITSCH"/>
    <x v="5"/>
    <x v="8"/>
    <n v="1"/>
    <x v="0"/>
    <s v="TRASEIRO"/>
    <x v="0"/>
    <x v="39"/>
    <s v="SUNNY NL106"/>
    <x v="1"/>
    <s v="RENAULT MASTER"/>
    <s v="SEL5J86"/>
    <n v="146560"/>
    <m/>
    <m/>
    <s v=""/>
    <s v="OK "/>
    <s v="GOMMA "/>
    <s v="5050-1"/>
    <n v="488.71"/>
    <n v="488.71"/>
    <s v=""/>
  </r>
  <r>
    <s v="4022"/>
    <s v="4425"/>
    <x v="5"/>
    <d v="2026-01-15T00:00:00"/>
    <m/>
    <x v="7"/>
    <s v="GRITSCH"/>
    <x v="2"/>
    <x v="3"/>
    <n v="1"/>
    <x v="0"/>
    <s v="DIANTEIRO"/>
    <x v="0"/>
    <x v="39"/>
    <s v="SUNNY NL106"/>
    <x v="1"/>
    <s v="RENAULT MASTER"/>
    <s v="TAZ4A46"/>
    <n v="231750"/>
    <m/>
    <m/>
    <s v=""/>
    <s v="OK "/>
    <s v="GOMMA "/>
    <s v="5050-1"/>
    <n v="488.71"/>
    <n v="488.71"/>
    <s v=""/>
  </r>
  <r>
    <s v="4023"/>
    <s v="4425"/>
    <x v="5"/>
    <d v="2026-01-15T00:00:00"/>
    <m/>
    <x v="7"/>
    <s v="GRITSCH"/>
    <x v="2"/>
    <x v="3"/>
    <n v="1"/>
    <x v="0"/>
    <s v="DIANTEIRO"/>
    <x v="0"/>
    <x v="39"/>
    <s v="SUNNY NL106"/>
    <x v="1"/>
    <s v="RENAULT MASTER"/>
    <s v="TAZ4A46"/>
    <n v="231750"/>
    <m/>
    <m/>
    <s v=""/>
    <s v="OK "/>
    <s v="GOMMA "/>
    <s v="5050-1"/>
    <n v="488.71"/>
    <n v="488.71"/>
    <s v=""/>
  </r>
  <r>
    <s v="4024"/>
    <s v="4425"/>
    <x v="5"/>
    <d v="2026-01-15T00:00:00"/>
    <m/>
    <x v="7"/>
    <s v="GRITSCH"/>
    <x v="2"/>
    <x v="3"/>
    <n v="1"/>
    <x v="0"/>
    <s v="TRASEIRO"/>
    <x v="0"/>
    <x v="39"/>
    <s v="SUNNY NL106"/>
    <x v="1"/>
    <s v="RENAULT MASTER"/>
    <s v="TAZ4A46"/>
    <n v="231750"/>
    <m/>
    <m/>
    <s v=""/>
    <s v="OK "/>
    <s v="GOMMA "/>
    <s v="5050-1"/>
    <n v="488.71"/>
    <n v="488.71"/>
    <s v=""/>
  </r>
  <r>
    <s v="4025"/>
    <s v="4425"/>
    <x v="5"/>
    <d v="2026-01-15T00:00:00"/>
    <m/>
    <x v="7"/>
    <s v="GRITSCH"/>
    <x v="2"/>
    <x v="3"/>
    <n v="1"/>
    <x v="0"/>
    <s v="TRASEIRO"/>
    <x v="0"/>
    <x v="39"/>
    <s v="SUNNY NL106"/>
    <x v="1"/>
    <s v="RENAULT MASTER"/>
    <s v="TAZ4A46"/>
    <n v="231750"/>
    <m/>
    <m/>
    <s v=""/>
    <s v="OK "/>
    <s v="GOMMA "/>
    <s v="5050-1"/>
    <n v="488.71"/>
    <n v="488.71"/>
    <s v=""/>
  </r>
  <r>
    <s v="4018"/>
    <s v="4425"/>
    <x v="5"/>
    <d v="2026-01-15T00:00:00"/>
    <m/>
    <x v="7"/>
    <s v="GRITSCH"/>
    <x v="5"/>
    <x v="22"/>
    <n v="1"/>
    <x v="1"/>
    <s v="TRASEIRO"/>
    <x v="1"/>
    <x v="17"/>
    <s v="COMFORSER CF300"/>
    <x v="1"/>
    <s v="VW SAVEIRO"/>
    <s v="SEL1F32"/>
    <n v="44826"/>
    <m/>
    <m/>
    <s v=""/>
    <s v="OK "/>
    <s v="MAUER PNEUS"/>
    <n v="164179"/>
    <n v="232.9"/>
    <n v="232.9"/>
    <s v=""/>
  </r>
  <r>
    <s v="4019"/>
    <s v="4425"/>
    <x v="5"/>
    <d v="2026-01-15T00:00:00"/>
    <m/>
    <x v="7"/>
    <s v="GRITSCH"/>
    <x v="5"/>
    <x v="22"/>
    <n v="1"/>
    <x v="1"/>
    <s v="TRASEIRO"/>
    <x v="1"/>
    <x v="17"/>
    <s v="COMFORSER CF300"/>
    <x v="1"/>
    <s v="VW SAVEIRO"/>
    <s v="SEL1F32"/>
    <n v="44826"/>
    <m/>
    <m/>
    <s v=""/>
    <s v="OK "/>
    <s v="MAUER PNEUS"/>
    <n v="164179"/>
    <n v="232.9"/>
    <n v="232.9"/>
    <s v=""/>
  </r>
  <r>
    <s v="4020"/>
    <s v="4425"/>
    <x v="5"/>
    <d v="2026-01-15T00:00:00"/>
    <m/>
    <x v="7"/>
    <s v="GRITSCH"/>
    <x v="5"/>
    <x v="22"/>
    <n v="1"/>
    <x v="1"/>
    <s v="DIANTEIRO"/>
    <x v="1"/>
    <x v="17"/>
    <s v="COMFORSER CF300"/>
    <x v="1"/>
    <s v="VW SAVEIRO"/>
    <s v="SEL1F32"/>
    <n v="44826"/>
    <m/>
    <m/>
    <s v=""/>
    <s v="OK "/>
    <s v="MAUER PNEUS"/>
    <n v="164179"/>
    <n v="232.9"/>
    <n v="232.9"/>
    <s v=""/>
  </r>
  <r>
    <s v="4021"/>
    <s v="4425"/>
    <x v="5"/>
    <d v="2026-01-15T00:00:00"/>
    <m/>
    <x v="7"/>
    <s v="GRITSCH"/>
    <x v="5"/>
    <x v="22"/>
    <n v="1"/>
    <x v="1"/>
    <s v="DIANTEIRO"/>
    <x v="1"/>
    <x v="17"/>
    <s v="COMFORSER CF300"/>
    <x v="1"/>
    <s v="VW SAVEIRO"/>
    <s v="SEL1F32"/>
    <n v="44826"/>
    <m/>
    <m/>
    <s v=""/>
    <s v="OK "/>
    <s v="MAUER PNEUS"/>
    <n v="164179"/>
    <n v="232.9"/>
    <n v="232.9"/>
    <s v=""/>
  </r>
  <r>
    <s v="4011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FDH30"/>
    <n v="135316"/>
    <m/>
    <m/>
    <s v=""/>
    <s v="OK "/>
    <s v="MAUER PNEUS"/>
    <n v="164179"/>
    <n v="232.9"/>
    <n v="232.9"/>
    <s v=""/>
  </r>
  <r>
    <n v="4012"/>
    <s v="42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FDH30"/>
    <n v="135316"/>
    <m/>
    <m/>
    <s v=""/>
    <s v="OK "/>
    <s v="MAUER PNEUS"/>
    <n v="164179"/>
    <n v="232.9"/>
    <n v="232.9"/>
    <s v=""/>
  </r>
  <r>
    <n v="3897"/>
    <s v="2925"/>
    <x v="5"/>
    <d v="2026-01-15T00:00:00"/>
    <m/>
    <x v="7"/>
    <s v="GRITSCH"/>
    <x v="2"/>
    <x v="11"/>
    <n v="1"/>
    <x v="4"/>
    <s v="DIANTEIRO"/>
    <x v="10"/>
    <x v="33"/>
    <s v="AMULET AT505"/>
    <x v="1"/>
    <s v="CAMINHÃO MB 1719"/>
    <s v="SFE8H54"/>
    <n v="155370"/>
    <m/>
    <m/>
    <s v=""/>
    <s v="OK "/>
    <s v="GOMMA "/>
    <s v="4976-1"/>
    <n v="1633.34"/>
    <n v="1633.34"/>
    <s v=""/>
  </r>
  <r>
    <n v="3898"/>
    <s v="2825"/>
    <x v="5"/>
    <d v="2026-01-15T00:00:00"/>
    <m/>
    <x v="7"/>
    <s v="GRITSCH"/>
    <x v="2"/>
    <x v="11"/>
    <n v="1"/>
    <x v="4"/>
    <s v="DIANTEIRO"/>
    <x v="10"/>
    <x v="33"/>
    <s v="AMULET AT505"/>
    <x v="1"/>
    <s v="CAMINHÃO MB 1719"/>
    <s v="SFE8H54"/>
    <n v="155370"/>
    <m/>
    <m/>
    <s v=""/>
    <s v="OK "/>
    <s v="GOMMA "/>
    <s v="4976-1"/>
    <n v="1633.34"/>
    <n v="1633.34"/>
    <s v=""/>
  </r>
  <r>
    <n v="3992"/>
    <s v="1625"/>
    <x v="5"/>
    <d v="2026-01-15T00:00:00"/>
    <m/>
    <x v="7"/>
    <s v="GRITSCH"/>
    <x v="2"/>
    <x v="14"/>
    <n v="1"/>
    <x v="0"/>
    <s v="DIANTEIRO"/>
    <x v="5"/>
    <x v="17"/>
    <s v="COMFORSER CF300"/>
    <x v="1"/>
    <s v="MB SPRINTER"/>
    <s v="SFM3H44"/>
    <n v="26901"/>
    <m/>
    <m/>
    <s v=""/>
    <s v="OK "/>
    <s v="MAUER PNEUS"/>
    <s v="164179-2"/>
    <n v="459"/>
    <n v="459"/>
    <s v=""/>
  </r>
  <r>
    <n v="3993"/>
    <s v="1625"/>
    <x v="5"/>
    <d v="2026-01-15T00:00:00"/>
    <m/>
    <x v="7"/>
    <s v="GRITSCH"/>
    <x v="2"/>
    <x v="14"/>
    <n v="1"/>
    <x v="0"/>
    <s v="DIANTEIRO"/>
    <x v="5"/>
    <x v="17"/>
    <s v="COMFORSER CF300"/>
    <x v="1"/>
    <s v="MB SPRINTER"/>
    <s v="SFM3H44"/>
    <n v="26901"/>
    <m/>
    <m/>
    <s v=""/>
    <s v="OK "/>
    <s v="MAUER PNEUS"/>
    <s v="164179-2"/>
    <n v="459"/>
    <n v="459"/>
    <s v=""/>
  </r>
  <r>
    <n v="3994"/>
    <s v="1625"/>
    <x v="5"/>
    <d v="2026-01-15T00:00:00"/>
    <m/>
    <x v="7"/>
    <s v="GRITSCH"/>
    <x v="2"/>
    <x v="14"/>
    <n v="1"/>
    <x v="0"/>
    <s v="TRASEIRO"/>
    <x v="5"/>
    <x v="17"/>
    <s v="COMFORSER CF300"/>
    <x v="1"/>
    <s v="MB SPRINTER"/>
    <s v="SFM3H44"/>
    <n v="26901"/>
    <m/>
    <m/>
    <s v=""/>
    <s v="OK "/>
    <s v="MAUER PNEUS"/>
    <s v="164179-2"/>
    <n v="459"/>
    <n v="459"/>
    <s v=""/>
  </r>
  <r>
    <n v="3995"/>
    <s v="2225"/>
    <x v="5"/>
    <d v="2026-01-15T00:00:00"/>
    <m/>
    <x v="7"/>
    <s v="GRITSCH"/>
    <x v="2"/>
    <x v="14"/>
    <n v="1"/>
    <x v="0"/>
    <s v="TRASEIRO"/>
    <x v="5"/>
    <x v="17"/>
    <s v="COMFORSER CF300"/>
    <x v="1"/>
    <s v="MB SPRINTER"/>
    <s v="SFM3H44"/>
    <n v="26901"/>
    <m/>
    <m/>
    <s v=""/>
    <s v="OK "/>
    <s v="MAUER PNEUS"/>
    <s v="164179-2"/>
    <n v="459"/>
    <n v="459"/>
    <s v=""/>
  </r>
  <r>
    <s v="4030"/>
    <s v="4425"/>
    <x v="5"/>
    <d v="2026-01-20T00:00:00"/>
    <m/>
    <x v="7"/>
    <s v="GRITSCH"/>
    <x v="2"/>
    <x v="7"/>
    <n v="1"/>
    <x v="0"/>
    <s v="DIANTEIRO"/>
    <x v="0"/>
    <x v="17"/>
    <s v="COMFORSER CF300"/>
    <x v="1"/>
    <s v="RENAULT MASTER"/>
    <s v="BCZ3J21"/>
    <n v="179230"/>
    <m/>
    <m/>
    <s v=""/>
    <s v="OK "/>
    <s v="MAUER PNEUS"/>
    <n v="164794"/>
    <n v="429"/>
    <n v="429"/>
    <s v=""/>
  </r>
  <r>
    <s v="4031"/>
    <s v="4425"/>
    <x v="5"/>
    <d v="2026-01-20T00:00:00"/>
    <m/>
    <x v="7"/>
    <s v="GRITSCH"/>
    <x v="2"/>
    <x v="7"/>
    <n v="1"/>
    <x v="0"/>
    <s v="DIANTEIRO"/>
    <x v="0"/>
    <x v="17"/>
    <s v="COMFORSER CF300"/>
    <x v="1"/>
    <s v="RENAULT MASTER"/>
    <s v="BCZ3J21"/>
    <n v="179230"/>
    <m/>
    <m/>
    <s v=""/>
    <s v="OK "/>
    <s v="MAUER PNEUS"/>
    <n v="164794"/>
    <n v="429"/>
    <n v="429"/>
    <s v=""/>
  </r>
  <r>
    <s v="4032"/>
    <s v="4425"/>
    <x v="5"/>
    <d v="2026-01-20T00:00:00"/>
    <m/>
    <x v="7"/>
    <s v="GRITSCH"/>
    <x v="2"/>
    <x v="7"/>
    <n v="1"/>
    <x v="0"/>
    <s v="TRASEIRO"/>
    <x v="0"/>
    <x v="17"/>
    <s v="COMFORSER CF300"/>
    <x v="1"/>
    <s v="RENAULT MASTER"/>
    <s v="BCZ3J21"/>
    <n v="179230"/>
    <m/>
    <m/>
    <s v=""/>
    <s v="OK "/>
    <s v="MAUER PNEUS"/>
    <n v="164794"/>
    <n v="429"/>
    <n v="429"/>
    <s v=""/>
  </r>
  <r>
    <s v="4033"/>
    <s v="4425"/>
    <x v="5"/>
    <d v="2026-01-20T00:00:00"/>
    <m/>
    <x v="7"/>
    <s v="GRITSCH"/>
    <x v="2"/>
    <x v="7"/>
    <n v="1"/>
    <x v="0"/>
    <s v="TRASEIRO"/>
    <x v="0"/>
    <x v="17"/>
    <s v="COMFORSER CF300"/>
    <x v="1"/>
    <s v="RENAULT MASTER"/>
    <s v="BCZ3J21"/>
    <n v="179230"/>
    <m/>
    <m/>
    <s v=""/>
    <s v="OK "/>
    <s v="MAUER PNEUS"/>
    <n v="164794"/>
    <n v="429"/>
    <n v="429"/>
    <s v=""/>
  </r>
  <r>
    <s v="4042"/>
    <s v="4425"/>
    <x v="5"/>
    <d v="2026-01-20T00:00:00"/>
    <m/>
    <x v="7"/>
    <s v="GRITSCH"/>
    <x v="2"/>
    <x v="14"/>
    <n v="1"/>
    <x v="0"/>
    <s v="DIANTEIRO"/>
    <x v="0"/>
    <x v="39"/>
    <s v="SUNNY NL106"/>
    <x v="1"/>
    <s v="RENAULT MASTER"/>
    <s v="SEJ1H97"/>
    <n v="170957"/>
    <m/>
    <m/>
    <s v=""/>
    <s v="OK "/>
    <s v="GOMMA "/>
    <s v="5050-1"/>
    <n v="488.71"/>
    <n v="488.71"/>
    <s v=""/>
  </r>
  <r>
    <s v="4043"/>
    <s v="4425"/>
    <x v="5"/>
    <d v="2026-01-20T00:00:00"/>
    <m/>
    <x v="7"/>
    <s v="GRITSCH"/>
    <x v="2"/>
    <x v="14"/>
    <n v="1"/>
    <x v="0"/>
    <s v="DIANTEIRO"/>
    <x v="0"/>
    <x v="39"/>
    <s v="SUNNY NL106"/>
    <x v="1"/>
    <s v="RENAULT MASTER"/>
    <s v="SEJ1H97"/>
    <n v="170957"/>
    <m/>
    <m/>
    <s v=""/>
    <s v="OK "/>
    <s v="GOMMA "/>
    <s v="5050-1"/>
    <n v="488.71"/>
    <n v="488.71"/>
    <s v=""/>
  </r>
  <r>
    <s v="4044"/>
    <s v="4425"/>
    <x v="5"/>
    <d v="2026-01-20T00:00:00"/>
    <m/>
    <x v="7"/>
    <s v="GRITSCH"/>
    <x v="2"/>
    <x v="14"/>
    <n v="1"/>
    <x v="0"/>
    <s v="TRASEIRO"/>
    <x v="0"/>
    <x v="39"/>
    <s v="SUNNY NL106"/>
    <x v="1"/>
    <s v="RENAULT MASTER"/>
    <s v="SEJ1H97"/>
    <n v="170957"/>
    <m/>
    <m/>
    <s v=""/>
    <s v="OK "/>
    <s v="MAUER PNEUS"/>
    <n v="164794"/>
    <n v="429"/>
    <n v="429"/>
    <s v=""/>
  </r>
  <r>
    <s v="4045"/>
    <s v="4425"/>
    <x v="5"/>
    <d v="2026-01-20T00:00:00"/>
    <m/>
    <x v="7"/>
    <s v="GRITSCH"/>
    <x v="2"/>
    <x v="14"/>
    <n v="1"/>
    <x v="0"/>
    <s v="TRASEIRO"/>
    <x v="0"/>
    <x v="39"/>
    <s v="SUNNY NL106"/>
    <x v="1"/>
    <s v="RENAULT MASTER"/>
    <s v="SEJ1H97"/>
    <n v="170957"/>
    <m/>
    <m/>
    <s v=""/>
    <s v="OK "/>
    <s v="MAUER PNEUS"/>
    <n v="164794"/>
    <n v="429"/>
    <n v="429"/>
    <s v=""/>
  </r>
  <r>
    <s v="4046"/>
    <s v="4425"/>
    <x v="5"/>
    <d v="2026-01-20T00:00:00"/>
    <m/>
    <x v="7"/>
    <s v="GRITSCH"/>
    <x v="2"/>
    <x v="7"/>
    <n v="1"/>
    <x v="0"/>
    <s v="DIANTEIRO"/>
    <x v="0"/>
    <x v="17"/>
    <s v="COMFORSER CF300"/>
    <x v="1"/>
    <s v="RENAULT MASTER"/>
    <s v="SEL1F42"/>
    <n v="36900"/>
    <m/>
    <m/>
    <s v=""/>
    <s v="OK "/>
    <s v="MAUER PNEUS"/>
    <n v="164794"/>
    <n v="429"/>
    <n v="429"/>
    <s v=""/>
  </r>
  <r>
    <s v="4047"/>
    <s v="4425"/>
    <x v="5"/>
    <d v="2026-01-20T00:00:00"/>
    <m/>
    <x v="7"/>
    <s v="GRITSCH"/>
    <x v="2"/>
    <x v="7"/>
    <n v="1"/>
    <x v="0"/>
    <s v="DIANTEIRO"/>
    <x v="0"/>
    <x v="17"/>
    <s v="COMFORSER CF300"/>
    <x v="1"/>
    <s v="RENAULT MASTER"/>
    <s v="SEL1F42"/>
    <n v="36900"/>
    <m/>
    <m/>
    <s v=""/>
    <s v="OK "/>
    <s v="MAUER PNEUS"/>
    <n v="164794"/>
    <n v="429"/>
    <n v="429"/>
    <s v=""/>
  </r>
  <r>
    <s v="4048"/>
    <s v="4425"/>
    <x v="5"/>
    <d v="2026-01-20T00:00:00"/>
    <m/>
    <x v="7"/>
    <s v="GRITSCH"/>
    <x v="2"/>
    <x v="7"/>
    <n v="1"/>
    <x v="0"/>
    <s v="TRASEIRO"/>
    <x v="0"/>
    <x v="17"/>
    <s v="COMFORSER CF300"/>
    <x v="1"/>
    <s v="RENAULT MASTER"/>
    <s v="SEL1F42"/>
    <n v="36900"/>
    <m/>
    <m/>
    <s v=""/>
    <s v="OK "/>
    <s v="MAUER PNEUS"/>
    <n v="164794"/>
    <n v="429"/>
    <n v="429"/>
    <s v=""/>
  </r>
  <r>
    <s v="4049"/>
    <s v="4425"/>
    <x v="5"/>
    <d v="2026-01-20T00:00:00"/>
    <m/>
    <x v="7"/>
    <s v="GRITSCH"/>
    <x v="2"/>
    <x v="7"/>
    <n v="1"/>
    <x v="0"/>
    <s v="TRASEIRO"/>
    <x v="0"/>
    <x v="17"/>
    <s v="COMFORSER CF300"/>
    <x v="1"/>
    <s v="RENAULT MASTER"/>
    <s v="SEL1F42"/>
    <n v="36900"/>
    <m/>
    <m/>
    <s v=""/>
    <s v="OK "/>
    <s v="MAUER PNEUS"/>
    <n v="164794"/>
    <n v="429"/>
    <n v="429"/>
    <s v=""/>
  </r>
  <r>
    <s v="4013"/>
    <s v="4425"/>
    <x v="5"/>
    <d v="2026-01-20T00:00:00"/>
    <m/>
    <x v="7"/>
    <s v="GRITSCH"/>
    <x v="3"/>
    <x v="18"/>
    <n v="1"/>
    <x v="1"/>
    <s v="TRASEIRO"/>
    <x v="1"/>
    <x v="17"/>
    <s v="COMFORSER CF300"/>
    <x v="1"/>
    <s v="VW SAVEIRO"/>
    <s v="SEP6E26"/>
    <n v="82000"/>
    <m/>
    <m/>
    <s v=""/>
    <s v="OK "/>
    <s v="MAUER PNEUS"/>
    <n v="165765"/>
    <n v="232.9"/>
    <n v="232.9"/>
    <s v=""/>
  </r>
  <r>
    <s v="4014"/>
    <s v="2025"/>
    <x v="5"/>
    <d v="2026-01-20T00:00:00"/>
    <m/>
    <x v="7"/>
    <s v="GRITSCH"/>
    <x v="3"/>
    <x v="18"/>
    <n v="1"/>
    <x v="1"/>
    <s v="TRASEIRO"/>
    <x v="1"/>
    <x v="17"/>
    <s v="COMFORSER CF300"/>
    <x v="1"/>
    <s v="VW SAVEIRO"/>
    <s v="SEP6E26"/>
    <n v="82000"/>
    <m/>
    <m/>
    <s v=""/>
    <s v="OK "/>
    <s v="MAUER PNEUS"/>
    <n v="165765"/>
    <n v="232.9"/>
    <n v="232.9"/>
    <s v=""/>
  </r>
  <r>
    <n v="3978"/>
    <s v="18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SFD5C35"/>
    <n v="222257"/>
    <m/>
    <m/>
    <s v=""/>
    <s v="OK "/>
    <s v="MAUER PNEUS"/>
    <s v="164179-2"/>
    <n v="459"/>
    <n v="459"/>
    <s v=""/>
  </r>
  <r>
    <n v="3979"/>
    <s v="20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SFD5C35"/>
    <n v="222257"/>
    <m/>
    <m/>
    <s v=""/>
    <s v="OK "/>
    <s v="MAUER PNEUS"/>
    <s v="164179-2"/>
    <n v="459"/>
    <n v="459"/>
    <s v=""/>
  </r>
  <r>
    <s v="4071"/>
    <s v="1625"/>
    <x v="5"/>
    <d v="2026-01-20T00:00:00"/>
    <m/>
    <x v="7"/>
    <s v="GRITSCH"/>
    <x v="5"/>
    <x v="11"/>
    <n v="1"/>
    <x v="0"/>
    <s v="TRASEIRO"/>
    <x v="5"/>
    <x v="17"/>
    <s v="COMFORSER CF300"/>
    <x v="1"/>
    <s v="MB SPRINTER"/>
    <s v="SFM3H46"/>
    <n v="40000"/>
    <m/>
    <m/>
    <s v=""/>
    <s v="OK "/>
    <s v="MAUER PNEUS"/>
    <n v="165604"/>
    <n v="459"/>
    <n v="459"/>
    <s v=""/>
  </r>
  <r>
    <s v="4072"/>
    <s v="1825"/>
    <x v="5"/>
    <d v="2026-01-20T00:00:00"/>
    <m/>
    <x v="7"/>
    <s v="GRITSCH"/>
    <x v="5"/>
    <x v="11"/>
    <n v="1"/>
    <x v="0"/>
    <s v="TRASEIRO"/>
    <x v="5"/>
    <x v="17"/>
    <s v="COMFORSER CF300"/>
    <x v="1"/>
    <s v="MB SPRINTER"/>
    <s v="SFM3H46"/>
    <n v="40000"/>
    <m/>
    <m/>
    <s v=""/>
    <s v="OK "/>
    <s v="MAUER PNEUS"/>
    <n v="165604"/>
    <n v="459"/>
    <n v="459"/>
    <s v=""/>
  </r>
  <r>
    <s v="3817"/>
    <s v="24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SFM3H54"/>
    <n v="38757"/>
    <m/>
    <m/>
    <s v=""/>
    <s v="OK "/>
    <s v="MAUER PNEUS"/>
    <s v="164179-2"/>
    <n v="459"/>
    <n v="459"/>
    <s v=""/>
  </r>
  <r>
    <n v="3811"/>
    <s v="24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SFM3H54"/>
    <n v="38757"/>
    <m/>
    <m/>
    <s v=""/>
    <s v="OK "/>
    <s v="MAUER PNEUS"/>
    <s v="164179-2"/>
    <n v="459"/>
    <n v="459"/>
    <s v=""/>
  </r>
  <r>
    <s v="3975"/>
    <s v="2625"/>
    <x v="5"/>
    <d v="2026-01-20T00:00:00"/>
    <m/>
    <x v="7"/>
    <s v="GRITSCH"/>
    <x v="2"/>
    <x v="7"/>
    <n v="1"/>
    <x v="1"/>
    <s v="DIANTEIRO"/>
    <x v="11"/>
    <x v="17"/>
    <s v="COMFORSER CF300"/>
    <x v="1"/>
    <s v="FIAT STRADA"/>
    <s v="SFN1H57"/>
    <n v="179230"/>
    <m/>
    <m/>
    <s v=""/>
    <s v="OK "/>
    <s v="MAUER PNEUS"/>
    <s v="164179-1"/>
    <n v="245.9"/>
    <n v="245.9"/>
    <s v=""/>
  </r>
  <r>
    <s v="3967"/>
    <s v="2826"/>
    <x v="5"/>
    <d v="2026-01-20T00:00:00"/>
    <m/>
    <x v="7"/>
    <s v="GRITSCH"/>
    <x v="2"/>
    <x v="7"/>
    <n v="1"/>
    <x v="1"/>
    <s v="DIANTEIRO"/>
    <x v="11"/>
    <x v="17"/>
    <s v="COMFORSER CF300"/>
    <x v="1"/>
    <s v="FIAT STRADA"/>
    <s v="SFN1H57"/>
    <n v="179230"/>
    <m/>
    <m/>
    <s v=""/>
    <s v="OK "/>
    <s v="MAUER PNEUS"/>
    <s v="164179-1"/>
    <n v="245.9"/>
    <n v="245.9"/>
    <s v=""/>
  </r>
  <r>
    <s v="3966"/>
    <s v="2725"/>
    <x v="5"/>
    <d v="2026-01-20T00:00:00"/>
    <m/>
    <x v="7"/>
    <s v="GRITSCH"/>
    <x v="2"/>
    <x v="7"/>
    <n v="1"/>
    <x v="1"/>
    <s v="TRASEIRO"/>
    <x v="11"/>
    <x v="17"/>
    <s v="COMFORSER CF300"/>
    <x v="1"/>
    <s v="FIAT STRADA"/>
    <s v="SFN1H57"/>
    <n v="179230"/>
    <m/>
    <m/>
    <s v=""/>
    <s v="OK "/>
    <s v="MAUER PNEUS"/>
    <s v="164179-1"/>
    <n v="245.9"/>
    <n v="245.9"/>
    <s v=""/>
  </r>
  <r>
    <s v="3970"/>
    <s v="2625"/>
    <x v="5"/>
    <d v="2026-01-20T00:00:00"/>
    <m/>
    <x v="7"/>
    <s v="GRITSCH"/>
    <x v="2"/>
    <x v="7"/>
    <n v="1"/>
    <x v="1"/>
    <s v="TRASEIRO"/>
    <x v="11"/>
    <x v="17"/>
    <s v="COMFORSER CF300"/>
    <x v="1"/>
    <s v="FIAT STRADA"/>
    <s v="SFN1H57"/>
    <n v="179230"/>
    <m/>
    <m/>
    <s v=""/>
    <s v="OK "/>
    <s v="MAUER PNEUS"/>
    <s v="164179-1"/>
    <n v="245.9"/>
    <n v="245.9"/>
    <s v=""/>
  </r>
  <r>
    <s v="4067"/>
    <s v="2025"/>
    <x v="5"/>
    <d v="2026-01-20T00:00:00"/>
    <m/>
    <x v="7"/>
    <s v="GRITSCH"/>
    <x v="2"/>
    <x v="3"/>
    <n v="1"/>
    <x v="0"/>
    <s v="DIANTEIRO"/>
    <x v="5"/>
    <x v="17"/>
    <s v="COMFORSER CF300"/>
    <x v="1"/>
    <s v="MB SPRINTER"/>
    <s v="SFN2E86"/>
    <n v="23840"/>
    <m/>
    <m/>
    <s v=""/>
    <s v="OK "/>
    <s v="MAUER PNEUS"/>
    <n v="158639"/>
    <n v="459"/>
    <n v="459"/>
    <s v=""/>
  </r>
  <r>
    <n v="4068"/>
    <s v="2025"/>
    <x v="5"/>
    <d v="2026-01-20T00:00:00"/>
    <m/>
    <x v="7"/>
    <s v="GRITSCH"/>
    <x v="2"/>
    <x v="3"/>
    <n v="1"/>
    <x v="0"/>
    <s v="DIANTEIRO"/>
    <x v="5"/>
    <x v="17"/>
    <s v="COMFORSER CF300"/>
    <x v="1"/>
    <s v="MB SPRINTER"/>
    <s v="SFN2E86"/>
    <n v="23840"/>
    <m/>
    <m/>
    <s v=""/>
    <s v="OK "/>
    <s v="MAUER PNEUS"/>
    <n v="158639"/>
    <n v="459"/>
    <n v="459"/>
    <s v=""/>
  </r>
  <r>
    <n v="4069"/>
    <s v="2225"/>
    <x v="5"/>
    <d v="2026-01-20T00:00:00"/>
    <m/>
    <x v="7"/>
    <s v="GRITSCH"/>
    <x v="2"/>
    <x v="3"/>
    <n v="1"/>
    <x v="0"/>
    <s v="TRASEIRO"/>
    <x v="5"/>
    <x v="17"/>
    <s v="COMFORSER CF300"/>
    <x v="1"/>
    <s v="MB SPRINTER"/>
    <s v="SFN2E86"/>
    <n v="23840"/>
    <m/>
    <m/>
    <s v=""/>
    <s v="OK "/>
    <s v="MAUER PNEUS"/>
    <s v="164179-2"/>
    <n v="459"/>
    <n v="459"/>
    <s v=""/>
  </r>
  <r>
    <n v="4070"/>
    <s v="1625"/>
    <x v="5"/>
    <d v="2026-01-20T00:00:00"/>
    <m/>
    <x v="7"/>
    <s v="GRITSCH"/>
    <x v="2"/>
    <x v="3"/>
    <n v="1"/>
    <x v="0"/>
    <s v="TRASEIRO"/>
    <x v="5"/>
    <x v="17"/>
    <s v="COMFORSER CF300"/>
    <x v="1"/>
    <s v="MB SPRINTER"/>
    <s v="SFN2E86"/>
    <n v="23840"/>
    <m/>
    <m/>
    <s v=""/>
    <s v="OK "/>
    <s v="MAUER PNEUS"/>
    <s v="164179-2"/>
    <n v="459"/>
    <n v="459"/>
    <s v=""/>
  </r>
  <r>
    <s v="4063"/>
    <s v="2225"/>
    <x v="5"/>
    <d v="2026-01-20T00:00:00"/>
    <m/>
    <x v="7"/>
    <s v="GRITSCH"/>
    <x v="2"/>
    <x v="11"/>
    <n v="1"/>
    <x v="0"/>
    <s v="DIANTEIRO"/>
    <x v="5"/>
    <x v="17"/>
    <s v="COMFORSER CF300"/>
    <x v="1"/>
    <s v="MB SPRINTER"/>
    <s v="TAP2C39"/>
    <n v="51756"/>
    <m/>
    <m/>
    <s v=""/>
    <s v="OK "/>
    <s v="MAUER PNEUS"/>
    <s v="164179-2"/>
    <n v="459"/>
    <n v="459"/>
    <s v=""/>
  </r>
  <r>
    <s v="4064"/>
    <s v="1625"/>
    <x v="5"/>
    <d v="2026-01-20T00:00:00"/>
    <m/>
    <x v="7"/>
    <s v="GRITSCH"/>
    <x v="2"/>
    <x v="11"/>
    <n v="1"/>
    <x v="0"/>
    <s v="DIANTEIRO"/>
    <x v="5"/>
    <x v="17"/>
    <s v="COMFORSER CF300"/>
    <x v="1"/>
    <s v="MB SPRINTER"/>
    <s v="TAP2C39"/>
    <n v="51756"/>
    <m/>
    <m/>
    <s v=""/>
    <s v="OK "/>
    <s v="MAUER PNEUS"/>
    <s v="164179-2"/>
    <n v="459"/>
    <n v="459"/>
    <s v=""/>
  </r>
  <r>
    <s v="4065"/>
    <s v="1625"/>
    <x v="5"/>
    <d v="2026-01-20T00:00:00"/>
    <m/>
    <x v="7"/>
    <s v="GRITSCH"/>
    <x v="2"/>
    <x v="11"/>
    <n v="1"/>
    <x v="0"/>
    <s v="TRASEIRO"/>
    <x v="5"/>
    <x v="17"/>
    <s v="COMFORSER CF300"/>
    <x v="1"/>
    <s v="MB SPRINTER"/>
    <s v="TAP2C39"/>
    <n v="51756"/>
    <m/>
    <m/>
    <s v=""/>
    <s v="OK "/>
    <s v="MAUER PNEUS"/>
    <s v="164179-2"/>
    <n v="459"/>
    <n v="459"/>
    <s v=""/>
  </r>
  <r>
    <s v="4066"/>
    <s v="1825"/>
    <x v="5"/>
    <d v="2026-01-20T00:00:00"/>
    <m/>
    <x v="7"/>
    <s v="GRITSCH"/>
    <x v="2"/>
    <x v="11"/>
    <n v="1"/>
    <x v="0"/>
    <s v="TRASEIRO"/>
    <x v="5"/>
    <x v="17"/>
    <s v="COMFORSER CF300"/>
    <x v="1"/>
    <s v="MB SPRINTER"/>
    <s v="TAP2C39"/>
    <n v="51756"/>
    <m/>
    <m/>
    <s v=""/>
    <s v="OK "/>
    <s v="MAUER PNEUS"/>
    <s v="164179-2"/>
    <n v="459"/>
    <n v="459"/>
    <s v=""/>
  </r>
  <r>
    <n v="3976"/>
    <s v="22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TAP3G60"/>
    <n v="123237"/>
    <m/>
    <m/>
    <s v=""/>
    <s v="OK "/>
    <s v="MAUER PNEUS"/>
    <s v="164179-2"/>
    <n v="459"/>
    <n v="459"/>
    <s v=""/>
  </r>
  <r>
    <n v="3977"/>
    <s v="24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TAP3G60"/>
    <n v="123237"/>
    <m/>
    <m/>
    <s v=""/>
    <s v="OK "/>
    <s v="MAUER PNEUS"/>
    <s v="164179-2"/>
    <n v="459"/>
    <n v="459"/>
    <s v=""/>
  </r>
  <r>
    <s v="4078"/>
    <s v="4425"/>
    <x v="5"/>
    <d v="2026-01-20T00:00:00"/>
    <m/>
    <x v="7"/>
    <s v="GRITSCH"/>
    <x v="2"/>
    <x v="7"/>
    <n v="1"/>
    <x v="0"/>
    <s v="TRASEIRO"/>
    <x v="5"/>
    <x v="17"/>
    <s v="COMFORSER CF300"/>
    <x v="1"/>
    <s v="MB SPRINTER"/>
    <s v="TAS4G97"/>
    <n v="77134"/>
    <m/>
    <m/>
    <s v=""/>
    <s v="OK "/>
    <s v="MAUER PNEUS"/>
    <s v="164179-2"/>
    <n v="459"/>
    <n v="459"/>
    <s v=""/>
  </r>
  <r>
    <s v="4079"/>
    <s v="4425"/>
    <x v="5"/>
    <d v="2026-01-20T00:00:00"/>
    <m/>
    <x v="7"/>
    <s v="GRITSCH"/>
    <x v="2"/>
    <x v="7"/>
    <n v="1"/>
    <x v="0"/>
    <s v="TRASEIRO"/>
    <x v="5"/>
    <x v="17"/>
    <s v="COMFORSER CF300"/>
    <x v="1"/>
    <s v="MB SPRINTER"/>
    <s v="TAS4G97"/>
    <n v="77174"/>
    <m/>
    <m/>
    <s v=""/>
    <s v="OK "/>
    <s v="MAUER PNEUS"/>
    <s v="164179-2"/>
    <n v="459"/>
    <n v="459"/>
    <s v=""/>
  </r>
  <r>
    <s v="3620"/>
    <s v="2825"/>
    <x v="5"/>
    <d v="2026-01-20T00:00:00"/>
    <m/>
    <x v="7"/>
    <s v="GRITSCH"/>
    <x v="3"/>
    <x v="18"/>
    <n v="1"/>
    <x v="2"/>
    <s v="DIANTEIRO"/>
    <x v="2"/>
    <x v="57"/>
    <s v="IRONHEAD  REFLEX"/>
    <x v="1"/>
    <s v="FIAT FIORINO"/>
    <s v="TBJ9E28"/>
    <n v="17113"/>
    <m/>
    <m/>
    <s v=""/>
    <s v="OK "/>
    <s v="TRISSINO"/>
    <n v="84643"/>
    <n v="267.8"/>
    <n v="267.8"/>
    <s v=""/>
  </r>
  <r>
    <n v="3622"/>
    <s v="3025"/>
    <x v="5"/>
    <d v="2026-01-20T00:00:00"/>
    <m/>
    <x v="7"/>
    <s v="GRITSCH"/>
    <x v="3"/>
    <x v="18"/>
    <n v="1"/>
    <x v="2"/>
    <s v="DIANTEIRO"/>
    <x v="2"/>
    <x v="57"/>
    <s v="IRONHEAD  REFLEX"/>
    <x v="1"/>
    <s v="FIAT FIORINO"/>
    <s v="TBJ9E28"/>
    <n v="17113"/>
    <m/>
    <m/>
    <s v=""/>
    <s v="OK "/>
    <s v="TRISSINO"/>
    <n v="84643"/>
    <n v="267.8"/>
    <n v="267.8"/>
    <s v=""/>
  </r>
  <r>
    <n v="4041"/>
    <s v="4425"/>
    <x v="5"/>
    <d v="2026-01-22T00:00:00"/>
    <m/>
    <x v="7"/>
    <s v="GRITSCH"/>
    <x v="5"/>
    <x v="4"/>
    <n v="1"/>
    <x v="0"/>
    <s v="DIANTEIRO"/>
    <x v="0"/>
    <x v="17"/>
    <s v="COMFORSER CF300"/>
    <x v="1"/>
    <s v="RENAULT MASTER"/>
    <s v="BDC9J83"/>
    <n v="114369"/>
    <m/>
    <m/>
    <s v=""/>
    <s v="OK "/>
    <s v="MAUER PNEUS"/>
    <n v="164794"/>
    <n v="429"/>
    <n v="429"/>
    <s v=""/>
  </r>
  <r>
    <s v="4083"/>
    <s v="4425"/>
    <x v="5"/>
    <d v="2026-01-22T00:00:00"/>
    <m/>
    <x v="7"/>
    <s v="GRITSCH"/>
    <x v="5"/>
    <x v="10"/>
    <n v="1"/>
    <x v="1"/>
    <s v="DIANTEIRO"/>
    <x v="1"/>
    <x v="17"/>
    <s v="COMFORSER CF300"/>
    <x v="1"/>
    <s v="VW SAVEIRO"/>
    <s v="SFI8F53"/>
    <m/>
    <m/>
    <m/>
    <s v=""/>
    <s v="OK "/>
    <s v="MAUER PNEUS"/>
    <s v="165765"/>
    <n v="232.9"/>
    <n v="232.9"/>
    <s v=""/>
  </r>
  <r>
    <n v="4084"/>
    <s v="4425"/>
    <x v="5"/>
    <d v="2026-01-22T00:00:00"/>
    <m/>
    <x v="7"/>
    <s v="GRITSCH"/>
    <x v="5"/>
    <x v="10"/>
    <n v="1"/>
    <x v="1"/>
    <s v="DIANTEIRO"/>
    <x v="1"/>
    <x v="17"/>
    <s v="COMFORSER CF300"/>
    <x v="1"/>
    <s v="VW SAVEIRO"/>
    <s v="SFI8F53"/>
    <m/>
    <m/>
    <m/>
    <s v=""/>
    <s v="OK "/>
    <s v="MAUER PNEUS"/>
    <s v="165765"/>
    <n v="232.9"/>
    <n v="232.9"/>
    <s v=""/>
  </r>
  <r>
    <n v="4035"/>
    <s v="4425"/>
    <x v="5"/>
    <d v="2026-01-22T00:00:00"/>
    <m/>
    <x v="7"/>
    <s v="GRITSCH"/>
    <x v="5"/>
    <x v="4"/>
    <n v="1"/>
    <x v="0"/>
    <s v="DIANTEIRO"/>
    <x v="0"/>
    <x v="17"/>
    <s v="COMFORSER CF300"/>
    <x v="1"/>
    <s v="RENAULT MASTER"/>
    <s v="BDC9J83"/>
    <n v="114369"/>
    <m/>
    <m/>
    <s v=""/>
    <s v="OK "/>
    <s v="MAUER PNEUS"/>
    <n v="164794"/>
    <n v="429"/>
    <n v="429"/>
    <s v=""/>
  </r>
  <r>
    <n v="4085"/>
    <m/>
    <x v="5"/>
    <d v="2026-01-23T00:00:00"/>
    <m/>
    <x v="7"/>
    <s v="GRITSCH"/>
    <x v="5"/>
    <x v="10"/>
    <n v="1"/>
    <x v="0"/>
    <s v="DIANTEIRO"/>
    <x v="0"/>
    <x v="17"/>
    <s v="COMFORSER CF300"/>
    <x v="1"/>
    <s v="RENAULT MASTER"/>
    <s v="SDP5J32"/>
    <n v="332707"/>
    <n v="332707"/>
    <m/>
    <s v=""/>
    <s v="OK "/>
    <s v="MAUER PNEUS"/>
    <n v="164794"/>
    <n v="429"/>
    <n v="429"/>
    <s v=""/>
  </r>
  <r>
    <n v="4086"/>
    <m/>
    <x v="5"/>
    <d v="2026-01-23T00:00:00"/>
    <m/>
    <x v="7"/>
    <s v="GRITSCH"/>
    <x v="5"/>
    <x v="10"/>
    <n v="1"/>
    <x v="0"/>
    <s v="DIANTEIRO"/>
    <x v="0"/>
    <x v="17"/>
    <s v="COMFORSER CF300"/>
    <x v="1"/>
    <s v="RENAULT MASTER"/>
    <s v="SDP5J32"/>
    <n v="332707"/>
    <n v="332707"/>
    <m/>
    <s v=""/>
    <s v="OK "/>
    <s v="MAUER PNEUS"/>
    <n v="164794"/>
    <n v="429"/>
    <n v="429"/>
    <s v=""/>
  </r>
  <r>
    <s v="4087"/>
    <s v="4425"/>
    <x v="5"/>
    <d v="2026-01-23T00:00:00"/>
    <m/>
    <x v="7"/>
    <s v="GRITSCH"/>
    <x v="5"/>
    <x v="4"/>
    <n v="1"/>
    <x v="0"/>
    <s v="DIANTEIRO"/>
    <x v="0"/>
    <x v="17"/>
    <s v="COMFORSER CF300"/>
    <x v="1"/>
    <s v="RENAULT MASTER"/>
    <s v="SEL0E74"/>
    <n v="185599"/>
    <m/>
    <m/>
    <s v=""/>
    <s v="OK "/>
    <s v="MAUER PNEUS"/>
    <n v="164794"/>
    <n v="429"/>
    <n v="429"/>
    <s v=""/>
  </r>
  <r>
    <n v="3899"/>
    <m/>
    <x v="5"/>
    <d v="2026-01-23T00:00:00"/>
    <m/>
    <x v="7"/>
    <s v="GRITSCH"/>
    <x v="5"/>
    <x v="6"/>
    <n v="1"/>
    <x v="4"/>
    <s v="TRASEIRO"/>
    <x v="10"/>
    <x v="33"/>
    <s v="AMULET AT505"/>
    <x v="1"/>
    <s v="MB ATEGO"/>
    <s v="SFE8H55"/>
    <n v="210985"/>
    <m/>
    <m/>
    <s v=""/>
    <s v="OK "/>
    <s v="GOMMA"/>
    <n v="30823"/>
    <n v="1633.33"/>
    <n v="1633.33"/>
    <s v=""/>
  </r>
  <r>
    <s v="4051"/>
    <m/>
    <x v="5"/>
    <d v="2026-01-23T00:00:00"/>
    <m/>
    <x v="7"/>
    <s v="GRITSCH"/>
    <x v="5"/>
    <x v="6"/>
    <n v="1"/>
    <x v="4"/>
    <s v="TRASEIRO"/>
    <x v="10"/>
    <x v="33"/>
    <s v="AMULET AT505"/>
    <x v="1"/>
    <s v="MB ATEGO"/>
    <s v="SFE8H55"/>
    <n v="210985"/>
    <m/>
    <m/>
    <s v=""/>
    <s v="OK "/>
    <s v="GOMMA"/>
    <n v="30823"/>
    <n v="1633.33"/>
    <n v="1633.33"/>
    <s v=""/>
  </r>
  <r>
    <s v="4052"/>
    <m/>
    <x v="5"/>
    <d v="2026-01-23T00:00:00"/>
    <m/>
    <x v="7"/>
    <s v="GRITSCH"/>
    <x v="5"/>
    <x v="6"/>
    <n v="1"/>
    <x v="4"/>
    <s v="TRASEIRO"/>
    <x v="10"/>
    <x v="33"/>
    <s v="AMULET AT505"/>
    <x v="1"/>
    <s v="MB ATEGO"/>
    <s v="SFE8H55"/>
    <n v="210985"/>
    <m/>
    <m/>
    <s v=""/>
    <s v="OK "/>
    <s v="GOMMA"/>
    <n v="5050"/>
    <n v="1633.33"/>
    <n v="1633.33"/>
    <s v=""/>
  </r>
  <r>
    <n v="4053"/>
    <m/>
    <x v="5"/>
    <d v="2026-01-23T00:00:00"/>
    <m/>
    <x v="7"/>
    <s v="GRITSCH"/>
    <x v="5"/>
    <x v="6"/>
    <n v="1"/>
    <x v="4"/>
    <s v="TRASEIRO"/>
    <x v="10"/>
    <x v="33"/>
    <s v="AMULET AT505"/>
    <x v="1"/>
    <s v="MB ATEGO"/>
    <s v="SFE8H55"/>
    <n v="210985"/>
    <m/>
    <m/>
    <s v=""/>
    <s v="OK "/>
    <s v="GOMMA"/>
    <n v="5050"/>
    <n v="1633.33"/>
    <n v="1633.33"/>
    <s v=""/>
  </r>
  <r>
    <n v="4088"/>
    <s v="4425"/>
    <x v="5"/>
    <d v="2026-01-23T00:00:00"/>
    <m/>
    <x v="7"/>
    <s v="GRITSCH"/>
    <x v="5"/>
    <x v="4"/>
    <n v="1"/>
    <x v="0"/>
    <s v="DIANTEIRO"/>
    <x v="0"/>
    <x v="17"/>
    <s v="COMFORSER CF300"/>
    <x v="1"/>
    <s v="RENAULT MASTER"/>
    <s v="SEL0E74"/>
    <n v="185599"/>
    <m/>
    <m/>
    <s v=""/>
    <s v="OK "/>
    <s v="MAUER PNEUS"/>
    <n v="164794"/>
    <n v="429"/>
    <n v="429"/>
    <s v=""/>
  </r>
  <r>
    <s v="4095"/>
    <s v="4125"/>
    <x v="5"/>
    <d v="2026-01-23T00:00:00"/>
    <m/>
    <x v="7"/>
    <s v="GRITSCH"/>
    <x v="5"/>
    <x v="6"/>
    <n v="1"/>
    <x v="3"/>
    <s v="DIANT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096"/>
    <s v="3925"/>
    <x v="5"/>
    <d v="2026-01-23T00:00:00"/>
    <m/>
    <x v="7"/>
    <s v="GRITSCH"/>
    <x v="5"/>
    <x v="6"/>
    <n v="1"/>
    <x v="3"/>
    <s v="DIANT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097"/>
    <s v="41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099"/>
    <s v="39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100"/>
    <s v="42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101"/>
    <s v="39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n v="4089"/>
    <s v="4125"/>
    <x v="5"/>
    <d v="2026-01-23T00:00:00"/>
    <m/>
    <x v="7"/>
    <s v="GRITSCH"/>
    <x v="5"/>
    <x v="6"/>
    <n v="1"/>
    <x v="3"/>
    <s v="DIANT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0"/>
    <s v="3925"/>
    <x v="5"/>
    <d v="2026-01-23T00:00:00"/>
    <m/>
    <x v="7"/>
    <s v="GRITSCH"/>
    <x v="5"/>
    <x v="6"/>
    <n v="1"/>
    <x v="3"/>
    <s v="DIANT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1"/>
    <s v="41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2"/>
    <s v="39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3"/>
    <s v="42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4"/>
    <s v="39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s v="4110"/>
    <s v="4225"/>
    <x v="5"/>
    <d v="2026-01-26T00:00:00"/>
    <m/>
    <x v="7"/>
    <s v="GRITSCH"/>
    <x v="5"/>
    <x v="22"/>
    <n v="1"/>
    <x v="1"/>
    <s v="DIANTEIRO"/>
    <x v="11"/>
    <x v="17"/>
    <s v="COMFORSER CF300"/>
    <x v="1"/>
    <s v="FIAT STRADA"/>
    <s v="SED9B32"/>
    <n v="112224"/>
    <m/>
    <m/>
    <s v=""/>
    <s v="OK "/>
    <s v="MAUER PNEUS"/>
    <n v="165817"/>
    <n v="245.9"/>
    <n v="245.9"/>
    <s v=""/>
  </r>
  <r>
    <s v="4111"/>
    <s v="4052"/>
    <x v="5"/>
    <d v="2026-01-26T00:00:00"/>
    <m/>
    <x v="7"/>
    <s v="GRITSCH"/>
    <x v="5"/>
    <x v="22"/>
    <n v="1"/>
    <x v="1"/>
    <s v="DIANTEIRO"/>
    <x v="11"/>
    <x v="17"/>
    <s v="COMFORSER CF300"/>
    <x v="1"/>
    <s v="FIAT STRADA"/>
    <s v="SED9B32"/>
    <n v="112224"/>
    <m/>
    <m/>
    <s v=""/>
    <s v="OK "/>
    <s v="MAUER PNEUS"/>
    <n v="165817"/>
    <n v="249.9"/>
    <n v="249.9"/>
    <s v=""/>
  </r>
  <r>
    <s v="4102"/>
    <m/>
    <x v="5"/>
    <d v="2026-01-26T00:00:00"/>
    <m/>
    <x v="7"/>
    <s v="GRITSCH"/>
    <x v="5"/>
    <x v="4"/>
    <n v="1"/>
    <x v="1"/>
    <s v="DIANTEIRO"/>
    <x v="1"/>
    <x v="17"/>
    <s v="COMFORSER CF300"/>
    <x v="1"/>
    <s v="VW SAVEIRO"/>
    <s v="SDU9F72"/>
    <n v="141925"/>
    <n v="141925"/>
    <m/>
    <s v=""/>
    <s v="OK "/>
    <s v="MAUER PNEUS"/>
    <s v="165765"/>
    <n v="232.9"/>
    <n v="232.9"/>
    <s v=""/>
  </r>
  <r>
    <s v="4103"/>
    <m/>
    <x v="5"/>
    <d v="2026-01-26T00:00:00"/>
    <m/>
    <x v="7"/>
    <s v="GRITSCH"/>
    <x v="5"/>
    <x v="4"/>
    <n v="1"/>
    <x v="1"/>
    <s v="DIANTEIRO"/>
    <x v="1"/>
    <x v="17"/>
    <s v="COMFORSER CF300"/>
    <x v="1"/>
    <s v="VW SAVEIRO"/>
    <s v="SDU9F72"/>
    <n v="141925"/>
    <n v="141925"/>
    <m/>
    <s v=""/>
    <s v="OK "/>
    <s v="MAUER PNEUS"/>
    <s v="165765"/>
    <n v="232.9"/>
    <n v="232.9"/>
    <s v=""/>
  </r>
  <r>
    <s v="4104"/>
    <m/>
    <x v="5"/>
    <d v="2026-01-26T00:00:00"/>
    <m/>
    <x v="7"/>
    <s v="GRITSCH"/>
    <x v="5"/>
    <x v="4"/>
    <n v="1"/>
    <x v="1"/>
    <s v="TRASEIRO"/>
    <x v="1"/>
    <x v="17"/>
    <s v="COMFORSER CF300"/>
    <x v="1"/>
    <s v="VW SAVEIRO"/>
    <s v="SDU9F72"/>
    <n v="141925"/>
    <n v="141925"/>
    <m/>
    <s v=""/>
    <s v="OK "/>
    <s v="MAUER PNEUS"/>
    <s v="165765"/>
    <n v="232.9"/>
    <n v="232.9"/>
    <s v=""/>
  </r>
  <r>
    <s v="4105"/>
    <m/>
    <x v="5"/>
    <d v="2026-01-26T00:00:00"/>
    <m/>
    <x v="7"/>
    <s v="GRITSCH"/>
    <x v="5"/>
    <x v="4"/>
    <n v="1"/>
    <x v="1"/>
    <s v="TRASEIRO"/>
    <x v="1"/>
    <x v="17"/>
    <s v="COMFORSER CF300"/>
    <x v="1"/>
    <s v="VW SAVEIRO"/>
    <s v="SDU9F72"/>
    <n v="141925"/>
    <n v="141925"/>
    <m/>
    <s v=""/>
    <s v="OK "/>
    <s v="MAUER PNEUS"/>
    <s v="165765"/>
    <n v="232.9"/>
    <n v="232.9"/>
    <s v=""/>
  </r>
  <r>
    <n v="4108"/>
    <s v="2825"/>
    <x v="5"/>
    <d v="2026-01-26T00:00:00"/>
    <m/>
    <x v="7"/>
    <s v="GRITSCH"/>
    <x v="5"/>
    <x v="22"/>
    <n v="1"/>
    <x v="1"/>
    <s v="DIANTEIRO"/>
    <x v="1"/>
    <x v="17"/>
    <s v="COMFORSER CF300"/>
    <x v="1"/>
    <s v="VW SAVEIRO"/>
    <s v="SEI5B90"/>
    <n v="203698"/>
    <m/>
    <m/>
    <s v=""/>
    <s v="OK "/>
    <s v="MAUER PNEUS"/>
    <s v="165765"/>
    <n v="232.9"/>
    <n v="232.9"/>
    <s v=""/>
  </r>
  <r>
    <n v="4109"/>
    <s v="2825"/>
    <x v="5"/>
    <d v="2026-01-26T00:00:00"/>
    <m/>
    <x v="7"/>
    <s v="GRITSCH"/>
    <x v="5"/>
    <x v="22"/>
    <n v="1"/>
    <x v="1"/>
    <s v="DIANTEIRO"/>
    <x v="1"/>
    <x v="17"/>
    <s v="COMFORSER CF300"/>
    <x v="1"/>
    <s v="VW SAVEIRO"/>
    <s v="SEI5B90"/>
    <n v="203698"/>
    <m/>
    <m/>
    <s v=""/>
    <s v="OK "/>
    <s v="MAUER PNEUS"/>
    <s v="165765"/>
    <n v="232.9"/>
    <n v="232.9"/>
    <s v=""/>
  </r>
  <r>
    <n v="4036"/>
    <s v="4425"/>
    <x v="5"/>
    <d v="2026-01-26T00:00:00"/>
    <m/>
    <x v="7"/>
    <s v="GRITSCH"/>
    <x v="5"/>
    <x v="22"/>
    <n v="1"/>
    <x v="0"/>
    <s v="DIANTEIRO"/>
    <x v="0"/>
    <x v="17"/>
    <s v="COMFORSER CF300"/>
    <x v="1"/>
    <s v="RENAULT MASTER"/>
    <s v="RHS3G78"/>
    <n v="66471"/>
    <m/>
    <m/>
    <s v=""/>
    <s v="OK "/>
    <s v="MAUER PNEUS"/>
    <n v="164794"/>
    <n v="429"/>
    <n v="429"/>
    <s v=""/>
  </r>
  <r>
    <n v="4037"/>
    <s v="4425"/>
    <x v="5"/>
    <d v="2026-01-26T00:00:00"/>
    <m/>
    <x v="7"/>
    <s v="GRITSCH"/>
    <x v="5"/>
    <x v="22"/>
    <n v="1"/>
    <x v="0"/>
    <s v="DIANTEIRO"/>
    <x v="0"/>
    <x v="17"/>
    <s v="COMFORSER CF300"/>
    <x v="1"/>
    <s v="RENAULT MASTER"/>
    <s v="RHS3G78"/>
    <n v="66471"/>
    <m/>
    <m/>
    <s v=""/>
    <s v="OK "/>
    <s v="MAUER PNEUS"/>
    <n v="164794"/>
    <n v="429"/>
    <n v="429"/>
    <s v=""/>
  </r>
  <r>
    <s v="4112"/>
    <s v="4425"/>
    <x v="5"/>
    <d v="2026-01-26T00:00:00"/>
    <m/>
    <x v="7"/>
    <s v="GRITSCH"/>
    <x v="5"/>
    <x v="9"/>
    <n v="1"/>
    <x v="0"/>
    <s v="DIANTEIRO"/>
    <x v="0"/>
    <x v="17"/>
    <s v="COMFORSER CF300"/>
    <x v="1"/>
    <s v="RENAULT MASTER"/>
    <s v="SEL2B40"/>
    <n v="42470"/>
    <m/>
    <m/>
    <s v=""/>
    <s v="OK "/>
    <s v="MAUER PNEUS"/>
    <n v="164794"/>
    <n v="429"/>
    <n v="429"/>
    <s v=""/>
  </r>
  <r>
    <s v="4113"/>
    <s v="4425"/>
    <x v="5"/>
    <d v="2026-01-26T00:00:00"/>
    <m/>
    <x v="7"/>
    <s v="GRITSCH"/>
    <x v="5"/>
    <x v="9"/>
    <n v="1"/>
    <x v="0"/>
    <s v="DIANTEIRO"/>
    <x v="0"/>
    <x v="17"/>
    <s v="COMFORSER CF300"/>
    <x v="1"/>
    <s v="RENAULT MASTER"/>
    <s v="SEL2B40"/>
    <n v="42470"/>
    <m/>
    <m/>
    <s v=""/>
    <s v="OK "/>
    <s v="MAUER PNEUS"/>
    <n v="164794"/>
    <n v="429"/>
    <n v="429"/>
    <s v=""/>
  </r>
  <r>
    <n v="4106"/>
    <s v="2825"/>
    <x v="5"/>
    <d v="2026-01-29T00:00:00"/>
    <m/>
    <x v="7"/>
    <s v="GRITSCH"/>
    <x v="5"/>
    <x v="8"/>
    <n v="1"/>
    <x v="1"/>
    <s v="TRASEIRO"/>
    <x v="1"/>
    <x v="17"/>
    <s v="COMFORSER CF300"/>
    <x v="1"/>
    <s v="VW SAVEIRO"/>
    <s v="SDU9G04"/>
    <n v="121700"/>
    <m/>
    <m/>
    <s v=""/>
    <s v="OK "/>
    <s v="MAUER PNEUS"/>
    <s v="165765"/>
    <n v="232.9"/>
    <n v="232.9"/>
    <s v=""/>
  </r>
  <r>
    <n v="4107"/>
    <s v="2825"/>
    <x v="5"/>
    <d v="2026-01-29T00:00:00"/>
    <m/>
    <x v="7"/>
    <s v="GRITSCH"/>
    <x v="5"/>
    <x v="8"/>
    <n v="1"/>
    <x v="1"/>
    <s v="TRASEIRO"/>
    <x v="1"/>
    <x v="17"/>
    <s v="COMFORSER CF300"/>
    <x v="1"/>
    <s v="VW SAVEIRO"/>
    <s v="SDU9G04"/>
    <n v="121700"/>
    <m/>
    <m/>
    <s v=""/>
    <s v="OK "/>
    <s v="MAUER PNEUS"/>
    <s v="165765"/>
    <n v="232.9"/>
    <n v="232.9"/>
    <s v=""/>
  </r>
  <r>
    <s v="4031"/>
    <s v="4425"/>
    <x v="5"/>
    <d v="2026-01-29T00:00:00"/>
    <m/>
    <x v="7"/>
    <s v="GRITSCH"/>
    <x v="5"/>
    <x v="10"/>
    <n v="1"/>
    <x v="0"/>
    <s v="TRASEIRO"/>
    <x v="0"/>
    <x v="17"/>
    <s v="COMFORSER CF300"/>
    <x v="1"/>
    <s v="RENAULT MASTER"/>
    <s v="RHL1D81"/>
    <n v="330879"/>
    <n v="330879"/>
    <m/>
    <s v=""/>
    <s v="OK "/>
    <s v="MAUER PNEUS"/>
    <n v="164794"/>
    <n v="429"/>
    <n v="429"/>
    <s v=""/>
  </r>
  <r>
    <n v="4034"/>
    <s v="4425"/>
    <x v="5"/>
    <d v="2026-01-29T00:00:00"/>
    <m/>
    <x v="7"/>
    <s v="GRITSCH"/>
    <x v="5"/>
    <x v="10"/>
    <n v="1"/>
    <x v="0"/>
    <s v="TRASEIRO"/>
    <x v="0"/>
    <x v="17"/>
    <s v="COMFORSER CF300"/>
    <x v="1"/>
    <s v="RENAULT MASTER"/>
    <s v="RHL1D81"/>
    <n v="330879"/>
    <n v="330879"/>
    <m/>
    <s v=""/>
    <s v="OK "/>
    <s v="MAUER PNEUS"/>
    <n v="164794"/>
    <n v="429"/>
    <n v="429"/>
    <s v=""/>
  </r>
  <r>
    <s v="4126"/>
    <s v="4425"/>
    <x v="5"/>
    <d v="2026-01-29T00:00:00"/>
    <m/>
    <x v="7"/>
    <s v="GRITSCH"/>
    <x v="2"/>
    <x v="11"/>
    <n v="1"/>
    <x v="0"/>
    <s v="DIANTEIRO"/>
    <x v="0"/>
    <x v="17"/>
    <s v="COMFORSER CF300"/>
    <x v="1"/>
    <s v="RENAULT MASTER"/>
    <s v="SEL1F40"/>
    <n v="22928"/>
    <m/>
    <m/>
    <s v=""/>
    <s v="OK "/>
    <s v="MAUER PNEUS"/>
    <n v="166104"/>
    <n v="429"/>
    <n v="429"/>
    <s v=""/>
  </r>
  <r>
    <s v="4039"/>
    <s v="4425"/>
    <x v="5"/>
    <d v="2026-01-29T00:00:00"/>
    <m/>
    <x v="7"/>
    <s v="GRITSCH"/>
    <x v="2"/>
    <x v="11"/>
    <n v="1"/>
    <x v="0"/>
    <s v="DIANTEIRO"/>
    <x v="0"/>
    <x v="17"/>
    <s v="COMFORSER CF300"/>
    <x v="1"/>
    <s v="RENAULT MASTER"/>
    <s v="SEL1F40"/>
    <n v="22928"/>
    <m/>
    <m/>
    <s v=""/>
    <s v="OK "/>
    <s v="MAUER PNEUS"/>
    <n v="166104"/>
    <n v="429"/>
    <n v="429"/>
    <s v=""/>
  </r>
  <r>
    <s v="4038"/>
    <s v="4425"/>
    <x v="5"/>
    <d v="2026-01-29T00:00:00"/>
    <m/>
    <x v="7"/>
    <s v="GRITSCH"/>
    <x v="2"/>
    <x v="11"/>
    <n v="1"/>
    <x v="0"/>
    <s v="DIANTEIRO"/>
    <x v="0"/>
    <x v="17"/>
    <s v="COMFORSER CF300"/>
    <x v="1"/>
    <s v="RENAULT MASTER"/>
    <s v="SEL1F40"/>
    <n v="22928"/>
    <m/>
    <m/>
    <s v=""/>
    <s v="OK "/>
    <s v="MAUER PNEUS"/>
    <n v="166104"/>
    <n v="429"/>
    <n v="429"/>
    <s v=""/>
  </r>
  <r>
    <n v="4040"/>
    <s v="4425"/>
    <x v="5"/>
    <d v="2026-01-29T00:00:00"/>
    <m/>
    <x v="7"/>
    <s v="GRITSCH"/>
    <x v="2"/>
    <x v="11"/>
    <n v="1"/>
    <x v="0"/>
    <s v="DIANTEIRO"/>
    <x v="0"/>
    <x v="17"/>
    <s v="COMFORSER CF300"/>
    <x v="1"/>
    <s v="RENAULT MASTER"/>
    <s v="SEL1F40"/>
    <n v="22928"/>
    <m/>
    <m/>
    <s v=""/>
    <s v="OK "/>
    <s v="MAUER PNEUS"/>
    <n v="166104"/>
    <n v="429"/>
    <n v="429"/>
    <s v=""/>
  </r>
  <r>
    <n v="4113"/>
    <m/>
    <x v="5"/>
    <d v="2026-01-29T00:00:00"/>
    <m/>
    <x v="7"/>
    <s v="GRITSCH"/>
    <x v="5"/>
    <x v="4"/>
    <n v="1"/>
    <x v="1"/>
    <s v="DIANTEIRO"/>
    <x v="11"/>
    <x v="17"/>
    <s v="COMFORSER CF300"/>
    <x v="1"/>
    <s v="FIAT STRADA"/>
    <s v="SDT5A71"/>
    <n v="137181"/>
    <n v="137181"/>
    <m/>
    <s v=""/>
    <s v="OK "/>
    <s v="MAUER PNEUS"/>
    <n v="165817"/>
    <n v="245.9"/>
    <n v="245.9"/>
    <s v=""/>
  </r>
  <r>
    <n v="4134"/>
    <m/>
    <x v="5"/>
    <d v="2026-01-29T00:00:00"/>
    <m/>
    <x v="7"/>
    <s v="GRITSCH"/>
    <x v="5"/>
    <x v="4"/>
    <n v="1"/>
    <x v="1"/>
    <s v="DIANTEIRO"/>
    <x v="11"/>
    <x v="17"/>
    <s v="COMFORSER CF300"/>
    <x v="1"/>
    <s v="FIAT STRADA"/>
    <s v="SDT5A71"/>
    <n v="137181"/>
    <n v="137181"/>
    <m/>
    <s v=""/>
    <s v="OK "/>
    <s v="MAUER PNEUS"/>
    <n v="165817"/>
    <n v="245.9"/>
    <n v="245.9"/>
    <s v=""/>
  </r>
  <r>
    <s v="4074"/>
    <s v="225"/>
    <x v="5"/>
    <d v="2026-02-02T00:00:00"/>
    <m/>
    <x v="7"/>
    <s v="GRITSCH"/>
    <x v="2"/>
    <x v="11"/>
    <n v="1"/>
    <x v="0"/>
    <s v="DIANTEIRO"/>
    <x v="5"/>
    <x v="17"/>
    <s v="COMFORSER CF300"/>
    <x v="1"/>
    <s v="MB SPRINTER"/>
    <s v="SFI4A34"/>
    <n v="90111"/>
    <s v="ATUALIZADO"/>
    <m/>
    <s v=""/>
    <s v="OK "/>
    <s v="MAUER PNEUS"/>
    <s v="164179-2"/>
    <n v="459"/>
    <n v="459"/>
    <s v=""/>
  </r>
  <r>
    <s v="4075"/>
    <s v="1625"/>
    <x v="5"/>
    <d v="2026-02-02T00:00:00"/>
    <m/>
    <x v="7"/>
    <s v="GRITSCH"/>
    <x v="2"/>
    <x v="11"/>
    <n v="1"/>
    <x v="0"/>
    <s v="DIANTEIRO"/>
    <x v="5"/>
    <x v="17"/>
    <s v="COMFORSER CF300"/>
    <x v="1"/>
    <s v="MB SPRINTER"/>
    <s v="SFI4A34"/>
    <n v="90111"/>
    <s v="ATUALIZADO"/>
    <m/>
    <s v=""/>
    <s v="OK "/>
    <s v="MAUER PNEUS"/>
    <s v="164179-2"/>
    <n v="459"/>
    <n v="459"/>
    <s v=""/>
  </r>
  <r>
    <s v="4076"/>
    <s v="1625"/>
    <x v="5"/>
    <d v="2026-02-02T00:00:00"/>
    <m/>
    <x v="7"/>
    <s v="GRITSCH"/>
    <x v="2"/>
    <x v="11"/>
    <n v="1"/>
    <x v="0"/>
    <s v="TRASEIRO"/>
    <x v="5"/>
    <x v="17"/>
    <s v="COMFORSER CF300"/>
    <x v="1"/>
    <s v="MB SPRINTER"/>
    <s v="SFI4A34"/>
    <n v="90111"/>
    <s v="ATUALIZADO"/>
    <m/>
    <s v=""/>
    <s v="OK "/>
    <s v="MAUER PNEUS"/>
    <n v="165604"/>
    <n v="459"/>
    <n v="459"/>
    <s v=""/>
  </r>
  <r>
    <s v="4077"/>
    <s v="1625"/>
    <x v="5"/>
    <d v="2026-02-02T00:00:00"/>
    <m/>
    <x v="7"/>
    <s v="GRITSCH"/>
    <x v="2"/>
    <x v="11"/>
    <n v="1"/>
    <x v="0"/>
    <s v="TRASEIRO"/>
    <x v="5"/>
    <x v="17"/>
    <s v="COMFORSER CF300"/>
    <x v="1"/>
    <s v="MB SPRINTER"/>
    <s v="SFI4A34"/>
    <n v="90111"/>
    <s v="ATUALIZADO"/>
    <m/>
    <s v=""/>
    <s v="OK "/>
    <s v="MAUER PNEUS"/>
    <n v="165604"/>
    <n v="459"/>
    <n v="459"/>
    <s v=""/>
  </r>
  <r>
    <s v="4145"/>
    <s v="2724"/>
    <x v="5"/>
    <d v="2026-02-02T00:00:00"/>
    <m/>
    <x v="9"/>
    <s v="GRITSCH"/>
    <x v="5"/>
    <x v="5"/>
    <n v="1"/>
    <x v="3"/>
    <s v="TRAÇÃO"/>
    <x v="4"/>
    <x v="33"/>
    <s v="AMULET"/>
    <x v="1"/>
    <s v="CAMINHÃO VW 9.170"/>
    <s v="RHQ4D38"/>
    <n v="220600"/>
    <m/>
    <m/>
    <s v=""/>
    <s v="OK "/>
    <s v="MAUER PNEUS"/>
    <n v="4976"/>
    <n v="693.09"/>
    <n v="693.09"/>
    <s v=""/>
  </r>
  <r>
    <s v="4146"/>
    <s v="2824"/>
    <x v="5"/>
    <d v="2026-02-02T00:00:00"/>
    <m/>
    <x v="9"/>
    <s v="GRITSCH"/>
    <x v="5"/>
    <x v="5"/>
    <n v="1"/>
    <x v="3"/>
    <s v="TRAÇÃO"/>
    <x v="4"/>
    <x v="33"/>
    <s v="AMULET"/>
    <x v="1"/>
    <s v="CAMINHÃO VW 9.170"/>
    <s v="RHQ4D38"/>
    <n v="220600"/>
    <m/>
    <m/>
    <s v=""/>
    <s v="OK "/>
    <s v="MAUER PNEUS"/>
    <n v="4976"/>
    <n v="693.09"/>
    <n v="693.09"/>
    <s v=""/>
  </r>
  <r>
    <s v="4124"/>
    <s v="4425"/>
    <x v="5"/>
    <d v="2026-02-02T00:00:00"/>
    <m/>
    <x v="9"/>
    <s v="GRITSCH"/>
    <x v="5"/>
    <x v="5"/>
    <n v="1"/>
    <x v="0"/>
    <s v="DIANTEIRO"/>
    <x v="0"/>
    <x v="17"/>
    <s v="COMFORSER CF350"/>
    <x v="1"/>
    <s v="RENAULT MASTER"/>
    <s v="SDP5J33"/>
    <n v="181988"/>
    <m/>
    <m/>
    <s v=""/>
    <s v="OK "/>
    <s v="MAUER PNEUS"/>
    <n v="166104"/>
    <n v="488.71"/>
    <n v="488.71"/>
    <s v=""/>
  </r>
  <r>
    <s v="4130"/>
    <s v="4425"/>
    <x v="5"/>
    <d v="2026-02-02T00:00:00"/>
    <m/>
    <x v="9"/>
    <s v="GRITSCH"/>
    <x v="5"/>
    <x v="5"/>
    <n v="1"/>
    <x v="0"/>
    <s v="DIANTEIRO"/>
    <x v="0"/>
    <x v="17"/>
    <s v="COMFORSER CF350"/>
    <x v="1"/>
    <s v="RENAULT MASTER"/>
    <s v="SDP5J33"/>
    <n v="181988"/>
    <m/>
    <m/>
    <s v=""/>
    <s v="OK "/>
    <s v="MAUER PNEUS"/>
    <n v="166104"/>
    <n v="488.71"/>
    <n v="488.71"/>
    <s v=""/>
  </r>
  <r>
    <s v="4129"/>
    <s v="4425"/>
    <x v="5"/>
    <d v="2026-02-02T00:00:00"/>
    <m/>
    <x v="9"/>
    <s v="GRITSCH"/>
    <x v="5"/>
    <x v="5"/>
    <n v="1"/>
    <x v="0"/>
    <s v="TRASEIRO"/>
    <x v="0"/>
    <x v="17"/>
    <s v="COMFORSER CF350"/>
    <x v="1"/>
    <s v="RENAULT MASTER"/>
    <s v="SDP5J33"/>
    <n v="181988"/>
    <m/>
    <m/>
    <s v=""/>
    <s v="OK "/>
    <s v="MAUER PNEUS"/>
    <n v="166104"/>
    <n v="488.71"/>
    <n v="488.71"/>
    <s v=""/>
  </r>
  <r>
    <s v="4125"/>
    <s v="4425"/>
    <x v="5"/>
    <d v="2026-02-02T00:00:00"/>
    <m/>
    <x v="9"/>
    <s v="GRITSCH"/>
    <x v="5"/>
    <x v="5"/>
    <n v="1"/>
    <x v="0"/>
    <s v="TRASEIRO"/>
    <x v="0"/>
    <x v="17"/>
    <s v="COMFORSER CF350"/>
    <x v="1"/>
    <s v="RENAULT MASTER"/>
    <s v="SDP5J33"/>
    <n v="181988"/>
    <m/>
    <m/>
    <s v=""/>
    <s v="OK "/>
    <s v="MAUER PNEUS"/>
    <n v="166104"/>
    <n v="488.71"/>
    <n v="488.71"/>
    <s v=""/>
  </r>
  <r>
    <s v="4147"/>
    <s v="2524"/>
    <x v="5"/>
    <d v="2026-02-02T00:00:00"/>
    <m/>
    <x v="9"/>
    <s v="GRITSCH"/>
    <x v="5"/>
    <x v="5"/>
    <n v="1"/>
    <x v="3"/>
    <s v="TRAÇÃO"/>
    <x v="4"/>
    <x v="33"/>
    <s v="AMULET"/>
    <x v="1"/>
    <s v="CAMINHÃO VW 9.170"/>
    <s v="RHQ4D38"/>
    <n v="220600"/>
    <m/>
    <m/>
    <s v=""/>
    <s v="OK "/>
    <s v="MAUER PNEUS"/>
    <n v="4976"/>
    <n v="693.09"/>
    <n v="693.09"/>
    <s v=""/>
  </r>
  <r>
    <s v="4148"/>
    <s v="2724"/>
    <x v="5"/>
    <d v="2026-02-02T00:00:00"/>
    <m/>
    <x v="9"/>
    <s v="GRITSCH"/>
    <x v="5"/>
    <x v="5"/>
    <n v="1"/>
    <x v="3"/>
    <s v="TRAÇÃO"/>
    <x v="4"/>
    <x v="33"/>
    <s v="AMULET"/>
    <x v="1"/>
    <s v="CAMINHÃO VW 9.170"/>
    <s v="RHQ4D38"/>
    <n v="220600"/>
    <m/>
    <m/>
    <s v=""/>
    <s v="OK "/>
    <s v="MAUER PNEUS"/>
    <n v="4976"/>
    <n v="693.09"/>
    <n v="693.09"/>
    <s v=""/>
  </r>
  <r>
    <s v="4140"/>
    <s v="36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8"/>
    <n v="69827"/>
    <m/>
    <m/>
    <s v=""/>
    <s v="OK "/>
    <s v="MAUER PNEUS"/>
    <s v="167316-1"/>
    <n v="291.89999999999998"/>
    <n v="291.89999999999998"/>
    <s v=""/>
  </r>
  <r>
    <s v="4141"/>
    <s v="36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8"/>
    <n v="69827"/>
    <m/>
    <m/>
    <s v=""/>
    <s v="OK "/>
    <s v="MAUER PNEUS"/>
    <s v="167316-1"/>
    <n v="291.89999999999998"/>
    <n v="291.89999999999998"/>
    <s v=""/>
  </r>
  <r>
    <s v="4142"/>
    <s v="4425"/>
    <x v="5"/>
    <d v="2026-02-02T00:00:00"/>
    <m/>
    <x v="9"/>
    <s v="GRITSCH"/>
    <x v="5"/>
    <x v="5"/>
    <n v="1"/>
    <x v="2"/>
    <s v="TRASEIRO"/>
    <x v="2"/>
    <x v="17"/>
    <s v="COMFORSER CF350"/>
    <x v="1"/>
    <s v="FIAT FIORINO"/>
    <s v="RHS8D28"/>
    <n v="69827"/>
    <m/>
    <m/>
    <s v=""/>
    <s v="OK "/>
    <s v="MAUER PNEUS"/>
    <s v="167316-1"/>
    <n v="291.89999999999998"/>
    <n v="291.89999999999998"/>
    <s v=""/>
  </r>
  <r>
    <s v="4139"/>
    <s v="4425"/>
    <x v="5"/>
    <d v="2026-02-02T00:00:00"/>
    <m/>
    <x v="9"/>
    <s v="GRITSCH"/>
    <x v="5"/>
    <x v="5"/>
    <n v="1"/>
    <x v="2"/>
    <s v="TRASEIRO"/>
    <x v="2"/>
    <x v="17"/>
    <s v="COMFORSER CF350"/>
    <x v="1"/>
    <s v="FIAT FIORINO"/>
    <s v="RHS8D28"/>
    <n v="69827"/>
    <m/>
    <m/>
    <s v=""/>
    <s v="OK "/>
    <s v="MAUER PNEUS"/>
    <s v="167316-1"/>
    <n v="291.89999999999998"/>
    <n v="291.89999999999998"/>
    <s v=""/>
  </r>
  <r>
    <s v="4135"/>
    <s v="44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4"/>
    <n v="166882"/>
    <m/>
    <m/>
    <s v=""/>
    <s v="OK "/>
    <s v="MAUER PNEUS"/>
    <s v="167316-1"/>
    <n v="291.89999999999998"/>
    <n v="291.89999999999998"/>
    <s v=""/>
  </r>
  <r>
    <s v="4136"/>
    <s v="44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4"/>
    <n v="166882"/>
    <m/>
    <m/>
    <s v=""/>
    <s v="OK "/>
    <s v="MAUER PNEUS"/>
    <s v="167316-1"/>
    <n v="291.89999999999998"/>
    <n v="291.89999999999998"/>
    <s v=""/>
  </r>
  <r>
    <s v="4138"/>
    <s v="44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1"/>
    <n v="130370"/>
    <m/>
    <m/>
    <s v=""/>
    <s v="OK "/>
    <s v="MAUER PNEUS"/>
    <s v="167316-1"/>
    <n v="291.89999999999998"/>
    <n v="291.89999999999998"/>
    <s v=""/>
  </r>
  <r>
    <s v="4137"/>
    <s v="36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1"/>
    <n v="130370"/>
    <m/>
    <m/>
    <s v=""/>
    <s v="OK "/>
    <s v="MAUER PNEUS"/>
    <s v="167316-1"/>
    <n v="291.89999999999998"/>
    <n v="291.89999999999998"/>
    <s v=""/>
  </r>
  <r>
    <s v="4144"/>
    <s v="3625"/>
    <x v="5"/>
    <d v="2026-02-02T00:00:00"/>
    <m/>
    <x v="9"/>
    <s v="GRITSCH"/>
    <x v="5"/>
    <x v="5"/>
    <n v="1"/>
    <x v="2"/>
    <s v="TRASEIRO"/>
    <x v="2"/>
    <x v="17"/>
    <s v="COMFORSER CF350"/>
    <x v="1"/>
    <s v="FIAT FIORINO"/>
    <s v="RHS8D21"/>
    <n v="130370"/>
    <m/>
    <m/>
    <s v=""/>
    <s v="OK "/>
    <s v="MAUER PNEUS"/>
    <s v="167316-1"/>
    <n v="291.89999999999998"/>
    <n v="291.89999999999998"/>
    <s v=""/>
  </r>
  <r>
    <s v="4143"/>
    <s v="4425"/>
    <x v="5"/>
    <d v="2026-02-02T00:00:00"/>
    <m/>
    <x v="9"/>
    <s v="GRITSCH"/>
    <x v="5"/>
    <x v="5"/>
    <n v="1"/>
    <x v="2"/>
    <s v="TRASEIRO"/>
    <x v="2"/>
    <x v="17"/>
    <s v="COMFORSER CF350"/>
    <x v="1"/>
    <s v="FIAT FIORINO"/>
    <s v="RHS8D21"/>
    <n v="130370"/>
    <m/>
    <m/>
    <s v=""/>
    <s v="OK "/>
    <s v="MAUER PNEUS"/>
    <s v="167316-1"/>
    <n v="291.89999999999998"/>
    <n v="291.89999999999998"/>
    <s v=""/>
  </r>
  <r>
    <s v="1061"/>
    <s v="1625"/>
    <x v="5"/>
    <d v="2026-02-02T00:00:00"/>
    <m/>
    <x v="9"/>
    <s v="GRITSCH"/>
    <x v="5"/>
    <x v="5"/>
    <n v="1"/>
    <x v="0"/>
    <s v="DIANTEIRO"/>
    <x v="5"/>
    <x v="17"/>
    <s v="COMFORSER CF300"/>
    <x v="1"/>
    <s v="MB SPRINTER"/>
    <s v="SFD5C28"/>
    <n v="116707"/>
    <m/>
    <m/>
    <s v=""/>
    <s v="OK "/>
    <s v="MAUER PNEUS"/>
    <n v="165604"/>
    <n v="454"/>
    <n v="454"/>
    <s v=""/>
  </r>
  <r>
    <s v="4062"/>
    <s v="1625"/>
    <x v="5"/>
    <d v="2026-02-02T00:00:00"/>
    <m/>
    <x v="9"/>
    <s v="GRITSCH"/>
    <x v="5"/>
    <x v="5"/>
    <n v="1"/>
    <x v="0"/>
    <s v="DIANTEIRO"/>
    <x v="5"/>
    <x v="17"/>
    <s v="COMFORSER CF300"/>
    <x v="1"/>
    <s v="MB SPRINTER"/>
    <s v="SFD5C28"/>
    <n v="116707"/>
    <m/>
    <m/>
    <s v=""/>
    <s v="OK "/>
    <s v="MAUER PNEUS"/>
    <n v="165604"/>
    <n v="459"/>
    <n v="459"/>
    <s v=""/>
  </r>
  <r>
    <s v="4059"/>
    <s v="1025"/>
    <x v="5"/>
    <d v="2026-02-02T00:00:00"/>
    <m/>
    <x v="9"/>
    <s v="GRITSCH"/>
    <x v="5"/>
    <x v="5"/>
    <n v="1"/>
    <x v="0"/>
    <s v="DIANTEIRO"/>
    <x v="5"/>
    <x v="17"/>
    <s v="COMFORSER CF300"/>
    <x v="1"/>
    <s v="MB SPRINTER"/>
    <s v="SFI4A35"/>
    <n v="88562"/>
    <m/>
    <m/>
    <s v=""/>
    <s v="OK "/>
    <s v="MAUER PNEUS"/>
    <n v="168186"/>
    <n v="459"/>
    <n v="459"/>
    <s v=""/>
  </r>
  <r>
    <s v="4060"/>
    <s v="2225"/>
    <x v="5"/>
    <d v="2026-02-02T00:00:00"/>
    <m/>
    <x v="9"/>
    <s v="GRITSCH"/>
    <x v="5"/>
    <x v="5"/>
    <n v="1"/>
    <x v="0"/>
    <s v="DIANTEIRO"/>
    <x v="5"/>
    <x v="17"/>
    <s v="COMFORSER CF300"/>
    <x v="1"/>
    <s v="MB SPRINTER"/>
    <s v="SFI4A35"/>
    <n v="88562"/>
    <m/>
    <m/>
    <s v=""/>
    <s v="OK "/>
    <s v="MAUER PNEUS"/>
    <n v="168186"/>
    <n v="459"/>
    <n v="459"/>
    <s v=""/>
  </r>
  <r>
    <n v="4150"/>
    <s v="2825"/>
    <x v="5"/>
    <d v="2026-02-04T00:00:00"/>
    <m/>
    <x v="9"/>
    <s v="GRITSCH"/>
    <x v="5"/>
    <x v="8"/>
    <n v="1"/>
    <x v="1"/>
    <s v="DIANTEIRO"/>
    <x v="1"/>
    <x v="17"/>
    <s v="COMFORSER CF300"/>
    <x v="1"/>
    <s v="VW SAVEIRO"/>
    <s v="SEP6E33"/>
    <n v="186000"/>
    <m/>
    <m/>
    <s v=""/>
    <s v="OK "/>
    <s v="MAUER PNEUS"/>
    <s v="165765"/>
    <n v="232.9"/>
    <n v="232.9"/>
    <s v=""/>
  </r>
  <r>
    <n v="4149"/>
    <s v="2825"/>
    <x v="5"/>
    <d v="2026-02-04T00:00:00"/>
    <m/>
    <x v="9"/>
    <s v="GRITSCH"/>
    <x v="5"/>
    <x v="8"/>
    <n v="1"/>
    <x v="1"/>
    <s v="DIANTEIRO"/>
    <x v="1"/>
    <x v="17"/>
    <s v="COMFORSER CF300"/>
    <x v="1"/>
    <s v="VW SAVEIRO"/>
    <s v="SEP6E33"/>
    <n v="186000"/>
    <m/>
    <m/>
    <s v=""/>
    <s v="OK "/>
    <s v="MAUER PNEUS"/>
    <s v="165765"/>
    <n v="232.9"/>
    <n v="232.9"/>
    <s v=""/>
  </r>
  <r>
    <n v="4073"/>
    <s v="2225"/>
    <x v="5"/>
    <d v="2026-02-04T00:00:00"/>
    <m/>
    <x v="9"/>
    <s v="GRITSCH"/>
    <x v="2"/>
    <x v="7"/>
    <n v="1"/>
    <x v="0"/>
    <s v="DIANTEIRO"/>
    <x v="5"/>
    <x v="17"/>
    <s v="COMFORSER CF300"/>
    <x v="1"/>
    <s v="MB SPRINTER"/>
    <s v="TAP2C38"/>
    <n v="98022"/>
    <m/>
    <m/>
    <s v=""/>
    <s v="OK "/>
    <s v="MAUER PNEUS"/>
    <n v="165604"/>
    <n v="459"/>
    <n v="459"/>
    <s v=""/>
  </r>
  <r>
    <n v="4080"/>
    <s v="2225"/>
    <x v="5"/>
    <d v="2026-02-04T00:00:00"/>
    <m/>
    <x v="9"/>
    <s v="GRITSCH"/>
    <x v="2"/>
    <x v="7"/>
    <n v="1"/>
    <x v="0"/>
    <s v="DIANTEIRO"/>
    <x v="5"/>
    <x v="17"/>
    <s v="COMFORSER CF300"/>
    <x v="1"/>
    <s v="MB SPRINTER"/>
    <s v="TAP2C38"/>
    <n v="98022"/>
    <m/>
    <m/>
    <s v=""/>
    <s v="OK "/>
    <s v="MAUER PNEUS"/>
    <n v="165604"/>
    <n v="459"/>
    <n v="459"/>
    <s v=""/>
  </r>
  <r>
    <n v="4081"/>
    <s v="2225"/>
    <x v="5"/>
    <d v="2026-02-04T00:00:00"/>
    <m/>
    <x v="9"/>
    <s v="GRITSCH"/>
    <x v="2"/>
    <x v="7"/>
    <n v="1"/>
    <x v="0"/>
    <s v="TRASEIRO"/>
    <x v="5"/>
    <x v="17"/>
    <s v="COMFORSER CF300"/>
    <x v="1"/>
    <s v="MB SPRINTER"/>
    <s v="TAP2C38"/>
    <n v="98022"/>
    <m/>
    <m/>
    <s v=""/>
    <s v="OK "/>
    <s v="MAUER PNEUS"/>
    <n v="165604"/>
    <n v="459"/>
    <n v="459"/>
    <s v=""/>
  </r>
  <r>
    <n v="4082"/>
    <s v="2225"/>
    <x v="5"/>
    <d v="2026-02-04T00:00:00"/>
    <m/>
    <x v="9"/>
    <s v="GRITSCH"/>
    <x v="2"/>
    <x v="7"/>
    <n v="1"/>
    <x v="0"/>
    <s v="TRASEIRO"/>
    <x v="5"/>
    <x v="17"/>
    <s v="COMFORSER CF300"/>
    <x v="1"/>
    <s v="MB SPRINTER"/>
    <s v="TAP2C38"/>
    <n v="98022"/>
    <m/>
    <m/>
    <s v=""/>
    <s v="OK "/>
    <s v="MAUER PNEUS"/>
    <n v="165604"/>
    <n v="459"/>
    <n v="459"/>
    <s v=""/>
  </r>
  <r>
    <n v="4054"/>
    <m/>
    <x v="5"/>
    <d v="2026-02-04T00:00:00"/>
    <m/>
    <x v="9"/>
    <s v="GRITSCH"/>
    <x v="5"/>
    <x v="4"/>
    <n v="1"/>
    <x v="4"/>
    <s v="DIANTEIRO"/>
    <x v="10"/>
    <x v="33"/>
    <s v="AMULET AT501"/>
    <x v="1"/>
    <s v="CAMINHÃO FORD 2423"/>
    <s v="BBW0C96"/>
    <n v="492105"/>
    <n v="492105"/>
    <m/>
    <s v=""/>
    <s v="OK "/>
    <s v="GOMMA "/>
    <n v="5050"/>
    <n v="1633.33"/>
    <n v="1633.33"/>
    <s v=""/>
  </r>
  <r>
    <s v="2881"/>
    <m/>
    <x v="5"/>
    <d v="2026-02-04T00:00:00"/>
    <m/>
    <x v="9"/>
    <s v="GRITSCH"/>
    <x v="5"/>
    <x v="4"/>
    <n v="1"/>
    <x v="4"/>
    <s v="TRAÇÃO"/>
    <x v="10"/>
    <x v="31"/>
    <s v="RECAP"/>
    <x v="0"/>
    <s v="CAMINHÃO FORD 2423"/>
    <s v="BBW0C96"/>
    <n v="492105"/>
    <n v="492105"/>
    <m/>
    <s v=""/>
    <s v="OK "/>
    <s v="FM PNEUS "/>
    <n v="14450"/>
    <n v="500"/>
    <n v="500"/>
    <s v=""/>
  </r>
  <r>
    <s v="1622"/>
    <m/>
    <x v="5"/>
    <d v="2026-02-04T00:00:00"/>
    <m/>
    <x v="9"/>
    <s v="GRITSCH"/>
    <x v="5"/>
    <x v="4"/>
    <n v="1"/>
    <x v="4"/>
    <s v="TRAÇÃO"/>
    <x v="10"/>
    <x v="31"/>
    <s v="RECAP"/>
    <x v="0"/>
    <s v="CAMINHÃO FORD 2423"/>
    <s v="BBW0C96"/>
    <n v="492105"/>
    <n v="492105"/>
    <m/>
    <s v=""/>
    <s v="OK "/>
    <s v="FM PNEUS "/>
    <n v="14452"/>
    <n v="180"/>
    <n v="180"/>
    <s v=""/>
  </r>
  <r>
    <n v="4057"/>
    <m/>
    <x v="5"/>
    <d v="2026-02-04T00:00:00"/>
    <m/>
    <x v="9"/>
    <s v="GRITSCH"/>
    <x v="5"/>
    <x v="4"/>
    <n v="1"/>
    <x v="4"/>
    <s v="DIANTEIRO"/>
    <x v="10"/>
    <x v="33"/>
    <s v="AMULET AT501"/>
    <x v="1"/>
    <s v="CAMINHÃO FORD 2423"/>
    <s v="BBW0C96"/>
    <n v="492105"/>
    <n v="492105"/>
    <m/>
    <s v=""/>
    <s v="OK "/>
    <s v="GOMMA "/>
    <n v="5050"/>
    <n v="1633.33"/>
    <n v="1633.33"/>
    <s v=""/>
  </r>
  <r>
    <n v="4117"/>
    <s v="4425"/>
    <x v="5"/>
    <d v="2026-02-05T00:00:00"/>
    <m/>
    <x v="9"/>
    <s v="GRITSCH"/>
    <x v="5"/>
    <x v="4"/>
    <n v="1"/>
    <x v="0"/>
    <s v="DIANTEIRO"/>
    <x v="0"/>
    <x v="17"/>
    <s v="COMFORSER CF300"/>
    <x v="1"/>
    <s v="RENAULT MASTER"/>
    <s v="SEL5J90"/>
    <n v="33347"/>
    <n v="33347"/>
    <m/>
    <s v=""/>
    <s v="OK "/>
    <s v="MAUER PNEUS"/>
    <s v="166104"/>
    <n v="429"/>
    <n v="429"/>
    <s v=""/>
  </r>
  <r>
    <n v="4127"/>
    <s v="4425"/>
    <x v="5"/>
    <d v="2026-02-05T00:00:00"/>
    <m/>
    <x v="9"/>
    <s v="GRITSCH"/>
    <x v="5"/>
    <x v="4"/>
    <n v="1"/>
    <x v="0"/>
    <s v="DIANTEIRO"/>
    <x v="0"/>
    <x v="17"/>
    <s v="COMFORSER CF300"/>
    <x v="1"/>
    <s v="RENAULT MASTER"/>
    <s v="SEL5J90"/>
    <n v="33347"/>
    <n v="33347"/>
    <m/>
    <s v=""/>
    <s v="OK "/>
    <s v="MAUER PNEUS"/>
    <s v="166104"/>
    <n v="429"/>
    <n v="429"/>
    <s v=""/>
  </r>
  <r>
    <n v="4128"/>
    <s v="4425"/>
    <x v="5"/>
    <d v="2026-02-05T00:00:00"/>
    <m/>
    <x v="9"/>
    <s v="GRITSCH"/>
    <x v="5"/>
    <x v="4"/>
    <n v="1"/>
    <x v="0"/>
    <s v="TRASEIRO"/>
    <x v="0"/>
    <x v="17"/>
    <s v="COMFORSER CF300"/>
    <x v="1"/>
    <s v="RENAULT MASTER"/>
    <s v="SEL5J90"/>
    <n v="33347"/>
    <n v="33347"/>
    <m/>
    <s v=""/>
    <s v="OK "/>
    <s v="MAUER PNEUS"/>
    <s v="166104"/>
    <n v="429"/>
    <n v="429"/>
    <s v=""/>
  </r>
  <r>
    <n v="4118"/>
    <s v="4425"/>
    <x v="5"/>
    <d v="2026-02-05T00:00:00"/>
    <m/>
    <x v="9"/>
    <s v="GRITSCH"/>
    <x v="5"/>
    <x v="4"/>
    <n v="1"/>
    <x v="0"/>
    <s v="TRASEIRO"/>
    <x v="0"/>
    <x v="17"/>
    <s v="COMFORSER CF300"/>
    <x v="1"/>
    <s v="RENAULT MASTER"/>
    <s v="SEL5J90"/>
    <n v="33347"/>
    <n v="33347"/>
    <m/>
    <s v=""/>
    <s v="OK "/>
    <s v="MAUER PNEUS"/>
    <s v="166104"/>
    <n v="429"/>
    <n v="429"/>
    <s v=""/>
  </r>
  <r>
    <s v="4151"/>
    <m/>
    <x v="5"/>
    <d v="2026-02-09T00:00:00"/>
    <m/>
    <x v="9"/>
    <s v="GRITSCH"/>
    <x v="5"/>
    <x v="4"/>
    <n v="1"/>
    <x v="0"/>
    <s v="DIANTEIRO"/>
    <x v="0"/>
    <x v="39"/>
    <s v="SUNNY NL106"/>
    <x v="1"/>
    <s v="RENAULT MASTER"/>
    <s v="TAZ7D65"/>
    <n v="76622"/>
    <n v="76622"/>
    <m/>
    <s v=""/>
    <s v="OK "/>
    <s v="GOMMA "/>
    <s v="5394-2"/>
    <n v="488.71"/>
    <n v="488.71"/>
    <s v=""/>
  </r>
  <r>
    <s v="4152"/>
    <m/>
    <x v="5"/>
    <d v="2026-02-09T00:00:00"/>
    <m/>
    <x v="9"/>
    <s v="GRITSCH"/>
    <x v="5"/>
    <x v="4"/>
    <n v="1"/>
    <x v="0"/>
    <s v="DIANTEIRO"/>
    <x v="0"/>
    <x v="39"/>
    <s v="SUNNY NL106"/>
    <x v="1"/>
    <s v="RENAULT MASTER"/>
    <s v="TAZ7D65"/>
    <n v="76622"/>
    <n v="76622"/>
    <m/>
    <s v=""/>
    <s v="OK "/>
    <s v="GOMMA "/>
    <s v="5394-2"/>
    <n v="488.71"/>
    <n v="488.71"/>
    <s v=""/>
  </r>
  <r>
    <n v="4153"/>
    <m/>
    <x v="5"/>
    <d v="2026-02-09T00:00:00"/>
    <m/>
    <x v="9"/>
    <s v="GRITSCH"/>
    <x v="5"/>
    <x v="4"/>
    <n v="1"/>
    <x v="0"/>
    <s v="TRASEIRO"/>
    <x v="0"/>
    <x v="39"/>
    <s v="SUNNY NL106"/>
    <x v="1"/>
    <s v="RENAULT MASTER"/>
    <s v="TAZ7D65"/>
    <n v="76622"/>
    <n v="76622"/>
    <m/>
    <s v=""/>
    <s v="OK "/>
    <s v="GOMMA "/>
    <s v="5394-2"/>
    <n v="488.71"/>
    <n v="488.71"/>
    <s v=""/>
  </r>
  <r>
    <n v="4154"/>
    <m/>
    <x v="5"/>
    <d v="2026-02-09T00:00:00"/>
    <m/>
    <x v="9"/>
    <s v="GRITSCH"/>
    <x v="5"/>
    <x v="4"/>
    <n v="1"/>
    <x v="0"/>
    <s v="TRASEIRO"/>
    <x v="0"/>
    <x v="39"/>
    <s v="SUNNY NL106"/>
    <x v="1"/>
    <s v="RENAULT MASTER"/>
    <s v="TAZ7D65"/>
    <n v="76622"/>
    <n v="76622"/>
    <m/>
    <s v=""/>
    <s v="OK "/>
    <s v="GOMMA "/>
    <s v="5394-2"/>
    <n v="488.71"/>
    <n v="488.71"/>
    <s v=""/>
  </r>
  <r>
    <s v="4155"/>
    <m/>
    <x v="5"/>
    <d v="2026-02-10T00:00:00"/>
    <m/>
    <x v="9"/>
    <s v="GRITSCH"/>
    <x v="5"/>
    <x v="4"/>
    <n v="1"/>
    <x v="2"/>
    <s v="DIANTEIRO"/>
    <x v="2"/>
    <x v="17"/>
    <s v="COMFORSER CF350"/>
    <x v="1"/>
    <s v="FIAT FIORINO"/>
    <s v="RHT9E50"/>
    <n v="127481"/>
    <n v="127481"/>
    <m/>
    <s v=""/>
    <s v="OK "/>
    <s v="MAUER PNEUS"/>
    <s v="167316-1"/>
    <n v="291.89999999999998"/>
    <n v="291.89999999999998"/>
    <s v=""/>
  </r>
  <r>
    <n v="4156"/>
    <m/>
    <x v="5"/>
    <d v="2026-02-10T00:00:00"/>
    <m/>
    <x v="9"/>
    <s v="GRITSCH"/>
    <x v="5"/>
    <x v="4"/>
    <n v="1"/>
    <x v="2"/>
    <s v="DIANTEIRO"/>
    <x v="2"/>
    <x v="17"/>
    <s v="COMFORSER CF350"/>
    <x v="1"/>
    <s v="FIAT FIORINO"/>
    <s v="RHT9E50"/>
    <n v="127481"/>
    <n v="127481"/>
    <m/>
    <s v=""/>
    <s v="OK "/>
    <s v="MAUER PNEUS"/>
    <s v="167316-1"/>
    <n v="291.89999999999998"/>
    <n v="291.89999999999998"/>
    <s v=""/>
  </r>
  <r>
    <s v="4162"/>
    <s v="46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DU9F89"/>
    <n v="222359"/>
    <m/>
    <m/>
    <s v=""/>
    <s v="OK "/>
    <s v="MAUER PNEUS"/>
    <s v="165765"/>
    <n v="232.9"/>
    <n v="232.9"/>
    <s v=""/>
  </r>
  <r>
    <s v="4163"/>
    <s v="40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DU9F89"/>
    <n v="222359"/>
    <m/>
    <m/>
    <s v=""/>
    <s v="OK "/>
    <s v="MAUER PNEUS"/>
    <s v="165765"/>
    <n v="232.9"/>
    <n v="232.9"/>
    <s v=""/>
  </r>
  <r>
    <s v="4164"/>
    <s v="16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DU9F89"/>
    <n v="222359"/>
    <m/>
    <m/>
    <s v=""/>
    <s v="OK "/>
    <s v="MAUER PNEUS"/>
    <s v="165765"/>
    <n v="232.9"/>
    <n v="232.9"/>
    <s v=""/>
  </r>
  <r>
    <s v="4165"/>
    <s v="46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DU9F89"/>
    <n v="222359"/>
    <m/>
    <m/>
    <s v=""/>
    <s v="OK "/>
    <s v="MAUER PNEUS"/>
    <s v="165765"/>
    <n v="232.9"/>
    <n v="232.9"/>
    <s v=""/>
  </r>
  <r>
    <s v="4166"/>
    <s v="38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EP6E14"/>
    <n v="148897"/>
    <m/>
    <m/>
    <s v=""/>
    <s v="OK "/>
    <s v="MAUER PNEUS"/>
    <s v="165765"/>
    <n v="232.9"/>
    <n v="232.9"/>
    <s v=""/>
  </r>
  <r>
    <s v="4167"/>
    <s v="46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EP6E14"/>
    <n v="148897"/>
    <m/>
    <m/>
    <s v=""/>
    <s v="OK "/>
    <s v="MAUER PNEUS"/>
    <s v="165765"/>
    <n v="232.9"/>
    <n v="232.9"/>
    <s v=""/>
  </r>
  <r>
    <n v="4177"/>
    <s v="46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EP6E14"/>
    <n v="148897"/>
    <m/>
    <m/>
    <s v=""/>
    <s v="OK "/>
    <s v="MAUER PNEUS"/>
    <s v="165765"/>
    <n v="232.9"/>
    <n v="232.9"/>
    <s v=""/>
  </r>
  <r>
    <n v="4178"/>
    <s v="28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EP6E14"/>
    <n v="148897"/>
    <m/>
    <m/>
    <s v=""/>
    <s v="OK "/>
    <s v="MAUER PNEUS"/>
    <s v="165765"/>
    <n v="232.9"/>
    <n v="232.9"/>
    <s v=""/>
  </r>
  <r>
    <n v="4181"/>
    <s v="30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EP6E28"/>
    <n v="192440"/>
    <m/>
    <m/>
    <s v=""/>
    <s v="OK "/>
    <s v="MAUER PNEUS"/>
    <s v="165765"/>
    <n v="232.9"/>
    <n v="232.9"/>
    <s v=""/>
  </r>
  <r>
    <s v="4183"/>
    <s v="46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EP6E28"/>
    <n v="192440"/>
    <m/>
    <m/>
    <s v=""/>
    <s v="OK "/>
    <s v="MAUER PNEUS"/>
    <s v="165765"/>
    <n v="232.9"/>
    <n v="232.9"/>
    <s v=""/>
  </r>
  <r>
    <s v="4184"/>
    <s v="40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EP6E28"/>
    <n v="192440"/>
    <m/>
    <m/>
    <s v=""/>
    <s v="OK "/>
    <s v="MAUER PNEUS"/>
    <s v="160851"/>
    <n v="232.9"/>
    <n v="232.9"/>
    <s v=""/>
  </r>
  <r>
    <n v="4185"/>
    <s v="46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EP6E28"/>
    <n v="192440"/>
    <m/>
    <m/>
    <s v=""/>
    <s v="OK "/>
    <s v="MAUER PNEUS"/>
    <s v="160851"/>
    <n v="232.9"/>
    <n v="232.9"/>
    <s v=""/>
  </r>
  <r>
    <n v="3958"/>
    <s v="2625"/>
    <x v="5"/>
    <d v="2026-02-11T00:00:00"/>
    <m/>
    <x v="9"/>
    <s v="GRITSCH"/>
    <x v="5"/>
    <x v="10"/>
    <n v="1"/>
    <x v="1"/>
    <s v="DIANTEIRO"/>
    <x v="11"/>
    <x v="17"/>
    <s v="COMFORSER CF300"/>
    <x v="1"/>
    <s v="FIAT STRADA"/>
    <s v="TAI4J01"/>
    <n v="123910"/>
    <n v="123910"/>
    <m/>
    <s v=""/>
    <s v="OK "/>
    <s v="MAUER PNEUS"/>
    <n v="165817"/>
    <n v="245.9"/>
    <n v="245.9"/>
    <s v=""/>
  </r>
  <r>
    <n v="3696"/>
    <s v="2625"/>
    <x v="5"/>
    <d v="2026-02-11T00:00:00"/>
    <m/>
    <x v="9"/>
    <s v="GRITSCH"/>
    <x v="5"/>
    <x v="10"/>
    <n v="1"/>
    <x v="1"/>
    <s v="DIANTEIRO"/>
    <x v="11"/>
    <x v="17"/>
    <s v="COMFORSER CF300"/>
    <x v="1"/>
    <s v="FIAT STRADA"/>
    <s v="TAI4J01"/>
    <n v="123910"/>
    <n v="123910"/>
    <m/>
    <s v=""/>
    <s v="OK "/>
    <s v="MAUER PNEUS"/>
    <n v="165817"/>
    <n v="245.9"/>
    <n v="245.9"/>
    <s v=""/>
  </r>
  <r>
    <n v="4171"/>
    <s v="4825"/>
    <x v="5"/>
    <d v="2026-02-11T00:00:00"/>
    <m/>
    <x v="9"/>
    <s v="GRITSCH"/>
    <x v="2"/>
    <x v="11"/>
    <n v="1"/>
    <x v="0"/>
    <s v="DIANTEIRO"/>
    <x v="5"/>
    <x v="17"/>
    <s v="COMFORSER CF300"/>
    <x v="1"/>
    <s v="MB SPRINTER"/>
    <s v="BCQ7B55"/>
    <m/>
    <m/>
    <m/>
    <s v=""/>
    <s v="OK "/>
    <s v="MAUER PNEUS"/>
    <n v="168141"/>
    <n v="459"/>
    <n v="459"/>
    <s v=""/>
  </r>
  <r>
    <n v="4172"/>
    <s v="4825"/>
    <x v="5"/>
    <d v="2026-02-11T00:00:00"/>
    <m/>
    <x v="9"/>
    <s v="GRITSCH"/>
    <x v="2"/>
    <x v="11"/>
    <n v="1"/>
    <x v="0"/>
    <s v="DIANTEIRO"/>
    <x v="5"/>
    <x v="17"/>
    <s v="COMFORSER CF300"/>
    <x v="1"/>
    <s v="MB SPRINTER"/>
    <s v="BCQ7B55"/>
    <m/>
    <m/>
    <m/>
    <s v=""/>
    <s v="OK "/>
    <s v="MAUER PNEUS"/>
    <n v="168141"/>
    <n v="459"/>
    <n v="459"/>
    <s v=""/>
  </r>
  <r>
    <n v="4169"/>
    <s v="4825"/>
    <x v="5"/>
    <d v="2026-02-11T00:00:00"/>
    <m/>
    <x v="9"/>
    <s v="GRITSCH"/>
    <x v="2"/>
    <x v="11"/>
    <n v="1"/>
    <x v="0"/>
    <s v="TRASEIRO"/>
    <x v="5"/>
    <x v="17"/>
    <s v="COMFORSER CF300"/>
    <x v="1"/>
    <s v="MB SPRINTER"/>
    <s v="BCQ7B55"/>
    <m/>
    <m/>
    <m/>
    <s v=""/>
    <s v="OK "/>
    <s v="MAUER PNEUS"/>
    <n v="168141"/>
    <n v="459"/>
    <n v="459"/>
    <s v=""/>
  </r>
  <r>
    <n v="4168"/>
    <s v="4825"/>
    <x v="5"/>
    <d v="2026-02-11T00:00:00"/>
    <m/>
    <x v="9"/>
    <s v="GRITSCH"/>
    <x v="2"/>
    <x v="11"/>
    <n v="1"/>
    <x v="0"/>
    <s v="TRASEIRO"/>
    <x v="5"/>
    <x v="17"/>
    <s v="COMFORSER CF300"/>
    <x v="1"/>
    <s v="MB SPRINTER"/>
    <s v="BCQ7B55"/>
    <m/>
    <m/>
    <m/>
    <s v=""/>
    <s v="OK "/>
    <s v="MAUER PNEUS"/>
    <n v="168141"/>
    <n v="459"/>
    <n v="459"/>
    <s v=""/>
  </r>
  <r>
    <n v="4173"/>
    <s v="4825"/>
    <x v="5"/>
    <d v="2026-02-11T00:00:00"/>
    <m/>
    <x v="9"/>
    <s v="GRITSCH"/>
    <x v="2"/>
    <x v="11"/>
    <n v="1"/>
    <x v="0"/>
    <s v="DIANTEIRO"/>
    <x v="5"/>
    <x v="17"/>
    <s v="COMFORSER CF300"/>
    <x v="1"/>
    <s v="MB SPRINTER"/>
    <s v="SFM3H52"/>
    <n v="39859"/>
    <m/>
    <m/>
    <s v=""/>
    <s v="OK "/>
    <s v="MAUER PNEUS"/>
    <n v="168141"/>
    <n v="459"/>
    <n v="459"/>
    <s v=""/>
  </r>
  <r>
    <n v="4174"/>
    <s v="4825"/>
    <x v="5"/>
    <d v="2026-02-11T00:00:00"/>
    <m/>
    <x v="9"/>
    <s v="GRITSCH"/>
    <x v="2"/>
    <x v="11"/>
    <n v="1"/>
    <x v="0"/>
    <s v="DIANTEIRO"/>
    <x v="5"/>
    <x v="17"/>
    <s v="COMFORSER CF300"/>
    <x v="1"/>
    <s v="MB SPRINTER"/>
    <s v="SFM3H52"/>
    <n v="39859"/>
    <m/>
    <m/>
    <s v=""/>
    <s v="OK "/>
    <s v="MAUER PNEUS"/>
    <n v="168141"/>
    <n v="459"/>
    <n v="459"/>
    <s v=""/>
  </r>
  <r>
    <n v="4175"/>
    <s v="4825"/>
    <x v="5"/>
    <d v="2026-02-11T00:00:00"/>
    <m/>
    <x v="9"/>
    <s v="GRITSCH"/>
    <x v="2"/>
    <x v="11"/>
    <n v="1"/>
    <x v="0"/>
    <s v="TRASEIRO"/>
    <x v="5"/>
    <x v="17"/>
    <s v="COMFORSER CF300"/>
    <x v="1"/>
    <s v="MB SPRINTER"/>
    <s v="SFM3H52"/>
    <n v="39859"/>
    <m/>
    <m/>
    <s v=""/>
    <s v="OK "/>
    <s v="MAUER PNEUS"/>
    <n v="168141"/>
    <n v="459"/>
    <n v="459"/>
    <s v=""/>
  </r>
  <r>
    <n v="4176"/>
    <s v="4825"/>
    <x v="5"/>
    <d v="2026-02-11T00:00:00"/>
    <m/>
    <x v="9"/>
    <s v="GRITSCH"/>
    <x v="2"/>
    <x v="11"/>
    <n v="1"/>
    <x v="0"/>
    <s v="TRASEIRO"/>
    <x v="5"/>
    <x v="17"/>
    <s v="COMFORSER CF300"/>
    <x v="1"/>
    <s v="MB SPRINTER"/>
    <s v="SFM3H52"/>
    <n v="39859"/>
    <m/>
    <m/>
    <s v=""/>
    <s v="OK "/>
    <s v="MAUER PNEUS"/>
    <n v="168141"/>
    <n v="459"/>
    <n v="459"/>
    <s v=""/>
  </r>
  <r>
    <n v="4158"/>
    <s v="2825"/>
    <x v="5"/>
    <d v="2026-02-11T00:00:00"/>
    <m/>
    <x v="9"/>
    <s v="GRITSCH"/>
    <x v="3"/>
    <x v="18"/>
    <n v="1"/>
    <x v="3"/>
    <s v="DIANTEIRO"/>
    <x v="4"/>
    <x v="33"/>
    <s v="AMULET AT505"/>
    <x v="1"/>
    <s v="CAMINHAO VW 13.180"/>
    <s v="BDE6J88"/>
    <n v="277701"/>
    <m/>
    <m/>
    <s v=""/>
    <s v="OK "/>
    <s v="MAUER PNEUS"/>
    <n v="167316"/>
    <n v="799"/>
    <n v="799"/>
    <s v=""/>
  </r>
  <r>
    <n v="4159"/>
    <s v="2825"/>
    <x v="5"/>
    <d v="2026-02-11T00:00:00"/>
    <m/>
    <x v="9"/>
    <s v="GRITSCH"/>
    <x v="3"/>
    <x v="18"/>
    <n v="1"/>
    <x v="3"/>
    <s v="DIANTEIRO"/>
    <x v="4"/>
    <x v="33"/>
    <s v="AMULET AT505"/>
    <x v="1"/>
    <s v="CAMINHAO VW 13.180"/>
    <s v="BDE6J88"/>
    <n v="277701"/>
    <m/>
    <m/>
    <s v=""/>
    <s v="OK "/>
    <s v="MAUER PNEUS"/>
    <n v="167316"/>
    <n v="799"/>
    <n v="799"/>
    <s v=""/>
  </r>
  <r>
    <n v="4230"/>
    <s v="4025"/>
    <x v="5"/>
    <d v="2026-02-13T00:00:00"/>
    <m/>
    <x v="9"/>
    <s v="GRITSCH"/>
    <x v="5"/>
    <x v="8"/>
    <n v="1"/>
    <x v="1"/>
    <s v="DIANTEIRO"/>
    <x v="11"/>
    <x v="59"/>
    <s v="MAXTREX"/>
    <x v="1"/>
    <s v="FIAT STRADA"/>
    <s v="SDR4E38"/>
    <n v="193500"/>
    <m/>
    <m/>
    <s v=""/>
    <s v="OK "/>
    <s v="MAUER PNEUS"/>
    <s v="164179-1"/>
    <n v="245.9"/>
    <n v="245.9"/>
    <s v=""/>
  </r>
  <r>
    <n v="4231"/>
    <s v="3425"/>
    <x v="5"/>
    <d v="2026-02-13T00:00:00"/>
    <m/>
    <x v="9"/>
    <s v="GRITSCH"/>
    <x v="5"/>
    <x v="8"/>
    <n v="1"/>
    <x v="1"/>
    <s v="DIANTEIRO"/>
    <x v="11"/>
    <x v="59"/>
    <s v="MAXTREX"/>
    <x v="1"/>
    <s v="FIAT STRADA"/>
    <s v="SDR4E38"/>
    <n v="193500"/>
    <m/>
    <m/>
    <s v=""/>
    <s v="OK "/>
    <s v="MAUER PNEUS"/>
    <s v="164179-1"/>
    <n v="245.9"/>
    <n v="245.9"/>
    <s v=""/>
  </r>
  <r>
    <n v="4186"/>
    <s v="4525"/>
    <x v="5"/>
    <d v="2026-02-13T00:00:00"/>
    <m/>
    <x v="9"/>
    <s v="GRITSCH"/>
    <x v="2"/>
    <x v="7"/>
    <n v="1"/>
    <x v="4"/>
    <s v="DIANTEIRO"/>
    <x v="10"/>
    <x v="33"/>
    <s v="AMULET AT505"/>
    <x v="1"/>
    <s v="MB ATEGO"/>
    <s v="SFJ5H72"/>
    <n v="229080"/>
    <m/>
    <m/>
    <s v=""/>
    <s v="OK "/>
    <s v="GOMMA"/>
    <n v="5050"/>
    <n v="1633.33"/>
    <n v="1633.33"/>
    <s v=""/>
  </r>
  <r>
    <n v="4187"/>
    <s v="4525"/>
    <x v="5"/>
    <d v="2026-02-13T00:00:00"/>
    <m/>
    <x v="9"/>
    <s v="GRITSCH"/>
    <x v="2"/>
    <x v="7"/>
    <n v="1"/>
    <x v="4"/>
    <s v="DIANTEIRO"/>
    <x v="10"/>
    <x v="33"/>
    <s v="AMULET AT505"/>
    <x v="1"/>
    <s v="MB ATEGO"/>
    <s v="SFJ5H72"/>
    <n v="229080"/>
    <m/>
    <m/>
    <s v=""/>
    <s v="OK "/>
    <s v="GOMMA"/>
    <n v="5050"/>
    <n v="1633.33"/>
    <n v="1633.33"/>
    <s v=""/>
  </r>
  <r>
    <n v="4220"/>
    <s v="4825"/>
    <x v="5"/>
    <d v="2026-02-13T00:00:00"/>
    <m/>
    <x v="9"/>
    <s v="GRITSCH"/>
    <x v="5"/>
    <x v="10"/>
    <n v="1"/>
    <x v="0"/>
    <s v="DIANTEIRO"/>
    <x v="5"/>
    <x v="17"/>
    <s v="COMFORSER CF300"/>
    <x v="1"/>
    <s v="MB SPRINTER"/>
    <s v="TAP2C36"/>
    <n v="94600"/>
    <m/>
    <m/>
    <s v=""/>
    <s v="OK "/>
    <s v="MAUER PNEUS"/>
    <n v="165604"/>
    <n v="459"/>
    <n v="459"/>
    <s v=""/>
  </r>
  <r>
    <n v="4219"/>
    <s v="4825"/>
    <x v="5"/>
    <d v="2026-02-13T00:00:00"/>
    <m/>
    <x v="9"/>
    <s v="GRITSCH"/>
    <x v="5"/>
    <x v="10"/>
    <n v="1"/>
    <x v="0"/>
    <s v="DIANTEIRO"/>
    <x v="5"/>
    <x v="17"/>
    <s v="COMFORSER CF300"/>
    <x v="1"/>
    <s v="MB SPRINTER"/>
    <s v="TAP2C36"/>
    <n v="94600"/>
    <m/>
    <m/>
    <s v=""/>
    <s v="OK "/>
    <s v="MAUER PNEUS"/>
    <n v="165604"/>
    <n v="459"/>
    <n v="459"/>
    <s v=""/>
  </r>
  <r>
    <n v="4179"/>
    <s v="4025"/>
    <x v="5"/>
    <d v="2026-02-13T00:00:00"/>
    <m/>
    <x v="9"/>
    <s v="GRITSCH"/>
    <x v="5"/>
    <x v="8"/>
    <n v="1"/>
    <x v="1"/>
    <s v="DIANTEIRO"/>
    <x v="1"/>
    <x v="17"/>
    <s v="COMFORSER CF300"/>
    <x v="1"/>
    <s v="VW SAVEIRO"/>
    <s v="SDU9G04"/>
    <n v="122500"/>
    <m/>
    <m/>
    <s v=""/>
    <s v="OK "/>
    <s v="MAUER PNEUS"/>
    <s v="165765"/>
    <n v="232.9"/>
    <n v="232.9"/>
    <s v=""/>
  </r>
  <r>
    <n v="4180"/>
    <s v="4625"/>
    <x v="5"/>
    <d v="2026-02-13T00:00:00"/>
    <m/>
    <x v="9"/>
    <s v="GRITSCH"/>
    <x v="5"/>
    <x v="8"/>
    <n v="1"/>
    <x v="1"/>
    <s v="DIANTEIRO"/>
    <x v="1"/>
    <x v="17"/>
    <s v="COMFORSER CF300"/>
    <x v="1"/>
    <s v="VW SAVEIRO"/>
    <s v="SDU9G04"/>
    <n v="122500"/>
    <m/>
    <m/>
    <s v=""/>
    <s v="OK "/>
    <s v="MAUER PNEUS"/>
    <s v="165765"/>
    <n v="232.9"/>
    <n v="232.9"/>
    <s v=""/>
  </r>
  <r>
    <n v="4114"/>
    <s v="4425"/>
    <x v="5"/>
    <d v="2026-02-13T00:00:00"/>
    <m/>
    <x v="9"/>
    <s v="GRITSCH"/>
    <x v="5"/>
    <x v="6"/>
    <n v="1"/>
    <x v="0"/>
    <s v="DIANTEIRO"/>
    <x v="0"/>
    <x v="17"/>
    <s v="COMFORSER CF300"/>
    <x v="1"/>
    <s v="RENAULT MASTER"/>
    <s v="RHQ6I63"/>
    <n v="157148"/>
    <m/>
    <m/>
    <s v=""/>
    <s v="OK "/>
    <s v="MAUER PNEUS"/>
    <n v="166104"/>
    <n v="429"/>
    <n v="429"/>
    <s v=""/>
  </r>
  <r>
    <n v="4119"/>
    <s v="4425"/>
    <x v="5"/>
    <d v="2026-02-13T00:00:00"/>
    <m/>
    <x v="9"/>
    <s v="GRITSCH"/>
    <x v="5"/>
    <x v="6"/>
    <n v="1"/>
    <x v="0"/>
    <s v="DIANTEIRO"/>
    <x v="0"/>
    <x v="17"/>
    <s v="COMFORSER CF300"/>
    <x v="1"/>
    <s v="RENAULT MASTER"/>
    <s v="RHQ6I63"/>
    <n v="157148"/>
    <m/>
    <m/>
    <s v=""/>
    <s v="OK "/>
    <s v="MAUER PNEUS"/>
    <n v="166104"/>
    <n v="429"/>
    <n v="429"/>
    <s v=""/>
  </r>
  <r>
    <n v="4132"/>
    <s v="4425"/>
    <x v="5"/>
    <d v="2026-02-13T00:00:00"/>
    <m/>
    <x v="9"/>
    <s v="GRITSCH"/>
    <x v="5"/>
    <x v="6"/>
    <n v="1"/>
    <x v="0"/>
    <s v="TRASEIRO"/>
    <x v="0"/>
    <x v="17"/>
    <s v="COMFORSER CF300"/>
    <x v="1"/>
    <s v="RENAULT MASTER"/>
    <s v="RHQ6I63"/>
    <n v="157148"/>
    <m/>
    <m/>
    <s v=""/>
    <s v="OK "/>
    <s v="MAUER PNEUS"/>
    <n v="166104"/>
    <n v="429"/>
    <n v="429"/>
    <s v=""/>
  </r>
  <r>
    <n v="4120"/>
    <s v="4425"/>
    <x v="5"/>
    <d v="2026-02-13T00:00:00"/>
    <m/>
    <x v="9"/>
    <s v="GRITSCH"/>
    <x v="5"/>
    <x v="6"/>
    <n v="1"/>
    <x v="0"/>
    <s v="TRASEIRO"/>
    <x v="0"/>
    <x v="17"/>
    <s v="COMFORSER CF300"/>
    <x v="1"/>
    <s v="RENAULT MASTER"/>
    <s v="RHQ6I63"/>
    <n v="157148"/>
    <m/>
    <m/>
    <s v=""/>
    <s v="OK "/>
    <s v="MAUER PNEUS"/>
    <n v="166104"/>
    <n v="429"/>
    <n v="429"/>
    <s v=""/>
  </r>
  <r>
    <n v="4201"/>
    <s v="4025"/>
    <x v="5"/>
    <d v="2026-02-13T00:00:00"/>
    <m/>
    <x v="9"/>
    <s v="GRITSCH"/>
    <x v="5"/>
    <x v="6"/>
    <n v="1"/>
    <x v="0"/>
    <s v="DIANTEIRO"/>
    <x v="0"/>
    <x v="39"/>
    <s v="SUNNY NL106"/>
    <x v="1"/>
    <s v="RENAULT MASTER"/>
    <s v="SEL0E75"/>
    <n v="143524"/>
    <m/>
    <m/>
    <s v=""/>
    <s v="OK "/>
    <s v="GOMMA"/>
    <s v="5394-3"/>
    <n v="453.18"/>
    <n v="453.18"/>
    <s v=""/>
  </r>
  <r>
    <n v="4102"/>
    <s v="4025"/>
    <x v="5"/>
    <d v="2026-02-13T00:00:00"/>
    <m/>
    <x v="9"/>
    <s v="GRITSCH"/>
    <x v="5"/>
    <x v="6"/>
    <n v="1"/>
    <x v="0"/>
    <s v="DIANTEIRO"/>
    <x v="0"/>
    <x v="39"/>
    <s v="SUNNY NL106"/>
    <x v="1"/>
    <s v="RENAULT MASTER"/>
    <s v="SEL0E75"/>
    <n v="143524"/>
    <m/>
    <m/>
    <s v=""/>
    <s v="OK "/>
    <s v="GOMMA"/>
    <s v="5394-3"/>
    <n v="453.18"/>
    <n v="453.18"/>
    <s v=""/>
  </r>
  <r>
    <s v="4103"/>
    <s v="4025"/>
    <x v="5"/>
    <d v="2026-02-13T00:00:00"/>
    <m/>
    <x v="9"/>
    <s v="GRITSCH"/>
    <x v="5"/>
    <x v="6"/>
    <n v="1"/>
    <x v="0"/>
    <s v="TRASEIRO"/>
    <x v="0"/>
    <x v="39"/>
    <s v="SUNNY NL106"/>
    <x v="1"/>
    <s v="RENAULT MASTER"/>
    <s v="SEL0E75"/>
    <n v="143524"/>
    <m/>
    <m/>
    <s v=""/>
    <s v="OK "/>
    <s v="GOMMA"/>
    <s v="5394-3"/>
    <n v="453.18"/>
    <n v="453.18"/>
    <s v=""/>
  </r>
  <r>
    <n v="4104"/>
    <s v="4025"/>
    <x v="5"/>
    <d v="2026-02-13T00:00:00"/>
    <m/>
    <x v="9"/>
    <s v="GRITSCH"/>
    <x v="5"/>
    <x v="6"/>
    <n v="1"/>
    <x v="0"/>
    <s v="TRASEIRO"/>
    <x v="0"/>
    <x v="39"/>
    <s v="SUNNY NL106"/>
    <x v="1"/>
    <s v="RENAULT MASTER"/>
    <s v="SEL0E75"/>
    <n v="143524"/>
    <m/>
    <m/>
    <s v=""/>
    <s v="OK "/>
    <s v="GOMMA"/>
    <s v="5394-3"/>
    <n v="453.18"/>
    <n v="453.18"/>
    <s v=""/>
  </r>
  <r>
    <n v="4221"/>
    <s v="4225"/>
    <x v="5"/>
    <d v="2026-02-19T00:00:00"/>
    <m/>
    <x v="9"/>
    <s v="GRITSCH"/>
    <x v="5"/>
    <x v="4"/>
    <n v="1"/>
    <x v="0"/>
    <s v="DIANTEIRO"/>
    <x v="5"/>
    <x v="17"/>
    <s v="COMFORSER CF300"/>
    <x v="1"/>
    <s v="FIAT DUCATO"/>
    <s v="BCS8D34"/>
    <n v="224223"/>
    <n v="224223"/>
    <m/>
    <s v=""/>
    <s v="OK "/>
    <s v="MAUER PNEUS "/>
    <m/>
    <n v="459"/>
    <n v="459"/>
    <s v=""/>
  </r>
  <r>
    <n v="4222"/>
    <s v="4225"/>
    <x v="5"/>
    <d v="2026-02-19T00:00:00"/>
    <m/>
    <x v="9"/>
    <s v="GRITSCH"/>
    <x v="5"/>
    <x v="4"/>
    <n v="1"/>
    <x v="0"/>
    <s v="DIANTEIRO"/>
    <x v="5"/>
    <x v="17"/>
    <s v="COMFORSER CF300"/>
    <x v="1"/>
    <s v="FIAT DUCATO"/>
    <s v="BCS8D34"/>
    <n v="224223"/>
    <n v="224223"/>
    <m/>
    <s v=""/>
    <s v="OK "/>
    <s v="MAUER PNEUS "/>
    <m/>
    <n v="459"/>
    <n v="459"/>
    <s v=""/>
  </r>
  <r>
    <n v="899"/>
    <s v="0723"/>
    <x v="5"/>
    <d v="2026-02-23T00:00:00"/>
    <m/>
    <x v="9"/>
    <s v="GRITSCH"/>
    <x v="5"/>
    <x v="4"/>
    <n v="1"/>
    <x v="4"/>
    <s v="TRUCK"/>
    <x v="10"/>
    <x v="31"/>
    <s v="RECAP"/>
    <x v="0"/>
    <s v="CAMINHÃO VW 33.330"/>
    <s v="SES2D41"/>
    <n v="335073"/>
    <n v="335073"/>
    <m/>
    <s v=""/>
    <s v="OK "/>
    <s v="FM PNEUS "/>
    <s v="14782-1"/>
    <n v="500"/>
    <n v="500"/>
    <s v=""/>
  </r>
  <r>
    <n v="2466"/>
    <s v="3823"/>
    <x v="5"/>
    <d v="2026-02-23T00:00:00"/>
    <m/>
    <x v="9"/>
    <s v="GRITSCH"/>
    <x v="5"/>
    <x v="4"/>
    <n v="1"/>
    <x v="4"/>
    <s v="TRUCK"/>
    <x v="10"/>
    <x v="31"/>
    <s v="RECAP"/>
    <x v="0"/>
    <s v="CAMINHÃO VW 33.330"/>
    <s v="SES2D41"/>
    <n v="335073"/>
    <n v="335073"/>
    <m/>
    <s v=""/>
    <s v="OK "/>
    <s v="FM PNEUS "/>
    <s v="14782-1"/>
    <n v="500"/>
    <n v="500"/>
    <s v=""/>
  </r>
  <r>
    <s v="2920"/>
    <s v="0125"/>
    <x v="5"/>
    <d v="2026-02-23T00:00:00"/>
    <m/>
    <x v="9"/>
    <s v="GRITSCH"/>
    <x v="5"/>
    <x v="4"/>
    <n v="1"/>
    <x v="4"/>
    <s v="TRAÇÃO"/>
    <x v="10"/>
    <x v="31"/>
    <s v="RECAP"/>
    <x v="0"/>
    <s v="CAMINHÃO VW 33.330"/>
    <s v="SES2D41"/>
    <n v="335073"/>
    <n v="335073"/>
    <m/>
    <s v=""/>
    <s v="OK "/>
    <s v="FM PNEUS "/>
    <n v="14782"/>
    <n v="600"/>
    <n v="600"/>
    <s v=""/>
  </r>
  <r>
    <n v="2922"/>
    <s v="0225"/>
    <x v="5"/>
    <d v="2026-02-23T00:00:00"/>
    <m/>
    <x v="9"/>
    <s v="GRITSCH"/>
    <x v="5"/>
    <x v="4"/>
    <n v="1"/>
    <x v="4"/>
    <s v="TRAÇÃO"/>
    <x v="10"/>
    <x v="31"/>
    <s v="RECAP"/>
    <x v="0"/>
    <s v="CAMINHÃO VW 33.330"/>
    <s v="SES2D41"/>
    <n v="335073"/>
    <n v="335073"/>
    <m/>
    <s v=""/>
    <s v="OK "/>
    <s v="FM PNEUS "/>
    <n v="14782"/>
    <n v="600"/>
    <n v="600"/>
    <s v=""/>
  </r>
  <r>
    <s v="4296"/>
    <s v="4625"/>
    <x v="5"/>
    <d v="2026-02-25T00:00:00"/>
    <m/>
    <x v="9"/>
    <s v="GRITSCH"/>
    <x v="5"/>
    <x v="22"/>
    <n v="1"/>
    <x v="1"/>
    <s v="DIANTEIRO"/>
    <x v="1"/>
    <x v="17"/>
    <s v="COMFORSER CF300"/>
    <x v="1"/>
    <s v="VW SAVEIRO"/>
    <s v="SDU9F45"/>
    <n v="197363"/>
    <m/>
    <m/>
    <s v=""/>
    <s v="OK "/>
    <s v="MAUER PNEUS"/>
    <s v="160851"/>
    <n v="235"/>
    <n v="235"/>
    <s v=""/>
  </r>
  <r>
    <n v="4297"/>
    <s v="4625"/>
    <x v="5"/>
    <d v="2026-02-25T00:00:00"/>
    <m/>
    <x v="9"/>
    <s v="GRITSCH"/>
    <x v="5"/>
    <x v="22"/>
    <n v="1"/>
    <x v="1"/>
    <s v="DIANTEIRO"/>
    <x v="1"/>
    <x v="17"/>
    <s v="COMFORSER CF300"/>
    <x v="1"/>
    <s v="VW SAVEIRO"/>
    <s v="SDU9F45"/>
    <n v="197363"/>
    <m/>
    <m/>
    <s v=""/>
    <s v="OK "/>
    <s v="MAUER PNEUS"/>
    <s v="160851"/>
    <n v="235"/>
    <n v="235"/>
    <s v=""/>
  </r>
  <r>
    <s v="4253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P2C35"/>
    <m/>
    <m/>
    <m/>
    <s v=""/>
    <s v="OK "/>
    <s v="MAUER PNEUS"/>
    <n v="168141"/>
    <n v="459"/>
    <n v="459"/>
    <s v=""/>
  </r>
  <r>
    <s v="4255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P2C35"/>
    <m/>
    <m/>
    <m/>
    <s v=""/>
    <s v="OK "/>
    <s v="MAUER PNEUS"/>
    <n v="168186"/>
    <n v="459"/>
    <n v="459"/>
    <s v=""/>
  </r>
  <r>
    <s v="4256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P2C35"/>
    <m/>
    <m/>
    <m/>
    <s v=""/>
    <s v="OK "/>
    <s v="MAUER PNEUS"/>
    <n v="168186"/>
    <n v="459"/>
    <n v="459"/>
    <s v=""/>
  </r>
  <r>
    <s v="4257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P2C35"/>
    <m/>
    <m/>
    <m/>
    <s v=""/>
    <s v="OK "/>
    <s v="MAUER PNEUS"/>
    <n v="168186"/>
    <n v="459"/>
    <n v="459"/>
    <s v=""/>
  </r>
  <r>
    <s v="4258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S4G99"/>
    <m/>
    <m/>
    <m/>
    <s v=""/>
    <s v="OK "/>
    <s v="MAUER PNEUS"/>
    <n v="168186"/>
    <n v="459"/>
    <n v="459"/>
    <s v=""/>
  </r>
  <r>
    <s v="4259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S4G99"/>
    <m/>
    <m/>
    <m/>
    <s v=""/>
    <s v="OK "/>
    <s v="MAUER PNEUS"/>
    <n v="168186"/>
    <n v="459"/>
    <n v="459"/>
    <s v=""/>
  </r>
  <r>
    <s v="4260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S4G99"/>
    <m/>
    <m/>
    <m/>
    <s v=""/>
    <s v="OK "/>
    <s v="MAUER PNEUS"/>
    <n v="168186"/>
    <n v="459"/>
    <n v="459"/>
    <s v=""/>
  </r>
  <r>
    <s v="4261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S4G99"/>
    <m/>
    <m/>
    <m/>
    <s v=""/>
    <s v="OK "/>
    <s v="MAUER PNEUS"/>
    <n v="168186"/>
    <n v="459"/>
    <n v="459"/>
    <s v=""/>
  </r>
  <r>
    <s v="4262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S4H03"/>
    <m/>
    <m/>
    <m/>
    <s v=""/>
    <s v="OK "/>
    <s v="MAUER PNEUS"/>
    <n v="168186"/>
    <n v="459"/>
    <n v="459"/>
    <s v=""/>
  </r>
  <r>
    <s v="4263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S4H03"/>
    <m/>
    <m/>
    <m/>
    <s v=""/>
    <s v="OK "/>
    <s v="MAUER PNEUS"/>
    <n v="168186"/>
    <n v="459"/>
    <n v="459"/>
    <s v=""/>
  </r>
  <r>
    <s v="4264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S4H03"/>
    <m/>
    <m/>
    <m/>
    <s v=""/>
    <s v="OK "/>
    <s v="MAUER PNEUS"/>
    <n v="168186"/>
    <n v="459"/>
    <n v="459"/>
    <s v=""/>
  </r>
  <r>
    <s v="4265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S4H03"/>
    <m/>
    <m/>
    <m/>
    <s v=""/>
    <s v="OK "/>
    <s v="MAUER PNEUS"/>
    <n v="168186"/>
    <n v="459"/>
    <n v="459"/>
    <s v=""/>
  </r>
  <r>
    <s v="4316"/>
    <s v="4325"/>
    <x v="5"/>
    <d v="2026-02-25T00:00:00"/>
    <m/>
    <x v="9"/>
    <s v="GRITSCH"/>
    <x v="2"/>
    <x v="3"/>
    <n v="1"/>
    <x v="1"/>
    <s v="DIANTEIRO"/>
    <x v="11"/>
    <x v="17"/>
    <s v="COMFORSER CF300"/>
    <x v="1"/>
    <s v="FIAT STRADA"/>
    <s v="SDT8J63"/>
    <m/>
    <m/>
    <m/>
    <s v=""/>
    <s v="OK "/>
    <s v="MAUER PNEUS"/>
    <n v="165817"/>
    <n v="245.9"/>
    <n v="245.9"/>
    <s v=""/>
  </r>
  <r>
    <s v="4317"/>
    <s v="4325"/>
    <x v="5"/>
    <d v="2026-02-25T00:00:00"/>
    <m/>
    <x v="9"/>
    <s v="GRITSCH"/>
    <x v="2"/>
    <x v="3"/>
    <n v="1"/>
    <x v="1"/>
    <s v="DIANTEIRO"/>
    <x v="11"/>
    <x v="17"/>
    <s v="COMFORSER CF300"/>
    <x v="1"/>
    <s v="FIAT STRADA"/>
    <s v="SDT8J63"/>
    <m/>
    <m/>
    <m/>
    <s v=""/>
    <s v="OK "/>
    <s v="MAUER PNEUS"/>
    <n v="165817"/>
    <n v="245.9"/>
    <n v="245.9"/>
    <s v=""/>
  </r>
  <r>
    <n v="4251"/>
    <s v="4225"/>
    <x v="5"/>
    <d v="2026-02-25T00:00:00"/>
    <m/>
    <x v="9"/>
    <s v="GRITSCH"/>
    <x v="5"/>
    <x v="8"/>
    <n v="1"/>
    <x v="0"/>
    <s v="DIANTEIRO"/>
    <x v="0"/>
    <x v="1"/>
    <s v="DELINTE DV2"/>
    <x v="1"/>
    <s v="RENAULT MASTER"/>
    <s v="RHP7C51"/>
    <n v="253384"/>
    <m/>
    <m/>
    <s v=""/>
    <s v="OK "/>
    <s v="AF CAR "/>
    <n v="148"/>
    <n v="577"/>
    <n v="577"/>
    <s v=""/>
  </r>
  <r>
    <n v="4252"/>
    <s v="4925"/>
    <x v="5"/>
    <d v="2026-02-25T00:00:00"/>
    <m/>
    <x v="9"/>
    <s v="GRITSCH"/>
    <x v="5"/>
    <x v="8"/>
    <n v="1"/>
    <x v="0"/>
    <s v="DIANTEIRO"/>
    <x v="0"/>
    <x v="1"/>
    <s v="DELINTE DV2"/>
    <x v="1"/>
    <s v="RENAULT MASTER"/>
    <s v="RHP7C51"/>
    <n v="253384"/>
    <m/>
    <m/>
    <s v=""/>
    <s v="OK "/>
    <s v="AF CAR "/>
    <n v="148"/>
    <n v="577"/>
    <n v="577"/>
    <s v=""/>
  </r>
  <r>
    <n v="4240"/>
    <s v="3425"/>
    <x v="5"/>
    <d v="2026-02-25T00:00:00"/>
    <m/>
    <x v="9"/>
    <s v="GRITSCH"/>
    <x v="3"/>
    <x v="18"/>
    <n v="1"/>
    <x v="3"/>
    <s v="DIANTEIR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1"/>
    <s v="3425"/>
    <x v="5"/>
    <d v="2026-02-25T00:00:00"/>
    <m/>
    <x v="9"/>
    <s v="GRITSCH"/>
    <x v="3"/>
    <x v="18"/>
    <n v="1"/>
    <x v="3"/>
    <s v="DIANTEIR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2"/>
    <s v="3425"/>
    <x v="5"/>
    <d v="2026-02-25T00:00:00"/>
    <m/>
    <x v="9"/>
    <s v="GRITSCH"/>
    <x v="3"/>
    <x v="18"/>
    <n v="1"/>
    <x v="3"/>
    <s v="TRAÇÃ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3"/>
    <s v="3725"/>
    <x v="5"/>
    <d v="2026-02-25T00:00:00"/>
    <m/>
    <x v="9"/>
    <s v="GRITSCH"/>
    <x v="3"/>
    <x v="18"/>
    <n v="1"/>
    <x v="3"/>
    <s v="TRAÇÃ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4"/>
    <s v="3425"/>
    <x v="5"/>
    <d v="2026-02-25T00:00:00"/>
    <m/>
    <x v="9"/>
    <s v="GRITSCH"/>
    <x v="3"/>
    <x v="18"/>
    <n v="1"/>
    <x v="3"/>
    <s v="TRAÇÃ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5"/>
    <s v="3525"/>
    <x v="5"/>
    <d v="2026-02-25T00:00:00"/>
    <m/>
    <x v="9"/>
    <s v="GRITSCH"/>
    <x v="3"/>
    <x v="18"/>
    <n v="1"/>
    <x v="3"/>
    <s v="TRAÇÃ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s v="4246"/>
    <s v="3725"/>
    <x v="5"/>
    <d v="2026-02-25T00:00:00"/>
    <m/>
    <x v="9"/>
    <s v="GRITSCH"/>
    <x v="5"/>
    <x v="8"/>
    <n v="1"/>
    <x v="3"/>
    <s v="TRAÇÃO"/>
    <x v="4"/>
    <x v="20"/>
    <s v="LING LONG LLF86"/>
    <x v="1"/>
    <s v="FORD CARGO 816S"/>
    <s v="BDD3B67"/>
    <n v="252826"/>
    <m/>
    <m/>
    <s v=""/>
    <s v="OK "/>
    <s v="MAUER PNEUS"/>
    <s v="169621-1"/>
    <n v="515"/>
    <n v="515"/>
    <s v=""/>
  </r>
  <r>
    <s v="4247"/>
    <s v="3725"/>
    <x v="5"/>
    <d v="2026-02-25T00:00:00"/>
    <m/>
    <x v="9"/>
    <s v="GRITSCH"/>
    <x v="5"/>
    <x v="8"/>
    <n v="1"/>
    <x v="3"/>
    <s v="TRAÇÃO"/>
    <x v="4"/>
    <x v="20"/>
    <s v="LING LONG LLF86"/>
    <x v="1"/>
    <s v="FORD CARGO 816S"/>
    <s v="BDD3B67"/>
    <n v="252826"/>
    <m/>
    <m/>
    <s v=""/>
    <s v="OK "/>
    <s v="MAUER PNEUS"/>
    <s v="169621-1"/>
    <n v="515"/>
    <n v="515"/>
    <s v=""/>
  </r>
  <r>
    <s v="4248"/>
    <s v="3425"/>
    <x v="5"/>
    <d v="2026-02-25T00:00:00"/>
    <m/>
    <x v="9"/>
    <s v="GRITSCH"/>
    <x v="5"/>
    <x v="8"/>
    <n v="1"/>
    <x v="3"/>
    <s v="TRAÇÃO"/>
    <x v="4"/>
    <x v="20"/>
    <s v="LING LONG LLF86"/>
    <x v="1"/>
    <s v="FORD CARGO 816S"/>
    <s v="BDD3B67"/>
    <n v="252826"/>
    <m/>
    <m/>
    <s v=""/>
    <s v="OK "/>
    <s v="MAUER PNEUS"/>
    <s v="169621-1"/>
    <n v="515"/>
    <n v="515"/>
    <s v=""/>
  </r>
  <r>
    <s v="4249"/>
    <s v="3725"/>
    <x v="5"/>
    <d v="2026-02-25T00:00:00"/>
    <m/>
    <x v="9"/>
    <s v="GRITSCH"/>
    <x v="5"/>
    <x v="8"/>
    <n v="1"/>
    <x v="3"/>
    <s v="TRAÇÃO"/>
    <x v="4"/>
    <x v="20"/>
    <s v="LING LONG LLF86"/>
    <x v="1"/>
    <s v="FORD CARGO 816S"/>
    <s v="BDD3B67"/>
    <n v="252826"/>
    <m/>
    <m/>
    <s v=""/>
    <s v="OK "/>
    <s v="MAUER PNEUS"/>
    <s v="169621-1"/>
    <n v="515"/>
    <n v="515"/>
    <s v=""/>
  </r>
  <r>
    <s v="4236"/>
    <s v="4825"/>
    <x v="5"/>
    <d v="2026-02-25T00:00:00"/>
    <m/>
    <x v="9"/>
    <s v="GRITSCH"/>
    <x v="2"/>
    <x v="7"/>
    <n v="1"/>
    <x v="1"/>
    <s v="DIANTEIRO"/>
    <x v="1"/>
    <x v="17"/>
    <s v="COMFORSER CF300"/>
    <x v="1"/>
    <s v="VW SAVEIRO"/>
    <s v="SDU9F75"/>
    <n v="186360"/>
    <m/>
    <m/>
    <s v=""/>
    <s v="OK "/>
    <s v="MAUER PNEUS"/>
    <s v="169621"/>
    <n v="239"/>
    <n v="239"/>
    <s v=""/>
  </r>
  <r>
    <n v="4237"/>
    <s v="4625"/>
    <x v="5"/>
    <d v="2026-02-25T00:00:00"/>
    <m/>
    <x v="9"/>
    <s v="GRITSCH"/>
    <x v="2"/>
    <x v="7"/>
    <n v="1"/>
    <x v="1"/>
    <s v="DIANTEIRO"/>
    <x v="1"/>
    <x v="17"/>
    <s v="COMFORSER CF300"/>
    <x v="1"/>
    <s v="VW SAVEIRO"/>
    <s v="SDU9F75"/>
    <n v="186360"/>
    <m/>
    <m/>
    <s v=""/>
    <s v="OK "/>
    <s v="MAUER PNEUS"/>
    <s v="169621"/>
    <n v="239"/>
    <n v="239"/>
    <s v=""/>
  </r>
  <r>
    <n v="4234"/>
    <s v="4625"/>
    <x v="5"/>
    <d v="2026-02-25T00:00:00"/>
    <m/>
    <x v="9"/>
    <s v="GRITSCH"/>
    <x v="2"/>
    <x v="7"/>
    <n v="1"/>
    <x v="1"/>
    <s v="TRASEIRO"/>
    <x v="1"/>
    <x v="17"/>
    <s v="COMFORSER CF300"/>
    <x v="1"/>
    <s v="VW SAVEIRO"/>
    <s v="SDU9F75"/>
    <n v="186360"/>
    <m/>
    <m/>
    <s v=""/>
    <s v="OK "/>
    <s v="MAUER PNEUS"/>
    <s v="169621"/>
    <n v="239"/>
    <n v="239"/>
    <s v=""/>
  </r>
  <r>
    <n v="4235"/>
    <s v="4825"/>
    <x v="5"/>
    <d v="2026-02-25T00:00:00"/>
    <m/>
    <x v="9"/>
    <s v="GRITSCH"/>
    <x v="2"/>
    <x v="7"/>
    <n v="1"/>
    <x v="1"/>
    <s v="TRASEIRO"/>
    <x v="21"/>
    <x v="17"/>
    <s v="COMFORSER CF300"/>
    <x v="1"/>
    <s v="VW SAVEIRO"/>
    <s v="SDU9F75"/>
    <n v="186360"/>
    <m/>
    <m/>
    <s v=""/>
    <s v="OK "/>
    <s v="MAUER PNEUS"/>
    <s v="169621"/>
    <n v="239"/>
    <n v="239"/>
    <s v=""/>
  </r>
  <r>
    <s v="4269"/>
    <s v="4425"/>
    <x v="5"/>
    <d v="2026-02-26T00:00:00"/>
    <m/>
    <x v="9"/>
    <s v="GRITSCH"/>
    <x v="5"/>
    <x v="4"/>
    <n v="1"/>
    <x v="0"/>
    <s v="DIANTEIRO"/>
    <x v="5"/>
    <x v="17"/>
    <s v="COMFORSER CF300"/>
    <x v="1"/>
    <s v="MB SPRINTER"/>
    <s v="SFM3H40"/>
    <n v="35890"/>
    <n v="35890"/>
    <m/>
    <s v=""/>
    <s v="OK "/>
    <s v="MAUER PNEUS"/>
    <m/>
    <n v="459"/>
    <n v="459"/>
    <s v=""/>
  </r>
  <r>
    <s v="4270"/>
    <s v="4425"/>
    <x v="5"/>
    <d v="2026-02-26T00:00:00"/>
    <m/>
    <x v="9"/>
    <s v="GRITSCH"/>
    <x v="5"/>
    <x v="4"/>
    <n v="1"/>
    <x v="0"/>
    <s v="DIANTEIRO"/>
    <x v="5"/>
    <x v="17"/>
    <s v="COMFORSER CF300"/>
    <x v="1"/>
    <s v="MB SPRINTER"/>
    <s v="SFM3H40"/>
    <n v="35890"/>
    <n v="35890"/>
    <m/>
    <s v=""/>
    <s v="OK "/>
    <s v="MAUER PNEUS"/>
    <m/>
    <n v="459"/>
    <n v="459"/>
    <s v=""/>
  </r>
  <r>
    <s v="4271"/>
    <s v="4425"/>
    <x v="5"/>
    <d v="2026-02-26T00:00:00"/>
    <m/>
    <x v="9"/>
    <s v="GRITSCH"/>
    <x v="5"/>
    <x v="4"/>
    <n v="1"/>
    <x v="0"/>
    <s v="TRASEIRO"/>
    <x v="5"/>
    <x v="17"/>
    <s v="COMFORSER CF300"/>
    <x v="1"/>
    <s v="MB SPRINTER"/>
    <s v="SFM3H40"/>
    <n v="35890"/>
    <n v="35890"/>
    <m/>
    <s v=""/>
    <s v="OK "/>
    <s v="MAUER PNEUS"/>
    <m/>
    <n v="459"/>
    <n v="459"/>
    <s v=""/>
  </r>
  <r>
    <s v="4272"/>
    <s v="4425"/>
    <x v="5"/>
    <d v="2026-02-26T00:00:00"/>
    <m/>
    <x v="9"/>
    <s v="GRITSCH"/>
    <x v="5"/>
    <x v="4"/>
    <n v="1"/>
    <x v="0"/>
    <s v="TRASEIRO"/>
    <x v="5"/>
    <x v="17"/>
    <s v="COMFORSER CF300"/>
    <x v="1"/>
    <s v="MB SPRINTER"/>
    <s v="SFM3H40"/>
    <n v="35890"/>
    <n v="35890"/>
    <m/>
    <s v=""/>
    <s v="OK "/>
    <s v="MAUER PNEUS"/>
    <m/>
    <n v="459"/>
    <n v="459"/>
    <s v=""/>
  </r>
  <r>
    <s v="4197"/>
    <m/>
    <x v="5"/>
    <d v="2026-03-03T00:00:00"/>
    <m/>
    <x v="10"/>
    <s v="GRITSCH"/>
    <x v="3"/>
    <x v="10"/>
    <n v="1"/>
    <x v="1"/>
    <s v="DIANTEIRO"/>
    <x v="20"/>
    <x v="17"/>
    <s v="COMFORSER CF300"/>
    <x v="1"/>
    <s v="VW GOL"/>
    <s v="BDF6H37"/>
    <m/>
    <m/>
    <m/>
    <s v=""/>
    <s v="OK "/>
    <s v="MAUER PNEUS"/>
    <s v="168141-1"/>
    <n v="259.52"/>
    <n v="259.52"/>
    <s v=""/>
  </r>
  <r>
    <s v="4199"/>
    <m/>
    <x v="5"/>
    <d v="2026-03-03T00:00:00"/>
    <m/>
    <x v="10"/>
    <s v="GRITSCH"/>
    <x v="3"/>
    <x v="10"/>
    <n v="1"/>
    <x v="1"/>
    <s v="DIANTEIRO"/>
    <x v="20"/>
    <x v="17"/>
    <s v="COMFORSER CF300"/>
    <x v="1"/>
    <s v="VW GOL"/>
    <s v="BDF6H37"/>
    <m/>
    <m/>
    <m/>
    <s v=""/>
    <s v="OK "/>
    <s v="MAUER PNEUS"/>
    <s v="168141-1"/>
    <n v="259.52"/>
    <n v="259.52"/>
    <s v=""/>
  </r>
  <r>
    <s v="4274"/>
    <s v="4425"/>
    <x v="5"/>
    <d v="2026-03-04T00:00:00"/>
    <m/>
    <x v="10"/>
    <s v="GRITSCH"/>
    <x v="2"/>
    <x v="7"/>
    <n v="1"/>
    <x v="0"/>
    <s v="DIANTEIRO"/>
    <x v="5"/>
    <x v="17"/>
    <s v="COMFORSER CF300"/>
    <x v="1"/>
    <s v="MB SPRINTER"/>
    <s v="TAS4G97"/>
    <n v="84346"/>
    <m/>
    <m/>
    <s v=""/>
    <s v="OK "/>
    <s v="MAUER PNEUS"/>
    <m/>
    <n v="459"/>
    <n v="459"/>
    <s v=""/>
  </r>
  <r>
    <s v="4268"/>
    <s v="4425"/>
    <x v="5"/>
    <d v="2026-03-04T00:00:00"/>
    <m/>
    <x v="10"/>
    <s v="GRITSCH"/>
    <x v="2"/>
    <x v="7"/>
    <n v="1"/>
    <x v="0"/>
    <s v="DIANTEIRO"/>
    <x v="5"/>
    <x v="17"/>
    <s v="COMFORSER CF300"/>
    <x v="1"/>
    <s v="MB SPRINTER"/>
    <s v="TAS4G97"/>
    <n v="84346"/>
    <m/>
    <m/>
    <s v=""/>
    <s v="OK "/>
    <s v="MAUER PNEUS"/>
    <m/>
    <n v="459"/>
    <n v="459"/>
    <s v=""/>
  </r>
  <r>
    <s v="4160"/>
    <s v="4625"/>
    <x v="5"/>
    <d v="2026-03-04T00:00:00"/>
    <m/>
    <x v="10"/>
    <s v="GRITSCH"/>
    <x v="2"/>
    <x v="18"/>
    <n v="1"/>
    <x v="1"/>
    <s v="DIANTEIRO"/>
    <x v="1"/>
    <x v="17"/>
    <s v="COMFORSER CF300"/>
    <x v="1"/>
    <s v="VW SAVEIRO"/>
    <s v="SDU9F51"/>
    <n v="115211"/>
    <m/>
    <m/>
    <s v=""/>
    <s v="OK "/>
    <s v="MAUER PNEUS"/>
    <s v="169621"/>
    <n v="239"/>
    <n v="239"/>
    <s v=""/>
  </r>
  <r>
    <s v="4151"/>
    <s v="3825"/>
    <x v="5"/>
    <d v="2026-03-04T00:00:00"/>
    <m/>
    <x v="10"/>
    <s v="GRITSCH"/>
    <x v="2"/>
    <x v="18"/>
    <n v="1"/>
    <x v="1"/>
    <s v="DIANTEIRO"/>
    <x v="1"/>
    <x v="17"/>
    <s v="COMFORSER CF300"/>
    <x v="1"/>
    <s v="VW SAVEIRO"/>
    <s v="SDU9F51"/>
    <n v="115211"/>
    <m/>
    <m/>
    <s v=""/>
    <s v="OK "/>
    <s v="MAUER PNEUS"/>
    <s v="169621"/>
    <n v="239"/>
    <n v="239"/>
    <s v=""/>
  </r>
  <r>
    <s v="4266"/>
    <s v="4425"/>
    <x v="5"/>
    <d v="2026-03-04T00:00:00"/>
    <m/>
    <x v="10"/>
    <s v="GRITSCH"/>
    <x v="2"/>
    <x v="10"/>
    <n v="1"/>
    <x v="0"/>
    <s v="DIANTEIRO"/>
    <x v="5"/>
    <x v="17"/>
    <s v="COMFORSER CF300"/>
    <x v="1"/>
    <s v="MB SPRINTER"/>
    <s v="TAP2C36"/>
    <n v="98350"/>
    <m/>
    <m/>
    <s v=""/>
    <s v="OK "/>
    <s v="MAUER PNEUS"/>
    <m/>
    <n v="459"/>
    <n v="459"/>
    <s v=""/>
  </r>
  <r>
    <s v="4267"/>
    <s v="4425"/>
    <x v="5"/>
    <d v="2026-03-04T00:00:00"/>
    <m/>
    <x v="10"/>
    <s v="GRITSCH"/>
    <x v="2"/>
    <x v="10"/>
    <n v="1"/>
    <x v="0"/>
    <s v="DIANTEIRO"/>
    <x v="5"/>
    <x v="17"/>
    <s v="COMFORSER CF300"/>
    <x v="1"/>
    <s v="MB SPRINTER"/>
    <s v="TAP2C36"/>
    <n v="98350"/>
    <m/>
    <m/>
    <s v=""/>
    <s v="OK "/>
    <s v="MAUER PNEUS"/>
    <m/>
    <n v="459"/>
    <n v="459"/>
    <s v=""/>
  </r>
  <r>
    <s v="4282"/>
    <s v="4425"/>
    <x v="5"/>
    <d v="2026-03-04T00:00:00"/>
    <m/>
    <x v="10"/>
    <s v="GRITSCH"/>
    <x v="5"/>
    <x v="8"/>
    <n v="1"/>
    <x v="0"/>
    <s v="DIANTEIRO"/>
    <x v="0"/>
    <x v="1"/>
    <s v="DELINTE DV2"/>
    <x v="1"/>
    <s v="RENAULT MASTER"/>
    <s v="SEJ1H99"/>
    <n v="268127"/>
    <m/>
    <m/>
    <s v=""/>
    <s v="OK "/>
    <s v="AF CAR "/>
    <n v="148"/>
    <n v="577"/>
    <n v="577"/>
    <s v=""/>
  </r>
  <r>
    <s v="4121"/>
    <s v="4525"/>
    <x v="5"/>
    <d v="2026-03-04T00:00:00"/>
    <m/>
    <x v="10"/>
    <s v="GRITSCH"/>
    <x v="5"/>
    <x v="8"/>
    <n v="1"/>
    <x v="0"/>
    <s v="DIANTEIRO"/>
    <x v="0"/>
    <x v="1"/>
    <s v="DELINTE DV2"/>
    <x v="1"/>
    <s v="RENAULT MASTER"/>
    <s v="SEJ1H99"/>
    <n v="268127"/>
    <m/>
    <m/>
    <s v=""/>
    <s v="OK "/>
    <s v="AF CAR "/>
    <n v="148"/>
    <n v="577"/>
    <n v="577"/>
    <s v=""/>
  </r>
  <r>
    <s v="4276"/>
    <s v="4525"/>
    <x v="5"/>
    <d v="2026-03-04T00:00:00"/>
    <m/>
    <x v="10"/>
    <s v="GRITSCH"/>
    <x v="5"/>
    <x v="6"/>
    <n v="1"/>
    <x v="0"/>
    <s v="DIANTEIRO"/>
    <x v="0"/>
    <x v="1"/>
    <s v="DELINTE DV2"/>
    <x v="1"/>
    <s v="RENAULT MASTER"/>
    <s v="SEL0B96"/>
    <n v="184198"/>
    <m/>
    <m/>
    <s v=""/>
    <s v="OK "/>
    <s v="AF CAR "/>
    <n v="148"/>
    <n v="577"/>
    <n v="577"/>
    <s v=""/>
  </r>
  <r>
    <s v="4277"/>
    <s v="4225"/>
    <x v="5"/>
    <d v="2026-03-04T00:00:00"/>
    <m/>
    <x v="10"/>
    <s v="GRITSCH"/>
    <x v="5"/>
    <x v="6"/>
    <n v="1"/>
    <x v="0"/>
    <s v="DIANTEIRO"/>
    <x v="0"/>
    <x v="1"/>
    <s v="DELINTE DV2"/>
    <x v="1"/>
    <s v="RENAULT MASTER"/>
    <s v="SEL0B96"/>
    <n v="184198"/>
    <m/>
    <m/>
    <s v=""/>
    <s v="OK "/>
    <s v="AF CAR "/>
    <n v="148"/>
    <n v="577"/>
    <n v="577"/>
    <s v=""/>
  </r>
  <r>
    <s v="4288"/>
    <s v="4925"/>
    <x v="5"/>
    <d v="2026-03-04T00:00:00"/>
    <m/>
    <x v="10"/>
    <s v="GRITSCH"/>
    <x v="5"/>
    <x v="6"/>
    <n v="1"/>
    <x v="0"/>
    <s v="TRASEIRO"/>
    <x v="0"/>
    <x v="1"/>
    <s v="DELINTE DV2"/>
    <x v="1"/>
    <s v="RENAULT MASTER"/>
    <s v="SEL0B96"/>
    <n v="184198"/>
    <m/>
    <m/>
    <s v=""/>
    <s v="OK "/>
    <s v="AF CAR "/>
    <n v="148"/>
    <n v="577"/>
    <n v="577"/>
    <s v=""/>
  </r>
  <r>
    <s v="4289"/>
    <s v="4925"/>
    <x v="5"/>
    <d v="2026-03-04T00:00:00"/>
    <m/>
    <x v="10"/>
    <s v="GRITSCH"/>
    <x v="5"/>
    <x v="6"/>
    <n v="1"/>
    <x v="0"/>
    <s v="TRASEIRO"/>
    <x v="0"/>
    <x v="1"/>
    <s v="DELINTE DV2"/>
    <x v="1"/>
    <s v="RENAULT MASTER"/>
    <s v="SEL0B96"/>
    <n v="184198"/>
    <m/>
    <m/>
    <s v=""/>
    <s v="OK "/>
    <s v="AF CAR "/>
    <n v="148"/>
    <n v="577"/>
    <n v="577"/>
    <s v=""/>
  </r>
  <r>
    <s v="4280"/>
    <s v="4625"/>
    <x v="5"/>
    <d v="2026-03-04T00:00:00"/>
    <m/>
    <x v="10"/>
    <s v="GRITSCH"/>
    <x v="5"/>
    <x v="7"/>
    <n v="1"/>
    <x v="0"/>
    <s v="DIANTEIRO"/>
    <x v="0"/>
    <x v="1"/>
    <s v="DELINTE DV2"/>
    <x v="1"/>
    <s v="RENAULT MASTER"/>
    <s v="SEL5J85"/>
    <n v="157209"/>
    <m/>
    <m/>
    <s v=""/>
    <s v="OK "/>
    <s v="AF CAR "/>
    <n v="148"/>
    <n v="577"/>
    <n v="577"/>
    <s v=""/>
  </r>
  <r>
    <s v="4285"/>
    <s v="4425"/>
    <x v="5"/>
    <d v="2026-03-04T00:00:00"/>
    <m/>
    <x v="10"/>
    <s v="GRITSCH"/>
    <x v="5"/>
    <x v="7"/>
    <n v="1"/>
    <x v="0"/>
    <s v="DIANTEIRO"/>
    <x v="0"/>
    <x v="1"/>
    <s v="DELINTE DV2"/>
    <x v="1"/>
    <s v="RENAULT MASTER"/>
    <s v="SEL5J85"/>
    <n v="157209"/>
    <m/>
    <m/>
    <s v=""/>
    <s v="OK "/>
    <s v="AF CAR "/>
    <n v="148"/>
    <n v="577"/>
    <n v="577"/>
    <s v=""/>
  </r>
  <r>
    <s v="4290"/>
    <s v="4925"/>
    <x v="5"/>
    <d v="2026-03-04T00:00:00"/>
    <m/>
    <x v="10"/>
    <s v="GRITSCH"/>
    <x v="5"/>
    <x v="7"/>
    <n v="1"/>
    <x v="0"/>
    <s v="TRASEIRO"/>
    <x v="0"/>
    <x v="1"/>
    <s v="DELINTE DV2"/>
    <x v="1"/>
    <s v="RENAULT MASTER"/>
    <s v="SEL5J85"/>
    <n v="157209"/>
    <m/>
    <m/>
    <s v=""/>
    <s v="OK "/>
    <s v="AF CAR "/>
    <n v="148"/>
    <n v="577"/>
    <n v="577"/>
    <s v=""/>
  </r>
  <r>
    <s v="4292"/>
    <s v="4925"/>
    <x v="5"/>
    <d v="2026-03-04T00:00:00"/>
    <m/>
    <x v="10"/>
    <s v="GRITSCH"/>
    <x v="5"/>
    <x v="7"/>
    <n v="1"/>
    <x v="0"/>
    <s v="TRASEIRO"/>
    <x v="0"/>
    <x v="1"/>
    <s v="DELINTE DV2"/>
    <x v="1"/>
    <s v="RENAULT MASTER"/>
    <s v="SEL5J85"/>
    <n v="157209"/>
    <m/>
    <m/>
    <s v=""/>
    <s v="OK "/>
    <s v="AF CAR "/>
    <n v="148"/>
    <n v="577"/>
    <n v="577"/>
    <s v=""/>
  </r>
  <r>
    <n v="4286"/>
    <s v="4425"/>
    <x v="5"/>
    <d v="2026-03-04T00:00:00"/>
    <m/>
    <x v="10"/>
    <s v="GRITSCH"/>
    <x v="5"/>
    <x v="22"/>
    <n v="1"/>
    <x v="0"/>
    <s v="DIANTEIRO"/>
    <x v="0"/>
    <x v="1"/>
    <s v="DELINTE DV2"/>
    <x v="1"/>
    <s v="RENAULT MASTER"/>
    <s v="RHS3G78"/>
    <n v="75160"/>
    <m/>
    <m/>
    <s v=""/>
    <s v="OK "/>
    <s v="AF CAR "/>
    <n v="151"/>
    <n v="577"/>
    <n v="577"/>
    <s v=""/>
  </r>
  <r>
    <s v="4308"/>
    <s v="4625"/>
    <x v="5"/>
    <d v="2026-03-04T00:00:00"/>
    <m/>
    <x v="10"/>
    <s v="GRITSCH"/>
    <x v="5"/>
    <x v="9"/>
    <n v="1"/>
    <x v="1"/>
    <s v="DIANTEIRO"/>
    <x v="1"/>
    <x v="17"/>
    <s v="COMFORSER CF300"/>
    <x v="1"/>
    <s v="VW SAVEIRO"/>
    <s v="SEP6E17"/>
    <n v="192630"/>
    <m/>
    <m/>
    <s v=""/>
    <s v="OK "/>
    <s v="MAUER PNEUS"/>
    <s v="169621"/>
    <n v="239"/>
    <n v="239"/>
    <s v=""/>
  </r>
  <r>
    <s v="4309"/>
    <s v="4325"/>
    <x v="5"/>
    <d v="2026-03-04T00:00:00"/>
    <m/>
    <x v="10"/>
    <s v="GRITSCH"/>
    <x v="5"/>
    <x v="9"/>
    <n v="1"/>
    <x v="1"/>
    <s v="DIANTEIRO"/>
    <x v="1"/>
    <x v="17"/>
    <s v="COMFORSER CF300"/>
    <x v="1"/>
    <s v="VW SAVEIRO"/>
    <s v="SEP6E17"/>
    <n v="192630"/>
    <m/>
    <m/>
    <s v=""/>
    <s v="OK "/>
    <s v="MAUER PNEUS"/>
    <s v="169621"/>
    <n v="239"/>
    <n v="239"/>
    <s v=""/>
  </r>
  <r>
    <s v="4299"/>
    <s v="4225"/>
    <x v="5"/>
    <d v="2026-03-04T00:00:00"/>
    <m/>
    <x v="10"/>
    <s v="GRITSCH"/>
    <x v="5"/>
    <x v="9"/>
    <n v="1"/>
    <x v="1"/>
    <s v="TRASEIRO"/>
    <x v="1"/>
    <x v="17"/>
    <s v="COMFORSER CF300"/>
    <x v="1"/>
    <s v="VW SAVEIRO"/>
    <s v="SEP6E17"/>
    <n v="192630"/>
    <m/>
    <m/>
    <s v=""/>
    <s v="OK "/>
    <s v="MAUER PNEUS"/>
    <s v="169621"/>
    <n v="239"/>
    <n v="239"/>
    <s v=""/>
  </r>
  <r>
    <n v="4298"/>
    <s v="4625"/>
    <x v="5"/>
    <d v="2026-03-04T00:00:00"/>
    <m/>
    <x v="10"/>
    <s v="GRITSCH"/>
    <x v="5"/>
    <x v="9"/>
    <n v="1"/>
    <x v="1"/>
    <s v="TRASEIRO"/>
    <x v="1"/>
    <x v="17"/>
    <s v="COMFORSER CF300"/>
    <x v="1"/>
    <s v="VW SAVEIRO"/>
    <s v="SEP6E17"/>
    <n v="192630"/>
    <m/>
    <m/>
    <s v=""/>
    <s v="OK "/>
    <s v="MAUER PNEUS"/>
    <s v="169621"/>
    <n v="239"/>
    <n v="239"/>
    <s v=""/>
  </r>
  <r>
    <s v="4314"/>
    <m/>
    <x v="5"/>
    <d v="2026-03-09T00:00:00"/>
    <m/>
    <x v="10"/>
    <s v="GRITSCH"/>
    <x v="5"/>
    <x v="11"/>
    <n v="1"/>
    <x v="1"/>
    <s v="DIANTEIRO"/>
    <x v="1"/>
    <x v="17"/>
    <s v="COMFORSER CF300"/>
    <x v="1"/>
    <s v="VW SAVEIRO"/>
    <s v="SDU9F92"/>
    <n v="155174"/>
    <m/>
    <m/>
    <m/>
    <s v="OK "/>
    <s v="MAUER PNEUS"/>
    <s v="169621"/>
    <n v="239"/>
    <n v="239"/>
    <m/>
  </r>
  <r>
    <s v="4304"/>
    <m/>
    <x v="5"/>
    <d v="2026-03-09T00:00:00"/>
    <m/>
    <x v="10"/>
    <s v="GRITSCH"/>
    <x v="5"/>
    <x v="11"/>
    <n v="1"/>
    <x v="1"/>
    <s v="DIANTEIRO"/>
    <x v="1"/>
    <x v="17"/>
    <s v="COMFORSER CF300"/>
    <x v="1"/>
    <s v="VW SAVEIRO"/>
    <s v="SDU9F92"/>
    <n v="155174"/>
    <m/>
    <m/>
    <s v=""/>
    <s v="OK "/>
    <s v="MAUER PNEUS"/>
    <s v="169621"/>
    <n v="239"/>
    <n v="239"/>
    <s v=""/>
  </r>
  <r>
    <s v="4313"/>
    <m/>
    <x v="5"/>
    <d v="2026-03-09T00:00:00"/>
    <m/>
    <x v="10"/>
    <s v="GRITSCH"/>
    <x v="5"/>
    <x v="11"/>
    <n v="1"/>
    <x v="1"/>
    <s v="TRASEIRO"/>
    <x v="1"/>
    <x v="17"/>
    <s v="COMFORSER CF300"/>
    <x v="1"/>
    <s v="VW SAVEIRO"/>
    <s v="SDU9F92"/>
    <n v="155174"/>
    <m/>
    <m/>
    <s v=""/>
    <s v="OK "/>
    <s v="MAUER PNEUS"/>
    <s v="169621"/>
    <n v="239"/>
    <n v="239"/>
    <s v=""/>
  </r>
  <r>
    <s v="4315"/>
    <m/>
    <x v="5"/>
    <d v="2026-03-09T00:00:00"/>
    <m/>
    <x v="10"/>
    <s v="GRITSCH"/>
    <x v="5"/>
    <x v="11"/>
    <n v="1"/>
    <x v="1"/>
    <s v="TRASEIRO"/>
    <x v="1"/>
    <x v="17"/>
    <s v="COMFORSER CF300"/>
    <x v="1"/>
    <s v="VW SAVEIRO"/>
    <s v="SDU9F92"/>
    <n v="155174"/>
    <m/>
    <m/>
    <s v=""/>
    <s v="OK "/>
    <s v="MAUER PNEUS"/>
    <s v="169621"/>
    <n v="239"/>
    <n v="239"/>
    <s v=""/>
  </r>
  <r>
    <s v="4287"/>
    <m/>
    <x v="5"/>
    <d v="2026-03-09T00:00:00"/>
    <m/>
    <x v="10"/>
    <s v="GRITSCH"/>
    <x v="5"/>
    <x v="22"/>
    <n v="1"/>
    <x v="0"/>
    <s v="DIANTEIRO"/>
    <x v="0"/>
    <x v="1"/>
    <s v="DELINTE DV2"/>
    <x v="1"/>
    <s v="RENAULT MASTER"/>
    <s v="RHS3G78"/>
    <n v="75160"/>
    <m/>
    <m/>
    <s v=""/>
    <s v="OK "/>
    <s v="AF CAR "/>
    <n v="151"/>
    <n v="577"/>
    <n v="577"/>
    <s v=""/>
  </r>
  <r>
    <n v="4294"/>
    <m/>
    <x v="5"/>
    <d v="2026-03-09T00:00:00"/>
    <m/>
    <x v="10"/>
    <s v="GRITSCH"/>
    <x v="5"/>
    <x v="22"/>
    <n v="1"/>
    <x v="0"/>
    <s v="DIANTEIRO"/>
    <x v="0"/>
    <x v="1"/>
    <s v="DELINTE DV2"/>
    <x v="1"/>
    <s v="RENAULT MASTER"/>
    <s v="RHS3G78"/>
    <n v="75160"/>
    <m/>
    <m/>
    <s v=""/>
    <s v="OK "/>
    <s v="AF CAR "/>
    <n v="151"/>
    <n v="577"/>
    <n v="577"/>
    <s v=""/>
  </r>
  <r>
    <n v="4321"/>
    <m/>
    <x v="5"/>
    <d v="2026-03-09T00:00:00"/>
    <m/>
    <x v="10"/>
    <s v="GRITSCH"/>
    <x v="5"/>
    <x v="8"/>
    <n v="1"/>
    <x v="1"/>
    <s v="DIANTEIRO"/>
    <x v="11"/>
    <x v="17"/>
    <s v="COMFORSER CF300"/>
    <x v="1"/>
    <s v="FIAT STRADA"/>
    <s v="SDR4D25"/>
    <n v="140000"/>
    <m/>
    <m/>
    <s v=""/>
    <s v="OK "/>
    <s v="MAUER PNEUS"/>
    <s v="165817"/>
    <n v="245.9"/>
    <n v="245.9"/>
    <s v=""/>
  </r>
  <r>
    <n v="4320"/>
    <m/>
    <x v="5"/>
    <d v="2026-03-09T00:00:00"/>
    <m/>
    <x v="10"/>
    <s v="GRITSCH"/>
    <x v="5"/>
    <x v="8"/>
    <n v="1"/>
    <x v="1"/>
    <s v="DIANTEIRO"/>
    <x v="11"/>
    <x v="17"/>
    <s v="COMFORSER CF300"/>
    <x v="1"/>
    <s v="FIAT STRADA"/>
    <s v="SDR4D25"/>
    <n v="140000"/>
    <m/>
    <m/>
    <s v=""/>
    <s v="OK "/>
    <s v="MAUER PNEUS"/>
    <s v="165817"/>
    <n v="245.9"/>
    <n v="245.9"/>
    <s v=""/>
  </r>
  <r>
    <n v="4190"/>
    <s v="4525"/>
    <x v="5"/>
    <d v="2026-03-17T00:00:00"/>
    <m/>
    <x v="10"/>
    <s v="GRITSCH"/>
    <x v="5"/>
    <x v="4"/>
    <n v="1"/>
    <x v="4"/>
    <s v="DIANTEIRO"/>
    <x v="10"/>
    <x v="33"/>
    <s v="AMULET AT505"/>
    <x v="1"/>
    <s v="CAMINHÃO VW 33.330"/>
    <s v="SEW5B72"/>
    <n v="328969"/>
    <n v="328969"/>
    <m/>
    <s v=""/>
    <s v="OK "/>
    <s v="GOMMA"/>
    <n v="5394"/>
    <n v="1674.43"/>
    <n v="1674.43"/>
    <s v=""/>
  </r>
  <r>
    <n v="4191"/>
    <s v="4425"/>
    <x v="5"/>
    <d v="2026-03-17T00:00:00"/>
    <m/>
    <x v="10"/>
    <s v="GRITSCH"/>
    <x v="5"/>
    <x v="4"/>
    <n v="1"/>
    <x v="4"/>
    <s v="DIANTEIRO"/>
    <x v="10"/>
    <x v="33"/>
    <s v="AMULET AT505"/>
    <x v="1"/>
    <s v="CAMINHÃO VW 33.330"/>
    <s v="SEW5B72"/>
    <n v="328969"/>
    <n v="328969"/>
    <m/>
    <s v=""/>
    <s v="OK "/>
    <s v="GOMMA"/>
    <n v="5394"/>
    <n v="1674.43"/>
    <n v="1674.43"/>
    <s v=""/>
  </r>
  <r>
    <n v="4050"/>
    <s v="4325"/>
    <x v="5"/>
    <d v="2026-03-17T00:00:00"/>
    <m/>
    <x v="10"/>
    <s v="GRITSCH"/>
    <x v="5"/>
    <x v="4"/>
    <n v="1"/>
    <x v="4"/>
    <s v="2° EIXO"/>
    <x v="10"/>
    <x v="33"/>
    <s v="AMULET AT505"/>
    <x v="1"/>
    <s v="CAMINHÃO VW 33.330"/>
    <s v="SEW5B72"/>
    <n v="328969"/>
    <n v="328969"/>
    <m/>
    <s v=""/>
    <s v="OK "/>
    <s v="GOMMA"/>
    <n v="5394"/>
    <n v="1674.43"/>
    <n v="1674.43"/>
    <s v=""/>
  </r>
  <r>
    <n v="4058"/>
    <s v="4325"/>
    <x v="5"/>
    <d v="2026-03-17T00:00:00"/>
    <m/>
    <x v="10"/>
    <s v="GRITSCH"/>
    <x v="5"/>
    <x v="4"/>
    <n v="1"/>
    <x v="4"/>
    <s v="2° EIXO"/>
    <x v="10"/>
    <x v="33"/>
    <s v="AMULET AT505"/>
    <x v="1"/>
    <s v="CAMINHÃO VW 33.330"/>
    <s v="SEW5B72"/>
    <n v="328969"/>
    <n v="328969"/>
    <m/>
    <s v=""/>
    <s v="OK "/>
    <s v="GOMMA"/>
    <n v="5394"/>
    <n v="1674.43"/>
    <n v="1674.43"/>
    <s v=""/>
  </r>
  <r>
    <s v="4334"/>
    <s v="4025"/>
    <x v="5"/>
    <d v="2026-03-17T00:00:00"/>
    <m/>
    <x v="10"/>
    <s v="GRITSCH"/>
    <x v="5"/>
    <x v="7"/>
    <n v="1"/>
    <x v="1"/>
    <s v="DIANTEIRO"/>
    <x v="11"/>
    <x v="17"/>
    <s v="COMFORSER CF300"/>
    <x v="1"/>
    <s v="FIAT STRADA"/>
    <s v="RHD9F45"/>
    <n v="169481"/>
    <m/>
    <m/>
    <s v=""/>
    <s v="OK "/>
    <s v="MAUER PNEUS"/>
    <s v="165817"/>
    <n v="245.9"/>
    <n v="245.9"/>
    <s v=""/>
  </r>
  <r>
    <n v="4335"/>
    <s v="3425"/>
    <x v="5"/>
    <d v="2026-03-17T00:00:00"/>
    <m/>
    <x v="10"/>
    <s v="GRITSCH"/>
    <x v="5"/>
    <x v="7"/>
    <n v="1"/>
    <x v="1"/>
    <s v="DIANTEIRO"/>
    <x v="11"/>
    <x v="17"/>
    <s v="COMFORSER CF300"/>
    <x v="1"/>
    <s v="FIAT STRADA"/>
    <s v="RHD9F45"/>
    <n v="169481"/>
    <m/>
    <m/>
    <s v=""/>
    <s v="OK "/>
    <s v="MAUER PNEUS"/>
    <s v="165817"/>
    <n v="245.9"/>
    <n v="245.9"/>
    <s v=""/>
  </r>
  <r>
    <n v="4336"/>
    <s v="4225"/>
    <x v="5"/>
    <d v="2026-03-17T00:00:00"/>
    <m/>
    <x v="10"/>
    <s v="GRITSCH"/>
    <x v="5"/>
    <x v="7"/>
    <n v="1"/>
    <x v="1"/>
    <s v="TRASEIRO"/>
    <x v="11"/>
    <x v="17"/>
    <s v="COMFORSER CF300"/>
    <x v="1"/>
    <s v="FIAT STRADA"/>
    <s v="RHD9F45"/>
    <n v="169481"/>
    <m/>
    <m/>
    <s v=""/>
    <s v="OK "/>
    <s v="MAUER PNEUS"/>
    <s v="165817"/>
    <n v="245.9"/>
    <n v="245.9"/>
    <s v=""/>
  </r>
  <r>
    <n v="4337"/>
    <s v="3625"/>
    <x v="5"/>
    <d v="2026-03-17T00:00:00"/>
    <m/>
    <x v="10"/>
    <s v="GRITSCH"/>
    <x v="5"/>
    <x v="7"/>
    <n v="1"/>
    <x v="1"/>
    <s v="TRASEIRO"/>
    <x v="11"/>
    <x v="17"/>
    <s v="COMFORSER CF300"/>
    <x v="1"/>
    <s v="FIAT STRADA"/>
    <s v="RHD9F45"/>
    <n v="169481"/>
    <m/>
    <m/>
    <s v=""/>
    <s v="OK "/>
    <s v="MAUER PNEUS"/>
    <s v="165817"/>
    <n v="245.9"/>
    <n v="245.9"/>
    <s v=""/>
  </r>
  <r>
    <n v="4328"/>
    <s v="4525"/>
    <x v="5"/>
    <d v="2026-03-17T00:00:00"/>
    <m/>
    <x v="10"/>
    <s v="GRITSCH"/>
    <x v="5"/>
    <x v="3"/>
    <n v="1"/>
    <x v="0"/>
    <s v="DIANTEIRO"/>
    <x v="0"/>
    <x v="1"/>
    <s v="DELINTE DV2"/>
    <x v="1"/>
    <s v="RENAULT MASTER"/>
    <s v="RHP7C47"/>
    <n v="141738"/>
    <m/>
    <m/>
    <s v=""/>
    <s v="OK "/>
    <s v="AF CAR "/>
    <n v="151"/>
    <n v="577"/>
    <n v="577"/>
    <s v=""/>
  </r>
  <r>
    <n v="4329"/>
    <s v="4525"/>
    <x v="5"/>
    <d v="2026-03-17T00:00:00"/>
    <m/>
    <x v="10"/>
    <s v="GRITSCH"/>
    <x v="5"/>
    <x v="3"/>
    <n v="1"/>
    <x v="0"/>
    <s v="DIANTEIRO"/>
    <x v="0"/>
    <x v="1"/>
    <s v="DELINTE DV2"/>
    <x v="1"/>
    <s v="RENAULT MASTER"/>
    <s v="RHP7C47"/>
    <n v="141738"/>
    <m/>
    <m/>
    <s v=""/>
    <s v="OK "/>
    <s v="AF CAR "/>
    <n v="151"/>
    <n v="577"/>
    <n v="577"/>
    <s v=""/>
  </r>
  <r>
    <n v="4327"/>
    <s v="4525"/>
    <x v="5"/>
    <d v="2026-03-17T00:00:00"/>
    <m/>
    <x v="10"/>
    <s v="GRITSCH"/>
    <x v="5"/>
    <x v="3"/>
    <n v="1"/>
    <x v="0"/>
    <s v="TRASEIRO"/>
    <x v="0"/>
    <x v="1"/>
    <s v="DELINTE DV2"/>
    <x v="1"/>
    <s v="RENAULT MASTER"/>
    <s v="RHP7C47"/>
    <n v="141738"/>
    <m/>
    <m/>
    <s v=""/>
    <s v="OK "/>
    <s v="AF CAR "/>
    <n v="151"/>
    <n v="577"/>
    <n v="577"/>
    <s v=""/>
  </r>
  <r>
    <n v="4284"/>
    <s v="4625"/>
    <x v="5"/>
    <d v="2026-03-17T00:00:00"/>
    <m/>
    <x v="10"/>
    <s v="GRITSCH"/>
    <x v="5"/>
    <x v="3"/>
    <n v="1"/>
    <x v="0"/>
    <s v="TRASEIRO"/>
    <x v="0"/>
    <x v="1"/>
    <s v="DELINTE DV2"/>
    <x v="1"/>
    <s v="RENAULT MASTER"/>
    <s v="RHP7C47"/>
    <n v="141738"/>
    <m/>
    <m/>
    <s v=""/>
    <s v="OK "/>
    <s v="AF CAR "/>
    <n v="151"/>
    <n v="577"/>
    <n v="577"/>
    <s v=""/>
  </r>
  <r>
    <n v="4326"/>
    <s v="3525"/>
    <x v="5"/>
    <d v="2026-03-17T00:00:00"/>
    <m/>
    <x v="10"/>
    <s v="GRITSCH"/>
    <x v="5"/>
    <x v="3"/>
    <n v="1"/>
    <x v="4"/>
    <s v="DIANTEIRO"/>
    <x v="10"/>
    <x v="33"/>
    <s v="AMULET AT505"/>
    <x v="1"/>
    <s v="CAMINHÃO VW 24.280"/>
    <s v="RHL3E04"/>
    <n v="658989"/>
    <m/>
    <m/>
    <s v=""/>
    <s v="OK "/>
    <s v="GOMMA"/>
    <n v="5394"/>
    <n v="1674.43"/>
    <n v="1674.43"/>
    <s v=""/>
  </r>
  <r>
    <n v="4325"/>
    <s v="3325"/>
    <x v="5"/>
    <d v="2026-03-17T00:00:00"/>
    <m/>
    <x v="10"/>
    <s v="GRITSCH"/>
    <x v="5"/>
    <x v="3"/>
    <n v="1"/>
    <x v="4"/>
    <s v="DIANTEIRO"/>
    <x v="10"/>
    <x v="33"/>
    <s v="AMULET AT505"/>
    <x v="1"/>
    <s v="CAMINHÃO VW 24.280"/>
    <s v="RHL3E04"/>
    <n v="658989"/>
    <m/>
    <m/>
    <s v=""/>
    <s v="OK "/>
    <s v="GOMMA"/>
    <n v="5394"/>
    <n v="1674.43"/>
    <n v="1674.43"/>
    <s v=""/>
  </r>
  <r>
    <n v="2920"/>
    <m/>
    <x v="5"/>
    <d v="2026-03-17T00:00:00"/>
    <m/>
    <x v="10"/>
    <s v="GRITSCH"/>
    <x v="5"/>
    <x v="3"/>
    <n v="1"/>
    <x v="4"/>
    <s v="TRAÇÃO"/>
    <x v="10"/>
    <x v="31"/>
    <s v="RECAP"/>
    <x v="0"/>
    <s v="CAMINHÃO VW 24.280"/>
    <s v="RHL3E04"/>
    <n v="658989"/>
    <m/>
    <m/>
    <s v=""/>
    <s v="OK "/>
    <s v="FM PNEUS "/>
    <n v="14905"/>
    <n v="600"/>
    <n v="600"/>
    <s v=""/>
  </r>
  <r>
    <n v="2385"/>
    <m/>
    <x v="5"/>
    <d v="2026-03-17T00:00:00"/>
    <m/>
    <x v="10"/>
    <s v="GRITSCH"/>
    <x v="5"/>
    <x v="3"/>
    <n v="1"/>
    <x v="4"/>
    <s v="TRAÇÃO"/>
    <x v="10"/>
    <x v="31"/>
    <s v="RECAP"/>
    <x v="0"/>
    <s v="CAMINHÃO VW 24.280"/>
    <s v="RHL3E04"/>
    <n v="658989"/>
    <m/>
    <m/>
    <s v=""/>
    <s v="OK "/>
    <s v="FM PNEUS "/>
    <n v="14905"/>
    <n v="600"/>
    <n v="600"/>
    <s v=""/>
  </r>
  <r>
    <n v="2365"/>
    <m/>
    <x v="5"/>
    <d v="2026-03-17T00:00:00"/>
    <m/>
    <x v="10"/>
    <s v="GRITSCH"/>
    <x v="5"/>
    <x v="3"/>
    <n v="1"/>
    <x v="4"/>
    <s v="TRAÇÃO"/>
    <x v="10"/>
    <x v="31"/>
    <s v="RECAP"/>
    <x v="0"/>
    <s v="CAMINHÃO VW 24.280"/>
    <s v="RHL3E04"/>
    <n v="658989"/>
    <m/>
    <m/>
    <s v=""/>
    <s v="OK "/>
    <s v="FM PNEUS "/>
    <n v="14905"/>
    <n v="600"/>
    <n v="600"/>
    <s v=""/>
  </r>
  <r>
    <n v="4338"/>
    <m/>
    <x v="5"/>
    <d v="2026-03-17T00:00:00"/>
    <m/>
    <x v="10"/>
    <s v="GRITSCH"/>
    <x v="5"/>
    <x v="3"/>
    <n v="1"/>
    <x v="4"/>
    <s v="TRAÇÃO"/>
    <x v="10"/>
    <x v="31"/>
    <s v="RECAP"/>
    <x v="0"/>
    <s v="CAMINHÃO VW 24.280"/>
    <s v="RHL3E04"/>
    <n v="658989"/>
    <m/>
    <m/>
    <s v=""/>
    <s v="OK "/>
    <s v="FM PNEUS "/>
    <n v="14905"/>
    <n v="600"/>
    <n v="600"/>
    <s v=""/>
  </r>
  <r>
    <n v="4330"/>
    <s v="4225"/>
    <x v="5"/>
    <d v="2026-03-17T00:00:00"/>
    <m/>
    <x v="10"/>
    <s v="GRITSCH"/>
    <x v="5"/>
    <x v="9"/>
    <n v="1"/>
    <x v="1"/>
    <s v="DIANTEIRO"/>
    <x v="11"/>
    <x v="17"/>
    <s v="COMFORSER CF300"/>
    <x v="1"/>
    <s v="FIAT STRADA"/>
    <s v="SED9B31"/>
    <n v="144867"/>
    <m/>
    <m/>
    <s v=""/>
    <s v="OK "/>
    <s v="MAUER PNEUS"/>
    <s v="165817"/>
    <n v="245.9"/>
    <n v="245.9"/>
    <s v=""/>
  </r>
  <r>
    <n v="4331"/>
    <s v="4425"/>
    <x v="5"/>
    <d v="2026-03-17T00:00:00"/>
    <m/>
    <x v="10"/>
    <s v="GRITSCH"/>
    <x v="5"/>
    <x v="9"/>
    <n v="1"/>
    <x v="1"/>
    <s v="DIANTEIRO"/>
    <x v="11"/>
    <x v="17"/>
    <s v="COMFORSER CF300"/>
    <x v="1"/>
    <s v="FIAT STRADA"/>
    <s v="SED9B31"/>
    <n v="144867"/>
    <m/>
    <m/>
    <s v=""/>
    <s v="OK "/>
    <s v="MAUER PNEUS"/>
    <s v="165817"/>
    <n v="245.9"/>
    <n v="245.9"/>
    <s v=""/>
  </r>
  <r>
    <n v="4332"/>
    <s v="4225"/>
    <x v="5"/>
    <d v="2026-03-17T00:00:00"/>
    <m/>
    <x v="10"/>
    <s v="GRITSCH"/>
    <x v="5"/>
    <x v="9"/>
    <n v="1"/>
    <x v="1"/>
    <s v="TRASEIRO"/>
    <x v="11"/>
    <x v="17"/>
    <s v="COMFORSER CF300"/>
    <x v="1"/>
    <s v="FIAT STRADA"/>
    <s v="SED9B31"/>
    <n v="144867"/>
    <m/>
    <m/>
    <s v=""/>
    <s v="OK "/>
    <s v="MAUER PNEUS"/>
    <s v="165817"/>
    <n v="245.9"/>
    <n v="245.9"/>
    <s v=""/>
  </r>
  <r>
    <n v="4333"/>
    <s v="3625"/>
    <x v="5"/>
    <d v="2026-03-17T00:00:00"/>
    <m/>
    <x v="10"/>
    <s v="GRITSCH"/>
    <x v="5"/>
    <x v="9"/>
    <n v="1"/>
    <x v="1"/>
    <s v="TRASEIRO"/>
    <x v="11"/>
    <x v="17"/>
    <s v="COMFORSER CF300"/>
    <x v="1"/>
    <s v="FIAT STRADA"/>
    <s v="SED9B31"/>
    <n v="144867"/>
    <m/>
    <m/>
    <s v=""/>
    <s v="OK "/>
    <s v="MAUER PNEUS"/>
    <s v="165817"/>
    <n v="245.9"/>
    <n v="245.9"/>
    <s v=""/>
  </r>
  <r>
    <n v="4279"/>
    <s v="4425"/>
    <x v="5"/>
    <d v="2026-03-17T00:00:00"/>
    <m/>
    <x v="10"/>
    <s v="GRITSCH"/>
    <x v="5"/>
    <x v="8"/>
    <n v="1"/>
    <x v="0"/>
    <s v="DIANTEIRO"/>
    <x v="0"/>
    <x v="1"/>
    <s v="DELINTE DV2"/>
    <x v="1"/>
    <s v="RENAULT MASTER"/>
    <s v="BEP1I25"/>
    <n v="204000"/>
    <m/>
    <m/>
    <s v=""/>
    <s v="OK "/>
    <s v="AF CAR "/>
    <n v="151"/>
    <n v="577"/>
    <n v="577"/>
    <s v=""/>
  </r>
  <r>
    <n v="4291"/>
    <s v="4425"/>
    <x v="5"/>
    <d v="2026-03-17T00:00:00"/>
    <m/>
    <x v="10"/>
    <s v="GRITSCH"/>
    <x v="5"/>
    <x v="8"/>
    <n v="1"/>
    <x v="0"/>
    <s v="DIANTEIRO"/>
    <x v="0"/>
    <x v="1"/>
    <s v="DELINTE DV2"/>
    <x v="1"/>
    <s v="RENAULT MASTER"/>
    <s v="BEP1I25"/>
    <n v="204000"/>
    <m/>
    <m/>
    <s v=""/>
    <s v="OK "/>
    <s v="AF CAR "/>
    <n v="151"/>
    <n v="577"/>
    <n v="577"/>
    <s v=""/>
  </r>
  <r>
    <s v="4305"/>
    <s v="4425"/>
    <x v="5"/>
    <d v="2026-03-17T00:00:00"/>
    <m/>
    <x v="10"/>
    <s v="GRITSCH"/>
    <x v="5"/>
    <x v="8"/>
    <n v="1"/>
    <x v="1"/>
    <s v="DIANTEIRO"/>
    <x v="1"/>
    <x v="17"/>
    <s v="COMFORSER CF300"/>
    <x v="1"/>
    <s v="VW SAVEIRO"/>
    <s v="SEH0B26"/>
    <n v="238045"/>
    <m/>
    <m/>
    <s v=""/>
    <s v="OK "/>
    <s v="MAUER PNEUS"/>
    <n v="169621"/>
    <n v="245.9"/>
    <n v="245.9"/>
    <s v=""/>
  </r>
  <r>
    <n v="4306"/>
    <s v="4625"/>
    <x v="5"/>
    <d v="2026-03-17T00:00:00"/>
    <m/>
    <x v="10"/>
    <s v="GRITSCH"/>
    <x v="5"/>
    <x v="8"/>
    <n v="1"/>
    <x v="1"/>
    <s v="DIANTEIRO"/>
    <x v="1"/>
    <x v="17"/>
    <s v="COMFORSER CF300"/>
    <x v="1"/>
    <s v="VW SAVEIRO"/>
    <s v="SEH0B26"/>
    <n v="238045"/>
    <m/>
    <m/>
    <s v=""/>
    <s v="OK "/>
    <s v="MAUER PNEUS"/>
    <n v="169621"/>
    <n v="245.9"/>
    <n v="245.9"/>
    <s v=""/>
  </r>
  <r>
    <s v="4307"/>
    <s v="4625"/>
    <x v="5"/>
    <d v="2026-03-17T00:00:00"/>
    <m/>
    <x v="10"/>
    <s v="GRITSCH"/>
    <x v="5"/>
    <x v="8"/>
    <n v="1"/>
    <x v="1"/>
    <s v="TRASEIRO"/>
    <x v="1"/>
    <x v="17"/>
    <s v="COMFORSER CF300"/>
    <x v="1"/>
    <s v="VW SAVEIRO"/>
    <s v="SEH0B26"/>
    <n v="238045"/>
    <m/>
    <m/>
    <s v=""/>
    <s v="OK "/>
    <s v="MAUER PNEUS"/>
    <n v="169621"/>
    <n v="245.9"/>
    <n v="245.9"/>
    <s v=""/>
  </r>
  <r>
    <n v="4312"/>
    <s v="4625"/>
    <x v="5"/>
    <d v="2026-03-17T00:00:00"/>
    <m/>
    <x v="10"/>
    <s v="GRITSCH"/>
    <x v="5"/>
    <x v="8"/>
    <n v="1"/>
    <x v="1"/>
    <s v="TRASEIRO"/>
    <x v="1"/>
    <x v="17"/>
    <s v="COMFORSER CF300"/>
    <x v="1"/>
    <s v="VW SAVEIRO"/>
    <s v="SEH0B26"/>
    <n v="238045"/>
    <m/>
    <m/>
    <s v=""/>
    <s v="OK "/>
    <s v="MAUER PNEUS"/>
    <n v="169621"/>
    <n v="245.9"/>
    <n v="245.9"/>
    <s v=""/>
  </r>
  <r>
    <n v="4188"/>
    <s v="3525"/>
    <x v="5"/>
    <d v="2026-03-16T00:00:00"/>
    <m/>
    <x v="10"/>
    <s v="GRITSCH"/>
    <x v="5"/>
    <x v="4"/>
    <n v="1"/>
    <x v="1"/>
    <s v="DIANTEIRO"/>
    <x v="10"/>
    <x v="33"/>
    <s v="AMULET AT505"/>
    <x v="1"/>
    <s v="CAMINHÃO FORD 2423"/>
    <s v="BCV9J79"/>
    <n v="360689"/>
    <m/>
    <m/>
    <s v=""/>
    <s v="OK "/>
    <s v="GOMMA"/>
    <n v="5394"/>
    <n v="1674.43"/>
    <n v="1674.43"/>
    <s v=""/>
  </r>
  <r>
    <n v="4189"/>
    <s v="3525"/>
    <x v="5"/>
    <d v="2026-03-16T00:00:00"/>
    <m/>
    <x v="10"/>
    <s v="GRITSCH"/>
    <x v="5"/>
    <x v="4"/>
    <n v="1"/>
    <x v="1"/>
    <s v="DIANTEIRO"/>
    <x v="10"/>
    <x v="33"/>
    <s v="AMULET AT505"/>
    <x v="1"/>
    <s v="CAMINHÃO FORD 2423"/>
    <s v="BCV9J79"/>
    <n v="360689"/>
    <m/>
    <m/>
    <s v=""/>
    <s v="OK "/>
    <s v="GOMMA"/>
    <n v="5394"/>
    <n v="1674.43"/>
    <n v="1674.43"/>
    <s v=""/>
  </r>
  <r>
    <n v="4275"/>
    <s v="4425"/>
    <x v="5"/>
    <d v="2026-03-16T00:00:00"/>
    <m/>
    <x v="10"/>
    <s v="GRITSCH"/>
    <x v="5"/>
    <x v="4"/>
    <n v="1"/>
    <x v="0"/>
    <s v="DIANTEIRO"/>
    <x v="0"/>
    <x v="1"/>
    <s v="DELINTE DV2"/>
    <x v="1"/>
    <s v="RENAULT MASTER"/>
    <s v="SEL0E74"/>
    <n v="187532"/>
    <m/>
    <m/>
    <s v=""/>
    <s v="OK "/>
    <s v="AF CAR "/>
    <n v="151"/>
    <n v="577"/>
    <n v="577"/>
    <s v=""/>
  </r>
  <r>
    <n v="4278"/>
    <s v="4425"/>
    <x v="5"/>
    <d v="2026-03-16T00:00:00"/>
    <m/>
    <x v="10"/>
    <s v="GRITSCH"/>
    <x v="5"/>
    <x v="4"/>
    <n v="1"/>
    <x v="0"/>
    <s v="DIANTEIRO"/>
    <x v="0"/>
    <x v="1"/>
    <s v="DELINTE DV2"/>
    <x v="1"/>
    <s v="RENAULT MASTER"/>
    <s v="SEL0E74"/>
    <n v="187532"/>
    <m/>
    <m/>
    <s v=""/>
    <s v="OK "/>
    <s v="AF CAR "/>
    <n v="151"/>
    <n v="577"/>
    <n v="577"/>
    <s v=""/>
  </r>
  <r>
    <s v="3626"/>
    <m/>
    <x v="5"/>
    <d v="2026-03-13T00:00:00"/>
    <m/>
    <x v="10"/>
    <s v="GRITSCH"/>
    <x v="5"/>
    <x v="4"/>
    <n v="1"/>
    <x v="2"/>
    <s v="DIANTEIRO"/>
    <x v="2"/>
    <x v="55"/>
    <s v="IRONHEAD  REFLEX"/>
    <x v="1"/>
    <s v="FIAT FIORINO"/>
    <s v="BEX5C02"/>
    <n v="130248"/>
    <n v="130248"/>
    <m/>
    <s v=""/>
    <s v="OK "/>
    <s v="TRISSINO"/>
    <n v="84643"/>
    <n v="267.8"/>
    <n v="267.8"/>
    <s v=""/>
  </r>
  <r>
    <n v="3623"/>
    <m/>
    <x v="5"/>
    <d v="2026-03-13T00:00:00"/>
    <m/>
    <x v="10"/>
    <s v="GRITSCH"/>
    <x v="5"/>
    <x v="4"/>
    <n v="1"/>
    <x v="2"/>
    <s v="DIANTEIRO"/>
    <x v="2"/>
    <x v="55"/>
    <s v="IRONHEAD  REFLEX"/>
    <x v="1"/>
    <s v="FIAT FIORINO"/>
    <s v="BEX5C02"/>
    <n v="130248"/>
    <n v="130248"/>
    <m/>
    <s v=""/>
    <s v="OK "/>
    <s v="TRISSINO"/>
    <n v="84643"/>
    <n v="267.8"/>
    <n v="267.8"/>
    <s v=""/>
  </r>
  <r>
    <n v="4339"/>
    <s v="4525"/>
    <x v="5"/>
    <d v="2026-03-19T00:00:00"/>
    <m/>
    <x v="10"/>
    <s v="GRITSCH"/>
    <x v="5"/>
    <x v="8"/>
    <n v="1"/>
    <x v="0"/>
    <s v="DIANTEIRO"/>
    <x v="0"/>
    <x v="1"/>
    <s v="DELINTE DV2"/>
    <x v="1"/>
    <s v="RENAULT MASTER"/>
    <s v="TAZ4A48"/>
    <n v="93823"/>
    <m/>
    <m/>
    <s v=""/>
    <s v="OK "/>
    <s v="GOMMA "/>
    <s v="5394-2"/>
    <n v="453.18"/>
    <n v="453.18"/>
    <s v=""/>
  </r>
  <r>
    <n v="4340"/>
    <s v="4525"/>
    <x v="5"/>
    <d v="2026-03-20T00:00:00"/>
    <m/>
    <x v="10"/>
    <s v="GRITSCH"/>
    <x v="5"/>
    <x v="8"/>
    <n v="1"/>
    <x v="0"/>
    <s v="DIANTEIRO"/>
    <x v="27"/>
    <x v="1"/>
    <s v="DELINTE DV2"/>
    <x v="1"/>
    <s v="RENAULT MASTER"/>
    <s v="TAZ4A48"/>
    <n v="93823"/>
    <m/>
    <m/>
    <s v=""/>
    <s v="OK "/>
    <s v="GOMMA "/>
    <s v="5394-2"/>
    <n v="453.18"/>
    <n v="453.18"/>
    <s v=""/>
  </r>
  <r>
    <s v="4300"/>
    <s v="4025"/>
    <x v="5"/>
    <d v="2026-03-21T00:00:00"/>
    <m/>
    <x v="10"/>
    <s v="GRITSCH"/>
    <x v="2"/>
    <x v="11"/>
    <n v="1"/>
    <x v="1"/>
    <s v="DIANTEIRO"/>
    <x v="1"/>
    <x v="17"/>
    <s v="COMFORSER CF300"/>
    <x v="1"/>
    <s v="VW SAVEIRO"/>
    <m/>
    <m/>
    <m/>
    <m/>
    <s v=""/>
    <s v="OK "/>
    <s v="MAUER PNEUS"/>
    <n v="169621"/>
    <n v="245.9"/>
    <n v="245.9"/>
    <s v=""/>
  </r>
  <r>
    <n v="4301"/>
    <s v="4625"/>
    <x v="5"/>
    <d v="2026-03-22T00:00:00"/>
    <m/>
    <x v="10"/>
    <s v="GRITSCH"/>
    <x v="2"/>
    <x v="11"/>
    <n v="1"/>
    <x v="1"/>
    <s v="DIANTEIRO"/>
    <x v="28"/>
    <x v="17"/>
    <s v="COMFORSER CF301"/>
    <x v="1"/>
    <s v="VW SAVEIRO"/>
    <m/>
    <m/>
    <m/>
    <m/>
    <s v=""/>
    <s v="OK "/>
    <s v="MAUER PNEUS"/>
    <n v="169621"/>
    <n v="245.9"/>
    <n v="245.9"/>
    <s v=""/>
  </r>
  <r>
    <n v="4310"/>
    <s v="4025"/>
    <x v="5"/>
    <d v="2026-03-23T00:00:00"/>
    <m/>
    <x v="10"/>
    <s v="GRITSCH"/>
    <x v="2"/>
    <x v="11"/>
    <n v="1"/>
    <x v="1"/>
    <s v="TRASEIRO"/>
    <x v="29"/>
    <x v="17"/>
    <s v="COMFORSER CF302"/>
    <x v="1"/>
    <s v="VW SAVEIRO"/>
    <m/>
    <m/>
    <m/>
    <m/>
    <s v=""/>
    <s v="OK "/>
    <s v="MAUER PNEUS"/>
    <n v="169621"/>
    <n v="245.9"/>
    <n v="245.9"/>
    <s v=""/>
  </r>
  <r>
    <n v="4295"/>
    <s v="4025"/>
    <x v="5"/>
    <d v="2026-03-24T00:00:00"/>
    <m/>
    <x v="10"/>
    <s v="GRITSCH"/>
    <x v="2"/>
    <x v="11"/>
    <n v="1"/>
    <x v="1"/>
    <s v="TRASEIRO"/>
    <x v="30"/>
    <x v="17"/>
    <s v="COMFORSER CF303"/>
    <x v="1"/>
    <s v="VW SAVEIRO"/>
    <m/>
    <m/>
    <m/>
    <m/>
    <s v=""/>
    <s v="OK "/>
    <s v="MAUER PNEUS"/>
    <n v="169621"/>
    <n v="245.9"/>
    <n v="245.9"/>
    <s v=""/>
  </r>
  <r>
    <m/>
    <m/>
    <x v="6"/>
    <m/>
    <m/>
    <x v="12"/>
    <m/>
    <x v="9"/>
    <x v="21"/>
    <m/>
    <x v="5"/>
    <m/>
    <x v="21"/>
    <x v="55"/>
    <m/>
    <x v="4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F56528-7B3A-4DCE-867D-6B99DFC20E85}" name="Tabela dinâmica14" cacheId="7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J3:O6" firstHeaderRow="1" firstDataRow="2" firstDataCol="1"/>
  <pivotFields count="24">
    <pivotField showAll="0"/>
    <pivotField showAll="0"/>
    <pivotField showAll="0"/>
    <pivotField showAll="0"/>
    <pivotField showAll="0"/>
    <pivotField axis="axisRow" multipleItemSelectionAllowed="1" showAll="0" sortType="ascending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showAll="0"/>
    <pivotField axis="axisCol" showAll="0">
      <items count="8">
        <item x="2"/>
        <item x="1"/>
        <item x="0"/>
        <item m="1" x="6"/>
        <item x="5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5"/>
  </rowFields>
  <rowItems count="2">
    <i>
      <x v="7"/>
    </i>
    <i t="grand">
      <x/>
    </i>
  </rowItems>
  <colFields count="1">
    <field x="10"/>
  </colFields>
  <colItems count="5">
    <i>
      <x/>
    </i>
    <i>
      <x v="1"/>
    </i>
    <i>
      <x v="2"/>
    </i>
    <i>
      <x v="5"/>
    </i>
    <i t="grand">
      <x/>
    </i>
  </colItems>
  <dataFields count="1">
    <dataField name="Soma de TOTAL" fld="23" baseField="0" baseItem="0" numFmtId="44"/>
  </dataFields>
  <formats count="1">
    <format dxfId="52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9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3" format="1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3" format="20">
      <pivotArea type="data" outline="0" fieldPosition="0">
        <references count="3">
          <reference field="4294967294" count="1" selected="0">
            <x v="0"/>
          </reference>
          <reference field="5" count="1" selected="0">
            <x v="5"/>
          </reference>
          <reference field="10" count="1" selected="0">
            <x v="2"/>
          </reference>
        </references>
      </pivotArea>
    </chartFormat>
    <chartFormat chart="3" format="21">
      <pivotArea type="data" outline="0" fieldPosition="0">
        <references count="3">
          <reference field="4294967294" count="1" selected="0">
            <x v="0"/>
          </reference>
          <reference field="5" count="1" selected="0">
            <x v="5"/>
          </reference>
          <reference field="10" count="1" selected="0">
            <x v="1"/>
          </reference>
        </references>
      </pivotArea>
    </chartFormat>
    <chartFormat chart="3" format="2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23">
      <pivotArea type="data" outline="0" fieldPosition="0">
        <references count="3">
          <reference field="4294967294" count="1" selected="0">
            <x v="0"/>
          </reference>
          <reference field="5" count="1" selected="0">
            <x v="5"/>
          </reference>
          <reference field="10" count="1" selected="0">
            <x v="0"/>
          </reference>
        </references>
      </pivotArea>
    </chartFormat>
    <chartFormat chart="3" format="2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3" format="2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A027DB-C0CF-4767-A38F-C008BC5AF630}" name="Tabela dinâmica13" cacheId="7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G19" firstHeaderRow="0" firstDataRow="1" firstDataCol="1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axis="axisRow" showAll="0">
      <items count="28">
        <item x="12"/>
        <item x="3"/>
        <item x="6"/>
        <item x="7"/>
        <item x="13"/>
        <item x="14"/>
        <item x="9"/>
        <item x="10"/>
        <item x="15"/>
        <item x="0"/>
        <item x="4"/>
        <item x="5"/>
        <item m="1" x="24"/>
        <item x="8"/>
        <item x="11"/>
        <item m="1" x="23"/>
        <item x="22"/>
        <item x="16"/>
        <item x="17"/>
        <item x="18"/>
        <item m="1" x="25"/>
        <item m="1" x="26"/>
        <item x="2"/>
        <item x="1"/>
        <item x="19"/>
        <item x="20"/>
        <item x="2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8"/>
  </rowFields>
  <rowItems count="16">
    <i>
      <x/>
    </i>
    <i>
      <x v="1"/>
    </i>
    <i>
      <x v="2"/>
    </i>
    <i>
      <x v="3"/>
    </i>
    <i>
      <x v="4"/>
    </i>
    <i>
      <x v="5"/>
    </i>
    <i>
      <x v="7"/>
    </i>
    <i>
      <x v="9"/>
    </i>
    <i>
      <x v="10"/>
    </i>
    <i>
      <x v="11"/>
    </i>
    <i>
      <x v="13"/>
    </i>
    <i>
      <x v="14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TOTAL" fld="23" baseField="0" baseItem="0" numFmtId="44"/>
    <dataField name="Soma de QUAN" fld="9" baseField="0" baseItem="0"/>
  </dataFields>
  <formats count="1">
    <format dxfId="5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F48D6-D3BB-4496-8306-8F75ADC464DD}" name="Tabela dinâmica11" cacheId="7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3:C8" firstHeaderRow="0" firstDataRow="1" firstDataCol="1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axis="axisRow" multipleItemSelectionAllowed="1" showAll="0">
      <items count="8">
        <item x="4"/>
        <item x="0"/>
        <item x="1"/>
        <item x="2"/>
        <item x="3"/>
        <item x="6"/>
        <item x="5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7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QUAN" fld="9" baseField="0" baseItem="0"/>
    <dataField name="Soma de TOTAL" fld="23" baseField="0" baseItem="0"/>
  </dataFields>
  <chartFormats count="7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1"/>
          </reference>
          <reference field="7" count="1" selected="0">
            <x v="2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1"/>
          </reference>
          <reference field="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CA99FB-B90B-4E24-A1FB-1E74A6FC2FFE}" name="Tabela dinâmica7" cacheId="7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P3:Q49" firstHeaderRow="1" firstDataRow="1" firstDataCol="1"/>
  <pivotFields count="24">
    <pivotField showAll="0"/>
    <pivotField showAll="0"/>
    <pivotField showAll="0"/>
    <pivotField showAll="0"/>
    <pivotField showAll="0"/>
    <pivotField multipleItemSelectionAllowed="1"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axis="axisRow" showAll="0">
      <items count="28">
        <item x="12"/>
        <item x="3"/>
        <item x="6"/>
        <item x="7"/>
        <item x="13"/>
        <item x="14"/>
        <item x="9"/>
        <item x="10"/>
        <item x="15"/>
        <item x="0"/>
        <item x="4"/>
        <item x="5"/>
        <item m="1" x="24"/>
        <item x="8"/>
        <item x="11"/>
        <item m="1" x="23"/>
        <item x="22"/>
        <item x="16"/>
        <item x="17"/>
        <item x="18"/>
        <item m="1" x="25"/>
        <item m="1" x="26"/>
        <item x="2"/>
        <item x="1"/>
        <item x="19"/>
        <item x="20"/>
        <item x="21"/>
        <item t="default"/>
      </items>
    </pivotField>
    <pivotField dataField="1" showAll="0"/>
    <pivotField axis="axisRow" showAll="0">
      <items count="8">
        <item x="2"/>
        <item x="1"/>
        <item x="0"/>
        <item m="1" x="6"/>
        <item x="5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</pivotFields>
  <rowFields count="2">
    <field x="8"/>
    <field x="10"/>
  </rowFields>
  <rowItems count="46">
    <i>
      <x/>
    </i>
    <i r="1">
      <x v="2"/>
    </i>
    <i>
      <x v="1"/>
    </i>
    <i r="1">
      <x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>
      <x v="4"/>
    </i>
    <i r="1">
      <x/>
    </i>
    <i>
      <x v="5"/>
    </i>
    <i r="1">
      <x/>
    </i>
    <i r="1">
      <x v="1"/>
    </i>
    <i>
      <x v="7"/>
    </i>
    <i r="1">
      <x v="1"/>
    </i>
    <i r="1">
      <x v="2"/>
    </i>
    <i>
      <x v="9"/>
    </i>
    <i r="1">
      <x/>
    </i>
    <i r="1">
      <x v="1"/>
    </i>
    <i r="1">
      <x v="2"/>
    </i>
    <i>
      <x v="10"/>
    </i>
    <i r="1">
      <x/>
    </i>
    <i r="1">
      <x v="1"/>
    </i>
    <i r="1">
      <x v="2"/>
    </i>
    <i r="1">
      <x v="5"/>
    </i>
    <i>
      <x v="11"/>
    </i>
    <i r="1">
      <x/>
    </i>
    <i r="1">
      <x v="1"/>
    </i>
    <i>
      <x v="13"/>
    </i>
    <i r="1">
      <x v="1"/>
    </i>
    <i>
      <x v="14"/>
    </i>
    <i r="1">
      <x v="2"/>
    </i>
    <i>
      <x v="22"/>
    </i>
    <i r="1">
      <x v="1"/>
    </i>
    <i>
      <x v="23"/>
    </i>
    <i r="1">
      <x/>
    </i>
    <i r="1">
      <x v="1"/>
    </i>
    <i r="1">
      <x v="2"/>
    </i>
    <i r="1">
      <x v="5"/>
    </i>
    <i>
      <x v="24"/>
    </i>
    <i r="1">
      <x v="2"/>
    </i>
    <i t="grand">
      <x/>
    </i>
  </rowItems>
  <colItems count="1">
    <i/>
  </colItems>
  <dataFields count="1">
    <dataField name="Média de QUAN" fld="9" subtotal="average" baseField="0" baseItem="0"/>
  </dataFields>
  <chartFormats count="3"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8AE9CB-CB95-40BB-A5D1-830432DB6875}" name="Tabela dinâmica12" cacheId="7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13:B16" firstHeaderRow="1" firstDataRow="1" firstDataCol="1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showAll="0"/>
    <pivotField showAll="0"/>
    <pivotField axis="axisRow" showAll="0">
      <items count="10">
        <item h="1" x="0"/>
        <item x="2"/>
        <item h="1" m="1" x="6"/>
        <item x="1"/>
        <item h="1" m="1" x="8"/>
        <item h="1" m="1" x="7"/>
        <item h="1" x="3"/>
        <item h="1" x="4"/>
        <item h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11"/>
  </rowFields>
  <rowItems count="3">
    <i>
      <x v="1"/>
    </i>
    <i>
      <x v="3"/>
    </i>
    <i t="grand">
      <x/>
    </i>
  </rowItems>
  <colItems count="1">
    <i/>
  </colItems>
  <dataFields count="1">
    <dataField name="Soma de TOTAL" fld="23" baseField="0" baseItem="0" numFmtId="44"/>
  </dataFields>
  <formats count="2">
    <format dxfId="525">
      <pivotArea outline="0" collapsedLevelsAreSubtotals="1" fieldPosition="0"/>
    </format>
    <format dxfId="526">
      <pivotArea dataOnly="0" labelOnly="1" outline="0" axis="axisValues" fieldPosition="0"/>
    </format>
  </formats>
  <chartFormats count="3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606089-D0C8-431E-875A-2588D3829181}" name="Tabela dinâmica20" cacheId="7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A19:A20" firstHeaderRow="1" firstDataRow="1" firstDataCol="0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Items count="1">
    <i/>
  </rowItems>
  <colItems count="1">
    <i/>
  </colItems>
  <dataFields count="1">
    <dataField name="Soma de TOTAL" fld="23" baseField="0" baseItem="0" numFmtId="44"/>
  </dataFields>
  <formats count="2">
    <format dxfId="523">
      <pivotArea outline="0" collapsedLevelsAreSubtotals="1" fieldPosition="0"/>
    </format>
    <format dxfId="524">
      <pivotArea dataOnly="0" labelOnly="1" outline="0" axis="axisValues" fieldPosition="0"/>
    </format>
  </formats>
  <chartFormats count="4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6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AB014F-5746-4675-99DD-E2C527B1683E}" name="Tabela dinâmica2" cacheId="7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22:A23" firstHeaderRow="1" firstDataRow="1" firstDataCol="0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</pivotFields>
  <rowItems count="1">
    <i/>
  </rowItems>
  <colItems count="1">
    <i/>
  </colItems>
  <dataFields count="1">
    <dataField name="Soma de QUAN" fld="9" baseField="0" baseItem="0"/>
  </dataFields>
  <formats count="2">
    <format dxfId="521">
      <pivotArea dataOnly="0" labelOnly="1" outline="0" axis="axisValues" fieldPosition="0"/>
    </format>
    <format dxfId="522">
      <pivotArea outline="0" collapsedLevelsAreSubtotals="1" fieldPosition="0"/>
    </format>
  </formats>
  <chartFormats count="2"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4180AB-1E7B-47AD-BE3A-E33A9EAA5173}" name="Tabela dinâmica3" cacheId="7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E24:G41" firstHeaderRow="1" firstDataRow="1" firstDataCol="0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</pivotFields>
  <formats count="2">
    <format dxfId="519">
      <pivotArea outline="0" collapsedLevelsAreSubtotals="1" fieldPosition="0"/>
    </format>
    <format dxfId="52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FFA699-9F5A-427C-9DC8-B6B23686E904}" name="Tabela dinâmica3" cacheId="7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K8:M29" firstHeaderRow="0" firstDataRow="1" firstDataCol="1" rowPageCount="2" colPageCount="1"/>
  <pivotFields count="9">
    <pivotField axis="axisPage" compact="0" outline="0" multipleItemSelectionAllowed="1" showAll="0">
      <items count="18">
        <item h="1" x="0"/>
        <item h="1" x="1"/>
        <item h="1" x="2"/>
        <item x="3"/>
        <item h="1" x="16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Page" compact="0" outline="0" multipleItemSelectionAllowed="1" showAll="0">
      <items count="17">
        <item x="12"/>
        <item x="4"/>
        <item x="5"/>
        <item x="6"/>
        <item x="7"/>
        <item x="8"/>
        <item x="9"/>
        <item x="10"/>
        <item x="0"/>
        <item x="1"/>
        <item x="2"/>
        <item x="11"/>
        <item x="14"/>
        <item x="13"/>
        <item x="3"/>
        <item x="15"/>
        <item t="default"/>
      </items>
    </pivotField>
    <pivotField compact="0" outline="0" multipleItemSelectionAllowed="1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33">
        <item x="7"/>
        <item m="1" x="29"/>
        <item x="2"/>
        <item x="3"/>
        <item x="8"/>
        <item m="1" x="26"/>
        <item x="18"/>
        <item x="1"/>
        <item x="5"/>
        <item x="13"/>
        <item x="0"/>
        <item m="1" x="31"/>
        <item x="15"/>
        <item x="9"/>
        <item x="4"/>
        <item x="10"/>
        <item x="16"/>
        <item x="14"/>
        <item x="6"/>
        <item x="12"/>
        <item m="1" x="30"/>
        <item x="11"/>
        <item x="20"/>
        <item x="21"/>
        <item m="1" x="23"/>
        <item m="1" x="27"/>
        <item m="1" x="24"/>
        <item m="1" x="25"/>
        <item x="17"/>
        <item m="1" x="28"/>
        <item m="1" x="22"/>
        <item x="19"/>
        <item t="default"/>
      </items>
    </pivotField>
    <pivotField dataField="1" compact="0" outline="0" showAll="0"/>
    <pivotField compact="0" outline="0" showAll="0"/>
  </pivotFields>
  <rowFields count="1">
    <field x="6"/>
  </rowFields>
  <rowItems count="21">
    <i>
      <x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6"/>
    </i>
    <i>
      <x v="17"/>
    </i>
    <i>
      <x v="18"/>
    </i>
    <i>
      <x v="19"/>
    </i>
    <i>
      <x v="21"/>
    </i>
    <i>
      <x v="23"/>
    </i>
    <i>
      <x v="28"/>
    </i>
    <i>
      <x v="31"/>
    </i>
    <i t="grand">
      <x/>
    </i>
  </rowItems>
  <colFields count="1">
    <field x="-2"/>
  </colFields>
  <colItems count="2">
    <i>
      <x/>
    </i>
    <i i="1">
      <x v="1"/>
    </i>
  </colItems>
  <pageFields count="2">
    <pageField fld="0" hier="-1"/>
    <pageField fld="1" hier="-1"/>
  </pageFields>
  <dataFields count="2">
    <dataField name="Soma de QUANT" fld="4" baseField="0" baseItem="0"/>
    <dataField name="Soma de TOTAL" fld="7" baseField="0" baseItem="0" numFmtId="168"/>
  </dataFields>
  <formats count="2">
    <format dxfId="517">
      <pivotArea outline="0" fieldPosition="0">
        <references count="1">
          <reference field="4294967294" count="1" selected="0">
            <x v="1"/>
          </reference>
        </references>
      </pivotArea>
    </format>
    <format dxfId="518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914B7F-DB77-484D-B8E5-6357562A0CE2}" name="Tabela dinâmica4" cacheId="7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O8:Q19" firstHeaderRow="0" firstDataRow="1" firstDataCol="1" rowPageCount="1" colPageCount="1"/>
  <pivotFields count="9">
    <pivotField axis="axisPage" compact="0" outline="0" showAll="0">
      <items count="18">
        <item h="1" x="0"/>
        <item h="1" x="1"/>
        <item h="1" x="2"/>
        <item x="3"/>
        <item h="1" x="16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compact="0" outline="0" multipleItemSelectionAllowed="1" showAll="0">
      <items count="17">
        <item x="12"/>
        <item x="4"/>
        <item x="5"/>
        <item x="6"/>
        <item x="7"/>
        <item x="8"/>
        <item x="9"/>
        <item x="10"/>
        <item x="0"/>
        <item x="1"/>
        <item x="2"/>
        <item x="11"/>
        <item x="14"/>
        <item x="13"/>
        <item x="3"/>
        <item h="1" x="15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1"/>
  </rowFields>
  <rowItems count="11"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 t="grand">
      <x/>
    </i>
  </rowItems>
  <colFields count="1">
    <field x="-2"/>
  </colFields>
  <colItems count="2">
    <i>
      <x/>
    </i>
    <i i="1">
      <x v="1"/>
    </i>
  </colItems>
  <pageFields count="1">
    <pageField fld="0" item="3" hier="-1"/>
  </pageFields>
  <dataFields count="2">
    <dataField name="Soma de QUANT" fld="4" baseField="0" baseItem="0"/>
    <dataField name="Soma de TOTAL" fld="7" baseField="0" baseItem="0" numFmtId="168"/>
  </dataFields>
  <formats count="2">
    <format dxfId="515">
      <pivotArea outline="0" fieldPosition="0">
        <references count="1">
          <reference field="4294967294" count="1" selected="0">
            <x v="1"/>
          </reference>
        </references>
      </pivotArea>
    </format>
    <format dxfId="516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24B340-68EF-40C2-B660-3A038D51FF2D}" name="Tabela dinâmica3" cacheId="7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8:O26" firstHeaderRow="1" firstDataRow="3" firstDataCol="1" rowPageCount="1" colPageCount="1"/>
  <pivotFields count="28">
    <pivotField compact="0" outline="0" showAll="0"/>
    <pivotField compact="0" outline="0" showAll="0"/>
    <pivotField axis="axisCol" compact="0" outline="0" multipleItemSelectionAllowed="1" showAll="0" sortType="ascending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7">
        <item x="2"/>
        <item x="1"/>
        <item x="0"/>
        <item x="3"/>
        <item x="4"/>
        <item h="1" x="5"/>
        <item t="default"/>
      </items>
    </pivotField>
    <pivotField compact="0" outline="0" showAll="0"/>
    <pivotField compact="0" outline="0" showAll="0"/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2"/>
    <field x="5"/>
  </colFields>
  <colItems count="14">
    <i>
      <x v="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4"/>
    </i>
    <i t="grand">
      <x/>
    </i>
  </colItems>
  <pageFields count="1">
    <pageField fld="15" item="0" hier="-1"/>
  </pageFields>
  <dataFields count="1">
    <dataField name="Soma de TOTAL" fld="26" baseField="0" baseItem="0" numFmtId="4"/>
  </dataFields>
  <formats count="30">
    <format dxfId="485">
      <pivotArea field="2" type="button" dataOnly="0" labelOnly="1" outline="0" axis="axisCol" fieldPosition="0"/>
    </format>
    <format dxfId="486">
      <pivotArea outline="0" collapsedLevelsAreSubtotals="1" fieldPosition="0"/>
    </format>
    <format dxfId="487">
      <pivotArea dataOnly="0" labelOnly="1" outline="0" axis="axisValues" fieldPosition="0"/>
    </format>
    <format dxfId="488">
      <pivotArea outline="0" collapsedLevelsAreSubtotals="1" fieldPosition="0"/>
    </format>
    <format dxfId="489">
      <pivotArea dataOnly="0" labelOnly="1" outline="0" axis="axisValues" fieldPosition="0"/>
    </format>
    <format dxfId="490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91">
      <pivotArea field="2" type="button" dataOnly="0" labelOnly="1" outline="0" axis="axisCol" fieldPosition="0"/>
    </format>
    <format dxfId="492">
      <pivotArea field="5" type="button" dataOnly="0" labelOnly="1" outline="0" axis="axisCol" fieldPosition="1"/>
    </format>
    <format dxfId="493">
      <pivotArea type="topRight" dataOnly="0" labelOnly="1" outline="0" fieldPosition="0"/>
    </format>
    <format dxfId="494">
      <pivotArea dataOnly="0" labelOnly="1" outline="0" fieldPosition="0">
        <references count="1">
          <reference field="2" count="0"/>
        </references>
      </pivotArea>
    </format>
    <format dxfId="49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96">
      <pivotArea type="all" dataOnly="0" outline="0" fieldPosition="0"/>
    </format>
    <format dxfId="497">
      <pivotArea type="origin" dataOnly="0" labelOnly="1" outline="0" fieldPosition="0"/>
    </format>
    <format dxfId="498">
      <pivotArea field="2" type="button" dataOnly="0" labelOnly="1" outline="0" axis="axisCol" fieldPosition="0"/>
    </format>
    <format dxfId="499">
      <pivotArea field="5" type="button" dataOnly="0" labelOnly="1" outline="0" axis="axisCol" fieldPosition="1"/>
    </format>
    <format dxfId="500">
      <pivotArea type="topRight" dataOnly="0" labelOnly="1" outline="0" fieldPosition="0"/>
    </format>
    <format dxfId="501">
      <pivotArea dataOnly="0" labelOnly="1" grandRow="1" outline="0" fieldPosition="0"/>
    </format>
    <format dxfId="502">
      <pivotArea dataOnly="0" labelOnly="1" outline="0" fieldPosition="0">
        <references count="1">
          <reference field="2" count="0"/>
        </references>
      </pivotArea>
    </format>
    <format dxfId="503">
      <pivotArea dataOnly="0" labelOnly="1" outline="0" fieldPosition="0">
        <references count="1">
          <reference field="2" count="0" defaultSubtotal="1"/>
        </references>
      </pivotArea>
    </format>
    <format dxfId="504">
      <pivotArea dataOnly="0" labelOnly="1" grandCol="1" outline="0" fieldPosition="0"/>
    </format>
    <format dxfId="50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06">
      <pivotArea outline="0" collapsedLevelsAreSubtotals="1" fieldPosition="0"/>
    </format>
    <format dxfId="507">
      <pivotArea outline="0" collapsedLevelsAreSubtotals="1" fieldPosition="0"/>
    </format>
    <format dxfId="508">
      <pivotArea outline="0" collapsedLevelsAreSubtotals="1" fieldPosition="0"/>
    </format>
    <format dxfId="509">
      <pivotArea outline="0" collapsedLevelsAreSubtotals="1" fieldPosition="0"/>
    </format>
    <format dxfId="510">
      <pivotArea field="5" type="button" dataOnly="0" labelOnly="1" outline="0" axis="axisCol" fieldPosition="1"/>
    </format>
    <format dxfId="511">
      <pivotArea type="topRight" dataOnly="0" labelOnly="1" outline="0" fieldPosition="0"/>
    </format>
    <format dxfId="512">
      <pivotArea dataOnly="0" labelOnly="1" outline="0" fieldPosition="0">
        <references count="1">
          <reference field="5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513">
      <pivotArea dataOnly="0" labelOnly="1" outline="0" fieldPosition="0">
        <references count="1">
          <reference field="10" count="0"/>
        </references>
      </pivotArea>
    </format>
    <format dxfId="514">
      <pivotArea dataOnly="0" labelOnly="1" outline="0" fieldPosition="0">
        <references count="1"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89EC4F-E433-4D00-9830-9FECA38EDABA}" name="Tabela dinâmica2" cacheId="7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5:N50" firstHeaderRow="1" firstDataRow="2" firstDataCol="1" rowPageCount="2" colPageCount="1"/>
  <pivotFields count="28">
    <pivotField compact="0" outline="0" showAll="0"/>
    <pivotField compact="0" outline="0" showAll="0"/>
    <pivotField axis="axisRow" compact="0" outline="0" multipleItemSelectionAllowed="1" showAll="0" sortType="ascending">
      <items count="8">
        <item h="1" x="0"/>
        <item h="1" x="1"/>
        <item h="1" x="2"/>
        <item x="3"/>
        <item x="4"/>
        <item x="5"/>
        <item h="1" x="6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2"/>
  </rowFields>
  <rowItems count="4">
    <i>
      <x v="3"/>
    </i>
    <i>
      <x v="4"/>
    </i>
    <i>
      <x v="5"/>
    </i>
    <i t="grand">
      <x/>
    </i>
  </rowItems>
  <colFields count="1">
    <field x="5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2">
    <pageField fld="12" hier="-1"/>
    <pageField fld="15" item="0" hier="-1"/>
  </pageFields>
  <dataFields count="1">
    <dataField name="Média de TOTAL" fld="26" subtotal="average" baseField="0" baseItem="0" numFmtId="4"/>
  </dataFields>
  <formats count="28">
    <format dxfId="457">
      <pivotArea field="2" type="button" dataOnly="0" labelOnly="1" outline="0" axis="axisRow" fieldPosition="0"/>
    </format>
    <format dxfId="458">
      <pivotArea outline="0" collapsedLevelsAreSubtotals="1" fieldPosition="0"/>
    </format>
    <format dxfId="459">
      <pivotArea dataOnly="0" labelOnly="1" outline="0" axis="axisValues" fieldPosition="0"/>
    </format>
    <format dxfId="460">
      <pivotArea outline="0" collapsedLevelsAreSubtotals="1" fieldPosition="0"/>
    </format>
    <format dxfId="461">
      <pivotArea dataOnly="0" labelOnly="1" outline="0" axis="axisValues" fieldPosition="0"/>
    </format>
    <format dxfId="462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63">
      <pivotArea field="2" type="button" dataOnly="0" labelOnly="1" outline="0" axis="axisRow" fieldPosition="0"/>
    </format>
    <format dxfId="464">
      <pivotArea field="5" type="button" dataOnly="0" labelOnly="1" outline="0" axis="axisCol" fieldPosition="0"/>
    </format>
    <format dxfId="465">
      <pivotArea type="topRight" dataOnly="0" labelOnly="1" outline="0" fieldPosition="0"/>
    </format>
    <format dxfId="466">
      <pivotArea dataOnly="0" labelOnly="1" outline="0" fieldPosition="0">
        <references count="1">
          <reference field="2" count="0"/>
        </references>
      </pivotArea>
    </format>
    <format dxfId="467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68">
      <pivotArea type="all" dataOnly="0" outline="0" fieldPosition="0"/>
    </format>
    <format dxfId="469">
      <pivotArea type="origin" dataOnly="0" labelOnly="1" outline="0" fieldPosition="0"/>
    </format>
    <format dxfId="470">
      <pivotArea field="2" type="button" dataOnly="0" labelOnly="1" outline="0" axis="axisRow" fieldPosition="0"/>
    </format>
    <format dxfId="471">
      <pivotArea field="5" type="button" dataOnly="0" labelOnly="1" outline="0" axis="axisCol" fieldPosition="0"/>
    </format>
    <format dxfId="472">
      <pivotArea type="topRight" dataOnly="0" labelOnly="1" outline="0" fieldPosition="0"/>
    </format>
    <format dxfId="473">
      <pivotArea dataOnly="0" labelOnly="1" grandRow="1" outline="0" fieldPosition="0"/>
    </format>
    <format dxfId="474">
      <pivotArea dataOnly="0" labelOnly="1" outline="0" fieldPosition="0">
        <references count="1">
          <reference field="2" count="0"/>
        </references>
      </pivotArea>
    </format>
    <format dxfId="475">
      <pivotArea dataOnly="0" labelOnly="1" outline="0" fieldPosition="0">
        <references count="1">
          <reference field="2" count="0" defaultSubtotal="1"/>
        </references>
      </pivotArea>
    </format>
    <format dxfId="476">
      <pivotArea dataOnly="0" labelOnly="1" grandCol="1" outline="0" fieldPosition="0"/>
    </format>
    <format dxfId="477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78">
      <pivotArea outline="0" collapsedLevelsAreSubtotals="1" fieldPosition="0"/>
    </format>
    <format dxfId="479">
      <pivotArea outline="0" collapsedLevelsAreSubtotals="1" fieldPosition="0"/>
    </format>
    <format dxfId="480">
      <pivotArea outline="0" collapsedLevelsAreSubtotals="1" fieldPosition="0"/>
    </format>
    <format dxfId="481">
      <pivotArea outline="0" collapsedLevelsAreSubtotals="1" fieldPosition="0"/>
    </format>
    <format dxfId="482">
      <pivotArea field="5" type="button" dataOnly="0" labelOnly="1" outline="0" axis="axisCol" fieldPosition="0"/>
    </format>
    <format dxfId="483">
      <pivotArea type="topRight" dataOnly="0" labelOnly="1" outline="0" fieldPosition="0"/>
    </format>
    <format dxfId="484">
      <pivotArea dataOnly="0" labelOnly="1" outline="0" fieldPosition="0">
        <references count="1">
          <reference field="5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471FF8-9212-4B59-96BA-E51EC0188CE1}" name="Tabela dinâmica4" cacheId="7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1:F39" firstHeaderRow="1" firstDataRow="3" firstDataCol="1" rowPageCount="1" colPageCount="1"/>
  <pivotFields count="28">
    <pivotField compact="0" outline="0" showAll="0"/>
    <pivotField compact="0" outline="0" showAll="0"/>
    <pivotField axis="axisCol" compact="0" outline="0" multipleItemSelectionAllowed="1" showAll="0" sortType="ascending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7">
        <item x="2"/>
        <item x="1"/>
        <item x="0"/>
        <item x="3"/>
        <item x="4"/>
        <item h="1" x="5"/>
        <item t="default"/>
      </items>
    </pivotField>
    <pivotField compact="0" outline="0" showAll="0"/>
    <pivotField compact="0" outline="0" showAll="0"/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2"/>
    <field x="5"/>
  </colFields>
  <colItems count="5">
    <i>
      <x v="5"/>
      <x/>
    </i>
    <i r="1">
      <x v="1"/>
    </i>
    <i r="1">
      <x v="2"/>
    </i>
    <i t="default">
      <x v="5"/>
    </i>
    <i t="grand">
      <x/>
    </i>
  </colItems>
  <pageFields count="1">
    <pageField fld="15" item="0" hier="-1"/>
  </pageFields>
  <dataFields count="1">
    <dataField name="Soma de TOTAL" fld="26" baseField="0" baseItem="0" numFmtId="4"/>
  </dataFields>
  <formats count="30">
    <format dxfId="427">
      <pivotArea field="2" type="button" dataOnly="0" labelOnly="1" outline="0" axis="axisCol" fieldPosition="0"/>
    </format>
    <format dxfId="428">
      <pivotArea outline="0" collapsedLevelsAreSubtotals="1" fieldPosition="0"/>
    </format>
    <format dxfId="429">
      <pivotArea dataOnly="0" labelOnly="1" outline="0" axis="axisValues" fieldPosition="0"/>
    </format>
    <format dxfId="430">
      <pivotArea outline="0" collapsedLevelsAreSubtotals="1" fieldPosition="0"/>
    </format>
    <format dxfId="431">
      <pivotArea dataOnly="0" labelOnly="1" outline="0" axis="axisValues" fieldPosition="0"/>
    </format>
    <format dxfId="432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33">
      <pivotArea field="2" type="button" dataOnly="0" labelOnly="1" outline="0" axis="axisCol" fieldPosition="0"/>
    </format>
    <format dxfId="434">
      <pivotArea field="5" type="button" dataOnly="0" labelOnly="1" outline="0" axis="axisCol" fieldPosition="1"/>
    </format>
    <format dxfId="435">
      <pivotArea type="topRight" dataOnly="0" labelOnly="1" outline="0" fieldPosition="0"/>
    </format>
    <format dxfId="436">
      <pivotArea dataOnly="0" labelOnly="1" outline="0" fieldPosition="0">
        <references count="1">
          <reference field="2" count="0"/>
        </references>
      </pivotArea>
    </format>
    <format dxfId="437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38">
      <pivotArea type="all" dataOnly="0" outline="0" fieldPosition="0"/>
    </format>
    <format dxfId="439">
      <pivotArea type="origin" dataOnly="0" labelOnly="1" outline="0" fieldPosition="0"/>
    </format>
    <format dxfId="440">
      <pivotArea field="2" type="button" dataOnly="0" labelOnly="1" outline="0" axis="axisCol" fieldPosition="0"/>
    </format>
    <format dxfId="441">
      <pivotArea field="5" type="button" dataOnly="0" labelOnly="1" outline="0" axis="axisCol" fieldPosition="1"/>
    </format>
    <format dxfId="442">
      <pivotArea type="topRight" dataOnly="0" labelOnly="1" outline="0" fieldPosition="0"/>
    </format>
    <format dxfId="443">
      <pivotArea dataOnly="0" labelOnly="1" grandRow="1" outline="0" fieldPosition="0"/>
    </format>
    <format dxfId="444">
      <pivotArea dataOnly="0" labelOnly="1" outline="0" fieldPosition="0">
        <references count="1">
          <reference field="2" count="0"/>
        </references>
      </pivotArea>
    </format>
    <format dxfId="445">
      <pivotArea dataOnly="0" labelOnly="1" outline="0" fieldPosition="0">
        <references count="1">
          <reference field="2" count="0" defaultSubtotal="1"/>
        </references>
      </pivotArea>
    </format>
    <format dxfId="446">
      <pivotArea dataOnly="0" labelOnly="1" grandCol="1" outline="0" fieldPosition="0"/>
    </format>
    <format dxfId="447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48">
      <pivotArea outline="0" collapsedLevelsAreSubtotals="1" fieldPosition="0"/>
    </format>
    <format dxfId="449">
      <pivotArea outline="0" collapsedLevelsAreSubtotals="1" fieldPosition="0"/>
    </format>
    <format dxfId="450">
      <pivotArea outline="0" collapsedLevelsAreSubtotals="1" fieldPosition="0"/>
    </format>
    <format dxfId="451">
      <pivotArea outline="0" collapsedLevelsAreSubtotals="1" fieldPosition="0"/>
    </format>
    <format dxfId="452">
      <pivotArea field="5" type="button" dataOnly="0" labelOnly="1" outline="0" axis="axisCol" fieldPosition="1"/>
    </format>
    <format dxfId="453">
      <pivotArea type="topRight" dataOnly="0" labelOnly="1" outline="0" fieldPosition="0"/>
    </format>
    <format dxfId="454">
      <pivotArea dataOnly="0" labelOnly="1" outline="0" fieldPosition="0">
        <references count="1">
          <reference field="5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455">
      <pivotArea dataOnly="0" labelOnly="1" outline="0" fieldPosition="0">
        <references count="1">
          <reference field="10" count="0"/>
        </references>
      </pivotArea>
    </format>
    <format dxfId="456">
      <pivotArea dataOnly="0" labelOnly="1" outline="0" fieldPosition="0">
        <references count="1"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0B9264-8739-4CDB-BF01-374D876DD4FB}" name="Tabela dinâmica6" cacheId="74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Q5:AQ14" firstHeaderRow="1" firstDataRow="4" firstDataCol="1" rowPageCount="2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axis="axisPage" compact="0" outline="0" showAll="0">
      <items count="11">
        <item x="4"/>
        <item x="0"/>
        <item x="5"/>
        <item x="1"/>
        <item x="2"/>
        <item x="6"/>
        <item x="3"/>
        <item x="7"/>
        <item x="9"/>
        <item x="8"/>
        <item t="default"/>
      </items>
    </pivotField>
    <pivotField compact="0" outline="0" showAll="0"/>
    <pivotField compact="0" outline="0" showAll="0"/>
    <pivotField axis="axisRow" compact="0" outline="0" showAll="0">
      <items count="7">
        <item x="2"/>
        <item x="1"/>
        <item x="0"/>
        <item x="3"/>
        <item x="4"/>
        <item x="5"/>
        <item t="default"/>
      </items>
    </pivotField>
    <pivotField compact="0" outline="0" showAll="0"/>
    <pivotField dataField="1" compact="0" outline="0" showAll="0" sortType="ascending"/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3">
    <field x="2"/>
    <field x="5"/>
    <field x="-2"/>
  </colFields>
  <colItems count="26">
    <i>
      <x v="5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 r="1">
      <x v="8"/>
      <x/>
    </i>
    <i r="2" i="1">
      <x v="1"/>
    </i>
    <i r="1">
      <x v="9"/>
      <x/>
    </i>
    <i r="2" i="1">
      <x v="1"/>
    </i>
    <i r="1">
      <x v="10"/>
      <x/>
    </i>
    <i r="2" i="1">
      <x v="1"/>
    </i>
    <i r="1">
      <x v="11"/>
      <x/>
    </i>
    <i r="2" i="1">
      <x v="1"/>
    </i>
    <i t="default">
      <x v="5"/>
    </i>
    <i t="default" i="1">
      <x v="5"/>
    </i>
  </colItems>
  <pageFields count="2">
    <pageField fld="7" hier="-1"/>
    <pageField fld="15" item="0" hier="-1"/>
  </pageFields>
  <dataFields count="2">
    <dataField name="Média de VALOR/UN" fld="25" subtotal="average" baseField="0" baseItem="0" numFmtId="2"/>
    <dataField name="Contagem de MEDIDA" fld="12" subtotal="count" baseField="0" baseItem="0"/>
  </dataFields>
  <formats count="38">
    <format dxfId="389">
      <pivotArea field="2" type="button" dataOnly="0" labelOnly="1" outline="0" axis="axisCol" fieldPosition="0"/>
    </format>
    <format dxfId="390">
      <pivotArea outline="0" collapsedLevelsAreSubtotals="1" fieldPosition="0"/>
    </format>
    <format dxfId="391">
      <pivotArea dataOnly="0" labelOnly="1" outline="0" axis="axisValues" fieldPosition="0"/>
    </format>
    <format dxfId="392">
      <pivotArea outline="0" collapsedLevelsAreSubtotals="1" fieldPosition="0"/>
    </format>
    <format dxfId="393">
      <pivotArea dataOnly="0" labelOnly="1" outline="0" axis="axisValues" fieldPosition="0"/>
    </format>
    <format dxfId="394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95">
      <pivotArea field="2" type="button" dataOnly="0" labelOnly="1" outline="0" axis="axisCol" fieldPosition="0"/>
    </format>
    <format dxfId="396">
      <pivotArea field="5" type="button" dataOnly="0" labelOnly="1" outline="0" axis="axisCol" fieldPosition="1"/>
    </format>
    <format dxfId="397">
      <pivotArea type="topRight" dataOnly="0" labelOnly="1" outline="0" fieldPosition="0"/>
    </format>
    <format dxfId="398">
      <pivotArea dataOnly="0" labelOnly="1" outline="0" fieldPosition="0">
        <references count="1">
          <reference field="2" count="0"/>
        </references>
      </pivotArea>
    </format>
    <format dxfId="399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00">
      <pivotArea type="all" dataOnly="0" outline="0" fieldPosition="0"/>
    </format>
    <format dxfId="401">
      <pivotArea field="2" type="button" dataOnly="0" labelOnly="1" outline="0" axis="axisCol" fieldPosition="0"/>
    </format>
    <format dxfId="402">
      <pivotArea field="5" type="button" dataOnly="0" labelOnly="1" outline="0" axis="axisCol" fieldPosition="1"/>
    </format>
    <format dxfId="403">
      <pivotArea type="topRight" dataOnly="0" labelOnly="1" outline="0" fieldPosition="0"/>
    </format>
    <format dxfId="404">
      <pivotArea dataOnly="0" labelOnly="1" outline="0" fieldPosition="0">
        <references count="1">
          <reference field="2" count="0"/>
        </references>
      </pivotArea>
    </format>
    <format dxfId="405">
      <pivotArea dataOnly="0" labelOnly="1" outline="0" fieldPosition="0">
        <references count="1">
          <reference field="2" count="0" defaultSubtotal="1"/>
        </references>
      </pivotArea>
    </format>
    <format dxfId="406">
      <pivotArea dataOnly="0" labelOnly="1" grandCol="1" outline="0" fieldPosition="0"/>
    </format>
    <format dxfId="407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08">
      <pivotArea outline="0" collapsedLevelsAreSubtotals="1" fieldPosition="0"/>
    </format>
    <format dxfId="409">
      <pivotArea outline="0" collapsedLevelsAreSubtotals="1" fieldPosition="0"/>
    </format>
    <format dxfId="410">
      <pivotArea type="origin" dataOnly="0" labelOnly="1" outline="0" fieldPosition="0"/>
    </format>
    <format dxfId="411">
      <pivotArea field="10" type="button" dataOnly="0" labelOnly="1" outline="0" axis="axisRow" fieldPosition="0"/>
    </format>
    <format dxfId="412">
      <pivotArea dataOnly="0" labelOnly="1" outline="0" fieldPosition="0">
        <references count="1">
          <reference field="10" count="5">
            <x v="0"/>
            <x v="1"/>
            <x v="2"/>
            <x v="3"/>
            <x v="4"/>
          </reference>
        </references>
      </pivotArea>
    </format>
    <format dxfId="413">
      <pivotArea dataOnly="0" labelOnly="1" grandRow="1" outline="0" fieldPosition="0"/>
    </format>
    <format dxfId="414">
      <pivotArea type="origin" dataOnly="0" labelOnly="1" outline="0" fieldPosition="0"/>
    </format>
    <format dxfId="415">
      <pivotArea field="10" type="button" dataOnly="0" labelOnly="1" outline="0" axis="axisRow" fieldPosition="0"/>
    </format>
    <format dxfId="416">
      <pivotArea dataOnly="0" labelOnly="1" outline="0" fieldPosition="0">
        <references count="1">
          <reference field="10" count="5">
            <x v="0"/>
            <x v="1"/>
            <x v="2"/>
            <x v="3"/>
            <x v="4"/>
          </reference>
        </references>
      </pivotArea>
    </format>
    <format dxfId="417">
      <pivotArea dataOnly="0" labelOnly="1" grandRow="1" outline="0" fieldPosition="0"/>
    </format>
    <format dxfId="418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1"/>
          </reference>
        </references>
      </pivotArea>
    </format>
    <format dxfId="419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2"/>
          </reference>
        </references>
      </pivotArea>
    </format>
    <format dxfId="420">
      <pivotArea dataOnly="0" labelOnly="1" outline="0" fieldPosition="0">
        <references count="3">
          <reference field="4294967294" count="1">
            <x v="0"/>
          </reference>
          <reference field="2" count="0" selected="0"/>
          <reference field="5" count="1" selected="0">
            <x v="2"/>
          </reference>
        </references>
      </pivotArea>
    </format>
    <format dxfId="421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3"/>
          </reference>
        </references>
      </pivotArea>
    </format>
    <format dxfId="422">
      <pivotArea dataOnly="0" labelOnly="1" outline="0" fieldPosition="0">
        <references count="3">
          <reference field="4294967294" count="1">
            <x v="0"/>
          </reference>
          <reference field="2" count="0" selected="0"/>
          <reference field="5" count="1" selected="0">
            <x v="3"/>
          </reference>
        </references>
      </pivotArea>
    </format>
    <format dxfId="423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4"/>
          </reference>
        </references>
      </pivotArea>
    </format>
    <format dxfId="424">
      <pivotArea dataOnly="0" labelOnly="1" outline="0" fieldPosition="0">
        <references count="3">
          <reference field="4294967294" count="1">
            <x v="0"/>
          </reference>
          <reference field="2" count="0" selected="0"/>
          <reference field="5" count="1" selected="0">
            <x v="4"/>
          </reference>
        </references>
      </pivotArea>
    </format>
    <format dxfId="425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5"/>
          </reference>
        </references>
      </pivotArea>
    </format>
    <format dxfId="426">
      <pivotArea dataOnly="0" labelOnly="1" outline="0" fieldPosition="0">
        <references count="3">
          <reference field="4294967294" count="1">
            <x v="0"/>
          </reference>
          <reference field="2" count="0" selected="0"/>
          <reference field="5" count="1" selected="0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469FEB-AC31-4477-BD83-A892502D6707}" name="Tabela dinâmica5" cacheId="74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Q44:AD69" firstHeaderRow="1" firstDataRow="3" firstDataCol="1" rowPageCount="1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h="1" x="12"/>
        <item h="1" m="1" x="13"/>
        <item t="default"/>
      </items>
    </pivotField>
    <pivotField compact="0" outline="0" showAll="0"/>
    <pivotField compact="0" outline="0" showAll="0"/>
    <pivotField axis="axisRow" compact="0" outline="0" showAll="0" sortType="ascending">
      <items count="29">
        <item x="3"/>
        <item x="8"/>
        <item x="7"/>
        <item x="13"/>
        <item x="4"/>
        <item x="0"/>
        <item x="14"/>
        <item x="11"/>
        <item x="15"/>
        <item x="17"/>
        <item x="1"/>
        <item x="6"/>
        <item x="5"/>
        <item x="10"/>
        <item x="19"/>
        <item x="9"/>
        <item x="2"/>
        <item x="16"/>
        <item x="12"/>
        <item x="20"/>
        <item x="18"/>
        <item x="21"/>
        <item x="22"/>
        <item x="23"/>
        <item x="24"/>
        <item m="1" x="26"/>
        <item m="1" x="27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axis="axisPage" compact="0" outline="0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8"/>
  </rowFields>
  <rowItems count="23">
    <i>
      <x v="9"/>
    </i>
    <i>
      <x v="27"/>
    </i>
    <i>
      <x v="14"/>
    </i>
    <i>
      <x v="23"/>
    </i>
    <i>
      <x v="10"/>
    </i>
    <i>
      <x v="5"/>
    </i>
    <i>
      <x v="24"/>
    </i>
    <i>
      <x v="3"/>
    </i>
    <i>
      <x v="13"/>
    </i>
    <i>
      <x v="15"/>
    </i>
    <i>
      <x v="19"/>
    </i>
    <i>
      <x v="22"/>
    </i>
    <i>
      <x v="12"/>
    </i>
    <i>
      <x v="16"/>
    </i>
    <i>
      <x v="20"/>
    </i>
    <i>
      <x v="6"/>
    </i>
    <i>
      <x v="7"/>
    </i>
    <i>
      <x v="1"/>
    </i>
    <i>
      <x/>
    </i>
    <i>
      <x v="2"/>
    </i>
    <i>
      <x v="11"/>
    </i>
    <i>
      <x v="4"/>
    </i>
    <i t="grand">
      <x/>
    </i>
  </rowItems>
  <colFields count="2">
    <field x="2"/>
    <field x="5"/>
  </colFields>
  <colItems count="13"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5"/>
    </i>
  </colItems>
  <pageFields count="1">
    <pageField fld="15" hier="-1"/>
  </pageFields>
  <dataFields count="1">
    <dataField name="Soma de TOTAL" fld="26" baseField="0" baseItem="0" numFmtId="4"/>
  </dataFields>
  <formats count="32">
    <format dxfId="357">
      <pivotArea field="2" type="button" dataOnly="0" labelOnly="1" outline="0" axis="axisCol" fieldPosition="0"/>
    </format>
    <format dxfId="358">
      <pivotArea outline="0" collapsedLevelsAreSubtotals="1" fieldPosition="0"/>
    </format>
    <format dxfId="359">
      <pivotArea dataOnly="0" labelOnly="1" outline="0" axis="axisValues" fieldPosition="0"/>
    </format>
    <format dxfId="360">
      <pivotArea outline="0" collapsedLevelsAreSubtotals="1" fieldPosition="0"/>
    </format>
    <format dxfId="361">
      <pivotArea dataOnly="0" labelOnly="1" outline="0" axis="axisValues" fieldPosition="0"/>
    </format>
    <format dxfId="362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63">
      <pivotArea field="2" type="button" dataOnly="0" labelOnly="1" outline="0" axis="axisCol" fieldPosition="0"/>
    </format>
    <format dxfId="364">
      <pivotArea field="5" type="button" dataOnly="0" labelOnly="1" outline="0" axis="axisCol" fieldPosition="1"/>
    </format>
    <format dxfId="365">
      <pivotArea type="topRight" dataOnly="0" labelOnly="1" outline="0" fieldPosition="0"/>
    </format>
    <format dxfId="366">
      <pivotArea dataOnly="0" labelOnly="1" outline="0" fieldPosition="0">
        <references count="1">
          <reference field="2" count="0"/>
        </references>
      </pivotArea>
    </format>
    <format dxfId="367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68">
      <pivotArea type="all" dataOnly="0" outline="0" fieldPosition="0"/>
    </format>
    <format dxfId="369">
      <pivotArea type="origin" dataOnly="0" labelOnly="1" outline="0" fieldPosition="0"/>
    </format>
    <format dxfId="370">
      <pivotArea field="2" type="button" dataOnly="0" labelOnly="1" outline="0" axis="axisCol" fieldPosition="0"/>
    </format>
    <format dxfId="371">
      <pivotArea field="5" type="button" dataOnly="0" labelOnly="1" outline="0" axis="axisCol" fieldPosition="1"/>
    </format>
    <format dxfId="372">
      <pivotArea type="topRight" dataOnly="0" labelOnly="1" outline="0" fieldPosition="0"/>
    </format>
    <format dxfId="373">
      <pivotArea dataOnly="0" labelOnly="1" grandRow="1" outline="0" fieldPosition="0"/>
    </format>
    <format dxfId="374">
      <pivotArea dataOnly="0" labelOnly="1" outline="0" fieldPosition="0">
        <references count="1">
          <reference field="2" count="0"/>
        </references>
      </pivotArea>
    </format>
    <format dxfId="375">
      <pivotArea dataOnly="0" labelOnly="1" outline="0" fieldPosition="0">
        <references count="1">
          <reference field="2" count="0" defaultSubtotal="1"/>
        </references>
      </pivotArea>
    </format>
    <format dxfId="376">
      <pivotArea dataOnly="0" labelOnly="1" grandCol="1" outline="0" fieldPosition="0"/>
    </format>
    <format dxfId="377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78">
      <pivotArea outline="0" collapsedLevelsAreSubtotals="1" fieldPosition="0"/>
    </format>
    <format dxfId="379">
      <pivotArea outline="0" collapsedLevelsAreSubtotals="1" fieldPosition="0"/>
    </format>
    <format dxfId="380">
      <pivotArea outline="0" collapsedLevelsAreSubtotals="1" fieldPosition="0"/>
    </format>
    <format dxfId="381">
      <pivotArea outline="0" collapsedLevelsAreSubtotals="1" fieldPosition="0"/>
    </format>
    <format dxfId="382">
      <pivotArea dataOnly="0" labelOnly="1" outline="0" fieldPosition="0">
        <references count="1">
          <reference field="15" count="0"/>
        </references>
      </pivotArea>
    </format>
    <format dxfId="383">
      <pivotArea field="2" type="button" dataOnly="0" labelOnly="1" outline="0" axis="axisCol" fieldPosition="0"/>
    </format>
    <format dxfId="384">
      <pivotArea field="5" type="button" dataOnly="0" labelOnly="1" outline="0" axis="axisCol" fieldPosition="1"/>
    </format>
    <format dxfId="385">
      <pivotArea type="topRight" dataOnly="0" labelOnly="1" outline="0" fieldPosition="0"/>
    </format>
    <format dxfId="386">
      <pivotArea dataOnly="0" labelOnly="1" outline="0" fieldPosition="0">
        <references count="1">
          <reference field="2" count="0"/>
        </references>
      </pivotArea>
    </format>
    <format dxfId="387">
      <pivotArea dataOnly="0" labelOnly="1" outline="0" fieldPosition="0">
        <references count="1">
          <reference field="2" count="0" defaultSubtotal="1"/>
        </references>
      </pivotArea>
    </format>
    <format dxfId="388">
      <pivotArea dataOnly="0" labelOnly="1" outline="0" fieldPosition="0">
        <references count="2">
          <reference field="2" count="0" selected="0"/>
          <reference field="5" count="10">
            <x v="0"/>
            <x v="1"/>
            <x v="2"/>
            <x v="3"/>
            <x v="4"/>
            <x v="5"/>
            <x v="6"/>
            <x v="7"/>
            <x v="8"/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803E9C-E9A7-4FD6-BF83-2020513EF226}" name="Tabela dinâmica1" cacheId="74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5:N10" firstHeaderRow="1" firstDataRow="2" firstDataCol="1" rowPageCount="3" colPageCount="1"/>
  <pivotFields count="28">
    <pivotField compact="0" outline="0" showAll="0"/>
    <pivotField compact="0" outline="0" showAll="0"/>
    <pivotField axis="axisRow" compact="0" outline="0" multipleItemSelectionAllowed="1" showAll="0">
      <items count="8">
        <item h="1" x="0"/>
        <item h="1" x="1"/>
        <item h="1" x="2"/>
        <item x="3"/>
        <item h="1" x="6"/>
        <item x="4"/>
        <item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axis="axisPage" compact="0" outline="0" showAll="0">
      <items count="61">
        <item x="23"/>
        <item x="29"/>
        <item x="33"/>
        <item x="18"/>
        <item x="12"/>
        <item x="25"/>
        <item x="3"/>
        <item x="15"/>
        <item x="44"/>
        <item x="46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x="47"/>
        <item x="48"/>
        <item x="49"/>
        <item x="50"/>
        <item x="51"/>
        <item x="52"/>
        <item x="53"/>
        <item x="54"/>
        <item x="56"/>
        <item x="58"/>
        <item x="57"/>
        <item x="59"/>
        <item t="default"/>
      </items>
    </pivotField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</pivotFields>
  <rowFields count="1">
    <field x="2"/>
  </rowFields>
  <rowItems count="4">
    <i>
      <x v="3"/>
    </i>
    <i>
      <x v="5"/>
    </i>
    <i>
      <x v="6"/>
    </i>
    <i t="grand">
      <x/>
    </i>
  </rowItems>
  <colFields count="1">
    <field x="5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13" hier="-1"/>
    <pageField fld="12" hier="-1"/>
    <pageField fld="15" item="0" hier="-1"/>
  </pageFields>
  <dataFields count="1">
    <dataField name="Soma de QUAN" fld="9" baseField="0" baseItem="0"/>
  </dataFields>
  <formats count="14">
    <format dxfId="343">
      <pivotArea field="2" type="button" dataOnly="0" labelOnly="1" outline="0" axis="axisRow" fieldPosition="0"/>
    </format>
    <format dxfId="344">
      <pivotArea outline="0" collapsedLevelsAreSubtotals="1" fieldPosition="0"/>
    </format>
    <format dxfId="345">
      <pivotArea dataOnly="0" labelOnly="1" outline="0" axis="axisValues" fieldPosition="0"/>
    </format>
    <format dxfId="346">
      <pivotArea outline="0" collapsedLevelsAreSubtotals="1" fieldPosition="0"/>
    </format>
    <format dxfId="347">
      <pivotArea dataOnly="0" labelOnly="1" outline="0" axis="axisValues" fieldPosition="0"/>
    </format>
    <format dxfId="348">
      <pivotArea outline="0" collapsedLevelsAreSubtotals="1" fieldPosition="0"/>
    </format>
    <format dxfId="349">
      <pivotArea dataOnly="0" labelOnly="1" grandRow="1" outline="0" fieldPosition="0"/>
    </format>
    <format dxfId="350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51">
      <pivotArea field="2" type="button" dataOnly="0" labelOnly="1" outline="0" axis="axisRow" fieldPosition="0"/>
    </format>
    <format dxfId="352">
      <pivotArea dataOnly="0" labelOnly="1" outline="0" fieldPosition="0">
        <references count="1">
          <reference field="2" count="0"/>
        </references>
      </pivotArea>
    </format>
    <format dxfId="353">
      <pivotArea outline="0" collapsedLevelsAreSubtotals="1" fieldPosition="0"/>
    </format>
    <format dxfId="354">
      <pivotArea field="5" type="button" dataOnly="0" labelOnly="1" outline="0" axis="axisCol" fieldPosition="0"/>
    </format>
    <format dxfId="355">
      <pivotArea type="topRight" dataOnly="0" labelOnly="1" outline="0" fieldPosition="0"/>
    </format>
    <format dxfId="356">
      <pivotArea dataOnly="0" labelOnly="1" outline="0" fieldPosition="0">
        <references count="1">
          <reference field="5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219720-6AF2-4176-8014-A52335F07334}" name="Tabela dinâmica7" cacheId="74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Q20:Y29" firstHeaderRow="1" firstDataRow="4" firstDataCol="1" rowPageCount="2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h="1" x="4"/>
        <item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axis="axisPage" compact="0" outline="0" showAll="0">
      <items count="11">
        <item x="4"/>
        <item x="0"/>
        <item x="5"/>
        <item x="1"/>
        <item x="2"/>
        <item x="6"/>
        <item x="3"/>
        <item x="7"/>
        <item x="9"/>
        <item x="8"/>
        <item t="default"/>
      </items>
    </pivotField>
    <pivotField compact="0" outline="0" showAll="0"/>
    <pivotField compact="0" outline="0" showAll="0"/>
    <pivotField axis="axisRow" compact="0" outline="0" showAll="0">
      <items count="7">
        <item x="2"/>
        <item x="1"/>
        <item x="0"/>
        <item x="3"/>
        <item x="4"/>
        <item x="5"/>
        <item t="default"/>
      </items>
    </pivotField>
    <pivotField compact="0" outline="0" showAll="0"/>
    <pivotField dataField="1" compact="0" outline="0" showAll="0" sortType="ascending"/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3">
    <field x="2"/>
    <field x="5"/>
    <field x="-2"/>
  </colFields>
  <colItems count="8">
    <i>
      <x v="6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t="default">
      <x v="6"/>
    </i>
    <i t="default" i="1">
      <x v="6"/>
    </i>
  </colItems>
  <pageFields count="2">
    <pageField fld="7" hier="-1"/>
    <pageField fld="15" item="0" hier="-1"/>
  </pageFields>
  <dataFields count="2">
    <dataField name="Média de VALOR/UN" fld="25" subtotal="average" baseField="0" baseItem="0" numFmtId="2"/>
    <dataField name="Contagem de MEDIDA" fld="12" subtotal="count" baseField="0" baseItem="0"/>
  </dataFields>
  <formats count="30">
    <format dxfId="313">
      <pivotArea field="2" type="button" dataOnly="0" labelOnly="1" outline="0" axis="axisCol" fieldPosition="0"/>
    </format>
    <format dxfId="314">
      <pivotArea outline="0" collapsedLevelsAreSubtotals="1" fieldPosition="0"/>
    </format>
    <format dxfId="315">
      <pivotArea dataOnly="0" labelOnly="1" outline="0" axis="axisValues" fieldPosition="0"/>
    </format>
    <format dxfId="316">
      <pivotArea outline="0" collapsedLevelsAreSubtotals="1" fieldPosition="0"/>
    </format>
    <format dxfId="317">
      <pivotArea dataOnly="0" labelOnly="1" outline="0" axis="axisValues" fieldPosition="0"/>
    </format>
    <format dxfId="318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19">
      <pivotArea field="2" type="button" dataOnly="0" labelOnly="1" outline="0" axis="axisCol" fieldPosition="0"/>
    </format>
    <format dxfId="320">
      <pivotArea field="5" type="button" dataOnly="0" labelOnly="1" outline="0" axis="axisCol" fieldPosition="1"/>
    </format>
    <format dxfId="321">
      <pivotArea type="topRight" dataOnly="0" labelOnly="1" outline="0" fieldPosition="0"/>
    </format>
    <format dxfId="322">
      <pivotArea dataOnly="0" labelOnly="1" outline="0" fieldPosition="0">
        <references count="1">
          <reference field="2" count="0"/>
        </references>
      </pivotArea>
    </format>
    <format dxfId="32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24">
      <pivotArea type="all" dataOnly="0" outline="0" fieldPosition="0"/>
    </format>
    <format dxfId="325">
      <pivotArea field="2" type="button" dataOnly="0" labelOnly="1" outline="0" axis="axisCol" fieldPosition="0"/>
    </format>
    <format dxfId="326">
      <pivotArea type="topRight" dataOnly="0" labelOnly="1" outline="0" fieldPosition="0"/>
    </format>
    <format dxfId="327">
      <pivotArea dataOnly="0" labelOnly="1" outline="0" fieldPosition="0">
        <references count="1">
          <reference field="2" count="0"/>
        </references>
      </pivotArea>
    </format>
    <format dxfId="328">
      <pivotArea dataOnly="0" labelOnly="1" outline="0" fieldPosition="0">
        <references count="1">
          <reference field="2" count="0" defaultSubtotal="1"/>
        </references>
      </pivotArea>
    </format>
    <format dxfId="329">
      <pivotArea dataOnly="0" labelOnly="1" grandCol="1" outline="0" fieldPosition="0"/>
    </format>
    <format dxfId="330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31">
      <pivotArea outline="0" collapsedLevelsAreSubtotals="1" fieldPosition="0"/>
    </format>
    <format dxfId="332">
      <pivotArea outline="0" collapsedLevelsAreSubtotals="1" fieldPosition="0"/>
    </format>
    <format dxfId="333">
      <pivotArea type="origin" dataOnly="0" labelOnly="1" outline="0" fieldPosition="0"/>
    </format>
    <format dxfId="334">
      <pivotArea field="10" type="button" dataOnly="0" labelOnly="1" outline="0" axis="axisRow" fieldPosition="0"/>
    </format>
    <format dxfId="335">
      <pivotArea dataOnly="0" labelOnly="1" outline="0" fieldPosition="0">
        <references count="1">
          <reference field="10" count="5">
            <x v="0"/>
            <x v="1"/>
            <x v="2"/>
            <x v="3"/>
            <x v="4"/>
          </reference>
        </references>
      </pivotArea>
    </format>
    <format dxfId="336">
      <pivotArea dataOnly="0" labelOnly="1" grandRow="1" outline="0" fieldPosition="0"/>
    </format>
    <format dxfId="337">
      <pivotArea type="origin" dataOnly="0" labelOnly="1" outline="0" fieldPosition="0"/>
    </format>
    <format dxfId="338">
      <pivotArea field="10" type="button" dataOnly="0" labelOnly="1" outline="0" axis="axisRow" fieldPosition="0"/>
    </format>
    <format dxfId="339">
      <pivotArea dataOnly="0" labelOnly="1" outline="0" fieldPosition="0">
        <references count="1">
          <reference field="10" count="5">
            <x v="0"/>
            <x v="1"/>
            <x v="2"/>
            <x v="3"/>
            <x v="4"/>
          </reference>
        </references>
      </pivotArea>
    </format>
    <format dxfId="340">
      <pivotArea dataOnly="0" labelOnly="1" grandRow="1" outline="0" fieldPosition="0"/>
    </format>
    <format dxfId="341">
      <pivotArea outline="0" fieldPosition="0">
        <references count="3">
          <reference field="4294967294" count="1" selected="0">
            <x v="1"/>
          </reference>
          <reference field="2" count="0" selected="0"/>
          <reference field="5" count="1" selected="0">
            <x v="0"/>
          </reference>
        </references>
      </pivotArea>
    </format>
    <format dxfId="342">
      <pivotArea field="5" type="button" dataOnly="0" labelOnly="1" outline="0" axis="axisCol" fieldPosition="1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A2395F-1335-4B45-BDBF-531A1C2C7700}" name="Tabela dinâmica1" cacheId="74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P5:AC15" firstHeaderRow="1" firstDataRow="3" firstDataCol="1" rowPageCount="2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axis="axisPage" compact="0" outline="0" showAll="0">
      <items count="11">
        <item x="4"/>
        <item x="0"/>
        <item x="5"/>
        <item x="1"/>
        <item x="2"/>
        <item x="6"/>
        <item x="3"/>
        <item x="7"/>
        <item x="9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>
      <items count="34">
        <item h="1" x="13"/>
        <item x="2"/>
        <item h="1" x="14"/>
        <item h="1" x="19"/>
        <item h="1" x="9"/>
        <item h="1" x="16"/>
        <item h="1" x="15"/>
        <item h="1" x="20"/>
        <item h="1" m="1" x="31"/>
        <item x="1"/>
        <item x="28"/>
        <item x="29"/>
        <item x="30"/>
        <item m="1" x="32"/>
        <item h="1" x="11"/>
        <item h="1" x="12"/>
        <item h="1" x="17"/>
        <item h="1" x="18"/>
        <item h="1" x="3"/>
        <item h="1" x="22"/>
        <item h="1" x="23"/>
        <item h="1" x="24"/>
        <item h="1" x="25"/>
        <item h="1" x="26"/>
        <item h="1" x="6"/>
        <item x="4"/>
        <item x="0"/>
        <item h="1" x="27"/>
        <item x="8"/>
        <item h="1" x="5"/>
        <item x="7"/>
        <item x="10"/>
        <item h="1" x="21"/>
        <item t="default"/>
      </items>
    </pivotField>
    <pivotField compact="0" outline="0" showAll="0"/>
    <pivotField compact="0" outline="0" multipleItemSelectionAllowed="1" showAll="0"/>
    <pivotField axis="axisPage" compact="0" outline="0" multipleItemSelectionAllowed="1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8">
    <i>
      <x v="1"/>
    </i>
    <i>
      <x v="9"/>
    </i>
    <i>
      <x v="25"/>
    </i>
    <i>
      <x v="26"/>
    </i>
    <i>
      <x v="28"/>
    </i>
    <i>
      <x v="30"/>
    </i>
    <i>
      <x v="31"/>
    </i>
    <i t="grand">
      <x/>
    </i>
  </rowItems>
  <colFields count="2">
    <field x="2"/>
    <field x="5"/>
  </colFields>
  <colItems count="13"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5"/>
    </i>
  </colItems>
  <pageFields count="2">
    <pageField fld="7" hier="-1"/>
    <pageField fld="15" hier="-1"/>
  </pageFields>
  <dataFields count="1">
    <dataField name="Média de VALOR/UN" fld="25" subtotal="average" baseField="0" baseItem="0" numFmtId="2"/>
  </dataFields>
  <formats count="24">
    <format dxfId="289">
      <pivotArea field="2" type="button" dataOnly="0" labelOnly="1" outline="0" axis="axisCol" fieldPosition="0"/>
    </format>
    <format dxfId="290">
      <pivotArea outline="0" collapsedLevelsAreSubtotals="1" fieldPosition="0"/>
    </format>
    <format dxfId="291">
      <pivotArea dataOnly="0" labelOnly="1" outline="0" axis="axisValues" fieldPosition="0"/>
    </format>
    <format dxfId="292">
      <pivotArea outline="0" collapsedLevelsAreSubtotals="1" fieldPosition="0"/>
    </format>
    <format dxfId="293">
      <pivotArea dataOnly="0" labelOnly="1" outline="0" axis="axisValues" fieldPosition="0"/>
    </format>
    <format dxfId="294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95">
      <pivotArea field="2" type="button" dataOnly="0" labelOnly="1" outline="0" axis="axisCol" fieldPosition="0"/>
    </format>
    <format dxfId="296">
      <pivotArea field="5" type="button" dataOnly="0" labelOnly="1" outline="0" axis="axisCol" fieldPosition="1"/>
    </format>
    <format dxfId="297">
      <pivotArea type="topRight" dataOnly="0" labelOnly="1" outline="0" fieldPosition="0"/>
    </format>
    <format dxfId="298">
      <pivotArea dataOnly="0" labelOnly="1" outline="0" fieldPosition="0">
        <references count="1">
          <reference field="2" count="0"/>
        </references>
      </pivotArea>
    </format>
    <format dxfId="299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00">
      <pivotArea type="all" dataOnly="0" outline="0" fieldPosition="0"/>
    </format>
    <format dxfId="301">
      <pivotArea type="origin" dataOnly="0" labelOnly="1" outline="0" fieldPosition="0"/>
    </format>
    <format dxfId="302">
      <pivotArea field="2" type="button" dataOnly="0" labelOnly="1" outline="0" axis="axisCol" fieldPosition="0"/>
    </format>
    <format dxfId="303">
      <pivotArea field="5" type="button" dataOnly="0" labelOnly="1" outline="0" axis="axisCol" fieldPosition="1"/>
    </format>
    <format dxfId="304">
      <pivotArea type="topRight" dataOnly="0" labelOnly="1" outline="0" fieldPosition="0"/>
    </format>
    <format dxfId="305">
      <pivotArea dataOnly="0" labelOnly="1" outline="0" fieldPosition="0">
        <references count="1">
          <reference field="2" count="0"/>
        </references>
      </pivotArea>
    </format>
    <format dxfId="306">
      <pivotArea dataOnly="0" labelOnly="1" outline="0" fieldPosition="0">
        <references count="1">
          <reference field="2" count="0" defaultSubtotal="1"/>
        </references>
      </pivotArea>
    </format>
    <format dxfId="307">
      <pivotArea dataOnly="0" labelOnly="1" grandCol="1" outline="0" fieldPosition="0"/>
    </format>
    <format dxfId="308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09">
      <pivotArea outline="0" collapsedLevelsAreSubtotals="1" fieldPosition="0"/>
    </format>
    <format dxfId="310">
      <pivotArea dataOnly="0" labelOnly="1" outline="0" fieldPosition="0">
        <references count="1">
          <reference field="12" count="6">
            <x v="1"/>
            <x v="9"/>
            <x v="25"/>
            <x v="26"/>
            <x v="30"/>
            <x v="31"/>
          </reference>
        </references>
      </pivotArea>
    </format>
    <format dxfId="311">
      <pivotArea dataOnly="0" labelOnly="1" grandRow="1" outline="0" fieldPosition="0"/>
    </format>
    <format dxfId="3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8E33B6-2F93-46D6-A343-21AA19BE9EC1}" name="Tabela dinâmica9" cacheId="74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16:D20" firstHeaderRow="1" firstDataRow="3" firstDataCol="1" rowPageCount="3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h="1" x="4"/>
        <item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7">
        <item x="2"/>
        <item x="1"/>
        <item x="0"/>
        <item x="3"/>
        <item x="4"/>
        <item x="5"/>
        <item t="default"/>
      </items>
    </pivotField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axis="axisPage" compact="0" outline="0" showAll="0">
      <items count="61">
        <item x="23"/>
        <item x="29"/>
        <item x="33"/>
        <item x="18"/>
        <item x="12"/>
        <item x="25"/>
        <item x="3"/>
        <item x="15"/>
        <item x="44"/>
        <item x="46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x="47"/>
        <item x="48"/>
        <item x="49"/>
        <item x="50"/>
        <item x="51"/>
        <item x="52"/>
        <item x="53"/>
        <item x="54"/>
        <item x="56"/>
        <item x="58"/>
        <item x="57"/>
        <item x="59"/>
        <item t="default"/>
      </items>
    </pivotField>
    <pivotField compact="0" outline="0" multipleItemSelectionAllowed="1" showAll="0"/>
    <pivotField axis="axisPage" compact="0" outline="0" multipleItemSelectionAllowed="1" showAll="0">
      <items count="7">
        <item h="1" x="1"/>
        <item h="1" x="4"/>
        <item h="1" x="2"/>
        <item h="1" x="3"/>
        <item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</pivotFields>
  <rowFields count="1">
    <field x="10"/>
  </rowFields>
  <rowItems count="2">
    <i>
      <x v="4"/>
    </i>
    <i t="grand">
      <x/>
    </i>
  </rowItems>
  <colFields count="2">
    <field x="2"/>
    <field x="5"/>
  </colFields>
  <colItems count="3">
    <i>
      <x v="6"/>
      <x v="1"/>
    </i>
    <i r="1">
      <x v="2"/>
    </i>
    <i t="default">
      <x v="6"/>
    </i>
  </colItems>
  <pageFields count="3">
    <pageField fld="13" hier="-1"/>
    <pageField fld="12" hier="-1"/>
    <pageField fld="15" hier="-1"/>
  </pageFields>
  <dataFields count="1">
    <dataField name="Soma de QUAN" fld="9" baseField="0" baseItem="0"/>
  </dataFields>
  <formats count="13">
    <format dxfId="276">
      <pivotArea field="2" type="button" dataOnly="0" labelOnly="1" outline="0" axis="axisCol" fieldPosition="0"/>
    </format>
    <format dxfId="277">
      <pivotArea outline="0" collapsedLevelsAreSubtotals="1" fieldPosition="0"/>
    </format>
    <format dxfId="278">
      <pivotArea dataOnly="0" labelOnly="1" outline="0" axis="axisValues" fieldPosition="0"/>
    </format>
    <format dxfId="279">
      <pivotArea outline="0" collapsedLevelsAreSubtotals="1" fieldPosition="0"/>
    </format>
    <format dxfId="280">
      <pivotArea dataOnly="0" labelOnly="1" outline="0" axis="axisValues" fieldPosition="0"/>
    </format>
    <format dxfId="281">
      <pivotArea outline="0" collapsedLevelsAreSubtotals="1" fieldPosition="0"/>
    </format>
    <format dxfId="282">
      <pivotArea dataOnly="0" labelOnly="1" grandRow="1" outline="0" fieldPosition="0"/>
    </format>
    <format dxfId="283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84">
      <pivotArea field="2" type="button" dataOnly="0" labelOnly="1" outline="0" axis="axisCol" fieldPosition="0"/>
    </format>
    <format dxfId="285">
      <pivotArea field="5" type="button" dataOnly="0" labelOnly="1" outline="0" axis="axisCol" fieldPosition="1"/>
    </format>
    <format dxfId="286">
      <pivotArea type="topRight" dataOnly="0" labelOnly="1" outline="0" fieldPosition="0"/>
    </format>
    <format dxfId="287">
      <pivotArea dataOnly="0" labelOnly="1" outline="0" fieldPosition="0">
        <references count="1">
          <reference field="2" count="0"/>
        </references>
      </pivotArea>
    </format>
    <format dxfId="288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25757E-B77F-421E-BC18-04F2637CBD1C}" name="Tabela dinâmica4" cacheId="74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5:N9" firstHeaderRow="1" firstDataRow="3" firstDataCol="1" rowPageCount="3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7">
        <item x="2"/>
        <item x="1"/>
        <item x="0"/>
        <item x="3"/>
        <item x="4"/>
        <item x="5"/>
        <item t="default"/>
      </items>
    </pivotField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axis="axisPage" compact="0" outline="0" showAll="0">
      <items count="61">
        <item x="23"/>
        <item x="29"/>
        <item x="33"/>
        <item x="18"/>
        <item x="12"/>
        <item x="25"/>
        <item x="3"/>
        <item x="15"/>
        <item x="44"/>
        <item x="46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x="47"/>
        <item x="48"/>
        <item x="49"/>
        <item x="50"/>
        <item x="51"/>
        <item x="52"/>
        <item x="53"/>
        <item x="54"/>
        <item x="56"/>
        <item x="58"/>
        <item x="57"/>
        <item x="59"/>
        <item t="default"/>
      </items>
    </pivotField>
    <pivotField compact="0" outline="0" multipleItemSelectionAllowed="1" showAll="0"/>
    <pivotField axis="axisPage" compact="0" outline="0" multipleItemSelectionAllowed="1" showAll="0">
      <items count="7">
        <item h="1" x="1"/>
        <item h="1" x="4"/>
        <item h="1" x="2"/>
        <item h="1" x="3"/>
        <item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</pivotFields>
  <rowFields count="1">
    <field x="10"/>
  </rowFields>
  <rowItems count="2">
    <i>
      <x v="4"/>
    </i>
    <i t="grand">
      <x/>
    </i>
  </rowItems>
  <colFields count="2">
    <field x="2"/>
    <field x="5"/>
  </colFields>
  <colItems count="13"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5"/>
    </i>
  </colItems>
  <pageFields count="3">
    <pageField fld="13" hier="-1"/>
    <pageField fld="12" hier="-1"/>
    <pageField fld="15" hier="-1"/>
  </pageFields>
  <dataFields count="1">
    <dataField name="Soma de QUAN" fld="9" baseField="0" baseItem="0"/>
  </dataFields>
  <formats count="13">
    <format dxfId="263">
      <pivotArea field="2" type="button" dataOnly="0" labelOnly="1" outline="0" axis="axisCol" fieldPosition="0"/>
    </format>
    <format dxfId="264">
      <pivotArea outline="0" collapsedLevelsAreSubtotals="1" fieldPosition="0"/>
    </format>
    <format dxfId="265">
      <pivotArea dataOnly="0" labelOnly="1" outline="0" axis="axisValues" fieldPosition="0"/>
    </format>
    <format dxfId="266">
      <pivotArea outline="0" collapsedLevelsAreSubtotals="1" fieldPosition="0"/>
    </format>
    <format dxfId="267">
      <pivotArea dataOnly="0" labelOnly="1" outline="0" axis="axisValues" fieldPosition="0"/>
    </format>
    <format dxfId="268">
      <pivotArea outline="0" collapsedLevelsAreSubtotals="1" fieldPosition="0"/>
    </format>
    <format dxfId="269">
      <pivotArea dataOnly="0" labelOnly="1" grandRow="1" outline="0" fieldPosition="0"/>
    </format>
    <format dxfId="270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71">
      <pivotArea field="2" type="button" dataOnly="0" labelOnly="1" outline="0" axis="axisCol" fieldPosition="0"/>
    </format>
    <format dxfId="272">
      <pivotArea field="5" type="button" dataOnly="0" labelOnly="1" outline="0" axis="axisCol" fieldPosition="1"/>
    </format>
    <format dxfId="273">
      <pivotArea type="topRight" dataOnly="0" labelOnly="1" outline="0" fieldPosition="0"/>
    </format>
    <format dxfId="274">
      <pivotArea dataOnly="0" labelOnly="1" outline="0" fieldPosition="0">
        <references count="1">
          <reference field="2" count="0"/>
        </references>
      </pivotArea>
    </format>
    <format dxfId="27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B62AA5-F36E-4A01-B8A0-681555EC4F68}" name="Tabela dinâmica3" cacheId="74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30:M33" firstHeaderRow="1" firstDataRow="2" firstDataCol="1" rowPageCount="2" colPageCount="1"/>
  <pivotFields count="28">
    <pivotField compact="0" outline="0" showAll="0"/>
    <pivotField compact="0" outline="0" showAll="0"/>
    <pivotField axis="axisRow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compact="0" outline="0" showAll="0"/>
    <pivotField compact="0" outline="0" multipleItemSelectionAllowed="1" showAll="0"/>
    <pivotField axis="axisPage" compact="0" outline="0" multipleItemSelectionAllowed="1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2"/>
  </rowFields>
  <rowItems count="2">
    <i>
      <x v="5"/>
    </i>
    <i t="grand">
      <x/>
    </i>
  </rowItems>
  <colFields count="1">
    <field x="5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colItems>
  <pageFields count="2">
    <pageField fld="12" hier="-1"/>
    <pageField fld="15" hier="-1"/>
  </pageFields>
  <dataFields count="1">
    <dataField name="Soma de TOTAL" fld="26" baseField="0" baseItem="0" numFmtId="4"/>
  </dataFields>
  <formats count="24">
    <format dxfId="239">
      <pivotArea field="2" type="button" dataOnly="0" labelOnly="1" outline="0" axis="axisRow" fieldPosition="0"/>
    </format>
    <format dxfId="240">
      <pivotArea outline="0" collapsedLevelsAreSubtotals="1" fieldPosition="0"/>
    </format>
    <format dxfId="241">
      <pivotArea dataOnly="0" labelOnly="1" outline="0" axis="axisValues" fieldPosition="0"/>
    </format>
    <format dxfId="242">
      <pivotArea outline="0" collapsedLevelsAreSubtotals="1" fieldPosition="0"/>
    </format>
    <format dxfId="243">
      <pivotArea dataOnly="0" labelOnly="1" outline="0" axis="axisValues" fieldPosition="0"/>
    </format>
    <format dxfId="244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45">
      <pivotArea field="2" type="button" dataOnly="0" labelOnly="1" outline="0" axis="axisRow" fieldPosition="0"/>
    </format>
    <format dxfId="246">
      <pivotArea field="5" type="button" dataOnly="0" labelOnly="1" outline="0" axis="axisCol" fieldPosition="0"/>
    </format>
    <format dxfId="247">
      <pivotArea type="topRight" dataOnly="0" labelOnly="1" outline="0" fieldPosition="0"/>
    </format>
    <format dxfId="248">
      <pivotArea dataOnly="0" labelOnly="1" outline="0" fieldPosition="0">
        <references count="1">
          <reference field="2" count="0"/>
        </references>
      </pivotArea>
    </format>
    <format dxfId="249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0">
      <pivotArea type="all" dataOnly="0" outline="0" fieldPosition="0"/>
    </format>
    <format dxfId="251">
      <pivotArea type="origin" dataOnly="0" labelOnly="1" outline="0" fieldPosition="0"/>
    </format>
    <format dxfId="252">
      <pivotArea field="2" type="button" dataOnly="0" labelOnly="1" outline="0" axis="axisRow" fieldPosition="0"/>
    </format>
    <format dxfId="253">
      <pivotArea field="5" type="button" dataOnly="0" labelOnly="1" outline="0" axis="axisCol" fieldPosition="0"/>
    </format>
    <format dxfId="254">
      <pivotArea type="topRight" dataOnly="0" labelOnly="1" outline="0" fieldPosition="0"/>
    </format>
    <format dxfId="255">
      <pivotArea dataOnly="0" labelOnly="1" grandRow="1" outline="0" fieldPosition="0"/>
    </format>
    <format dxfId="256">
      <pivotArea dataOnly="0" labelOnly="1" outline="0" fieldPosition="0">
        <references count="1">
          <reference field="2" count="0"/>
        </references>
      </pivotArea>
    </format>
    <format dxfId="257">
      <pivotArea dataOnly="0" labelOnly="1" outline="0" fieldPosition="0">
        <references count="1">
          <reference field="2" count="0" defaultSubtotal="1"/>
        </references>
      </pivotArea>
    </format>
    <format dxfId="258">
      <pivotArea dataOnly="0" labelOnly="1" grandCol="1" outline="0" fieldPosition="0"/>
    </format>
    <format dxfId="259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60">
      <pivotArea outline="0" collapsedLevelsAreSubtotals="1" fieldPosition="0"/>
    </format>
    <format dxfId="261">
      <pivotArea outline="0" collapsedLevelsAreSubtotals="1" fieldPosition="0"/>
    </format>
    <format dxfId="26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DB44B2-B6B0-4F54-BA6F-34BCE69788F3}" name="Tabela dinâmica2" cacheId="74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47:N72" firstHeaderRow="1" firstDataRow="3" firstDataCol="1" rowPageCount="1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axis="axisRow" compact="0" outline="0" showAll="0" sortType="ascending">
      <items count="29">
        <item x="3"/>
        <item x="8"/>
        <item x="7"/>
        <item x="13"/>
        <item x="4"/>
        <item x="0"/>
        <item x="14"/>
        <item x="11"/>
        <item x="15"/>
        <item x="17"/>
        <item x="1"/>
        <item x="6"/>
        <item x="5"/>
        <item x="10"/>
        <item x="19"/>
        <item x="9"/>
        <item x="2"/>
        <item x="16"/>
        <item x="12"/>
        <item x="20"/>
        <item x="18"/>
        <item x="21"/>
        <item x="22"/>
        <item x="23"/>
        <item x="24"/>
        <item m="1" x="26"/>
        <item m="1" x="27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axis="axisPage" compact="0" outline="0" multipleItemSelectionAllowed="1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8"/>
  </rowFields>
  <rowItems count="23">
    <i>
      <x v="9"/>
    </i>
    <i>
      <x v="27"/>
    </i>
    <i>
      <x v="14"/>
    </i>
    <i>
      <x v="23"/>
    </i>
    <i>
      <x v="10"/>
    </i>
    <i>
      <x v="5"/>
    </i>
    <i>
      <x v="24"/>
    </i>
    <i>
      <x v="3"/>
    </i>
    <i>
      <x v="13"/>
    </i>
    <i>
      <x v="15"/>
    </i>
    <i>
      <x v="19"/>
    </i>
    <i>
      <x v="22"/>
    </i>
    <i>
      <x v="12"/>
    </i>
    <i>
      <x v="16"/>
    </i>
    <i>
      <x v="20"/>
    </i>
    <i>
      <x v="6"/>
    </i>
    <i>
      <x v="7"/>
    </i>
    <i>
      <x v="1"/>
    </i>
    <i>
      <x/>
    </i>
    <i>
      <x v="2"/>
    </i>
    <i>
      <x v="11"/>
    </i>
    <i>
      <x v="4"/>
    </i>
    <i t="grand">
      <x/>
    </i>
  </rowItems>
  <colFields count="2">
    <field x="2"/>
    <field x="5"/>
  </colFields>
  <colItems count="13"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5"/>
    </i>
  </colItems>
  <pageFields count="1">
    <pageField fld="15" hier="-1"/>
  </pageFields>
  <dataFields count="1">
    <dataField name="Soma de TOTAL" fld="26" baseField="0" baseItem="0" numFmtId="4"/>
  </dataFields>
  <formats count="24">
    <format dxfId="215">
      <pivotArea field="2" type="button" dataOnly="0" labelOnly="1" outline="0" axis="axisCol" fieldPosition="0"/>
    </format>
    <format dxfId="216">
      <pivotArea outline="0" collapsedLevelsAreSubtotals="1" fieldPosition="0"/>
    </format>
    <format dxfId="217">
      <pivotArea dataOnly="0" labelOnly="1" outline="0" axis="axisValues" fieldPosition="0"/>
    </format>
    <format dxfId="218">
      <pivotArea outline="0" collapsedLevelsAreSubtotals="1" fieldPosition="0"/>
    </format>
    <format dxfId="219">
      <pivotArea dataOnly="0" labelOnly="1" outline="0" axis="axisValues" fieldPosition="0"/>
    </format>
    <format dxfId="220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1">
      <pivotArea field="2" type="button" dataOnly="0" labelOnly="1" outline="0" axis="axisCol" fieldPosition="0"/>
    </format>
    <format dxfId="222">
      <pivotArea field="5" type="button" dataOnly="0" labelOnly="1" outline="0" axis="axisCol" fieldPosition="1"/>
    </format>
    <format dxfId="223">
      <pivotArea type="topRight" dataOnly="0" labelOnly="1" outline="0" fieldPosition="0"/>
    </format>
    <format dxfId="224">
      <pivotArea dataOnly="0" labelOnly="1" outline="0" fieldPosition="0">
        <references count="1">
          <reference field="2" count="0"/>
        </references>
      </pivotArea>
    </format>
    <format dxfId="22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6">
      <pivotArea type="all" dataOnly="0" outline="0" fieldPosition="0"/>
    </format>
    <format dxfId="227">
      <pivotArea type="origin" dataOnly="0" labelOnly="1" outline="0" fieldPosition="0"/>
    </format>
    <format dxfId="228">
      <pivotArea field="2" type="button" dataOnly="0" labelOnly="1" outline="0" axis="axisCol" fieldPosition="0"/>
    </format>
    <format dxfId="229">
      <pivotArea field="5" type="button" dataOnly="0" labelOnly="1" outline="0" axis="axisCol" fieldPosition="1"/>
    </format>
    <format dxfId="230">
      <pivotArea type="topRight" dataOnly="0" labelOnly="1" outline="0" fieldPosition="0"/>
    </format>
    <format dxfId="231">
      <pivotArea dataOnly="0" labelOnly="1" grandRow="1" outline="0" fieldPosition="0"/>
    </format>
    <format dxfId="232">
      <pivotArea dataOnly="0" labelOnly="1" outline="0" fieldPosition="0">
        <references count="1">
          <reference field="2" count="0"/>
        </references>
      </pivotArea>
    </format>
    <format dxfId="233">
      <pivotArea dataOnly="0" labelOnly="1" outline="0" fieldPosition="0">
        <references count="1">
          <reference field="2" count="0" defaultSubtotal="1"/>
        </references>
      </pivotArea>
    </format>
    <format dxfId="234">
      <pivotArea dataOnly="0" labelOnly="1" grandCol="1" outline="0" fieldPosition="0"/>
    </format>
    <format dxfId="23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6">
      <pivotArea outline="0" collapsedLevelsAreSubtotals="1" fieldPosition="0"/>
    </format>
    <format dxfId="237">
      <pivotArea outline="0" collapsedLevelsAreSubtotals="1" fieldPosition="0"/>
    </format>
    <format dxfId="23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3BE6A0-C4E2-4AFB-8626-9477F9DF9EE3}" name="Tabela dinâmica2" cacheId="7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E8:I21" firstHeaderRow="0" firstDataRow="1" firstDataCol="1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6"/>
        <item h="1" x="4"/>
        <item h="1" x="5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20">
        <item x="7"/>
        <item x="9"/>
        <item x="10"/>
        <item x="8"/>
        <item x="11"/>
        <item x="0"/>
        <item x="1"/>
        <item x="2"/>
        <item x="3"/>
        <item h="1" x="4"/>
        <item h="1" x="5"/>
        <item h="1" x="6"/>
        <item m="1" x="16"/>
        <item m="1" x="15"/>
        <item m="1" x="18"/>
        <item m="1" x="17"/>
        <item m="1" x="14"/>
        <item h="1" x="12"/>
        <item h="1"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>
      <items count="34">
        <item x="13"/>
        <item x="2"/>
        <item x="14"/>
        <item x="19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7"/>
        <item x="18"/>
        <item x="3"/>
        <item x="22"/>
        <item x="23"/>
        <item x="24"/>
        <item x="25"/>
        <item x="26"/>
        <item x="6"/>
        <item x="4"/>
        <item x="0"/>
        <item x="27"/>
        <item x="8"/>
        <item x="5"/>
        <item x="7"/>
        <item x="10"/>
        <item x="21"/>
        <item t="default"/>
      </items>
    </pivotField>
    <pivotField compact="0" outline="0" multipleItemSelectionAllowed="1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13">
    <i>
      <x/>
    </i>
    <i>
      <x v="1"/>
    </i>
    <i>
      <x v="4"/>
    </i>
    <i>
      <x v="6"/>
    </i>
    <i>
      <x v="9"/>
    </i>
    <i>
      <x v="14"/>
    </i>
    <i>
      <x v="18"/>
    </i>
    <i>
      <x v="25"/>
    </i>
    <i>
      <x v="26"/>
    </i>
    <i>
      <x v="29"/>
    </i>
    <i>
      <x v="30"/>
    </i>
    <i>
      <x v="3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2" item="3" hier="-1"/>
    <pageField fld="15" item="0" hier="-1"/>
    <pageField fld="5" hier="-1"/>
  </pageFields>
  <dataFields count="4">
    <dataField name="TOTAL DE PNUES" fld="25" subtotal="count" baseField="0" baseItem="0" numFmtId="1"/>
    <dataField name="PREÇO MÉDIO" fld="25" subtotal="average" baseField="0" baseItem="0" numFmtId="165"/>
    <dataField name="TOTAL GERAL" fld="25" baseField="0" baseItem="0" numFmtId="165"/>
    <dataField name="Contagem de PLACA" fld="17" subtotal="count" baseField="0" baseItem="0"/>
  </dataFields>
  <formats count="17">
    <format dxfId="198">
      <pivotArea field="2" type="button" dataOnly="0" labelOnly="1" outline="0" axis="axisPage" fieldPosition="0"/>
    </format>
    <format dxfId="199">
      <pivotArea outline="0" collapsedLevelsAreSubtotals="1" fieldPosition="0"/>
    </format>
    <format dxfId="200">
      <pivotArea dataOnly="0" labelOnly="1" outline="0" axis="axisValues" fieldPosition="0"/>
    </format>
    <format dxfId="201">
      <pivotArea outline="0" collapsedLevelsAreSubtotals="1" fieldPosition="0"/>
    </format>
    <format dxfId="202">
      <pivotArea dataOnly="0" labelOnly="1" outline="0" axis="axisValues" fieldPosition="0"/>
    </format>
    <format dxfId="203">
      <pivotArea outline="0" collapsedLevelsAreSubtotals="1" fieldPosition="0"/>
    </format>
    <format dxfId="204">
      <pivotArea dataOnly="0" labelOnly="1" outline="0" axis="axisValues" fieldPosition="0"/>
    </format>
    <format dxfId="205">
      <pivotArea outline="0" collapsedLevelsAreSubtotals="1" fieldPosition="0"/>
    </format>
    <format dxfId="206">
      <pivotArea dataOnly="0" labelOnly="1" outline="0" axis="axisValues" fieldPosition="0"/>
    </format>
    <format dxfId="207">
      <pivotArea outline="0" fieldPosition="0">
        <references count="1">
          <reference field="4294967294" count="1" selected="0">
            <x v="2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9">
      <pivotArea outline="0" fieldPosition="0">
        <references count="1">
          <reference field="4294967294" count="1" selected="0">
            <x v="2"/>
          </reference>
        </references>
      </pivotArea>
    </format>
    <format dxfId="2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1">
      <pivotArea outline="0" fieldPosition="0">
        <references count="1">
          <reference field="4294967294" count="1" selected="0">
            <x v="1"/>
          </reference>
        </references>
      </pivotArea>
    </format>
    <format dxfId="2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4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6BA79D-0C74-40EE-9F70-CFA0680E8C31}" name="Tabela dinâmica1" cacheId="7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8:B44" firstHeaderRow="1" firstDataRow="1" firstDataCol="1" rowPageCount="2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61">
        <item x="49"/>
        <item x="23"/>
        <item x="29"/>
        <item x="33"/>
        <item x="18"/>
        <item x="12"/>
        <item x="25"/>
        <item x="3"/>
        <item x="15"/>
        <item x="44"/>
        <item x="46"/>
        <item x="52"/>
        <item x="50"/>
        <item x="53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51"/>
        <item x="20"/>
        <item x="42"/>
        <item x="32"/>
        <item x="37"/>
        <item x="19"/>
        <item x="48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47"/>
        <item x="54"/>
        <item x="55"/>
        <item x="56"/>
        <item x="58"/>
        <item x="57"/>
        <item x="59"/>
        <item t="default"/>
      </items>
    </pivotField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3"/>
  </rowFields>
  <rowItems count="36">
    <i>
      <x/>
    </i>
    <i>
      <x v="2"/>
    </i>
    <i>
      <x v="3"/>
    </i>
    <i>
      <x v="4"/>
    </i>
    <i>
      <x v="5"/>
    </i>
    <i>
      <x v="7"/>
    </i>
    <i>
      <x v="11"/>
    </i>
    <i>
      <x v="12"/>
    </i>
    <i>
      <x v="13"/>
    </i>
    <i>
      <x v="15"/>
    </i>
    <i>
      <x v="16"/>
    </i>
    <i>
      <x v="20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7"/>
    </i>
    <i>
      <x v="39"/>
    </i>
    <i>
      <x v="40"/>
    </i>
    <i>
      <x v="41"/>
    </i>
    <i>
      <x v="43"/>
    </i>
    <i>
      <x v="47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 t="grand">
      <x/>
    </i>
  </rowItems>
  <colItems count="1">
    <i/>
  </colItems>
  <pageFields count="2">
    <pageField fld="2" item="5" hier="-1"/>
    <pageField fld="5" hier="-1"/>
  </pageFields>
  <dataFields count="1">
    <dataField name="Média de VALOR/UN" fld="25" subtotal="average" baseField="0" baseItem="0"/>
  </dataFields>
  <formats count="5">
    <format dxfId="193">
      <pivotArea field="2" type="button" dataOnly="0" labelOnly="1" outline="0" axis="axisPage" fieldPosition="0"/>
    </format>
    <format dxfId="194">
      <pivotArea outline="0" collapsedLevelsAreSubtotals="1" fieldPosition="0"/>
    </format>
    <format dxfId="195">
      <pivotArea dataOnly="0" labelOnly="1" outline="0" axis="axisValues" fieldPosition="0"/>
    </format>
    <format dxfId="196">
      <pivotArea outline="0" collapsedLevelsAreSubtotals="1" fieldPosition="0"/>
    </format>
    <format dxfId="19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23D74-9908-4113-BF65-BF2E1E401BC7}" name="Tabela dinâmica3" cacheId="7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A8:AE27" firstHeaderRow="0" firstDataRow="1" firstDataCol="2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6"/>
        <item h="1"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34">
        <item h="1" x="13"/>
        <item x="2"/>
        <item h="1" x="14"/>
        <item h="1" x="9"/>
        <item h="1" x="16"/>
        <item h="1" x="15"/>
        <item h="1" x="20"/>
        <item h="1" m="1" x="31"/>
        <item x="1"/>
        <item h="1" x="11"/>
        <item h="1" x="12"/>
        <item h="1" x="18"/>
        <item h="1" x="3"/>
        <item h="1" x="6"/>
        <item h="1" x="4"/>
        <item x="0"/>
        <item h="1" x="8"/>
        <item h="1" x="5"/>
        <item h="1" x="7"/>
        <item h="1" x="10"/>
        <item h="1" x="21"/>
        <item h="1" m="1" x="32"/>
        <item h="1" x="28"/>
        <item h="1" x="29"/>
        <item h="1" x="30"/>
        <item h="1" x="17"/>
        <item h="1" x="19"/>
        <item h="1" x="22"/>
        <item h="1" x="23"/>
        <item h="1" x="24"/>
        <item h="1" x="25"/>
        <item h="1" x="26"/>
        <item h="1" x="27"/>
        <item t="default"/>
      </items>
    </pivotField>
    <pivotField axis="axisRow" compact="0" outline="0" showAll="0">
      <items count="61">
        <item x="23"/>
        <item x="29"/>
        <item x="33"/>
        <item x="18"/>
        <item x="12"/>
        <item x="25"/>
        <item x="3"/>
        <item x="15"/>
        <item x="44"/>
        <item x="46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x="47"/>
        <item x="48"/>
        <item x="49"/>
        <item x="50"/>
        <item x="51"/>
        <item x="52"/>
        <item x="53"/>
        <item x="54"/>
        <item x="56"/>
        <item x="58"/>
        <item x="57"/>
        <item x="59"/>
        <item t="default"/>
      </items>
    </pivotField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dataField="1" compact="0" outline="0" showAll="0"/>
  </pivotFields>
  <rowFields count="2">
    <field x="12"/>
    <field x="13"/>
  </rowFields>
  <rowItems count="19">
    <i>
      <x v="1"/>
      <x v="25"/>
    </i>
    <i r="1">
      <x v="44"/>
    </i>
    <i t="default">
      <x v="1"/>
    </i>
    <i>
      <x v="8"/>
      <x v="3"/>
    </i>
    <i r="1">
      <x v="11"/>
    </i>
    <i r="1">
      <x v="14"/>
    </i>
    <i r="1">
      <x v="15"/>
    </i>
    <i r="1">
      <x v="17"/>
    </i>
    <i r="1">
      <x v="18"/>
    </i>
    <i r="1">
      <x v="25"/>
    </i>
    <i r="1">
      <x v="41"/>
    </i>
    <i t="default">
      <x v="8"/>
    </i>
    <i>
      <x v="15"/>
      <x v="6"/>
    </i>
    <i r="1">
      <x v="14"/>
    </i>
    <i r="1">
      <x v="25"/>
    </i>
    <i r="1">
      <x v="41"/>
    </i>
    <i r="1">
      <x v="44"/>
    </i>
    <i t="default"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item="3" hier="-1"/>
    <pageField fld="5" hier="-1"/>
    <pageField fld="15" item="0" hier="-1"/>
  </pageFields>
  <dataFields count="3">
    <dataField name="Média de Km Rodado" fld="21" subtotal="average" baseField="0" baseItem="0"/>
    <dataField name="Média de CPK" fld="27" subtotal="average" baseField="0" baseItem="0" numFmtId="169"/>
    <dataField name="Média de VALOR/UN" fld="25" subtotal="average" baseField="0" baseItem="0" numFmtId="165"/>
  </dataFields>
  <formats count="13">
    <format dxfId="180">
      <pivotArea field="2" type="button" dataOnly="0" labelOnly="1" outline="0" axis="axisPage" fieldPosition="0"/>
    </format>
    <format dxfId="181">
      <pivotArea outline="0" collapsedLevelsAreSubtotals="1" fieldPosition="0"/>
    </format>
    <format dxfId="182">
      <pivotArea dataOnly="0" labelOnly="1" outline="0" axis="axisValues" fieldPosition="0"/>
    </format>
    <format dxfId="183">
      <pivotArea outline="0" collapsedLevelsAreSubtotals="1" fieldPosition="0"/>
    </format>
    <format dxfId="184">
      <pivotArea dataOnly="0" labelOnly="1" outline="0" axis="axisValues" fieldPosition="0"/>
    </format>
    <format dxfId="185">
      <pivotArea outline="0" collapsedLevelsAreSubtotals="1" fieldPosition="0"/>
    </format>
    <format dxfId="186">
      <pivotArea dataOnly="0" labelOnly="1" outline="0" axis="axisValues" fieldPosition="0"/>
    </format>
    <format dxfId="187">
      <pivotArea outline="0" collapsedLevelsAreSubtotals="1" fieldPosition="0"/>
    </format>
    <format dxfId="188">
      <pivotArea dataOnly="0" labelOnly="1" outline="0" axis="axisValues" fieldPosition="0"/>
    </format>
    <format dxfId="189">
      <pivotArea outline="0" fieldPosition="0">
        <references count="1">
          <reference field="4294967294" count="1" selected="0">
            <x v="1"/>
          </reference>
        </references>
      </pivotArea>
    </format>
    <format dxfId="1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1">
      <pivotArea outline="0" fieldPosition="0">
        <references count="1">
          <reference field="4294967294" count="1" selected="0">
            <x v="2"/>
          </reference>
        </references>
      </pivotArea>
    </format>
    <format dxfId="192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A7BF2-33EB-4FA4-85E4-728A79D5C6AA}" name="Tabela dinâmica4" cacheId="7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K8:O27" firstHeaderRow="0" firstDataRow="1" firstDataCol="1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20">
        <item x="7"/>
        <item x="9"/>
        <item x="10"/>
        <item x="8"/>
        <item x="11"/>
        <item x="0"/>
        <item x="1"/>
        <item x="2"/>
        <item x="3"/>
        <item h="1" x="4"/>
        <item h="1" x="5"/>
        <item h="1" x="6"/>
        <item m="1" x="16"/>
        <item m="1" x="15"/>
        <item m="1" x="18"/>
        <item m="1" x="17"/>
        <item m="1" x="14"/>
        <item h="1" x="12"/>
        <item h="1"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>
      <items count="34">
        <item x="13"/>
        <item x="2"/>
        <item x="14"/>
        <item x="19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7"/>
        <item x="18"/>
        <item x="3"/>
        <item x="22"/>
        <item x="23"/>
        <item x="24"/>
        <item x="25"/>
        <item x="26"/>
        <item x="6"/>
        <item x="4"/>
        <item x="0"/>
        <item x="27"/>
        <item x="8"/>
        <item x="5"/>
        <item x="7"/>
        <item x="10"/>
        <item x="21"/>
        <item t="default"/>
      </items>
    </pivotField>
    <pivotField compact="0" outline="0" multipleItemSelectionAllowed="1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19">
    <i>
      <x/>
    </i>
    <i>
      <x v="1"/>
    </i>
    <i>
      <x v="3"/>
    </i>
    <i>
      <x v="4"/>
    </i>
    <i>
      <x v="5"/>
    </i>
    <i>
      <x v="7"/>
    </i>
    <i>
      <x v="9"/>
    </i>
    <i>
      <x v="14"/>
    </i>
    <i>
      <x v="16"/>
    </i>
    <i>
      <x v="17"/>
    </i>
    <i>
      <x v="18"/>
    </i>
    <i>
      <x v="25"/>
    </i>
    <i>
      <x v="26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2" item="5" hier="-1"/>
    <pageField fld="5" hier="-1"/>
    <pageField fld="15" item="0" hier="-1"/>
  </pageFields>
  <dataFields count="4">
    <dataField name="TOTAL DE PNUES" fld="25" subtotal="count" baseField="0" baseItem="0" numFmtId="1"/>
    <dataField name="PREÇO MÉDIO" fld="25" subtotal="average" baseField="0" baseItem="0" numFmtId="165"/>
    <dataField name="TOTAL GERAL" fld="25" baseField="0" baseItem="0" numFmtId="165"/>
    <dataField name="Contagem de PLACA" fld="17" subtotal="count" baseField="0" baseItem="0"/>
  </dataFields>
  <formats count="17">
    <format dxfId="163">
      <pivotArea field="2" type="button" dataOnly="0" labelOnly="1" outline="0" axis="axisPage" fieldPosition="0"/>
    </format>
    <format dxfId="164">
      <pivotArea outline="0" collapsedLevelsAreSubtotals="1" fieldPosition="0"/>
    </format>
    <format dxfId="165">
      <pivotArea dataOnly="0" labelOnly="1" outline="0" axis="axisValues" fieldPosition="0"/>
    </format>
    <format dxfId="166">
      <pivotArea outline="0" collapsedLevelsAreSubtotals="1" fieldPosition="0"/>
    </format>
    <format dxfId="167">
      <pivotArea dataOnly="0" labelOnly="1" outline="0" axis="axisValues" fieldPosition="0"/>
    </format>
    <format dxfId="168">
      <pivotArea outline="0" collapsedLevelsAreSubtotals="1" fieldPosition="0"/>
    </format>
    <format dxfId="169">
      <pivotArea dataOnly="0" labelOnly="1" outline="0" axis="axisValues" fieldPosition="0"/>
    </format>
    <format dxfId="170">
      <pivotArea outline="0" collapsedLevelsAreSubtotals="1" fieldPosition="0"/>
    </format>
    <format dxfId="171">
      <pivotArea dataOnly="0" labelOnly="1" outline="0" axis="axisValues" fieldPosition="0"/>
    </format>
    <format dxfId="172">
      <pivotArea outline="0" fieldPosition="0">
        <references count="1">
          <reference field="4294967294" count="1" selected="0">
            <x v="2"/>
          </reference>
        </references>
      </pivotArea>
    </format>
    <format dxfId="17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4">
      <pivotArea outline="0" fieldPosition="0">
        <references count="1">
          <reference field="4294967294" count="1" selected="0">
            <x v="2"/>
          </reference>
        </references>
      </pivotArea>
    </format>
    <format dxfId="17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6">
      <pivotArea outline="0" fieldPosition="0">
        <references count="1">
          <reference field="4294967294" count="1" selected="0">
            <x v="1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9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CC9641-A918-4D92-800D-5279B9B1DF93}" name="Tabela dinâmica5" cacheId="7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Q8:T20" firstHeaderRow="0" firstDataRow="1" firstDataCol="1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6"/>
        <item h="1"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11"/>
        <item x="12"/>
        <item x="18"/>
        <item x="3"/>
        <item x="6"/>
        <item h="1" x="4"/>
        <item x="0"/>
        <item x="8"/>
        <item x="5"/>
        <item x="7"/>
        <item x="10"/>
        <item x="21"/>
        <item m="1" x="32"/>
        <item x="28"/>
        <item x="29"/>
        <item x="30"/>
        <item h="1" x="17"/>
        <item h="1" x="19"/>
        <item h="1" x="22"/>
        <item h="1" x="23"/>
        <item h="1" x="24"/>
        <item h="1" x="25"/>
        <item h="1" x="26"/>
        <item h="1" x="27"/>
        <item t="default"/>
      </items>
    </pivotField>
    <pivotField compact="0" outline="0" multipleItemSelectionAllowed="1" showAll="0"/>
    <pivotField compact="0" outline="0" multipleItemSelectionAllowed="1" showAll="0"/>
    <pivotField axis="axisPage" compact="0" outline="0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12">
    <i>
      <x/>
    </i>
    <i>
      <x v="1"/>
    </i>
    <i>
      <x v="3"/>
    </i>
    <i>
      <x v="5"/>
    </i>
    <i>
      <x v="8"/>
    </i>
    <i>
      <x v="9"/>
    </i>
    <i>
      <x v="12"/>
    </i>
    <i>
      <x v="15"/>
    </i>
    <i>
      <x v="17"/>
    </i>
    <i>
      <x v="18"/>
    </i>
    <i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item="3" hier="-1"/>
    <pageField fld="5" hier="-1"/>
    <pageField fld="15" hier="-1"/>
  </pageFields>
  <dataFields count="3">
    <dataField name="TOTAL PNEUS" fld="25" subtotal="count" baseField="0" baseItem="0" numFmtId="1"/>
    <dataField name="PREÇO MÉDIO" fld="25" subtotal="average" baseField="0" baseItem="0" numFmtId="165"/>
    <dataField name="TORAL GERAL" fld="25" baseField="0" baseItem="0" numFmtId="165"/>
  </dataFields>
  <formats count="17">
    <format dxfId="146">
      <pivotArea field="2" type="button" dataOnly="0" labelOnly="1" outline="0" axis="axisPage" fieldPosition="0"/>
    </format>
    <format dxfId="147">
      <pivotArea outline="0" collapsedLevelsAreSubtotals="1" fieldPosition="0"/>
    </format>
    <format dxfId="148">
      <pivotArea dataOnly="0" labelOnly="1" outline="0" axis="axisValues" fieldPosition="0"/>
    </format>
    <format dxfId="149">
      <pivotArea outline="0" collapsedLevelsAreSubtotals="1" fieldPosition="0"/>
    </format>
    <format dxfId="150">
      <pivotArea dataOnly="0" labelOnly="1" outline="0" axis="axisValues" fieldPosition="0"/>
    </format>
    <format dxfId="151">
      <pivotArea outline="0" collapsedLevelsAreSubtotals="1" fieldPosition="0"/>
    </format>
    <format dxfId="152">
      <pivotArea dataOnly="0" labelOnly="1" outline="0" axis="axisValues" fieldPosition="0"/>
    </format>
    <format dxfId="153">
      <pivotArea outline="0" collapsedLevelsAreSubtotals="1" fieldPosition="0"/>
    </format>
    <format dxfId="154">
      <pivotArea dataOnly="0" labelOnly="1" outline="0" axis="axisValues" fieldPosition="0"/>
    </format>
    <format dxfId="155">
      <pivotArea outline="0" fieldPosition="0">
        <references count="1">
          <reference field="4294967294" count="1" selected="0">
            <x v="2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7">
      <pivotArea outline="0" fieldPosition="0">
        <references count="1">
          <reference field="4294967294" count="1" selected="0">
            <x v="2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9">
      <pivotArea outline="0" fieldPosition="0">
        <references count="1">
          <reference field="4294967294" count="1" selected="0">
            <x v="1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09BB79-4C20-495D-8C9A-4B6D42C58297}" name="Tabela dinâmica7" cacheId="7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V8:Y24" firstHeaderRow="0" firstDataRow="1" firstDataCol="1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11"/>
        <item x="12"/>
        <item x="18"/>
        <item x="3"/>
        <item x="6"/>
        <item h="1" x="4"/>
        <item x="0"/>
        <item x="8"/>
        <item x="5"/>
        <item x="7"/>
        <item x="10"/>
        <item x="21"/>
        <item m="1" x="32"/>
        <item x="28"/>
        <item x="29"/>
        <item x="30"/>
        <item h="1" x="17"/>
        <item h="1" x="19"/>
        <item h="1" x="22"/>
        <item h="1" x="23"/>
        <item h="1" x="24"/>
        <item h="1" x="25"/>
        <item h="1" x="26"/>
        <item h="1" x="27"/>
        <item t="default"/>
      </items>
    </pivotField>
    <pivotField compact="0" outline="0" multipleItemSelectionAllowed="1" showAll="0"/>
    <pivotField compact="0" outline="0" multipleItemSelectionAllowed="1" showAll="0"/>
    <pivotField axis="axisPage" compact="0" outline="0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16">
    <i>
      <x/>
    </i>
    <i>
      <x v="1"/>
    </i>
    <i>
      <x v="3"/>
    </i>
    <i>
      <x v="4"/>
    </i>
    <i>
      <x v="6"/>
    </i>
    <i>
      <x v="8"/>
    </i>
    <i>
      <x v="9"/>
    </i>
    <i>
      <x v="11"/>
    </i>
    <i>
      <x v="12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item="5" hier="-1"/>
    <pageField fld="5" hier="-1"/>
    <pageField fld="15" hier="-1"/>
  </pageFields>
  <dataFields count="3">
    <dataField name="TOTAL PNEUS" fld="25" subtotal="count" baseField="0" baseItem="0" numFmtId="1"/>
    <dataField name="PREÇO MÉDIO" fld="25" subtotal="average" baseField="0" baseItem="0" numFmtId="165"/>
    <dataField name="TORAL GERAL" fld="25" baseField="0" baseItem="0" numFmtId="165"/>
  </dataFields>
  <formats count="17">
    <format dxfId="129">
      <pivotArea field="2" type="button" dataOnly="0" labelOnly="1" outline="0" axis="axisPage" fieldPosition="0"/>
    </format>
    <format dxfId="130">
      <pivotArea outline="0" collapsedLevelsAreSubtotals="1" fieldPosition="0"/>
    </format>
    <format dxfId="131">
      <pivotArea dataOnly="0" labelOnly="1" outline="0" axis="axisValues" fieldPosition="0"/>
    </format>
    <format dxfId="132">
      <pivotArea outline="0" collapsedLevelsAreSubtotals="1" fieldPosition="0"/>
    </format>
    <format dxfId="133">
      <pivotArea dataOnly="0" labelOnly="1" outline="0" axis="axisValues" fieldPosition="0"/>
    </format>
    <format dxfId="134">
      <pivotArea outline="0" collapsedLevelsAreSubtotals="1" fieldPosition="0"/>
    </format>
    <format dxfId="135">
      <pivotArea dataOnly="0" labelOnly="1" outline="0" axis="axisValues" fieldPosition="0"/>
    </format>
    <format dxfId="136">
      <pivotArea outline="0" collapsedLevelsAreSubtotals="1" fieldPosition="0"/>
    </format>
    <format dxfId="137">
      <pivotArea dataOnly="0" labelOnly="1" outline="0" axis="axisValues" fieldPosition="0"/>
    </format>
    <format dxfId="138">
      <pivotArea outline="0" fieldPosition="0">
        <references count="1">
          <reference field="4294967294" count="1" selected="0">
            <x v="2"/>
          </reference>
        </references>
      </pivotArea>
    </format>
    <format dxfId="1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0">
      <pivotArea outline="0" fieldPosition="0">
        <references count="1">
          <reference field="4294967294" count="1" selected="0">
            <x v="2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2">
      <pivotArea outline="0" fieldPosition="0">
        <references count="1">
          <reference field="4294967294" count="1" selected="0">
            <x v="1"/>
          </reference>
        </references>
      </pivotArea>
    </format>
    <format dxfId="14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5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4A7F5-32C2-40CE-B654-89A2FDE9501A}" name="Tabela dinâmica6" cacheId="7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H8:AL19" firstHeaderRow="0" firstDataRow="1" firstDataCol="2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6"/>
        <item h="1"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34">
        <item h="1" x="13"/>
        <item x="2"/>
        <item h="1" x="14"/>
        <item h="1" x="9"/>
        <item h="1" x="16"/>
        <item h="1" x="15"/>
        <item h="1" x="20"/>
        <item h="1" m="1" x="31"/>
        <item x="1"/>
        <item h="1" x="11"/>
        <item h="1" x="12"/>
        <item h="1" x="18"/>
        <item h="1" x="3"/>
        <item h="1" x="6"/>
        <item h="1" x="4"/>
        <item x="0"/>
        <item h="1" x="8"/>
        <item h="1" x="5"/>
        <item h="1" x="7"/>
        <item h="1" x="10"/>
        <item h="1" x="21"/>
        <item h="1" m="1" x="32"/>
        <item h="1" x="28"/>
        <item h="1" x="29"/>
        <item h="1" x="30"/>
        <item h="1" x="17"/>
        <item h="1" x="19"/>
        <item h="1" x="22"/>
        <item h="1" x="23"/>
        <item h="1" x="24"/>
        <item h="1" x="25"/>
        <item h="1" x="26"/>
        <item h="1" x="27"/>
        <item t="default"/>
      </items>
    </pivotField>
    <pivotField axis="axisRow" compact="0" outline="0" showAll="0">
      <items count="61">
        <item h="1" x="23"/>
        <item x="29"/>
        <item x="33"/>
        <item x="18"/>
        <item x="12"/>
        <item x="25"/>
        <item h="1" x="3"/>
        <item x="15"/>
        <item x="44"/>
        <item x="46"/>
        <item x="35"/>
        <item h="1" x="17"/>
        <item x="38"/>
        <item x="0"/>
        <item h="1" x="1"/>
        <item x="45"/>
        <item x="26"/>
        <item h="1" x="5"/>
        <item x="34"/>
        <item x="10"/>
        <item x="7"/>
        <item x="8"/>
        <item x="22"/>
        <item x="30"/>
        <item x="28"/>
        <item h="1"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h="1" x="47"/>
        <item h="1" x="48"/>
        <item h="1" x="49"/>
        <item h="1" x="50"/>
        <item h="1" x="51"/>
        <item h="1" x="52"/>
        <item h="1" x="53"/>
        <item h="1" x="54"/>
        <item h="1" x="56"/>
        <item h="1" x="58"/>
        <item h="1" x="57"/>
        <item h="1" x="59"/>
        <item t="default"/>
      </items>
    </pivotField>
    <pivotField compact="0" outline="0" multipleItemSelectionAllowed="1" showAll="0"/>
    <pivotField axis="axisPage" compact="0" outline="0" multipleItemSelectionAllowed="1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dataField="1" compact="0" outline="0" showAll="0"/>
  </pivotFields>
  <rowFields count="2">
    <field x="12"/>
    <field x="13"/>
  </rowFields>
  <rowItems count="11">
    <i>
      <x v="1"/>
      <x v="44"/>
    </i>
    <i t="default">
      <x v="1"/>
    </i>
    <i>
      <x v="8"/>
      <x v="3"/>
    </i>
    <i r="1">
      <x v="15"/>
    </i>
    <i r="1">
      <x v="18"/>
    </i>
    <i r="1">
      <x v="41"/>
    </i>
    <i t="default">
      <x v="8"/>
    </i>
    <i>
      <x v="15"/>
      <x v="41"/>
    </i>
    <i r="1">
      <x v="44"/>
    </i>
    <i t="default"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item="3" hier="-1"/>
    <pageField fld="5" hier="-1"/>
    <pageField fld="15" hier="-1"/>
  </pageFields>
  <dataFields count="3">
    <dataField name="Média de Km Rodado" fld="21" subtotal="average" baseField="0" baseItem="0"/>
    <dataField name="Média de CPK" fld="27" subtotal="average" baseField="0" baseItem="0" numFmtId="169"/>
    <dataField name="Média de VALOR/UN" fld="25" subtotal="average" baseField="0" baseItem="0" numFmtId="165"/>
  </dataFields>
  <formats count="13">
    <format dxfId="116">
      <pivotArea field="2" type="button" dataOnly="0" labelOnly="1" outline="0" axis="axisPage" fieldPosition="0"/>
    </format>
    <format dxfId="117">
      <pivotArea outline="0" collapsedLevelsAreSubtotals="1" fieldPosition="0"/>
    </format>
    <format dxfId="118">
      <pivotArea dataOnly="0" labelOnly="1" outline="0" axis="axisValues" fieldPosition="0"/>
    </format>
    <format dxfId="119">
      <pivotArea outline="0" collapsedLevelsAreSubtotals="1" fieldPosition="0"/>
    </format>
    <format dxfId="120">
      <pivotArea dataOnly="0" labelOnly="1" outline="0" axis="axisValues" fieldPosition="0"/>
    </format>
    <format dxfId="121">
      <pivotArea outline="0" collapsedLevelsAreSubtotals="1" fieldPosition="0"/>
    </format>
    <format dxfId="122">
      <pivotArea dataOnly="0" labelOnly="1" outline="0" axis="axisValues" fieldPosition="0"/>
    </format>
    <format dxfId="123">
      <pivotArea outline="0" collapsedLevelsAreSubtotals="1" fieldPosition="0"/>
    </format>
    <format dxfId="124">
      <pivotArea dataOnly="0" labelOnly="1" outline="0" axis="axisValues" fieldPosition="0"/>
    </format>
    <format dxfId="125">
      <pivotArea outline="0" fieldPosition="0">
        <references count="1">
          <reference field="4294967294" count="1" selected="0">
            <x v="1"/>
          </reference>
        </references>
      </pivotArea>
    </format>
    <format dxfId="12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">
      <pivotArea outline="0" fieldPosition="0">
        <references count="1">
          <reference field="4294967294" count="1" selected="0">
            <x v="2"/>
          </reference>
        </references>
      </pivotArea>
    </format>
    <format dxfId="128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8EFC94F6-8995-4282-B4C4-CAFE682396D0}" sourceName="MÊS">
  <pivotTables>
    <pivotTable tabId="40" name="Tabela dinâmica14"/>
    <pivotTable tabId="40" name="Tabela dinâmica11"/>
    <pivotTable tabId="40" name="Tabela dinâmica12"/>
    <pivotTable tabId="40" name="Tabela dinâmica13"/>
    <pivotTable tabId="40" name="Tabela dinâmica20"/>
    <pivotTable tabId="40" name="Tabela dinâmica7"/>
    <pivotTable tabId="40" name="Tabela dinâmica2"/>
    <pivotTable tabId="40" name="Tabela dinâmica3"/>
  </pivotTables>
  <data>
    <tabular pivotCacheId="849875046">
      <items count="14">
        <i x="7"/>
        <i x="9"/>
        <i x="10"/>
        <i x="8"/>
        <i x="11"/>
        <i x="0"/>
        <i x="1"/>
        <i x="2" s="1"/>
        <i x="3"/>
        <i x="4"/>
        <i x="6"/>
        <i x="5"/>
        <i x="12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FILIAL1" xr10:uid="{CC0CF0D2-8EDF-4AC6-A75E-4ADF2EEDAB2E}" sourceName="FILIAL">
  <pivotTables>
    <pivotTable tabId="40" name="Tabela dinâmica14"/>
    <pivotTable tabId="40" name="Tabela dinâmica11"/>
    <pivotTable tabId="40" name="Tabela dinâmica12"/>
    <pivotTable tabId="40" name="Tabela dinâmica13"/>
    <pivotTable tabId="40" name="Tabela dinâmica20"/>
    <pivotTable tabId="40" name="Tabela dinâmica7"/>
    <pivotTable tabId="40" name="Tabela dinâmica2"/>
    <pivotTable tabId="40" name="Tabela dinâmica3"/>
  </pivotTables>
  <data>
    <tabular pivotCacheId="849875046">
      <items count="27">
        <i x="12" s="1"/>
        <i x="3" s="1"/>
        <i x="6" s="1"/>
        <i x="7" s="1"/>
        <i x="13" s="1"/>
        <i x="14" s="1"/>
        <i x="19" s="1"/>
        <i x="10" s="1"/>
        <i x="0" s="1"/>
        <i x="4" s="1"/>
        <i x="5" s="1"/>
        <i x="8" s="1"/>
        <i x="2" s="1"/>
        <i x="11" s="1"/>
        <i x="1" s="1"/>
        <i x="20" s="1" nd="1"/>
        <i x="26" s="1" nd="1"/>
        <i x="21" s="1" nd="1"/>
        <i x="9" s="1" nd="1"/>
        <i x="15" s="1" nd="1"/>
        <i x="18" s="1" nd="1"/>
        <i x="24" s="1" nd="1"/>
        <i x="17" s="1" nd="1"/>
        <i x="16" s="1" nd="1"/>
        <i x="25" s="1" nd="1"/>
        <i x="23" s="1" nd="1"/>
        <i x="2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STADO" xr10:uid="{98DD1E36-A2DE-4D6E-8661-00EB160E2183}" sourceName="ESTADO">
  <pivotTables>
    <pivotTable tabId="40" name="Tabela dinâmica13"/>
    <pivotTable tabId="40" name="Tabela dinâmica11"/>
    <pivotTable tabId="40" name="Tabela dinâmica12"/>
    <pivotTable tabId="40" name="Tabela dinâmica14"/>
    <pivotTable tabId="40" name="Tabela dinâmica20"/>
    <pivotTable tabId="40" name="Tabela dinâmica7"/>
    <pivotTable tabId="40" name="Tabela dinâmica2"/>
    <pivotTable tabId="40" name="Tabela dinâmica3"/>
  </pivotTables>
  <data>
    <tabular pivotCacheId="849875046">
      <items count="7">
        <i x="0" s="1"/>
        <i x="1" s="1"/>
        <i x="2" s="1"/>
        <i x="3" s="1"/>
        <i x="4" s="1" nd="1"/>
        <i x="5" s="1" nd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6D557C44-B391-448A-86D5-A79381E5F3D7}" cache="SegmentaçãodeDados_MÊS" caption="MÊS" rowHeight="241300"/>
  <slicer name="FILIAL 1" xr10:uid="{E78AB28B-5C32-4250-A4E8-A74DAA244876}" cache="SegmentaçãodeDados_FILIAL1" caption="FILIAL" startItem="13" rowHeight="241300"/>
  <slicer name="ESTADO" xr10:uid="{5E50FD60-0331-43A4-86C0-7D11BA1628A4}" cache="SegmentaçãodeDados_ESTADO" caption="ESTADO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A6E84D-C89C-45D9-B71A-218FF9A51DC9}" name="Tabela13" displayName="Tabela13" ref="A2:AB3943" totalsRowShown="0" headerRowDxfId="115" dataDxfId="114" headerRowBorderDxfId="113">
  <autoFilter ref="A2:AB3943" xr:uid="{80A6E84D-C89C-45D9-B71A-218FF9A51DC9}">
    <filterColumn colId="12">
      <filters>
        <filter val="195/65/15"/>
      </filters>
    </filterColumn>
  </autoFilter>
  <sortState xmlns:xlrd2="http://schemas.microsoft.com/office/spreadsheetml/2017/richdata2" ref="A3:AB3943">
    <sortCondition ref="D2:D3943"/>
  </sortState>
  <tableColumns count="28">
    <tableColumn id="1" xr3:uid="{9B594AE8-1C0C-4630-84C1-8E4C6BE00DCB}" name="N.FOGO" dataDxfId="111" totalsRowDxfId="112"/>
    <tableColumn id="20" xr3:uid="{0438E107-E1E2-4686-810F-51790E507E75}" name="DOT" dataDxfId="109" totalsRowDxfId="110"/>
    <tableColumn id="6" xr3:uid="{BC1586DC-6432-401E-9B93-744B1F003A2D}" name="ANO" dataDxfId="107" totalsRowDxfId="108"/>
    <tableColumn id="17" xr3:uid="{C37D04ED-D203-4459-A5DB-37D5D1149BB8}" name="DATA ENVIO" dataDxfId="105" totalsRowDxfId="106"/>
    <tableColumn id="23" xr3:uid="{2FBE90F5-3368-40B6-9DE9-67ED9C079B6A}" name="DATA ALOCADO" dataDxfId="103" totalsRowDxfId="104"/>
    <tableColumn id="18" xr3:uid="{0093E909-82ED-424D-B580-BB0316F3BE92}" name="MÊS" dataDxfId="101" totalsRowDxfId="102"/>
    <tableColumn id="8" xr3:uid="{0BAAFBB4-AA54-46AA-9AF0-E5B42BD6D8CF}" name="EMPRESA" dataDxfId="99" totalsRowDxfId="100"/>
    <tableColumn id="21" xr3:uid="{F3A0508E-3035-4B9F-948E-9D491EB1F638}" name="ESTADO" dataDxfId="97" totalsRowDxfId="98"/>
    <tableColumn id="2" xr3:uid="{E436564B-28A6-4F25-BFC7-6B079570D6F9}" name="FILIAL" dataDxfId="95" totalsRowDxfId="96"/>
    <tableColumn id="3" xr3:uid="{50E439CC-1677-4E9B-BE70-D7A5D8AE6A7D}" name="QUAN" dataDxfId="93" totalsRowDxfId="94"/>
    <tableColumn id="7" xr3:uid="{F8AF378A-A6C6-44F3-9BFD-FFAA0AF9F510}" name="22.5" dataDxfId="91" totalsRowDxfId="92"/>
    <tableColumn id="16" xr3:uid="{410D7317-98D0-4D5E-B1F6-D626858EBAB6}" name="EIXO" dataDxfId="89" totalsRowDxfId="90"/>
    <tableColumn id="10" xr3:uid="{203277CA-1F15-429F-8FE7-42CE40E11B8F}" name="MEDIDA" dataDxfId="87" totalsRowDxfId="88"/>
    <tableColumn id="9" xr3:uid="{0180864A-C1E7-431F-91D9-72E304DBCEEC}" name="MARCA" dataDxfId="85" totalsRowDxfId="86"/>
    <tableColumn id="22" xr3:uid="{F2736EC4-C46E-4410-8C33-1BE87E3E625B}" name="MODELO" dataDxfId="83" totalsRowDxfId="84"/>
    <tableColumn id="28" xr3:uid="{2E3EABFE-5A6C-45C1-90C3-A251AA968BCF}" name="ESTADO PNEU" dataDxfId="81" totalsRowDxfId="82"/>
    <tableColumn id="12" xr3:uid="{CD7DE5BB-B183-4229-96DF-42A62ECFFFB6}" name="VEÍCULO" dataDxfId="79" totalsRowDxfId="80"/>
    <tableColumn id="11" xr3:uid="{1045D0BC-67D3-4BC1-BC44-2C8BDD7AEC36}" name="PLACA" dataDxfId="77" totalsRowDxfId="78"/>
    <tableColumn id="4" xr3:uid="{E5D81A96-1FDC-4362-9D0A-F0B78938F067}" name="KM SOLICITADO" dataDxfId="75" totalsRowDxfId="76"/>
    <tableColumn id="24" xr3:uid="{1BDC6D1E-D9F6-45CE-B629-2AF488AC013B}" name="KM ALOCADO" dataDxfId="73" totalsRowDxfId="74"/>
    <tableColumn id="26" xr3:uid="{1E2EFD4D-98B6-4CBD-B0EC-083DEFA944C8}" name="KM FINAL" dataDxfId="71" totalsRowDxfId="72"/>
    <tableColumn id="25" xr3:uid="{616372AB-F245-4990-8100-0D44ACD3607E}" name="Km Rodado" dataDxfId="69" totalsRowDxfId="70">
      <calculatedColumnFormula>IFERROR(IF(U3-T3 &lt;= 0, "", U3-T3), "")</calculatedColumnFormula>
    </tableColumn>
    <tableColumn id="13" xr3:uid="{076A6C21-9E52-4907-AC4C-BAC5B2F527FA}" name="STATUS" dataDxfId="67" totalsRowDxfId="68"/>
    <tableColumn id="14" xr3:uid="{A76833F8-7464-4739-B3BF-5A3314571F97}" name="FORNECEDOR" dataDxfId="65" totalsRowDxfId="66"/>
    <tableColumn id="15" xr3:uid="{70E5C173-9F32-460A-8876-05BCE629DB76}" name="NF" dataDxfId="63" totalsRowDxfId="64"/>
    <tableColumn id="5" xr3:uid="{8E145E5C-B1EE-4396-BA7D-B482B4D82DEF}" name="VALOR/UN" dataDxfId="61" totalsRowDxfId="62"/>
    <tableColumn id="19" xr3:uid="{4BD41E31-CA91-4634-AAEA-0D0FE3654ED8}" name="TOTAL" dataDxfId="59" totalsRowDxfId="60">
      <calculatedColumnFormula>Tabela13[[#This Row],[VALOR/UN]]*Tabela13[[#This Row],[QUAN]]</calculatedColumnFormula>
    </tableColumn>
    <tableColumn id="27" xr3:uid="{1E278CEE-C532-4769-934F-E45F73829A76}" name="CPK" dataDxfId="58">
      <calculatedColumnFormula>IFERROR(Tabela13[[#This Row],[TOTAL]]/Tabela13[[#This Row],[Km Rodado]],"")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22EFF8-8871-4D79-B5F1-765DB5D661B4}" name="Tabela4" displayName="Tabela4" ref="A1:I510" totalsRowShown="0" headerRowDxfId="57" dataDxfId="56">
  <autoFilter ref="A1:I510" xr:uid="{6022EFF8-8871-4D79-B5F1-765DB5D661B4}">
    <filterColumn colId="0">
      <filters>
        <filter val="2025"/>
      </filters>
    </filterColumn>
    <filterColumn colId="2">
      <filters>
        <dateGroupItem year="2025" dateTimeGrouping="year"/>
        <dateGroupItem year="2024" dateTimeGrouping="year"/>
      </filters>
    </filterColumn>
  </autoFilter>
  <tableColumns count="9">
    <tableColumn id="1" xr3:uid="{28EEC8CC-6DE2-43F2-955D-CC010B9CA2E2}" name="ANO" dataDxfId="55"/>
    <tableColumn id="8" xr3:uid="{535925FB-D67E-4FE3-BF15-828C425CCE88}" name="MÊS"/>
    <tableColumn id="2" xr3:uid="{A76EF0C8-6DDE-4A0D-BD0C-64498361BBB5}" name="DIA" dataDxfId="54"/>
    <tableColumn id="3" xr3:uid="{B85A5463-0D1A-4FD5-8EAC-C77CE07FF74E}" name="V.L UNT." dataDxfId="53"/>
    <tableColumn id="4" xr3:uid="{504059DB-9E33-48E3-B7A6-E2893FC39FEA}" name="QUANT" dataDxfId="52"/>
    <tableColumn id="9" xr3:uid="{6A25DD9B-8DC1-4490-8EA5-345917FAA678}" name="Estado" dataDxfId="51"/>
    <tableColumn id="5" xr3:uid="{A83DD4B5-0E71-4105-887E-B9E4D7301B6C}" name="FILIAL" dataDxfId="50"/>
    <tableColumn id="6" xr3:uid="{0D76C8F1-846A-43A9-9EEB-D0C9E16135E0}" name="TOTAL" dataDxfId="49">
      <calculatedColumnFormula>E2*D2</calculatedColumnFormula>
    </tableColumn>
    <tableColumn id="7" xr3:uid="{D5E06F9F-8B4E-472A-8F2E-09E54318C587}" name="Eviado Financeiro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15AE531-1DE0-4A0E-A0FC-EE61C7D4BB23}" name="Tabela28" displayName="Tabela28" ref="A2:S1566" totalsRowShown="0" headerRowDxfId="38" dataDxfId="37" headerRowBorderDxfId="35" tableBorderDxfId="36">
  <autoFilter ref="A2:S1566" xr:uid="{F15AE531-1DE0-4A0E-A0FC-EE61C7D4BB23}"/>
  <tableColumns count="19">
    <tableColumn id="1" xr3:uid="{96A47519-3F65-4857-94C4-4305B71A5F4F}" name="DATA" dataDxfId="34"/>
    <tableColumn id="19" xr3:uid="{92E1C3CF-78F6-45B4-ABCE-27D805100472}" name="MÊS" dataDxfId="33"/>
    <tableColumn id="2" xr3:uid="{BF7BCD6A-295F-4BC2-AB94-37DA00D58753}" name="EMPRESA" dataDxfId="32"/>
    <tableColumn id="18" xr3:uid="{6C29A0F1-9791-49D3-AAE6-F2BA3453A494}" name="ESTADO" dataDxfId="31"/>
    <tableColumn id="3" xr3:uid="{9F3C7915-B70D-48DA-9320-3CFF28180889}" name="FILIAL" dataDxfId="30"/>
    <tableColumn id="4" xr3:uid="{FD144478-94A4-4618-BBEA-47E44815FFA0}" name="QUAN" dataDxfId="29"/>
    <tableColumn id="5" xr3:uid="{62FED16E-158D-4FA7-91EE-1D20A75A7356}" name="ARO" dataDxfId="28"/>
    <tableColumn id="6" xr3:uid="{F36FADC8-C927-4A00-8F96-CC20358010B0}" name="EIXO" dataDxfId="27"/>
    <tableColumn id="7" xr3:uid="{1F5ACD79-A000-49A1-A35B-FD9681D82F41}" name="MEDIDA" dataDxfId="26"/>
    <tableColumn id="8" xr3:uid="{F543B169-BB00-4A15-8594-8C3D1A9DD41F}" name="MARCA" dataDxfId="25"/>
    <tableColumn id="9" xr3:uid="{54371A8F-CDD2-4704-A2AB-1310AE04B716}" name="DOT" dataDxfId="24"/>
    <tableColumn id="10" xr3:uid="{2FDE8D39-5A93-46DC-A68B-D76410935C84}" name="N FOGO" dataDxfId="23"/>
    <tableColumn id="17" xr3:uid="{B8134B48-25E0-477A-90F2-609989645A7D}" name="SULCO RETORNO" dataDxfId="22"/>
    <tableColumn id="11" xr3:uid="{331FF61C-19C5-4AAE-A2EE-D45CD3CCF2E0}" name="VEÍCULO" dataDxfId="21"/>
    <tableColumn id="12" xr3:uid="{8864A618-1806-48DD-97DD-60743AACD576}" name="PLACA" dataDxfId="20"/>
    <tableColumn id="13" xr3:uid="{864DFA28-EDA5-4951-9B97-441436550B33}" name="KM" dataDxfId="19"/>
    <tableColumn id="14" xr3:uid="{82FE7207-F48D-42CA-A256-5A13E2154EBA}" name="STATUS ENVIO" dataDxfId="18"/>
    <tableColumn id="15" xr3:uid="{88336796-B4FB-4505-8AEE-283C019429AB}" name="DATA RETORNO" dataDxfId="17"/>
    <tableColumn id="16" xr3:uid="{6E473C18-2AC2-45A6-86F3-8938546E6DCC}" name="STATUS RETORNO" dataDxfId="16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91ECB72-135B-4F54-B03D-A4BD3FCC6E2E}" name="Tabela139" displayName="Tabela139" ref="A2:N545" totalsRowShown="0" headerRowDxfId="15" dataDxfId="14">
  <autoFilter ref="A2:N545" xr:uid="{091ECB72-135B-4F54-B03D-A4BD3FCC6E2E}">
    <filterColumn colId="13">
      <filters>
        <filter val="1"/>
        <filter val="16"/>
        <filter val="18"/>
        <filter val="2"/>
        <filter val="4"/>
        <filter val="6"/>
        <filter val="8"/>
      </filters>
    </filterColumn>
  </autoFilter>
  <tableColumns count="14">
    <tableColumn id="1" xr3:uid="{0BDD11A0-7FF9-4863-AE2B-E6A51B119889}" name="DATA" dataDxfId="13"/>
    <tableColumn id="14" xr3:uid="{E426170F-6815-4828-A7C2-FDECC2C4388A}" name="DATA DE EMISSÃO" dataDxfId="12"/>
    <tableColumn id="8" xr3:uid="{CBC86F74-8C41-4FBE-9728-CDF2FA2BD7A7}" name="FORNECEDOR" dataDxfId="11"/>
    <tableColumn id="11" xr3:uid="{BCACE66D-6501-4374-8DAC-16139FFAEE53}" name="CNPJ" dataDxfId="10"/>
    <tableColumn id="3" xr3:uid="{B718336F-6580-4CC1-AE53-5BBA17A0EA73}" name="QUAN" dataDxfId="9"/>
    <tableColumn id="7" xr3:uid="{04B4528F-03F4-48FA-B244-70806237B946}" name="ARO" dataDxfId="8"/>
    <tableColumn id="10" xr3:uid="{D8DC5CCB-1E92-43F7-A60D-EB0DFD8E53C5}" name="MEDIDA" dataDxfId="7"/>
    <tableColumn id="9" xr3:uid="{E0204A2E-2921-4A37-B1D6-C465365B8702}" name="MARCA" dataDxfId="6"/>
    <tableColumn id="2" xr3:uid="{B4976833-5109-46AE-9C56-FEF1ADFAA128}" name="V. UNT" dataDxfId="5"/>
    <tableColumn id="6" xr3:uid="{4AEE15A7-E57E-4AF2-A8A6-96A108166302}" name="V.TOTAL" dataDxfId="4">
      <calculatedColumnFormula>Tabela139[[#This Row],[V. UNT]]*Tabela139[[#This Row],[QUAN]]</calculatedColumnFormula>
    </tableColumn>
    <tableColumn id="4" xr3:uid="{9884A29C-CD9B-4D26-BDA3-24C9E016C83D}" name="N.F" dataDxfId="3"/>
    <tableColumn id="13" xr3:uid="{530618A7-4858-45E1-AEDC-F04A4BD13BD1}" name="ENVIADOS" dataDxfId="2"/>
    <tableColumn id="5" xr3:uid="{F3DEF2B0-AF28-4337-B4EF-FB496309D520}" name="LANÇADA" dataDxfId="1"/>
    <tableColumn id="12" xr3:uid="{F598D8CA-EF74-436F-8A30-3059B6DBAE7C}" name="ESTOQUE" dataDxfId="0">
      <calculatedColumnFormula>Tabela139[[#This Row],[QUAN]]-Tabela139[[#This Row],[ENVIADOS]]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table" Target="../tables/table2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7" Type="http://schemas.openxmlformats.org/officeDocument/2006/relationships/pivotTable" Target="../pivotTables/pivotTable17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5" Type="http://schemas.openxmlformats.org/officeDocument/2006/relationships/pivotTable" Target="../pivotTables/pivotTable15.xml"/><Relationship Id="rId4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0.xml"/><Relationship Id="rId2" Type="http://schemas.openxmlformats.org/officeDocument/2006/relationships/pivotTable" Target="../pivotTables/pivotTable19.xml"/><Relationship Id="rId1" Type="http://schemas.openxmlformats.org/officeDocument/2006/relationships/pivotTable" Target="../pivotTables/pivotTable18.xml"/><Relationship Id="rId5" Type="http://schemas.openxmlformats.org/officeDocument/2006/relationships/pivotTable" Target="../pivotTables/pivotTable22.xml"/><Relationship Id="rId4" Type="http://schemas.openxmlformats.org/officeDocument/2006/relationships/pivotTable" Target="../pivotTables/pivotTable2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5.xml"/><Relationship Id="rId7" Type="http://schemas.openxmlformats.org/officeDocument/2006/relationships/pivotTable" Target="../pivotTables/pivotTable29.xml"/><Relationship Id="rId2" Type="http://schemas.openxmlformats.org/officeDocument/2006/relationships/pivotTable" Target="../pivotTables/pivotTable24.xml"/><Relationship Id="rId1" Type="http://schemas.openxmlformats.org/officeDocument/2006/relationships/pivotTable" Target="../pivotTables/pivotTable23.xml"/><Relationship Id="rId6" Type="http://schemas.openxmlformats.org/officeDocument/2006/relationships/pivotTable" Target="../pivotTables/pivotTable28.xml"/><Relationship Id="rId5" Type="http://schemas.openxmlformats.org/officeDocument/2006/relationships/pivotTable" Target="../pivotTables/pivotTable27.xml"/><Relationship Id="rId4" Type="http://schemas.openxmlformats.org/officeDocument/2006/relationships/pivotTable" Target="../pivotTables/pivot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D31B3-ECA6-4F09-830C-A61AA3856CBE}">
  <sheetPr codeName="Planilha9"/>
  <dimension ref="A1"/>
  <sheetViews>
    <sheetView topLeftCell="W4" zoomScaleNormal="100" workbookViewId="0">
      <selection activeCell="W4" sqref="W4"/>
    </sheetView>
  </sheetViews>
  <sheetFormatPr defaultColWidth="9.140625" defaultRowHeight="15"/>
  <cols>
    <col min="1" max="16384" width="9.140625" style="20"/>
  </cols>
  <sheetData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F3266-E169-4B9D-8365-F2EFB6014A39}">
  <sheetPr codeName="Planilha22"/>
  <dimension ref="A1:Q99"/>
  <sheetViews>
    <sheetView topLeftCell="E24" zoomScale="85" zoomScaleNormal="85" workbookViewId="0">
      <selection activeCell="E24" sqref="E24"/>
    </sheetView>
  </sheetViews>
  <sheetFormatPr defaultRowHeight="15"/>
  <cols>
    <col min="1" max="1" width="16" bestFit="1" customWidth="1"/>
    <col min="2" max="2" width="16.140625" bestFit="1" customWidth="1"/>
    <col min="3" max="3" width="15.28515625" bestFit="1" customWidth="1"/>
    <col min="4" max="4" width="18" bestFit="1" customWidth="1"/>
    <col min="5" max="5" width="19.140625" bestFit="1" customWidth="1"/>
    <col min="6" max="6" width="15.28515625" bestFit="1" customWidth="1"/>
    <col min="7" max="7" width="15" bestFit="1" customWidth="1"/>
    <col min="9" max="9" width="18" bestFit="1" customWidth="1"/>
    <col min="10" max="10" width="19.140625" bestFit="1" customWidth="1"/>
    <col min="11" max="11" width="20.7109375" style="19" bestFit="1" customWidth="1"/>
    <col min="12" max="13" width="13.7109375" bestFit="1" customWidth="1"/>
    <col min="14" max="14" width="12.5703125" bestFit="1" customWidth="1"/>
    <col min="15" max="15" width="13.7109375" bestFit="1" customWidth="1"/>
    <col min="16" max="16" width="19.140625" bestFit="1" customWidth="1"/>
    <col min="17" max="17" width="15.7109375" bestFit="1" customWidth="1"/>
    <col min="18" max="18" width="15.28515625" bestFit="1" customWidth="1"/>
    <col min="19" max="19" width="14.7109375" customWidth="1"/>
    <col min="20" max="20" width="19.140625" bestFit="1" customWidth="1"/>
    <col min="21" max="21" width="15.7109375" bestFit="1" customWidth="1"/>
    <col min="22" max="22" width="10.5703125" bestFit="1" customWidth="1"/>
    <col min="23" max="23" width="10" bestFit="1" customWidth="1"/>
    <col min="24" max="25" width="19.7109375" bestFit="1" customWidth="1"/>
  </cols>
  <sheetData>
    <row r="1" spans="1:17">
      <c r="K1"/>
    </row>
    <row r="3" spans="1:17">
      <c r="A3" s="15" t="s">
        <v>0</v>
      </c>
      <c r="B3" t="s">
        <v>1</v>
      </c>
      <c r="C3" t="s">
        <v>2</v>
      </c>
      <c r="E3" s="15" t="s">
        <v>0</v>
      </c>
      <c r="F3" t="s">
        <v>2</v>
      </c>
      <c r="G3" t="s">
        <v>1</v>
      </c>
      <c r="J3" s="15" t="s">
        <v>2</v>
      </c>
      <c r="K3" s="15" t="s">
        <v>3</v>
      </c>
      <c r="P3" s="15" t="s">
        <v>0</v>
      </c>
      <c r="Q3" t="s">
        <v>4</v>
      </c>
    </row>
    <row r="4" spans="1:17">
      <c r="A4" s="5" t="s">
        <v>5</v>
      </c>
      <c r="B4">
        <v>112</v>
      </c>
      <c r="C4">
        <v>46653.34</v>
      </c>
      <c r="E4" s="5" t="s">
        <v>6</v>
      </c>
      <c r="F4" s="17">
        <v>7125.87</v>
      </c>
      <c r="G4">
        <v>10</v>
      </c>
      <c r="J4" s="15" t="s">
        <v>0</v>
      </c>
      <c r="K4">
        <v>14</v>
      </c>
      <c r="L4">
        <v>15</v>
      </c>
      <c r="M4">
        <v>16</v>
      </c>
      <c r="N4" t="s">
        <v>7</v>
      </c>
      <c r="O4" t="s">
        <v>8</v>
      </c>
      <c r="P4" s="5" t="s">
        <v>6</v>
      </c>
      <c r="Q4">
        <v>2</v>
      </c>
    </row>
    <row r="5" spans="1:17">
      <c r="A5" s="5" t="s">
        <v>9</v>
      </c>
      <c r="B5">
        <v>4</v>
      </c>
      <c r="C5">
        <v>1404</v>
      </c>
      <c r="E5" s="5" t="s">
        <v>10</v>
      </c>
      <c r="F5" s="17">
        <v>1621.8799999999999</v>
      </c>
      <c r="G5">
        <v>4</v>
      </c>
      <c r="J5" s="5" t="s">
        <v>11</v>
      </c>
      <c r="K5" s="17">
        <v>10657.66</v>
      </c>
      <c r="L5" s="17">
        <v>12636.780000000002</v>
      </c>
      <c r="M5" s="17">
        <v>32299.970000000008</v>
      </c>
      <c r="N5" s="17">
        <v>2966.76</v>
      </c>
      <c r="O5" s="17">
        <v>58561.170000000013</v>
      </c>
      <c r="P5" s="16">
        <v>16</v>
      </c>
      <c r="Q5">
        <v>2</v>
      </c>
    </row>
    <row r="6" spans="1:17">
      <c r="A6" s="5" t="s">
        <v>12</v>
      </c>
      <c r="B6">
        <v>28</v>
      </c>
      <c r="C6">
        <v>10018</v>
      </c>
      <c r="E6" s="5" t="s">
        <v>13</v>
      </c>
      <c r="F6" s="17">
        <v>5837.7800000000007</v>
      </c>
      <c r="G6">
        <v>16</v>
      </c>
      <c r="J6" s="5" t="s">
        <v>8</v>
      </c>
      <c r="K6" s="17">
        <v>10657.66</v>
      </c>
      <c r="L6" s="17">
        <v>12636.780000000002</v>
      </c>
      <c r="M6" s="17">
        <v>32299.970000000008</v>
      </c>
      <c r="N6" s="17">
        <v>2966.76</v>
      </c>
      <c r="O6" s="17">
        <v>58561.170000000013</v>
      </c>
      <c r="P6" s="5" t="s">
        <v>10</v>
      </c>
      <c r="Q6">
        <v>2</v>
      </c>
    </row>
    <row r="7" spans="1:17">
      <c r="A7" s="5" t="s">
        <v>14</v>
      </c>
      <c r="B7">
        <v>1</v>
      </c>
      <c r="C7">
        <v>485.83</v>
      </c>
      <c r="E7" s="5" t="s">
        <v>15</v>
      </c>
      <c r="F7" s="17">
        <v>2792.56</v>
      </c>
      <c r="G7">
        <v>10</v>
      </c>
      <c r="K7"/>
      <c r="P7" s="16">
        <v>14</v>
      </c>
      <c r="Q7">
        <v>2</v>
      </c>
    </row>
    <row r="8" spans="1:17">
      <c r="A8" s="5" t="s">
        <v>8</v>
      </c>
      <c r="B8">
        <v>145</v>
      </c>
      <c r="C8">
        <v>58561.17</v>
      </c>
      <c r="E8" s="5" t="s">
        <v>16</v>
      </c>
      <c r="F8" s="17">
        <v>668</v>
      </c>
      <c r="G8">
        <v>2</v>
      </c>
      <c r="K8"/>
      <c r="P8" s="16">
        <v>16</v>
      </c>
      <c r="Q8">
        <v>2</v>
      </c>
    </row>
    <row r="9" spans="1:17">
      <c r="E9" s="5" t="s">
        <v>17</v>
      </c>
      <c r="F9" s="17">
        <v>2774.2</v>
      </c>
      <c r="G9">
        <v>10</v>
      </c>
      <c r="K9"/>
      <c r="P9" s="5" t="s">
        <v>13</v>
      </c>
      <c r="Q9">
        <v>2</v>
      </c>
    </row>
    <row r="10" spans="1:17">
      <c r="E10" s="5" t="s">
        <v>18</v>
      </c>
      <c r="F10" s="17">
        <v>3297.96</v>
      </c>
      <c r="G10">
        <v>6</v>
      </c>
      <c r="K10"/>
      <c r="P10" s="16">
        <v>14</v>
      </c>
      <c r="Q10">
        <v>2</v>
      </c>
    </row>
    <row r="11" spans="1:17">
      <c r="E11" s="5" t="s">
        <v>19</v>
      </c>
      <c r="F11" s="17">
        <v>5212.3</v>
      </c>
      <c r="G11">
        <v>14</v>
      </c>
      <c r="K11"/>
      <c r="P11" s="16">
        <v>15</v>
      </c>
      <c r="Q11">
        <v>2</v>
      </c>
    </row>
    <row r="12" spans="1:17">
      <c r="E12" s="5" t="s">
        <v>20</v>
      </c>
      <c r="F12" s="17">
        <v>7059.31</v>
      </c>
      <c r="G12">
        <v>20</v>
      </c>
      <c r="K12"/>
      <c r="P12" s="16">
        <v>16</v>
      </c>
      <c r="Q12">
        <v>2</v>
      </c>
    </row>
    <row r="13" spans="1:17">
      <c r="A13" s="15" t="s">
        <v>0</v>
      </c>
      <c r="B13" s="17" t="s">
        <v>2</v>
      </c>
      <c r="E13" s="5" t="s">
        <v>21</v>
      </c>
      <c r="F13" s="17">
        <v>2009.6399999999999</v>
      </c>
      <c r="G13">
        <v>6</v>
      </c>
      <c r="K13"/>
      <c r="P13" s="5" t="s">
        <v>15</v>
      </c>
      <c r="Q13">
        <v>2</v>
      </c>
    </row>
    <row r="14" spans="1:17">
      <c r="A14" s="5" t="s">
        <v>22</v>
      </c>
      <c r="B14" s="17">
        <v>37638.199999999997</v>
      </c>
      <c r="E14" s="5" t="s">
        <v>23</v>
      </c>
      <c r="F14" s="17">
        <v>426.76</v>
      </c>
      <c r="G14">
        <v>2</v>
      </c>
      <c r="K14"/>
      <c r="P14" s="16">
        <v>14</v>
      </c>
      <c r="Q14">
        <v>2</v>
      </c>
    </row>
    <row r="15" spans="1:17">
      <c r="A15" s="5" t="s">
        <v>24</v>
      </c>
      <c r="B15" s="17">
        <v>20922.969999999994</v>
      </c>
      <c r="E15" s="5" t="s">
        <v>25</v>
      </c>
      <c r="F15" s="17">
        <v>485.83</v>
      </c>
      <c r="G15">
        <v>1</v>
      </c>
      <c r="K15"/>
      <c r="P15" s="16">
        <v>15</v>
      </c>
      <c r="Q15">
        <v>2</v>
      </c>
    </row>
    <row r="16" spans="1:17">
      <c r="A16" s="5" t="s">
        <v>8</v>
      </c>
      <c r="B16" s="17">
        <v>58561.169999999991</v>
      </c>
      <c r="E16" s="5" t="s">
        <v>26</v>
      </c>
      <c r="F16" s="17">
        <v>1404</v>
      </c>
      <c r="G16">
        <v>4</v>
      </c>
      <c r="K16"/>
      <c r="P16" s="5" t="s">
        <v>16</v>
      </c>
      <c r="Q16">
        <v>2</v>
      </c>
    </row>
    <row r="17" spans="1:17">
      <c r="E17" s="5" t="s">
        <v>27</v>
      </c>
      <c r="F17" s="17">
        <v>12538.099999999999</v>
      </c>
      <c r="G17">
        <v>30</v>
      </c>
      <c r="K17"/>
      <c r="P17" s="16">
        <v>14</v>
      </c>
      <c r="Q17">
        <v>2</v>
      </c>
    </row>
    <row r="18" spans="1:17">
      <c r="E18" s="5" t="s">
        <v>28</v>
      </c>
      <c r="F18" s="17">
        <v>5306.98</v>
      </c>
      <c r="G18">
        <v>10</v>
      </c>
      <c r="K18"/>
      <c r="P18" s="5" t="s">
        <v>17</v>
      </c>
      <c r="Q18">
        <v>2</v>
      </c>
    </row>
    <row r="19" spans="1:17">
      <c r="A19" s="17" t="s">
        <v>2</v>
      </c>
      <c r="E19" s="5" t="s">
        <v>8</v>
      </c>
      <c r="F19" s="17">
        <v>58561.17</v>
      </c>
      <c r="G19">
        <v>145</v>
      </c>
      <c r="K19"/>
      <c r="P19" s="16">
        <v>14</v>
      </c>
      <c r="Q19">
        <v>2</v>
      </c>
    </row>
    <row r="20" spans="1:17">
      <c r="A20" s="17">
        <v>58561.169999999991</v>
      </c>
      <c r="K20"/>
      <c r="P20" s="16">
        <v>15</v>
      </c>
      <c r="Q20">
        <v>2</v>
      </c>
    </row>
    <row r="21" spans="1:17">
      <c r="K21"/>
      <c r="P21" s="5" t="s">
        <v>18</v>
      </c>
      <c r="Q21">
        <v>2</v>
      </c>
    </row>
    <row r="22" spans="1:17">
      <c r="A22" s="17" t="s">
        <v>1</v>
      </c>
      <c r="K22"/>
      <c r="P22" s="16">
        <v>15</v>
      </c>
      <c r="Q22">
        <v>2</v>
      </c>
    </row>
    <row r="23" spans="1:17">
      <c r="A23">
        <v>145</v>
      </c>
      <c r="K23"/>
      <c r="P23" s="16">
        <v>16</v>
      </c>
      <c r="Q23">
        <v>2</v>
      </c>
    </row>
    <row r="24" spans="1:17">
      <c r="E24" s="69"/>
      <c r="F24" s="70"/>
      <c r="G24" s="71"/>
      <c r="K24"/>
      <c r="P24" s="5" t="s">
        <v>19</v>
      </c>
      <c r="Q24">
        <v>2</v>
      </c>
    </row>
    <row r="25" spans="1:17">
      <c r="E25" s="72"/>
      <c r="F25" s="73"/>
      <c r="G25" s="74"/>
      <c r="K25"/>
      <c r="P25" s="16">
        <v>14</v>
      </c>
      <c r="Q25">
        <v>2</v>
      </c>
    </row>
    <row r="26" spans="1:17">
      <c r="E26" s="72"/>
      <c r="F26" s="73"/>
      <c r="G26" s="74"/>
      <c r="K26"/>
      <c r="P26" s="16">
        <v>15</v>
      </c>
      <c r="Q26">
        <v>2</v>
      </c>
    </row>
    <row r="27" spans="1:17">
      <c r="E27" s="72"/>
      <c r="F27" s="73"/>
      <c r="G27" s="74"/>
      <c r="K27"/>
      <c r="P27" s="16">
        <v>16</v>
      </c>
      <c r="Q27">
        <v>2</v>
      </c>
    </row>
    <row r="28" spans="1:17">
      <c r="E28" s="72"/>
      <c r="F28" s="73"/>
      <c r="G28" s="74"/>
      <c r="K28"/>
      <c r="P28" s="5" t="s">
        <v>20</v>
      </c>
      <c r="Q28">
        <v>1.8181818181818181</v>
      </c>
    </row>
    <row r="29" spans="1:17">
      <c r="E29" s="72"/>
      <c r="F29" s="73"/>
      <c r="G29" s="74"/>
      <c r="K29"/>
      <c r="P29" s="16">
        <v>14</v>
      </c>
      <c r="Q29">
        <v>2</v>
      </c>
    </row>
    <row r="30" spans="1:17">
      <c r="E30" s="72"/>
      <c r="F30" s="73"/>
      <c r="G30" s="74"/>
      <c r="K30"/>
      <c r="P30" s="16">
        <v>15</v>
      </c>
      <c r="Q30">
        <v>2</v>
      </c>
    </row>
    <row r="31" spans="1:17">
      <c r="E31" s="72"/>
      <c r="F31" s="73"/>
      <c r="G31" s="74"/>
      <c r="K31"/>
      <c r="P31" s="16">
        <v>16</v>
      </c>
      <c r="Q31">
        <v>1.3333333333333333</v>
      </c>
    </row>
    <row r="32" spans="1:17">
      <c r="E32" s="72"/>
      <c r="F32" s="73"/>
      <c r="G32" s="74"/>
      <c r="K32"/>
      <c r="P32" s="16" t="s">
        <v>7</v>
      </c>
      <c r="Q32">
        <v>2</v>
      </c>
    </row>
    <row r="33" spans="5:17">
      <c r="E33" s="72"/>
      <c r="F33" s="73"/>
      <c r="G33" s="74"/>
      <c r="K33"/>
      <c r="P33" s="5" t="s">
        <v>21</v>
      </c>
      <c r="Q33">
        <v>2</v>
      </c>
    </row>
    <row r="34" spans="5:17">
      <c r="E34" s="72"/>
      <c r="F34" s="73"/>
      <c r="G34" s="74"/>
      <c r="K34"/>
      <c r="P34" s="16">
        <v>14</v>
      </c>
      <c r="Q34">
        <v>2</v>
      </c>
    </row>
    <row r="35" spans="5:17">
      <c r="E35" s="72"/>
      <c r="F35" s="73"/>
      <c r="G35" s="74"/>
      <c r="K35"/>
      <c r="P35" s="16">
        <v>15</v>
      </c>
      <c r="Q35">
        <v>2</v>
      </c>
    </row>
    <row r="36" spans="5:17">
      <c r="E36" s="72"/>
      <c r="F36" s="73"/>
      <c r="G36" s="74"/>
      <c r="K36"/>
      <c r="P36" s="5" t="s">
        <v>23</v>
      </c>
      <c r="Q36">
        <v>2</v>
      </c>
    </row>
    <row r="37" spans="5:17">
      <c r="E37" s="72"/>
      <c r="F37" s="73"/>
      <c r="G37" s="74"/>
      <c r="K37"/>
      <c r="P37" s="16">
        <v>15</v>
      </c>
      <c r="Q37">
        <v>2</v>
      </c>
    </row>
    <row r="38" spans="5:17">
      <c r="E38" s="72"/>
      <c r="F38" s="73"/>
      <c r="G38" s="74"/>
      <c r="K38"/>
      <c r="P38" s="5" t="s">
        <v>25</v>
      </c>
      <c r="Q38">
        <v>1</v>
      </c>
    </row>
    <row r="39" spans="5:17">
      <c r="E39" s="72"/>
      <c r="F39" s="73"/>
      <c r="G39" s="74"/>
      <c r="K39"/>
      <c r="P39" s="16">
        <v>16</v>
      </c>
      <c r="Q39">
        <v>1</v>
      </c>
    </row>
    <row r="40" spans="5:17">
      <c r="E40" s="72"/>
      <c r="F40" s="73"/>
      <c r="G40" s="74"/>
      <c r="K40"/>
      <c r="P40" s="5" t="s">
        <v>26</v>
      </c>
      <c r="Q40">
        <v>2</v>
      </c>
    </row>
    <row r="41" spans="5:17">
      <c r="E41" s="75"/>
      <c r="F41" s="76"/>
      <c r="G41" s="77"/>
      <c r="K41"/>
      <c r="P41" s="16">
        <v>15</v>
      </c>
      <c r="Q41">
        <v>2</v>
      </c>
    </row>
    <row r="42" spans="5:17">
      <c r="K42"/>
      <c r="P42" s="5" t="s">
        <v>27</v>
      </c>
      <c r="Q42">
        <v>2</v>
      </c>
    </row>
    <row r="43" spans="5:17">
      <c r="K43"/>
      <c r="P43" s="16">
        <v>14</v>
      </c>
      <c r="Q43">
        <v>2</v>
      </c>
    </row>
    <row r="44" spans="5:17">
      <c r="K44"/>
      <c r="P44" s="16">
        <v>15</v>
      </c>
      <c r="Q44">
        <v>2</v>
      </c>
    </row>
    <row r="45" spans="5:17">
      <c r="K45"/>
      <c r="P45" s="16">
        <v>16</v>
      </c>
      <c r="Q45">
        <v>2</v>
      </c>
    </row>
    <row r="46" spans="5:17">
      <c r="K46"/>
      <c r="P46" s="16" t="s">
        <v>7</v>
      </c>
      <c r="Q46">
        <v>2</v>
      </c>
    </row>
    <row r="47" spans="5:17">
      <c r="K47"/>
      <c r="P47" s="5" t="s">
        <v>28</v>
      </c>
      <c r="Q47">
        <v>2</v>
      </c>
    </row>
    <row r="48" spans="5:17">
      <c r="K48"/>
      <c r="P48" s="16">
        <v>16</v>
      </c>
      <c r="Q48">
        <v>2</v>
      </c>
    </row>
    <row r="49" spans="11:17">
      <c r="K49"/>
      <c r="P49" s="5" t="s">
        <v>8</v>
      </c>
      <c r="Q49">
        <v>1.9594594594594594</v>
      </c>
    </row>
    <row r="50" spans="11:17">
      <c r="K50"/>
    </row>
    <row r="51" spans="11:17">
      <c r="K51"/>
    </row>
    <row r="52" spans="11:17">
      <c r="K52"/>
    </row>
    <row r="53" spans="11:17">
      <c r="K53"/>
    </row>
    <row r="54" spans="11:17">
      <c r="K54"/>
    </row>
    <row r="55" spans="11:17">
      <c r="K55"/>
    </row>
    <row r="56" spans="11:17">
      <c r="K56"/>
    </row>
    <row r="57" spans="11:17">
      <c r="K57"/>
    </row>
    <row r="58" spans="11:17">
      <c r="K58"/>
    </row>
    <row r="59" spans="11:17">
      <c r="K59"/>
    </row>
    <row r="60" spans="11:17">
      <c r="K60"/>
    </row>
    <row r="61" spans="11:17">
      <c r="K61"/>
    </row>
    <row r="62" spans="11:17">
      <c r="K62"/>
    </row>
    <row r="63" spans="11:17">
      <c r="K63"/>
    </row>
    <row r="64" spans="11:17">
      <c r="K64"/>
    </row>
    <row r="65" spans="11:11">
      <c r="K65"/>
    </row>
    <row r="66" spans="11:11">
      <c r="K66"/>
    </row>
    <row r="67" spans="11:11">
      <c r="K67"/>
    </row>
    <row r="68" spans="11:11">
      <c r="K68"/>
    </row>
    <row r="69" spans="11:11">
      <c r="K69"/>
    </row>
    <row r="70" spans="11:11">
      <c r="K70"/>
    </row>
    <row r="71" spans="11:11">
      <c r="K71"/>
    </row>
    <row r="72" spans="11:11">
      <c r="K72"/>
    </row>
    <row r="73" spans="11:11">
      <c r="K73"/>
    </row>
    <row r="74" spans="11:11">
      <c r="K74"/>
    </row>
    <row r="75" spans="11:11">
      <c r="K75"/>
    </row>
    <row r="76" spans="11:11">
      <c r="K76"/>
    </row>
    <row r="77" spans="11:11">
      <c r="K77"/>
    </row>
    <row r="78" spans="11:11">
      <c r="K78"/>
    </row>
    <row r="79" spans="11:11">
      <c r="K79"/>
    </row>
    <row r="80" spans="11:11">
      <c r="K80"/>
    </row>
    <row r="81" spans="11:11">
      <c r="K81"/>
    </row>
    <row r="82" spans="11:11">
      <c r="K82"/>
    </row>
    <row r="83" spans="11:11">
      <c r="K83"/>
    </row>
    <row r="84" spans="11:11">
      <c r="K84"/>
    </row>
    <row r="85" spans="11:11">
      <c r="K85"/>
    </row>
    <row r="86" spans="11:11">
      <c r="K86"/>
    </row>
    <row r="87" spans="11:11">
      <c r="K87"/>
    </row>
    <row r="88" spans="11:11">
      <c r="K88"/>
    </row>
    <row r="89" spans="11:11">
      <c r="K89"/>
    </row>
    <row r="90" spans="11:11">
      <c r="K90"/>
    </row>
    <row r="91" spans="11:11">
      <c r="K91"/>
    </row>
    <row r="92" spans="11:11">
      <c r="K92"/>
    </row>
    <row r="93" spans="11:11">
      <c r="K93"/>
    </row>
    <row r="94" spans="11:11">
      <c r="K94"/>
    </row>
    <row r="95" spans="11:11">
      <c r="K95"/>
    </row>
    <row r="96" spans="11:11">
      <c r="K96"/>
    </row>
    <row r="97" spans="11:11">
      <c r="K97"/>
    </row>
    <row r="98" spans="11:11">
      <c r="K98"/>
    </row>
    <row r="99" spans="11:11">
      <c r="K9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53944-BCE7-482B-845E-C99FF56E3120}">
  <sheetPr codeName="Planilha5">
    <pageSetUpPr fitToPage="1"/>
  </sheetPr>
  <dimension ref="A1:AD3943"/>
  <sheetViews>
    <sheetView tabSelected="1" topLeftCell="A3773" zoomScale="90" zoomScaleNormal="90" workbookViewId="0">
      <selection activeCell="P3963" sqref="P3963"/>
    </sheetView>
  </sheetViews>
  <sheetFormatPr defaultColWidth="9.140625" defaultRowHeight="15"/>
  <cols>
    <col min="1" max="2" width="18.140625" style="1" customWidth="1"/>
    <col min="3" max="3" width="14.42578125" style="30" customWidth="1"/>
    <col min="4" max="4" width="23.5703125" style="53" customWidth="1"/>
    <col min="5" max="5" width="19" style="53" bestFit="1" customWidth="1"/>
    <col min="6" max="6" width="14.28515625" style="1" customWidth="1"/>
    <col min="7" max="8" width="14" style="1" customWidth="1"/>
    <col min="9" max="9" width="26.85546875" style="351" customWidth="1"/>
    <col min="10" max="10" width="11.140625" style="1" bestFit="1" customWidth="1"/>
    <col min="11" max="11" width="11.140625" style="1" customWidth="1"/>
    <col min="12" max="12" width="12.42578125" style="1" customWidth="1"/>
    <col min="13" max="13" width="16.5703125" style="1" customWidth="1"/>
    <col min="14" max="14" width="19.85546875" style="1" bestFit="1" customWidth="1"/>
    <col min="15" max="15" width="32.140625" style="1" customWidth="1"/>
    <col min="16" max="16" width="24.140625" style="1" customWidth="1"/>
    <col min="17" max="17" width="23.28515625" style="1" customWidth="1"/>
    <col min="18" max="18" width="11.28515625" style="1" bestFit="1" customWidth="1"/>
    <col min="19" max="19" width="18.42578125" style="45" bestFit="1" customWidth="1"/>
    <col min="20" max="20" width="16" style="45" bestFit="1" customWidth="1"/>
    <col min="21" max="22" width="16" style="45" customWidth="1"/>
    <col min="23" max="23" width="12.28515625" style="1" bestFit="1" customWidth="1"/>
    <col min="24" max="24" width="19.42578125" style="1" bestFit="1" customWidth="1"/>
    <col min="25" max="25" width="13.7109375" style="350" bestFit="1" customWidth="1"/>
    <col min="26" max="26" width="12" style="269" customWidth="1"/>
    <col min="27" max="27" width="12.140625" style="169" customWidth="1"/>
    <col min="28" max="28" width="12" style="251" customWidth="1"/>
    <col min="29" max="16384" width="9.140625" style="1"/>
  </cols>
  <sheetData>
    <row r="1" spans="1:28" ht="36.75" customHeight="1">
      <c r="A1" s="4"/>
      <c r="B1" s="4"/>
      <c r="C1" s="38"/>
      <c r="D1" s="50"/>
      <c r="E1" s="50"/>
      <c r="F1" s="4"/>
      <c r="G1" s="4"/>
      <c r="H1" s="4"/>
      <c r="I1" s="354"/>
      <c r="J1" s="4"/>
      <c r="K1" s="4"/>
      <c r="L1" s="4"/>
      <c r="M1" s="4"/>
      <c r="N1" s="4"/>
      <c r="O1" s="4"/>
      <c r="P1" s="4"/>
      <c r="Q1" s="4"/>
      <c r="R1" s="4"/>
      <c r="S1" s="146"/>
      <c r="T1" s="146"/>
      <c r="U1" s="146"/>
      <c r="V1" s="146"/>
      <c r="W1" s="4"/>
      <c r="X1" s="4"/>
      <c r="Y1" s="335"/>
      <c r="Z1" s="267"/>
      <c r="AA1" s="245"/>
    </row>
    <row r="2" spans="1:28" s="127" customFormat="1" ht="29.25" customHeight="1">
      <c r="A2" s="14" t="s">
        <v>29</v>
      </c>
      <c r="B2" s="220" t="s">
        <v>30</v>
      </c>
      <c r="C2" s="39" t="s">
        <v>31</v>
      </c>
      <c r="D2" s="51" t="s">
        <v>32</v>
      </c>
      <c r="E2" s="63" t="s">
        <v>33</v>
      </c>
      <c r="F2" s="214" t="s">
        <v>34</v>
      </c>
      <c r="G2" s="13" t="s">
        <v>35</v>
      </c>
      <c r="H2" s="13" t="s">
        <v>36</v>
      </c>
      <c r="I2" s="355" t="s">
        <v>37</v>
      </c>
      <c r="J2" s="14" t="s">
        <v>38</v>
      </c>
      <c r="K2" s="14" t="s">
        <v>39</v>
      </c>
      <c r="L2" s="14" t="s">
        <v>40</v>
      </c>
      <c r="M2" s="14" t="s">
        <v>41</v>
      </c>
      <c r="N2" s="14" t="s">
        <v>42</v>
      </c>
      <c r="O2" s="14" t="s">
        <v>43</v>
      </c>
      <c r="P2" s="14" t="s">
        <v>44</v>
      </c>
      <c r="Q2" s="14" t="s">
        <v>45</v>
      </c>
      <c r="R2" s="14" t="s">
        <v>46</v>
      </c>
      <c r="S2" s="147" t="s">
        <v>47</v>
      </c>
      <c r="T2" s="147" t="s">
        <v>48</v>
      </c>
      <c r="U2" s="147" t="s">
        <v>49</v>
      </c>
      <c r="V2" s="147" t="s">
        <v>50</v>
      </c>
      <c r="W2" s="49" t="s">
        <v>51</v>
      </c>
      <c r="X2" s="14" t="s">
        <v>52</v>
      </c>
      <c r="Y2" s="336" t="s">
        <v>53</v>
      </c>
      <c r="Z2" s="268" t="s">
        <v>54</v>
      </c>
      <c r="AA2" s="246" t="s">
        <v>55</v>
      </c>
      <c r="AB2" s="252" t="s">
        <v>56</v>
      </c>
    </row>
    <row r="3" spans="1:28" hidden="1">
      <c r="A3" s="1">
        <v>0</v>
      </c>
      <c r="C3" s="40">
        <v>2022</v>
      </c>
      <c r="D3" s="52">
        <v>44719</v>
      </c>
      <c r="F3" s="7" t="s">
        <v>57</v>
      </c>
      <c r="G3" s="1" t="s">
        <v>58</v>
      </c>
      <c r="H3" s="1" t="s">
        <v>5</v>
      </c>
      <c r="I3" s="351" t="s">
        <v>59</v>
      </c>
      <c r="J3" s="1">
        <v>2</v>
      </c>
      <c r="K3" s="1">
        <v>16</v>
      </c>
      <c r="M3" s="1" t="s">
        <v>60</v>
      </c>
      <c r="N3" s="1" t="s">
        <v>61</v>
      </c>
      <c r="O3" s="1" t="s">
        <v>61</v>
      </c>
      <c r="P3" s="1" t="s">
        <v>62</v>
      </c>
      <c r="Q3" s="1" t="s">
        <v>63</v>
      </c>
      <c r="R3" s="1" t="s">
        <v>64</v>
      </c>
      <c r="S3" s="45">
        <v>75117</v>
      </c>
      <c r="V3" s="45" t="str">
        <f>IFERROR(IF(U3-T3 &lt;= 0, "", U3-T3), "")</f>
        <v/>
      </c>
      <c r="W3" s="1" t="s">
        <v>65</v>
      </c>
      <c r="X3" s="1" t="s">
        <v>61</v>
      </c>
      <c r="Y3" s="162">
        <v>522</v>
      </c>
      <c r="Z3" s="169">
        <v>305</v>
      </c>
      <c r="AA3" s="169">
        <f>Tabela13[[#This Row],[VALOR/UN]]*Tabela13[[#This Row],[QUAN]]</f>
        <v>610</v>
      </c>
      <c r="AB3" s="251" t="str">
        <f>IFERROR(Tabela13[[#This Row],[TOTAL]]/Tabela13[[#This Row],[Km Rodado]],"")</f>
        <v/>
      </c>
    </row>
    <row r="4" spans="1:28" hidden="1">
      <c r="A4" s="1">
        <v>0</v>
      </c>
      <c r="C4" s="40">
        <v>2022</v>
      </c>
      <c r="D4" s="279">
        <v>44719</v>
      </c>
      <c r="F4" s="7" t="s">
        <v>57</v>
      </c>
      <c r="G4" s="1" t="s">
        <v>58</v>
      </c>
      <c r="H4" s="1" t="s">
        <v>5</v>
      </c>
      <c r="I4" s="351" t="s">
        <v>66</v>
      </c>
      <c r="J4" s="1">
        <v>2</v>
      </c>
      <c r="K4" s="1">
        <v>16</v>
      </c>
      <c r="M4" s="1" t="s">
        <v>60</v>
      </c>
      <c r="N4" s="1" t="s">
        <v>67</v>
      </c>
      <c r="O4" s="1" t="s">
        <v>68</v>
      </c>
      <c r="P4" s="1" t="s">
        <v>69</v>
      </c>
      <c r="Q4" s="1" t="s">
        <v>63</v>
      </c>
      <c r="R4" s="1" t="s">
        <v>70</v>
      </c>
      <c r="S4" s="45">
        <v>40320</v>
      </c>
      <c r="V4" s="45" t="str">
        <f>IFERROR(IF(U4-T4 &lt;= 0, "", U4-T4), "")</f>
        <v/>
      </c>
      <c r="W4" s="1" t="s">
        <v>65</v>
      </c>
      <c r="X4" s="1" t="s">
        <v>71</v>
      </c>
      <c r="Y4" s="162">
        <v>739</v>
      </c>
      <c r="Z4" s="169">
        <v>879</v>
      </c>
      <c r="AA4" s="169">
        <f>Tabela13[[#This Row],[VALOR/UN]]*Tabela13[[#This Row],[QUAN]]</f>
        <v>1758</v>
      </c>
      <c r="AB4" s="251" t="str">
        <f>IFERROR(Tabela13[[#This Row],[TOTAL]]/Tabela13[[#This Row],[Km Rodado]],"")</f>
        <v/>
      </c>
    </row>
    <row r="5" spans="1:28" hidden="1">
      <c r="A5" s="1">
        <v>0</v>
      </c>
      <c r="C5" s="40">
        <v>2022</v>
      </c>
      <c r="D5" s="53">
        <v>44720</v>
      </c>
      <c r="F5" s="7" t="s">
        <v>57</v>
      </c>
      <c r="G5" s="1" t="s">
        <v>58</v>
      </c>
      <c r="H5" s="1" t="s">
        <v>9</v>
      </c>
      <c r="I5" s="351" t="s">
        <v>72</v>
      </c>
      <c r="J5" s="1">
        <v>2</v>
      </c>
      <c r="K5" s="1">
        <v>16</v>
      </c>
      <c r="M5" s="1" t="s">
        <v>60</v>
      </c>
      <c r="N5" s="1" t="s">
        <v>61</v>
      </c>
      <c r="O5" s="1" t="s">
        <v>61</v>
      </c>
      <c r="P5" s="1" t="s">
        <v>62</v>
      </c>
      <c r="Q5" s="1" t="s">
        <v>63</v>
      </c>
      <c r="R5" s="1" t="s">
        <v>73</v>
      </c>
      <c r="S5" s="45">
        <v>25601</v>
      </c>
      <c r="V5" s="45" t="str">
        <f>IFERROR(IF(U5-T5 &lt;= 0, "", U5-T5), "")</f>
        <v/>
      </c>
      <c r="W5" s="1" t="s">
        <v>65</v>
      </c>
      <c r="X5" s="1" t="s">
        <v>61</v>
      </c>
      <c r="Y5" s="162">
        <v>522</v>
      </c>
      <c r="Z5" s="169">
        <v>305</v>
      </c>
      <c r="AA5" s="169">
        <f>Tabela13[[#This Row],[VALOR/UN]]*Tabela13[[#This Row],[QUAN]]</f>
        <v>610</v>
      </c>
      <c r="AB5" s="251" t="str">
        <f>IFERROR(Tabela13[[#This Row],[TOTAL]]/Tabela13[[#This Row],[Km Rodado]],"")</f>
        <v/>
      </c>
    </row>
    <row r="6" spans="1:28" hidden="1">
      <c r="A6" s="1">
        <v>0</v>
      </c>
      <c r="C6" s="40">
        <v>2022</v>
      </c>
      <c r="D6" s="53">
        <v>44729</v>
      </c>
      <c r="F6" s="7" t="s">
        <v>57</v>
      </c>
      <c r="G6" s="1" t="s">
        <v>58</v>
      </c>
      <c r="H6" s="1" t="s">
        <v>12</v>
      </c>
      <c r="I6" s="351" t="s">
        <v>74</v>
      </c>
      <c r="J6" s="1">
        <v>2</v>
      </c>
      <c r="K6" s="1">
        <v>15</v>
      </c>
      <c r="M6" s="1" t="s">
        <v>75</v>
      </c>
      <c r="N6" s="1" t="s">
        <v>76</v>
      </c>
      <c r="O6" s="1" t="s">
        <v>76</v>
      </c>
      <c r="P6" s="1" t="s">
        <v>69</v>
      </c>
      <c r="Q6" s="1" t="s">
        <v>77</v>
      </c>
      <c r="R6" s="56" t="s">
        <v>78</v>
      </c>
      <c r="S6" s="45">
        <v>179829</v>
      </c>
      <c r="V6" s="45" t="str">
        <f>IFERROR(IF(U6-T6 &lt;= 0, "", U6-T6), "")</f>
        <v/>
      </c>
      <c r="W6" s="1" t="s">
        <v>65</v>
      </c>
      <c r="X6" s="1" t="s">
        <v>79</v>
      </c>
      <c r="Y6" s="162">
        <v>1152</v>
      </c>
      <c r="Z6" s="169">
        <v>364.42</v>
      </c>
      <c r="AA6" s="169">
        <f>Tabela13[[#This Row],[VALOR/UN]]*Tabela13[[#This Row],[QUAN]]</f>
        <v>728.84</v>
      </c>
      <c r="AB6" s="251" t="str">
        <f>IFERROR(Tabela13[[#This Row],[TOTAL]]/Tabela13[[#This Row],[Km Rodado]],"")</f>
        <v/>
      </c>
    </row>
    <row r="7" spans="1:28" hidden="1">
      <c r="A7" s="1">
        <v>0</v>
      </c>
      <c r="C7" s="40">
        <v>2022</v>
      </c>
      <c r="D7" s="53">
        <v>44732</v>
      </c>
      <c r="F7" s="7" t="s">
        <v>57</v>
      </c>
      <c r="G7" s="1" t="s">
        <v>58</v>
      </c>
      <c r="H7" s="1" t="s">
        <v>5</v>
      </c>
      <c r="I7" s="351" t="s">
        <v>80</v>
      </c>
      <c r="J7" s="44">
        <v>2</v>
      </c>
      <c r="K7" s="1">
        <v>15</v>
      </c>
      <c r="M7" s="1" t="s">
        <v>75</v>
      </c>
      <c r="N7" s="1" t="s">
        <v>76</v>
      </c>
      <c r="O7" s="1" t="s">
        <v>76</v>
      </c>
      <c r="P7" s="1" t="s">
        <v>69</v>
      </c>
      <c r="Q7" s="1" t="s">
        <v>81</v>
      </c>
      <c r="R7" s="56" t="s">
        <v>82</v>
      </c>
      <c r="S7" s="45">
        <v>106415</v>
      </c>
      <c r="V7" s="45" t="str">
        <f>IFERROR(IF(U7-T7 &lt;= 0, "", U7-T7), "")</f>
        <v/>
      </c>
      <c r="W7" s="1" t="s">
        <v>65</v>
      </c>
      <c r="X7" s="1" t="s">
        <v>79</v>
      </c>
      <c r="Y7" s="162">
        <v>292660</v>
      </c>
      <c r="Z7" s="169">
        <v>390</v>
      </c>
      <c r="AA7" s="169">
        <f>Tabela13[[#This Row],[VALOR/UN]]*Tabela13[[#This Row],[QUAN]]</f>
        <v>780</v>
      </c>
      <c r="AB7" s="251" t="str">
        <f>IFERROR(Tabela13[[#This Row],[TOTAL]]/Tabela13[[#This Row],[Km Rodado]],"")</f>
        <v/>
      </c>
    </row>
    <row r="8" spans="1:28" hidden="1">
      <c r="A8" s="1">
        <v>0</v>
      </c>
      <c r="C8" s="40">
        <v>2022</v>
      </c>
      <c r="D8" s="53">
        <v>44732</v>
      </c>
      <c r="F8" s="7" t="s">
        <v>57</v>
      </c>
      <c r="G8" s="1" t="s">
        <v>58</v>
      </c>
      <c r="H8" s="1" t="s">
        <v>5</v>
      </c>
      <c r="I8" s="351" t="s">
        <v>83</v>
      </c>
      <c r="J8" s="1">
        <v>2</v>
      </c>
      <c r="K8" s="1">
        <v>14</v>
      </c>
      <c r="M8" s="1" t="s">
        <v>84</v>
      </c>
      <c r="N8" s="1" t="s">
        <v>85</v>
      </c>
      <c r="O8" s="1" t="s">
        <v>86</v>
      </c>
      <c r="P8" s="1" t="s">
        <v>69</v>
      </c>
      <c r="Q8" s="1" t="s">
        <v>87</v>
      </c>
      <c r="R8" s="1" t="s">
        <v>88</v>
      </c>
      <c r="S8" s="45">
        <v>127931</v>
      </c>
      <c r="V8" s="45" t="str">
        <f>IFERROR(IF(U8-T8 &lt;= 0, "", U8-T8), "")</f>
        <v/>
      </c>
      <c r="W8" s="1" t="s">
        <v>65</v>
      </c>
      <c r="X8" s="1" t="s">
        <v>89</v>
      </c>
      <c r="Y8" s="162">
        <v>910761</v>
      </c>
      <c r="Z8" s="169">
        <v>364.44</v>
      </c>
      <c r="AA8" s="169">
        <f>Tabela13[[#This Row],[VALOR/UN]]*Tabela13[[#This Row],[QUAN]]</f>
        <v>728.88</v>
      </c>
      <c r="AB8" s="251" t="str">
        <f>IFERROR(Tabela13[[#This Row],[TOTAL]]/Tabela13[[#This Row],[Km Rodado]],"")</f>
        <v/>
      </c>
    </row>
    <row r="9" spans="1:28" hidden="1">
      <c r="A9" s="1">
        <v>0</v>
      </c>
      <c r="C9" s="40">
        <v>2022</v>
      </c>
      <c r="D9" s="53">
        <v>44732</v>
      </c>
      <c r="F9" s="7" t="s">
        <v>57</v>
      </c>
      <c r="G9" s="1" t="s">
        <v>58</v>
      </c>
      <c r="H9" s="1" t="s">
        <v>5</v>
      </c>
      <c r="I9" s="351" t="s">
        <v>83</v>
      </c>
      <c r="J9" s="1">
        <v>2</v>
      </c>
      <c r="K9" s="1">
        <v>15</v>
      </c>
      <c r="M9" s="1" t="s">
        <v>75</v>
      </c>
      <c r="N9" s="1" t="s">
        <v>90</v>
      </c>
      <c r="O9" s="1" t="s">
        <v>90</v>
      </c>
      <c r="P9" s="1" t="s">
        <v>69</v>
      </c>
      <c r="Q9" s="1" t="s">
        <v>77</v>
      </c>
      <c r="R9" s="56" t="s">
        <v>91</v>
      </c>
      <c r="S9" s="45">
        <v>110818</v>
      </c>
      <c r="V9" s="45" t="str">
        <f>IFERROR(IF(U9-T9 &lt;= 0, "", U9-T9), "")</f>
        <v/>
      </c>
      <c r="W9" s="1" t="s">
        <v>65</v>
      </c>
      <c r="X9" s="1" t="s">
        <v>92</v>
      </c>
      <c r="Y9" s="162">
        <v>927</v>
      </c>
      <c r="Z9" s="169">
        <v>364.42</v>
      </c>
      <c r="AA9" s="169">
        <f>Tabela13[[#This Row],[VALOR/UN]]*Tabela13[[#This Row],[QUAN]]</f>
        <v>728.84</v>
      </c>
      <c r="AB9" s="251" t="str">
        <f>IFERROR(Tabela13[[#This Row],[TOTAL]]/Tabela13[[#This Row],[Km Rodado]],"")</f>
        <v/>
      </c>
    </row>
    <row r="10" spans="1:28" hidden="1">
      <c r="A10" s="1">
        <v>0</v>
      </c>
      <c r="C10" s="40">
        <v>2022</v>
      </c>
      <c r="D10" s="53">
        <v>44732</v>
      </c>
      <c r="F10" s="7" t="s">
        <v>57</v>
      </c>
      <c r="G10" s="1" t="s">
        <v>58</v>
      </c>
      <c r="H10" s="1" t="s">
        <v>5</v>
      </c>
      <c r="I10" s="351" t="s">
        <v>83</v>
      </c>
      <c r="J10" s="1">
        <v>2</v>
      </c>
      <c r="K10" s="1">
        <v>15</v>
      </c>
      <c r="M10" s="1" t="s">
        <v>75</v>
      </c>
      <c r="N10" s="1" t="s">
        <v>90</v>
      </c>
      <c r="O10" s="1" t="s">
        <v>90</v>
      </c>
      <c r="P10" s="1" t="s">
        <v>69</v>
      </c>
      <c r="Q10" s="1" t="s">
        <v>77</v>
      </c>
      <c r="R10" s="56" t="s">
        <v>93</v>
      </c>
      <c r="S10" s="45">
        <v>93137</v>
      </c>
      <c r="V10" s="45" t="str">
        <f>IFERROR(IF(U10-T10 &lt;= 0, "", U10-T10), "")</f>
        <v/>
      </c>
      <c r="W10" s="1" t="s">
        <v>65</v>
      </c>
      <c r="X10" s="1" t="s">
        <v>92</v>
      </c>
      <c r="Y10" s="162">
        <v>879</v>
      </c>
      <c r="Z10" s="169">
        <v>364.42</v>
      </c>
      <c r="AA10" s="169">
        <f>Tabela13[[#This Row],[VALOR/UN]]*Tabela13[[#This Row],[QUAN]]</f>
        <v>728.84</v>
      </c>
      <c r="AB10" s="251" t="str">
        <f>IFERROR(Tabela13[[#This Row],[TOTAL]]/Tabela13[[#This Row],[Km Rodado]],"")</f>
        <v/>
      </c>
    </row>
    <row r="11" spans="1:28" hidden="1">
      <c r="A11" s="1">
        <v>0</v>
      </c>
      <c r="C11" s="40">
        <v>2022</v>
      </c>
      <c r="D11" s="53">
        <v>44732</v>
      </c>
      <c r="F11" s="7" t="s">
        <v>57</v>
      </c>
      <c r="G11" s="1" t="s">
        <v>58</v>
      </c>
      <c r="H11" s="1" t="s">
        <v>5</v>
      </c>
      <c r="I11" s="351" t="s">
        <v>83</v>
      </c>
      <c r="J11" s="1">
        <v>2</v>
      </c>
      <c r="K11" s="1">
        <v>14</v>
      </c>
      <c r="M11" s="1" t="s">
        <v>84</v>
      </c>
      <c r="N11" s="1" t="s">
        <v>94</v>
      </c>
      <c r="O11" s="1" t="s">
        <v>94</v>
      </c>
      <c r="P11" s="1" t="s">
        <v>69</v>
      </c>
      <c r="Q11" s="1" t="s">
        <v>87</v>
      </c>
      <c r="R11" s="1" t="s">
        <v>95</v>
      </c>
      <c r="S11" s="45">
        <v>90907</v>
      </c>
      <c r="V11" s="45" t="str">
        <f>IFERROR(IF(U11-T11 &lt;= 0, "", U11-T11), "")</f>
        <v/>
      </c>
      <c r="W11" s="1" t="s">
        <v>65</v>
      </c>
      <c r="X11" s="1" t="s">
        <v>92</v>
      </c>
      <c r="Y11" s="162">
        <v>879</v>
      </c>
      <c r="Z11" s="169">
        <v>354.82</v>
      </c>
      <c r="AA11" s="169">
        <f>Tabela13[[#This Row],[VALOR/UN]]*Tabela13[[#This Row],[QUAN]]</f>
        <v>709.64</v>
      </c>
      <c r="AB11" s="251" t="str">
        <f>IFERROR(Tabela13[[#This Row],[TOTAL]]/Tabela13[[#This Row],[Km Rodado]],"")</f>
        <v/>
      </c>
    </row>
    <row r="12" spans="1:28" hidden="1">
      <c r="A12" s="1">
        <v>0</v>
      </c>
      <c r="C12" s="40">
        <v>2022</v>
      </c>
      <c r="D12" s="53">
        <v>44732</v>
      </c>
      <c r="F12" s="7" t="s">
        <v>57</v>
      </c>
      <c r="G12" s="1" t="s">
        <v>58</v>
      </c>
      <c r="H12" s="1" t="s">
        <v>5</v>
      </c>
      <c r="I12" s="351" t="s">
        <v>96</v>
      </c>
      <c r="J12" s="185">
        <v>2</v>
      </c>
      <c r="K12" s="1">
        <v>16</v>
      </c>
      <c r="M12" s="1" t="s">
        <v>60</v>
      </c>
      <c r="N12" s="1" t="s">
        <v>61</v>
      </c>
      <c r="O12" s="1" t="s">
        <v>61</v>
      </c>
      <c r="P12" s="1" t="s">
        <v>62</v>
      </c>
      <c r="Q12" s="1" t="s">
        <v>63</v>
      </c>
      <c r="R12" s="1" t="s">
        <v>97</v>
      </c>
      <c r="S12" s="45">
        <v>102000</v>
      </c>
      <c r="V12" s="45" t="str">
        <f>IFERROR(IF(U12-T12 &lt;= 0, "", U12-T12), "")</f>
        <v/>
      </c>
      <c r="W12" s="1" t="s">
        <v>65</v>
      </c>
      <c r="X12" s="1" t="s">
        <v>61</v>
      </c>
      <c r="Y12" s="162">
        <v>522</v>
      </c>
      <c r="Z12" s="169">
        <v>305</v>
      </c>
      <c r="AA12" s="169">
        <f>Tabela13[[#This Row],[VALOR/UN]]*Tabela13[[#This Row],[QUAN]]</f>
        <v>610</v>
      </c>
      <c r="AB12" s="251" t="str">
        <f>IFERROR(Tabela13[[#This Row],[TOTAL]]/Tabela13[[#This Row],[Km Rodado]],"")</f>
        <v/>
      </c>
    </row>
    <row r="13" spans="1:28" hidden="1">
      <c r="A13" s="1">
        <v>0</v>
      </c>
      <c r="C13" s="40">
        <v>2022</v>
      </c>
      <c r="D13" s="53">
        <v>44732</v>
      </c>
      <c r="F13" s="7" t="s">
        <v>57</v>
      </c>
      <c r="G13" s="1" t="s">
        <v>58</v>
      </c>
      <c r="H13" s="1" t="s">
        <v>5</v>
      </c>
      <c r="I13" s="351" t="s">
        <v>83</v>
      </c>
      <c r="J13" s="1">
        <v>2</v>
      </c>
      <c r="K13" s="1">
        <v>16</v>
      </c>
      <c r="M13" s="1" t="s">
        <v>60</v>
      </c>
      <c r="N13" s="1" t="s">
        <v>67</v>
      </c>
      <c r="O13" s="1" t="s">
        <v>68</v>
      </c>
      <c r="P13" s="1" t="s">
        <v>69</v>
      </c>
      <c r="Q13" s="1" t="s">
        <v>63</v>
      </c>
      <c r="R13" s="1" t="s">
        <v>98</v>
      </c>
      <c r="S13" s="45">
        <v>52211</v>
      </c>
      <c r="V13" s="45" t="str">
        <f>IFERROR(IF(U13-T13 &lt;= 0, "", U13-T13), "")</f>
        <v/>
      </c>
      <c r="W13" s="1" t="s">
        <v>65</v>
      </c>
      <c r="X13" s="1" t="s">
        <v>71</v>
      </c>
      <c r="Y13" s="162">
        <v>754</v>
      </c>
      <c r="Z13" s="249">
        <v>879</v>
      </c>
      <c r="AA13" s="169">
        <f>Tabela13[[#This Row],[VALOR/UN]]*Tabela13[[#This Row],[QUAN]]</f>
        <v>1758</v>
      </c>
      <c r="AB13" s="251" t="str">
        <f>IFERROR(Tabela13[[#This Row],[TOTAL]]/Tabela13[[#This Row],[Km Rodado]],"")</f>
        <v/>
      </c>
    </row>
    <row r="14" spans="1:28" hidden="1">
      <c r="A14" s="1">
        <v>0</v>
      </c>
      <c r="C14" s="40">
        <v>2022</v>
      </c>
      <c r="D14" s="53">
        <v>44733</v>
      </c>
      <c r="F14" s="7" t="s">
        <v>57</v>
      </c>
      <c r="G14" s="1" t="s">
        <v>58</v>
      </c>
      <c r="H14" s="1" t="s">
        <v>12</v>
      </c>
      <c r="I14" s="351" t="s">
        <v>99</v>
      </c>
      <c r="J14" s="1">
        <v>2</v>
      </c>
      <c r="K14" s="1">
        <v>14</v>
      </c>
      <c r="M14" s="1" t="s">
        <v>84</v>
      </c>
      <c r="N14" s="1" t="s">
        <v>94</v>
      </c>
      <c r="O14" s="1" t="s">
        <v>94</v>
      </c>
      <c r="P14" s="1" t="s">
        <v>69</v>
      </c>
      <c r="Q14" s="1" t="s">
        <v>100</v>
      </c>
      <c r="R14" s="1" t="s">
        <v>101</v>
      </c>
      <c r="S14" s="45">
        <v>71000</v>
      </c>
      <c r="V14" s="45" t="str">
        <f>IFERROR(IF(U14-T14 &lt;= 0, "", U14-T14), "")</f>
        <v/>
      </c>
      <c r="W14" s="1" t="s">
        <v>65</v>
      </c>
      <c r="X14" s="1" t="s">
        <v>92</v>
      </c>
      <c r="Y14" s="162">
        <v>879</v>
      </c>
      <c r="Z14" s="169">
        <v>354.82</v>
      </c>
      <c r="AA14" s="169">
        <f>Tabela13[[#This Row],[VALOR/UN]]*Tabela13[[#This Row],[QUAN]]</f>
        <v>709.64</v>
      </c>
      <c r="AB14" s="251" t="str">
        <f>IFERROR(Tabela13[[#This Row],[TOTAL]]/Tabela13[[#This Row],[Km Rodado]],"")</f>
        <v/>
      </c>
    </row>
    <row r="15" spans="1:28" hidden="1">
      <c r="A15" s="1">
        <v>0</v>
      </c>
      <c r="C15" s="40">
        <v>2022</v>
      </c>
      <c r="D15" s="53">
        <v>44733</v>
      </c>
      <c r="F15" s="7" t="s">
        <v>57</v>
      </c>
      <c r="G15" s="1" t="s">
        <v>58</v>
      </c>
      <c r="H15" s="1" t="s">
        <v>5</v>
      </c>
      <c r="I15" s="351" t="s">
        <v>66</v>
      </c>
      <c r="J15" s="1">
        <v>2</v>
      </c>
      <c r="K15" s="1">
        <v>14</v>
      </c>
      <c r="M15" s="1" t="s">
        <v>84</v>
      </c>
      <c r="N15" s="1" t="s">
        <v>94</v>
      </c>
      <c r="O15" s="1" t="s">
        <v>94</v>
      </c>
      <c r="P15" s="1" t="s">
        <v>69</v>
      </c>
      <c r="Q15" s="1" t="s">
        <v>102</v>
      </c>
      <c r="R15" s="1" t="s">
        <v>103</v>
      </c>
      <c r="S15" s="45">
        <v>117341</v>
      </c>
      <c r="V15" s="45" t="str">
        <f>IFERROR(IF(U15-T15 &lt;= 0, "", U15-T15), "")</f>
        <v/>
      </c>
      <c r="W15" s="1" t="s">
        <v>65</v>
      </c>
      <c r="X15" s="1" t="s">
        <v>92</v>
      </c>
      <c r="Y15" s="162">
        <v>927</v>
      </c>
      <c r="Z15" s="169">
        <v>354.82</v>
      </c>
      <c r="AA15" s="169">
        <f>Tabela13[[#This Row],[VALOR/UN]]*Tabela13[[#This Row],[QUAN]]</f>
        <v>709.64</v>
      </c>
      <c r="AB15" s="251" t="str">
        <f>IFERROR(Tabela13[[#This Row],[TOTAL]]/Tabela13[[#This Row],[Km Rodado]],"")</f>
        <v/>
      </c>
    </row>
    <row r="16" spans="1:28" hidden="1">
      <c r="A16" s="1">
        <v>0</v>
      </c>
      <c r="C16" s="40">
        <v>2022</v>
      </c>
      <c r="D16" s="53">
        <v>44733</v>
      </c>
      <c r="F16" s="7" t="s">
        <v>57</v>
      </c>
      <c r="G16" s="1" t="s">
        <v>58</v>
      </c>
      <c r="H16" s="1" t="s">
        <v>5</v>
      </c>
      <c r="I16" s="351" t="s">
        <v>104</v>
      </c>
      <c r="J16" s="1">
        <v>2</v>
      </c>
      <c r="K16" s="1">
        <v>15</v>
      </c>
      <c r="L16" s="1" t="s">
        <v>24</v>
      </c>
      <c r="M16" s="1" t="s">
        <v>75</v>
      </c>
      <c r="N16" s="1" t="s">
        <v>90</v>
      </c>
      <c r="O16" s="1" t="s">
        <v>90</v>
      </c>
      <c r="P16" s="1" t="s">
        <v>69</v>
      </c>
      <c r="Q16" s="1" t="s">
        <v>77</v>
      </c>
      <c r="R16" s="56" t="s">
        <v>105</v>
      </c>
      <c r="S16" s="45">
        <v>112813</v>
      </c>
      <c r="V16" s="45" t="str">
        <f>IFERROR(IF(U16-T16 &lt;= 0, "", U16-T16), "")</f>
        <v/>
      </c>
      <c r="W16" s="1" t="s">
        <v>65</v>
      </c>
      <c r="X16" s="1" t="s">
        <v>92</v>
      </c>
      <c r="Y16" s="162">
        <v>84136</v>
      </c>
      <c r="Z16" s="169">
        <v>387.74</v>
      </c>
      <c r="AA16" s="169">
        <f>Tabela13[[#This Row],[VALOR/UN]]*Tabela13[[#This Row],[QUAN]]</f>
        <v>775.48</v>
      </c>
      <c r="AB16" s="251" t="str">
        <f>IFERROR(Tabela13[[#This Row],[TOTAL]]/Tabela13[[#This Row],[Km Rodado]],"")</f>
        <v/>
      </c>
    </row>
    <row r="17" spans="1:28" hidden="1">
      <c r="A17" s="1">
        <v>0</v>
      </c>
      <c r="C17" s="40">
        <v>2022</v>
      </c>
      <c r="D17" s="53">
        <v>44733</v>
      </c>
      <c r="F17" s="7" t="s">
        <v>57</v>
      </c>
      <c r="G17" s="1" t="s">
        <v>58</v>
      </c>
      <c r="H17" s="1" t="s">
        <v>5</v>
      </c>
      <c r="I17" s="351" t="s">
        <v>66</v>
      </c>
      <c r="J17" s="1">
        <v>2</v>
      </c>
      <c r="K17" s="1">
        <v>15</v>
      </c>
      <c r="M17" s="1" t="s">
        <v>75</v>
      </c>
      <c r="N17" s="1" t="s">
        <v>90</v>
      </c>
      <c r="O17" s="1" t="s">
        <v>90</v>
      </c>
      <c r="P17" s="1" t="s">
        <v>69</v>
      </c>
      <c r="Q17" s="1" t="s">
        <v>77</v>
      </c>
      <c r="R17" s="56" t="s">
        <v>106</v>
      </c>
      <c r="S17" s="45">
        <v>98000</v>
      </c>
      <c r="V17" s="45" t="str">
        <f>IFERROR(IF(U17-T17 &lt;= 0, "", U17-T17), "")</f>
        <v/>
      </c>
      <c r="W17" s="1" t="s">
        <v>65</v>
      </c>
      <c r="X17" s="1" t="s">
        <v>92</v>
      </c>
      <c r="Y17" s="162">
        <v>927</v>
      </c>
      <c r="Z17" s="169">
        <v>364.42</v>
      </c>
      <c r="AA17" s="169">
        <f>Tabela13[[#This Row],[VALOR/UN]]*Tabela13[[#This Row],[QUAN]]</f>
        <v>728.84</v>
      </c>
      <c r="AB17" s="251" t="str">
        <f>IFERROR(Tabela13[[#This Row],[TOTAL]]/Tabela13[[#This Row],[Km Rodado]],"")</f>
        <v/>
      </c>
    </row>
    <row r="18" spans="1:28" hidden="1">
      <c r="A18" s="1">
        <v>0</v>
      </c>
      <c r="C18" s="40">
        <v>2022</v>
      </c>
      <c r="D18" s="53">
        <v>44735</v>
      </c>
      <c r="F18" s="7" t="s">
        <v>57</v>
      </c>
      <c r="G18" s="1" t="s">
        <v>58</v>
      </c>
      <c r="H18" s="1" t="s">
        <v>5</v>
      </c>
      <c r="I18" s="351" t="s">
        <v>107</v>
      </c>
      <c r="J18" s="1">
        <v>2</v>
      </c>
      <c r="K18" s="1">
        <v>15</v>
      </c>
      <c r="M18" s="1" t="s">
        <v>75</v>
      </c>
      <c r="N18" s="1" t="s">
        <v>90</v>
      </c>
      <c r="O18" s="1" t="s">
        <v>90</v>
      </c>
      <c r="P18" s="1" t="s">
        <v>69</v>
      </c>
      <c r="Q18" s="1" t="s">
        <v>77</v>
      </c>
      <c r="R18" s="56" t="s">
        <v>108</v>
      </c>
      <c r="S18" s="45">
        <v>129836</v>
      </c>
      <c r="V18" s="45" t="str">
        <f>IFERROR(IF(U18-T18 &lt;= 0, "", U18-T18), "")</f>
        <v/>
      </c>
      <c r="W18" s="1" t="s">
        <v>65</v>
      </c>
      <c r="X18" s="1" t="s">
        <v>92</v>
      </c>
      <c r="Y18" s="162">
        <v>84136</v>
      </c>
      <c r="Z18" s="169">
        <v>387.74</v>
      </c>
      <c r="AA18" s="169">
        <f>Tabela13[[#This Row],[VALOR/UN]]*Tabela13[[#This Row],[QUAN]]</f>
        <v>775.48</v>
      </c>
      <c r="AB18" s="251" t="str">
        <f>IFERROR(Tabela13[[#This Row],[TOTAL]]/Tabela13[[#This Row],[Km Rodado]],"")</f>
        <v/>
      </c>
    </row>
    <row r="19" spans="1:28" hidden="1">
      <c r="A19" s="1">
        <v>0</v>
      </c>
      <c r="C19" s="40">
        <v>2022</v>
      </c>
      <c r="D19" s="53">
        <v>44736</v>
      </c>
      <c r="F19" s="7" t="s">
        <v>57</v>
      </c>
      <c r="G19" s="1" t="s">
        <v>58</v>
      </c>
      <c r="H19" s="1" t="s">
        <v>5</v>
      </c>
      <c r="I19" s="351" t="s">
        <v>109</v>
      </c>
      <c r="J19" s="1">
        <v>4</v>
      </c>
      <c r="K19" s="1">
        <v>15</v>
      </c>
      <c r="L19" s="1" t="s">
        <v>22</v>
      </c>
      <c r="M19" s="1" t="s">
        <v>75</v>
      </c>
      <c r="N19" s="1" t="s">
        <v>94</v>
      </c>
      <c r="O19" s="1" t="s">
        <v>94</v>
      </c>
      <c r="P19" s="1" t="s">
        <v>69</v>
      </c>
      <c r="Q19" s="1" t="s">
        <v>81</v>
      </c>
      <c r="R19" s="56" t="s">
        <v>110</v>
      </c>
      <c r="S19" s="45">
        <v>61186</v>
      </c>
      <c r="V19" s="45" t="str">
        <f>IFERROR(IF(U19-T19 &lt;= 0, "", U19-T19), "")</f>
        <v/>
      </c>
      <c r="W19" s="1" t="s">
        <v>65</v>
      </c>
      <c r="X19" s="1" t="s">
        <v>92</v>
      </c>
      <c r="Y19" s="162">
        <v>84109</v>
      </c>
      <c r="Z19" s="169">
        <v>381.02</v>
      </c>
      <c r="AA19" s="169">
        <f>Tabela13[[#This Row],[VALOR/UN]]*Tabela13[[#This Row],[QUAN]]</f>
        <v>1524.08</v>
      </c>
      <c r="AB19" s="251" t="str">
        <f>IFERROR(Tabela13[[#This Row],[TOTAL]]/Tabela13[[#This Row],[Km Rodado]],"")</f>
        <v/>
      </c>
    </row>
    <row r="20" spans="1:28" hidden="1">
      <c r="A20" s="1">
        <v>0</v>
      </c>
      <c r="C20" s="40">
        <v>2022</v>
      </c>
      <c r="D20" s="53">
        <v>44736</v>
      </c>
      <c r="F20" s="7" t="s">
        <v>57</v>
      </c>
      <c r="G20" s="1" t="s">
        <v>58</v>
      </c>
      <c r="H20" s="1" t="s">
        <v>12</v>
      </c>
      <c r="I20" s="351" t="s">
        <v>111</v>
      </c>
      <c r="J20" s="1">
        <v>2</v>
      </c>
      <c r="K20" s="1">
        <v>15</v>
      </c>
      <c r="M20" s="1" t="s">
        <v>75</v>
      </c>
      <c r="N20" s="1" t="s">
        <v>94</v>
      </c>
      <c r="O20" s="1" t="s">
        <v>94</v>
      </c>
      <c r="P20" s="1" t="s">
        <v>69</v>
      </c>
      <c r="Q20" s="1" t="s">
        <v>77</v>
      </c>
      <c r="R20" s="56" t="s">
        <v>112</v>
      </c>
      <c r="S20" s="45">
        <v>317189</v>
      </c>
      <c r="V20" s="45" t="str">
        <f>IFERROR(IF(U20-T20 &lt;= 0, "", U20-T20), "")</f>
        <v/>
      </c>
      <c r="W20" s="1" t="s">
        <v>65</v>
      </c>
      <c r="X20" s="1" t="s">
        <v>92</v>
      </c>
      <c r="Y20" s="162">
        <v>84163</v>
      </c>
      <c r="Z20" s="169">
        <v>387.74</v>
      </c>
      <c r="AA20" s="169">
        <f>Tabela13[[#This Row],[VALOR/UN]]*Tabela13[[#This Row],[QUAN]]</f>
        <v>775.48</v>
      </c>
      <c r="AB20" s="251" t="str">
        <f>IFERROR(Tabela13[[#This Row],[TOTAL]]/Tabela13[[#This Row],[Km Rodado]],"")</f>
        <v/>
      </c>
    </row>
    <row r="21" spans="1:28" hidden="1">
      <c r="A21" s="1">
        <v>0</v>
      </c>
      <c r="C21" s="40">
        <v>2022</v>
      </c>
      <c r="D21" s="53">
        <v>44736</v>
      </c>
      <c r="F21" s="7" t="s">
        <v>57</v>
      </c>
      <c r="G21" s="1" t="s">
        <v>58</v>
      </c>
      <c r="H21" s="1" t="s">
        <v>12</v>
      </c>
      <c r="I21" s="351" t="s">
        <v>111</v>
      </c>
      <c r="J21" s="1">
        <v>2</v>
      </c>
      <c r="K21" s="1">
        <v>15</v>
      </c>
      <c r="M21" s="1" t="s">
        <v>75</v>
      </c>
      <c r="N21" s="1" t="s">
        <v>94</v>
      </c>
      <c r="O21" s="1" t="s">
        <v>94</v>
      </c>
      <c r="P21" s="1" t="s">
        <v>69</v>
      </c>
      <c r="Q21" s="1" t="s">
        <v>77</v>
      </c>
      <c r="R21" s="56" t="s">
        <v>113</v>
      </c>
      <c r="S21" s="45">
        <v>109660</v>
      </c>
      <c r="V21" s="45" t="str">
        <f>IFERROR(IF(U21-T21 &lt;= 0, "", U21-T21), "")</f>
        <v/>
      </c>
      <c r="W21" s="1" t="s">
        <v>65</v>
      </c>
      <c r="X21" s="1" t="s">
        <v>92</v>
      </c>
      <c r="Y21" s="162">
        <v>84163</v>
      </c>
      <c r="Z21" s="169">
        <v>387.74</v>
      </c>
      <c r="AA21" s="169">
        <f>Tabela13[[#This Row],[VALOR/UN]]*Tabela13[[#This Row],[QUAN]]</f>
        <v>775.48</v>
      </c>
      <c r="AB21" s="251" t="str">
        <f>IFERROR(Tabela13[[#This Row],[TOTAL]]/Tabela13[[#This Row],[Km Rodado]],"")</f>
        <v/>
      </c>
    </row>
    <row r="22" spans="1:28" hidden="1">
      <c r="A22" s="1">
        <v>0</v>
      </c>
      <c r="C22" s="40">
        <v>2022</v>
      </c>
      <c r="D22" s="53">
        <v>44736</v>
      </c>
      <c r="F22" s="7" t="s">
        <v>57</v>
      </c>
      <c r="G22" s="1" t="s">
        <v>58</v>
      </c>
      <c r="H22" s="1" t="s">
        <v>12</v>
      </c>
      <c r="I22" s="351" t="s">
        <v>99</v>
      </c>
      <c r="J22" s="1">
        <v>1</v>
      </c>
      <c r="K22" s="1">
        <v>14</v>
      </c>
      <c r="M22" s="1" t="s">
        <v>84</v>
      </c>
      <c r="N22" s="1" t="s">
        <v>94</v>
      </c>
      <c r="O22" s="1" t="s">
        <v>94</v>
      </c>
      <c r="P22" s="1" t="s">
        <v>69</v>
      </c>
      <c r="Q22" s="1" t="s">
        <v>87</v>
      </c>
      <c r="R22" s="1" t="s">
        <v>114</v>
      </c>
      <c r="S22" s="45">
        <v>19998</v>
      </c>
      <c r="V22" s="45" t="str">
        <f>IFERROR(IF(U22-T22 &lt;= 0, "", U22-T22), "")</f>
        <v/>
      </c>
      <c r="W22" s="1" t="s">
        <v>65</v>
      </c>
      <c r="X22" s="1" t="s">
        <v>92</v>
      </c>
      <c r="Y22" s="162">
        <v>84163</v>
      </c>
      <c r="Z22" s="169">
        <v>354.82</v>
      </c>
      <c r="AA22" s="169">
        <f>Tabela13[[#This Row],[VALOR/UN]]*Tabela13[[#This Row],[QUAN]]</f>
        <v>354.82</v>
      </c>
      <c r="AB22" s="251" t="str">
        <f>IFERROR(Tabela13[[#This Row],[TOTAL]]/Tabela13[[#This Row],[Km Rodado]],"")</f>
        <v/>
      </c>
    </row>
    <row r="23" spans="1:28" hidden="1">
      <c r="A23" s="1">
        <v>0</v>
      </c>
      <c r="C23" s="40">
        <v>2022</v>
      </c>
      <c r="D23" s="53">
        <v>44739</v>
      </c>
      <c r="F23" s="7" t="s">
        <v>57</v>
      </c>
      <c r="G23" s="1" t="s">
        <v>58</v>
      </c>
      <c r="H23" s="1" t="s">
        <v>5</v>
      </c>
      <c r="I23" s="351" t="s">
        <v>80</v>
      </c>
      <c r="J23" s="1">
        <v>2</v>
      </c>
      <c r="K23" s="1">
        <v>14</v>
      </c>
      <c r="M23" s="1" t="s">
        <v>84</v>
      </c>
      <c r="N23" s="1" t="s">
        <v>94</v>
      </c>
      <c r="O23" s="1" t="s">
        <v>94</v>
      </c>
      <c r="P23" s="1" t="s">
        <v>69</v>
      </c>
      <c r="Q23" s="1" t="s">
        <v>102</v>
      </c>
      <c r="R23" s="1" t="s">
        <v>115</v>
      </c>
      <c r="S23" s="45">
        <v>144960</v>
      </c>
      <c r="V23" s="45" t="str">
        <f>IFERROR(IF(U23-T23 &lt;= 0, "", U23-T23), "")</f>
        <v/>
      </c>
      <c r="W23" s="1" t="s">
        <v>65</v>
      </c>
      <c r="X23" s="1" t="s">
        <v>92</v>
      </c>
      <c r="Y23" s="162">
        <v>927</v>
      </c>
      <c r="Z23" s="169">
        <v>354.82</v>
      </c>
      <c r="AA23" s="169">
        <f>Tabela13[[#This Row],[VALOR/UN]]*Tabela13[[#This Row],[QUAN]]</f>
        <v>709.64</v>
      </c>
      <c r="AB23" s="251" t="str">
        <f>IFERROR(Tabela13[[#This Row],[TOTAL]]/Tabela13[[#This Row],[Km Rodado]],"")</f>
        <v/>
      </c>
    </row>
    <row r="24" spans="1:28" hidden="1">
      <c r="A24" s="1">
        <v>0</v>
      </c>
      <c r="C24" s="40">
        <v>2022</v>
      </c>
      <c r="D24" s="53">
        <v>44739</v>
      </c>
      <c r="F24" s="7" t="s">
        <v>57</v>
      </c>
      <c r="G24" s="1" t="s">
        <v>58</v>
      </c>
      <c r="H24" s="1" t="s">
        <v>5</v>
      </c>
      <c r="I24" s="351" t="s">
        <v>80</v>
      </c>
      <c r="J24" s="1">
        <v>2</v>
      </c>
      <c r="K24" s="1">
        <v>14</v>
      </c>
      <c r="M24" s="1" t="s">
        <v>84</v>
      </c>
      <c r="N24" s="1" t="s">
        <v>94</v>
      </c>
      <c r="O24" s="1" t="s">
        <v>94</v>
      </c>
      <c r="P24" s="1" t="s">
        <v>69</v>
      </c>
      <c r="Q24" s="1" t="s">
        <v>87</v>
      </c>
      <c r="R24" s="1" t="s">
        <v>116</v>
      </c>
      <c r="S24" s="45">
        <v>40061</v>
      </c>
      <c r="V24" s="45" t="str">
        <f>IFERROR(IF(U24-T24 &lt;= 0, "", U24-T24), "")</f>
        <v/>
      </c>
      <c r="W24" s="1" t="s">
        <v>65</v>
      </c>
      <c r="X24" s="1" t="s">
        <v>92</v>
      </c>
      <c r="Y24" s="162">
        <v>84136</v>
      </c>
      <c r="Z24" s="169">
        <v>354.82</v>
      </c>
      <c r="AA24" s="169">
        <f>Tabela13[[#This Row],[VALOR/UN]]*Tabela13[[#This Row],[QUAN]]</f>
        <v>709.64</v>
      </c>
      <c r="AB24" s="251" t="str">
        <f>IFERROR(Tabela13[[#This Row],[TOTAL]]/Tabela13[[#This Row],[Km Rodado]],"")</f>
        <v/>
      </c>
    </row>
    <row r="25" spans="1:28" hidden="1">
      <c r="A25" s="1">
        <v>0</v>
      </c>
      <c r="C25" s="40">
        <v>2022</v>
      </c>
      <c r="D25" s="53">
        <v>44739</v>
      </c>
      <c r="F25" s="7" t="s">
        <v>57</v>
      </c>
      <c r="G25" s="1" t="s">
        <v>58</v>
      </c>
      <c r="H25" s="1" t="s">
        <v>5</v>
      </c>
      <c r="I25" s="351" t="s">
        <v>66</v>
      </c>
      <c r="J25" s="1">
        <v>2</v>
      </c>
      <c r="K25" s="1">
        <v>16</v>
      </c>
      <c r="L25" s="1" t="s">
        <v>22</v>
      </c>
      <c r="M25" s="1" t="s">
        <v>60</v>
      </c>
      <c r="N25" s="1" t="s">
        <v>67</v>
      </c>
      <c r="O25" s="1" t="s">
        <v>68</v>
      </c>
      <c r="P25" s="1" t="s">
        <v>69</v>
      </c>
      <c r="Q25" s="1" t="s">
        <v>63</v>
      </c>
      <c r="R25" s="1" t="s">
        <v>117</v>
      </c>
      <c r="S25" s="45">
        <v>127576</v>
      </c>
      <c r="V25" s="45" t="str">
        <f>IFERROR(IF(U25-T25 &lt;= 0, "", U25-T25), "")</f>
        <v/>
      </c>
      <c r="W25" s="1" t="s">
        <v>65</v>
      </c>
      <c r="X25" s="1" t="s">
        <v>71</v>
      </c>
      <c r="Y25" s="162">
        <v>789</v>
      </c>
      <c r="Z25" s="169">
        <v>879</v>
      </c>
      <c r="AA25" s="169">
        <f>Tabela13[[#This Row],[VALOR/UN]]*Tabela13[[#This Row],[QUAN]]</f>
        <v>1758</v>
      </c>
      <c r="AB25" s="251" t="str">
        <f>IFERROR(Tabela13[[#This Row],[TOTAL]]/Tabela13[[#This Row],[Km Rodado]],"")</f>
        <v/>
      </c>
    </row>
    <row r="26" spans="1:28" hidden="1">
      <c r="A26" s="1">
        <v>0</v>
      </c>
      <c r="C26" s="40">
        <v>2022</v>
      </c>
      <c r="D26" s="53">
        <v>44747</v>
      </c>
      <c r="F26" s="7" t="s">
        <v>118</v>
      </c>
      <c r="G26" s="1" t="s">
        <v>58</v>
      </c>
      <c r="H26" s="1" t="s">
        <v>12</v>
      </c>
      <c r="I26" s="351" t="s">
        <v>111</v>
      </c>
      <c r="J26" s="1">
        <v>2</v>
      </c>
      <c r="K26" s="1">
        <v>15</v>
      </c>
      <c r="L26" s="1" t="s">
        <v>24</v>
      </c>
      <c r="M26" s="1" t="s">
        <v>75</v>
      </c>
      <c r="N26" s="1" t="s">
        <v>94</v>
      </c>
      <c r="O26" s="1" t="s">
        <v>94</v>
      </c>
      <c r="P26" s="1" t="s">
        <v>69</v>
      </c>
      <c r="Q26" s="1" t="s">
        <v>77</v>
      </c>
      <c r="R26" s="56" t="s">
        <v>112</v>
      </c>
      <c r="S26" s="45">
        <v>319600</v>
      </c>
      <c r="V26" s="45" t="str">
        <f>IFERROR(IF(U26-T26 &lt;= 0, "", U26-T26), "")</f>
        <v/>
      </c>
      <c r="W26" s="1" t="s">
        <v>65</v>
      </c>
      <c r="X26" s="1" t="s">
        <v>92</v>
      </c>
      <c r="Y26" s="162">
        <v>1152</v>
      </c>
      <c r="Z26" s="169">
        <v>364.42</v>
      </c>
      <c r="AA26" s="169">
        <f>Tabela13[[#This Row],[VALOR/UN]]*Tabela13[[#This Row],[QUAN]]</f>
        <v>728.84</v>
      </c>
      <c r="AB26" s="251" t="str">
        <f>IFERROR(Tabela13[[#This Row],[TOTAL]]/Tabela13[[#This Row],[Km Rodado]],"")</f>
        <v/>
      </c>
    </row>
    <row r="27" spans="1:28" hidden="1">
      <c r="A27" s="1">
        <v>0</v>
      </c>
      <c r="C27" s="40">
        <v>2022</v>
      </c>
      <c r="D27" s="53">
        <v>44747</v>
      </c>
      <c r="F27" s="7" t="s">
        <v>118</v>
      </c>
      <c r="G27" s="1" t="s">
        <v>58</v>
      </c>
      <c r="H27" s="1" t="s">
        <v>12</v>
      </c>
      <c r="I27" s="351" t="s">
        <v>111</v>
      </c>
      <c r="J27" s="1">
        <v>2</v>
      </c>
      <c r="K27" s="1">
        <v>16</v>
      </c>
      <c r="L27" s="1" t="s">
        <v>22</v>
      </c>
      <c r="M27" s="1" t="s">
        <v>60</v>
      </c>
      <c r="N27" s="1" t="s">
        <v>67</v>
      </c>
      <c r="O27" s="1" t="s">
        <v>68</v>
      </c>
      <c r="P27" s="1" t="s">
        <v>69</v>
      </c>
      <c r="Q27" s="1" t="s">
        <v>63</v>
      </c>
      <c r="R27" s="1" t="s">
        <v>119</v>
      </c>
      <c r="S27" s="45">
        <v>39066</v>
      </c>
      <c r="V27" s="45" t="str">
        <f>IFERROR(IF(U27-T27 &lt;= 0, "", U27-T27), "")</f>
        <v/>
      </c>
      <c r="W27" s="1" t="s">
        <v>65</v>
      </c>
      <c r="X27" s="1" t="s">
        <v>71</v>
      </c>
      <c r="Y27" s="162">
        <v>788</v>
      </c>
      <c r="Z27" s="169">
        <v>879</v>
      </c>
      <c r="AA27" s="169">
        <f>Tabela13[[#This Row],[VALOR/UN]]*Tabela13[[#This Row],[QUAN]]</f>
        <v>1758</v>
      </c>
      <c r="AB27" s="251" t="str">
        <f>IFERROR(Tabela13[[#This Row],[TOTAL]]/Tabela13[[#This Row],[Km Rodado]],"")</f>
        <v/>
      </c>
    </row>
    <row r="28" spans="1:28" hidden="1">
      <c r="A28" s="1">
        <v>0</v>
      </c>
      <c r="C28" s="40">
        <v>2022</v>
      </c>
      <c r="D28" s="53">
        <v>44749</v>
      </c>
      <c r="F28" s="7" t="s">
        <v>118</v>
      </c>
      <c r="G28" s="1" t="s">
        <v>58</v>
      </c>
      <c r="H28" s="1" t="s">
        <v>12</v>
      </c>
      <c r="I28" s="351" t="s">
        <v>99</v>
      </c>
      <c r="J28" s="1">
        <v>2</v>
      </c>
      <c r="K28" s="1">
        <v>14</v>
      </c>
      <c r="L28" s="1" t="s">
        <v>22</v>
      </c>
      <c r="M28" s="1" t="s">
        <v>84</v>
      </c>
      <c r="N28" s="1" t="s">
        <v>94</v>
      </c>
      <c r="O28" s="1" t="s">
        <v>94</v>
      </c>
      <c r="P28" s="1" t="s">
        <v>69</v>
      </c>
      <c r="Q28" s="1" t="s">
        <v>102</v>
      </c>
      <c r="R28" s="1" t="s">
        <v>120</v>
      </c>
      <c r="S28" s="45">
        <v>30050</v>
      </c>
      <c r="V28" s="45" t="str">
        <f>IFERROR(IF(U28-T28 &lt;= 0, "", U28-T28), "")</f>
        <v/>
      </c>
      <c r="W28" s="1" t="s">
        <v>65</v>
      </c>
      <c r="X28" s="1" t="s">
        <v>92</v>
      </c>
      <c r="Y28" s="162">
        <v>84136</v>
      </c>
      <c r="Z28" s="169">
        <v>354.82</v>
      </c>
      <c r="AA28" s="169">
        <f>Tabela13[[#This Row],[VALOR/UN]]*Tabela13[[#This Row],[QUAN]]</f>
        <v>709.64</v>
      </c>
      <c r="AB28" s="251" t="str">
        <f>IFERROR(Tabela13[[#This Row],[TOTAL]]/Tabela13[[#This Row],[Km Rodado]],"")</f>
        <v/>
      </c>
    </row>
    <row r="29" spans="1:28" hidden="1">
      <c r="A29" s="1">
        <v>0</v>
      </c>
      <c r="C29" s="40">
        <v>2022</v>
      </c>
      <c r="D29" s="53">
        <v>44749</v>
      </c>
      <c r="F29" s="7" t="s">
        <v>118</v>
      </c>
      <c r="G29" s="1" t="s">
        <v>58</v>
      </c>
      <c r="H29" s="1" t="s">
        <v>12</v>
      </c>
      <c r="I29" s="351" t="s">
        <v>99</v>
      </c>
      <c r="J29" s="1">
        <v>2</v>
      </c>
      <c r="K29" s="1">
        <v>14</v>
      </c>
      <c r="L29" s="1" t="s">
        <v>24</v>
      </c>
      <c r="M29" s="1" t="s">
        <v>84</v>
      </c>
      <c r="N29" s="1" t="s">
        <v>94</v>
      </c>
      <c r="O29" s="1" t="s">
        <v>94</v>
      </c>
      <c r="P29" s="1" t="s">
        <v>69</v>
      </c>
      <c r="Q29" s="1" t="s">
        <v>102</v>
      </c>
      <c r="R29" s="1" t="s">
        <v>120</v>
      </c>
      <c r="S29" s="45">
        <v>30050</v>
      </c>
      <c r="V29" s="45" t="str">
        <f>IFERROR(IF(U29-T29 &lt;= 0, "", U29-T29), "")</f>
        <v/>
      </c>
      <c r="W29" s="1" t="s">
        <v>65</v>
      </c>
      <c r="X29" s="1" t="s">
        <v>92</v>
      </c>
      <c r="Y29" s="162">
        <v>1152</v>
      </c>
      <c r="Z29" s="169">
        <v>354.82</v>
      </c>
      <c r="AA29" s="169">
        <f>Tabela13[[#This Row],[VALOR/UN]]*Tabela13[[#This Row],[QUAN]]</f>
        <v>709.64</v>
      </c>
      <c r="AB29" s="251" t="str">
        <f>IFERROR(Tabela13[[#This Row],[TOTAL]]/Tabela13[[#This Row],[Km Rodado]],"")</f>
        <v/>
      </c>
    </row>
    <row r="30" spans="1:28" hidden="1">
      <c r="A30" s="1">
        <v>0</v>
      </c>
      <c r="C30" s="40">
        <v>2022</v>
      </c>
      <c r="D30" s="53">
        <v>44753</v>
      </c>
      <c r="F30" s="7" t="s">
        <v>118</v>
      </c>
      <c r="G30" s="1" t="s">
        <v>58</v>
      </c>
      <c r="H30" s="1" t="s">
        <v>5</v>
      </c>
      <c r="I30" s="351" t="s">
        <v>96</v>
      </c>
      <c r="J30" s="1">
        <v>2</v>
      </c>
      <c r="K30" s="1">
        <v>14</v>
      </c>
      <c r="L30" s="1" t="s">
        <v>22</v>
      </c>
      <c r="M30" s="1" t="s">
        <v>84</v>
      </c>
      <c r="N30" s="1" t="s">
        <v>94</v>
      </c>
      <c r="O30" s="1" t="s">
        <v>94</v>
      </c>
      <c r="P30" s="1" t="s">
        <v>69</v>
      </c>
      <c r="Q30" s="1" t="s">
        <v>102</v>
      </c>
      <c r="R30" s="1" t="s">
        <v>121</v>
      </c>
      <c r="S30" s="45">
        <v>107955</v>
      </c>
      <c r="V30" s="45" t="str">
        <f>IFERROR(IF(U30-T30 &lt;= 0, "", U30-T30), "")</f>
        <v/>
      </c>
      <c r="W30" s="1" t="s">
        <v>65</v>
      </c>
      <c r="X30" s="1" t="s">
        <v>92</v>
      </c>
      <c r="Y30" s="162">
        <v>1152</v>
      </c>
      <c r="Z30" s="169">
        <v>354.82</v>
      </c>
      <c r="AA30" s="169">
        <f>Tabela13[[#This Row],[VALOR/UN]]*Tabela13[[#This Row],[QUAN]]</f>
        <v>709.64</v>
      </c>
      <c r="AB30" s="251" t="str">
        <f>IFERROR(Tabela13[[#This Row],[TOTAL]]/Tabela13[[#This Row],[Km Rodado]],"")</f>
        <v/>
      </c>
    </row>
    <row r="31" spans="1:28" hidden="1">
      <c r="A31" s="1">
        <v>0</v>
      </c>
      <c r="C31" s="40">
        <v>2022</v>
      </c>
      <c r="D31" s="53">
        <v>44753</v>
      </c>
      <c r="F31" s="7" t="s">
        <v>118</v>
      </c>
      <c r="G31" s="1" t="s">
        <v>58</v>
      </c>
      <c r="H31" s="1" t="s">
        <v>5</v>
      </c>
      <c r="I31" s="351" t="s">
        <v>96</v>
      </c>
      <c r="J31" s="1">
        <v>2</v>
      </c>
      <c r="K31" s="1">
        <v>15</v>
      </c>
      <c r="L31" s="1" t="s">
        <v>22</v>
      </c>
      <c r="M31" s="1" t="s">
        <v>75</v>
      </c>
      <c r="N31" s="1" t="s">
        <v>94</v>
      </c>
      <c r="O31" s="1" t="s">
        <v>94</v>
      </c>
      <c r="P31" s="1" t="s">
        <v>69</v>
      </c>
      <c r="Q31" s="1" t="s">
        <v>77</v>
      </c>
      <c r="R31" s="56" t="s">
        <v>122</v>
      </c>
      <c r="S31" s="45">
        <v>271900</v>
      </c>
      <c r="V31" s="45" t="str">
        <f>IFERROR(IF(U31-T31 &lt;= 0, "", U31-T31), "")</f>
        <v/>
      </c>
      <c r="W31" s="1" t="s">
        <v>65</v>
      </c>
      <c r="X31" s="1" t="s">
        <v>92</v>
      </c>
      <c r="Y31" s="162">
        <v>1152</v>
      </c>
      <c r="Z31" s="169">
        <v>354.82</v>
      </c>
      <c r="AA31" s="169">
        <f>Tabela13[[#This Row],[VALOR/UN]]*Tabela13[[#This Row],[QUAN]]</f>
        <v>709.64</v>
      </c>
      <c r="AB31" s="251" t="str">
        <f>IFERROR(Tabela13[[#This Row],[TOTAL]]/Tabela13[[#This Row],[Km Rodado]],"")</f>
        <v/>
      </c>
    </row>
    <row r="32" spans="1:28" hidden="1">
      <c r="A32" s="1">
        <v>0</v>
      </c>
      <c r="C32" s="40">
        <v>2022</v>
      </c>
      <c r="D32" s="53">
        <v>44754</v>
      </c>
      <c r="F32" s="7" t="s">
        <v>118</v>
      </c>
      <c r="G32" s="1" t="s">
        <v>58</v>
      </c>
      <c r="H32" s="1" t="s">
        <v>5</v>
      </c>
      <c r="I32" s="351" t="s">
        <v>66</v>
      </c>
      <c r="J32" s="1">
        <v>2</v>
      </c>
      <c r="K32" s="1">
        <v>15</v>
      </c>
      <c r="L32" s="1" t="s">
        <v>22</v>
      </c>
      <c r="M32" s="1" t="s">
        <v>75</v>
      </c>
      <c r="N32" s="1" t="s">
        <v>90</v>
      </c>
      <c r="O32" s="1" t="s">
        <v>90</v>
      </c>
      <c r="P32" s="1" t="s">
        <v>69</v>
      </c>
      <c r="Q32" s="1" t="s">
        <v>77</v>
      </c>
      <c r="R32" s="56" t="s">
        <v>123</v>
      </c>
      <c r="S32" s="45">
        <v>207805</v>
      </c>
      <c r="V32" s="45" t="str">
        <f>IFERROR(IF(U32-T32 &lt;= 0, "", U32-T32), "")</f>
        <v/>
      </c>
      <c r="W32" s="1" t="s">
        <v>65</v>
      </c>
      <c r="X32" s="1" t="s">
        <v>124</v>
      </c>
      <c r="Y32" s="162">
        <v>10484</v>
      </c>
      <c r="Z32" s="169">
        <v>350.85</v>
      </c>
      <c r="AA32" s="169">
        <f>Tabela13[[#This Row],[VALOR/UN]]*Tabela13[[#This Row],[QUAN]]</f>
        <v>701.7</v>
      </c>
      <c r="AB32" s="251" t="str">
        <f>IFERROR(Tabela13[[#This Row],[TOTAL]]/Tabela13[[#This Row],[Km Rodado]],"")</f>
        <v/>
      </c>
    </row>
    <row r="33" spans="1:28" hidden="1">
      <c r="A33" s="1">
        <v>0</v>
      </c>
      <c r="C33" s="40">
        <v>2022</v>
      </c>
      <c r="D33" s="53">
        <v>44754</v>
      </c>
      <c r="F33" s="7" t="s">
        <v>118</v>
      </c>
      <c r="G33" s="1" t="s">
        <v>58</v>
      </c>
      <c r="H33" s="1" t="s">
        <v>5</v>
      </c>
      <c r="I33" s="351" t="s">
        <v>96</v>
      </c>
      <c r="J33" s="1">
        <v>2</v>
      </c>
      <c r="K33" s="1">
        <v>15</v>
      </c>
      <c r="L33" s="1" t="s">
        <v>24</v>
      </c>
      <c r="M33" s="1" t="s">
        <v>75</v>
      </c>
      <c r="N33" s="1" t="s">
        <v>125</v>
      </c>
      <c r="O33" s="1" t="s">
        <v>125</v>
      </c>
      <c r="P33" s="1" t="s">
        <v>69</v>
      </c>
      <c r="Q33" s="1" t="s">
        <v>77</v>
      </c>
      <c r="R33" s="56" t="s">
        <v>122</v>
      </c>
      <c r="S33" s="45">
        <v>271900</v>
      </c>
      <c r="V33" s="45" t="str">
        <f>IFERROR(IF(U33-T33 &lt;= 0, "", U33-T33), "")</f>
        <v/>
      </c>
      <c r="W33" s="1" t="s">
        <v>65</v>
      </c>
      <c r="X33" s="1" t="s">
        <v>124</v>
      </c>
      <c r="Y33" s="162">
        <v>10484</v>
      </c>
      <c r="Z33" s="169">
        <v>350.85</v>
      </c>
      <c r="AA33" s="169">
        <f>Tabela13[[#This Row],[VALOR/UN]]*Tabela13[[#This Row],[QUAN]]</f>
        <v>701.7</v>
      </c>
      <c r="AB33" s="251" t="str">
        <f>IFERROR(Tabela13[[#This Row],[TOTAL]]/Tabela13[[#This Row],[Km Rodado]],"")</f>
        <v/>
      </c>
    </row>
    <row r="34" spans="1:28" hidden="1">
      <c r="A34" s="1">
        <v>0</v>
      </c>
      <c r="C34" s="40">
        <v>2022</v>
      </c>
      <c r="D34" s="53">
        <v>44754</v>
      </c>
      <c r="F34" s="7" t="s">
        <v>118</v>
      </c>
      <c r="G34" s="1" t="s">
        <v>58</v>
      </c>
      <c r="H34" s="1" t="s">
        <v>12</v>
      </c>
      <c r="I34" s="351" t="s">
        <v>74</v>
      </c>
      <c r="J34" s="1">
        <v>2</v>
      </c>
      <c r="K34" s="1">
        <v>15</v>
      </c>
      <c r="L34" s="1" t="s">
        <v>24</v>
      </c>
      <c r="M34" s="1" t="s">
        <v>75</v>
      </c>
      <c r="N34" s="1" t="s">
        <v>125</v>
      </c>
      <c r="O34" s="1" t="s">
        <v>125</v>
      </c>
      <c r="P34" s="1" t="s">
        <v>69</v>
      </c>
      <c r="Q34" s="1" t="s">
        <v>77</v>
      </c>
      <c r="R34" s="56" t="s">
        <v>78</v>
      </c>
      <c r="S34" s="45">
        <v>184528</v>
      </c>
      <c r="V34" s="45" t="str">
        <f>IFERROR(IF(U34-T34 &lt;= 0, "", U34-T34), "")</f>
        <v/>
      </c>
      <c r="W34" s="1" t="s">
        <v>65</v>
      </c>
      <c r="X34" s="1" t="s">
        <v>124</v>
      </c>
      <c r="Y34" s="162">
        <v>10484</v>
      </c>
      <c r="Z34" s="169">
        <v>350.85</v>
      </c>
      <c r="AA34" s="169">
        <f>Tabela13[[#This Row],[VALOR/UN]]*Tabela13[[#This Row],[QUAN]]</f>
        <v>701.7</v>
      </c>
      <c r="AB34" s="251" t="str">
        <f>IFERROR(Tabela13[[#This Row],[TOTAL]]/Tabela13[[#This Row],[Km Rodado]],"")</f>
        <v/>
      </c>
    </row>
    <row r="35" spans="1:28" hidden="1">
      <c r="A35" s="1">
        <v>0</v>
      </c>
      <c r="C35" s="40">
        <v>2022</v>
      </c>
      <c r="D35" s="53">
        <v>44754</v>
      </c>
      <c r="F35" s="7" t="s">
        <v>118</v>
      </c>
      <c r="G35" s="1" t="s">
        <v>58</v>
      </c>
      <c r="H35" s="1" t="s">
        <v>5</v>
      </c>
      <c r="I35" s="351" t="s">
        <v>96</v>
      </c>
      <c r="J35" s="1">
        <v>2</v>
      </c>
      <c r="K35" s="1">
        <v>16</v>
      </c>
      <c r="L35" s="1" t="s">
        <v>22</v>
      </c>
      <c r="M35" s="1" t="s">
        <v>126</v>
      </c>
      <c r="N35" s="1" t="s">
        <v>127</v>
      </c>
      <c r="O35" s="1" t="s">
        <v>127</v>
      </c>
      <c r="P35" s="1" t="s">
        <v>69</v>
      </c>
      <c r="Q35" s="1" t="s">
        <v>63</v>
      </c>
      <c r="R35" s="1" t="s">
        <v>128</v>
      </c>
      <c r="S35" s="45">
        <v>67650</v>
      </c>
      <c r="V35" s="45" t="str">
        <f>IFERROR(IF(U35-T35 &lt;= 0, "", U35-T35), "")</f>
        <v/>
      </c>
      <c r="W35" s="1" t="s">
        <v>65</v>
      </c>
      <c r="X35" s="1" t="s">
        <v>124</v>
      </c>
      <c r="Y35" s="162">
        <v>10484</v>
      </c>
      <c r="Z35" s="169">
        <v>797</v>
      </c>
      <c r="AA35" s="169">
        <f>Tabela13[[#This Row],[VALOR/UN]]*Tabela13[[#This Row],[QUAN]]</f>
        <v>1594</v>
      </c>
      <c r="AB35" s="251" t="str">
        <f>IFERROR(Tabela13[[#This Row],[TOTAL]]/Tabela13[[#This Row],[Km Rodado]],"")</f>
        <v/>
      </c>
    </row>
    <row r="36" spans="1:28" hidden="1">
      <c r="A36" s="1">
        <v>0</v>
      </c>
      <c r="C36" s="40">
        <v>2022</v>
      </c>
      <c r="D36" s="53">
        <v>44755</v>
      </c>
      <c r="F36" s="7" t="s">
        <v>118</v>
      </c>
      <c r="G36" s="1" t="s">
        <v>58</v>
      </c>
      <c r="H36" s="1" t="s">
        <v>5</v>
      </c>
      <c r="I36" s="351" t="s">
        <v>83</v>
      </c>
      <c r="J36" s="1">
        <v>2</v>
      </c>
      <c r="K36" s="1">
        <v>15</v>
      </c>
      <c r="L36" s="1" t="s">
        <v>22</v>
      </c>
      <c r="M36" s="1" t="s">
        <v>75</v>
      </c>
      <c r="N36" s="1" t="s">
        <v>125</v>
      </c>
      <c r="O36" s="1" t="s">
        <v>125</v>
      </c>
      <c r="P36" s="1" t="s">
        <v>69</v>
      </c>
      <c r="Q36" s="1" t="s">
        <v>77</v>
      </c>
      <c r="R36" s="56" t="s">
        <v>91</v>
      </c>
      <c r="S36" s="45">
        <v>115312</v>
      </c>
      <c r="V36" s="45" t="str">
        <f>IFERROR(IF(U36-T36 &lt;= 0, "", U36-T36), "")</f>
        <v/>
      </c>
      <c r="W36" s="1" t="s">
        <v>65</v>
      </c>
      <c r="X36" s="1" t="s">
        <v>124</v>
      </c>
      <c r="Y36" s="162">
        <v>10512</v>
      </c>
      <c r="Z36" s="169">
        <v>350.85</v>
      </c>
      <c r="AA36" s="169">
        <f>Tabela13[[#This Row],[VALOR/UN]]*Tabela13[[#This Row],[QUAN]]</f>
        <v>701.7</v>
      </c>
      <c r="AB36" s="251" t="str">
        <f>IFERROR(Tabela13[[#This Row],[TOTAL]]/Tabela13[[#This Row],[Km Rodado]],"")</f>
        <v/>
      </c>
    </row>
    <row r="37" spans="1:28" hidden="1">
      <c r="A37" s="1">
        <v>0</v>
      </c>
      <c r="C37" s="40">
        <v>2022</v>
      </c>
      <c r="D37" s="53">
        <v>44756</v>
      </c>
      <c r="F37" s="7" t="s">
        <v>118</v>
      </c>
      <c r="G37" s="1" t="s">
        <v>58</v>
      </c>
      <c r="H37" s="1" t="s">
        <v>12</v>
      </c>
      <c r="I37" s="351" t="s">
        <v>74</v>
      </c>
      <c r="J37" s="1">
        <v>2</v>
      </c>
      <c r="K37" s="1">
        <v>15</v>
      </c>
      <c r="L37" s="1" t="s">
        <v>22</v>
      </c>
      <c r="M37" s="1" t="s">
        <v>75</v>
      </c>
      <c r="N37" s="1" t="s">
        <v>125</v>
      </c>
      <c r="O37" s="1" t="s">
        <v>125</v>
      </c>
      <c r="P37" s="1" t="s">
        <v>69</v>
      </c>
      <c r="Q37" s="1" t="s">
        <v>77</v>
      </c>
      <c r="R37" s="56" t="s">
        <v>129</v>
      </c>
      <c r="S37" s="45">
        <v>174344</v>
      </c>
      <c r="V37" s="45" t="str">
        <f>IFERROR(IF(U37-T37 &lt;= 0, "", U37-T37), "")</f>
        <v/>
      </c>
      <c r="W37" s="1" t="s">
        <v>65</v>
      </c>
      <c r="X37" s="1" t="s">
        <v>124</v>
      </c>
      <c r="Y37" s="162">
        <v>10512</v>
      </c>
      <c r="Z37" s="169">
        <v>350.85</v>
      </c>
      <c r="AA37" s="169">
        <f>Tabela13[[#This Row],[VALOR/UN]]*Tabela13[[#This Row],[QUAN]]</f>
        <v>701.7</v>
      </c>
      <c r="AB37" s="251" t="str">
        <f>IFERROR(Tabela13[[#This Row],[TOTAL]]/Tabela13[[#This Row],[Km Rodado]],"")</f>
        <v/>
      </c>
    </row>
    <row r="38" spans="1:28" hidden="1">
      <c r="A38" s="1">
        <v>0</v>
      </c>
      <c r="C38" s="40">
        <v>2022</v>
      </c>
      <c r="D38" s="53">
        <v>44756</v>
      </c>
      <c r="F38" s="7" t="s">
        <v>118</v>
      </c>
      <c r="G38" s="1" t="s">
        <v>58</v>
      </c>
      <c r="H38" s="1" t="s">
        <v>5</v>
      </c>
      <c r="I38" s="351" t="s">
        <v>83</v>
      </c>
      <c r="J38" s="1">
        <v>2</v>
      </c>
      <c r="K38" s="1">
        <v>14</v>
      </c>
      <c r="L38" s="1" t="s">
        <v>22</v>
      </c>
      <c r="M38" s="1" t="s">
        <v>84</v>
      </c>
      <c r="N38" s="1" t="s">
        <v>130</v>
      </c>
      <c r="O38" s="1" t="s">
        <v>130</v>
      </c>
      <c r="P38" s="1" t="s">
        <v>69</v>
      </c>
      <c r="Q38" s="1" t="s">
        <v>102</v>
      </c>
      <c r="R38" s="1" t="s">
        <v>131</v>
      </c>
      <c r="S38" s="45">
        <v>116767</v>
      </c>
      <c r="V38" s="45" t="str">
        <f>IFERROR(IF(U38-T38 &lt;= 0, "", U38-T38), "")</f>
        <v/>
      </c>
      <c r="W38" s="1" t="s">
        <v>65</v>
      </c>
      <c r="X38" s="1" t="s">
        <v>124</v>
      </c>
      <c r="Y38" s="162">
        <v>10512</v>
      </c>
      <c r="Z38" s="169">
        <v>371</v>
      </c>
      <c r="AA38" s="169">
        <f>Tabela13[[#This Row],[VALOR/UN]]*Tabela13[[#This Row],[QUAN]]</f>
        <v>742</v>
      </c>
      <c r="AB38" s="251" t="str">
        <f>IFERROR(Tabela13[[#This Row],[TOTAL]]/Tabela13[[#This Row],[Km Rodado]],"")</f>
        <v/>
      </c>
    </row>
    <row r="39" spans="1:28" hidden="1">
      <c r="A39" s="1">
        <v>0</v>
      </c>
      <c r="C39" s="40">
        <v>2022</v>
      </c>
      <c r="D39" s="53">
        <v>44757</v>
      </c>
      <c r="F39" s="7" t="s">
        <v>118</v>
      </c>
      <c r="G39" s="1" t="s">
        <v>58</v>
      </c>
      <c r="H39" s="1" t="s">
        <v>14</v>
      </c>
      <c r="I39" s="351" t="s">
        <v>132</v>
      </c>
      <c r="J39" s="1">
        <v>2</v>
      </c>
      <c r="K39" s="1" t="s">
        <v>7</v>
      </c>
      <c r="L39" s="1" t="s">
        <v>22</v>
      </c>
      <c r="M39" s="1" t="s">
        <v>133</v>
      </c>
      <c r="N39" s="1" t="s">
        <v>134</v>
      </c>
      <c r="O39" s="1" t="s">
        <v>135</v>
      </c>
      <c r="P39" s="1" t="s">
        <v>69</v>
      </c>
      <c r="Q39" s="18" t="s">
        <v>136</v>
      </c>
      <c r="R39" s="56" t="s">
        <v>137</v>
      </c>
      <c r="S39" s="45">
        <v>0</v>
      </c>
      <c r="V39" s="45" t="str">
        <f>IFERROR(IF(U39-T39 &lt;= 0, "", U39-T39), "")</f>
        <v/>
      </c>
      <c r="W39" s="1" t="s">
        <v>65</v>
      </c>
      <c r="X39" s="1" t="s">
        <v>124</v>
      </c>
      <c r="Y39" s="162">
        <v>12084</v>
      </c>
      <c r="Z39" s="169">
        <v>681.14</v>
      </c>
      <c r="AA39" s="169">
        <f>Tabela13[[#This Row],[VALOR/UN]]*Tabela13[[#This Row],[QUAN]]</f>
        <v>1362.28</v>
      </c>
      <c r="AB39" s="251" t="str">
        <f>IFERROR(Tabela13[[#This Row],[TOTAL]]/Tabela13[[#This Row],[Km Rodado]],"")</f>
        <v/>
      </c>
    </row>
    <row r="40" spans="1:28" hidden="1">
      <c r="A40" s="1">
        <v>0</v>
      </c>
      <c r="C40" s="40">
        <v>2022</v>
      </c>
      <c r="D40" s="53">
        <v>44762</v>
      </c>
      <c r="F40" s="7" t="s">
        <v>118</v>
      </c>
      <c r="G40" s="1" t="s">
        <v>58</v>
      </c>
      <c r="H40" s="1" t="s">
        <v>5</v>
      </c>
      <c r="I40" s="351" t="s">
        <v>83</v>
      </c>
      <c r="J40" s="1">
        <v>2</v>
      </c>
      <c r="K40" s="1">
        <v>15</v>
      </c>
      <c r="L40" s="1" t="s">
        <v>22</v>
      </c>
      <c r="M40" s="1" t="s">
        <v>75</v>
      </c>
      <c r="N40" s="1" t="s">
        <v>125</v>
      </c>
      <c r="O40" s="1" t="s">
        <v>125</v>
      </c>
      <c r="P40" s="1" t="s">
        <v>69</v>
      </c>
      <c r="Q40" s="1" t="s">
        <v>77</v>
      </c>
      <c r="R40" s="56" t="s">
        <v>93</v>
      </c>
      <c r="S40" s="45">
        <v>102411</v>
      </c>
      <c r="V40" s="45" t="str">
        <f>IFERROR(IF(U40-T40 &lt;= 0, "", U40-T40), "")</f>
        <v/>
      </c>
      <c r="W40" s="1" t="s">
        <v>65</v>
      </c>
      <c r="X40" s="1" t="s">
        <v>124</v>
      </c>
      <c r="Y40" s="162">
        <v>10512</v>
      </c>
      <c r="Z40" s="169">
        <v>350.85</v>
      </c>
      <c r="AA40" s="169">
        <f>Tabela13[[#This Row],[VALOR/UN]]*Tabela13[[#This Row],[QUAN]]</f>
        <v>701.7</v>
      </c>
      <c r="AB40" s="251" t="str">
        <f>IFERROR(Tabela13[[#This Row],[TOTAL]]/Tabela13[[#This Row],[Km Rodado]],"")</f>
        <v/>
      </c>
    </row>
    <row r="41" spans="1:28" hidden="1">
      <c r="A41" s="1">
        <v>0</v>
      </c>
      <c r="C41" s="40">
        <v>2022</v>
      </c>
      <c r="D41" s="53">
        <v>44768</v>
      </c>
      <c r="F41" s="7" t="s">
        <v>118</v>
      </c>
      <c r="G41" s="1" t="s">
        <v>58</v>
      </c>
      <c r="H41" s="1" t="s">
        <v>5</v>
      </c>
      <c r="I41" s="351" t="s">
        <v>96</v>
      </c>
      <c r="J41" s="1">
        <v>2</v>
      </c>
      <c r="K41" s="1">
        <v>14</v>
      </c>
      <c r="L41" s="1" t="s">
        <v>22</v>
      </c>
      <c r="M41" s="1" t="s">
        <v>84</v>
      </c>
      <c r="N41" s="1" t="s">
        <v>130</v>
      </c>
      <c r="O41" s="1" t="s">
        <v>130</v>
      </c>
      <c r="P41" s="1" t="s">
        <v>69</v>
      </c>
      <c r="Q41" s="1" t="s">
        <v>87</v>
      </c>
      <c r="R41" s="1" t="s">
        <v>138</v>
      </c>
      <c r="S41" s="45">
        <v>56614</v>
      </c>
      <c r="V41" s="45" t="str">
        <f>IFERROR(IF(U41-T41 &lt;= 0, "", U41-T41), "")</f>
        <v/>
      </c>
      <c r="W41" s="1" t="s">
        <v>65</v>
      </c>
      <c r="X41" s="1" t="s">
        <v>124</v>
      </c>
      <c r="Y41" s="162">
        <v>10512</v>
      </c>
      <c r="Z41" s="169">
        <v>377</v>
      </c>
      <c r="AA41" s="169">
        <f>Tabela13[[#This Row],[VALOR/UN]]*Tabela13[[#This Row],[QUAN]]</f>
        <v>754</v>
      </c>
      <c r="AB41" s="251" t="str">
        <f>IFERROR(Tabela13[[#This Row],[TOTAL]]/Tabela13[[#This Row],[Km Rodado]],"")</f>
        <v/>
      </c>
    </row>
    <row r="42" spans="1:28" hidden="1">
      <c r="A42" s="1">
        <v>0</v>
      </c>
      <c r="C42" s="40">
        <v>2022</v>
      </c>
      <c r="D42" s="53">
        <v>44768</v>
      </c>
      <c r="F42" s="7" t="s">
        <v>118</v>
      </c>
      <c r="G42" s="1" t="s">
        <v>58</v>
      </c>
      <c r="H42" s="1" t="s">
        <v>5</v>
      </c>
      <c r="I42" s="351" t="s">
        <v>96</v>
      </c>
      <c r="J42" s="1">
        <v>2</v>
      </c>
      <c r="K42" s="1">
        <v>14</v>
      </c>
      <c r="L42" s="1" t="s">
        <v>22</v>
      </c>
      <c r="M42" s="1" t="s">
        <v>84</v>
      </c>
      <c r="N42" s="1" t="s">
        <v>94</v>
      </c>
      <c r="O42" s="1" t="s">
        <v>94</v>
      </c>
      <c r="P42" s="1" t="s">
        <v>69</v>
      </c>
      <c r="Q42" s="1" t="s">
        <v>87</v>
      </c>
      <c r="R42" s="1" t="s">
        <v>139</v>
      </c>
      <c r="S42" s="45">
        <v>86371</v>
      </c>
      <c r="V42" s="45" t="str">
        <f>IFERROR(IF(U42-T42 &lt;= 0, "", U42-T42), "")</f>
        <v/>
      </c>
      <c r="W42" s="1" t="s">
        <v>65</v>
      </c>
      <c r="X42" s="1" t="s">
        <v>92</v>
      </c>
      <c r="Y42" s="162">
        <v>8425</v>
      </c>
      <c r="Z42" s="169">
        <v>354.82</v>
      </c>
      <c r="AA42" s="169">
        <f>Tabela13[[#This Row],[VALOR/UN]]*Tabela13[[#This Row],[QUAN]]</f>
        <v>709.64</v>
      </c>
      <c r="AB42" s="251" t="str">
        <f>IFERROR(Tabela13[[#This Row],[TOTAL]]/Tabela13[[#This Row],[Km Rodado]],"")</f>
        <v/>
      </c>
    </row>
    <row r="43" spans="1:28" hidden="1">
      <c r="A43" s="1">
        <v>0</v>
      </c>
      <c r="C43" s="40">
        <v>2022</v>
      </c>
      <c r="D43" s="53">
        <v>44768</v>
      </c>
      <c r="F43" s="7" t="s">
        <v>118</v>
      </c>
      <c r="G43" s="1" t="s">
        <v>58</v>
      </c>
      <c r="H43" s="1" t="s">
        <v>9</v>
      </c>
      <c r="I43" s="351" t="s">
        <v>72</v>
      </c>
      <c r="J43" s="1">
        <v>2</v>
      </c>
      <c r="K43" s="1">
        <v>15</v>
      </c>
      <c r="L43" s="1" t="s">
        <v>22</v>
      </c>
      <c r="M43" s="1" t="s">
        <v>75</v>
      </c>
      <c r="N43" s="1" t="s">
        <v>125</v>
      </c>
      <c r="O43" s="1" t="s">
        <v>125</v>
      </c>
      <c r="P43" s="1" t="s">
        <v>69</v>
      </c>
      <c r="Q43" s="1" t="s">
        <v>77</v>
      </c>
      <c r="R43" s="56" t="s">
        <v>140</v>
      </c>
      <c r="S43" s="45">
        <v>65874</v>
      </c>
      <c r="V43" s="45" t="str">
        <f>IFERROR(IF(U43-T43 &lt;= 0, "", U43-T43), "")</f>
        <v/>
      </c>
      <c r="W43" s="1" t="s">
        <v>65</v>
      </c>
      <c r="X43" s="1" t="s">
        <v>124</v>
      </c>
      <c r="Y43" s="162">
        <v>10717</v>
      </c>
      <c r="Z43" s="169">
        <v>350</v>
      </c>
      <c r="AA43" s="169">
        <f>Tabela13[[#This Row],[VALOR/UN]]*Tabela13[[#This Row],[QUAN]]</f>
        <v>700</v>
      </c>
      <c r="AB43" s="251" t="str">
        <f>IFERROR(Tabela13[[#This Row],[TOTAL]]/Tabela13[[#This Row],[Km Rodado]],"")</f>
        <v/>
      </c>
    </row>
    <row r="44" spans="1:28" hidden="1">
      <c r="A44" s="1">
        <v>0</v>
      </c>
      <c r="C44" s="40">
        <v>2022</v>
      </c>
      <c r="D44" s="53">
        <v>44768</v>
      </c>
      <c r="F44" s="7" t="s">
        <v>118</v>
      </c>
      <c r="G44" s="1" t="s">
        <v>58</v>
      </c>
      <c r="H44" s="1" t="s">
        <v>5</v>
      </c>
      <c r="I44" s="351" t="s">
        <v>96</v>
      </c>
      <c r="J44" s="1">
        <v>2</v>
      </c>
      <c r="K44" s="1">
        <v>15</v>
      </c>
      <c r="L44" s="1" t="s">
        <v>22</v>
      </c>
      <c r="M44" s="1" t="s">
        <v>75</v>
      </c>
      <c r="N44" s="1" t="s">
        <v>125</v>
      </c>
      <c r="O44" s="1" t="s">
        <v>125</v>
      </c>
      <c r="P44" s="1" t="s">
        <v>69</v>
      </c>
      <c r="Q44" s="1" t="s">
        <v>77</v>
      </c>
      <c r="R44" s="56" t="s">
        <v>141</v>
      </c>
      <c r="S44" s="45">
        <v>120748</v>
      </c>
      <c r="V44" s="45" t="str">
        <f>IFERROR(IF(U44-T44 &lt;= 0, "", U44-T44), "")</f>
        <v/>
      </c>
      <c r="W44" s="1" t="s">
        <v>65</v>
      </c>
      <c r="X44" s="1" t="s">
        <v>124</v>
      </c>
      <c r="Y44" s="162">
        <v>10717</v>
      </c>
      <c r="Z44" s="169">
        <v>350</v>
      </c>
      <c r="AA44" s="169">
        <f>Tabela13[[#This Row],[VALOR/UN]]*Tabela13[[#This Row],[QUAN]]</f>
        <v>700</v>
      </c>
      <c r="AB44" s="251" t="str">
        <f>IFERROR(Tabela13[[#This Row],[TOTAL]]/Tabela13[[#This Row],[Km Rodado]],"")</f>
        <v/>
      </c>
    </row>
    <row r="45" spans="1:28" hidden="1">
      <c r="A45" s="1">
        <v>0</v>
      </c>
      <c r="C45" s="40">
        <v>2022</v>
      </c>
      <c r="D45" s="53">
        <v>44768</v>
      </c>
      <c r="F45" s="7" t="s">
        <v>118</v>
      </c>
      <c r="G45" s="1" t="s">
        <v>58</v>
      </c>
      <c r="H45" s="1" t="s">
        <v>5</v>
      </c>
      <c r="I45" s="351" t="s">
        <v>83</v>
      </c>
      <c r="J45" s="1">
        <v>2</v>
      </c>
      <c r="K45" s="1">
        <v>15</v>
      </c>
      <c r="L45" s="1" t="s">
        <v>22</v>
      </c>
      <c r="M45" s="1" t="s">
        <v>75</v>
      </c>
      <c r="N45" s="1" t="s">
        <v>125</v>
      </c>
      <c r="O45" s="1" t="s">
        <v>125</v>
      </c>
      <c r="P45" s="1" t="s">
        <v>69</v>
      </c>
      <c r="Q45" s="1" t="s">
        <v>77</v>
      </c>
      <c r="R45" s="56" t="s">
        <v>142</v>
      </c>
      <c r="S45" s="45">
        <v>80255</v>
      </c>
      <c r="V45" s="45" t="str">
        <f>IFERROR(IF(U45-T45 &lt;= 0, "", U45-T45), "")</f>
        <v/>
      </c>
      <c r="W45" s="1" t="s">
        <v>65</v>
      </c>
      <c r="X45" s="1" t="s">
        <v>124</v>
      </c>
      <c r="Y45" s="162">
        <v>10717</v>
      </c>
      <c r="Z45" s="169">
        <v>350</v>
      </c>
      <c r="AA45" s="169">
        <f>Tabela13[[#This Row],[VALOR/UN]]*Tabela13[[#This Row],[QUAN]]</f>
        <v>700</v>
      </c>
      <c r="AB45" s="251" t="str">
        <f>IFERROR(Tabela13[[#This Row],[TOTAL]]/Tabela13[[#This Row],[Km Rodado]],"")</f>
        <v/>
      </c>
    </row>
    <row r="46" spans="1:28" hidden="1">
      <c r="A46" s="1">
        <v>0</v>
      </c>
      <c r="C46" s="40">
        <v>2022</v>
      </c>
      <c r="D46" s="53">
        <v>44768</v>
      </c>
      <c r="F46" s="7" t="s">
        <v>118</v>
      </c>
      <c r="G46" s="1" t="s">
        <v>58</v>
      </c>
      <c r="H46" s="1" t="s">
        <v>5</v>
      </c>
      <c r="I46" s="351" t="s">
        <v>96</v>
      </c>
      <c r="J46" s="1">
        <v>2</v>
      </c>
      <c r="K46" s="1">
        <v>16</v>
      </c>
      <c r="L46" s="1" t="s">
        <v>22</v>
      </c>
      <c r="M46" s="1" t="s">
        <v>60</v>
      </c>
      <c r="N46" s="1" t="s">
        <v>67</v>
      </c>
      <c r="O46" s="1" t="s">
        <v>68</v>
      </c>
      <c r="P46" s="1" t="s">
        <v>69</v>
      </c>
      <c r="Q46" s="1" t="s">
        <v>63</v>
      </c>
      <c r="R46" s="1" t="s">
        <v>97</v>
      </c>
      <c r="S46" s="45">
        <v>111770</v>
      </c>
      <c r="V46" s="45" t="str">
        <f>IFERROR(IF(U46-T46 &lt;= 0, "", U46-T46), "")</f>
        <v/>
      </c>
      <c r="W46" s="1" t="s">
        <v>65</v>
      </c>
      <c r="X46" s="1" t="s">
        <v>71</v>
      </c>
      <c r="Y46" s="162">
        <v>821</v>
      </c>
      <c r="Z46" s="169">
        <v>879</v>
      </c>
      <c r="AA46" s="169">
        <f>Tabela13[[#This Row],[VALOR/UN]]*Tabela13[[#This Row],[QUAN]]</f>
        <v>1758</v>
      </c>
      <c r="AB46" s="251" t="str">
        <f>IFERROR(Tabela13[[#This Row],[TOTAL]]/Tabela13[[#This Row],[Km Rodado]],"")</f>
        <v/>
      </c>
    </row>
    <row r="47" spans="1:28" hidden="1">
      <c r="A47" s="1">
        <v>0</v>
      </c>
      <c r="C47" s="40">
        <v>2022</v>
      </c>
      <c r="D47" s="53">
        <v>44770</v>
      </c>
      <c r="F47" s="7" t="s">
        <v>118</v>
      </c>
      <c r="G47" s="1" t="s">
        <v>58</v>
      </c>
      <c r="H47" s="1" t="s">
        <v>5</v>
      </c>
      <c r="I47" s="351" t="s">
        <v>96</v>
      </c>
      <c r="J47" s="1">
        <v>2</v>
      </c>
      <c r="K47" s="1">
        <v>16</v>
      </c>
      <c r="L47" s="1" t="s">
        <v>24</v>
      </c>
      <c r="M47" s="1" t="s">
        <v>143</v>
      </c>
      <c r="N47" s="1" t="s">
        <v>127</v>
      </c>
      <c r="O47" s="1" t="s">
        <v>127</v>
      </c>
      <c r="P47" s="1" t="s">
        <v>69</v>
      </c>
      <c r="Q47" s="1" t="s">
        <v>144</v>
      </c>
      <c r="R47" s="1" t="s">
        <v>145</v>
      </c>
      <c r="S47" s="45">
        <v>208972</v>
      </c>
      <c r="V47" s="45" t="str">
        <f>IFERROR(IF(U47-T47 &lt;= 0, "", U47-T47), "")</f>
        <v/>
      </c>
      <c r="W47" s="1" t="s">
        <v>65</v>
      </c>
      <c r="X47" s="1" t="s">
        <v>124</v>
      </c>
      <c r="Y47" s="162">
        <v>10725</v>
      </c>
      <c r="Z47" s="169">
        <v>879</v>
      </c>
      <c r="AA47" s="169">
        <f>Tabela13[[#This Row],[VALOR/UN]]*Tabela13[[#This Row],[QUAN]]</f>
        <v>1758</v>
      </c>
      <c r="AB47" s="251" t="str">
        <f>IFERROR(Tabela13[[#This Row],[TOTAL]]/Tabela13[[#This Row],[Km Rodado]],"")</f>
        <v/>
      </c>
    </row>
    <row r="48" spans="1:28" hidden="1">
      <c r="A48" s="1">
        <v>0</v>
      </c>
      <c r="C48" s="40">
        <v>2022</v>
      </c>
      <c r="D48" s="53">
        <v>44770</v>
      </c>
      <c r="F48" s="7" t="s">
        <v>118</v>
      </c>
      <c r="G48" s="1" t="s">
        <v>58</v>
      </c>
      <c r="H48" s="1" t="s">
        <v>5</v>
      </c>
      <c r="I48" s="351" t="s">
        <v>66</v>
      </c>
      <c r="J48" s="1">
        <v>2</v>
      </c>
      <c r="K48" s="1">
        <v>15</v>
      </c>
      <c r="L48" s="1" t="s">
        <v>24</v>
      </c>
      <c r="M48" s="1" t="s">
        <v>75</v>
      </c>
      <c r="N48" s="1" t="s">
        <v>125</v>
      </c>
      <c r="O48" s="1" t="s">
        <v>125</v>
      </c>
      <c r="P48" s="1" t="s">
        <v>69</v>
      </c>
      <c r="Q48" s="1" t="s">
        <v>77</v>
      </c>
      <c r="R48" s="56" t="s">
        <v>123</v>
      </c>
      <c r="S48" s="45">
        <v>21300</v>
      </c>
      <c r="V48" s="45" t="str">
        <f>IFERROR(IF(U48-T48 &lt;= 0, "", U48-T48), "")</f>
        <v/>
      </c>
      <c r="W48" s="1" t="s">
        <v>65</v>
      </c>
      <c r="X48" s="1" t="s">
        <v>124</v>
      </c>
      <c r="Y48" s="162">
        <v>10699</v>
      </c>
      <c r="Z48" s="169">
        <v>350</v>
      </c>
      <c r="AA48" s="169">
        <f>Tabela13[[#This Row],[VALOR/UN]]*Tabela13[[#This Row],[QUAN]]</f>
        <v>700</v>
      </c>
      <c r="AB48" s="251" t="str">
        <f>IFERROR(Tabela13[[#This Row],[TOTAL]]/Tabela13[[#This Row],[Km Rodado]],"")</f>
        <v/>
      </c>
    </row>
    <row r="49" spans="1:28" hidden="1">
      <c r="A49" s="1">
        <v>0</v>
      </c>
      <c r="C49" s="40">
        <v>2022</v>
      </c>
      <c r="D49" s="53">
        <v>44770</v>
      </c>
      <c r="F49" s="7" t="s">
        <v>118</v>
      </c>
      <c r="G49" s="1" t="s">
        <v>58</v>
      </c>
      <c r="H49" s="1" t="s">
        <v>5</v>
      </c>
      <c r="I49" s="351" t="s">
        <v>80</v>
      </c>
      <c r="J49" s="1">
        <v>2</v>
      </c>
      <c r="K49" s="1">
        <v>14</v>
      </c>
      <c r="L49" s="1" t="s">
        <v>22</v>
      </c>
      <c r="M49" s="1" t="s">
        <v>84</v>
      </c>
      <c r="N49" s="1" t="s">
        <v>94</v>
      </c>
      <c r="O49" s="1" t="s">
        <v>94</v>
      </c>
      <c r="P49" s="1" t="s">
        <v>69</v>
      </c>
      <c r="Q49" s="1" t="s">
        <v>100</v>
      </c>
      <c r="R49" s="1" t="s">
        <v>146</v>
      </c>
      <c r="S49" s="45">
        <v>102020</v>
      </c>
      <c r="V49" s="45" t="str">
        <f>IFERROR(IF(U49-T49 &lt;= 0, "", U49-T49), "")</f>
        <v/>
      </c>
      <c r="W49" s="1" t="s">
        <v>65</v>
      </c>
      <c r="X49" s="1" t="s">
        <v>92</v>
      </c>
      <c r="Y49" s="162">
        <v>84825</v>
      </c>
      <c r="Z49" s="169">
        <v>354.82</v>
      </c>
      <c r="AA49" s="169">
        <f>Tabela13[[#This Row],[VALOR/UN]]*Tabela13[[#This Row],[QUAN]]</f>
        <v>709.64</v>
      </c>
      <c r="AB49" s="251" t="str">
        <f>IFERROR(Tabela13[[#This Row],[TOTAL]]/Tabela13[[#This Row],[Km Rodado]],"")</f>
        <v/>
      </c>
    </row>
    <row r="50" spans="1:28" hidden="1">
      <c r="A50" s="1">
        <v>0</v>
      </c>
      <c r="C50" s="40">
        <v>2022</v>
      </c>
      <c r="D50" s="53">
        <v>44770</v>
      </c>
      <c r="F50" s="7" t="s">
        <v>118</v>
      </c>
      <c r="G50" s="1" t="s">
        <v>58</v>
      </c>
      <c r="H50" s="1" t="s">
        <v>5</v>
      </c>
      <c r="I50" s="351" t="s">
        <v>104</v>
      </c>
      <c r="J50" s="1">
        <v>2</v>
      </c>
      <c r="K50" s="1">
        <v>15</v>
      </c>
      <c r="L50" s="1" t="s">
        <v>22</v>
      </c>
      <c r="M50" s="1" t="s">
        <v>75</v>
      </c>
      <c r="N50" s="1" t="s">
        <v>125</v>
      </c>
      <c r="O50" s="1" t="s">
        <v>125</v>
      </c>
      <c r="P50" s="1" t="s">
        <v>69</v>
      </c>
      <c r="Q50" s="1" t="s">
        <v>77</v>
      </c>
      <c r="R50" s="56" t="s">
        <v>105</v>
      </c>
      <c r="S50" s="45">
        <v>169045</v>
      </c>
      <c r="V50" s="45" t="str">
        <f>IFERROR(IF(U50-T50 &lt;= 0, "", U50-T50), "")</f>
        <v/>
      </c>
      <c r="W50" s="1" t="s">
        <v>65</v>
      </c>
      <c r="X50" s="1" t="s">
        <v>124</v>
      </c>
      <c r="Y50" s="162">
        <v>10699</v>
      </c>
      <c r="Z50" s="169">
        <v>350</v>
      </c>
      <c r="AA50" s="169">
        <f>Tabela13[[#This Row],[VALOR/UN]]*Tabela13[[#This Row],[QUAN]]</f>
        <v>700</v>
      </c>
      <c r="AB50" s="251" t="str">
        <f>IFERROR(Tabela13[[#This Row],[TOTAL]]/Tabela13[[#This Row],[Km Rodado]],"")</f>
        <v/>
      </c>
    </row>
    <row r="51" spans="1:28" hidden="1">
      <c r="A51" s="1">
        <v>0</v>
      </c>
      <c r="C51" s="40">
        <v>2022</v>
      </c>
      <c r="D51" s="53">
        <v>44770</v>
      </c>
      <c r="F51" s="7" t="s">
        <v>118</v>
      </c>
      <c r="G51" s="1" t="s">
        <v>58</v>
      </c>
      <c r="H51" s="1" t="s">
        <v>5</v>
      </c>
      <c r="I51" s="351" t="s">
        <v>66</v>
      </c>
      <c r="J51" s="1">
        <v>2</v>
      </c>
      <c r="K51" s="1">
        <v>15</v>
      </c>
      <c r="L51" s="1" t="s">
        <v>24</v>
      </c>
      <c r="M51" s="1" t="s">
        <v>75</v>
      </c>
      <c r="N51" s="1" t="s">
        <v>125</v>
      </c>
      <c r="O51" s="1" t="s">
        <v>125</v>
      </c>
      <c r="P51" s="1" t="s">
        <v>69</v>
      </c>
      <c r="Q51" s="1" t="s">
        <v>77</v>
      </c>
      <c r="R51" s="56" t="s">
        <v>106</v>
      </c>
      <c r="S51" s="45">
        <v>107710</v>
      </c>
      <c r="V51" s="45" t="str">
        <f>IFERROR(IF(U51-T51 &lt;= 0, "", U51-T51), "")</f>
        <v/>
      </c>
      <c r="W51" s="1" t="s">
        <v>65</v>
      </c>
      <c r="X51" s="1" t="s">
        <v>124</v>
      </c>
      <c r="Y51" s="162">
        <v>10699</v>
      </c>
      <c r="Z51" s="169">
        <v>350</v>
      </c>
      <c r="AA51" s="169">
        <f>Tabela13[[#This Row],[VALOR/UN]]*Tabela13[[#This Row],[QUAN]]</f>
        <v>700</v>
      </c>
      <c r="AB51" s="251" t="str">
        <f>IFERROR(Tabela13[[#This Row],[TOTAL]]/Tabela13[[#This Row],[Km Rodado]],"")</f>
        <v/>
      </c>
    </row>
    <row r="52" spans="1:28" hidden="1">
      <c r="A52" s="1">
        <v>0</v>
      </c>
      <c r="C52" s="40">
        <v>2022</v>
      </c>
      <c r="D52" s="53">
        <v>44771</v>
      </c>
      <c r="F52" s="7" t="s">
        <v>118</v>
      </c>
      <c r="G52" s="1" t="s">
        <v>58</v>
      </c>
      <c r="H52" s="1" t="s">
        <v>12</v>
      </c>
      <c r="I52" s="351" t="s">
        <v>74</v>
      </c>
      <c r="J52" s="1">
        <v>2</v>
      </c>
      <c r="K52" s="1">
        <v>14</v>
      </c>
      <c r="L52" s="1" t="s">
        <v>22</v>
      </c>
      <c r="M52" s="1" t="s">
        <v>84</v>
      </c>
      <c r="N52" s="1" t="s">
        <v>147</v>
      </c>
      <c r="O52" s="1" t="s">
        <v>147</v>
      </c>
      <c r="P52" s="1" t="s">
        <v>69</v>
      </c>
      <c r="Q52" s="1" t="s">
        <v>102</v>
      </c>
      <c r="R52" s="1" t="s">
        <v>148</v>
      </c>
      <c r="S52" s="45">
        <v>150271</v>
      </c>
      <c r="V52" s="45" t="str">
        <f>IFERROR(IF(U52-T52 &lt;= 0, "", U52-T52), "")</f>
        <v/>
      </c>
      <c r="W52" s="1" t="s">
        <v>65</v>
      </c>
      <c r="X52" s="1" t="s">
        <v>124</v>
      </c>
      <c r="Y52" s="162">
        <v>10725</v>
      </c>
      <c r="Z52" s="169">
        <v>334</v>
      </c>
      <c r="AA52" s="169">
        <f>Tabela13[[#This Row],[VALOR/UN]]*Tabela13[[#This Row],[QUAN]]</f>
        <v>668</v>
      </c>
      <c r="AB52" s="251" t="str">
        <f>IFERROR(Tabela13[[#This Row],[TOTAL]]/Tabela13[[#This Row],[Km Rodado]],"")</f>
        <v/>
      </c>
    </row>
    <row r="53" spans="1:28" hidden="1">
      <c r="A53" s="1">
        <v>0</v>
      </c>
      <c r="C53" s="40">
        <v>2022</v>
      </c>
      <c r="D53" s="53">
        <v>44774</v>
      </c>
      <c r="F53" s="7" t="s">
        <v>11</v>
      </c>
      <c r="G53" s="1" t="s">
        <v>58</v>
      </c>
      <c r="H53" s="1" t="s">
        <v>9</v>
      </c>
      <c r="I53" s="351" t="s">
        <v>72</v>
      </c>
      <c r="J53" s="1">
        <v>2</v>
      </c>
      <c r="K53" s="1">
        <v>15</v>
      </c>
      <c r="L53" s="1" t="s">
        <v>22</v>
      </c>
      <c r="M53" s="1" t="s">
        <v>75</v>
      </c>
      <c r="N53" s="1" t="s">
        <v>125</v>
      </c>
      <c r="O53" s="1" t="s">
        <v>125</v>
      </c>
      <c r="P53" s="1" t="s">
        <v>69</v>
      </c>
      <c r="Q53" s="1" t="s">
        <v>77</v>
      </c>
      <c r="R53" s="56" t="s">
        <v>149</v>
      </c>
      <c r="S53" s="45">
        <v>60993</v>
      </c>
      <c r="V53" s="45" t="str">
        <f>IFERROR(IF(U53-T53 &lt;= 0, "", U53-T53), "")</f>
        <v/>
      </c>
      <c r="W53" s="1" t="s">
        <v>65</v>
      </c>
      <c r="X53" s="1" t="s">
        <v>124</v>
      </c>
      <c r="Y53" s="162">
        <v>10762</v>
      </c>
      <c r="Z53" s="169">
        <v>352</v>
      </c>
      <c r="AA53" s="169">
        <f>Tabela13[[#This Row],[VALOR/UN]]*Tabela13[[#This Row],[QUAN]]</f>
        <v>704</v>
      </c>
      <c r="AB53" s="251" t="str">
        <f>IFERROR(Tabela13[[#This Row],[TOTAL]]/Tabela13[[#This Row],[Km Rodado]],"")</f>
        <v/>
      </c>
    </row>
    <row r="54" spans="1:28" hidden="1">
      <c r="A54" s="1">
        <v>0</v>
      </c>
      <c r="C54" s="40">
        <v>2022</v>
      </c>
      <c r="D54" s="53">
        <v>44774</v>
      </c>
      <c r="F54" s="7" t="s">
        <v>11</v>
      </c>
      <c r="G54" s="1" t="s">
        <v>58</v>
      </c>
      <c r="H54" s="1" t="s">
        <v>9</v>
      </c>
      <c r="I54" s="351" t="s">
        <v>72</v>
      </c>
      <c r="J54" s="1">
        <v>2</v>
      </c>
      <c r="K54" s="1">
        <v>15</v>
      </c>
      <c r="L54" s="1" t="s">
        <v>22</v>
      </c>
      <c r="M54" s="1" t="s">
        <v>75</v>
      </c>
      <c r="N54" s="1" t="s">
        <v>125</v>
      </c>
      <c r="O54" s="1" t="s">
        <v>125</v>
      </c>
      <c r="P54" s="1" t="s">
        <v>69</v>
      </c>
      <c r="Q54" s="1" t="s">
        <v>77</v>
      </c>
      <c r="R54" s="56" t="s">
        <v>150</v>
      </c>
      <c r="S54" s="45">
        <v>64653</v>
      </c>
      <c r="V54" s="45" t="str">
        <f>IFERROR(IF(U54-T54 &lt;= 0, "", U54-T54), "")</f>
        <v/>
      </c>
      <c r="W54" s="1" t="s">
        <v>65</v>
      </c>
      <c r="X54" s="1" t="s">
        <v>58</v>
      </c>
      <c r="Y54" s="258" t="s">
        <v>151</v>
      </c>
      <c r="Z54" s="169">
        <v>0</v>
      </c>
      <c r="AA54" s="169">
        <f>Tabela13[[#This Row],[VALOR/UN]]*Tabela13[[#This Row],[QUAN]]</f>
        <v>0</v>
      </c>
      <c r="AB54" s="251" t="str">
        <f>IFERROR(Tabela13[[#This Row],[TOTAL]]/Tabela13[[#This Row],[Km Rodado]],"")</f>
        <v/>
      </c>
    </row>
    <row r="55" spans="1:28" hidden="1">
      <c r="A55" s="1">
        <v>0</v>
      </c>
      <c r="C55" s="40">
        <v>2022</v>
      </c>
      <c r="D55" s="53">
        <v>44774</v>
      </c>
      <c r="F55" s="7" t="s">
        <v>11</v>
      </c>
      <c r="G55" s="1" t="s">
        <v>58</v>
      </c>
      <c r="H55" s="1" t="s">
        <v>5</v>
      </c>
      <c r="I55" s="351" t="s">
        <v>83</v>
      </c>
      <c r="J55" s="1">
        <v>2</v>
      </c>
      <c r="K55" s="1">
        <v>15</v>
      </c>
      <c r="L55" s="1" t="s">
        <v>22</v>
      </c>
      <c r="M55" s="1" t="s">
        <v>75</v>
      </c>
      <c r="N55" s="1" t="s">
        <v>125</v>
      </c>
      <c r="O55" s="1" t="s">
        <v>125</v>
      </c>
      <c r="P55" s="1" t="s">
        <v>69</v>
      </c>
      <c r="Q55" s="1" t="s">
        <v>77</v>
      </c>
      <c r="R55" s="56" t="s">
        <v>152</v>
      </c>
      <c r="S55" s="45">
        <v>110385</v>
      </c>
      <c r="V55" s="45" t="str">
        <f>IFERROR(IF(U55-T55 &lt;= 0, "", U55-T55), "")</f>
        <v/>
      </c>
      <c r="W55" s="1" t="s">
        <v>65</v>
      </c>
      <c r="X55" s="1" t="s">
        <v>124</v>
      </c>
      <c r="Y55" s="162">
        <v>10762</v>
      </c>
      <c r="Z55" s="169">
        <v>352</v>
      </c>
      <c r="AA55" s="169">
        <f>Tabela13[[#This Row],[VALOR/UN]]*Tabela13[[#This Row],[QUAN]]</f>
        <v>704</v>
      </c>
      <c r="AB55" s="251" t="str">
        <f>IFERROR(Tabela13[[#This Row],[TOTAL]]/Tabela13[[#This Row],[Km Rodado]],"")</f>
        <v/>
      </c>
    </row>
    <row r="56" spans="1:28" hidden="1">
      <c r="A56" s="1">
        <v>0</v>
      </c>
      <c r="C56" s="40">
        <v>2022</v>
      </c>
      <c r="D56" s="53">
        <v>44774</v>
      </c>
      <c r="F56" s="7" t="s">
        <v>11</v>
      </c>
      <c r="G56" s="1" t="s">
        <v>58</v>
      </c>
      <c r="H56" s="1" t="s">
        <v>5</v>
      </c>
      <c r="I56" s="351" t="s">
        <v>83</v>
      </c>
      <c r="J56" s="1">
        <v>2</v>
      </c>
      <c r="K56" s="1">
        <v>15</v>
      </c>
      <c r="L56" s="1" t="s">
        <v>24</v>
      </c>
      <c r="M56" s="1" t="s">
        <v>75</v>
      </c>
      <c r="N56" s="1" t="s">
        <v>125</v>
      </c>
      <c r="O56" s="1" t="s">
        <v>125</v>
      </c>
      <c r="P56" s="1" t="s">
        <v>69</v>
      </c>
      <c r="Q56" s="1" t="s">
        <v>77</v>
      </c>
      <c r="R56" s="56" t="s">
        <v>152</v>
      </c>
      <c r="S56" s="45">
        <v>110385</v>
      </c>
      <c r="V56" s="45" t="str">
        <f>IFERROR(IF(U56-T56 &lt;= 0, "", U56-T56), "")</f>
        <v/>
      </c>
      <c r="W56" s="185" t="s">
        <v>65</v>
      </c>
      <c r="X56" s="1" t="s">
        <v>124</v>
      </c>
      <c r="Y56" s="162">
        <v>10762</v>
      </c>
      <c r="Z56" s="169">
        <v>352</v>
      </c>
      <c r="AA56" s="169">
        <f>Tabela13[[#This Row],[VALOR/UN]]*Tabela13[[#This Row],[QUAN]]</f>
        <v>704</v>
      </c>
      <c r="AB56" s="251" t="str">
        <f>IFERROR(Tabela13[[#This Row],[TOTAL]]/Tabela13[[#This Row],[Km Rodado]],"")</f>
        <v/>
      </c>
    </row>
    <row r="57" spans="1:28" hidden="1">
      <c r="A57" s="1">
        <v>0</v>
      </c>
      <c r="C57" s="40">
        <v>2022</v>
      </c>
      <c r="D57" s="53">
        <v>44774</v>
      </c>
      <c r="F57" s="7" t="s">
        <v>11</v>
      </c>
      <c r="G57" s="1" t="s">
        <v>58</v>
      </c>
      <c r="H57" s="1" t="s">
        <v>5</v>
      </c>
      <c r="I57" s="351" t="s">
        <v>83</v>
      </c>
      <c r="J57" s="1">
        <v>2</v>
      </c>
      <c r="K57" s="1">
        <v>14</v>
      </c>
      <c r="L57" s="1" t="s">
        <v>22</v>
      </c>
      <c r="M57" s="1" t="s">
        <v>84</v>
      </c>
      <c r="N57" s="1" t="s">
        <v>153</v>
      </c>
      <c r="O57" s="1" t="s">
        <v>154</v>
      </c>
      <c r="P57" s="1" t="s">
        <v>69</v>
      </c>
      <c r="Q57" s="1" t="s">
        <v>87</v>
      </c>
      <c r="R57" s="1" t="s">
        <v>95</v>
      </c>
      <c r="S57" s="45">
        <v>101351</v>
      </c>
      <c r="V57" s="45" t="str">
        <f>IFERROR(IF(U57-T57 &lt;= 0, "", U57-T57), "")</f>
        <v/>
      </c>
      <c r="W57" s="1" t="s">
        <v>65</v>
      </c>
      <c r="X57" s="1" t="s">
        <v>155</v>
      </c>
      <c r="Y57" s="162">
        <v>22994</v>
      </c>
      <c r="Z57" s="169">
        <v>300.82</v>
      </c>
      <c r="AA57" s="169">
        <f>Tabela13[[#This Row],[VALOR/UN]]*Tabela13[[#This Row],[QUAN]]</f>
        <v>601.64</v>
      </c>
      <c r="AB57" s="251" t="str">
        <f>IFERROR(Tabela13[[#This Row],[TOTAL]]/Tabela13[[#This Row],[Km Rodado]],"")</f>
        <v/>
      </c>
    </row>
    <row r="58" spans="1:28" hidden="1">
      <c r="A58" s="1">
        <v>0</v>
      </c>
      <c r="C58" s="40">
        <v>2022</v>
      </c>
      <c r="D58" s="53">
        <v>44782</v>
      </c>
      <c r="F58" s="7" t="s">
        <v>11</v>
      </c>
      <c r="G58" s="1" t="s">
        <v>58</v>
      </c>
      <c r="H58" s="1" t="s">
        <v>5</v>
      </c>
      <c r="I58" s="351" t="s">
        <v>80</v>
      </c>
      <c r="J58" s="1">
        <v>2</v>
      </c>
      <c r="K58" s="1">
        <v>16</v>
      </c>
      <c r="L58" s="1" t="s">
        <v>22</v>
      </c>
      <c r="M58" s="1" t="s">
        <v>143</v>
      </c>
      <c r="N58" s="1" t="s">
        <v>153</v>
      </c>
      <c r="O58" s="1" t="s">
        <v>154</v>
      </c>
      <c r="P58" s="1" t="s">
        <v>69</v>
      </c>
      <c r="Q58" s="1" t="s">
        <v>144</v>
      </c>
      <c r="R58" s="1" t="s">
        <v>156</v>
      </c>
      <c r="S58" s="45">
        <v>184776</v>
      </c>
      <c r="V58" s="45" t="str">
        <f>IFERROR(IF(U58-T58 &lt;= 0, "", U58-T58), "")</f>
        <v/>
      </c>
      <c r="W58" s="1" t="s">
        <v>65</v>
      </c>
      <c r="X58" s="1" t="s">
        <v>155</v>
      </c>
      <c r="Y58" s="162">
        <v>22962</v>
      </c>
      <c r="Z58" s="169">
        <v>647.61</v>
      </c>
      <c r="AA58" s="169">
        <f>Tabela13[[#This Row],[VALOR/UN]]*Tabela13[[#This Row],[QUAN]]</f>
        <v>1295.22</v>
      </c>
      <c r="AB58" s="251" t="str">
        <f>IFERROR(Tabela13[[#This Row],[TOTAL]]/Tabela13[[#This Row],[Km Rodado]],"")</f>
        <v/>
      </c>
    </row>
    <row r="59" spans="1:28" hidden="1">
      <c r="A59" s="1">
        <v>0</v>
      </c>
      <c r="C59" s="40">
        <v>2022</v>
      </c>
      <c r="D59" s="53">
        <v>44782</v>
      </c>
      <c r="F59" s="7" t="s">
        <v>11</v>
      </c>
      <c r="G59" s="1" t="s">
        <v>58</v>
      </c>
      <c r="H59" s="1" t="s">
        <v>5</v>
      </c>
      <c r="I59" s="351" t="s">
        <v>80</v>
      </c>
      <c r="J59" s="1">
        <v>2</v>
      </c>
      <c r="K59" s="1">
        <v>16</v>
      </c>
      <c r="L59" s="1" t="s">
        <v>24</v>
      </c>
      <c r="M59" s="1" t="s">
        <v>143</v>
      </c>
      <c r="N59" s="1" t="s">
        <v>153</v>
      </c>
      <c r="O59" s="1" t="s">
        <v>154</v>
      </c>
      <c r="P59" s="1" t="s">
        <v>69</v>
      </c>
      <c r="Q59" s="1" t="s">
        <v>144</v>
      </c>
      <c r="R59" s="1" t="s">
        <v>156</v>
      </c>
      <c r="S59" s="45">
        <v>184776</v>
      </c>
      <c r="V59" s="45" t="str">
        <f>IFERROR(IF(U59-T59 &lt;= 0, "", U59-T59), "")</f>
        <v/>
      </c>
      <c r="W59" s="1" t="s">
        <v>65</v>
      </c>
      <c r="X59" s="1" t="s">
        <v>155</v>
      </c>
      <c r="Y59" s="162">
        <v>22944</v>
      </c>
      <c r="Z59" s="169">
        <v>647.6</v>
      </c>
      <c r="AA59" s="169">
        <f>Tabela13[[#This Row],[VALOR/UN]]*Tabela13[[#This Row],[QUAN]]</f>
        <v>1295.2</v>
      </c>
      <c r="AB59" s="251" t="str">
        <f>IFERROR(Tabela13[[#This Row],[TOTAL]]/Tabela13[[#This Row],[Km Rodado]],"")</f>
        <v/>
      </c>
    </row>
    <row r="60" spans="1:28" hidden="1">
      <c r="A60" s="1">
        <v>0</v>
      </c>
      <c r="C60" s="40">
        <v>2022</v>
      </c>
      <c r="D60" s="53">
        <v>44782</v>
      </c>
      <c r="F60" s="7" t="s">
        <v>11</v>
      </c>
      <c r="G60" s="1" t="s">
        <v>58</v>
      </c>
      <c r="H60" s="1" t="s">
        <v>5</v>
      </c>
      <c r="I60" s="351" t="s">
        <v>80</v>
      </c>
      <c r="J60" s="1">
        <v>2</v>
      </c>
      <c r="K60" s="1">
        <v>16</v>
      </c>
      <c r="L60" s="1" t="s">
        <v>22</v>
      </c>
      <c r="M60" s="1" t="s">
        <v>60</v>
      </c>
      <c r="N60" s="1" t="s">
        <v>67</v>
      </c>
      <c r="O60" s="1" t="s">
        <v>68</v>
      </c>
      <c r="P60" s="1" t="s">
        <v>69</v>
      </c>
      <c r="Q60" s="1" t="s">
        <v>63</v>
      </c>
      <c r="R60" s="1" t="s">
        <v>157</v>
      </c>
      <c r="S60" s="45">
        <v>39948</v>
      </c>
      <c r="V60" s="45" t="str">
        <f>IFERROR(IF(U60-T60 &lt;= 0, "", U60-T60), "")</f>
        <v/>
      </c>
      <c r="W60" s="1" t="s">
        <v>65</v>
      </c>
      <c r="X60" s="1" t="s">
        <v>71</v>
      </c>
      <c r="Y60" s="162">
        <v>822</v>
      </c>
      <c r="Z60" s="169">
        <v>879</v>
      </c>
      <c r="AA60" s="169">
        <f>Tabela13[[#This Row],[VALOR/UN]]*Tabela13[[#This Row],[QUAN]]</f>
        <v>1758</v>
      </c>
      <c r="AB60" s="251" t="str">
        <f>IFERROR(Tabela13[[#This Row],[TOTAL]]/Tabela13[[#This Row],[Km Rodado]],"")</f>
        <v/>
      </c>
    </row>
    <row r="61" spans="1:28" hidden="1">
      <c r="A61" s="1">
        <v>0</v>
      </c>
      <c r="C61" s="40">
        <v>2022</v>
      </c>
      <c r="D61" s="53">
        <v>44784</v>
      </c>
      <c r="F61" s="7" t="s">
        <v>11</v>
      </c>
      <c r="G61" s="1" t="s">
        <v>58</v>
      </c>
      <c r="H61" s="1" t="s">
        <v>12</v>
      </c>
      <c r="I61" s="351" t="s">
        <v>74</v>
      </c>
      <c r="J61" s="1">
        <v>2</v>
      </c>
      <c r="K61" s="1">
        <v>16</v>
      </c>
      <c r="L61" s="1" t="s">
        <v>22</v>
      </c>
      <c r="M61" s="1" t="s">
        <v>60</v>
      </c>
      <c r="N61" s="1" t="s">
        <v>153</v>
      </c>
      <c r="O61" s="1" t="s">
        <v>154</v>
      </c>
      <c r="P61" s="1" t="s">
        <v>69</v>
      </c>
      <c r="Q61" s="1" t="s">
        <v>63</v>
      </c>
      <c r="R61" s="1" t="s">
        <v>158</v>
      </c>
      <c r="S61" s="45">
        <v>122378</v>
      </c>
      <c r="V61" s="45" t="str">
        <f>IFERROR(IF(U61-T61 &lt;= 0, "", U61-T61), "")</f>
        <v/>
      </c>
      <c r="W61" s="1" t="s">
        <v>65</v>
      </c>
      <c r="X61" s="1" t="s">
        <v>155</v>
      </c>
      <c r="Y61" s="162">
        <v>22944</v>
      </c>
      <c r="Z61" s="169">
        <v>593.78</v>
      </c>
      <c r="AA61" s="169">
        <f>Tabela13[[#This Row],[VALOR/UN]]*Tabela13[[#This Row],[QUAN]]</f>
        <v>1187.56</v>
      </c>
      <c r="AB61" s="251" t="str">
        <f>IFERROR(Tabela13[[#This Row],[TOTAL]]/Tabela13[[#This Row],[Km Rodado]],"")</f>
        <v/>
      </c>
    </row>
    <row r="62" spans="1:28" hidden="1">
      <c r="A62" s="1">
        <v>0</v>
      </c>
      <c r="C62" s="40">
        <v>2022</v>
      </c>
      <c r="D62" s="53">
        <v>44784</v>
      </c>
      <c r="F62" s="7" t="s">
        <v>11</v>
      </c>
      <c r="G62" s="1" t="s">
        <v>58</v>
      </c>
      <c r="H62" s="1" t="s">
        <v>12</v>
      </c>
      <c r="I62" s="351" t="s">
        <v>159</v>
      </c>
      <c r="J62" s="1">
        <v>2</v>
      </c>
      <c r="K62" s="1">
        <v>14</v>
      </c>
      <c r="L62" s="1" t="s">
        <v>22</v>
      </c>
      <c r="M62" s="1" t="s">
        <v>84</v>
      </c>
      <c r="N62" s="1" t="s">
        <v>147</v>
      </c>
      <c r="O62" s="1" t="s">
        <v>147</v>
      </c>
      <c r="P62" s="1" t="s">
        <v>69</v>
      </c>
      <c r="Q62" s="1" t="s">
        <v>160</v>
      </c>
      <c r="R62" s="1" t="s">
        <v>161</v>
      </c>
      <c r="S62" s="45">
        <v>81279</v>
      </c>
      <c r="V62" s="45" t="str">
        <f>IFERROR(IF(U62-T62 &lt;= 0, "", U62-T62), "")</f>
        <v/>
      </c>
      <c r="W62" s="1" t="s">
        <v>65</v>
      </c>
      <c r="X62" s="1" t="s">
        <v>124</v>
      </c>
      <c r="Y62" s="162">
        <v>10725</v>
      </c>
      <c r="Z62" s="169">
        <v>334</v>
      </c>
      <c r="AA62" s="169">
        <f>Tabela13[[#This Row],[VALOR/UN]]*Tabela13[[#This Row],[QUAN]]</f>
        <v>668</v>
      </c>
      <c r="AB62" s="251" t="str">
        <f>IFERROR(Tabela13[[#This Row],[TOTAL]]/Tabela13[[#This Row],[Km Rodado]],"")</f>
        <v/>
      </c>
    </row>
    <row r="63" spans="1:28" hidden="1">
      <c r="A63" s="1">
        <v>0</v>
      </c>
      <c r="C63" s="40">
        <v>2022</v>
      </c>
      <c r="D63" s="53">
        <v>44784</v>
      </c>
      <c r="F63" s="7" t="s">
        <v>11</v>
      </c>
      <c r="G63" s="1" t="s">
        <v>58</v>
      </c>
      <c r="H63" s="1" t="s">
        <v>5</v>
      </c>
      <c r="I63" s="351" t="s">
        <v>59</v>
      </c>
      <c r="J63" s="1">
        <v>2</v>
      </c>
      <c r="K63" s="1">
        <v>16</v>
      </c>
      <c r="L63" s="1" t="s">
        <v>22</v>
      </c>
      <c r="M63" s="1" t="s">
        <v>143</v>
      </c>
      <c r="N63" s="1" t="s">
        <v>153</v>
      </c>
      <c r="O63" s="1" t="s">
        <v>154</v>
      </c>
      <c r="P63" s="1" t="s">
        <v>69</v>
      </c>
      <c r="Q63" s="1" t="s">
        <v>162</v>
      </c>
      <c r="R63" s="1" t="s">
        <v>163</v>
      </c>
      <c r="S63" s="45">
        <v>215870</v>
      </c>
      <c r="V63" s="45" t="str">
        <f>IFERROR(IF(U63-T63 &lt;= 0, "", U63-T63), "")</f>
        <v/>
      </c>
      <c r="W63" s="1" t="s">
        <v>65</v>
      </c>
      <c r="X63" s="1" t="s">
        <v>155</v>
      </c>
      <c r="Y63" s="162">
        <v>22980</v>
      </c>
      <c r="Z63" s="169">
        <v>647.61</v>
      </c>
      <c r="AA63" s="169">
        <f>Tabela13[[#This Row],[VALOR/UN]]*Tabela13[[#This Row],[QUAN]]</f>
        <v>1295.22</v>
      </c>
      <c r="AB63" s="251" t="str">
        <f>IFERROR(Tabela13[[#This Row],[TOTAL]]/Tabela13[[#This Row],[Km Rodado]],"")</f>
        <v/>
      </c>
    </row>
    <row r="64" spans="1:28" hidden="1">
      <c r="A64" s="1">
        <v>0</v>
      </c>
      <c r="C64" s="40">
        <v>2022</v>
      </c>
      <c r="D64" s="53">
        <v>44784</v>
      </c>
      <c r="F64" s="7" t="s">
        <v>11</v>
      </c>
      <c r="G64" s="1" t="s">
        <v>58</v>
      </c>
      <c r="H64" s="1" t="s">
        <v>5</v>
      </c>
      <c r="I64" s="351" t="s">
        <v>80</v>
      </c>
      <c r="J64" s="1">
        <v>2</v>
      </c>
      <c r="K64" s="1">
        <v>15</v>
      </c>
      <c r="L64" s="1" t="s">
        <v>22</v>
      </c>
      <c r="M64" s="1" t="s">
        <v>75</v>
      </c>
      <c r="N64" s="1" t="s">
        <v>125</v>
      </c>
      <c r="O64" s="1" t="s">
        <v>125</v>
      </c>
      <c r="P64" s="1" t="s">
        <v>69</v>
      </c>
      <c r="Q64" s="1" t="s">
        <v>77</v>
      </c>
      <c r="R64" s="56" t="s">
        <v>164</v>
      </c>
      <c r="S64" s="45">
        <v>171367</v>
      </c>
      <c r="V64" s="45" t="str">
        <f>IFERROR(IF(U64-T64 &lt;= 0, "", U64-T64), "")</f>
        <v/>
      </c>
      <c r="W64" s="1" t="s">
        <v>65</v>
      </c>
      <c r="X64" s="1" t="s">
        <v>58</v>
      </c>
      <c r="Y64" s="258" t="s">
        <v>151</v>
      </c>
      <c r="Z64" s="169">
        <v>0</v>
      </c>
      <c r="AA64" s="169">
        <f>Tabela13[[#This Row],[VALOR/UN]]*Tabela13[[#This Row],[QUAN]]</f>
        <v>0</v>
      </c>
      <c r="AB64" s="251" t="str">
        <f>IFERROR(Tabela13[[#This Row],[TOTAL]]/Tabela13[[#This Row],[Km Rodado]],"")</f>
        <v/>
      </c>
    </row>
    <row r="65" spans="1:28" hidden="1">
      <c r="A65" s="1">
        <v>0</v>
      </c>
      <c r="C65" s="40">
        <v>2022</v>
      </c>
      <c r="D65" s="53">
        <v>44785</v>
      </c>
      <c r="F65" s="7" t="s">
        <v>11</v>
      </c>
      <c r="G65" s="1" t="s">
        <v>58</v>
      </c>
      <c r="H65" s="1" t="s">
        <v>12</v>
      </c>
      <c r="I65" s="351" t="s">
        <v>165</v>
      </c>
      <c r="J65" s="1">
        <v>2</v>
      </c>
      <c r="K65" s="1">
        <v>14</v>
      </c>
      <c r="L65" s="1" t="s">
        <v>22</v>
      </c>
      <c r="M65" s="1" t="s">
        <v>84</v>
      </c>
      <c r="N65" s="1" t="s">
        <v>166</v>
      </c>
      <c r="O65" s="1" t="s">
        <v>166</v>
      </c>
      <c r="P65" s="1" t="s">
        <v>69</v>
      </c>
      <c r="Q65" s="1" t="s">
        <v>87</v>
      </c>
      <c r="R65" s="1" t="s">
        <v>167</v>
      </c>
      <c r="S65" s="45">
        <v>30000</v>
      </c>
      <c r="V65" s="45" t="str">
        <f>IFERROR(IF(U65-T65 &lt;= 0, "", U65-T65), "")</f>
        <v/>
      </c>
      <c r="W65" s="1" t="s">
        <v>65</v>
      </c>
      <c r="X65" s="1" t="s">
        <v>168</v>
      </c>
      <c r="Y65" s="162">
        <v>6449</v>
      </c>
      <c r="Z65" s="169">
        <v>217.16</v>
      </c>
      <c r="AA65" s="169">
        <f>Tabela13[[#This Row],[VALOR/UN]]*Tabela13[[#This Row],[QUAN]]</f>
        <v>434.32</v>
      </c>
      <c r="AB65" s="251" t="str">
        <f>IFERROR(Tabela13[[#This Row],[TOTAL]]/Tabela13[[#This Row],[Km Rodado]],"")</f>
        <v/>
      </c>
    </row>
    <row r="66" spans="1:28" hidden="1">
      <c r="A66" s="1">
        <v>0</v>
      </c>
      <c r="C66" s="40">
        <v>2022</v>
      </c>
      <c r="D66" s="53">
        <v>44785</v>
      </c>
      <c r="F66" s="7" t="s">
        <v>11</v>
      </c>
      <c r="G66" s="1" t="s">
        <v>58</v>
      </c>
      <c r="H66" s="1" t="s">
        <v>12</v>
      </c>
      <c r="I66" s="351" t="s">
        <v>165</v>
      </c>
      <c r="J66" s="1">
        <v>2</v>
      </c>
      <c r="K66" s="1">
        <v>14</v>
      </c>
      <c r="L66" s="1" t="s">
        <v>22</v>
      </c>
      <c r="M66" s="1" t="s">
        <v>84</v>
      </c>
      <c r="N66" s="1" t="s">
        <v>153</v>
      </c>
      <c r="O66" s="1" t="s">
        <v>154</v>
      </c>
      <c r="P66" s="1" t="s">
        <v>69</v>
      </c>
      <c r="Q66" s="1" t="s">
        <v>87</v>
      </c>
      <c r="R66" s="1" t="s">
        <v>169</v>
      </c>
      <c r="S66" s="45">
        <v>29500</v>
      </c>
      <c r="V66" s="45" t="str">
        <f>IFERROR(IF(U66-T66 &lt;= 0, "", U66-T66), "")</f>
        <v/>
      </c>
      <c r="W66" s="1" t="s">
        <v>65</v>
      </c>
      <c r="X66" s="1" t="s">
        <v>155</v>
      </c>
      <c r="Y66" s="162">
        <v>22944</v>
      </c>
      <c r="Z66" s="169">
        <v>300.82</v>
      </c>
      <c r="AA66" s="169">
        <f>Tabela13[[#This Row],[VALOR/UN]]*Tabela13[[#This Row],[QUAN]]</f>
        <v>601.64</v>
      </c>
      <c r="AB66" s="251" t="str">
        <f>IFERROR(Tabela13[[#This Row],[TOTAL]]/Tabela13[[#This Row],[Km Rodado]],"")</f>
        <v/>
      </c>
    </row>
    <row r="67" spans="1:28" ht="14.25" hidden="1" customHeight="1">
      <c r="A67" s="1">
        <v>0</v>
      </c>
      <c r="C67" s="40">
        <v>2022</v>
      </c>
      <c r="D67" s="53">
        <v>44785</v>
      </c>
      <c r="F67" s="7" t="s">
        <v>11</v>
      </c>
      <c r="G67" s="1" t="s">
        <v>58</v>
      </c>
      <c r="H67" s="1" t="s">
        <v>12</v>
      </c>
      <c r="I67" s="351" t="s">
        <v>165</v>
      </c>
      <c r="J67" s="1">
        <v>2</v>
      </c>
      <c r="K67" s="1">
        <v>14</v>
      </c>
      <c r="L67" s="1" t="s">
        <v>24</v>
      </c>
      <c r="M67" s="1" t="s">
        <v>84</v>
      </c>
      <c r="N67" s="1" t="s">
        <v>153</v>
      </c>
      <c r="O67" s="1" t="s">
        <v>154</v>
      </c>
      <c r="P67" s="1" t="s">
        <v>69</v>
      </c>
      <c r="Q67" s="1" t="s">
        <v>87</v>
      </c>
      <c r="R67" s="1" t="s">
        <v>169</v>
      </c>
      <c r="S67" s="45">
        <v>29500</v>
      </c>
      <c r="V67" s="45" t="str">
        <f>IFERROR(IF(U67-T67 &lt;= 0, "", U67-T67), "")</f>
        <v/>
      </c>
      <c r="W67" s="1" t="s">
        <v>65</v>
      </c>
      <c r="X67" s="1" t="s">
        <v>155</v>
      </c>
      <c r="Y67" s="162">
        <v>22944</v>
      </c>
      <c r="Z67" s="169">
        <v>300.82</v>
      </c>
      <c r="AA67" s="169">
        <f>Tabela13[[#This Row],[VALOR/UN]]*Tabela13[[#This Row],[QUAN]]</f>
        <v>601.64</v>
      </c>
      <c r="AB67" s="251" t="str">
        <f>IFERROR(Tabela13[[#This Row],[TOTAL]]/Tabela13[[#This Row],[Km Rodado]],"")</f>
        <v/>
      </c>
    </row>
    <row r="68" spans="1:28" hidden="1">
      <c r="A68" s="1">
        <v>0</v>
      </c>
      <c r="C68" s="40">
        <v>2022</v>
      </c>
      <c r="D68" s="53">
        <v>44788</v>
      </c>
      <c r="F68" s="7" t="s">
        <v>11</v>
      </c>
      <c r="G68" s="1" t="s">
        <v>58</v>
      </c>
      <c r="H68" s="1" t="s">
        <v>5</v>
      </c>
      <c r="I68" s="351" t="s">
        <v>104</v>
      </c>
      <c r="J68" s="1">
        <v>2</v>
      </c>
      <c r="K68" s="1">
        <v>15</v>
      </c>
      <c r="L68" s="1" t="s">
        <v>24</v>
      </c>
      <c r="M68" s="1" t="s">
        <v>75</v>
      </c>
      <c r="N68" s="1" t="s">
        <v>170</v>
      </c>
      <c r="O68" s="1" t="s">
        <v>170</v>
      </c>
      <c r="P68" s="1" t="s">
        <v>69</v>
      </c>
      <c r="Q68" s="1" t="s">
        <v>77</v>
      </c>
      <c r="R68" s="56" t="s">
        <v>171</v>
      </c>
      <c r="S68" s="45">
        <v>126850</v>
      </c>
      <c r="V68" s="45" t="str">
        <f>IFERROR(IF(U68-T68 &lt;= 0, "", U68-T68), "")</f>
        <v/>
      </c>
      <c r="W68" s="1" t="s">
        <v>65</v>
      </c>
      <c r="X68" s="1" t="s">
        <v>168</v>
      </c>
      <c r="Y68" s="162">
        <v>6449</v>
      </c>
      <c r="Z68" s="169">
        <v>213.38</v>
      </c>
      <c r="AA68" s="169">
        <f>Tabela13[[#This Row],[VALOR/UN]]*Tabela13[[#This Row],[QUAN]]</f>
        <v>426.76</v>
      </c>
      <c r="AB68" s="251" t="str">
        <f>IFERROR(Tabela13[[#This Row],[TOTAL]]/Tabela13[[#This Row],[Km Rodado]],"")</f>
        <v/>
      </c>
    </row>
    <row r="69" spans="1:28" hidden="1">
      <c r="A69" s="1">
        <v>0</v>
      </c>
      <c r="C69" s="40">
        <v>2022</v>
      </c>
      <c r="D69" s="53">
        <v>44788</v>
      </c>
      <c r="F69" s="7" t="s">
        <v>11</v>
      </c>
      <c r="G69" s="1" t="s">
        <v>58</v>
      </c>
      <c r="H69" s="1" t="s">
        <v>5</v>
      </c>
      <c r="I69" s="351" t="s">
        <v>104</v>
      </c>
      <c r="J69" s="1">
        <v>2</v>
      </c>
      <c r="K69" s="1">
        <v>14</v>
      </c>
      <c r="L69" s="1" t="s">
        <v>22</v>
      </c>
      <c r="M69" s="1" t="s">
        <v>84</v>
      </c>
      <c r="N69" s="1" t="s">
        <v>166</v>
      </c>
      <c r="O69" s="1" t="s">
        <v>166</v>
      </c>
      <c r="P69" s="1" t="s">
        <v>69</v>
      </c>
      <c r="Q69" s="1" t="s">
        <v>87</v>
      </c>
      <c r="R69" s="1" t="s">
        <v>172</v>
      </c>
      <c r="S69" s="45">
        <v>160638</v>
      </c>
      <c r="V69" s="45" t="str">
        <f>IFERROR(IF(U69-T69 &lt;= 0, "", U69-T69), "")</f>
        <v/>
      </c>
      <c r="W69" s="1" t="s">
        <v>65</v>
      </c>
      <c r="X69" s="1" t="s">
        <v>168</v>
      </c>
      <c r="Y69" s="162">
        <v>6449</v>
      </c>
      <c r="Z69" s="169">
        <v>217.76</v>
      </c>
      <c r="AA69" s="169">
        <f>Tabela13[[#This Row],[VALOR/UN]]*Tabela13[[#This Row],[QUAN]]</f>
        <v>435.52</v>
      </c>
      <c r="AB69" s="251" t="str">
        <f>IFERROR(Tabela13[[#This Row],[TOTAL]]/Tabela13[[#This Row],[Km Rodado]],"")</f>
        <v/>
      </c>
    </row>
    <row r="70" spans="1:28" hidden="1">
      <c r="A70" s="1">
        <v>0</v>
      </c>
      <c r="C70" s="40">
        <v>2022</v>
      </c>
      <c r="D70" s="53">
        <v>44788</v>
      </c>
      <c r="F70" s="7" t="s">
        <v>11</v>
      </c>
      <c r="G70" s="1" t="s">
        <v>58</v>
      </c>
      <c r="H70" s="1" t="s">
        <v>5</v>
      </c>
      <c r="I70" s="351" t="s">
        <v>80</v>
      </c>
      <c r="J70" s="1">
        <v>2</v>
      </c>
      <c r="K70" s="1">
        <v>14</v>
      </c>
      <c r="L70" s="1" t="s">
        <v>22</v>
      </c>
      <c r="M70" s="1" t="s">
        <v>84</v>
      </c>
      <c r="N70" s="1" t="s">
        <v>166</v>
      </c>
      <c r="O70" s="1" t="s">
        <v>166</v>
      </c>
      <c r="P70" s="1" t="s">
        <v>69</v>
      </c>
      <c r="Q70" s="1" t="s">
        <v>87</v>
      </c>
      <c r="R70" s="1" t="s">
        <v>173</v>
      </c>
      <c r="S70" s="45">
        <v>62189</v>
      </c>
      <c r="V70" s="45" t="str">
        <f>IFERROR(IF(U70-T70 &lt;= 0, "", U70-T70), "")</f>
        <v/>
      </c>
      <c r="W70" s="1" t="s">
        <v>65</v>
      </c>
      <c r="X70" s="1" t="s">
        <v>168</v>
      </c>
      <c r="Y70" s="162">
        <v>6449</v>
      </c>
      <c r="Z70" s="169">
        <v>217.76</v>
      </c>
      <c r="AA70" s="169">
        <f>Tabela13[[#This Row],[VALOR/UN]]*Tabela13[[#This Row],[QUAN]]</f>
        <v>435.52</v>
      </c>
      <c r="AB70" s="251" t="str">
        <f>IFERROR(Tabela13[[#This Row],[TOTAL]]/Tabela13[[#This Row],[Km Rodado]],"")</f>
        <v/>
      </c>
    </row>
    <row r="71" spans="1:28" hidden="1">
      <c r="A71" s="1">
        <v>0</v>
      </c>
      <c r="C71" s="40">
        <v>2022</v>
      </c>
      <c r="D71" s="53">
        <v>44788</v>
      </c>
      <c r="F71" s="7" t="s">
        <v>11</v>
      </c>
      <c r="G71" s="1" t="s">
        <v>58</v>
      </c>
      <c r="H71" s="1" t="s">
        <v>5</v>
      </c>
      <c r="I71" s="351" t="s">
        <v>107</v>
      </c>
      <c r="J71" s="1">
        <v>2</v>
      </c>
      <c r="K71" s="1">
        <v>15</v>
      </c>
      <c r="L71" s="1" t="s">
        <v>22</v>
      </c>
      <c r="M71" s="1" t="s">
        <v>75</v>
      </c>
      <c r="N71" s="1" t="s">
        <v>170</v>
      </c>
      <c r="O71" s="1" t="s">
        <v>170</v>
      </c>
      <c r="P71" s="1" t="s">
        <v>69</v>
      </c>
      <c r="Q71" s="1" t="s">
        <v>77</v>
      </c>
      <c r="R71" s="56" t="s">
        <v>174</v>
      </c>
      <c r="S71" s="45">
        <v>143182</v>
      </c>
      <c r="V71" s="45" t="str">
        <f>IFERROR(IF(U71-T71 &lt;= 0, "", U71-T71), "")</f>
        <v/>
      </c>
      <c r="W71" s="1" t="s">
        <v>65</v>
      </c>
      <c r="X71" s="1" t="s">
        <v>168</v>
      </c>
      <c r="Y71" s="162">
        <v>6449</v>
      </c>
      <c r="Z71" s="169">
        <v>213.38</v>
      </c>
      <c r="AA71" s="169">
        <f>Tabela13[[#This Row],[VALOR/UN]]*Tabela13[[#This Row],[QUAN]]</f>
        <v>426.76</v>
      </c>
      <c r="AB71" s="251" t="str">
        <f>IFERROR(Tabela13[[#This Row],[TOTAL]]/Tabela13[[#This Row],[Km Rodado]],"")</f>
        <v/>
      </c>
    </row>
    <row r="72" spans="1:28" hidden="1">
      <c r="A72" s="1">
        <v>0</v>
      </c>
      <c r="C72" s="40">
        <v>2022</v>
      </c>
      <c r="D72" s="53">
        <v>44788</v>
      </c>
      <c r="F72" s="7" t="s">
        <v>11</v>
      </c>
      <c r="G72" s="1" t="s">
        <v>58</v>
      </c>
      <c r="H72" s="1" t="s">
        <v>12</v>
      </c>
      <c r="I72" s="351" t="s">
        <v>111</v>
      </c>
      <c r="J72" s="1">
        <v>2</v>
      </c>
      <c r="K72" s="1">
        <v>16</v>
      </c>
      <c r="L72" s="1" t="s">
        <v>22</v>
      </c>
      <c r="M72" s="1" t="s">
        <v>60</v>
      </c>
      <c r="N72" s="1" t="s">
        <v>67</v>
      </c>
      <c r="O72" s="1" t="s">
        <v>68</v>
      </c>
      <c r="P72" s="1" t="s">
        <v>69</v>
      </c>
      <c r="Q72" s="1" t="s">
        <v>63</v>
      </c>
      <c r="R72" s="1" t="s">
        <v>175</v>
      </c>
      <c r="S72" s="45">
        <v>97214</v>
      </c>
      <c r="V72" s="45" t="str">
        <f>IFERROR(IF(U72-T72 &lt;= 0, "", U72-T72), "")</f>
        <v/>
      </c>
      <c r="W72" s="1" t="s">
        <v>65</v>
      </c>
      <c r="X72" s="1" t="s">
        <v>71</v>
      </c>
      <c r="Y72" s="162">
        <v>0</v>
      </c>
      <c r="Z72" s="169">
        <v>879</v>
      </c>
      <c r="AA72" s="169">
        <f>Tabela13[[#This Row],[VALOR/UN]]*Tabela13[[#This Row],[QUAN]]</f>
        <v>1758</v>
      </c>
      <c r="AB72" s="251" t="str">
        <f>IFERROR(Tabela13[[#This Row],[TOTAL]]/Tabela13[[#This Row],[Km Rodado]],"")</f>
        <v/>
      </c>
    </row>
    <row r="73" spans="1:28" hidden="1">
      <c r="A73" s="1">
        <v>0</v>
      </c>
      <c r="C73" s="40">
        <v>2022</v>
      </c>
      <c r="D73" s="53">
        <v>44789</v>
      </c>
      <c r="F73" s="7" t="s">
        <v>11</v>
      </c>
      <c r="G73" s="1" t="s">
        <v>58</v>
      </c>
      <c r="H73" s="1" t="s">
        <v>5</v>
      </c>
      <c r="I73" s="351" t="s">
        <v>80</v>
      </c>
      <c r="J73" s="1">
        <v>2</v>
      </c>
      <c r="K73" s="1">
        <v>14</v>
      </c>
      <c r="L73" s="1" t="s">
        <v>22</v>
      </c>
      <c r="M73" s="1" t="s">
        <v>84</v>
      </c>
      <c r="N73" s="1" t="s">
        <v>166</v>
      </c>
      <c r="O73" s="1" t="s">
        <v>166</v>
      </c>
      <c r="P73" s="1" t="s">
        <v>69</v>
      </c>
      <c r="Q73" s="1" t="s">
        <v>102</v>
      </c>
      <c r="R73" s="1" t="s">
        <v>176</v>
      </c>
      <c r="S73" s="45">
        <v>100537</v>
      </c>
      <c r="V73" s="45" t="str">
        <f>IFERROR(IF(U73-T73 &lt;= 0, "", U73-T73), "")</f>
        <v/>
      </c>
      <c r="W73" s="1" t="s">
        <v>65</v>
      </c>
      <c r="X73" s="1" t="s">
        <v>168</v>
      </c>
      <c r="Y73" s="162">
        <v>6449</v>
      </c>
      <c r="Z73" s="169">
        <v>217.16</v>
      </c>
      <c r="AA73" s="169">
        <f>Tabela13[[#This Row],[VALOR/UN]]*Tabela13[[#This Row],[QUAN]]</f>
        <v>434.32</v>
      </c>
      <c r="AB73" s="251" t="str">
        <f>IFERROR(Tabela13[[#This Row],[TOTAL]]/Tabela13[[#This Row],[Km Rodado]],"")</f>
        <v/>
      </c>
    </row>
    <row r="74" spans="1:28" hidden="1">
      <c r="A74" s="1">
        <v>0</v>
      </c>
      <c r="C74" s="40">
        <v>2022</v>
      </c>
      <c r="D74" s="53">
        <v>44790</v>
      </c>
      <c r="F74" s="7" t="s">
        <v>11</v>
      </c>
      <c r="G74" s="1" t="s">
        <v>58</v>
      </c>
      <c r="H74" s="1" t="s">
        <v>5</v>
      </c>
      <c r="I74" s="351" t="s">
        <v>96</v>
      </c>
      <c r="J74" s="1">
        <v>2</v>
      </c>
      <c r="K74" s="1">
        <v>14</v>
      </c>
      <c r="L74" s="1" t="s">
        <v>22</v>
      </c>
      <c r="M74" s="1" t="s">
        <v>84</v>
      </c>
      <c r="N74" s="1" t="s">
        <v>166</v>
      </c>
      <c r="O74" s="1" t="s">
        <v>166</v>
      </c>
      <c r="P74" s="1" t="s">
        <v>69</v>
      </c>
      <c r="Q74" s="1" t="s">
        <v>102</v>
      </c>
      <c r="R74" s="1" t="s">
        <v>177</v>
      </c>
      <c r="S74" s="45">
        <v>93827</v>
      </c>
      <c r="V74" s="45" t="str">
        <f>IFERROR(IF(U74-T74 &lt;= 0, "", U74-T74), "")</f>
        <v/>
      </c>
      <c r="W74" s="1" t="s">
        <v>65</v>
      </c>
      <c r="X74" s="1" t="s">
        <v>168</v>
      </c>
      <c r="Y74" s="162">
        <v>6449</v>
      </c>
      <c r="Z74" s="169">
        <v>217.16</v>
      </c>
      <c r="AA74" s="169">
        <f>Tabela13[[#This Row],[VALOR/UN]]*Tabela13[[#This Row],[QUAN]]</f>
        <v>434.32</v>
      </c>
      <c r="AB74" s="251" t="str">
        <f>IFERROR(Tabela13[[#This Row],[TOTAL]]/Tabela13[[#This Row],[Km Rodado]],"")</f>
        <v/>
      </c>
    </row>
    <row r="75" spans="1:28" hidden="1">
      <c r="A75" s="1">
        <v>0</v>
      </c>
      <c r="C75" s="40">
        <v>2022</v>
      </c>
      <c r="D75" s="53">
        <v>44790</v>
      </c>
      <c r="F75" s="7" t="s">
        <v>11</v>
      </c>
      <c r="G75" s="1" t="s">
        <v>58</v>
      </c>
      <c r="H75" s="1" t="s">
        <v>5</v>
      </c>
      <c r="I75" s="351" t="s">
        <v>96</v>
      </c>
      <c r="J75" s="1">
        <v>2</v>
      </c>
      <c r="K75" s="1">
        <v>15</v>
      </c>
      <c r="L75" s="1" t="s">
        <v>22</v>
      </c>
      <c r="M75" s="1" t="s">
        <v>75</v>
      </c>
      <c r="N75" s="1" t="s">
        <v>170</v>
      </c>
      <c r="O75" s="1" t="s">
        <v>170</v>
      </c>
      <c r="P75" s="1" t="s">
        <v>69</v>
      </c>
      <c r="Q75" s="1" t="s">
        <v>77</v>
      </c>
      <c r="R75" s="56" t="s">
        <v>178</v>
      </c>
      <c r="S75" s="45">
        <v>186400</v>
      </c>
      <c r="V75" s="45" t="str">
        <f>IFERROR(IF(U75-T75 &lt;= 0, "", U75-T75), "")</f>
        <v/>
      </c>
      <c r="W75" s="1" t="s">
        <v>65</v>
      </c>
      <c r="X75" s="1" t="s">
        <v>168</v>
      </c>
      <c r="Y75" s="162">
        <v>6449</v>
      </c>
      <c r="Z75" s="169">
        <v>213.38</v>
      </c>
      <c r="AA75" s="169">
        <f>Tabela13[[#This Row],[VALOR/UN]]*Tabela13[[#This Row],[QUAN]]</f>
        <v>426.76</v>
      </c>
      <c r="AB75" s="251" t="str">
        <f>IFERROR(Tabela13[[#This Row],[TOTAL]]/Tabela13[[#This Row],[Km Rodado]],"")</f>
        <v/>
      </c>
    </row>
    <row r="76" spans="1:28" hidden="1">
      <c r="A76" s="1">
        <v>0</v>
      </c>
      <c r="C76" s="40">
        <v>2022</v>
      </c>
      <c r="D76" s="53">
        <v>44790</v>
      </c>
      <c r="F76" s="7" t="s">
        <v>11</v>
      </c>
      <c r="G76" s="1" t="s">
        <v>58</v>
      </c>
      <c r="H76" s="1" t="s">
        <v>5</v>
      </c>
      <c r="I76" s="351" t="s">
        <v>96</v>
      </c>
      <c r="J76" s="1">
        <v>2</v>
      </c>
      <c r="K76" s="1">
        <v>15</v>
      </c>
      <c r="L76" s="1" t="s">
        <v>24</v>
      </c>
      <c r="M76" s="1" t="s">
        <v>75</v>
      </c>
      <c r="N76" s="1" t="s">
        <v>170</v>
      </c>
      <c r="O76" s="1" t="s">
        <v>170</v>
      </c>
      <c r="P76" s="1" t="s">
        <v>69</v>
      </c>
      <c r="Q76" s="1" t="s">
        <v>77</v>
      </c>
      <c r="R76" s="56" t="s">
        <v>178</v>
      </c>
      <c r="S76" s="45">
        <v>186400</v>
      </c>
      <c r="V76" s="45" t="str">
        <f>IFERROR(IF(U76-T76 &lt;= 0, "", U76-T76), "")</f>
        <v/>
      </c>
      <c r="W76" s="1" t="s">
        <v>65</v>
      </c>
      <c r="X76" s="1" t="s">
        <v>168</v>
      </c>
      <c r="Y76" s="162">
        <v>6449</v>
      </c>
      <c r="Z76" s="169">
        <v>213.38</v>
      </c>
      <c r="AA76" s="169">
        <f>Tabela13[[#This Row],[VALOR/UN]]*Tabela13[[#This Row],[QUAN]]</f>
        <v>426.76</v>
      </c>
      <c r="AB76" s="251" t="str">
        <f>IFERROR(Tabela13[[#This Row],[TOTAL]]/Tabela13[[#This Row],[Km Rodado]],"")</f>
        <v/>
      </c>
    </row>
    <row r="77" spans="1:28" hidden="1">
      <c r="A77" s="1">
        <v>0</v>
      </c>
      <c r="C77" s="40">
        <v>2022</v>
      </c>
      <c r="D77" s="53">
        <v>44790</v>
      </c>
      <c r="F77" s="7" t="s">
        <v>11</v>
      </c>
      <c r="G77" s="1" t="s">
        <v>58</v>
      </c>
      <c r="H77" s="1" t="s">
        <v>12</v>
      </c>
      <c r="I77" s="351" t="s">
        <v>74</v>
      </c>
      <c r="J77" s="1">
        <v>2</v>
      </c>
      <c r="K77" s="1">
        <v>14</v>
      </c>
      <c r="L77" s="1" t="s">
        <v>22</v>
      </c>
      <c r="M77" s="1" t="s">
        <v>84</v>
      </c>
      <c r="N77" s="1" t="s">
        <v>166</v>
      </c>
      <c r="O77" s="1" t="s">
        <v>166</v>
      </c>
      <c r="P77" s="1" t="s">
        <v>69</v>
      </c>
      <c r="Q77" s="1" t="s">
        <v>87</v>
      </c>
      <c r="R77" s="1" t="s">
        <v>179</v>
      </c>
      <c r="S77" s="45">
        <v>38646</v>
      </c>
      <c r="V77" s="45" t="str">
        <f>IFERROR(IF(U77-T77 &lt;= 0, "", U77-T77), "")</f>
        <v/>
      </c>
      <c r="W77" s="1" t="s">
        <v>65</v>
      </c>
      <c r="X77" s="1" t="s">
        <v>168</v>
      </c>
      <c r="Y77" s="162">
        <v>6449</v>
      </c>
      <c r="Z77" s="169">
        <v>217.16</v>
      </c>
      <c r="AA77" s="169">
        <f>Tabela13[[#This Row],[VALOR/UN]]*Tabela13[[#This Row],[QUAN]]</f>
        <v>434.32</v>
      </c>
      <c r="AB77" s="251" t="str">
        <f>IFERROR(Tabela13[[#This Row],[TOTAL]]/Tabela13[[#This Row],[Km Rodado]],"")</f>
        <v/>
      </c>
    </row>
    <row r="78" spans="1:28" hidden="1">
      <c r="A78" s="1">
        <v>0</v>
      </c>
      <c r="C78" s="40">
        <v>2022</v>
      </c>
      <c r="D78" s="53">
        <v>44791</v>
      </c>
      <c r="F78" s="7" t="s">
        <v>11</v>
      </c>
      <c r="G78" s="1" t="s">
        <v>58</v>
      </c>
      <c r="H78" s="1" t="s">
        <v>5</v>
      </c>
      <c r="I78" s="351" t="s">
        <v>80</v>
      </c>
      <c r="J78" s="1">
        <v>2</v>
      </c>
      <c r="K78" s="1">
        <v>14</v>
      </c>
      <c r="L78" s="1" t="s">
        <v>22</v>
      </c>
      <c r="M78" s="1" t="s">
        <v>84</v>
      </c>
      <c r="N78" s="1" t="s">
        <v>166</v>
      </c>
      <c r="O78" s="1" t="s">
        <v>166</v>
      </c>
      <c r="P78" s="1" t="s">
        <v>69</v>
      </c>
      <c r="Q78" s="1" t="s">
        <v>87</v>
      </c>
      <c r="R78" s="1" t="s">
        <v>180</v>
      </c>
      <c r="S78" s="45">
        <v>89849</v>
      </c>
      <c r="V78" s="45" t="str">
        <f>IFERROR(IF(U78-T78 &lt;= 0, "", U78-T78), "")</f>
        <v/>
      </c>
      <c r="W78" s="1" t="s">
        <v>65</v>
      </c>
      <c r="X78" s="1" t="s">
        <v>168</v>
      </c>
      <c r="Y78" s="162">
        <v>6449</v>
      </c>
      <c r="Z78" s="169">
        <v>217.16</v>
      </c>
      <c r="AA78" s="169">
        <f>Tabela13[[#This Row],[VALOR/UN]]*Tabela13[[#This Row],[QUAN]]</f>
        <v>434.32</v>
      </c>
      <c r="AB78" s="251" t="str">
        <f>IFERROR(Tabela13[[#This Row],[TOTAL]]/Tabela13[[#This Row],[Km Rodado]],"")</f>
        <v/>
      </c>
    </row>
    <row r="79" spans="1:28" hidden="1">
      <c r="A79" s="1">
        <v>0</v>
      </c>
      <c r="C79" s="40">
        <v>2022</v>
      </c>
      <c r="D79" s="53">
        <v>44791</v>
      </c>
      <c r="F79" s="7" t="s">
        <v>11</v>
      </c>
      <c r="G79" s="1" t="s">
        <v>58</v>
      </c>
      <c r="H79" s="1" t="s">
        <v>5</v>
      </c>
      <c r="I79" s="351" t="s">
        <v>80</v>
      </c>
      <c r="J79" s="1">
        <v>2</v>
      </c>
      <c r="K79" s="1">
        <v>14</v>
      </c>
      <c r="L79" s="1" t="s">
        <v>24</v>
      </c>
      <c r="M79" s="1" t="s">
        <v>84</v>
      </c>
      <c r="N79" s="1" t="s">
        <v>166</v>
      </c>
      <c r="O79" s="1" t="s">
        <v>166</v>
      </c>
      <c r="P79" s="1" t="s">
        <v>69</v>
      </c>
      <c r="Q79" s="1" t="s">
        <v>87</v>
      </c>
      <c r="R79" s="1" t="s">
        <v>180</v>
      </c>
      <c r="S79" s="45">
        <v>89849</v>
      </c>
      <c r="V79" s="45" t="str">
        <f>IFERROR(IF(U79-T79 &lt;= 0, "", U79-T79), "")</f>
        <v/>
      </c>
      <c r="W79" s="1" t="s">
        <v>65</v>
      </c>
      <c r="X79" s="1" t="s">
        <v>168</v>
      </c>
      <c r="Y79" s="162">
        <v>6449</v>
      </c>
      <c r="Z79" s="169">
        <v>217.16</v>
      </c>
      <c r="AA79" s="169">
        <f>Tabela13[[#This Row],[VALOR/UN]]*Tabela13[[#This Row],[QUAN]]</f>
        <v>434.32</v>
      </c>
      <c r="AB79" s="251" t="str">
        <f>IFERROR(Tabela13[[#This Row],[TOTAL]]/Tabela13[[#This Row],[Km Rodado]],"")</f>
        <v/>
      </c>
    </row>
    <row r="80" spans="1:28" hidden="1">
      <c r="A80" s="1">
        <v>0</v>
      </c>
      <c r="C80" s="40">
        <v>2022</v>
      </c>
      <c r="D80" s="53">
        <v>44792</v>
      </c>
      <c r="F80" s="7" t="s">
        <v>11</v>
      </c>
      <c r="G80" s="1" t="s">
        <v>58</v>
      </c>
      <c r="H80" s="1" t="s">
        <v>5</v>
      </c>
      <c r="I80" s="351" t="s">
        <v>80</v>
      </c>
      <c r="J80" s="1">
        <v>2</v>
      </c>
      <c r="K80" s="1">
        <v>16</v>
      </c>
      <c r="L80" s="1" t="s">
        <v>22</v>
      </c>
      <c r="M80" s="1" t="s">
        <v>60</v>
      </c>
      <c r="N80" s="1" t="s">
        <v>181</v>
      </c>
      <c r="O80" s="1" t="s">
        <v>182</v>
      </c>
      <c r="P80" s="1" t="s">
        <v>69</v>
      </c>
      <c r="Q80" s="1" t="s">
        <v>63</v>
      </c>
      <c r="R80" s="1" t="s">
        <v>183</v>
      </c>
      <c r="S80" s="45">
        <v>51478</v>
      </c>
      <c r="V80" s="45" t="str">
        <f>IFERROR(IF(U80-T80 &lt;= 0, "", U80-T80), "")</f>
        <v/>
      </c>
      <c r="W80" s="1" t="s">
        <v>65</v>
      </c>
      <c r="X80" s="1" t="s">
        <v>155</v>
      </c>
      <c r="Y80" s="162">
        <v>23012</v>
      </c>
      <c r="Z80" s="169">
        <v>639.62</v>
      </c>
      <c r="AA80" s="169">
        <f>Tabela13[[#This Row],[VALOR/UN]]*Tabela13[[#This Row],[QUAN]]</f>
        <v>1279.24</v>
      </c>
      <c r="AB80" s="251" t="str">
        <f>IFERROR(Tabela13[[#This Row],[TOTAL]]/Tabela13[[#This Row],[Km Rodado]],"")</f>
        <v/>
      </c>
    </row>
    <row r="81" spans="1:28" hidden="1">
      <c r="A81" s="1" t="s">
        <v>184</v>
      </c>
      <c r="C81" s="40">
        <v>2022</v>
      </c>
      <c r="D81" s="53">
        <v>44792</v>
      </c>
      <c r="F81" s="7" t="s">
        <v>11</v>
      </c>
      <c r="G81" s="1" t="s">
        <v>58</v>
      </c>
      <c r="H81" s="1" t="s">
        <v>12</v>
      </c>
      <c r="I81" s="351" t="s">
        <v>99</v>
      </c>
      <c r="J81" s="1">
        <v>2</v>
      </c>
      <c r="K81" s="1">
        <v>14</v>
      </c>
      <c r="L81" s="1" t="s">
        <v>22</v>
      </c>
      <c r="M81" s="1" t="s">
        <v>84</v>
      </c>
      <c r="N81" s="1" t="s">
        <v>153</v>
      </c>
      <c r="O81" s="1" t="s">
        <v>154</v>
      </c>
      <c r="P81" s="1" t="s">
        <v>69</v>
      </c>
      <c r="Q81" s="1" t="s">
        <v>87</v>
      </c>
      <c r="R81" s="1" t="s">
        <v>114</v>
      </c>
      <c r="S81" s="45">
        <v>33084</v>
      </c>
      <c r="V81" s="45" t="str">
        <f>IFERROR(IF(U81-T81 &lt;= 0, "", U81-T81), "")</f>
        <v/>
      </c>
      <c r="W81" s="1" t="s">
        <v>65</v>
      </c>
      <c r="X81" s="1" t="s">
        <v>155</v>
      </c>
      <c r="Y81" s="162">
        <v>23037</v>
      </c>
      <c r="Z81" s="169">
        <v>300.83</v>
      </c>
      <c r="AA81" s="169">
        <f>Tabela13[[#This Row],[VALOR/UN]]*Tabela13[[#This Row],[QUAN]]</f>
        <v>601.66</v>
      </c>
      <c r="AB81" s="251" t="str">
        <f>IFERROR(Tabela13[[#This Row],[TOTAL]]/Tabela13[[#This Row],[Km Rodado]],"")</f>
        <v/>
      </c>
    </row>
    <row r="82" spans="1:28" hidden="1">
      <c r="C82" s="40">
        <v>2022</v>
      </c>
      <c r="D82" s="53">
        <v>44795</v>
      </c>
      <c r="F82" s="7" t="s">
        <v>11</v>
      </c>
      <c r="G82" s="1" t="s">
        <v>58</v>
      </c>
      <c r="H82" s="1" t="s">
        <v>5</v>
      </c>
      <c r="I82" s="351" t="s">
        <v>66</v>
      </c>
      <c r="J82" s="1">
        <v>2</v>
      </c>
      <c r="K82" s="1">
        <v>16</v>
      </c>
      <c r="L82" s="1" t="s">
        <v>22</v>
      </c>
      <c r="M82" s="1" t="s">
        <v>60</v>
      </c>
      <c r="N82" s="1" t="s">
        <v>181</v>
      </c>
      <c r="O82" s="1" t="s">
        <v>182</v>
      </c>
      <c r="P82" s="1" t="s">
        <v>69</v>
      </c>
      <c r="Q82" s="1" t="s">
        <v>63</v>
      </c>
      <c r="R82" s="1" t="s">
        <v>117</v>
      </c>
      <c r="S82" s="45">
        <v>142300</v>
      </c>
      <c r="V82" s="45" t="str">
        <f>IFERROR(IF(U82-T82 &lt;= 0, "", U82-T82), "")</f>
        <v/>
      </c>
      <c r="W82" s="1" t="s">
        <v>65</v>
      </c>
      <c r="X82" s="1" t="s">
        <v>155</v>
      </c>
      <c r="Y82" s="162">
        <v>236012</v>
      </c>
      <c r="Z82" s="169">
        <v>639.62</v>
      </c>
      <c r="AA82" s="169">
        <f>Tabela13[[#This Row],[VALOR/UN]]*Tabela13[[#This Row],[QUAN]]</f>
        <v>1279.24</v>
      </c>
      <c r="AB82" s="251" t="str">
        <f>IFERROR(Tabela13[[#This Row],[TOTAL]]/Tabela13[[#This Row],[Km Rodado]],"")</f>
        <v/>
      </c>
    </row>
    <row r="83" spans="1:28" hidden="1">
      <c r="A83" s="1" t="s">
        <v>185</v>
      </c>
      <c r="C83" s="40">
        <v>2022</v>
      </c>
      <c r="D83" s="53">
        <v>44795</v>
      </c>
      <c r="F83" s="7" t="s">
        <v>11</v>
      </c>
      <c r="G83" s="1" t="s">
        <v>58</v>
      </c>
      <c r="H83" s="1" t="s">
        <v>5</v>
      </c>
      <c r="I83" s="351" t="s">
        <v>66</v>
      </c>
      <c r="J83" s="1">
        <v>2</v>
      </c>
      <c r="K83" s="1">
        <v>16</v>
      </c>
      <c r="L83" s="1" t="s">
        <v>22</v>
      </c>
      <c r="M83" s="1" t="s">
        <v>60</v>
      </c>
      <c r="N83" s="1" t="s">
        <v>153</v>
      </c>
      <c r="O83" s="1" t="s">
        <v>154</v>
      </c>
      <c r="P83" s="1" t="s">
        <v>69</v>
      </c>
      <c r="Q83" s="1" t="s">
        <v>63</v>
      </c>
      <c r="R83" s="1" t="s">
        <v>70</v>
      </c>
      <c r="S83" s="45">
        <v>58450</v>
      </c>
      <c r="V83" s="45" t="str">
        <f>IFERROR(IF(U83-T83 &lt;= 0, "", U83-T83), "")</f>
        <v/>
      </c>
      <c r="W83" s="1" t="s">
        <v>65</v>
      </c>
      <c r="X83" s="1" t="s">
        <v>155</v>
      </c>
      <c r="Y83" s="162">
        <v>23050</v>
      </c>
      <c r="Z83" s="169">
        <v>639.47</v>
      </c>
      <c r="AA83" s="169">
        <f>Tabela13[[#This Row],[VALOR/UN]]*Tabela13[[#This Row],[QUAN]]</f>
        <v>1278.94</v>
      </c>
      <c r="AB83" s="251" t="str">
        <f>IFERROR(Tabela13[[#This Row],[TOTAL]]/Tabela13[[#This Row],[Km Rodado]],"")</f>
        <v/>
      </c>
    </row>
    <row r="84" spans="1:28" hidden="1">
      <c r="A84" s="1" t="s">
        <v>186</v>
      </c>
      <c r="C84" s="40">
        <v>2022</v>
      </c>
      <c r="D84" s="53">
        <v>44795</v>
      </c>
      <c r="F84" s="7" t="s">
        <v>11</v>
      </c>
      <c r="G84" s="1" t="s">
        <v>58</v>
      </c>
      <c r="H84" s="1" t="s">
        <v>5</v>
      </c>
      <c r="I84" s="351" t="s">
        <v>66</v>
      </c>
      <c r="J84" s="1">
        <v>2</v>
      </c>
      <c r="K84" s="1">
        <v>14</v>
      </c>
      <c r="L84" s="1" t="s">
        <v>22</v>
      </c>
      <c r="M84" s="1" t="s">
        <v>84</v>
      </c>
      <c r="N84" s="1" t="s">
        <v>153</v>
      </c>
      <c r="O84" s="1" t="s">
        <v>154</v>
      </c>
      <c r="P84" s="1" t="s">
        <v>69</v>
      </c>
      <c r="Q84" s="1" t="s">
        <v>87</v>
      </c>
      <c r="R84" s="1" t="s">
        <v>187</v>
      </c>
      <c r="S84" s="45">
        <v>38620</v>
      </c>
      <c r="V84" s="45" t="str">
        <f>IFERROR(IF(U84-T84 &lt;= 0, "", U84-T84), "")</f>
        <v/>
      </c>
      <c r="W84" s="1" t="s">
        <v>65</v>
      </c>
      <c r="X84" s="1" t="s">
        <v>155</v>
      </c>
      <c r="Y84" s="162">
        <v>23050</v>
      </c>
      <c r="Z84" s="169">
        <v>285.56</v>
      </c>
      <c r="AA84" s="169">
        <f>Tabela13[[#This Row],[VALOR/UN]]*Tabela13[[#This Row],[QUAN]]</f>
        <v>571.12</v>
      </c>
      <c r="AB84" s="251" t="str">
        <f>IFERROR(Tabela13[[#This Row],[TOTAL]]/Tabela13[[#This Row],[Km Rodado]],"")</f>
        <v/>
      </c>
    </row>
    <row r="85" spans="1:28" hidden="1">
      <c r="A85" s="1" t="s">
        <v>188</v>
      </c>
      <c r="C85" s="40">
        <v>2022</v>
      </c>
      <c r="D85" s="53">
        <v>44804</v>
      </c>
      <c r="F85" s="7" t="s">
        <v>11</v>
      </c>
      <c r="G85" s="1" t="s">
        <v>58</v>
      </c>
      <c r="H85" s="1" t="s">
        <v>5</v>
      </c>
      <c r="I85" s="351" t="s">
        <v>80</v>
      </c>
      <c r="J85" s="1">
        <v>2</v>
      </c>
      <c r="K85" s="1">
        <v>16</v>
      </c>
      <c r="L85" s="1" t="s">
        <v>22</v>
      </c>
      <c r="M85" s="1" t="s">
        <v>60</v>
      </c>
      <c r="N85" s="1" t="s">
        <v>153</v>
      </c>
      <c r="O85" s="1" t="s">
        <v>154</v>
      </c>
      <c r="P85" s="1" t="s">
        <v>69</v>
      </c>
      <c r="Q85" s="1" t="s">
        <v>63</v>
      </c>
      <c r="R85" s="1" t="s">
        <v>189</v>
      </c>
      <c r="S85" s="45">
        <v>103703</v>
      </c>
      <c r="V85" s="45" t="str">
        <f>IFERROR(IF(U85-T85 &lt;= 0, "", U85-T85), "")</f>
        <v/>
      </c>
      <c r="W85" s="1" t="s">
        <v>65</v>
      </c>
      <c r="X85" s="1" t="s">
        <v>155</v>
      </c>
      <c r="Y85" s="162">
        <v>23050</v>
      </c>
      <c r="Z85" s="169">
        <v>639.72500000000002</v>
      </c>
      <c r="AA85" s="169">
        <f>Tabela13[[#This Row],[VALOR/UN]]*Tabela13[[#This Row],[QUAN]]</f>
        <v>1279.45</v>
      </c>
      <c r="AB85" s="251" t="str">
        <f>IFERROR(Tabela13[[#This Row],[TOTAL]]/Tabela13[[#This Row],[Km Rodado]],"")</f>
        <v/>
      </c>
    </row>
    <row r="86" spans="1:28" hidden="1">
      <c r="A86" s="1" t="s">
        <v>190</v>
      </c>
      <c r="C86" s="40">
        <v>2022</v>
      </c>
      <c r="D86" s="53">
        <v>44804</v>
      </c>
      <c r="F86" s="7" t="s">
        <v>11</v>
      </c>
      <c r="G86" s="1" t="s">
        <v>58</v>
      </c>
      <c r="H86" s="1" t="s">
        <v>12</v>
      </c>
      <c r="I86" s="351" t="s">
        <v>99</v>
      </c>
      <c r="J86" s="1">
        <v>2</v>
      </c>
      <c r="K86" s="1">
        <v>14</v>
      </c>
      <c r="L86" s="1" t="s">
        <v>24</v>
      </c>
      <c r="M86" s="1" t="s">
        <v>84</v>
      </c>
      <c r="N86" s="1" t="s">
        <v>153</v>
      </c>
      <c r="O86" s="1" t="s">
        <v>154</v>
      </c>
      <c r="P86" s="1" t="s">
        <v>69</v>
      </c>
      <c r="Q86" s="1" t="s">
        <v>100</v>
      </c>
      <c r="R86" s="1" t="s">
        <v>101</v>
      </c>
      <c r="S86" s="45">
        <v>73000</v>
      </c>
      <c r="V86" s="45" t="str">
        <f>IFERROR(IF(U86-T86 &lt;= 0, "", U86-T86), "")</f>
        <v/>
      </c>
      <c r="W86" s="1" t="s">
        <v>65</v>
      </c>
      <c r="X86" s="1" t="s">
        <v>155</v>
      </c>
      <c r="Y86" s="162">
        <v>23050</v>
      </c>
      <c r="Z86" s="169">
        <v>285.56</v>
      </c>
      <c r="AA86" s="169">
        <f>Tabela13[[#This Row],[VALOR/UN]]*Tabela13[[#This Row],[QUAN]]</f>
        <v>571.12</v>
      </c>
      <c r="AB86" s="251" t="str">
        <f>IFERROR(Tabela13[[#This Row],[TOTAL]]/Tabela13[[#This Row],[Km Rodado]],"")</f>
        <v/>
      </c>
    </row>
    <row r="87" spans="1:28" hidden="1">
      <c r="A87" s="1" t="s">
        <v>191</v>
      </c>
      <c r="C87" s="40">
        <v>2022</v>
      </c>
      <c r="D87" s="53">
        <v>44804</v>
      </c>
      <c r="F87" s="7" t="s">
        <v>11</v>
      </c>
      <c r="G87" s="1" t="s">
        <v>58</v>
      </c>
      <c r="H87" s="1" t="s">
        <v>5</v>
      </c>
      <c r="I87" s="351" t="s">
        <v>80</v>
      </c>
      <c r="J87" s="1">
        <v>2</v>
      </c>
      <c r="K87" s="1">
        <v>16</v>
      </c>
      <c r="L87" s="1" t="s">
        <v>22</v>
      </c>
      <c r="M87" s="7" t="s">
        <v>126</v>
      </c>
      <c r="N87" s="1" t="s">
        <v>192</v>
      </c>
      <c r="O87" s="1" t="s">
        <v>192</v>
      </c>
      <c r="P87" s="1" t="s">
        <v>69</v>
      </c>
      <c r="Q87" s="1" t="s">
        <v>162</v>
      </c>
      <c r="R87" s="1" t="s">
        <v>193</v>
      </c>
      <c r="S87" s="45">
        <v>46114</v>
      </c>
      <c r="V87" s="45" t="str">
        <f>IFERROR(IF(U87-T87 &lt;= 0, "", U87-T87), "")</f>
        <v/>
      </c>
      <c r="W87" s="1" t="s">
        <v>65</v>
      </c>
      <c r="X87" s="1" t="s">
        <v>194</v>
      </c>
      <c r="Y87" s="162">
        <v>14807</v>
      </c>
      <c r="Z87" s="169">
        <v>749</v>
      </c>
      <c r="AA87" s="169">
        <f>Tabela13[[#This Row],[VALOR/UN]]*Tabela13[[#This Row],[QUAN]]</f>
        <v>1498</v>
      </c>
      <c r="AB87" s="251" t="str">
        <f>IFERROR(Tabela13[[#This Row],[TOTAL]]/Tabela13[[#This Row],[Km Rodado]],"")</f>
        <v/>
      </c>
    </row>
    <row r="88" spans="1:28" hidden="1">
      <c r="A88" s="1" t="s">
        <v>195</v>
      </c>
      <c r="C88" s="40">
        <v>2022</v>
      </c>
      <c r="D88" s="53">
        <v>44809</v>
      </c>
      <c r="F88" s="7" t="s">
        <v>196</v>
      </c>
      <c r="G88" s="1" t="s">
        <v>58</v>
      </c>
      <c r="H88" s="1" t="s">
        <v>5</v>
      </c>
      <c r="I88" s="351" t="s">
        <v>96</v>
      </c>
      <c r="J88" s="1">
        <v>2</v>
      </c>
      <c r="K88" s="1">
        <v>16</v>
      </c>
      <c r="L88" s="1" t="s">
        <v>22</v>
      </c>
      <c r="M88" s="1" t="s">
        <v>60</v>
      </c>
      <c r="N88" s="1" t="s">
        <v>181</v>
      </c>
      <c r="O88" s="1" t="s">
        <v>182</v>
      </c>
      <c r="P88" s="1" t="s">
        <v>69</v>
      </c>
      <c r="Q88" s="1" t="s">
        <v>63</v>
      </c>
      <c r="R88" s="1" t="s">
        <v>197</v>
      </c>
      <c r="S88" s="45">
        <v>110609</v>
      </c>
      <c r="V88" s="45" t="str">
        <f>IFERROR(IF(U88-T88 &lt;= 0, "", U88-T88), "")</f>
        <v/>
      </c>
      <c r="W88" s="1" t="s">
        <v>65</v>
      </c>
      <c r="X88" s="1" t="s">
        <v>155</v>
      </c>
      <c r="Y88" s="162">
        <v>27769</v>
      </c>
      <c r="Z88" s="169">
        <v>595.45000000000005</v>
      </c>
      <c r="AA88" s="169">
        <f>Tabela13[[#This Row],[VALOR/UN]]*Tabela13[[#This Row],[QUAN]]</f>
        <v>1190.9000000000001</v>
      </c>
      <c r="AB88" s="251" t="str">
        <f>IFERROR(Tabela13[[#This Row],[TOTAL]]/Tabela13[[#This Row],[Km Rodado]],"")</f>
        <v/>
      </c>
    </row>
    <row r="89" spans="1:28" hidden="1">
      <c r="A89" s="1" t="s">
        <v>198</v>
      </c>
      <c r="C89" s="40">
        <v>2022</v>
      </c>
      <c r="D89" s="53">
        <v>44809</v>
      </c>
      <c r="F89" s="7" t="s">
        <v>196</v>
      </c>
      <c r="G89" s="1" t="s">
        <v>58</v>
      </c>
      <c r="H89" s="1" t="s">
        <v>5</v>
      </c>
      <c r="I89" s="351" t="s">
        <v>96</v>
      </c>
      <c r="J89" s="1">
        <v>2</v>
      </c>
      <c r="K89" s="1">
        <v>16</v>
      </c>
      <c r="L89" s="1" t="s">
        <v>22</v>
      </c>
      <c r="M89" s="1" t="s">
        <v>60</v>
      </c>
      <c r="N89" s="1" t="s">
        <v>181</v>
      </c>
      <c r="O89" s="1" t="s">
        <v>182</v>
      </c>
      <c r="P89" s="1" t="s">
        <v>69</v>
      </c>
      <c r="Q89" s="1" t="s">
        <v>63</v>
      </c>
      <c r="R89" s="1" t="s">
        <v>199</v>
      </c>
      <c r="S89" s="45">
        <v>110609</v>
      </c>
      <c r="V89" s="45" t="str">
        <f>IFERROR(IF(U89-T89 &lt;= 0, "", U89-T89), "")</f>
        <v/>
      </c>
      <c r="W89" s="1" t="s">
        <v>65</v>
      </c>
      <c r="X89" s="1" t="s">
        <v>155</v>
      </c>
      <c r="Y89" s="162">
        <v>27769</v>
      </c>
      <c r="Z89" s="169">
        <v>595.45000000000005</v>
      </c>
      <c r="AA89" s="169">
        <f>Tabela13[[#This Row],[VALOR/UN]]*Tabela13[[#This Row],[QUAN]]</f>
        <v>1190.9000000000001</v>
      </c>
      <c r="AB89" s="251" t="str">
        <f>IFERROR(Tabela13[[#This Row],[TOTAL]]/Tabela13[[#This Row],[Km Rodado]],"")</f>
        <v/>
      </c>
    </row>
    <row r="90" spans="1:28" hidden="1">
      <c r="A90" s="1" t="s">
        <v>200</v>
      </c>
      <c r="C90" s="40">
        <v>2022</v>
      </c>
      <c r="D90" s="53">
        <v>44809</v>
      </c>
      <c r="F90" s="7" t="s">
        <v>196</v>
      </c>
      <c r="G90" s="1" t="s">
        <v>58</v>
      </c>
      <c r="H90" s="1" t="s">
        <v>5</v>
      </c>
      <c r="I90" s="351" t="s">
        <v>96</v>
      </c>
      <c r="J90" s="1">
        <v>2</v>
      </c>
      <c r="K90" s="1">
        <v>16</v>
      </c>
      <c r="L90" s="1" t="s">
        <v>22</v>
      </c>
      <c r="M90" s="1" t="s">
        <v>60</v>
      </c>
      <c r="N90" s="1" t="s">
        <v>181</v>
      </c>
      <c r="O90" s="1" t="s">
        <v>182</v>
      </c>
      <c r="P90" s="1" t="s">
        <v>69</v>
      </c>
      <c r="Q90" s="1" t="s">
        <v>63</v>
      </c>
      <c r="R90" s="1" t="s">
        <v>201</v>
      </c>
      <c r="S90" s="45">
        <v>58132</v>
      </c>
      <c r="V90" s="45" t="str">
        <f>IFERROR(IF(U90-T90 &lt;= 0, "", U90-T90), "")</f>
        <v/>
      </c>
      <c r="W90" s="1" t="s">
        <v>65</v>
      </c>
      <c r="X90" s="1" t="s">
        <v>155</v>
      </c>
      <c r="Y90" s="162">
        <v>27769</v>
      </c>
      <c r="Z90" s="169">
        <v>595.45000000000005</v>
      </c>
      <c r="AA90" s="169">
        <f>Tabela13[[#This Row],[VALOR/UN]]*Tabela13[[#This Row],[QUAN]]</f>
        <v>1190.9000000000001</v>
      </c>
      <c r="AB90" s="251" t="str">
        <f>IFERROR(Tabela13[[#This Row],[TOTAL]]/Tabela13[[#This Row],[Km Rodado]],"")</f>
        <v/>
      </c>
    </row>
    <row r="91" spans="1:28" ht="14.25" hidden="1" customHeight="1">
      <c r="A91" s="1" t="s">
        <v>202</v>
      </c>
      <c r="C91" s="40">
        <v>2022</v>
      </c>
      <c r="D91" s="53">
        <v>44810</v>
      </c>
      <c r="F91" s="7" t="s">
        <v>196</v>
      </c>
      <c r="G91" s="1" t="s">
        <v>58</v>
      </c>
      <c r="H91" s="1" t="s">
        <v>5</v>
      </c>
      <c r="I91" s="351" t="s">
        <v>80</v>
      </c>
      <c r="J91" s="1">
        <v>2</v>
      </c>
      <c r="K91" s="1">
        <v>15</v>
      </c>
      <c r="L91" s="1" t="s">
        <v>22</v>
      </c>
      <c r="M91" s="1" t="s">
        <v>75</v>
      </c>
      <c r="N91" s="1" t="s">
        <v>170</v>
      </c>
      <c r="O91" s="1" t="s">
        <v>170</v>
      </c>
      <c r="P91" s="1" t="s">
        <v>69</v>
      </c>
      <c r="Q91" s="1" t="s">
        <v>77</v>
      </c>
      <c r="R91" s="56" t="s">
        <v>203</v>
      </c>
      <c r="S91" s="45">
        <v>135637</v>
      </c>
      <c r="V91" s="45" t="str">
        <f>IFERROR(IF(U91-T91 &lt;= 0, "", U91-T91), "")</f>
        <v/>
      </c>
      <c r="W91" s="1" t="s">
        <v>65</v>
      </c>
      <c r="X91" s="1" t="s">
        <v>168</v>
      </c>
      <c r="Y91" s="162">
        <v>6449</v>
      </c>
      <c r="Z91" s="169">
        <v>213.38</v>
      </c>
      <c r="AA91" s="169">
        <f>Tabela13[[#This Row],[VALOR/UN]]*Tabela13[[#This Row],[QUAN]]</f>
        <v>426.76</v>
      </c>
      <c r="AB91" s="251" t="str">
        <f>IFERROR(Tabela13[[#This Row],[TOTAL]]/Tabela13[[#This Row],[Km Rodado]],"")</f>
        <v/>
      </c>
    </row>
    <row r="92" spans="1:28" ht="14.25" hidden="1" customHeight="1">
      <c r="A92" s="1" t="s">
        <v>204</v>
      </c>
      <c r="C92" s="40">
        <v>2022</v>
      </c>
      <c r="D92" s="53">
        <v>44810</v>
      </c>
      <c r="F92" s="7" t="s">
        <v>196</v>
      </c>
      <c r="G92" s="1" t="s">
        <v>58</v>
      </c>
      <c r="H92" s="1" t="s">
        <v>5</v>
      </c>
      <c r="I92" s="351" t="s">
        <v>80</v>
      </c>
      <c r="J92" s="1">
        <v>2</v>
      </c>
      <c r="K92" s="1">
        <v>15</v>
      </c>
      <c r="L92" s="1" t="s">
        <v>22</v>
      </c>
      <c r="M92" s="1" t="s">
        <v>75</v>
      </c>
      <c r="N92" s="1" t="s">
        <v>170</v>
      </c>
      <c r="O92" s="1" t="s">
        <v>170</v>
      </c>
      <c r="P92" s="1" t="s">
        <v>69</v>
      </c>
      <c r="Q92" s="1" t="s">
        <v>77</v>
      </c>
      <c r="R92" s="56" t="s">
        <v>205</v>
      </c>
      <c r="S92" s="45">
        <v>934130</v>
      </c>
      <c r="V92" s="45" t="str">
        <f>IFERROR(IF(U92-T92 &lt;= 0, "", U92-T92), "")</f>
        <v/>
      </c>
      <c r="W92" s="1" t="s">
        <v>65</v>
      </c>
      <c r="X92" s="1" t="s">
        <v>168</v>
      </c>
      <c r="Y92" s="162">
        <v>6449</v>
      </c>
      <c r="Z92" s="169">
        <v>213.38</v>
      </c>
      <c r="AA92" s="169">
        <f>Tabela13[[#This Row],[VALOR/UN]]*Tabela13[[#This Row],[QUAN]]</f>
        <v>426.76</v>
      </c>
      <c r="AB92" s="251" t="str">
        <f>IFERROR(Tabela13[[#This Row],[TOTAL]]/Tabela13[[#This Row],[Km Rodado]],"")</f>
        <v/>
      </c>
    </row>
    <row r="93" spans="1:28" hidden="1">
      <c r="A93" s="1" t="s">
        <v>206</v>
      </c>
      <c r="C93" s="40">
        <v>2022</v>
      </c>
      <c r="D93" s="53">
        <v>44813</v>
      </c>
      <c r="F93" s="7" t="s">
        <v>196</v>
      </c>
      <c r="G93" s="1" t="s">
        <v>58</v>
      </c>
      <c r="H93" s="1" t="s">
        <v>12</v>
      </c>
      <c r="I93" s="351" t="s">
        <v>159</v>
      </c>
      <c r="J93" s="1">
        <v>2</v>
      </c>
      <c r="K93" s="1">
        <v>15</v>
      </c>
      <c r="L93" s="1" t="s">
        <v>22</v>
      </c>
      <c r="M93" s="1" t="s">
        <v>75</v>
      </c>
      <c r="N93" s="1" t="s">
        <v>170</v>
      </c>
      <c r="O93" s="1" t="s">
        <v>170</v>
      </c>
      <c r="P93" s="1" t="s">
        <v>69</v>
      </c>
      <c r="Q93" s="1" t="s">
        <v>77</v>
      </c>
      <c r="R93" s="56" t="s">
        <v>207</v>
      </c>
      <c r="S93" s="45">
        <v>135477</v>
      </c>
      <c r="V93" s="45" t="str">
        <f>IFERROR(IF(U93-T93 &lt;= 0, "", U93-T93), "")</f>
        <v/>
      </c>
      <c r="W93" s="1" t="s">
        <v>65</v>
      </c>
      <c r="X93" s="1" t="s">
        <v>168</v>
      </c>
      <c r="Y93" s="162">
        <v>6449</v>
      </c>
      <c r="Z93" s="169">
        <v>213.38</v>
      </c>
      <c r="AA93" s="169">
        <f>Tabela13[[#This Row],[VALOR/UN]]*Tabela13[[#This Row],[QUAN]]</f>
        <v>426.76</v>
      </c>
      <c r="AB93" s="251" t="str">
        <f>IFERROR(Tabela13[[#This Row],[TOTAL]]/Tabela13[[#This Row],[Km Rodado]],"")</f>
        <v/>
      </c>
    </row>
    <row r="94" spans="1:28" hidden="1">
      <c r="A94" s="1" t="s">
        <v>208</v>
      </c>
      <c r="C94" s="40">
        <v>2022</v>
      </c>
      <c r="D94" s="53">
        <v>44813</v>
      </c>
      <c r="F94" s="7" t="s">
        <v>196</v>
      </c>
      <c r="G94" s="1" t="s">
        <v>58</v>
      </c>
      <c r="H94" s="1" t="s">
        <v>12</v>
      </c>
      <c r="I94" s="351" t="s">
        <v>159</v>
      </c>
      <c r="J94" s="1">
        <v>2</v>
      </c>
      <c r="K94" s="1">
        <v>15</v>
      </c>
      <c r="L94" s="1" t="s">
        <v>24</v>
      </c>
      <c r="M94" s="1" t="s">
        <v>75</v>
      </c>
      <c r="N94" s="1" t="s">
        <v>170</v>
      </c>
      <c r="O94" s="1" t="s">
        <v>170</v>
      </c>
      <c r="P94" s="1" t="s">
        <v>69</v>
      </c>
      <c r="Q94" s="1" t="s">
        <v>77</v>
      </c>
      <c r="R94" s="56" t="s">
        <v>207</v>
      </c>
      <c r="S94" s="45">
        <v>135477</v>
      </c>
      <c r="V94" s="45" t="str">
        <f>IFERROR(IF(U94-T94 &lt;= 0, "", U94-T94), "")</f>
        <v/>
      </c>
      <c r="W94" s="1" t="s">
        <v>65</v>
      </c>
      <c r="X94" s="1" t="s">
        <v>168</v>
      </c>
      <c r="Y94" s="162">
        <v>6449</v>
      </c>
      <c r="Z94" s="169">
        <v>213.38</v>
      </c>
      <c r="AA94" s="169">
        <f>Tabela13[[#This Row],[VALOR/UN]]*Tabela13[[#This Row],[QUAN]]</f>
        <v>426.76</v>
      </c>
      <c r="AB94" s="251" t="str">
        <f>IFERROR(Tabela13[[#This Row],[TOTAL]]/Tabela13[[#This Row],[Km Rodado]],"")</f>
        <v/>
      </c>
    </row>
    <row r="95" spans="1:28" hidden="1">
      <c r="A95" s="1" t="s">
        <v>209</v>
      </c>
      <c r="C95" s="40">
        <v>2022</v>
      </c>
      <c r="D95" s="53">
        <v>44813</v>
      </c>
      <c r="F95" s="7" t="s">
        <v>196</v>
      </c>
      <c r="G95" s="1" t="s">
        <v>58</v>
      </c>
      <c r="H95" s="1" t="s">
        <v>12</v>
      </c>
      <c r="I95" s="351" t="s">
        <v>99</v>
      </c>
      <c r="J95" s="1">
        <v>2</v>
      </c>
      <c r="K95" s="1">
        <v>14</v>
      </c>
      <c r="L95" s="1" t="s">
        <v>22</v>
      </c>
      <c r="M95" s="1" t="s">
        <v>84</v>
      </c>
      <c r="N95" s="1" t="s">
        <v>153</v>
      </c>
      <c r="O95" s="1" t="s">
        <v>154</v>
      </c>
      <c r="P95" s="1" t="s">
        <v>69</v>
      </c>
      <c r="Q95" s="1" t="s">
        <v>87</v>
      </c>
      <c r="R95" s="1" t="s">
        <v>114</v>
      </c>
      <c r="S95" s="45">
        <v>38000</v>
      </c>
      <c r="V95" s="45" t="str">
        <f>IFERROR(IF(U95-T95 &lt;= 0, "", U95-T95), "")</f>
        <v/>
      </c>
      <c r="W95" s="1" t="s">
        <v>65</v>
      </c>
      <c r="X95" s="1" t="s">
        <v>155</v>
      </c>
      <c r="Y95" s="162">
        <v>23050</v>
      </c>
      <c r="Z95" s="169">
        <v>285.56</v>
      </c>
      <c r="AA95" s="169">
        <f>Tabela13[[#This Row],[VALOR/UN]]*Tabela13[[#This Row],[QUAN]]</f>
        <v>571.12</v>
      </c>
      <c r="AB95" s="251" t="str">
        <f>IFERROR(Tabela13[[#This Row],[TOTAL]]/Tabela13[[#This Row],[Km Rodado]],"")</f>
        <v/>
      </c>
    </row>
    <row r="96" spans="1:28" hidden="1">
      <c r="A96" s="1">
        <v>0</v>
      </c>
      <c r="C96" s="40">
        <v>2022</v>
      </c>
      <c r="D96" s="53">
        <v>44816</v>
      </c>
      <c r="F96" s="7" t="s">
        <v>196</v>
      </c>
      <c r="G96" s="1" t="s">
        <v>58</v>
      </c>
      <c r="H96" s="1" t="s">
        <v>12</v>
      </c>
      <c r="I96" s="351" t="s">
        <v>111</v>
      </c>
      <c r="J96" s="1">
        <v>2</v>
      </c>
      <c r="K96" s="1" t="s">
        <v>7</v>
      </c>
      <c r="L96" s="1" t="s">
        <v>22</v>
      </c>
      <c r="M96" s="1" t="s">
        <v>210</v>
      </c>
      <c r="N96" s="1" t="s">
        <v>211</v>
      </c>
      <c r="O96" s="1" t="s">
        <v>212</v>
      </c>
      <c r="P96" s="1" t="s">
        <v>69</v>
      </c>
      <c r="Q96" s="1" t="s">
        <v>213</v>
      </c>
      <c r="R96" s="1" t="s">
        <v>214</v>
      </c>
      <c r="S96" s="45">
        <v>133980</v>
      </c>
      <c r="V96" s="45" t="str">
        <f>IFERROR(IF(U96-T96 &lt;= 0, "", U96-T96), "")</f>
        <v/>
      </c>
      <c r="W96" s="1" t="s">
        <v>65</v>
      </c>
      <c r="X96" s="1" t="s">
        <v>155</v>
      </c>
      <c r="Y96" s="162">
        <v>23148</v>
      </c>
      <c r="Z96" s="169">
        <v>832.28</v>
      </c>
      <c r="AA96" s="169">
        <f>Tabela13[[#This Row],[VALOR/UN]]*Tabela13[[#This Row],[QUAN]]</f>
        <v>1664.56</v>
      </c>
      <c r="AB96" s="251" t="str">
        <f>IFERROR(Tabela13[[#This Row],[TOTAL]]/Tabela13[[#This Row],[Km Rodado]],"")</f>
        <v/>
      </c>
    </row>
    <row r="97" spans="1:28" hidden="1">
      <c r="A97" s="1" t="s">
        <v>215</v>
      </c>
      <c r="C97" s="40">
        <v>2022</v>
      </c>
      <c r="D97" s="53">
        <v>44817</v>
      </c>
      <c r="F97" s="7" t="s">
        <v>196</v>
      </c>
      <c r="G97" s="1" t="s">
        <v>58</v>
      </c>
      <c r="H97" s="1" t="s">
        <v>9</v>
      </c>
      <c r="I97" s="351" t="s">
        <v>72</v>
      </c>
      <c r="J97" s="1">
        <v>2</v>
      </c>
      <c r="K97" s="1">
        <v>15</v>
      </c>
      <c r="L97" s="1" t="s">
        <v>22</v>
      </c>
      <c r="M97" s="1" t="s">
        <v>75</v>
      </c>
      <c r="N97" s="1" t="s">
        <v>170</v>
      </c>
      <c r="O97" s="1" t="s">
        <v>170</v>
      </c>
      <c r="P97" s="1" t="s">
        <v>69</v>
      </c>
      <c r="Q97" s="1" t="s">
        <v>77</v>
      </c>
      <c r="R97" s="56" t="s">
        <v>216</v>
      </c>
      <c r="S97" s="45">
        <v>161500</v>
      </c>
      <c r="V97" s="45" t="str">
        <f>IFERROR(IF(U97-T97 &lt;= 0, "", U97-T97), "")</f>
        <v/>
      </c>
      <c r="W97" s="1" t="s">
        <v>65</v>
      </c>
      <c r="X97" s="1" t="s">
        <v>168</v>
      </c>
      <c r="Y97" s="162">
        <v>6449</v>
      </c>
      <c r="Z97" s="169">
        <v>213.38</v>
      </c>
      <c r="AA97" s="169">
        <f>Tabela13[[#This Row],[VALOR/UN]]*Tabela13[[#This Row],[QUAN]]</f>
        <v>426.76</v>
      </c>
      <c r="AB97" s="251" t="str">
        <f>IFERROR(Tabela13[[#This Row],[TOTAL]]/Tabela13[[#This Row],[Km Rodado]],"")</f>
        <v/>
      </c>
    </row>
    <row r="98" spans="1:28" hidden="1">
      <c r="A98" s="1" t="s">
        <v>217</v>
      </c>
      <c r="C98" s="40">
        <v>2022</v>
      </c>
      <c r="D98" s="53">
        <v>44817</v>
      </c>
      <c r="F98" s="7" t="s">
        <v>196</v>
      </c>
      <c r="G98" s="1" t="s">
        <v>58</v>
      </c>
      <c r="H98" s="1" t="s">
        <v>5</v>
      </c>
      <c r="I98" s="351" t="s">
        <v>104</v>
      </c>
      <c r="J98" s="1">
        <v>2</v>
      </c>
      <c r="K98" s="1">
        <v>14</v>
      </c>
      <c r="L98" s="1" t="s">
        <v>22</v>
      </c>
      <c r="M98" s="1" t="s">
        <v>84</v>
      </c>
      <c r="N98" s="1" t="s">
        <v>153</v>
      </c>
      <c r="O98" s="1" t="s">
        <v>154</v>
      </c>
      <c r="P98" s="1" t="s">
        <v>69</v>
      </c>
      <c r="Q98" s="1" t="s">
        <v>102</v>
      </c>
      <c r="R98" s="1" t="s">
        <v>218</v>
      </c>
      <c r="S98" s="45">
        <v>113120</v>
      </c>
      <c r="V98" s="45" t="str">
        <f>IFERROR(IF(U98-T98 &lt;= 0, "", U98-T98), "")</f>
        <v/>
      </c>
      <c r="W98" s="1" t="s">
        <v>65</v>
      </c>
      <c r="X98" s="1" t="s">
        <v>155</v>
      </c>
      <c r="Y98" s="162">
        <v>23050</v>
      </c>
      <c r="Z98" s="169">
        <v>285.56</v>
      </c>
      <c r="AA98" s="169">
        <f>Tabela13[[#This Row],[VALOR/UN]]*Tabela13[[#This Row],[QUAN]]</f>
        <v>571.12</v>
      </c>
      <c r="AB98" s="251" t="str">
        <f>IFERROR(Tabela13[[#This Row],[TOTAL]]/Tabela13[[#This Row],[Km Rodado]],"")</f>
        <v/>
      </c>
    </row>
    <row r="99" spans="1:28" hidden="1">
      <c r="A99" s="1" t="s">
        <v>219</v>
      </c>
      <c r="C99" s="40">
        <v>2022</v>
      </c>
      <c r="D99" s="53">
        <v>44817</v>
      </c>
      <c r="F99" s="7" t="s">
        <v>196</v>
      </c>
      <c r="G99" s="1" t="s">
        <v>58</v>
      </c>
      <c r="H99" s="1" t="s">
        <v>5</v>
      </c>
      <c r="I99" s="351" t="s">
        <v>66</v>
      </c>
      <c r="J99" s="1">
        <v>2</v>
      </c>
      <c r="K99" s="1">
        <v>16</v>
      </c>
      <c r="L99" s="1" t="s">
        <v>24</v>
      </c>
      <c r="M99" s="1" t="s">
        <v>60</v>
      </c>
      <c r="N99" s="1" t="s">
        <v>153</v>
      </c>
      <c r="O99" s="1" t="s">
        <v>154</v>
      </c>
      <c r="P99" s="1" t="s">
        <v>69</v>
      </c>
      <c r="Q99" s="1" t="s">
        <v>63</v>
      </c>
      <c r="R99" s="1" t="s">
        <v>117</v>
      </c>
      <c r="S99" s="45">
        <v>148550</v>
      </c>
      <c r="V99" s="45" t="str">
        <f>IFERROR(IF(U99-T99 &lt;= 0, "", U99-T99), "")</f>
        <v/>
      </c>
      <c r="W99" s="1" t="s">
        <v>65</v>
      </c>
      <c r="X99" s="1" t="s">
        <v>220</v>
      </c>
      <c r="Y99" s="162">
        <v>27917</v>
      </c>
      <c r="Z99" s="169">
        <v>837.91</v>
      </c>
      <c r="AA99" s="169">
        <f>Tabela13[[#This Row],[VALOR/UN]]*Tabela13[[#This Row],[QUAN]]</f>
        <v>1675.82</v>
      </c>
      <c r="AB99" s="251" t="str">
        <f>IFERROR(Tabela13[[#This Row],[TOTAL]]/Tabela13[[#This Row],[Km Rodado]],"")</f>
        <v/>
      </c>
    </row>
    <row r="100" spans="1:28" hidden="1">
      <c r="A100" s="1" t="s">
        <v>221</v>
      </c>
      <c r="C100" s="40">
        <v>2022</v>
      </c>
      <c r="D100" s="53">
        <v>44817</v>
      </c>
      <c r="F100" s="7" t="s">
        <v>196</v>
      </c>
      <c r="G100" s="1" t="s">
        <v>58</v>
      </c>
      <c r="H100" s="1" t="s">
        <v>12</v>
      </c>
      <c r="I100" s="351" t="s">
        <v>74</v>
      </c>
      <c r="J100" s="1">
        <v>2</v>
      </c>
      <c r="K100" s="1">
        <v>16</v>
      </c>
      <c r="L100" s="1" t="s">
        <v>24</v>
      </c>
      <c r="M100" s="1" t="s">
        <v>60</v>
      </c>
      <c r="N100" s="1" t="s">
        <v>153</v>
      </c>
      <c r="O100" s="1" t="s">
        <v>154</v>
      </c>
      <c r="P100" s="1" t="s">
        <v>69</v>
      </c>
      <c r="Q100" s="1" t="s">
        <v>63</v>
      </c>
      <c r="R100" s="1" t="s">
        <v>222</v>
      </c>
      <c r="S100" s="45">
        <v>82924</v>
      </c>
      <c r="V100" s="45" t="str">
        <f>IFERROR(IF(U100-T100 &lt;= 0, "", U100-T100), "")</f>
        <v/>
      </c>
      <c r="W100" s="1" t="s">
        <v>65</v>
      </c>
      <c r="X100" s="1" t="s">
        <v>220</v>
      </c>
      <c r="Y100" s="162">
        <v>27917</v>
      </c>
      <c r="Z100" s="169">
        <v>837.91</v>
      </c>
      <c r="AA100" s="169">
        <f>Tabela13[[#This Row],[VALOR/UN]]*Tabela13[[#This Row],[QUAN]]</f>
        <v>1675.82</v>
      </c>
      <c r="AB100" s="251" t="str">
        <f>IFERROR(Tabela13[[#This Row],[TOTAL]]/Tabela13[[#This Row],[Km Rodado]],"")</f>
        <v/>
      </c>
    </row>
    <row r="101" spans="1:28" hidden="1">
      <c r="A101" s="1" t="s">
        <v>223</v>
      </c>
      <c r="C101" s="40">
        <v>2022</v>
      </c>
      <c r="D101" s="53">
        <v>44818</v>
      </c>
      <c r="F101" s="7" t="s">
        <v>196</v>
      </c>
      <c r="G101" s="1" t="s">
        <v>58</v>
      </c>
      <c r="H101" s="1" t="s">
        <v>5</v>
      </c>
      <c r="I101" s="351" t="s">
        <v>104</v>
      </c>
      <c r="J101" s="1">
        <v>2</v>
      </c>
      <c r="K101" s="1">
        <v>16</v>
      </c>
      <c r="L101" s="1" t="s">
        <v>24</v>
      </c>
      <c r="M101" s="1" t="s">
        <v>143</v>
      </c>
      <c r="N101" s="1" t="s">
        <v>224</v>
      </c>
      <c r="O101" s="1" t="s">
        <v>224</v>
      </c>
      <c r="P101" s="1" t="s">
        <v>69</v>
      </c>
      <c r="Q101" s="1" t="s">
        <v>144</v>
      </c>
      <c r="R101" s="1" t="s">
        <v>225</v>
      </c>
      <c r="S101" s="45">
        <v>109973</v>
      </c>
      <c r="V101" s="45" t="str">
        <f>IFERROR(IF(U101-T101 &lt;= 0, "", U101-T101), "")</f>
        <v/>
      </c>
      <c r="W101" s="1" t="s">
        <v>65</v>
      </c>
      <c r="X101" s="1" t="s">
        <v>194</v>
      </c>
      <c r="Y101" s="162">
        <v>76674</v>
      </c>
      <c r="Z101" s="169">
        <v>800</v>
      </c>
      <c r="AA101" s="169">
        <f>Tabela13[[#This Row],[VALOR/UN]]*Tabela13[[#This Row],[QUAN]]</f>
        <v>1600</v>
      </c>
      <c r="AB101" s="251" t="str">
        <f>IFERROR(Tabela13[[#This Row],[TOTAL]]/Tabela13[[#This Row],[Km Rodado]],"")</f>
        <v/>
      </c>
    </row>
    <row r="102" spans="1:28" hidden="1">
      <c r="A102" s="1" t="s">
        <v>226</v>
      </c>
      <c r="C102" s="40">
        <v>2022</v>
      </c>
      <c r="D102" s="53">
        <v>44820</v>
      </c>
      <c r="F102" s="7" t="s">
        <v>196</v>
      </c>
      <c r="G102" s="1" t="s">
        <v>58</v>
      </c>
      <c r="H102" s="1" t="s">
        <v>5</v>
      </c>
      <c r="I102" s="351" t="s">
        <v>80</v>
      </c>
      <c r="J102" s="1">
        <v>2</v>
      </c>
      <c r="K102" s="1">
        <v>14</v>
      </c>
      <c r="L102" s="1" t="s">
        <v>22</v>
      </c>
      <c r="M102" s="1" t="s">
        <v>84</v>
      </c>
      <c r="N102" s="1" t="s">
        <v>153</v>
      </c>
      <c r="O102" s="1" t="s">
        <v>154</v>
      </c>
      <c r="P102" s="1" t="s">
        <v>69</v>
      </c>
      <c r="Q102" s="1" t="s">
        <v>87</v>
      </c>
      <c r="R102" s="1" t="s">
        <v>227</v>
      </c>
      <c r="S102" s="45">
        <v>49010</v>
      </c>
      <c r="V102" s="45" t="str">
        <f>IFERROR(IF(U102-T102 &lt;= 0, "", U102-T102), "")</f>
        <v/>
      </c>
      <c r="W102" s="1" t="s">
        <v>65</v>
      </c>
      <c r="X102" s="1" t="s">
        <v>155</v>
      </c>
      <c r="Y102" s="162">
        <v>23050</v>
      </c>
      <c r="Z102" s="169">
        <v>285.56</v>
      </c>
      <c r="AA102" s="169">
        <f>Tabela13[[#This Row],[VALOR/UN]]*Tabela13[[#This Row],[QUAN]]</f>
        <v>571.12</v>
      </c>
      <c r="AB102" s="251" t="str">
        <f>IFERROR(Tabela13[[#This Row],[TOTAL]]/Tabela13[[#This Row],[Km Rodado]],"")</f>
        <v/>
      </c>
    </row>
    <row r="103" spans="1:28" hidden="1">
      <c r="A103" s="1" t="s">
        <v>228</v>
      </c>
      <c r="C103" s="40">
        <v>2022</v>
      </c>
      <c r="D103" s="53">
        <v>44824</v>
      </c>
      <c r="F103" s="7" t="s">
        <v>196</v>
      </c>
      <c r="G103" s="1" t="s">
        <v>58</v>
      </c>
      <c r="H103" s="1" t="s">
        <v>5</v>
      </c>
      <c r="I103" s="351" t="s">
        <v>96</v>
      </c>
      <c r="J103" s="1">
        <v>2</v>
      </c>
      <c r="K103" s="1">
        <v>15</v>
      </c>
      <c r="L103" s="1" t="s">
        <v>22</v>
      </c>
      <c r="M103" s="1" t="s">
        <v>75</v>
      </c>
      <c r="N103" s="1" t="s">
        <v>170</v>
      </c>
      <c r="O103" s="1" t="s">
        <v>170</v>
      </c>
      <c r="P103" s="1" t="s">
        <v>69</v>
      </c>
      <c r="Q103" s="1" t="s">
        <v>77</v>
      </c>
      <c r="R103" s="56" t="s">
        <v>229</v>
      </c>
      <c r="S103" s="45">
        <v>196610</v>
      </c>
      <c r="V103" s="45" t="str">
        <f>IFERROR(IF(U103-T103 &lt;= 0, "", U103-T103), "")</f>
        <v/>
      </c>
      <c r="W103" s="1" t="s">
        <v>65</v>
      </c>
      <c r="X103" s="1" t="s">
        <v>168</v>
      </c>
      <c r="Y103" s="162">
        <v>6449</v>
      </c>
      <c r="Z103" s="169">
        <v>213.38</v>
      </c>
      <c r="AA103" s="169">
        <f>Tabela13[[#This Row],[VALOR/UN]]*Tabela13[[#This Row],[QUAN]]</f>
        <v>426.76</v>
      </c>
      <c r="AB103" s="251" t="str">
        <f>IFERROR(Tabela13[[#This Row],[TOTAL]]/Tabela13[[#This Row],[Km Rodado]],"")</f>
        <v/>
      </c>
    </row>
    <row r="104" spans="1:28" hidden="1">
      <c r="A104" s="1" t="s">
        <v>230</v>
      </c>
      <c r="C104" s="40">
        <v>2022</v>
      </c>
      <c r="D104" s="53">
        <v>44824</v>
      </c>
      <c r="F104" s="7" t="s">
        <v>196</v>
      </c>
      <c r="G104" s="1" t="s">
        <v>58</v>
      </c>
      <c r="H104" s="1" t="s">
        <v>5</v>
      </c>
      <c r="I104" s="351" t="s">
        <v>96</v>
      </c>
      <c r="J104" s="1">
        <v>2</v>
      </c>
      <c r="K104" s="1">
        <v>15</v>
      </c>
      <c r="L104" s="1" t="s">
        <v>24</v>
      </c>
      <c r="M104" s="1" t="s">
        <v>75</v>
      </c>
      <c r="N104" s="1" t="s">
        <v>170</v>
      </c>
      <c r="O104" s="1" t="s">
        <v>170</v>
      </c>
      <c r="P104" s="1" t="s">
        <v>69</v>
      </c>
      <c r="Q104" s="1" t="s">
        <v>77</v>
      </c>
      <c r="R104" s="56" t="s">
        <v>229</v>
      </c>
      <c r="S104" s="45">
        <v>196610</v>
      </c>
      <c r="V104" s="45" t="str">
        <f>IFERROR(IF(U104-T104 &lt;= 0, "", U104-T104), "")</f>
        <v/>
      </c>
      <c r="W104" s="1" t="s">
        <v>65</v>
      </c>
      <c r="X104" s="1" t="s">
        <v>168</v>
      </c>
      <c r="Y104" s="162">
        <v>6449</v>
      </c>
      <c r="Z104" s="169">
        <v>213.38</v>
      </c>
      <c r="AA104" s="169">
        <f>Tabela13[[#This Row],[VALOR/UN]]*Tabela13[[#This Row],[QUAN]]</f>
        <v>426.76</v>
      </c>
      <c r="AB104" s="251" t="str">
        <f>IFERROR(Tabela13[[#This Row],[TOTAL]]/Tabela13[[#This Row],[Km Rodado]],"")</f>
        <v/>
      </c>
    </row>
    <row r="105" spans="1:28" hidden="1">
      <c r="A105" s="1" t="s">
        <v>231</v>
      </c>
      <c r="C105" s="40">
        <v>2022</v>
      </c>
      <c r="D105" s="53">
        <v>44824</v>
      </c>
      <c r="F105" s="7" t="s">
        <v>196</v>
      </c>
      <c r="G105" s="1" t="s">
        <v>58</v>
      </c>
      <c r="H105" s="1" t="s">
        <v>5</v>
      </c>
      <c r="I105" s="351" t="s">
        <v>104</v>
      </c>
      <c r="J105" s="1">
        <v>2</v>
      </c>
      <c r="K105" s="1">
        <v>15</v>
      </c>
      <c r="L105" s="1" t="s">
        <v>22</v>
      </c>
      <c r="M105" s="1" t="s">
        <v>75</v>
      </c>
      <c r="N105" s="1" t="s">
        <v>170</v>
      </c>
      <c r="O105" s="1" t="s">
        <v>170</v>
      </c>
      <c r="P105" s="1" t="s">
        <v>69</v>
      </c>
      <c r="Q105" s="1" t="s">
        <v>77</v>
      </c>
      <c r="R105" s="56" t="s">
        <v>171</v>
      </c>
      <c r="S105" s="45">
        <v>136500</v>
      </c>
      <c r="V105" s="45" t="str">
        <f>IFERROR(IF(U105-T105 &lt;= 0, "", U105-T105), "")</f>
        <v/>
      </c>
      <c r="W105" s="1" t="s">
        <v>65</v>
      </c>
      <c r="X105" s="1" t="s">
        <v>168</v>
      </c>
      <c r="Y105" s="162">
        <v>6449</v>
      </c>
      <c r="Z105" s="169">
        <v>213.38</v>
      </c>
      <c r="AA105" s="169">
        <f>Tabela13[[#This Row],[VALOR/UN]]*Tabela13[[#This Row],[QUAN]]</f>
        <v>426.76</v>
      </c>
      <c r="AB105" s="251" t="str">
        <f>IFERROR(Tabela13[[#This Row],[TOTAL]]/Tabela13[[#This Row],[Km Rodado]],"")</f>
        <v/>
      </c>
    </row>
    <row r="106" spans="1:28" hidden="1">
      <c r="A106" s="1" t="s">
        <v>232</v>
      </c>
      <c r="C106" s="40">
        <v>2022</v>
      </c>
      <c r="D106" s="53">
        <v>44824</v>
      </c>
      <c r="F106" s="7" t="s">
        <v>196</v>
      </c>
      <c r="G106" s="1" t="s">
        <v>58</v>
      </c>
      <c r="H106" s="1" t="s">
        <v>5</v>
      </c>
      <c r="I106" s="351" t="s">
        <v>66</v>
      </c>
      <c r="J106" s="1">
        <v>2</v>
      </c>
      <c r="K106" s="1">
        <v>15</v>
      </c>
      <c r="L106" s="1" t="s">
        <v>22</v>
      </c>
      <c r="M106" s="1" t="s">
        <v>75</v>
      </c>
      <c r="N106" s="1" t="s">
        <v>170</v>
      </c>
      <c r="O106" s="1" t="s">
        <v>170</v>
      </c>
      <c r="P106" s="1" t="s">
        <v>69</v>
      </c>
      <c r="Q106" s="1" t="s">
        <v>77</v>
      </c>
      <c r="R106" s="56" t="s">
        <v>233</v>
      </c>
      <c r="S106" s="45">
        <v>77187</v>
      </c>
      <c r="V106" s="45" t="str">
        <f>IFERROR(IF(U106-T106 &lt;= 0, "", U106-T106), "")</f>
        <v/>
      </c>
      <c r="W106" s="1" t="s">
        <v>65</v>
      </c>
      <c r="X106" s="1" t="s">
        <v>168</v>
      </c>
      <c r="Y106" s="162">
        <v>6449</v>
      </c>
      <c r="Z106" s="169">
        <v>213.38</v>
      </c>
      <c r="AA106" s="169">
        <f>Tabela13[[#This Row],[VALOR/UN]]*Tabela13[[#This Row],[QUAN]]</f>
        <v>426.76</v>
      </c>
      <c r="AB106" s="251" t="str">
        <f>IFERROR(Tabela13[[#This Row],[TOTAL]]/Tabela13[[#This Row],[Km Rodado]],"")</f>
        <v/>
      </c>
    </row>
    <row r="107" spans="1:28" hidden="1">
      <c r="A107" s="1" t="s">
        <v>234</v>
      </c>
      <c r="C107" s="40">
        <v>2022</v>
      </c>
      <c r="D107" s="53">
        <v>44824</v>
      </c>
      <c r="F107" s="7" t="s">
        <v>196</v>
      </c>
      <c r="G107" s="7" t="s">
        <v>58</v>
      </c>
      <c r="H107" s="1" t="s">
        <v>5</v>
      </c>
      <c r="I107" s="351" t="s">
        <v>66</v>
      </c>
      <c r="J107" s="1">
        <v>2</v>
      </c>
      <c r="K107" s="1">
        <v>14</v>
      </c>
      <c r="L107" s="1" t="s">
        <v>22</v>
      </c>
      <c r="M107" s="1" t="s">
        <v>84</v>
      </c>
      <c r="N107" s="1" t="s">
        <v>153</v>
      </c>
      <c r="O107" s="1" t="s">
        <v>154</v>
      </c>
      <c r="P107" s="1" t="s">
        <v>69</v>
      </c>
      <c r="Q107" s="1" t="s">
        <v>87</v>
      </c>
      <c r="R107" s="1" t="s">
        <v>235</v>
      </c>
      <c r="S107" s="45">
        <v>42561</v>
      </c>
      <c r="V107" s="45" t="str">
        <f>IFERROR(IF(U107-T107 &lt;= 0, "", U107-T107), "")</f>
        <v/>
      </c>
      <c r="W107" s="1" t="s">
        <v>65</v>
      </c>
      <c r="X107" s="1" t="s">
        <v>155</v>
      </c>
      <c r="Y107" s="162">
        <v>23050</v>
      </c>
      <c r="Z107" s="169">
        <v>285.56</v>
      </c>
      <c r="AA107" s="169">
        <f>Tabela13[[#This Row],[VALOR/UN]]*Tabela13[[#This Row],[QUAN]]</f>
        <v>571.12</v>
      </c>
      <c r="AB107" s="251" t="str">
        <f>IFERROR(Tabela13[[#This Row],[TOTAL]]/Tabela13[[#This Row],[Km Rodado]],"")</f>
        <v/>
      </c>
    </row>
    <row r="108" spans="1:28" hidden="1">
      <c r="A108" s="1" t="s">
        <v>236</v>
      </c>
      <c r="C108" s="40">
        <v>2022</v>
      </c>
      <c r="D108" s="53">
        <v>44825</v>
      </c>
      <c r="F108" s="7" t="s">
        <v>196</v>
      </c>
      <c r="G108" s="1" t="s">
        <v>58</v>
      </c>
      <c r="H108" s="1" t="s">
        <v>5</v>
      </c>
      <c r="I108" s="351" t="s">
        <v>83</v>
      </c>
      <c r="J108" s="1">
        <v>2</v>
      </c>
      <c r="K108" s="1">
        <v>16</v>
      </c>
      <c r="L108" s="1" t="s">
        <v>22</v>
      </c>
      <c r="M108" s="1" t="s">
        <v>60</v>
      </c>
      <c r="N108" s="1" t="s">
        <v>153</v>
      </c>
      <c r="O108" s="1" t="s">
        <v>154</v>
      </c>
      <c r="P108" s="1" t="s">
        <v>69</v>
      </c>
      <c r="Q108" s="1" t="s">
        <v>63</v>
      </c>
      <c r="R108" s="1" t="s">
        <v>237</v>
      </c>
      <c r="S108" s="45">
        <v>34058</v>
      </c>
      <c r="V108" s="45" t="str">
        <f>IFERROR(IF(U108-T108 &lt;= 0, "", U108-T108), "")</f>
        <v/>
      </c>
      <c r="W108" s="1" t="s">
        <v>65</v>
      </c>
      <c r="X108" s="1" t="s">
        <v>155</v>
      </c>
      <c r="Y108" s="162">
        <v>27917</v>
      </c>
      <c r="Z108" s="169">
        <v>837.91</v>
      </c>
      <c r="AA108" s="169">
        <f>Tabela13[[#This Row],[VALOR/UN]]*Tabela13[[#This Row],[QUAN]]</f>
        <v>1675.82</v>
      </c>
      <c r="AB108" s="251" t="str">
        <f>IFERROR(Tabela13[[#This Row],[TOTAL]]/Tabela13[[#This Row],[Km Rodado]],"")</f>
        <v/>
      </c>
    </row>
    <row r="109" spans="1:28" hidden="1">
      <c r="A109" s="1" t="s">
        <v>238</v>
      </c>
      <c r="C109" s="40">
        <v>2022</v>
      </c>
      <c r="D109" s="53">
        <v>44826</v>
      </c>
      <c r="F109" s="7" t="s">
        <v>196</v>
      </c>
      <c r="G109" s="1" t="s">
        <v>58</v>
      </c>
      <c r="H109" s="1" t="s">
        <v>5</v>
      </c>
      <c r="I109" s="351" t="s">
        <v>104</v>
      </c>
      <c r="J109" s="1">
        <v>2</v>
      </c>
      <c r="K109" s="1">
        <v>16</v>
      </c>
      <c r="L109" s="1" t="s">
        <v>22</v>
      </c>
      <c r="M109" s="1" t="s">
        <v>60</v>
      </c>
      <c r="N109" s="1" t="s">
        <v>153</v>
      </c>
      <c r="O109" s="1" t="s">
        <v>154</v>
      </c>
      <c r="P109" s="1" t="s">
        <v>69</v>
      </c>
      <c r="Q109" s="1" t="s">
        <v>63</v>
      </c>
      <c r="R109" s="1" t="s">
        <v>239</v>
      </c>
      <c r="S109" s="45">
        <v>78000</v>
      </c>
      <c r="V109" s="45" t="str">
        <f>IFERROR(IF(U109-T109 &lt;= 0, "", U109-T109), "")</f>
        <v/>
      </c>
      <c r="W109" s="1" t="s">
        <v>65</v>
      </c>
      <c r="X109" s="1" t="s">
        <v>155</v>
      </c>
      <c r="Y109" s="162">
        <v>27917</v>
      </c>
      <c r="Z109" s="169">
        <v>837.91</v>
      </c>
      <c r="AA109" s="169">
        <f>Tabela13[[#This Row],[VALOR/UN]]*Tabela13[[#This Row],[QUAN]]</f>
        <v>1675.82</v>
      </c>
      <c r="AB109" s="251" t="str">
        <f>IFERROR(Tabela13[[#This Row],[TOTAL]]/Tabela13[[#This Row],[Km Rodado]],"")</f>
        <v/>
      </c>
    </row>
    <row r="110" spans="1:28" hidden="1">
      <c r="A110" s="1" t="s">
        <v>240</v>
      </c>
      <c r="C110" s="40">
        <v>2022</v>
      </c>
      <c r="D110" s="53">
        <v>44826</v>
      </c>
      <c r="F110" s="7" t="s">
        <v>196</v>
      </c>
      <c r="G110" s="1" t="s">
        <v>58</v>
      </c>
      <c r="H110" s="1" t="s">
        <v>5</v>
      </c>
      <c r="I110" s="351" t="s">
        <v>107</v>
      </c>
      <c r="J110" s="1">
        <v>2</v>
      </c>
      <c r="K110" s="1">
        <v>14</v>
      </c>
      <c r="L110" s="1" t="s">
        <v>22</v>
      </c>
      <c r="M110" s="1" t="s">
        <v>84</v>
      </c>
      <c r="N110" s="1" t="s">
        <v>153</v>
      </c>
      <c r="O110" s="1" t="s">
        <v>154</v>
      </c>
      <c r="P110" s="1" t="s">
        <v>69</v>
      </c>
      <c r="Q110" s="1" t="s">
        <v>87</v>
      </c>
      <c r="R110" s="1" t="s">
        <v>241</v>
      </c>
      <c r="S110" s="45">
        <v>35935</v>
      </c>
      <c r="V110" s="45" t="str">
        <f>IFERROR(IF(U110-T110 &lt;= 0, "", U110-T110), "")</f>
        <v/>
      </c>
      <c r="W110" s="1" t="s">
        <v>65</v>
      </c>
      <c r="X110" s="1" t="s">
        <v>155</v>
      </c>
      <c r="Y110" s="162">
        <v>23050</v>
      </c>
      <c r="Z110" s="169">
        <v>285.56</v>
      </c>
      <c r="AA110" s="169">
        <f>Tabela13[[#This Row],[VALOR/UN]]*Tabela13[[#This Row],[QUAN]]</f>
        <v>571.12</v>
      </c>
      <c r="AB110" s="251" t="str">
        <f>IFERROR(Tabela13[[#This Row],[TOTAL]]/Tabela13[[#This Row],[Km Rodado]],"")</f>
        <v/>
      </c>
    </row>
    <row r="111" spans="1:28" hidden="1">
      <c r="A111" s="1" t="s">
        <v>242</v>
      </c>
      <c r="C111" s="40">
        <v>2022</v>
      </c>
      <c r="D111" s="53">
        <v>44826</v>
      </c>
      <c r="F111" s="7" t="s">
        <v>196</v>
      </c>
      <c r="G111" s="1" t="s">
        <v>58</v>
      </c>
      <c r="H111" s="1" t="s">
        <v>5</v>
      </c>
      <c r="I111" s="351" t="s">
        <v>107</v>
      </c>
      <c r="J111" s="1">
        <v>2</v>
      </c>
      <c r="K111" s="1">
        <v>14</v>
      </c>
      <c r="L111" s="1" t="s">
        <v>24</v>
      </c>
      <c r="M111" s="1" t="s">
        <v>84</v>
      </c>
      <c r="N111" s="1" t="s">
        <v>153</v>
      </c>
      <c r="O111" s="1" t="s">
        <v>154</v>
      </c>
      <c r="P111" s="1" t="s">
        <v>69</v>
      </c>
      <c r="Q111" s="1" t="s">
        <v>87</v>
      </c>
      <c r="R111" s="1" t="s">
        <v>241</v>
      </c>
      <c r="S111" s="45">
        <v>35935</v>
      </c>
      <c r="V111" s="45" t="str">
        <f>IFERROR(IF(U111-T111 &lt;= 0, "", U111-T111), "")</f>
        <v/>
      </c>
      <c r="W111" s="1" t="s">
        <v>65</v>
      </c>
      <c r="X111" s="1" t="s">
        <v>155</v>
      </c>
      <c r="Y111" s="162">
        <v>23050</v>
      </c>
      <c r="Z111" s="169">
        <v>285.56</v>
      </c>
      <c r="AA111" s="169">
        <f>Tabela13[[#This Row],[VALOR/UN]]*Tabela13[[#This Row],[QUAN]]</f>
        <v>571.12</v>
      </c>
      <c r="AB111" s="251" t="str">
        <f>IFERROR(Tabela13[[#This Row],[TOTAL]]/Tabela13[[#This Row],[Km Rodado]],"")</f>
        <v/>
      </c>
    </row>
    <row r="112" spans="1:28" hidden="1">
      <c r="A112" s="1" t="s">
        <v>243</v>
      </c>
      <c r="C112" s="40">
        <v>2022</v>
      </c>
      <c r="D112" s="53">
        <v>44827</v>
      </c>
      <c r="F112" s="7" t="s">
        <v>196</v>
      </c>
      <c r="G112" s="1" t="s">
        <v>58</v>
      </c>
      <c r="H112" s="1" t="s">
        <v>12</v>
      </c>
      <c r="I112" s="351" t="s">
        <v>99</v>
      </c>
      <c r="J112" s="1">
        <v>2</v>
      </c>
      <c r="K112" s="1">
        <v>14</v>
      </c>
      <c r="L112" s="1" t="s">
        <v>22</v>
      </c>
      <c r="M112" s="1" t="s">
        <v>84</v>
      </c>
      <c r="N112" s="1" t="s">
        <v>153</v>
      </c>
      <c r="O112" s="1" t="s">
        <v>154</v>
      </c>
      <c r="P112" s="1" t="s">
        <v>69</v>
      </c>
      <c r="Q112" s="1" t="s">
        <v>87</v>
      </c>
      <c r="R112" s="1" t="s">
        <v>244</v>
      </c>
      <c r="S112" s="45">
        <v>11000</v>
      </c>
      <c r="V112" s="45" t="str">
        <f>IFERROR(IF(U112-T112 &lt;= 0, "", U112-T112), "")</f>
        <v/>
      </c>
      <c r="W112" s="1" t="s">
        <v>65</v>
      </c>
      <c r="X112" s="1" t="s">
        <v>155</v>
      </c>
      <c r="Y112" s="162">
        <v>23050</v>
      </c>
      <c r="Z112" s="169">
        <v>285.56</v>
      </c>
      <c r="AA112" s="169">
        <f>Tabela13[[#This Row],[VALOR/UN]]*Tabela13[[#This Row],[QUAN]]</f>
        <v>571.12</v>
      </c>
      <c r="AB112" s="251" t="str">
        <f>IFERROR(Tabela13[[#This Row],[TOTAL]]/Tabela13[[#This Row],[Km Rodado]],"")</f>
        <v/>
      </c>
    </row>
    <row r="113" spans="1:28" hidden="1">
      <c r="A113" s="1" t="s">
        <v>245</v>
      </c>
      <c r="C113" s="40">
        <v>2022</v>
      </c>
      <c r="D113" s="53">
        <v>44827</v>
      </c>
      <c r="F113" s="7" t="s">
        <v>196</v>
      </c>
      <c r="G113" s="1" t="s">
        <v>58</v>
      </c>
      <c r="H113" s="1" t="s">
        <v>5</v>
      </c>
      <c r="I113" s="351" t="s">
        <v>80</v>
      </c>
      <c r="J113" s="1">
        <v>2</v>
      </c>
      <c r="K113" s="1">
        <v>16</v>
      </c>
      <c r="L113" s="1" t="s">
        <v>22</v>
      </c>
      <c r="M113" s="1" t="s">
        <v>60</v>
      </c>
      <c r="N113" s="1" t="s">
        <v>181</v>
      </c>
      <c r="O113" s="1" t="s">
        <v>182</v>
      </c>
      <c r="P113" s="1" t="s">
        <v>69</v>
      </c>
      <c r="Q113" s="1" t="s">
        <v>63</v>
      </c>
      <c r="R113" s="1" t="s">
        <v>246</v>
      </c>
      <c r="S113" s="45">
        <v>94014</v>
      </c>
      <c r="V113" s="45" t="str">
        <f>IFERROR(IF(U113-T113 &lt;= 0, "", U113-T113), "")</f>
        <v/>
      </c>
      <c r="W113" s="1" t="s">
        <v>65</v>
      </c>
      <c r="X113" s="1" t="s">
        <v>155</v>
      </c>
      <c r="Y113" s="162">
        <v>28100</v>
      </c>
      <c r="Z113" s="169">
        <v>595.45000000000005</v>
      </c>
      <c r="AA113" s="169">
        <f>Tabela13[[#This Row],[VALOR/UN]]*Tabela13[[#This Row],[QUAN]]</f>
        <v>1190.9000000000001</v>
      </c>
      <c r="AB113" s="251" t="str">
        <f>IFERROR(Tabela13[[#This Row],[TOTAL]]/Tabela13[[#This Row],[Km Rodado]],"")</f>
        <v/>
      </c>
    </row>
    <row r="114" spans="1:28" hidden="1">
      <c r="A114" s="1" t="s">
        <v>247</v>
      </c>
      <c r="C114" s="40">
        <v>2022</v>
      </c>
      <c r="D114" s="53">
        <v>44830</v>
      </c>
      <c r="F114" s="7" t="s">
        <v>196</v>
      </c>
      <c r="G114" s="1" t="s">
        <v>58</v>
      </c>
      <c r="H114" s="1" t="s">
        <v>248</v>
      </c>
      <c r="I114" s="351" t="s">
        <v>249</v>
      </c>
      <c r="J114" s="1">
        <v>2</v>
      </c>
      <c r="K114" s="1">
        <v>16</v>
      </c>
      <c r="L114" s="1" t="s">
        <v>22</v>
      </c>
      <c r="M114" s="1" t="s">
        <v>60</v>
      </c>
      <c r="N114" s="1" t="s">
        <v>181</v>
      </c>
      <c r="O114" s="1" t="s">
        <v>182</v>
      </c>
      <c r="P114" s="1" t="s">
        <v>69</v>
      </c>
      <c r="Q114" s="1" t="s">
        <v>63</v>
      </c>
      <c r="R114" s="1" t="s">
        <v>250</v>
      </c>
      <c r="S114" s="45">
        <v>27323</v>
      </c>
      <c r="V114" s="45" t="str">
        <f>IFERROR(IF(U114-T114 &lt;= 0, "", U114-T114), "")</f>
        <v/>
      </c>
      <c r="W114" s="1" t="s">
        <v>65</v>
      </c>
      <c r="X114" s="1" t="s">
        <v>155</v>
      </c>
      <c r="Y114" s="162">
        <v>28100</v>
      </c>
      <c r="Z114" s="169">
        <v>595.45000000000005</v>
      </c>
      <c r="AA114" s="169">
        <f>Tabela13[[#This Row],[VALOR/UN]]*Tabela13[[#This Row],[QUAN]]</f>
        <v>1190.9000000000001</v>
      </c>
      <c r="AB114" s="251" t="str">
        <f>IFERROR(Tabela13[[#This Row],[TOTAL]]/Tabela13[[#This Row],[Km Rodado]],"")</f>
        <v/>
      </c>
    </row>
    <row r="115" spans="1:28" hidden="1">
      <c r="A115" s="1" t="s">
        <v>251</v>
      </c>
      <c r="C115" s="40">
        <v>2022</v>
      </c>
      <c r="D115" s="53">
        <v>44832</v>
      </c>
      <c r="F115" s="7" t="s">
        <v>196</v>
      </c>
      <c r="G115" s="1" t="s">
        <v>58</v>
      </c>
      <c r="H115" s="1" t="s">
        <v>12</v>
      </c>
      <c r="I115" s="351" t="s">
        <v>74</v>
      </c>
      <c r="J115" s="1">
        <v>2</v>
      </c>
      <c r="K115" s="1">
        <v>15</v>
      </c>
      <c r="L115" s="1" t="s">
        <v>22</v>
      </c>
      <c r="M115" s="1" t="s">
        <v>75</v>
      </c>
      <c r="N115" s="1" t="s">
        <v>252</v>
      </c>
      <c r="O115" s="1" t="s">
        <v>253</v>
      </c>
      <c r="P115" s="1" t="s">
        <v>69</v>
      </c>
      <c r="Q115" s="1" t="s">
        <v>77</v>
      </c>
      <c r="R115" s="215" t="s">
        <v>129</v>
      </c>
      <c r="S115" s="45">
        <v>193000</v>
      </c>
      <c r="V115" s="45" t="str">
        <f>IFERROR(IF(U115-T115 &lt;= 0, "", U115-T115), "")</f>
        <v/>
      </c>
      <c r="W115" s="1" t="s">
        <v>65</v>
      </c>
      <c r="X115" s="1" t="s">
        <v>155</v>
      </c>
      <c r="Y115" s="162">
        <v>28097</v>
      </c>
      <c r="Z115" s="169">
        <v>281.88</v>
      </c>
      <c r="AA115" s="169">
        <f>Tabela13[[#This Row],[VALOR/UN]]*Tabela13[[#This Row],[QUAN]]</f>
        <v>563.76</v>
      </c>
      <c r="AB115" s="251" t="str">
        <f>IFERROR(Tabela13[[#This Row],[TOTAL]]/Tabela13[[#This Row],[Km Rodado]],"")</f>
        <v/>
      </c>
    </row>
    <row r="116" spans="1:28" hidden="1">
      <c r="A116" s="1" t="s">
        <v>254</v>
      </c>
      <c r="C116" s="40">
        <v>2022</v>
      </c>
      <c r="D116" s="53">
        <v>44832</v>
      </c>
      <c r="F116" s="7" t="s">
        <v>196</v>
      </c>
      <c r="G116" s="1" t="s">
        <v>58</v>
      </c>
      <c r="H116" s="1" t="s">
        <v>5</v>
      </c>
      <c r="I116" s="351" t="s">
        <v>104</v>
      </c>
      <c r="J116" s="1">
        <v>2</v>
      </c>
      <c r="K116" s="1">
        <v>15</v>
      </c>
      <c r="L116" s="1" t="s">
        <v>22</v>
      </c>
      <c r="M116" s="1" t="s">
        <v>75</v>
      </c>
      <c r="N116" s="1" t="s">
        <v>252</v>
      </c>
      <c r="O116" s="1" t="s">
        <v>253</v>
      </c>
      <c r="P116" s="1" t="s">
        <v>69</v>
      </c>
      <c r="Q116" s="1" t="s">
        <v>77</v>
      </c>
      <c r="R116" s="56" t="s">
        <v>105</v>
      </c>
      <c r="S116" s="45">
        <v>188500</v>
      </c>
      <c r="V116" s="45" t="str">
        <f>IFERROR(IF(U116-T116 &lt;= 0, "", U116-T116), "")</f>
        <v/>
      </c>
      <c r="W116" s="1" t="s">
        <v>65</v>
      </c>
      <c r="X116" s="1" t="s">
        <v>155</v>
      </c>
      <c r="Y116" s="162">
        <v>28097</v>
      </c>
      <c r="Z116" s="169">
        <v>281.88</v>
      </c>
      <c r="AA116" s="169">
        <f>Tabela13[[#This Row],[VALOR/UN]]*Tabela13[[#This Row],[QUAN]]</f>
        <v>563.76</v>
      </c>
      <c r="AB116" s="251" t="str">
        <f>IFERROR(Tabela13[[#This Row],[TOTAL]]/Tabela13[[#This Row],[Km Rodado]],"")</f>
        <v/>
      </c>
    </row>
    <row r="117" spans="1:28" hidden="1">
      <c r="A117" s="1" t="s">
        <v>255</v>
      </c>
      <c r="C117" s="40">
        <v>2022</v>
      </c>
      <c r="D117" s="53">
        <v>44832</v>
      </c>
      <c r="F117" s="7" t="s">
        <v>196</v>
      </c>
      <c r="G117" s="1" t="s">
        <v>58</v>
      </c>
      <c r="H117" s="1" t="s">
        <v>5</v>
      </c>
      <c r="I117" s="351" t="s">
        <v>104</v>
      </c>
      <c r="J117" s="1">
        <v>2</v>
      </c>
      <c r="K117" s="1">
        <v>16</v>
      </c>
      <c r="L117" s="1" t="s">
        <v>24</v>
      </c>
      <c r="M117" s="1" t="s">
        <v>60</v>
      </c>
      <c r="N117" s="1" t="s">
        <v>153</v>
      </c>
      <c r="O117" s="1" t="s">
        <v>154</v>
      </c>
      <c r="P117" s="1" t="s">
        <v>69</v>
      </c>
      <c r="Q117" s="1" t="s">
        <v>63</v>
      </c>
      <c r="R117" s="1" t="s">
        <v>239</v>
      </c>
      <c r="S117" s="45">
        <v>78000</v>
      </c>
      <c r="V117" s="45" t="str">
        <f>IFERROR(IF(U117-T117 &lt;= 0, "", U117-T117), "")</f>
        <v/>
      </c>
      <c r="W117" s="1" t="s">
        <v>65</v>
      </c>
      <c r="X117" s="1" t="s">
        <v>155</v>
      </c>
      <c r="Y117" s="162">
        <v>23223</v>
      </c>
      <c r="Z117" s="169">
        <v>581.38</v>
      </c>
      <c r="AA117" s="169">
        <f>Tabela13[[#This Row],[VALOR/UN]]*Tabela13[[#This Row],[QUAN]]</f>
        <v>1162.76</v>
      </c>
      <c r="AB117" s="251" t="str">
        <f>IFERROR(Tabela13[[#This Row],[TOTAL]]/Tabela13[[#This Row],[Km Rodado]],"")</f>
        <v/>
      </c>
    </row>
    <row r="118" spans="1:28" hidden="1">
      <c r="A118" s="1" t="s">
        <v>256</v>
      </c>
      <c r="C118" s="40">
        <v>2022</v>
      </c>
      <c r="D118" s="53">
        <v>44840</v>
      </c>
      <c r="F118" s="7" t="s">
        <v>257</v>
      </c>
      <c r="G118" s="1" t="s">
        <v>58</v>
      </c>
      <c r="H118" s="1" t="s">
        <v>5</v>
      </c>
      <c r="I118" s="351" t="s">
        <v>83</v>
      </c>
      <c r="J118" s="1">
        <v>2</v>
      </c>
      <c r="K118" s="1">
        <v>16</v>
      </c>
      <c r="L118" s="1" t="s">
        <v>22</v>
      </c>
      <c r="M118" s="1" t="s">
        <v>143</v>
      </c>
      <c r="N118" s="1" t="s">
        <v>224</v>
      </c>
      <c r="O118" s="1" t="s">
        <v>224</v>
      </c>
      <c r="P118" s="1" t="s">
        <v>69</v>
      </c>
      <c r="Q118" s="1" t="s">
        <v>144</v>
      </c>
      <c r="R118" s="1" t="s">
        <v>258</v>
      </c>
      <c r="S118" s="45">
        <v>69970</v>
      </c>
      <c r="V118" s="45" t="str">
        <f>IFERROR(IF(U118-T118 &lt;= 0, "", U118-T118), "")</f>
        <v/>
      </c>
      <c r="W118" s="1" t="s">
        <v>65</v>
      </c>
      <c r="X118" s="1" t="s">
        <v>194</v>
      </c>
      <c r="Y118" s="162">
        <v>76705</v>
      </c>
      <c r="Z118" s="169">
        <v>799</v>
      </c>
      <c r="AA118" s="169">
        <f>Tabela13[[#This Row],[VALOR/UN]]*Tabela13[[#This Row],[QUAN]]</f>
        <v>1598</v>
      </c>
      <c r="AB118" s="251" t="str">
        <f>IFERROR(Tabela13[[#This Row],[TOTAL]]/Tabela13[[#This Row],[Km Rodado]],"")</f>
        <v/>
      </c>
    </row>
    <row r="119" spans="1:28" hidden="1">
      <c r="A119" s="1" t="s">
        <v>259</v>
      </c>
      <c r="C119" s="40">
        <v>2022</v>
      </c>
      <c r="D119" s="53">
        <v>44840</v>
      </c>
      <c r="F119" s="7" t="s">
        <v>257</v>
      </c>
      <c r="G119" s="1" t="s">
        <v>58</v>
      </c>
      <c r="H119" s="1" t="s">
        <v>5</v>
      </c>
      <c r="I119" s="351" t="s">
        <v>96</v>
      </c>
      <c r="J119" s="1">
        <v>2</v>
      </c>
      <c r="K119" s="1">
        <v>14</v>
      </c>
      <c r="L119" s="1" t="s">
        <v>22</v>
      </c>
      <c r="M119" s="1" t="s">
        <v>84</v>
      </c>
      <c r="N119" s="1" t="s">
        <v>153</v>
      </c>
      <c r="O119" s="1" t="s">
        <v>154</v>
      </c>
      <c r="P119" s="1" t="s">
        <v>69</v>
      </c>
      <c r="Q119" s="1" t="s">
        <v>102</v>
      </c>
      <c r="R119" s="1" t="s">
        <v>260</v>
      </c>
      <c r="S119" s="45">
        <v>102730</v>
      </c>
      <c r="V119" s="45" t="str">
        <f>IFERROR(IF(U119-T119 &lt;= 0, "", U119-T119), "")</f>
        <v/>
      </c>
      <c r="W119" s="1" t="s">
        <v>65</v>
      </c>
      <c r="X119" s="1" t="s">
        <v>155</v>
      </c>
      <c r="Y119" s="162">
        <v>23050</v>
      </c>
      <c r="Z119" s="169">
        <v>285.56</v>
      </c>
      <c r="AA119" s="169">
        <f>Tabela13[[#This Row],[VALOR/UN]]*Tabela13[[#This Row],[QUAN]]</f>
        <v>571.12</v>
      </c>
      <c r="AB119" s="251" t="str">
        <f>IFERROR(Tabela13[[#This Row],[TOTAL]]/Tabela13[[#This Row],[Km Rodado]],"")</f>
        <v/>
      </c>
    </row>
    <row r="120" spans="1:28" hidden="1">
      <c r="A120" s="1" t="s">
        <v>261</v>
      </c>
      <c r="C120" s="40">
        <v>2022</v>
      </c>
      <c r="D120" s="53">
        <v>44840</v>
      </c>
      <c r="F120" s="7" t="s">
        <v>257</v>
      </c>
      <c r="G120" s="1" t="s">
        <v>58</v>
      </c>
      <c r="H120" s="1" t="s">
        <v>5</v>
      </c>
      <c r="I120" s="351" t="s">
        <v>96</v>
      </c>
      <c r="J120" s="1">
        <v>2</v>
      </c>
      <c r="K120" s="1">
        <v>16</v>
      </c>
      <c r="L120" s="1" t="s">
        <v>22</v>
      </c>
      <c r="M120" s="1" t="s">
        <v>60</v>
      </c>
      <c r="N120" s="1" t="s">
        <v>153</v>
      </c>
      <c r="O120" s="1" t="s">
        <v>154</v>
      </c>
      <c r="P120" s="1" t="s">
        <v>69</v>
      </c>
      <c r="Q120" s="1" t="s">
        <v>63</v>
      </c>
      <c r="R120" s="1" t="s">
        <v>97</v>
      </c>
      <c r="S120" s="45">
        <v>129558</v>
      </c>
      <c r="V120" s="45" t="str">
        <f>IFERROR(IF(U120-T120 &lt;= 0, "", U120-T120), "")</f>
        <v/>
      </c>
      <c r="W120" s="1" t="s">
        <v>65</v>
      </c>
      <c r="X120" s="1" t="s">
        <v>155</v>
      </c>
      <c r="Y120" s="162">
        <v>23223</v>
      </c>
      <c r="Z120" s="169">
        <v>581.38</v>
      </c>
      <c r="AA120" s="169">
        <f>Tabela13[[#This Row],[VALOR/UN]]*Tabela13[[#This Row],[QUAN]]</f>
        <v>1162.76</v>
      </c>
      <c r="AB120" s="251" t="str">
        <f>IFERROR(Tabela13[[#This Row],[TOTAL]]/Tabela13[[#This Row],[Km Rodado]],"")</f>
        <v/>
      </c>
    </row>
    <row r="121" spans="1:28" hidden="1">
      <c r="A121" s="1" t="s">
        <v>262</v>
      </c>
      <c r="C121" s="40">
        <v>2022</v>
      </c>
      <c r="D121" s="53">
        <v>44840</v>
      </c>
      <c r="F121" s="7" t="s">
        <v>257</v>
      </c>
      <c r="G121" s="1" t="s">
        <v>58</v>
      </c>
      <c r="H121" s="1" t="s">
        <v>5</v>
      </c>
      <c r="I121" s="351" t="s">
        <v>83</v>
      </c>
      <c r="J121" s="1">
        <v>2</v>
      </c>
      <c r="K121" s="1">
        <v>16</v>
      </c>
      <c r="L121" s="1" t="s">
        <v>24</v>
      </c>
      <c r="M121" s="1" t="s">
        <v>60</v>
      </c>
      <c r="N121" s="1" t="s">
        <v>153</v>
      </c>
      <c r="O121" s="1" t="s">
        <v>154</v>
      </c>
      <c r="P121" s="1" t="s">
        <v>69</v>
      </c>
      <c r="Q121" s="1" t="s">
        <v>63</v>
      </c>
      <c r="R121" s="1" t="s">
        <v>237</v>
      </c>
      <c r="S121" s="45">
        <v>37200</v>
      </c>
      <c r="V121" s="45" t="str">
        <f>IFERROR(IF(U121-T121 &lt;= 0, "", U121-T121), "")</f>
        <v/>
      </c>
      <c r="W121" s="1" t="s">
        <v>65</v>
      </c>
      <c r="X121" s="1" t="s">
        <v>155</v>
      </c>
      <c r="Y121" s="162">
        <v>23223</v>
      </c>
      <c r="Z121" s="169">
        <v>581.38</v>
      </c>
      <c r="AA121" s="169">
        <f>Tabela13[[#This Row],[VALOR/UN]]*Tabela13[[#This Row],[QUAN]]</f>
        <v>1162.76</v>
      </c>
      <c r="AB121" s="251" t="str">
        <f>IFERROR(Tabela13[[#This Row],[TOTAL]]/Tabela13[[#This Row],[Km Rodado]],"")</f>
        <v/>
      </c>
    </row>
    <row r="122" spans="1:28" hidden="1">
      <c r="A122" s="1" t="s">
        <v>263</v>
      </c>
      <c r="C122" s="40">
        <v>2022</v>
      </c>
      <c r="D122" s="53">
        <v>44844</v>
      </c>
      <c r="F122" s="7" t="s">
        <v>257</v>
      </c>
      <c r="G122" s="1" t="s">
        <v>58</v>
      </c>
      <c r="H122" s="1" t="s">
        <v>12</v>
      </c>
      <c r="I122" s="351" t="s">
        <v>74</v>
      </c>
      <c r="J122" s="1">
        <v>2</v>
      </c>
      <c r="K122" s="1">
        <v>16</v>
      </c>
      <c r="L122" s="1" t="s">
        <v>22</v>
      </c>
      <c r="M122" s="1" t="s">
        <v>60</v>
      </c>
      <c r="N122" s="1" t="s">
        <v>181</v>
      </c>
      <c r="O122" s="1" t="s">
        <v>182</v>
      </c>
      <c r="P122" s="1" t="s">
        <v>69</v>
      </c>
      <c r="Q122" s="1" t="s">
        <v>63</v>
      </c>
      <c r="R122" s="1" t="s">
        <v>222</v>
      </c>
      <c r="S122" s="45">
        <v>91462</v>
      </c>
      <c r="V122" s="45" t="str">
        <f>IFERROR(IF(U122-T122 &lt;= 0, "", U122-T122), "")</f>
        <v/>
      </c>
      <c r="W122" s="1" t="s">
        <v>65</v>
      </c>
      <c r="X122" s="1" t="s">
        <v>155</v>
      </c>
      <c r="Y122" s="162">
        <v>28480</v>
      </c>
      <c r="Z122" s="169">
        <v>620.36</v>
      </c>
      <c r="AA122" s="169">
        <f>Tabela13[[#This Row],[VALOR/UN]]*Tabela13[[#This Row],[QUAN]]</f>
        <v>1240.72</v>
      </c>
      <c r="AB122" s="251" t="str">
        <f>IFERROR(Tabela13[[#This Row],[TOTAL]]/Tabela13[[#This Row],[Km Rodado]],"")</f>
        <v/>
      </c>
    </row>
    <row r="123" spans="1:28" hidden="1">
      <c r="A123" s="1" t="s">
        <v>264</v>
      </c>
      <c r="C123" s="40">
        <v>2022</v>
      </c>
      <c r="D123" s="53">
        <v>44845</v>
      </c>
      <c r="F123" s="7" t="s">
        <v>257</v>
      </c>
      <c r="G123" s="1" t="s">
        <v>58</v>
      </c>
      <c r="H123" s="1" t="s">
        <v>5</v>
      </c>
      <c r="I123" s="351" t="s">
        <v>96</v>
      </c>
      <c r="J123" s="1">
        <v>2</v>
      </c>
      <c r="K123" s="1">
        <v>15</v>
      </c>
      <c r="L123" s="1" t="s">
        <v>22</v>
      </c>
      <c r="M123" s="1" t="s">
        <v>126</v>
      </c>
      <c r="N123" s="1" t="s">
        <v>153</v>
      </c>
      <c r="O123" s="1" t="s">
        <v>154</v>
      </c>
      <c r="P123" s="1" t="s">
        <v>69</v>
      </c>
      <c r="Q123" s="1" t="s">
        <v>162</v>
      </c>
      <c r="R123" s="255" t="s">
        <v>265</v>
      </c>
      <c r="S123" s="45">
        <v>141980</v>
      </c>
      <c r="V123" s="45" t="str">
        <f>IFERROR(IF(U123-T123 &lt;= 0, "", U123-T123), "")</f>
        <v/>
      </c>
      <c r="W123" s="1" t="s">
        <v>65</v>
      </c>
      <c r="X123" s="1" t="s">
        <v>155</v>
      </c>
      <c r="Y123" s="162">
        <v>28577</v>
      </c>
      <c r="Z123" s="169">
        <v>468.12</v>
      </c>
      <c r="AA123" s="169">
        <f>Tabela13[[#This Row],[VALOR/UN]]*Tabela13[[#This Row],[QUAN]]</f>
        <v>936.24</v>
      </c>
      <c r="AB123" s="251" t="str">
        <f>IFERROR(Tabela13[[#This Row],[TOTAL]]/Tabela13[[#This Row],[Km Rodado]],"")</f>
        <v/>
      </c>
    </row>
    <row r="124" spans="1:28" hidden="1">
      <c r="A124" s="1" t="s">
        <v>266</v>
      </c>
      <c r="C124" s="40">
        <v>2022</v>
      </c>
      <c r="D124" s="53">
        <v>44848</v>
      </c>
      <c r="F124" s="7" t="s">
        <v>257</v>
      </c>
      <c r="G124" s="1" t="s">
        <v>58</v>
      </c>
      <c r="H124" s="1" t="s">
        <v>5</v>
      </c>
      <c r="I124" s="351" t="s">
        <v>96</v>
      </c>
      <c r="J124" s="1">
        <v>2</v>
      </c>
      <c r="K124" s="1">
        <v>16</v>
      </c>
      <c r="L124" s="1" t="s">
        <v>22</v>
      </c>
      <c r="M124" s="1" t="s">
        <v>60</v>
      </c>
      <c r="N124" s="1" t="s">
        <v>181</v>
      </c>
      <c r="O124" s="1" t="s">
        <v>182</v>
      </c>
      <c r="P124" s="1" t="s">
        <v>69</v>
      </c>
      <c r="Q124" s="1" t="s">
        <v>63</v>
      </c>
      <c r="R124" s="1" t="s">
        <v>128</v>
      </c>
      <c r="S124" s="45">
        <v>85306</v>
      </c>
      <c r="V124" s="45" t="str">
        <f>IFERROR(IF(U124-T124 &lt;= 0, "", U124-T124), "")</f>
        <v/>
      </c>
      <c r="W124" s="1" t="s">
        <v>65</v>
      </c>
      <c r="X124" s="1" t="s">
        <v>155</v>
      </c>
      <c r="Y124" s="162">
        <v>28480</v>
      </c>
      <c r="Z124" s="169">
        <v>620.36</v>
      </c>
      <c r="AA124" s="169">
        <f>Tabela13[[#This Row],[VALOR/UN]]*Tabela13[[#This Row],[QUAN]]</f>
        <v>1240.72</v>
      </c>
      <c r="AB124" s="251" t="str">
        <f>IFERROR(Tabela13[[#This Row],[TOTAL]]/Tabela13[[#This Row],[Km Rodado]],"")</f>
        <v/>
      </c>
    </row>
    <row r="125" spans="1:28" hidden="1">
      <c r="A125" s="1" t="s">
        <v>267</v>
      </c>
      <c r="C125" s="40">
        <v>2022</v>
      </c>
      <c r="D125" s="53">
        <v>44848</v>
      </c>
      <c r="F125" s="7" t="s">
        <v>257</v>
      </c>
      <c r="G125" s="1" t="s">
        <v>58</v>
      </c>
      <c r="H125" s="1" t="s">
        <v>5</v>
      </c>
      <c r="I125" s="351" t="s">
        <v>96</v>
      </c>
      <c r="J125" s="1">
        <v>2</v>
      </c>
      <c r="K125" s="1">
        <v>16</v>
      </c>
      <c r="L125" s="1" t="s">
        <v>24</v>
      </c>
      <c r="M125" s="1" t="s">
        <v>60</v>
      </c>
      <c r="N125" s="1" t="s">
        <v>181</v>
      </c>
      <c r="O125" s="1" t="s">
        <v>182</v>
      </c>
      <c r="P125" s="1" t="s">
        <v>69</v>
      </c>
      <c r="Q125" s="1" t="s">
        <v>63</v>
      </c>
      <c r="R125" s="1" t="s">
        <v>128</v>
      </c>
      <c r="S125" s="45">
        <v>85306</v>
      </c>
      <c r="V125" s="45" t="str">
        <f>IFERROR(IF(U125-T125 &lt;= 0, "", U125-T125), "")</f>
        <v/>
      </c>
      <c r="W125" s="1" t="s">
        <v>65</v>
      </c>
      <c r="X125" s="1" t="s">
        <v>155</v>
      </c>
      <c r="Y125" s="162">
        <v>28480</v>
      </c>
      <c r="Z125" s="169">
        <v>620.36</v>
      </c>
      <c r="AA125" s="169">
        <f>Tabela13[[#This Row],[VALOR/UN]]*Tabela13[[#This Row],[QUAN]]</f>
        <v>1240.72</v>
      </c>
      <c r="AB125" s="251" t="str">
        <f>IFERROR(Tabela13[[#This Row],[TOTAL]]/Tabela13[[#This Row],[Km Rodado]],"")</f>
        <v/>
      </c>
    </row>
    <row r="126" spans="1:28" hidden="1">
      <c r="A126" s="1" t="s">
        <v>268</v>
      </c>
      <c r="C126" s="40">
        <v>2022</v>
      </c>
      <c r="D126" s="53">
        <v>44851</v>
      </c>
      <c r="F126" s="7" t="s">
        <v>257</v>
      </c>
      <c r="G126" s="1" t="s">
        <v>58</v>
      </c>
      <c r="H126" s="1" t="s">
        <v>5</v>
      </c>
      <c r="I126" s="351" t="s">
        <v>107</v>
      </c>
      <c r="J126" s="1">
        <v>2</v>
      </c>
      <c r="K126" s="1">
        <v>14</v>
      </c>
      <c r="L126" s="1" t="s">
        <v>22</v>
      </c>
      <c r="M126" s="1" t="s">
        <v>84</v>
      </c>
      <c r="N126" s="1" t="s">
        <v>153</v>
      </c>
      <c r="O126" s="1" t="s">
        <v>154</v>
      </c>
      <c r="P126" s="1" t="s">
        <v>69</v>
      </c>
      <c r="Q126" s="1" t="s">
        <v>102</v>
      </c>
      <c r="R126" s="1" t="s">
        <v>269</v>
      </c>
      <c r="S126" s="45">
        <v>100419</v>
      </c>
      <c r="V126" s="45" t="str">
        <f>IFERROR(IF(U126-T126 &lt;= 0, "", U126-T126), "")</f>
        <v/>
      </c>
      <c r="W126" s="1" t="s">
        <v>65</v>
      </c>
      <c r="X126" s="1" t="s">
        <v>155</v>
      </c>
      <c r="Y126" s="162">
        <v>23224</v>
      </c>
      <c r="Z126" s="169">
        <v>284.07</v>
      </c>
      <c r="AA126" s="169">
        <f>Tabela13[[#This Row],[VALOR/UN]]*Tabela13[[#This Row],[QUAN]]</f>
        <v>568.14</v>
      </c>
      <c r="AB126" s="251" t="str">
        <f>IFERROR(Tabela13[[#This Row],[TOTAL]]/Tabela13[[#This Row],[Km Rodado]],"")</f>
        <v/>
      </c>
    </row>
    <row r="127" spans="1:28" hidden="1">
      <c r="A127" s="1" t="s">
        <v>270</v>
      </c>
      <c r="C127" s="40">
        <v>2022</v>
      </c>
      <c r="D127" s="53">
        <v>44851</v>
      </c>
      <c r="F127" s="7" t="s">
        <v>257</v>
      </c>
      <c r="G127" s="1" t="s">
        <v>58</v>
      </c>
      <c r="H127" s="1" t="s">
        <v>5</v>
      </c>
      <c r="I127" s="351" t="s">
        <v>107</v>
      </c>
      <c r="J127" s="1">
        <v>2</v>
      </c>
      <c r="K127" s="1">
        <v>14</v>
      </c>
      <c r="L127" s="1" t="s">
        <v>24</v>
      </c>
      <c r="M127" s="1" t="s">
        <v>84</v>
      </c>
      <c r="N127" s="1" t="s">
        <v>153</v>
      </c>
      <c r="O127" s="1" t="s">
        <v>154</v>
      </c>
      <c r="P127" s="1" t="s">
        <v>69</v>
      </c>
      <c r="Q127" s="1" t="s">
        <v>102</v>
      </c>
      <c r="R127" s="1" t="s">
        <v>269</v>
      </c>
      <c r="S127" s="45">
        <v>100419</v>
      </c>
      <c r="V127" s="45" t="str">
        <f>IFERROR(IF(U127-T127 &lt;= 0, "", U127-T127), "")</f>
        <v/>
      </c>
      <c r="W127" s="1" t="s">
        <v>65</v>
      </c>
      <c r="X127" s="1" t="s">
        <v>155</v>
      </c>
      <c r="Y127" s="162">
        <v>23224</v>
      </c>
      <c r="Z127" s="169">
        <v>284.07</v>
      </c>
      <c r="AA127" s="169">
        <f>Tabela13[[#This Row],[VALOR/UN]]*Tabela13[[#This Row],[QUAN]]</f>
        <v>568.14</v>
      </c>
      <c r="AB127" s="251" t="str">
        <f>IFERROR(Tabela13[[#This Row],[TOTAL]]/Tabela13[[#This Row],[Km Rodado]],"")</f>
        <v/>
      </c>
    </row>
    <row r="128" spans="1:28" hidden="1">
      <c r="A128" s="1" t="s">
        <v>271</v>
      </c>
      <c r="C128" s="40">
        <v>2022</v>
      </c>
      <c r="D128" s="53">
        <v>44852</v>
      </c>
      <c r="F128" s="7" t="s">
        <v>257</v>
      </c>
      <c r="G128" s="1" t="s">
        <v>58</v>
      </c>
      <c r="H128" s="1" t="s">
        <v>5</v>
      </c>
      <c r="I128" s="351" t="s">
        <v>83</v>
      </c>
      <c r="J128" s="1">
        <v>2</v>
      </c>
      <c r="K128" s="1">
        <v>14</v>
      </c>
      <c r="L128" s="1" t="s">
        <v>22</v>
      </c>
      <c r="M128" s="1" t="s">
        <v>84</v>
      </c>
      <c r="N128" s="1" t="s">
        <v>153</v>
      </c>
      <c r="O128" s="1" t="s">
        <v>154</v>
      </c>
      <c r="P128" s="1" t="s">
        <v>69</v>
      </c>
      <c r="Q128" s="1" t="s">
        <v>87</v>
      </c>
      <c r="R128" s="1" t="s">
        <v>272</v>
      </c>
      <c r="S128" s="45">
        <v>30333</v>
      </c>
      <c r="V128" s="45" t="str">
        <f>IFERROR(IF(U128-T128 &lt;= 0, "", U128-T128), "")</f>
        <v/>
      </c>
      <c r="W128" s="1" t="s">
        <v>65</v>
      </c>
      <c r="X128" s="1" t="s">
        <v>155</v>
      </c>
      <c r="Y128" s="162">
        <v>23224</v>
      </c>
      <c r="Z128" s="169">
        <v>284.07</v>
      </c>
      <c r="AA128" s="169">
        <f>Tabela13[[#This Row],[VALOR/UN]]*Tabela13[[#This Row],[QUAN]]</f>
        <v>568.14</v>
      </c>
      <c r="AB128" s="251" t="str">
        <f>IFERROR(Tabela13[[#This Row],[TOTAL]]/Tabela13[[#This Row],[Km Rodado]],"")</f>
        <v/>
      </c>
    </row>
    <row r="129" spans="1:28" hidden="1">
      <c r="A129" s="1" t="s">
        <v>273</v>
      </c>
      <c r="C129" s="40">
        <v>2022</v>
      </c>
      <c r="D129" s="53">
        <v>44852</v>
      </c>
      <c r="F129" s="7" t="s">
        <v>257</v>
      </c>
      <c r="G129" s="1" t="s">
        <v>58</v>
      </c>
      <c r="H129" s="1" t="s">
        <v>5</v>
      </c>
      <c r="I129" s="351" t="s">
        <v>83</v>
      </c>
      <c r="J129" s="1">
        <v>2</v>
      </c>
      <c r="K129" s="1">
        <v>14</v>
      </c>
      <c r="L129" s="1" t="s">
        <v>24</v>
      </c>
      <c r="M129" s="1" t="s">
        <v>84</v>
      </c>
      <c r="N129" s="1" t="s">
        <v>153</v>
      </c>
      <c r="O129" s="1" t="s">
        <v>154</v>
      </c>
      <c r="P129" s="1" t="s">
        <v>69</v>
      </c>
      <c r="Q129" s="1" t="s">
        <v>87</v>
      </c>
      <c r="R129" s="1" t="s">
        <v>272</v>
      </c>
      <c r="S129" s="45">
        <v>30333</v>
      </c>
      <c r="V129" s="45" t="str">
        <f>IFERROR(IF(U129-T129 &lt;= 0, "", U129-T129), "")</f>
        <v/>
      </c>
      <c r="W129" s="1" t="s">
        <v>65</v>
      </c>
      <c r="X129" s="1" t="s">
        <v>155</v>
      </c>
      <c r="Y129" s="162">
        <v>23224</v>
      </c>
      <c r="Z129" s="169">
        <v>284.07</v>
      </c>
      <c r="AA129" s="169">
        <f>Tabela13[[#This Row],[VALOR/UN]]*Tabela13[[#This Row],[QUAN]]</f>
        <v>568.14</v>
      </c>
      <c r="AB129" s="251" t="str">
        <f>IFERROR(Tabela13[[#This Row],[TOTAL]]/Tabela13[[#This Row],[Km Rodado]],"")</f>
        <v/>
      </c>
    </row>
    <row r="130" spans="1:28" hidden="1">
      <c r="A130" s="1" t="s">
        <v>274</v>
      </c>
      <c r="C130" s="40">
        <v>2022</v>
      </c>
      <c r="D130" s="53">
        <v>44853</v>
      </c>
      <c r="F130" s="7" t="s">
        <v>257</v>
      </c>
      <c r="G130" s="1" t="s">
        <v>58</v>
      </c>
      <c r="H130" s="1" t="s">
        <v>12</v>
      </c>
      <c r="I130" s="351" t="s">
        <v>111</v>
      </c>
      <c r="J130" s="1">
        <v>2</v>
      </c>
      <c r="K130" s="1">
        <v>15</v>
      </c>
      <c r="L130" s="1" t="s">
        <v>22</v>
      </c>
      <c r="M130" s="1" t="s">
        <v>75</v>
      </c>
      <c r="N130" s="1" t="s">
        <v>252</v>
      </c>
      <c r="O130" s="1" t="s">
        <v>253</v>
      </c>
      <c r="P130" s="1" t="s">
        <v>69</v>
      </c>
      <c r="Q130" s="1" t="s">
        <v>77</v>
      </c>
      <c r="R130" s="56" t="s">
        <v>275</v>
      </c>
      <c r="S130" s="45">
        <v>130023</v>
      </c>
      <c r="V130" s="45" t="str">
        <f>IFERROR(IF(U130-T130 &lt;= 0, "", U130-T130), "")</f>
        <v/>
      </c>
      <c r="W130" s="1" t="s">
        <v>65</v>
      </c>
      <c r="X130" s="1" t="s">
        <v>155</v>
      </c>
      <c r="Y130" s="162">
        <v>28097</v>
      </c>
      <c r="Z130" s="169">
        <v>281.88</v>
      </c>
      <c r="AA130" s="169">
        <f>Tabela13[[#This Row],[VALOR/UN]]*Tabela13[[#This Row],[QUAN]]</f>
        <v>563.76</v>
      </c>
      <c r="AB130" s="251" t="str">
        <f>IFERROR(Tabela13[[#This Row],[TOTAL]]/Tabela13[[#This Row],[Km Rodado]],"")</f>
        <v/>
      </c>
    </row>
    <row r="131" spans="1:28" hidden="1">
      <c r="A131" s="1" t="s">
        <v>276</v>
      </c>
      <c r="C131" s="40">
        <v>2022</v>
      </c>
      <c r="D131" s="53">
        <v>44853</v>
      </c>
      <c r="F131" s="7" t="s">
        <v>257</v>
      </c>
      <c r="G131" s="1" t="s">
        <v>58</v>
      </c>
      <c r="H131" s="1" t="s">
        <v>5</v>
      </c>
      <c r="I131" s="351" t="s">
        <v>66</v>
      </c>
      <c r="J131" s="1">
        <v>2</v>
      </c>
      <c r="K131" s="1">
        <v>16</v>
      </c>
      <c r="L131" s="1" t="s">
        <v>22</v>
      </c>
      <c r="M131" s="1" t="s">
        <v>60</v>
      </c>
      <c r="N131" s="1" t="s">
        <v>181</v>
      </c>
      <c r="O131" s="1" t="s">
        <v>182</v>
      </c>
      <c r="P131" s="1" t="s">
        <v>69</v>
      </c>
      <c r="Q131" s="1" t="s">
        <v>63</v>
      </c>
      <c r="R131" s="1" t="s">
        <v>70</v>
      </c>
      <c r="S131" s="45">
        <v>74200</v>
      </c>
      <c r="V131" s="45" t="str">
        <f>IFERROR(IF(U131-T131 &lt;= 0, "", U131-T131), "")</f>
        <v/>
      </c>
      <c r="W131" s="1" t="s">
        <v>65</v>
      </c>
      <c r="X131" s="1" t="s">
        <v>155</v>
      </c>
      <c r="Y131" s="162">
        <v>28480</v>
      </c>
      <c r="Z131" s="169">
        <v>620.36</v>
      </c>
      <c r="AA131" s="169">
        <f>Tabela13[[#This Row],[VALOR/UN]]*Tabela13[[#This Row],[QUAN]]</f>
        <v>1240.72</v>
      </c>
      <c r="AB131" s="251" t="str">
        <f>IFERROR(Tabela13[[#This Row],[TOTAL]]/Tabela13[[#This Row],[Km Rodado]],"")</f>
        <v/>
      </c>
    </row>
    <row r="132" spans="1:28" hidden="1">
      <c r="A132" s="1" t="s">
        <v>277</v>
      </c>
      <c r="C132" s="40">
        <v>2022</v>
      </c>
      <c r="D132" s="53">
        <v>44854</v>
      </c>
      <c r="F132" s="7" t="s">
        <v>257</v>
      </c>
      <c r="G132" s="1" t="s">
        <v>58</v>
      </c>
      <c r="H132" s="1" t="s">
        <v>5</v>
      </c>
      <c r="I132" s="351" t="s">
        <v>66</v>
      </c>
      <c r="J132" s="1">
        <v>2</v>
      </c>
      <c r="K132" s="1">
        <v>14</v>
      </c>
      <c r="L132" s="1" t="s">
        <v>24</v>
      </c>
      <c r="M132" s="1" t="s">
        <v>84</v>
      </c>
      <c r="N132" s="1" t="s">
        <v>153</v>
      </c>
      <c r="O132" s="1" t="s">
        <v>154</v>
      </c>
      <c r="P132" s="1" t="s">
        <v>69</v>
      </c>
      <c r="Q132" s="1" t="s">
        <v>87</v>
      </c>
      <c r="R132" s="57" t="s">
        <v>187</v>
      </c>
      <c r="S132" s="45">
        <v>50656</v>
      </c>
      <c r="V132" s="45" t="str">
        <f>IFERROR(IF(U132-T132 &lt;= 0, "", U132-T132), "")</f>
        <v/>
      </c>
      <c r="W132" s="1" t="s">
        <v>65</v>
      </c>
      <c r="X132" s="1" t="s">
        <v>155</v>
      </c>
      <c r="Y132" s="162">
        <v>23224</v>
      </c>
      <c r="Z132" s="169">
        <v>284.07</v>
      </c>
      <c r="AA132" s="169">
        <f>Tabela13[[#This Row],[VALOR/UN]]*Tabela13[[#This Row],[QUAN]]</f>
        <v>568.14</v>
      </c>
      <c r="AB132" s="251" t="str">
        <f>IFERROR(Tabela13[[#This Row],[TOTAL]]/Tabela13[[#This Row],[Km Rodado]],"")</f>
        <v/>
      </c>
    </row>
    <row r="133" spans="1:28" hidden="1">
      <c r="A133" s="1" t="s">
        <v>278</v>
      </c>
      <c r="C133" s="40">
        <v>2022</v>
      </c>
      <c r="D133" s="53">
        <v>44854</v>
      </c>
      <c r="F133" s="7" t="s">
        <v>257</v>
      </c>
      <c r="G133" s="1" t="s">
        <v>58</v>
      </c>
      <c r="H133" s="1" t="s">
        <v>5</v>
      </c>
      <c r="I133" s="351" t="s">
        <v>66</v>
      </c>
      <c r="J133" s="1">
        <v>2</v>
      </c>
      <c r="K133" s="1">
        <v>14</v>
      </c>
      <c r="L133" s="1" t="s">
        <v>24</v>
      </c>
      <c r="M133" s="1" t="s">
        <v>84</v>
      </c>
      <c r="N133" s="1" t="s">
        <v>153</v>
      </c>
      <c r="O133" s="1" t="s">
        <v>154</v>
      </c>
      <c r="P133" s="1" t="s">
        <v>69</v>
      </c>
      <c r="Q133" s="1" t="s">
        <v>87</v>
      </c>
      <c r="R133" s="1" t="s">
        <v>235</v>
      </c>
      <c r="S133" s="45">
        <v>48802</v>
      </c>
      <c r="V133" s="45" t="str">
        <f>IFERROR(IF(U133-T133 &lt;= 0, "", U133-T133), "")</f>
        <v/>
      </c>
      <c r="W133" s="1" t="s">
        <v>65</v>
      </c>
      <c r="X133" s="1" t="s">
        <v>155</v>
      </c>
      <c r="Y133" s="162">
        <v>23224</v>
      </c>
      <c r="Z133" s="169">
        <v>284.07</v>
      </c>
      <c r="AA133" s="169">
        <f>Tabela13[[#This Row],[VALOR/UN]]*Tabela13[[#This Row],[QUAN]]</f>
        <v>568.14</v>
      </c>
      <c r="AB133" s="251" t="str">
        <f>IFERROR(Tabela13[[#This Row],[TOTAL]]/Tabela13[[#This Row],[Km Rodado]],"")</f>
        <v/>
      </c>
    </row>
    <row r="134" spans="1:28" hidden="1">
      <c r="A134" s="1" t="s">
        <v>279</v>
      </c>
      <c r="C134" s="40">
        <v>2022</v>
      </c>
      <c r="D134" s="53">
        <v>44855</v>
      </c>
      <c r="F134" s="7" t="s">
        <v>257</v>
      </c>
      <c r="G134" s="1" t="s">
        <v>58</v>
      </c>
      <c r="H134" s="1" t="s">
        <v>5</v>
      </c>
      <c r="I134" s="351" t="s">
        <v>66</v>
      </c>
      <c r="J134" s="1">
        <v>2</v>
      </c>
      <c r="K134" s="1">
        <v>16</v>
      </c>
      <c r="L134" s="1" t="s">
        <v>24</v>
      </c>
      <c r="M134" s="1" t="s">
        <v>60</v>
      </c>
      <c r="N134" s="1" t="s">
        <v>280</v>
      </c>
      <c r="O134" s="1" t="s">
        <v>280</v>
      </c>
      <c r="P134" s="1" t="s">
        <v>69</v>
      </c>
      <c r="Q134" s="1" t="s">
        <v>63</v>
      </c>
      <c r="R134" s="1" t="s">
        <v>70</v>
      </c>
      <c r="S134" s="45">
        <v>74658</v>
      </c>
      <c r="V134" s="45" t="str">
        <f>IFERROR(IF(U134-T134 &lt;= 0, "", U134-T134), "")</f>
        <v/>
      </c>
      <c r="W134" s="1" t="s">
        <v>65</v>
      </c>
      <c r="X134" s="1" t="s">
        <v>194</v>
      </c>
      <c r="Y134" s="162">
        <v>149084</v>
      </c>
      <c r="Z134" s="169">
        <v>779</v>
      </c>
      <c r="AA134" s="169">
        <f>Tabela13[[#This Row],[VALOR/UN]]*Tabela13[[#This Row],[QUAN]]</f>
        <v>1558</v>
      </c>
      <c r="AB134" s="251" t="str">
        <f>IFERROR(Tabela13[[#This Row],[TOTAL]]/Tabela13[[#This Row],[Km Rodado]],"")</f>
        <v/>
      </c>
    </row>
    <row r="135" spans="1:28" hidden="1">
      <c r="A135" s="1" t="s">
        <v>281</v>
      </c>
      <c r="C135" s="40">
        <v>2022</v>
      </c>
      <c r="D135" s="53">
        <v>44858</v>
      </c>
      <c r="F135" s="7" t="s">
        <v>257</v>
      </c>
      <c r="G135" s="1" t="s">
        <v>58</v>
      </c>
      <c r="H135" s="1" t="s">
        <v>12</v>
      </c>
      <c r="I135" s="351" t="s">
        <v>165</v>
      </c>
      <c r="J135" s="1">
        <v>2</v>
      </c>
      <c r="K135" s="1">
        <v>14</v>
      </c>
      <c r="L135" s="1" t="s">
        <v>24</v>
      </c>
      <c r="M135" s="1" t="s">
        <v>84</v>
      </c>
      <c r="N135" s="1" t="s">
        <v>153</v>
      </c>
      <c r="O135" s="1" t="s">
        <v>154</v>
      </c>
      <c r="P135" s="1" t="s">
        <v>69</v>
      </c>
      <c r="Q135" s="1" t="s">
        <v>102</v>
      </c>
      <c r="R135" s="1" t="s">
        <v>282</v>
      </c>
      <c r="S135" s="45">
        <v>48000</v>
      </c>
      <c r="V135" s="45" t="str">
        <f>IFERROR(IF(U135-T135 &lt;= 0, "", U135-T135), "")</f>
        <v/>
      </c>
      <c r="W135" s="1" t="s">
        <v>65</v>
      </c>
      <c r="X135" s="1" t="s">
        <v>155</v>
      </c>
      <c r="Y135" s="162">
        <v>23224</v>
      </c>
      <c r="Z135" s="169">
        <v>284.07</v>
      </c>
      <c r="AA135" s="169">
        <f>Tabela13[[#This Row],[VALOR/UN]]*Tabela13[[#This Row],[QUAN]]</f>
        <v>568.14</v>
      </c>
      <c r="AB135" s="251" t="str">
        <f>IFERROR(Tabela13[[#This Row],[TOTAL]]/Tabela13[[#This Row],[Km Rodado]],"")</f>
        <v/>
      </c>
    </row>
    <row r="136" spans="1:28" hidden="1">
      <c r="A136" s="1" t="s">
        <v>283</v>
      </c>
      <c r="C136" s="40">
        <v>2022</v>
      </c>
      <c r="D136" s="53">
        <v>44859</v>
      </c>
      <c r="F136" s="7" t="s">
        <v>257</v>
      </c>
      <c r="G136" s="1" t="s">
        <v>58</v>
      </c>
      <c r="H136" s="1" t="s">
        <v>5</v>
      </c>
      <c r="I136" s="351" t="s">
        <v>66</v>
      </c>
      <c r="J136" s="1">
        <v>2</v>
      </c>
      <c r="K136" s="1">
        <v>14</v>
      </c>
      <c r="L136" s="1" t="s">
        <v>22</v>
      </c>
      <c r="M136" s="1" t="s">
        <v>84</v>
      </c>
      <c r="N136" s="1" t="s">
        <v>153</v>
      </c>
      <c r="O136" s="1" t="s">
        <v>154</v>
      </c>
      <c r="P136" s="1" t="s">
        <v>69</v>
      </c>
      <c r="Q136" s="1" t="s">
        <v>102</v>
      </c>
      <c r="R136" s="1" t="s">
        <v>103</v>
      </c>
      <c r="S136" s="45">
        <v>136896</v>
      </c>
      <c r="V136" s="45" t="str">
        <f>IFERROR(IF(U136-T136 &lt;= 0, "", U136-T136), "")</f>
        <v/>
      </c>
      <c r="W136" s="1" t="s">
        <v>65</v>
      </c>
      <c r="X136" s="1" t="s">
        <v>155</v>
      </c>
      <c r="Y136" s="162">
        <v>23224</v>
      </c>
      <c r="Z136" s="169">
        <v>284.07</v>
      </c>
      <c r="AA136" s="169">
        <f>Tabela13[[#This Row],[VALOR/UN]]*Tabela13[[#This Row],[QUAN]]</f>
        <v>568.14</v>
      </c>
      <c r="AB136" s="251" t="str">
        <f>IFERROR(Tabela13[[#This Row],[TOTAL]]/Tabela13[[#This Row],[Km Rodado]],"")</f>
        <v/>
      </c>
    </row>
    <row r="137" spans="1:28" hidden="1">
      <c r="A137" s="1" t="s">
        <v>284</v>
      </c>
      <c r="C137" s="40">
        <v>2022</v>
      </c>
      <c r="D137" s="53">
        <v>44859</v>
      </c>
      <c r="F137" s="7" t="s">
        <v>257</v>
      </c>
      <c r="G137" s="1" t="s">
        <v>58</v>
      </c>
      <c r="H137" s="1" t="s">
        <v>12</v>
      </c>
      <c r="I137" s="351" t="s">
        <v>111</v>
      </c>
      <c r="J137" s="1">
        <v>2</v>
      </c>
      <c r="K137" s="1">
        <v>15</v>
      </c>
      <c r="L137" s="1" t="s">
        <v>22</v>
      </c>
      <c r="M137" s="1" t="s">
        <v>75</v>
      </c>
      <c r="N137" s="1" t="s">
        <v>252</v>
      </c>
      <c r="O137" s="1" t="s">
        <v>253</v>
      </c>
      <c r="P137" s="1" t="s">
        <v>69</v>
      </c>
      <c r="Q137" s="1" t="s">
        <v>102</v>
      </c>
      <c r="R137" s="56" t="s">
        <v>285</v>
      </c>
      <c r="S137" s="45">
        <v>122728</v>
      </c>
      <c r="V137" s="45" t="str">
        <f>IFERROR(IF(U137-T137 &lt;= 0, "", U137-T137), "")</f>
        <v/>
      </c>
      <c r="W137" s="1" t="s">
        <v>65</v>
      </c>
      <c r="X137" s="1" t="s">
        <v>155</v>
      </c>
      <c r="Y137" s="162">
        <v>28097</v>
      </c>
      <c r="Z137" s="169">
        <v>281.88</v>
      </c>
      <c r="AA137" s="169">
        <f>Tabela13[[#This Row],[VALOR/UN]]*Tabela13[[#This Row],[QUAN]]</f>
        <v>563.76</v>
      </c>
      <c r="AB137" s="251" t="str">
        <f>IFERROR(Tabela13[[#This Row],[TOTAL]]/Tabela13[[#This Row],[Km Rodado]],"")</f>
        <v/>
      </c>
    </row>
    <row r="138" spans="1:28" hidden="1">
      <c r="A138" s="1" t="s">
        <v>286</v>
      </c>
      <c r="C138" s="40">
        <v>2022</v>
      </c>
      <c r="D138" s="53">
        <v>44860</v>
      </c>
      <c r="F138" s="7" t="s">
        <v>257</v>
      </c>
      <c r="G138" s="1" t="s">
        <v>58</v>
      </c>
      <c r="H138" s="1" t="s">
        <v>12</v>
      </c>
      <c r="I138" s="351" t="s">
        <v>111</v>
      </c>
      <c r="J138" s="1">
        <v>2</v>
      </c>
      <c r="K138" s="1">
        <v>15</v>
      </c>
      <c r="L138" s="1" t="s">
        <v>22</v>
      </c>
      <c r="M138" s="1" t="s">
        <v>75</v>
      </c>
      <c r="N138" s="1" t="s">
        <v>252</v>
      </c>
      <c r="O138" s="1" t="s">
        <v>253</v>
      </c>
      <c r="P138" s="1" t="s">
        <v>69</v>
      </c>
      <c r="Q138" s="1" t="s">
        <v>77</v>
      </c>
      <c r="R138" s="56" t="s">
        <v>287</v>
      </c>
      <c r="S138" s="45">
        <v>107089</v>
      </c>
      <c r="V138" s="45" t="str">
        <f>IFERROR(IF(U138-T138 &lt;= 0, "", U138-T138), "")</f>
        <v/>
      </c>
      <c r="W138" s="1" t="s">
        <v>65</v>
      </c>
      <c r="X138" s="1" t="s">
        <v>155</v>
      </c>
      <c r="Y138" s="162">
        <v>28097</v>
      </c>
      <c r="Z138" s="169">
        <v>281.88</v>
      </c>
      <c r="AA138" s="169">
        <f>Tabela13[[#This Row],[VALOR/UN]]*Tabela13[[#This Row],[QUAN]]</f>
        <v>563.76</v>
      </c>
      <c r="AB138" s="251" t="str">
        <f>IFERROR(Tabela13[[#This Row],[TOTAL]]/Tabela13[[#This Row],[Km Rodado]],"")</f>
        <v/>
      </c>
    </row>
    <row r="139" spans="1:28" hidden="1">
      <c r="A139" s="1" t="s">
        <v>288</v>
      </c>
      <c r="C139" s="40">
        <v>2022</v>
      </c>
      <c r="D139" s="53">
        <v>44860</v>
      </c>
      <c r="F139" s="7" t="s">
        <v>257</v>
      </c>
      <c r="G139" s="1" t="s">
        <v>58</v>
      </c>
      <c r="H139" s="1" t="s">
        <v>12</v>
      </c>
      <c r="I139" s="351" t="s">
        <v>111</v>
      </c>
      <c r="J139" s="1">
        <v>2</v>
      </c>
      <c r="K139" s="1">
        <v>16</v>
      </c>
      <c r="L139" s="1" t="s">
        <v>22</v>
      </c>
      <c r="M139" s="1" t="s">
        <v>60</v>
      </c>
      <c r="N139" s="1" t="s">
        <v>280</v>
      </c>
      <c r="O139" s="1" t="s">
        <v>280</v>
      </c>
      <c r="P139" s="1" t="s">
        <v>69</v>
      </c>
      <c r="Q139" s="1" t="s">
        <v>77</v>
      </c>
      <c r="R139" s="1" t="s">
        <v>289</v>
      </c>
      <c r="S139" s="45">
        <v>107089</v>
      </c>
      <c r="V139" s="45" t="str">
        <f>IFERROR(IF(U139-T139 &lt;= 0, "", U139-T139), "")</f>
        <v/>
      </c>
      <c r="W139" s="1" t="s">
        <v>65</v>
      </c>
      <c r="X139" s="1" t="s">
        <v>194</v>
      </c>
      <c r="Y139" s="162">
        <v>149084</v>
      </c>
      <c r="Z139" s="169">
        <v>779</v>
      </c>
      <c r="AA139" s="169">
        <f>Tabela13[[#This Row],[VALOR/UN]]*Tabela13[[#This Row],[QUAN]]</f>
        <v>1558</v>
      </c>
      <c r="AB139" s="251" t="str">
        <f>IFERROR(Tabela13[[#This Row],[TOTAL]]/Tabela13[[#This Row],[Km Rodado]],"")</f>
        <v/>
      </c>
    </row>
    <row r="140" spans="1:28" hidden="1">
      <c r="A140" s="1" t="s">
        <v>290</v>
      </c>
      <c r="C140" s="40">
        <v>2022</v>
      </c>
      <c r="D140" s="53">
        <v>44865</v>
      </c>
      <c r="F140" s="7" t="s">
        <v>257</v>
      </c>
      <c r="G140" s="1" t="s">
        <v>58</v>
      </c>
      <c r="H140" s="1" t="s">
        <v>5</v>
      </c>
      <c r="I140" s="351" t="s">
        <v>83</v>
      </c>
      <c r="J140" s="1">
        <v>2</v>
      </c>
      <c r="K140" s="1">
        <v>16</v>
      </c>
      <c r="L140" s="1" t="s">
        <v>24</v>
      </c>
      <c r="M140" s="1" t="s">
        <v>143</v>
      </c>
      <c r="N140" s="1" t="s">
        <v>291</v>
      </c>
      <c r="O140" s="1" t="s">
        <v>292</v>
      </c>
      <c r="P140" s="1" t="s">
        <v>69</v>
      </c>
      <c r="Q140" s="1" t="s">
        <v>144</v>
      </c>
      <c r="R140" s="1" t="s">
        <v>258</v>
      </c>
      <c r="S140" s="45">
        <v>73264</v>
      </c>
      <c r="V140" s="45" t="str">
        <f>IFERROR(IF(U140-T140 &lt;= 0, "", U140-T140), "")</f>
        <v/>
      </c>
      <c r="W140" s="1" t="s">
        <v>65</v>
      </c>
      <c r="X140" s="1" t="s">
        <v>155</v>
      </c>
      <c r="Y140" s="162">
        <v>23437</v>
      </c>
      <c r="Z140" s="169">
        <v>676.49</v>
      </c>
      <c r="AA140" s="169">
        <f>Tabela13[[#This Row],[VALOR/UN]]*Tabela13[[#This Row],[QUAN]]</f>
        <v>1352.98</v>
      </c>
      <c r="AB140" s="251" t="str">
        <f>IFERROR(Tabela13[[#This Row],[TOTAL]]/Tabela13[[#This Row],[Km Rodado]],"")</f>
        <v/>
      </c>
    </row>
    <row r="141" spans="1:28" hidden="1">
      <c r="A141" s="1" t="s">
        <v>293</v>
      </c>
      <c r="C141" s="40">
        <v>2022</v>
      </c>
      <c r="D141" s="53">
        <v>44865</v>
      </c>
      <c r="F141" s="7" t="s">
        <v>257</v>
      </c>
      <c r="G141" s="1" t="s">
        <v>58</v>
      </c>
      <c r="H141" s="1" t="s">
        <v>5</v>
      </c>
      <c r="I141" s="351" t="s">
        <v>107</v>
      </c>
      <c r="J141" s="1">
        <v>2</v>
      </c>
      <c r="K141" s="1">
        <v>16</v>
      </c>
      <c r="L141" s="1" t="s">
        <v>22</v>
      </c>
      <c r="M141" s="1" t="s">
        <v>143</v>
      </c>
      <c r="N141" s="1" t="s">
        <v>291</v>
      </c>
      <c r="O141" s="1" t="s">
        <v>292</v>
      </c>
      <c r="P141" s="1" t="s">
        <v>69</v>
      </c>
      <c r="Q141" s="1" t="s">
        <v>162</v>
      </c>
      <c r="R141" s="1" t="s">
        <v>294</v>
      </c>
      <c r="S141" s="45">
        <v>222839</v>
      </c>
      <c r="V141" s="45" t="str">
        <f>IFERROR(IF(U141-T141 &lt;= 0, "", U141-T141), "")</f>
        <v/>
      </c>
      <c r="W141" s="1" t="s">
        <v>65</v>
      </c>
      <c r="X141" s="1" t="s">
        <v>155</v>
      </c>
      <c r="Y141" s="162">
        <v>23437</v>
      </c>
      <c r="Z141" s="169">
        <v>676.49</v>
      </c>
      <c r="AA141" s="169">
        <f>Tabela13[[#This Row],[VALOR/UN]]*Tabela13[[#This Row],[QUAN]]</f>
        <v>1352.98</v>
      </c>
      <c r="AB141" s="251" t="str">
        <f>IFERROR(Tabela13[[#This Row],[TOTAL]]/Tabela13[[#This Row],[Km Rodado]],"")</f>
        <v/>
      </c>
    </row>
    <row r="142" spans="1:28" hidden="1">
      <c r="A142" s="1" t="s">
        <v>295</v>
      </c>
      <c r="C142" s="40">
        <v>2022</v>
      </c>
      <c r="D142" s="53">
        <v>44865</v>
      </c>
      <c r="F142" s="7" t="s">
        <v>257</v>
      </c>
      <c r="G142" s="1" t="s">
        <v>58</v>
      </c>
      <c r="H142" s="1" t="s">
        <v>14</v>
      </c>
      <c r="I142" s="351" t="s">
        <v>132</v>
      </c>
      <c r="J142" s="1">
        <v>2</v>
      </c>
      <c r="K142" s="1">
        <v>16</v>
      </c>
      <c r="L142" s="1" t="s">
        <v>22</v>
      </c>
      <c r="M142" s="1" t="s">
        <v>60</v>
      </c>
      <c r="N142" s="1" t="s">
        <v>153</v>
      </c>
      <c r="O142" s="1" t="s">
        <v>154</v>
      </c>
      <c r="P142" s="1" t="s">
        <v>69</v>
      </c>
      <c r="Q142" s="1" t="s">
        <v>63</v>
      </c>
      <c r="R142" s="1" t="s">
        <v>296</v>
      </c>
      <c r="S142" s="45">
        <v>71163</v>
      </c>
      <c r="V142" s="45" t="str">
        <f>IFERROR(IF(U142-T142 &lt;= 0, "", U142-T142), "")</f>
        <v/>
      </c>
      <c r="W142" s="1" t="s">
        <v>65</v>
      </c>
      <c r="X142" s="1" t="s">
        <v>155</v>
      </c>
      <c r="Y142" s="162">
        <v>23434</v>
      </c>
      <c r="Z142" s="169">
        <v>595</v>
      </c>
      <c r="AA142" s="169">
        <f>Tabela13[[#This Row],[VALOR/UN]]*Tabela13[[#This Row],[QUAN]]</f>
        <v>1190</v>
      </c>
      <c r="AB142" s="251" t="str">
        <f>IFERROR(Tabela13[[#This Row],[TOTAL]]/Tabela13[[#This Row],[Km Rodado]],"")</f>
        <v/>
      </c>
    </row>
    <row r="143" spans="1:28" hidden="1">
      <c r="A143" s="1" t="s">
        <v>297</v>
      </c>
      <c r="C143" s="40">
        <v>2022</v>
      </c>
      <c r="D143" s="53">
        <v>44865</v>
      </c>
      <c r="F143" s="7" t="s">
        <v>257</v>
      </c>
      <c r="G143" s="1" t="s">
        <v>58</v>
      </c>
      <c r="H143" s="1" t="s">
        <v>12</v>
      </c>
      <c r="I143" s="351" t="s">
        <v>99</v>
      </c>
      <c r="J143" s="1">
        <v>2</v>
      </c>
      <c r="K143" s="1">
        <v>16</v>
      </c>
      <c r="L143" s="1" t="s">
        <v>22</v>
      </c>
      <c r="M143" s="1" t="s">
        <v>60</v>
      </c>
      <c r="N143" s="1" t="s">
        <v>153</v>
      </c>
      <c r="O143" s="1" t="s">
        <v>154</v>
      </c>
      <c r="P143" s="1" t="s">
        <v>69</v>
      </c>
      <c r="Q143" s="1" t="s">
        <v>63</v>
      </c>
      <c r="R143" s="1" t="s">
        <v>298</v>
      </c>
      <c r="S143" s="45">
        <v>127806</v>
      </c>
      <c r="V143" s="45" t="str">
        <f>IFERROR(IF(U143-T143 &lt;= 0, "", U143-T143), "")</f>
        <v/>
      </c>
      <c r="W143" s="1" t="s">
        <v>65</v>
      </c>
      <c r="X143" s="1" t="s">
        <v>155</v>
      </c>
      <c r="Y143" s="162">
        <v>23434</v>
      </c>
      <c r="Z143" s="169">
        <v>595</v>
      </c>
      <c r="AA143" s="169">
        <f>Tabela13[[#This Row],[VALOR/UN]]*Tabela13[[#This Row],[QUAN]]</f>
        <v>1190</v>
      </c>
      <c r="AB143" s="251" t="str">
        <f>IFERROR(Tabela13[[#This Row],[TOTAL]]/Tabela13[[#This Row],[Km Rodado]],"")</f>
        <v/>
      </c>
    </row>
    <row r="144" spans="1:28" hidden="1">
      <c r="A144" s="1" t="s">
        <v>299</v>
      </c>
      <c r="C144" s="40">
        <v>2022</v>
      </c>
      <c r="D144" s="53">
        <v>44865</v>
      </c>
      <c r="F144" s="7" t="s">
        <v>257</v>
      </c>
      <c r="G144" s="1" t="s">
        <v>58</v>
      </c>
      <c r="H144" s="1" t="s">
        <v>12</v>
      </c>
      <c r="I144" s="351" t="s">
        <v>111</v>
      </c>
      <c r="J144" s="1">
        <v>2</v>
      </c>
      <c r="K144" s="1">
        <v>16</v>
      </c>
      <c r="L144" s="1" t="s">
        <v>22</v>
      </c>
      <c r="M144" s="1" t="s">
        <v>60</v>
      </c>
      <c r="N144" s="1" t="s">
        <v>153</v>
      </c>
      <c r="O144" s="1" t="s">
        <v>154</v>
      </c>
      <c r="P144" s="1" t="s">
        <v>69</v>
      </c>
      <c r="Q144" s="1" t="s">
        <v>63</v>
      </c>
      <c r="R144" s="1" t="s">
        <v>175</v>
      </c>
      <c r="S144" s="45">
        <v>114190</v>
      </c>
      <c r="V144" s="45" t="str">
        <f>IFERROR(IF(U144-T144 &lt;= 0, "", U144-T144), "")</f>
        <v/>
      </c>
      <c r="W144" s="1" t="s">
        <v>65</v>
      </c>
      <c r="X144" s="1" t="s">
        <v>155</v>
      </c>
      <c r="Y144" s="162">
        <v>23434</v>
      </c>
      <c r="Z144" s="169">
        <v>595</v>
      </c>
      <c r="AA144" s="169">
        <f>Tabela13[[#This Row],[VALOR/UN]]*Tabela13[[#This Row],[QUAN]]</f>
        <v>1190</v>
      </c>
      <c r="AB144" s="251" t="str">
        <f>IFERROR(Tabela13[[#This Row],[TOTAL]]/Tabela13[[#This Row],[Km Rodado]],"")</f>
        <v/>
      </c>
    </row>
    <row r="145" spans="1:28" hidden="1">
      <c r="A145" s="1" t="s">
        <v>300</v>
      </c>
      <c r="C145" s="40">
        <v>2022</v>
      </c>
      <c r="D145" s="53">
        <v>44873</v>
      </c>
      <c r="F145" s="7" t="s">
        <v>301</v>
      </c>
      <c r="G145" s="1" t="s">
        <v>58</v>
      </c>
      <c r="H145" s="1" t="s">
        <v>5</v>
      </c>
      <c r="I145" s="351" t="s">
        <v>80</v>
      </c>
      <c r="J145" s="1">
        <v>2</v>
      </c>
      <c r="K145" s="1">
        <v>15</v>
      </c>
      <c r="L145" s="1" t="s">
        <v>24</v>
      </c>
      <c r="M145" s="1" t="s">
        <v>75</v>
      </c>
      <c r="N145" s="1" t="s">
        <v>252</v>
      </c>
      <c r="O145" s="1" t="s">
        <v>253</v>
      </c>
      <c r="P145" s="1" t="s">
        <v>69</v>
      </c>
      <c r="Q145" s="1" t="s">
        <v>81</v>
      </c>
      <c r="R145" s="56" t="s">
        <v>302</v>
      </c>
      <c r="S145" s="45">
        <v>38491</v>
      </c>
      <c r="V145" s="45" t="str">
        <f>IFERROR(IF(U145-T145 &lt;= 0, "", U145-T145), "")</f>
        <v/>
      </c>
      <c r="W145" s="1" t="s">
        <v>65</v>
      </c>
      <c r="X145" s="1" t="s">
        <v>155</v>
      </c>
      <c r="Y145" s="162">
        <v>29417</v>
      </c>
      <c r="Z145" s="169">
        <v>309.95999999999998</v>
      </c>
      <c r="AA145" s="169">
        <f>Tabela13[[#This Row],[VALOR/UN]]*Tabela13[[#This Row],[QUAN]]</f>
        <v>619.91999999999996</v>
      </c>
      <c r="AB145" s="251" t="str">
        <f>IFERROR(Tabela13[[#This Row],[TOTAL]]/Tabela13[[#This Row],[Km Rodado]],"")</f>
        <v/>
      </c>
    </row>
    <row r="146" spans="1:28" hidden="1">
      <c r="A146" s="1" t="s">
        <v>303</v>
      </c>
      <c r="C146" s="40">
        <v>2022</v>
      </c>
      <c r="D146" s="53">
        <v>44874</v>
      </c>
      <c r="F146" s="7" t="s">
        <v>301</v>
      </c>
      <c r="G146" s="1" t="s">
        <v>58</v>
      </c>
      <c r="H146" s="1" t="s">
        <v>5</v>
      </c>
      <c r="I146" s="351" t="s">
        <v>107</v>
      </c>
      <c r="J146" s="1">
        <v>2</v>
      </c>
      <c r="K146" s="1">
        <v>16</v>
      </c>
      <c r="L146" s="1" t="s">
        <v>24</v>
      </c>
      <c r="M146" s="1" t="s">
        <v>143</v>
      </c>
      <c r="N146" s="1" t="s">
        <v>153</v>
      </c>
      <c r="O146" s="1" t="s">
        <v>154</v>
      </c>
      <c r="P146" s="1" t="s">
        <v>69</v>
      </c>
      <c r="Q146" s="1" t="s">
        <v>162</v>
      </c>
      <c r="R146" s="1" t="s">
        <v>294</v>
      </c>
      <c r="S146" s="45">
        <v>57000</v>
      </c>
      <c r="V146" s="45" t="str">
        <f>IFERROR(IF(U146-T146 &lt;= 0, "", U146-T146), "")</f>
        <v/>
      </c>
      <c r="W146" s="1" t="s">
        <v>65</v>
      </c>
      <c r="X146" s="1" t="s">
        <v>155</v>
      </c>
      <c r="Y146" s="162">
        <v>23437</v>
      </c>
      <c r="Z146" s="169">
        <v>676.49</v>
      </c>
      <c r="AA146" s="169">
        <f>Tabela13[[#This Row],[VALOR/UN]]*Tabela13[[#This Row],[QUAN]]</f>
        <v>1352.98</v>
      </c>
      <c r="AB146" s="251" t="str">
        <f>IFERROR(Tabela13[[#This Row],[TOTAL]]/Tabela13[[#This Row],[Km Rodado]],"")</f>
        <v/>
      </c>
    </row>
    <row r="147" spans="1:28" hidden="1">
      <c r="A147" s="1" t="s">
        <v>304</v>
      </c>
      <c r="C147" s="40">
        <v>2022</v>
      </c>
      <c r="D147" s="53">
        <v>44874</v>
      </c>
      <c r="F147" s="7" t="s">
        <v>301</v>
      </c>
      <c r="G147" s="1" t="s">
        <v>58</v>
      </c>
      <c r="H147" s="1" t="s">
        <v>12</v>
      </c>
      <c r="I147" s="351" t="s">
        <v>165</v>
      </c>
      <c r="J147" s="1">
        <v>2</v>
      </c>
      <c r="K147" s="1">
        <v>16</v>
      </c>
      <c r="L147" s="1" t="s">
        <v>22</v>
      </c>
      <c r="M147" s="1" t="s">
        <v>60</v>
      </c>
      <c r="N147" s="1" t="s">
        <v>153</v>
      </c>
      <c r="O147" s="1" t="s">
        <v>154</v>
      </c>
      <c r="P147" s="1" t="s">
        <v>69</v>
      </c>
      <c r="Q147" s="1" t="s">
        <v>63</v>
      </c>
      <c r="R147" s="1" t="s">
        <v>305</v>
      </c>
      <c r="S147" s="45">
        <v>57000</v>
      </c>
      <c r="V147" s="45" t="str">
        <f>IFERROR(IF(U147-T147 &lt;= 0, "", U147-T147), "")</f>
        <v/>
      </c>
      <c r="W147" s="1" t="s">
        <v>65</v>
      </c>
      <c r="X147" s="1" t="s">
        <v>155</v>
      </c>
      <c r="Y147" s="162">
        <v>23434</v>
      </c>
      <c r="Z147" s="169">
        <v>595</v>
      </c>
      <c r="AA147" s="169">
        <f>Tabela13[[#This Row],[VALOR/UN]]*Tabela13[[#This Row],[QUAN]]</f>
        <v>1190</v>
      </c>
      <c r="AB147" s="251" t="str">
        <f>IFERROR(Tabela13[[#This Row],[TOTAL]]/Tabela13[[#This Row],[Km Rodado]],"")</f>
        <v/>
      </c>
    </row>
    <row r="148" spans="1:28" hidden="1">
      <c r="A148" s="1" t="s">
        <v>306</v>
      </c>
      <c r="C148" s="40">
        <v>2022</v>
      </c>
      <c r="D148" s="53">
        <v>44874</v>
      </c>
      <c r="F148" s="7" t="s">
        <v>301</v>
      </c>
      <c r="G148" s="1" t="s">
        <v>58</v>
      </c>
      <c r="H148" s="1" t="s">
        <v>12</v>
      </c>
      <c r="I148" s="351" t="s">
        <v>165</v>
      </c>
      <c r="J148" s="1">
        <v>2</v>
      </c>
      <c r="K148" s="1">
        <v>16</v>
      </c>
      <c r="L148" s="1" t="s">
        <v>24</v>
      </c>
      <c r="M148" s="1" t="s">
        <v>60</v>
      </c>
      <c r="N148" s="1" t="s">
        <v>153</v>
      </c>
      <c r="O148" s="1" t="s">
        <v>154</v>
      </c>
      <c r="P148" s="1" t="s">
        <v>69</v>
      </c>
      <c r="Q148" s="1" t="s">
        <v>63</v>
      </c>
      <c r="R148" s="1" t="s">
        <v>305</v>
      </c>
      <c r="S148" s="45">
        <v>57000</v>
      </c>
      <c r="V148" s="45" t="str">
        <f>IFERROR(IF(U148-T148 &lt;= 0, "", U148-T148), "")</f>
        <v/>
      </c>
      <c r="W148" s="1" t="s">
        <v>65</v>
      </c>
      <c r="X148" s="1" t="s">
        <v>155</v>
      </c>
      <c r="Y148" s="162">
        <v>23434</v>
      </c>
      <c r="Z148" s="169">
        <v>595</v>
      </c>
      <c r="AA148" s="169">
        <f>Tabela13[[#This Row],[VALOR/UN]]*Tabela13[[#This Row],[QUAN]]</f>
        <v>1190</v>
      </c>
      <c r="AB148" s="251" t="str">
        <f>IFERROR(Tabela13[[#This Row],[TOTAL]]/Tabela13[[#This Row],[Km Rodado]],"")</f>
        <v/>
      </c>
    </row>
    <row r="149" spans="1:28" hidden="1">
      <c r="A149" s="1" t="s">
        <v>307</v>
      </c>
      <c r="C149" s="40">
        <v>2022</v>
      </c>
      <c r="D149" s="53">
        <v>44875</v>
      </c>
      <c r="F149" s="7" t="s">
        <v>301</v>
      </c>
      <c r="G149" s="1" t="s">
        <v>58</v>
      </c>
      <c r="H149" s="1" t="s">
        <v>14</v>
      </c>
      <c r="I149" s="351" t="s">
        <v>132</v>
      </c>
      <c r="J149" s="1">
        <v>2</v>
      </c>
      <c r="K149" s="1">
        <v>16</v>
      </c>
      <c r="L149" s="1" t="s">
        <v>22</v>
      </c>
      <c r="M149" s="1" t="s">
        <v>60</v>
      </c>
      <c r="N149" s="1" t="s">
        <v>153</v>
      </c>
      <c r="O149" s="1" t="s">
        <v>154</v>
      </c>
      <c r="P149" s="1" t="s">
        <v>69</v>
      </c>
      <c r="Q149" s="1" t="s">
        <v>63</v>
      </c>
      <c r="R149" s="1" t="s">
        <v>308</v>
      </c>
      <c r="S149" s="45">
        <v>103174</v>
      </c>
      <c r="V149" s="45" t="str">
        <f>IFERROR(IF(U149-T149 &lt;= 0, "", U149-T149), "")</f>
        <v/>
      </c>
      <c r="W149" s="1" t="s">
        <v>65</v>
      </c>
      <c r="X149" s="1" t="s">
        <v>155</v>
      </c>
      <c r="Y149" s="162">
        <v>23434</v>
      </c>
      <c r="Z149" s="169">
        <v>595</v>
      </c>
      <c r="AA149" s="169">
        <f>Tabela13[[#This Row],[VALOR/UN]]*Tabela13[[#This Row],[QUAN]]</f>
        <v>1190</v>
      </c>
      <c r="AB149" s="251" t="str">
        <f>IFERROR(Tabela13[[#This Row],[TOTAL]]/Tabela13[[#This Row],[Km Rodado]],"")</f>
        <v/>
      </c>
    </row>
    <row r="150" spans="1:28" hidden="1">
      <c r="A150" s="23" t="s">
        <v>309</v>
      </c>
      <c r="B150" s="23"/>
      <c r="C150" s="40">
        <v>2022</v>
      </c>
      <c r="D150" s="54">
        <v>44875</v>
      </c>
      <c r="E150" s="54"/>
      <c r="F150" s="7" t="s">
        <v>301</v>
      </c>
      <c r="G150" s="23" t="s">
        <v>58</v>
      </c>
      <c r="H150" s="23" t="s">
        <v>12</v>
      </c>
      <c r="I150" s="351" t="s">
        <v>99</v>
      </c>
      <c r="J150" s="23">
        <v>2</v>
      </c>
      <c r="K150" s="1">
        <v>14</v>
      </c>
      <c r="L150" s="1" t="s">
        <v>22</v>
      </c>
      <c r="M150" s="1" t="s">
        <v>84</v>
      </c>
      <c r="N150" s="1" t="s">
        <v>153</v>
      </c>
      <c r="O150" s="1" t="s">
        <v>154</v>
      </c>
      <c r="P150" s="1" t="s">
        <v>69</v>
      </c>
      <c r="Q150" s="1" t="s">
        <v>87</v>
      </c>
      <c r="R150" s="23" t="s">
        <v>114</v>
      </c>
      <c r="S150" s="170">
        <v>53600</v>
      </c>
      <c r="T150" s="170"/>
      <c r="U150" s="170"/>
      <c r="V150" s="45" t="str">
        <f>IFERROR(IF(U150-T150 &lt;= 0, "", U150-T150), "")</f>
        <v/>
      </c>
      <c r="W150" s="23" t="s">
        <v>65</v>
      </c>
      <c r="X150" s="1" t="s">
        <v>155</v>
      </c>
      <c r="Y150" s="337">
        <v>23539</v>
      </c>
      <c r="Z150" s="171">
        <v>286.77999999999997</v>
      </c>
      <c r="AA150" s="171">
        <f>Tabela13[[#This Row],[VALOR/UN]]*Tabela13[[#This Row],[QUAN]]</f>
        <v>573.55999999999995</v>
      </c>
      <c r="AB150" s="251" t="str">
        <f>IFERROR(Tabela13[[#This Row],[TOTAL]]/Tabela13[[#This Row],[Km Rodado]],"")</f>
        <v/>
      </c>
    </row>
    <row r="151" spans="1:28" hidden="1">
      <c r="A151" s="23" t="s">
        <v>310</v>
      </c>
      <c r="B151" s="23"/>
      <c r="C151" s="40">
        <v>2022</v>
      </c>
      <c r="D151" s="54">
        <v>44881</v>
      </c>
      <c r="E151" s="54"/>
      <c r="F151" s="7" t="s">
        <v>301</v>
      </c>
      <c r="G151" s="23" t="s">
        <v>58</v>
      </c>
      <c r="H151" s="23" t="s">
        <v>12</v>
      </c>
      <c r="I151" s="351" t="s">
        <v>99</v>
      </c>
      <c r="J151" s="23">
        <v>2</v>
      </c>
      <c r="K151" s="1">
        <v>14</v>
      </c>
      <c r="L151" s="1" t="s">
        <v>24</v>
      </c>
      <c r="M151" s="1" t="s">
        <v>84</v>
      </c>
      <c r="N151" s="1" t="s">
        <v>153</v>
      </c>
      <c r="O151" s="1" t="s">
        <v>154</v>
      </c>
      <c r="P151" s="1" t="s">
        <v>69</v>
      </c>
      <c r="Q151" s="1" t="s">
        <v>87</v>
      </c>
      <c r="R151" s="23" t="s">
        <v>244</v>
      </c>
      <c r="S151" s="170">
        <v>120500</v>
      </c>
      <c r="T151" s="170"/>
      <c r="U151" s="170"/>
      <c r="V151" s="45" t="str">
        <f>IFERROR(IF(U151-T151 &lt;= 0, "", U151-T151), "")</f>
        <v/>
      </c>
      <c r="W151" s="23" t="s">
        <v>65</v>
      </c>
      <c r="X151" s="1" t="s">
        <v>155</v>
      </c>
      <c r="Y151" s="337">
        <v>23539</v>
      </c>
      <c r="Z151" s="171">
        <v>287.77999999999997</v>
      </c>
      <c r="AA151" s="171">
        <f>Tabela13[[#This Row],[VALOR/UN]]*Tabela13[[#This Row],[QUAN]]</f>
        <v>575.55999999999995</v>
      </c>
      <c r="AB151" s="251" t="str">
        <f>IFERROR(Tabela13[[#This Row],[TOTAL]]/Tabela13[[#This Row],[Km Rodado]],"")</f>
        <v/>
      </c>
    </row>
    <row r="152" spans="1:28" hidden="1">
      <c r="A152" s="23" t="s">
        <v>311</v>
      </c>
      <c r="B152" s="23"/>
      <c r="C152" s="40">
        <v>2022</v>
      </c>
      <c r="D152" s="54">
        <v>44882</v>
      </c>
      <c r="E152" s="54"/>
      <c r="F152" s="7" t="s">
        <v>301</v>
      </c>
      <c r="G152" s="23" t="s">
        <v>58</v>
      </c>
      <c r="H152" s="23" t="s">
        <v>14</v>
      </c>
      <c r="I152" s="351" t="s">
        <v>132</v>
      </c>
      <c r="J152" s="23">
        <v>2</v>
      </c>
      <c r="K152" s="1">
        <v>16</v>
      </c>
      <c r="L152" s="1" t="s">
        <v>22</v>
      </c>
      <c r="M152" s="1" t="s">
        <v>60</v>
      </c>
      <c r="N152" s="1" t="s">
        <v>153</v>
      </c>
      <c r="O152" s="1" t="s">
        <v>154</v>
      </c>
      <c r="P152" s="1" t="s">
        <v>69</v>
      </c>
      <c r="Q152" s="1" t="s">
        <v>63</v>
      </c>
      <c r="R152" s="23" t="s">
        <v>312</v>
      </c>
      <c r="S152" s="170">
        <v>94532</v>
      </c>
      <c r="T152" s="170"/>
      <c r="U152" s="170"/>
      <c r="V152" s="45" t="str">
        <f>IFERROR(IF(U152-T152 &lt;= 0, "", U152-T152), "")</f>
        <v/>
      </c>
      <c r="W152" s="23" t="s">
        <v>65</v>
      </c>
      <c r="X152" s="1" t="s">
        <v>155</v>
      </c>
      <c r="Y152" s="337">
        <v>23434</v>
      </c>
      <c r="Z152" s="171">
        <v>595</v>
      </c>
      <c r="AA152" s="171">
        <f>Tabela13[[#This Row],[VALOR/UN]]*Tabela13[[#This Row],[QUAN]]</f>
        <v>1190</v>
      </c>
      <c r="AB152" s="251" t="str">
        <f>IFERROR(Tabela13[[#This Row],[TOTAL]]/Tabela13[[#This Row],[Km Rodado]],"")</f>
        <v/>
      </c>
    </row>
    <row r="153" spans="1:28" hidden="1">
      <c r="A153" s="23" t="s">
        <v>313</v>
      </c>
      <c r="B153" s="23"/>
      <c r="C153" s="40">
        <v>2022</v>
      </c>
      <c r="D153" s="54">
        <v>44883</v>
      </c>
      <c r="E153" s="54"/>
      <c r="F153" s="7" t="s">
        <v>301</v>
      </c>
      <c r="G153" s="23" t="s">
        <v>58</v>
      </c>
      <c r="H153" s="23" t="s">
        <v>5</v>
      </c>
      <c r="I153" s="351" t="s">
        <v>104</v>
      </c>
      <c r="J153" s="23">
        <v>2</v>
      </c>
      <c r="K153" s="1">
        <v>15</v>
      </c>
      <c r="L153" s="1" t="s">
        <v>22</v>
      </c>
      <c r="M153" s="1" t="s">
        <v>75</v>
      </c>
      <c r="N153" s="23" t="s">
        <v>252</v>
      </c>
      <c r="O153" s="1" t="s">
        <v>253</v>
      </c>
      <c r="P153" s="1" t="s">
        <v>69</v>
      </c>
      <c r="Q153" s="1" t="s">
        <v>77</v>
      </c>
      <c r="R153" s="112" t="s">
        <v>171</v>
      </c>
      <c r="S153" s="170">
        <v>152500</v>
      </c>
      <c r="T153" s="170"/>
      <c r="U153" s="170"/>
      <c r="V153" s="45" t="str">
        <f>IFERROR(IF(U153-T153 &lt;= 0, "", U153-T153), "")</f>
        <v/>
      </c>
      <c r="W153" s="23" t="s">
        <v>65</v>
      </c>
      <c r="X153" s="1" t="s">
        <v>155</v>
      </c>
      <c r="Y153" s="162">
        <v>28097</v>
      </c>
      <c r="Z153" s="171">
        <v>281.88</v>
      </c>
      <c r="AA153" s="171">
        <f>Tabela13[[#This Row],[VALOR/UN]]*Tabela13[[#This Row],[QUAN]]</f>
        <v>563.76</v>
      </c>
      <c r="AB153" s="251" t="str">
        <f>IFERROR(Tabela13[[#This Row],[TOTAL]]/Tabela13[[#This Row],[Km Rodado]],"")</f>
        <v/>
      </c>
    </row>
    <row r="154" spans="1:28" hidden="1">
      <c r="A154" s="23" t="s">
        <v>314</v>
      </c>
      <c r="B154" s="23"/>
      <c r="C154" s="40">
        <v>2022</v>
      </c>
      <c r="D154" s="54">
        <v>44883</v>
      </c>
      <c r="E154" s="54"/>
      <c r="F154" s="7" t="s">
        <v>301</v>
      </c>
      <c r="G154" s="23" t="s">
        <v>58</v>
      </c>
      <c r="H154" s="23" t="s">
        <v>5</v>
      </c>
      <c r="I154" s="351" t="s">
        <v>104</v>
      </c>
      <c r="J154" s="23">
        <v>2</v>
      </c>
      <c r="K154" s="1">
        <v>15</v>
      </c>
      <c r="L154" s="1" t="s">
        <v>24</v>
      </c>
      <c r="M154" s="1" t="s">
        <v>75</v>
      </c>
      <c r="N154" s="23" t="s">
        <v>252</v>
      </c>
      <c r="O154" s="1" t="s">
        <v>253</v>
      </c>
      <c r="P154" s="1" t="s">
        <v>69</v>
      </c>
      <c r="Q154" s="1" t="s">
        <v>77</v>
      </c>
      <c r="R154" s="112" t="s">
        <v>171</v>
      </c>
      <c r="S154" s="170">
        <v>152500</v>
      </c>
      <c r="T154" s="170"/>
      <c r="U154" s="170"/>
      <c r="V154" s="45" t="str">
        <f>IFERROR(IF(U154-T154 &lt;= 0, "", U154-T154), "")</f>
        <v/>
      </c>
      <c r="W154" s="23" t="s">
        <v>65</v>
      </c>
      <c r="X154" s="1" t="s">
        <v>155</v>
      </c>
      <c r="Y154" s="162">
        <v>28097</v>
      </c>
      <c r="Z154" s="171">
        <v>281.88</v>
      </c>
      <c r="AA154" s="171">
        <f>Tabela13[[#This Row],[VALOR/UN]]*Tabela13[[#This Row],[QUAN]]</f>
        <v>563.76</v>
      </c>
      <c r="AB154" s="251" t="str">
        <f>IFERROR(Tabela13[[#This Row],[TOTAL]]/Tabela13[[#This Row],[Km Rodado]],"")</f>
        <v/>
      </c>
    </row>
    <row r="155" spans="1:28" hidden="1">
      <c r="A155" s="23" t="s">
        <v>315</v>
      </c>
      <c r="B155" s="23"/>
      <c r="C155" s="40">
        <v>2022</v>
      </c>
      <c r="D155" s="54">
        <v>44883</v>
      </c>
      <c r="E155" s="54"/>
      <c r="F155" s="7" t="s">
        <v>301</v>
      </c>
      <c r="G155" s="23" t="s">
        <v>58</v>
      </c>
      <c r="H155" s="23" t="s">
        <v>12</v>
      </c>
      <c r="I155" s="351" t="s">
        <v>111</v>
      </c>
      <c r="J155" s="23">
        <v>2</v>
      </c>
      <c r="K155" s="1">
        <v>16</v>
      </c>
      <c r="L155" s="1" t="s">
        <v>24</v>
      </c>
      <c r="M155" s="1" t="s">
        <v>60</v>
      </c>
      <c r="N155" s="1" t="s">
        <v>153</v>
      </c>
      <c r="O155" s="1" t="s">
        <v>154</v>
      </c>
      <c r="P155" s="1" t="s">
        <v>69</v>
      </c>
      <c r="Q155" s="1" t="s">
        <v>63</v>
      </c>
      <c r="R155" s="23" t="s">
        <v>175</v>
      </c>
      <c r="S155" s="170">
        <v>117800</v>
      </c>
      <c r="T155" s="170"/>
      <c r="U155" s="170"/>
      <c r="V155" s="45" t="str">
        <f>IFERROR(IF(U155-T155 &lt;= 0, "", U155-T155), "")</f>
        <v/>
      </c>
      <c r="W155" s="23" t="s">
        <v>65</v>
      </c>
      <c r="X155" s="1" t="s">
        <v>155</v>
      </c>
      <c r="Y155" s="337">
        <v>23434</v>
      </c>
      <c r="Z155" s="171">
        <v>595</v>
      </c>
      <c r="AA155" s="171">
        <f>Tabela13[[#This Row],[VALOR/UN]]*Tabela13[[#This Row],[QUAN]]</f>
        <v>1190</v>
      </c>
      <c r="AB155" s="251" t="str">
        <f>IFERROR(Tabela13[[#This Row],[TOTAL]]/Tabela13[[#This Row],[Km Rodado]],"")</f>
        <v/>
      </c>
    </row>
    <row r="156" spans="1:28" hidden="1">
      <c r="A156" s="23" t="s">
        <v>316</v>
      </c>
      <c r="B156" s="23"/>
      <c r="C156" s="40">
        <v>2022</v>
      </c>
      <c r="D156" s="54">
        <v>44887</v>
      </c>
      <c r="E156" s="54"/>
      <c r="F156" s="7" t="s">
        <v>301</v>
      </c>
      <c r="G156" s="23" t="s">
        <v>58</v>
      </c>
      <c r="H156" s="23" t="s">
        <v>12</v>
      </c>
      <c r="I156" s="351" t="s">
        <v>165</v>
      </c>
      <c r="J156" s="23">
        <v>2</v>
      </c>
      <c r="K156" s="1">
        <v>14</v>
      </c>
      <c r="L156" s="1" t="s">
        <v>22</v>
      </c>
      <c r="M156" s="1" t="s">
        <v>84</v>
      </c>
      <c r="N156" s="1" t="s">
        <v>153</v>
      </c>
      <c r="O156" s="1" t="s">
        <v>154</v>
      </c>
      <c r="P156" s="1" t="s">
        <v>69</v>
      </c>
      <c r="Q156" s="1" t="s">
        <v>87</v>
      </c>
      <c r="R156" s="23" t="s">
        <v>317</v>
      </c>
      <c r="S156" s="170">
        <v>130900</v>
      </c>
      <c r="T156" s="170"/>
      <c r="U156" s="170"/>
      <c r="V156" s="45" t="str">
        <f>IFERROR(IF(U156-T156 &lt;= 0, "", U156-T156), "")</f>
        <v/>
      </c>
      <c r="W156" s="23" t="s">
        <v>65</v>
      </c>
      <c r="X156" s="1" t="s">
        <v>155</v>
      </c>
      <c r="Y156" s="337">
        <v>23539</v>
      </c>
      <c r="Z156" s="171">
        <v>286.77999999999997</v>
      </c>
      <c r="AA156" s="171">
        <f>Tabela13[[#This Row],[VALOR/UN]]*Tabela13[[#This Row],[QUAN]]</f>
        <v>573.55999999999995</v>
      </c>
      <c r="AB156" s="251" t="str">
        <f>IFERROR(Tabela13[[#This Row],[TOTAL]]/Tabela13[[#This Row],[Km Rodado]],"")</f>
        <v/>
      </c>
    </row>
    <row r="157" spans="1:28" hidden="1">
      <c r="A157" s="23" t="s">
        <v>318</v>
      </c>
      <c r="B157" s="23"/>
      <c r="C157" s="40">
        <v>2022</v>
      </c>
      <c r="D157" s="54">
        <v>44887</v>
      </c>
      <c r="E157" s="54"/>
      <c r="F157" s="7" t="s">
        <v>301</v>
      </c>
      <c r="G157" s="23" t="s">
        <v>58</v>
      </c>
      <c r="H157" s="23" t="s">
        <v>12</v>
      </c>
      <c r="I157" s="351" t="s">
        <v>165</v>
      </c>
      <c r="J157" s="23">
        <v>2</v>
      </c>
      <c r="K157" s="1">
        <v>14</v>
      </c>
      <c r="L157" s="1" t="s">
        <v>24</v>
      </c>
      <c r="M157" s="1" t="s">
        <v>84</v>
      </c>
      <c r="N157" s="1" t="s">
        <v>153</v>
      </c>
      <c r="O157" s="1" t="s">
        <v>154</v>
      </c>
      <c r="P157" s="1" t="s">
        <v>69</v>
      </c>
      <c r="Q157" s="1" t="s">
        <v>87</v>
      </c>
      <c r="R157" s="23" t="s">
        <v>317</v>
      </c>
      <c r="S157" s="170">
        <v>130900</v>
      </c>
      <c r="T157" s="170"/>
      <c r="U157" s="170"/>
      <c r="V157" s="45" t="str">
        <f>IFERROR(IF(U157-T157 &lt;= 0, "", U157-T157), "")</f>
        <v/>
      </c>
      <c r="W157" s="23" t="s">
        <v>65</v>
      </c>
      <c r="X157" s="1" t="s">
        <v>155</v>
      </c>
      <c r="Y157" s="337">
        <v>23539</v>
      </c>
      <c r="Z157" s="171">
        <v>287.77999999999997</v>
      </c>
      <c r="AA157" s="171">
        <f>Tabela13[[#This Row],[VALOR/UN]]*Tabela13[[#This Row],[QUAN]]</f>
        <v>575.55999999999995</v>
      </c>
      <c r="AB157" s="251" t="str">
        <f>IFERROR(Tabela13[[#This Row],[TOTAL]]/Tabela13[[#This Row],[Km Rodado]],"")</f>
        <v/>
      </c>
    </row>
    <row r="158" spans="1:28" hidden="1">
      <c r="A158" s="1" t="s">
        <v>319</v>
      </c>
      <c r="C158" s="40">
        <v>2022</v>
      </c>
      <c r="D158" s="53">
        <v>44888</v>
      </c>
      <c r="F158" s="7" t="s">
        <v>301</v>
      </c>
      <c r="G158" s="1" t="s">
        <v>58</v>
      </c>
      <c r="H158" s="1" t="s">
        <v>5</v>
      </c>
      <c r="I158" s="351" t="s">
        <v>80</v>
      </c>
      <c r="J158" s="1">
        <v>2</v>
      </c>
      <c r="K158" s="1">
        <v>14</v>
      </c>
      <c r="L158" s="1" t="s">
        <v>22</v>
      </c>
      <c r="M158" s="1" t="s">
        <v>84</v>
      </c>
      <c r="N158" s="1" t="s">
        <v>153</v>
      </c>
      <c r="O158" s="1" t="s">
        <v>154</v>
      </c>
      <c r="P158" s="1" t="s">
        <v>69</v>
      </c>
      <c r="Q158" s="1" t="s">
        <v>87</v>
      </c>
      <c r="R158" s="1" t="s">
        <v>320</v>
      </c>
      <c r="S158" s="45">
        <v>16666</v>
      </c>
      <c r="V158" s="45" t="str">
        <f>IFERROR(IF(U158-T158 &lt;= 0, "", U158-T158), "")</f>
        <v/>
      </c>
      <c r="W158" s="1" t="s">
        <v>65</v>
      </c>
      <c r="X158" s="1" t="s">
        <v>155</v>
      </c>
      <c r="Y158" s="162">
        <v>23224</v>
      </c>
      <c r="Z158" s="169">
        <v>284.07</v>
      </c>
      <c r="AA158" s="169">
        <f>Tabela13[[#This Row],[VALOR/UN]]*Tabela13[[#This Row],[QUAN]]</f>
        <v>568.14</v>
      </c>
      <c r="AB158" s="251" t="str">
        <f>IFERROR(Tabela13[[#This Row],[TOTAL]]/Tabela13[[#This Row],[Km Rodado]],"")</f>
        <v/>
      </c>
    </row>
    <row r="159" spans="1:28" hidden="1">
      <c r="A159" s="23" t="s">
        <v>321</v>
      </c>
      <c r="B159" s="23"/>
      <c r="C159" s="40">
        <v>2022</v>
      </c>
      <c r="D159" s="53">
        <v>44889</v>
      </c>
      <c r="F159" s="7" t="s">
        <v>301</v>
      </c>
      <c r="G159" s="1" t="s">
        <v>58</v>
      </c>
      <c r="H159" s="1" t="s">
        <v>5</v>
      </c>
      <c r="I159" s="351" t="s">
        <v>66</v>
      </c>
      <c r="J159" s="1">
        <v>2</v>
      </c>
      <c r="K159" s="1">
        <v>15</v>
      </c>
      <c r="L159" s="1" t="s">
        <v>22</v>
      </c>
      <c r="M159" s="1" t="s">
        <v>75</v>
      </c>
      <c r="N159" s="23" t="s">
        <v>252</v>
      </c>
      <c r="O159" s="1" t="s">
        <v>253</v>
      </c>
      <c r="P159" s="1" t="s">
        <v>69</v>
      </c>
      <c r="Q159" s="1" t="s">
        <v>87</v>
      </c>
      <c r="R159" s="56" t="s">
        <v>123</v>
      </c>
      <c r="S159" s="45">
        <v>239250</v>
      </c>
      <c r="V159" s="45" t="str">
        <f>IFERROR(IF(U159-T159 &lt;= 0, "", U159-T159), "")</f>
        <v/>
      </c>
      <c r="W159" s="1" t="s">
        <v>65</v>
      </c>
      <c r="X159" s="1" t="s">
        <v>155</v>
      </c>
      <c r="Y159" s="162">
        <v>28097</v>
      </c>
      <c r="Z159" s="171">
        <v>281.88</v>
      </c>
      <c r="AA159" s="171">
        <f>Tabela13[[#This Row],[VALOR/UN]]*Tabela13[[#This Row],[QUAN]]</f>
        <v>563.76</v>
      </c>
      <c r="AB159" s="251" t="str">
        <f>IFERROR(Tabela13[[#This Row],[TOTAL]]/Tabela13[[#This Row],[Km Rodado]],"")</f>
        <v/>
      </c>
    </row>
    <row r="160" spans="1:28" hidden="1">
      <c r="A160" s="23" t="s">
        <v>322</v>
      </c>
      <c r="B160" s="23"/>
      <c r="C160" s="40">
        <v>2022</v>
      </c>
      <c r="D160" s="53">
        <v>44889</v>
      </c>
      <c r="F160" s="7" t="s">
        <v>301</v>
      </c>
      <c r="G160" s="1" t="s">
        <v>58</v>
      </c>
      <c r="H160" s="1" t="s">
        <v>12</v>
      </c>
      <c r="I160" s="351" t="s">
        <v>165</v>
      </c>
      <c r="J160" s="1">
        <v>2</v>
      </c>
      <c r="K160" s="1">
        <v>14</v>
      </c>
      <c r="L160" s="1" t="s">
        <v>24</v>
      </c>
      <c r="M160" s="1" t="s">
        <v>84</v>
      </c>
      <c r="N160" s="1" t="s">
        <v>153</v>
      </c>
      <c r="O160" s="1" t="s">
        <v>154</v>
      </c>
      <c r="P160" s="1" t="s">
        <v>69</v>
      </c>
      <c r="Q160" s="1" t="s">
        <v>87</v>
      </c>
      <c r="R160" s="1" t="s">
        <v>167</v>
      </c>
      <c r="S160" s="45">
        <v>50000</v>
      </c>
      <c r="V160" s="45" t="str">
        <f>IFERROR(IF(U160-T160 &lt;= 0, "", U160-T160), "")</f>
        <v/>
      </c>
      <c r="W160" s="1" t="s">
        <v>65</v>
      </c>
      <c r="X160" s="1" t="s">
        <v>155</v>
      </c>
      <c r="Y160" s="162">
        <v>23224</v>
      </c>
      <c r="Z160" s="169">
        <v>284.07</v>
      </c>
      <c r="AA160" s="169">
        <f>Tabela13[[#This Row],[VALOR/UN]]*Tabela13[[#This Row],[QUAN]]</f>
        <v>568.14</v>
      </c>
      <c r="AB160" s="251" t="str">
        <f>IFERROR(Tabela13[[#This Row],[TOTAL]]/Tabela13[[#This Row],[Km Rodado]],"")</f>
        <v/>
      </c>
    </row>
    <row r="161" spans="1:28" hidden="1">
      <c r="A161" s="1" t="s">
        <v>323</v>
      </c>
      <c r="C161" s="40">
        <v>2022</v>
      </c>
      <c r="D161" s="53">
        <v>44893</v>
      </c>
      <c r="F161" s="7" t="s">
        <v>301</v>
      </c>
      <c r="G161" s="1" t="s">
        <v>58</v>
      </c>
      <c r="H161" s="1" t="s">
        <v>9</v>
      </c>
      <c r="I161" s="351" t="s">
        <v>72</v>
      </c>
      <c r="J161" s="1">
        <v>2</v>
      </c>
      <c r="K161" s="1">
        <v>16</v>
      </c>
      <c r="L161" s="1" t="s">
        <v>22</v>
      </c>
      <c r="M161" s="1" t="s">
        <v>60</v>
      </c>
      <c r="N161" s="1" t="s">
        <v>67</v>
      </c>
      <c r="O161" s="1" t="s">
        <v>68</v>
      </c>
      <c r="P161" s="1" t="s">
        <v>69</v>
      </c>
      <c r="Q161" s="1" t="s">
        <v>63</v>
      </c>
      <c r="R161" s="1" t="s">
        <v>324</v>
      </c>
      <c r="S161" s="45">
        <v>62363</v>
      </c>
      <c r="V161" s="45" t="str">
        <f>IFERROR(IF(U161-T161 &lt;= 0, "", U161-T161), "")</f>
        <v/>
      </c>
      <c r="W161" s="1" t="s">
        <v>65</v>
      </c>
      <c r="X161" s="1" t="s">
        <v>71</v>
      </c>
      <c r="Y161" s="162">
        <v>1138</v>
      </c>
      <c r="Z161" s="169">
        <v>670</v>
      </c>
      <c r="AA161" s="169">
        <f>Tabela13[[#This Row],[VALOR/UN]]*Tabela13[[#This Row],[QUAN]]</f>
        <v>1340</v>
      </c>
      <c r="AB161" s="251" t="str">
        <f>IFERROR(Tabela13[[#This Row],[TOTAL]]/Tabela13[[#This Row],[Km Rodado]],"")</f>
        <v/>
      </c>
    </row>
    <row r="162" spans="1:28" hidden="1">
      <c r="A162" s="1" t="s">
        <v>325</v>
      </c>
      <c r="C162" s="40">
        <v>2022</v>
      </c>
      <c r="D162" s="53">
        <v>44893</v>
      </c>
      <c r="F162" s="7" t="s">
        <v>301</v>
      </c>
      <c r="G162" s="1" t="s">
        <v>58</v>
      </c>
      <c r="H162" s="1" t="s">
        <v>9</v>
      </c>
      <c r="I162" s="351" t="s">
        <v>72</v>
      </c>
      <c r="J162" s="1">
        <v>2</v>
      </c>
      <c r="K162" s="1">
        <v>16</v>
      </c>
      <c r="L162" s="1" t="s">
        <v>24</v>
      </c>
      <c r="M162" s="1" t="s">
        <v>60</v>
      </c>
      <c r="N162" s="1" t="s">
        <v>67</v>
      </c>
      <c r="O162" s="1" t="s">
        <v>68</v>
      </c>
      <c r="P162" s="1" t="s">
        <v>69</v>
      </c>
      <c r="Q162" s="1" t="s">
        <v>63</v>
      </c>
      <c r="R162" s="1" t="s">
        <v>324</v>
      </c>
      <c r="S162" s="45">
        <v>62364</v>
      </c>
      <c r="V162" s="45" t="str">
        <f>IFERROR(IF(U162-T162 &lt;= 0, "", U162-T162), "")</f>
        <v/>
      </c>
      <c r="W162" s="1" t="s">
        <v>65</v>
      </c>
      <c r="X162" s="1" t="s">
        <v>71</v>
      </c>
      <c r="Y162" s="162">
        <v>1138</v>
      </c>
      <c r="Z162" s="169">
        <v>670</v>
      </c>
      <c r="AA162" s="169">
        <f>Tabela13[[#This Row],[VALOR/UN]]*Tabela13[[#This Row],[QUAN]]</f>
        <v>1340</v>
      </c>
      <c r="AB162" s="251" t="str">
        <f>IFERROR(Tabela13[[#This Row],[TOTAL]]/Tabela13[[#This Row],[Km Rodado]],"")</f>
        <v/>
      </c>
    </row>
    <row r="163" spans="1:28" hidden="1">
      <c r="A163" s="1" t="s">
        <v>326</v>
      </c>
      <c r="C163" s="40">
        <v>2022</v>
      </c>
      <c r="D163" s="53">
        <v>44893</v>
      </c>
      <c r="F163" s="7" t="s">
        <v>301</v>
      </c>
      <c r="G163" s="1" t="s">
        <v>58</v>
      </c>
      <c r="H163" s="1" t="s">
        <v>9</v>
      </c>
      <c r="I163" s="351" t="s">
        <v>72</v>
      </c>
      <c r="J163" s="1">
        <v>2</v>
      </c>
      <c r="K163" s="1">
        <v>16</v>
      </c>
      <c r="L163" s="1" t="s">
        <v>22</v>
      </c>
      <c r="M163" s="1" t="s">
        <v>60</v>
      </c>
      <c r="N163" s="1" t="s">
        <v>67</v>
      </c>
      <c r="O163" s="1" t="s">
        <v>68</v>
      </c>
      <c r="P163" s="1" t="s">
        <v>69</v>
      </c>
      <c r="Q163" s="1" t="s">
        <v>63</v>
      </c>
      <c r="R163" s="1" t="s">
        <v>327</v>
      </c>
      <c r="S163" s="45">
        <v>70650</v>
      </c>
      <c r="V163" s="45" t="str">
        <f>IFERROR(IF(U163-T163 &lt;= 0, "", U163-T163), "")</f>
        <v/>
      </c>
      <c r="W163" s="1" t="s">
        <v>65</v>
      </c>
      <c r="X163" s="1" t="s">
        <v>71</v>
      </c>
      <c r="Y163" s="162">
        <v>1138</v>
      </c>
      <c r="Z163" s="169">
        <v>670</v>
      </c>
      <c r="AA163" s="169">
        <f>Tabela13[[#This Row],[VALOR/UN]]*Tabela13[[#This Row],[QUAN]]</f>
        <v>1340</v>
      </c>
      <c r="AB163" s="251" t="str">
        <f>IFERROR(Tabela13[[#This Row],[TOTAL]]/Tabela13[[#This Row],[Km Rodado]],"")</f>
        <v/>
      </c>
    </row>
    <row r="164" spans="1:28" hidden="1">
      <c r="A164" s="1" t="s">
        <v>328</v>
      </c>
      <c r="C164" s="40">
        <v>2022</v>
      </c>
      <c r="D164" s="53">
        <v>44893</v>
      </c>
      <c r="F164" s="7" t="s">
        <v>301</v>
      </c>
      <c r="G164" s="1" t="s">
        <v>58</v>
      </c>
      <c r="H164" s="1" t="s">
        <v>9</v>
      </c>
      <c r="I164" s="351" t="s">
        <v>72</v>
      </c>
      <c r="J164" s="1">
        <v>2</v>
      </c>
      <c r="K164" s="1">
        <v>16</v>
      </c>
      <c r="L164" s="1" t="s">
        <v>22</v>
      </c>
      <c r="M164" s="1" t="s">
        <v>60</v>
      </c>
      <c r="N164" s="1" t="s">
        <v>67</v>
      </c>
      <c r="O164" s="1" t="s">
        <v>68</v>
      </c>
      <c r="P164" s="1" t="s">
        <v>69</v>
      </c>
      <c r="Q164" s="1" t="s">
        <v>63</v>
      </c>
      <c r="R164" s="1" t="s">
        <v>329</v>
      </c>
      <c r="S164" s="45">
        <v>35520</v>
      </c>
      <c r="V164" s="45" t="str">
        <f>IFERROR(IF(U164-T164 &lt;= 0, "", U164-T164), "")</f>
        <v/>
      </c>
      <c r="W164" s="1" t="s">
        <v>65</v>
      </c>
      <c r="X164" s="1" t="s">
        <v>71</v>
      </c>
      <c r="Y164" s="162">
        <v>1138</v>
      </c>
      <c r="Z164" s="169">
        <v>670</v>
      </c>
      <c r="AA164" s="169">
        <f>Tabela13[[#This Row],[VALOR/UN]]*Tabela13[[#This Row],[QUAN]]</f>
        <v>1340</v>
      </c>
      <c r="AB164" s="251" t="str">
        <f>IFERROR(Tabela13[[#This Row],[TOTAL]]/Tabela13[[#This Row],[Km Rodado]],"")</f>
        <v/>
      </c>
    </row>
    <row r="165" spans="1:28" hidden="1">
      <c r="A165" s="1" t="s">
        <v>330</v>
      </c>
      <c r="C165" s="40">
        <v>2022</v>
      </c>
      <c r="D165" s="53">
        <v>44893</v>
      </c>
      <c r="F165" s="7" t="s">
        <v>301</v>
      </c>
      <c r="G165" s="1" t="s">
        <v>58</v>
      </c>
      <c r="H165" s="1" t="s">
        <v>5</v>
      </c>
      <c r="I165" s="351" t="s">
        <v>80</v>
      </c>
      <c r="J165" s="1">
        <v>2</v>
      </c>
      <c r="K165" s="1">
        <v>14</v>
      </c>
      <c r="L165" s="1" t="s">
        <v>24</v>
      </c>
      <c r="M165" s="1" t="s">
        <v>84</v>
      </c>
      <c r="N165" s="1" t="s">
        <v>153</v>
      </c>
      <c r="O165" s="1" t="s">
        <v>154</v>
      </c>
      <c r="P165" s="1" t="s">
        <v>69</v>
      </c>
      <c r="Q165" s="1" t="s">
        <v>87</v>
      </c>
      <c r="R165" s="1" t="s">
        <v>320</v>
      </c>
      <c r="S165" s="45">
        <v>19950</v>
      </c>
      <c r="V165" s="45" t="str">
        <f>IFERROR(IF(U165-T165 &lt;= 0, "", U165-T165), "")</f>
        <v/>
      </c>
      <c r="W165" s="1" t="s">
        <v>65</v>
      </c>
      <c r="X165" s="1" t="s">
        <v>155</v>
      </c>
      <c r="Y165" s="162">
        <v>23444</v>
      </c>
      <c r="Z165" s="169">
        <v>289.51</v>
      </c>
      <c r="AA165" s="169">
        <f>Tabela13[[#This Row],[VALOR/UN]]*Tabela13[[#This Row],[QUAN]]</f>
        <v>579.02</v>
      </c>
      <c r="AB165" s="251" t="str">
        <f>IFERROR(Tabela13[[#This Row],[TOTAL]]/Tabela13[[#This Row],[Km Rodado]],"")</f>
        <v/>
      </c>
    </row>
    <row r="166" spans="1:28" hidden="1">
      <c r="A166" s="1" t="s">
        <v>331</v>
      </c>
      <c r="C166" s="40">
        <v>2022</v>
      </c>
      <c r="D166" s="53">
        <v>44894</v>
      </c>
      <c r="F166" s="7" t="s">
        <v>301</v>
      </c>
      <c r="G166" s="1" t="s">
        <v>58</v>
      </c>
      <c r="H166" s="1" t="s">
        <v>5</v>
      </c>
      <c r="I166" s="351" t="s">
        <v>59</v>
      </c>
      <c r="J166" s="1">
        <v>2</v>
      </c>
      <c r="K166" s="1">
        <v>16</v>
      </c>
      <c r="L166" s="1" t="s">
        <v>22</v>
      </c>
      <c r="M166" s="1" t="s">
        <v>60</v>
      </c>
      <c r="N166" s="1" t="s">
        <v>67</v>
      </c>
      <c r="O166" s="1" t="s">
        <v>68</v>
      </c>
      <c r="P166" s="1" t="s">
        <v>69</v>
      </c>
      <c r="Q166" s="1" t="s">
        <v>63</v>
      </c>
      <c r="R166" s="1" t="s">
        <v>332</v>
      </c>
      <c r="S166" s="45">
        <v>67076</v>
      </c>
      <c r="V166" s="45" t="str">
        <f>IFERROR(IF(U166-T166 &lt;= 0, "", U166-T166), "")</f>
        <v/>
      </c>
      <c r="W166" s="1" t="s">
        <v>333</v>
      </c>
      <c r="X166" s="1" t="s">
        <v>71</v>
      </c>
      <c r="Y166" s="162">
        <v>1138</v>
      </c>
      <c r="Z166" s="169">
        <v>671</v>
      </c>
      <c r="AA166" s="169">
        <f>Tabela13[[#This Row],[VALOR/UN]]*Tabela13[[#This Row],[QUAN]]</f>
        <v>1342</v>
      </c>
      <c r="AB166" s="251" t="str">
        <f>IFERROR(Tabela13[[#This Row],[TOTAL]]/Tabela13[[#This Row],[Km Rodado]],"")</f>
        <v/>
      </c>
    </row>
    <row r="167" spans="1:28" hidden="1">
      <c r="A167" s="23" t="s">
        <v>334</v>
      </c>
      <c r="B167" s="23"/>
      <c r="C167" s="40">
        <v>2022</v>
      </c>
      <c r="D167" s="53">
        <v>44896</v>
      </c>
      <c r="F167" s="7" t="s">
        <v>335</v>
      </c>
      <c r="G167" s="1" t="s">
        <v>58</v>
      </c>
      <c r="H167" s="1" t="s">
        <v>14</v>
      </c>
      <c r="I167" s="351" t="s">
        <v>132</v>
      </c>
      <c r="J167" s="1">
        <v>2</v>
      </c>
      <c r="K167" s="1">
        <v>16</v>
      </c>
      <c r="L167" s="1" t="s">
        <v>22</v>
      </c>
      <c r="M167" s="1" t="s">
        <v>143</v>
      </c>
      <c r="N167" s="1" t="s">
        <v>291</v>
      </c>
      <c r="O167" s="1" t="s">
        <v>292</v>
      </c>
      <c r="P167" s="1" t="s">
        <v>69</v>
      </c>
      <c r="Q167" s="1" t="s">
        <v>144</v>
      </c>
      <c r="R167" s="1" t="s">
        <v>336</v>
      </c>
      <c r="S167" s="45">
        <v>31975</v>
      </c>
      <c r="V167" s="45" t="str">
        <f>IFERROR(IF(U167-T167 &lt;= 0, "", U167-T167), "")</f>
        <v/>
      </c>
      <c r="W167" s="1" t="s">
        <v>65</v>
      </c>
      <c r="X167" s="1" t="s">
        <v>155</v>
      </c>
      <c r="Y167" s="162">
        <v>23619</v>
      </c>
      <c r="Z167" s="169">
        <v>648.23</v>
      </c>
      <c r="AA167" s="169">
        <f>Tabela13[[#This Row],[VALOR/UN]]*Tabela13[[#This Row],[QUAN]]</f>
        <v>1296.46</v>
      </c>
      <c r="AB167" s="251" t="str">
        <f>IFERROR(Tabela13[[#This Row],[TOTAL]]/Tabela13[[#This Row],[Km Rodado]],"")</f>
        <v/>
      </c>
    </row>
    <row r="168" spans="1:28" hidden="1">
      <c r="A168" s="23" t="s">
        <v>337</v>
      </c>
      <c r="B168" s="23"/>
      <c r="C168" s="40">
        <v>2022</v>
      </c>
      <c r="D168" s="53">
        <v>44896</v>
      </c>
      <c r="F168" s="7" t="s">
        <v>335</v>
      </c>
      <c r="G168" s="1" t="s">
        <v>58</v>
      </c>
      <c r="H168" s="1" t="s">
        <v>14</v>
      </c>
      <c r="I168" s="351" t="s">
        <v>132</v>
      </c>
      <c r="J168" s="1">
        <v>2</v>
      </c>
      <c r="K168" s="1">
        <v>16</v>
      </c>
      <c r="L168" s="1" t="s">
        <v>24</v>
      </c>
      <c r="M168" s="1" t="s">
        <v>143</v>
      </c>
      <c r="N168" s="1" t="s">
        <v>291</v>
      </c>
      <c r="O168" s="1" t="s">
        <v>292</v>
      </c>
      <c r="P168" s="1" t="s">
        <v>69</v>
      </c>
      <c r="Q168" s="1" t="s">
        <v>144</v>
      </c>
      <c r="R168" s="1" t="s">
        <v>336</v>
      </c>
      <c r="S168" s="45">
        <v>31975</v>
      </c>
      <c r="V168" s="45" t="str">
        <f>IFERROR(IF(U168-T168 &lt;= 0, "", U168-T168), "")</f>
        <v/>
      </c>
      <c r="W168" s="1" t="s">
        <v>65</v>
      </c>
      <c r="X168" s="1" t="s">
        <v>155</v>
      </c>
      <c r="Y168" s="162">
        <v>23619</v>
      </c>
      <c r="Z168" s="169">
        <v>648.23</v>
      </c>
      <c r="AA168" s="169">
        <f>Tabela13[[#This Row],[VALOR/UN]]*Tabela13[[#This Row],[QUAN]]</f>
        <v>1296.46</v>
      </c>
      <c r="AB168" s="251" t="str">
        <f>IFERROR(Tabela13[[#This Row],[TOTAL]]/Tabela13[[#This Row],[Km Rodado]],"")</f>
        <v/>
      </c>
    </row>
    <row r="169" spans="1:28" hidden="1">
      <c r="A169" s="1" t="s">
        <v>338</v>
      </c>
      <c r="C169" s="40">
        <v>2022</v>
      </c>
      <c r="D169" s="53">
        <v>44896</v>
      </c>
      <c r="F169" s="7" t="s">
        <v>335</v>
      </c>
      <c r="G169" s="1" t="s">
        <v>58</v>
      </c>
      <c r="H169" s="1" t="s">
        <v>5</v>
      </c>
      <c r="I169" s="351" t="s">
        <v>80</v>
      </c>
      <c r="J169" s="1">
        <v>1</v>
      </c>
      <c r="K169" s="1">
        <v>14</v>
      </c>
      <c r="L169" s="1" t="s">
        <v>22</v>
      </c>
      <c r="M169" s="1" t="s">
        <v>84</v>
      </c>
      <c r="N169" s="1" t="s">
        <v>153</v>
      </c>
      <c r="O169" s="1" t="s">
        <v>154</v>
      </c>
      <c r="P169" s="1" t="s">
        <v>69</v>
      </c>
      <c r="Q169" s="1" t="s">
        <v>87</v>
      </c>
      <c r="R169" s="1" t="s">
        <v>227</v>
      </c>
      <c r="S169" s="45">
        <v>56200</v>
      </c>
      <c r="V169" s="45" t="str">
        <f>IFERROR(IF(U169-T169 &lt;= 0, "", U169-T169), "")</f>
        <v/>
      </c>
      <c r="W169" s="1" t="s">
        <v>65</v>
      </c>
      <c r="X169" s="1" t="s">
        <v>155</v>
      </c>
      <c r="Y169" s="162">
        <v>23452</v>
      </c>
      <c r="Z169" s="169">
        <v>289.51</v>
      </c>
      <c r="AA169" s="169">
        <f>Tabela13[[#This Row],[VALOR/UN]]*Tabela13[[#This Row],[QUAN]]</f>
        <v>289.51</v>
      </c>
      <c r="AB169" s="251" t="str">
        <f>IFERROR(Tabela13[[#This Row],[TOTAL]]/Tabela13[[#This Row],[Km Rodado]],"")</f>
        <v/>
      </c>
    </row>
    <row r="170" spans="1:28" hidden="1">
      <c r="A170" s="1" t="s">
        <v>339</v>
      </c>
      <c r="C170" s="40">
        <v>2022</v>
      </c>
      <c r="D170" s="53">
        <v>44900</v>
      </c>
      <c r="F170" s="7" t="s">
        <v>335</v>
      </c>
      <c r="G170" s="1" t="s">
        <v>58</v>
      </c>
      <c r="H170" s="1" t="s">
        <v>5</v>
      </c>
      <c r="I170" s="351" t="s">
        <v>83</v>
      </c>
      <c r="J170" s="1">
        <v>2</v>
      </c>
      <c r="K170" s="1">
        <v>16</v>
      </c>
      <c r="L170" s="1" t="s">
        <v>22</v>
      </c>
      <c r="M170" s="1" t="s">
        <v>143</v>
      </c>
      <c r="N170" s="1" t="s">
        <v>291</v>
      </c>
      <c r="O170" s="1" t="s">
        <v>292</v>
      </c>
      <c r="P170" s="1" t="s">
        <v>69</v>
      </c>
      <c r="Q170" s="1" t="s">
        <v>144</v>
      </c>
      <c r="R170" s="1" t="s">
        <v>225</v>
      </c>
      <c r="S170" s="45">
        <v>126400</v>
      </c>
      <c r="V170" s="45" t="str">
        <f>IFERROR(IF(U170-T170 &lt;= 0, "", U170-T170), "")</f>
        <v/>
      </c>
      <c r="W170" s="1" t="s">
        <v>65</v>
      </c>
      <c r="X170" s="1" t="s">
        <v>155</v>
      </c>
      <c r="Y170" s="162">
        <v>23634</v>
      </c>
      <c r="Z170" s="169">
        <v>648.23</v>
      </c>
      <c r="AA170" s="169">
        <f>Tabela13[[#This Row],[VALOR/UN]]*Tabela13[[#This Row],[QUAN]]</f>
        <v>1296.46</v>
      </c>
      <c r="AB170" s="251" t="str">
        <f>IFERROR(Tabela13[[#This Row],[TOTAL]]/Tabela13[[#This Row],[Km Rodado]],"")</f>
        <v/>
      </c>
    </row>
    <row r="171" spans="1:28" hidden="1">
      <c r="A171" s="1" t="s">
        <v>340</v>
      </c>
      <c r="C171" s="40">
        <v>2022</v>
      </c>
      <c r="D171" s="53">
        <v>44900</v>
      </c>
      <c r="F171" s="7" t="s">
        <v>335</v>
      </c>
      <c r="G171" s="1" t="s">
        <v>58</v>
      </c>
      <c r="H171" s="1" t="s">
        <v>5</v>
      </c>
      <c r="I171" s="351" t="s">
        <v>83</v>
      </c>
      <c r="J171" s="1">
        <v>2</v>
      </c>
      <c r="K171" s="1">
        <v>15</v>
      </c>
      <c r="L171" s="1" t="s">
        <v>22</v>
      </c>
      <c r="M171" s="1" t="s">
        <v>75</v>
      </c>
      <c r="N171" s="23" t="s">
        <v>252</v>
      </c>
      <c r="O171" s="1" t="s">
        <v>253</v>
      </c>
      <c r="P171" s="1" t="s">
        <v>69</v>
      </c>
      <c r="Q171" s="1" t="s">
        <v>77</v>
      </c>
      <c r="R171" s="56" t="s">
        <v>91</v>
      </c>
      <c r="S171" s="45">
        <v>141946</v>
      </c>
      <c r="V171" s="45" t="str">
        <f>IFERROR(IF(U171-T171 &lt;= 0, "", U171-T171), "")</f>
        <v/>
      </c>
      <c r="W171" s="1" t="s">
        <v>65</v>
      </c>
      <c r="X171" s="1" t="s">
        <v>155</v>
      </c>
      <c r="Y171" s="162">
        <v>28097</v>
      </c>
      <c r="Z171" s="171">
        <v>281.88</v>
      </c>
      <c r="AA171" s="171">
        <f>Tabela13[[#This Row],[VALOR/UN]]*Tabela13[[#This Row],[QUAN]]</f>
        <v>563.76</v>
      </c>
      <c r="AB171" s="251" t="str">
        <f>IFERROR(Tabela13[[#This Row],[TOTAL]]/Tabela13[[#This Row],[Km Rodado]],"")</f>
        <v/>
      </c>
    </row>
    <row r="172" spans="1:28" hidden="1">
      <c r="A172" s="1" t="s">
        <v>341</v>
      </c>
      <c r="C172" s="40">
        <v>2022</v>
      </c>
      <c r="D172" s="53">
        <v>44900</v>
      </c>
      <c r="F172" s="7" t="s">
        <v>335</v>
      </c>
      <c r="G172" s="1" t="s">
        <v>58</v>
      </c>
      <c r="H172" s="1" t="s">
        <v>5</v>
      </c>
      <c r="I172" s="351" t="s">
        <v>83</v>
      </c>
      <c r="J172" s="1">
        <v>2</v>
      </c>
      <c r="K172" s="1">
        <v>15</v>
      </c>
      <c r="L172" s="1" t="s">
        <v>24</v>
      </c>
      <c r="M172" s="1" t="s">
        <v>75</v>
      </c>
      <c r="N172" s="23" t="s">
        <v>252</v>
      </c>
      <c r="O172" s="1" t="s">
        <v>253</v>
      </c>
      <c r="P172" s="1" t="s">
        <v>69</v>
      </c>
      <c r="Q172" s="1" t="s">
        <v>77</v>
      </c>
      <c r="R172" s="56" t="s">
        <v>91</v>
      </c>
      <c r="S172" s="45">
        <v>141946</v>
      </c>
      <c r="V172" s="45" t="str">
        <f>IFERROR(IF(U172-T172 &lt;= 0, "", U172-T172), "")</f>
        <v/>
      </c>
      <c r="W172" s="1" t="s">
        <v>65</v>
      </c>
      <c r="X172" s="1" t="s">
        <v>155</v>
      </c>
      <c r="Y172" s="162">
        <v>28097</v>
      </c>
      <c r="Z172" s="171">
        <v>281.88</v>
      </c>
      <c r="AA172" s="171">
        <f>Tabela13[[#This Row],[VALOR/UN]]*Tabela13[[#This Row],[QUAN]]</f>
        <v>563.76</v>
      </c>
      <c r="AB172" s="251" t="str">
        <f>IFERROR(Tabela13[[#This Row],[TOTAL]]/Tabela13[[#This Row],[Km Rodado]],"")</f>
        <v/>
      </c>
    </row>
    <row r="173" spans="1:28" hidden="1">
      <c r="A173" s="1" t="s">
        <v>342</v>
      </c>
      <c r="C173" s="40">
        <v>2022</v>
      </c>
      <c r="D173" s="53">
        <v>44900</v>
      </c>
      <c r="F173" s="7" t="s">
        <v>335</v>
      </c>
      <c r="G173" s="1" t="s">
        <v>58</v>
      </c>
      <c r="H173" s="1" t="s">
        <v>5</v>
      </c>
      <c r="I173" s="351" t="s">
        <v>83</v>
      </c>
      <c r="J173" s="1">
        <v>2</v>
      </c>
      <c r="K173" s="1">
        <v>15</v>
      </c>
      <c r="L173" s="1" t="s">
        <v>22</v>
      </c>
      <c r="M173" s="1" t="s">
        <v>75</v>
      </c>
      <c r="N173" s="23" t="s">
        <v>252</v>
      </c>
      <c r="O173" s="1" t="s">
        <v>253</v>
      </c>
      <c r="P173" s="1" t="s">
        <v>69</v>
      </c>
      <c r="Q173" s="1" t="s">
        <v>77</v>
      </c>
      <c r="R173" s="56" t="s">
        <v>93</v>
      </c>
      <c r="S173" s="45">
        <v>127000</v>
      </c>
      <c r="V173" s="45" t="str">
        <f>IFERROR(IF(U173-T173 &lt;= 0, "", U173-T173), "")</f>
        <v/>
      </c>
      <c r="W173" s="1" t="s">
        <v>65</v>
      </c>
      <c r="X173" s="1" t="s">
        <v>155</v>
      </c>
      <c r="Y173" s="162">
        <v>28097</v>
      </c>
      <c r="Z173" s="171">
        <v>281.88</v>
      </c>
      <c r="AA173" s="169">
        <f>Tabela13[[#This Row],[VALOR/UN]]*Tabela13[[#This Row],[QUAN]]</f>
        <v>563.76</v>
      </c>
      <c r="AB173" s="251" t="str">
        <f>IFERROR(Tabela13[[#This Row],[TOTAL]]/Tabela13[[#This Row],[Km Rodado]],"")</f>
        <v/>
      </c>
    </row>
    <row r="174" spans="1:28" hidden="1">
      <c r="A174" s="1" t="s">
        <v>343</v>
      </c>
      <c r="C174" s="40">
        <v>2022</v>
      </c>
      <c r="D174" s="53">
        <v>44900</v>
      </c>
      <c r="F174" s="7" t="s">
        <v>344</v>
      </c>
      <c r="G174" s="1" t="s">
        <v>58</v>
      </c>
      <c r="H174" s="1" t="s">
        <v>5</v>
      </c>
      <c r="I174" s="351" t="s">
        <v>83</v>
      </c>
      <c r="J174" s="1">
        <v>1</v>
      </c>
      <c r="K174" s="1">
        <v>15</v>
      </c>
      <c r="L174" s="1" t="s">
        <v>24</v>
      </c>
      <c r="M174" s="1" t="s">
        <v>75</v>
      </c>
      <c r="N174" s="23" t="s">
        <v>252</v>
      </c>
      <c r="O174" s="1" t="s">
        <v>253</v>
      </c>
      <c r="P174" s="1" t="s">
        <v>69</v>
      </c>
      <c r="Q174" s="1" t="s">
        <v>77</v>
      </c>
      <c r="R174" s="56" t="s">
        <v>93</v>
      </c>
      <c r="S174" s="45">
        <v>127000</v>
      </c>
      <c r="V174" s="45" t="str">
        <f>IFERROR(IF(U174-T174 &lt;= 0, "", U174-T174), "")</f>
        <v/>
      </c>
      <c r="W174" s="1" t="s">
        <v>65</v>
      </c>
      <c r="X174" s="1" t="s">
        <v>155</v>
      </c>
      <c r="Y174" s="162">
        <v>28097</v>
      </c>
      <c r="Z174" s="169">
        <v>281.88</v>
      </c>
      <c r="AA174" s="171">
        <f>Tabela13[[#This Row],[VALOR/UN]]*Tabela13[[#This Row],[QUAN]]</f>
        <v>281.88</v>
      </c>
      <c r="AB174" s="251" t="str">
        <f>IFERROR(Tabela13[[#This Row],[TOTAL]]/Tabela13[[#This Row],[Km Rodado]],"")</f>
        <v/>
      </c>
    </row>
    <row r="175" spans="1:28" hidden="1">
      <c r="A175" s="1" t="s">
        <v>345</v>
      </c>
      <c r="C175" s="40">
        <v>2022</v>
      </c>
      <c r="D175" s="53">
        <v>44900</v>
      </c>
      <c r="F175" s="7" t="s">
        <v>335</v>
      </c>
      <c r="G175" s="1" t="s">
        <v>58</v>
      </c>
      <c r="H175" s="1" t="s">
        <v>5</v>
      </c>
      <c r="I175" s="351" t="s">
        <v>83</v>
      </c>
      <c r="J175" s="1">
        <v>2</v>
      </c>
      <c r="K175" s="1">
        <v>16</v>
      </c>
      <c r="L175" s="1" t="s">
        <v>24</v>
      </c>
      <c r="M175" s="1" t="s">
        <v>60</v>
      </c>
      <c r="N175" s="1" t="s">
        <v>67</v>
      </c>
      <c r="O175" s="1" t="s">
        <v>68</v>
      </c>
      <c r="P175" s="1" t="s">
        <v>69</v>
      </c>
      <c r="Q175" s="1" t="s">
        <v>63</v>
      </c>
      <c r="R175" s="1" t="s">
        <v>98</v>
      </c>
      <c r="S175" s="45">
        <v>80600</v>
      </c>
      <c r="V175" s="45" t="str">
        <f>IFERROR(IF(U175-T175 &lt;= 0, "", U175-T175), "")</f>
        <v/>
      </c>
      <c r="W175" s="1" t="s">
        <v>65</v>
      </c>
      <c r="X175" s="1" t="s">
        <v>71</v>
      </c>
      <c r="Y175" s="162">
        <v>1138</v>
      </c>
      <c r="Z175" s="169">
        <v>670</v>
      </c>
      <c r="AA175" s="169">
        <f>Tabela13[[#This Row],[VALOR/UN]]*Tabela13[[#This Row],[QUAN]]</f>
        <v>1340</v>
      </c>
      <c r="AB175" s="251" t="str">
        <f>IFERROR(Tabela13[[#This Row],[TOTAL]]/Tabela13[[#This Row],[Km Rodado]],"")</f>
        <v/>
      </c>
    </row>
    <row r="176" spans="1:28" hidden="1">
      <c r="A176" s="1" t="s">
        <v>346</v>
      </c>
      <c r="C176" s="40">
        <v>2022</v>
      </c>
      <c r="D176" s="53">
        <v>44901</v>
      </c>
      <c r="F176" s="7" t="s">
        <v>335</v>
      </c>
      <c r="G176" s="1" t="s">
        <v>58</v>
      </c>
      <c r="H176" s="1" t="s">
        <v>14</v>
      </c>
      <c r="I176" s="351" t="s">
        <v>132</v>
      </c>
      <c r="J176" s="1">
        <v>1</v>
      </c>
      <c r="K176" s="1">
        <v>16</v>
      </c>
      <c r="L176" s="1" t="s">
        <v>24</v>
      </c>
      <c r="M176" s="1" t="s">
        <v>60</v>
      </c>
      <c r="N176" s="1" t="s">
        <v>67</v>
      </c>
      <c r="O176" s="1" t="s">
        <v>68</v>
      </c>
      <c r="P176" s="1" t="s">
        <v>69</v>
      </c>
      <c r="Q176" s="1" t="s">
        <v>63</v>
      </c>
      <c r="R176" s="1" t="s">
        <v>296</v>
      </c>
      <c r="S176" s="45">
        <v>72920</v>
      </c>
      <c r="V176" s="45" t="str">
        <f>IFERROR(IF(U176-T176 &lt;= 0, "", U176-T176), "")</f>
        <v/>
      </c>
      <c r="W176" s="1" t="s">
        <v>65</v>
      </c>
      <c r="X176" s="1" t="s">
        <v>71</v>
      </c>
      <c r="Y176" s="162">
        <v>23635</v>
      </c>
      <c r="Z176" s="169">
        <v>670</v>
      </c>
      <c r="AA176" s="169">
        <f>Tabela13[[#This Row],[VALOR/UN]]*Tabela13[[#This Row],[QUAN]]</f>
        <v>670</v>
      </c>
      <c r="AB176" s="251" t="str">
        <f>IFERROR(Tabela13[[#This Row],[TOTAL]]/Tabela13[[#This Row],[Km Rodado]],"")</f>
        <v/>
      </c>
    </row>
    <row r="177" spans="1:28" hidden="1">
      <c r="A177" s="1" t="s">
        <v>347</v>
      </c>
      <c r="C177" s="40">
        <v>2022</v>
      </c>
      <c r="D177" s="53">
        <v>44901</v>
      </c>
      <c r="F177" s="7" t="s">
        <v>335</v>
      </c>
      <c r="G177" s="1" t="s">
        <v>58</v>
      </c>
      <c r="H177" s="1" t="s">
        <v>5</v>
      </c>
      <c r="I177" s="351" t="s">
        <v>66</v>
      </c>
      <c r="J177" s="1">
        <v>2</v>
      </c>
      <c r="K177" s="1">
        <v>16</v>
      </c>
      <c r="L177" s="1" t="s">
        <v>22</v>
      </c>
      <c r="M177" s="1" t="s">
        <v>60</v>
      </c>
      <c r="N177" s="1" t="s">
        <v>67</v>
      </c>
      <c r="O177" s="1" t="s">
        <v>68</v>
      </c>
      <c r="P177" s="1" t="s">
        <v>69</v>
      </c>
      <c r="Q177" s="1" t="s">
        <v>63</v>
      </c>
      <c r="R177" s="1" t="s">
        <v>348</v>
      </c>
      <c r="S177" s="45">
        <v>171387</v>
      </c>
      <c r="V177" s="45" t="str">
        <f>IFERROR(IF(U177-T177 &lt;= 0, "", U177-T177), "")</f>
        <v/>
      </c>
      <c r="W177" s="1" t="s">
        <v>65</v>
      </c>
      <c r="X177" s="1" t="s">
        <v>71</v>
      </c>
      <c r="Y177" s="162">
        <v>1138</v>
      </c>
      <c r="Z177" s="169">
        <v>670</v>
      </c>
      <c r="AA177" s="169">
        <f>Tabela13[[#This Row],[VALOR/UN]]*Tabela13[[#This Row],[QUAN]]</f>
        <v>1340</v>
      </c>
      <c r="AB177" s="251" t="str">
        <f>IFERROR(Tabela13[[#This Row],[TOTAL]]/Tabela13[[#This Row],[Km Rodado]],"")</f>
        <v/>
      </c>
    </row>
    <row r="178" spans="1:28" hidden="1">
      <c r="A178" s="1" t="s">
        <v>349</v>
      </c>
      <c r="C178" s="40">
        <v>2022</v>
      </c>
      <c r="D178" s="53">
        <v>44901</v>
      </c>
      <c r="F178" s="7" t="s">
        <v>335</v>
      </c>
      <c r="G178" s="1" t="s">
        <v>58</v>
      </c>
      <c r="H178" s="1" t="s">
        <v>5</v>
      </c>
      <c r="I178" s="351" t="s">
        <v>66</v>
      </c>
      <c r="J178" s="1">
        <v>2</v>
      </c>
      <c r="K178" s="1">
        <v>16</v>
      </c>
      <c r="L178" s="1" t="s">
        <v>24</v>
      </c>
      <c r="M178" s="1" t="s">
        <v>60</v>
      </c>
      <c r="N178" s="1" t="s">
        <v>67</v>
      </c>
      <c r="O178" s="1" t="s">
        <v>68</v>
      </c>
      <c r="P178" s="1" t="s">
        <v>69</v>
      </c>
      <c r="Q178" s="1" t="s">
        <v>63</v>
      </c>
      <c r="R178" s="1" t="s">
        <v>348</v>
      </c>
      <c r="S178" s="45">
        <v>171387</v>
      </c>
      <c r="V178" s="45" t="str">
        <f>IFERROR(IF(U178-T178 &lt;= 0, "", U178-T178), "")</f>
        <v/>
      </c>
      <c r="W178" s="1" t="s">
        <v>65</v>
      </c>
      <c r="X178" s="1" t="s">
        <v>71</v>
      </c>
      <c r="Y178" s="162">
        <v>1138</v>
      </c>
      <c r="Z178" s="169">
        <v>670</v>
      </c>
      <c r="AA178" s="169">
        <f>Tabela13[[#This Row],[VALOR/UN]]*Tabela13[[#This Row],[QUAN]]</f>
        <v>1340</v>
      </c>
      <c r="AB178" s="251" t="str">
        <f>IFERROR(Tabela13[[#This Row],[TOTAL]]/Tabela13[[#This Row],[Km Rodado]],"")</f>
        <v/>
      </c>
    </row>
    <row r="179" spans="1:28" hidden="1">
      <c r="A179" s="1" t="s">
        <v>350</v>
      </c>
      <c r="C179" s="40">
        <v>2022</v>
      </c>
      <c r="D179" s="53">
        <v>44901</v>
      </c>
      <c r="F179" s="7" t="s">
        <v>335</v>
      </c>
      <c r="G179" s="1" t="s">
        <v>58</v>
      </c>
      <c r="H179" s="1" t="s">
        <v>5</v>
      </c>
      <c r="I179" s="351" t="s">
        <v>80</v>
      </c>
      <c r="J179" s="1">
        <v>2</v>
      </c>
      <c r="K179" s="1">
        <v>16</v>
      </c>
      <c r="L179" s="1" t="s">
        <v>22</v>
      </c>
      <c r="M179" s="1" t="s">
        <v>60</v>
      </c>
      <c r="N179" s="1" t="s">
        <v>67</v>
      </c>
      <c r="O179" s="1" t="s">
        <v>68</v>
      </c>
      <c r="P179" s="1" t="s">
        <v>69</v>
      </c>
      <c r="Q179" s="1" t="s">
        <v>63</v>
      </c>
      <c r="R179" s="1" t="s">
        <v>157</v>
      </c>
      <c r="S179" s="45">
        <v>57986</v>
      </c>
      <c r="V179" s="45" t="str">
        <f>IFERROR(IF(U179-T179 &lt;= 0, "", U179-T179), "")</f>
        <v/>
      </c>
      <c r="W179" s="1" t="s">
        <v>65</v>
      </c>
      <c r="X179" s="1" t="s">
        <v>71</v>
      </c>
      <c r="Y179" s="162">
        <v>23635</v>
      </c>
      <c r="Z179" s="169">
        <v>670</v>
      </c>
      <c r="AA179" s="169">
        <f>Tabela13[[#This Row],[VALOR/UN]]*Tabela13[[#This Row],[QUAN]]</f>
        <v>1340</v>
      </c>
      <c r="AB179" s="251" t="str">
        <f>IFERROR(Tabela13[[#This Row],[TOTAL]]/Tabela13[[#This Row],[Km Rodado]],"")</f>
        <v/>
      </c>
    </row>
    <row r="180" spans="1:28" hidden="1">
      <c r="A180" s="1" t="s">
        <v>351</v>
      </c>
      <c r="C180" s="40">
        <v>2022</v>
      </c>
      <c r="D180" s="53">
        <v>44901</v>
      </c>
      <c r="F180" s="7" t="s">
        <v>335</v>
      </c>
      <c r="G180" s="1" t="s">
        <v>58</v>
      </c>
      <c r="H180" s="1" t="s">
        <v>5</v>
      </c>
      <c r="I180" s="351" t="s">
        <v>80</v>
      </c>
      <c r="J180" s="1">
        <v>2</v>
      </c>
      <c r="K180" s="1">
        <v>16</v>
      </c>
      <c r="L180" s="1" t="s">
        <v>24</v>
      </c>
      <c r="M180" s="1" t="s">
        <v>60</v>
      </c>
      <c r="N180" s="1" t="s">
        <v>67</v>
      </c>
      <c r="O180" s="1" t="s">
        <v>68</v>
      </c>
      <c r="P180" s="1" t="s">
        <v>69</v>
      </c>
      <c r="Q180" s="1" t="s">
        <v>63</v>
      </c>
      <c r="R180" s="1" t="s">
        <v>157</v>
      </c>
      <c r="S180" s="45">
        <v>57986</v>
      </c>
      <c r="V180" s="45" t="str">
        <f>IFERROR(IF(U180-T180 &lt;= 0, "", U180-T180), "")</f>
        <v/>
      </c>
      <c r="W180" s="1" t="s">
        <v>65</v>
      </c>
      <c r="X180" s="1" t="s">
        <v>71</v>
      </c>
      <c r="Y180" s="162">
        <v>23635</v>
      </c>
      <c r="Z180" s="169">
        <v>670</v>
      </c>
      <c r="AA180" s="169">
        <f>Tabela13[[#This Row],[VALOR/UN]]*Tabela13[[#This Row],[QUAN]]</f>
        <v>1340</v>
      </c>
      <c r="AB180" s="251" t="str">
        <f>IFERROR(Tabela13[[#This Row],[TOTAL]]/Tabela13[[#This Row],[Km Rodado]],"")</f>
        <v/>
      </c>
    </row>
    <row r="181" spans="1:28" hidden="1">
      <c r="A181" s="1" t="s">
        <v>352</v>
      </c>
      <c r="C181" s="40">
        <v>2022</v>
      </c>
      <c r="D181" s="53">
        <v>44901</v>
      </c>
      <c r="F181" s="7" t="s">
        <v>335</v>
      </c>
      <c r="G181" s="1" t="s">
        <v>58</v>
      </c>
      <c r="H181" s="1" t="s">
        <v>248</v>
      </c>
      <c r="I181" s="351" t="s">
        <v>353</v>
      </c>
      <c r="J181" s="1">
        <v>2</v>
      </c>
      <c r="K181" s="1">
        <v>16</v>
      </c>
      <c r="L181" s="1" t="s">
        <v>24</v>
      </c>
      <c r="M181" s="1" t="s">
        <v>60</v>
      </c>
      <c r="N181" s="1" t="s">
        <v>67</v>
      </c>
      <c r="O181" s="1" t="s">
        <v>68</v>
      </c>
      <c r="P181" s="1" t="s">
        <v>69</v>
      </c>
      <c r="Q181" s="1" t="s">
        <v>63</v>
      </c>
      <c r="R181" s="1" t="s">
        <v>354</v>
      </c>
      <c r="S181" s="45">
        <v>48165</v>
      </c>
      <c r="V181" s="45" t="str">
        <f>IFERROR(IF(U181-T181 &lt;= 0, "", U181-T181), "")</f>
        <v/>
      </c>
      <c r="W181" s="1" t="s">
        <v>65</v>
      </c>
      <c r="X181" s="1" t="s">
        <v>71</v>
      </c>
      <c r="Y181" s="162">
        <v>23635</v>
      </c>
      <c r="Z181" s="169">
        <v>670</v>
      </c>
      <c r="AA181" s="169">
        <f>Tabela13[[#This Row],[VALOR/UN]]*Tabela13[[#This Row],[QUAN]]</f>
        <v>1340</v>
      </c>
      <c r="AB181" s="251" t="str">
        <f>IFERROR(Tabela13[[#This Row],[TOTAL]]/Tabela13[[#This Row],[Km Rodado]],"")</f>
        <v/>
      </c>
    </row>
    <row r="182" spans="1:28" hidden="1">
      <c r="A182" s="1" t="s">
        <v>355</v>
      </c>
      <c r="C182" s="40">
        <v>2022</v>
      </c>
      <c r="D182" s="53">
        <v>44901</v>
      </c>
      <c r="F182" s="7" t="s">
        <v>335</v>
      </c>
      <c r="G182" s="1" t="s">
        <v>58</v>
      </c>
      <c r="H182" s="1" t="s">
        <v>248</v>
      </c>
      <c r="I182" s="351" t="s">
        <v>353</v>
      </c>
      <c r="J182" s="1">
        <v>2</v>
      </c>
      <c r="K182" s="1">
        <v>16</v>
      </c>
      <c r="L182" s="1" t="s">
        <v>24</v>
      </c>
      <c r="M182" s="1" t="s">
        <v>60</v>
      </c>
      <c r="N182" s="1" t="s">
        <v>67</v>
      </c>
      <c r="O182" s="1" t="s">
        <v>68</v>
      </c>
      <c r="P182" s="1" t="s">
        <v>69</v>
      </c>
      <c r="Q182" s="1" t="s">
        <v>63</v>
      </c>
      <c r="R182" s="1" t="s">
        <v>354</v>
      </c>
      <c r="S182" s="45">
        <v>48165</v>
      </c>
      <c r="V182" s="45" t="str">
        <f>IFERROR(IF(U182-T182 &lt;= 0, "", U182-T182), "")</f>
        <v/>
      </c>
      <c r="W182" s="1" t="s">
        <v>65</v>
      </c>
      <c r="X182" s="1" t="s">
        <v>71</v>
      </c>
      <c r="Y182" s="162">
        <v>23635</v>
      </c>
      <c r="Z182" s="169">
        <v>670</v>
      </c>
      <c r="AA182" s="169">
        <f>Tabela13[[#This Row],[VALOR/UN]]*Tabela13[[#This Row],[QUAN]]</f>
        <v>1340</v>
      </c>
      <c r="AB182" s="251" t="str">
        <f>IFERROR(Tabela13[[#This Row],[TOTAL]]/Tabela13[[#This Row],[Km Rodado]],"")</f>
        <v/>
      </c>
    </row>
    <row r="183" spans="1:28" hidden="1">
      <c r="A183" s="1" t="s">
        <v>356</v>
      </c>
      <c r="C183" s="40">
        <v>2022</v>
      </c>
      <c r="D183" s="53">
        <v>44904</v>
      </c>
      <c r="F183" s="7" t="s">
        <v>335</v>
      </c>
      <c r="G183" s="1" t="s">
        <v>58</v>
      </c>
      <c r="H183" s="1" t="s">
        <v>5</v>
      </c>
      <c r="I183" s="351" t="s">
        <v>104</v>
      </c>
      <c r="J183" s="1">
        <v>2</v>
      </c>
      <c r="K183" s="1">
        <v>14</v>
      </c>
      <c r="L183" s="1" t="s">
        <v>22</v>
      </c>
      <c r="M183" s="1" t="s">
        <v>84</v>
      </c>
      <c r="N183" s="1" t="s">
        <v>153</v>
      </c>
      <c r="O183" s="1" t="s">
        <v>154</v>
      </c>
      <c r="P183" s="1" t="s">
        <v>69</v>
      </c>
      <c r="Q183" s="1" t="s">
        <v>102</v>
      </c>
      <c r="R183" s="1" t="s">
        <v>218</v>
      </c>
      <c r="S183" s="45">
        <v>129350</v>
      </c>
      <c r="V183" s="45" t="str">
        <f>IFERROR(IF(U183-T183 &lt;= 0, "", U183-T183), "")</f>
        <v/>
      </c>
      <c r="W183" s="1" t="s">
        <v>65</v>
      </c>
      <c r="X183" s="1" t="s">
        <v>155</v>
      </c>
      <c r="Y183" s="162">
        <v>23444</v>
      </c>
      <c r="Z183" s="169">
        <v>289.51</v>
      </c>
      <c r="AA183" s="169">
        <f>Tabela13[[#This Row],[VALOR/UN]]*Tabela13[[#This Row],[QUAN]]</f>
        <v>579.02</v>
      </c>
      <c r="AB183" s="251" t="str">
        <f>IFERROR(Tabela13[[#This Row],[TOTAL]]/Tabela13[[#This Row],[Km Rodado]],"")</f>
        <v/>
      </c>
    </row>
    <row r="184" spans="1:28" hidden="1">
      <c r="A184" s="1" t="s">
        <v>357</v>
      </c>
      <c r="C184" s="40">
        <v>2022</v>
      </c>
      <c r="D184" s="53">
        <v>44904</v>
      </c>
      <c r="F184" s="1" t="s">
        <v>335</v>
      </c>
      <c r="G184" s="1" t="s">
        <v>58</v>
      </c>
      <c r="H184" s="1" t="s">
        <v>5</v>
      </c>
      <c r="I184" s="351" t="s">
        <v>80</v>
      </c>
      <c r="J184" s="1">
        <v>2</v>
      </c>
      <c r="K184" s="1">
        <v>14</v>
      </c>
      <c r="L184" s="1" t="s">
        <v>22</v>
      </c>
      <c r="M184" s="1" t="s">
        <v>84</v>
      </c>
      <c r="N184" s="1" t="s">
        <v>153</v>
      </c>
      <c r="O184" s="1" t="s">
        <v>154</v>
      </c>
      <c r="P184" s="1" t="s">
        <v>69</v>
      </c>
      <c r="Q184" s="1" t="s">
        <v>100</v>
      </c>
      <c r="R184" s="1" t="s">
        <v>146</v>
      </c>
      <c r="S184" s="45">
        <v>116857</v>
      </c>
      <c r="V184" s="45" t="str">
        <f>IFERROR(IF(U184-T184 &lt;= 0, "", U184-T184), "")</f>
        <v/>
      </c>
      <c r="W184" s="1" t="s">
        <v>65</v>
      </c>
      <c r="X184" s="1" t="s">
        <v>155</v>
      </c>
      <c r="Y184" s="162">
        <v>23444</v>
      </c>
      <c r="Z184" s="169">
        <v>289.51</v>
      </c>
      <c r="AA184" s="169">
        <f>Tabela13[[#This Row],[VALOR/UN]]*Tabela13[[#This Row],[QUAN]]</f>
        <v>579.02</v>
      </c>
      <c r="AB184" s="251" t="str">
        <f>IFERROR(Tabela13[[#This Row],[TOTAL]]/Tabela13[[#This Row],[Km Rodado]],"")</f>
        <v/>
      </c>
    </row>
    <row r="185" spans="1:28" hidden="1">
      <c r="A185" s="23" t="s">
        <v>358</v>
      </c>
      <c r="B185" s="23"/>
      <c r="C185" s="40">
        <v>2022</v>
      </c>
      <c r="D185" s="53">
        <v>44904</v>
      </c>
      <c r="F185" s="7" t="s">
        <v>335</v>
      </c>
      <c r="G185" s="1" t="s">
        <v>58</v>
      </c>
      <c r="H185" s="1" t="s">
        <v>12</v>
      </c>
      <c r="I185" s="351" t="s">
        <v>99</v>
      </c>
      <c r="J185" s="1">
        <v>2</v>
      </c>
      <c r="K185" s="1">
        <v>14</v>
      </c>
      <c r="L185" s="1" t="s">
        <v>22</v>
      </c>
      <c r="M185" s="1" t="s">
        <v>84</v>
      </c>
      <c r="N185" s="1" t="s">
        <v>153</v>
      </c>
      <c r="O185" s="1" t="s">
        <v>154</v>
      </c>
      <c r="P185" s="1" t="s">
        <v>69</v>
      </c>
      <c r="Q185" s="1" t="s">
        <v>87</v>
      </c>
      <c r="R185" s="1" t="s">
        <v>120</v>
      </c>
      <c r="S185" s="45">
        <v>58700</v>
      </c>
      <c r="V185" s="45" t="str">
        <f>IFERROR(IF(U185-T185 &lt;= 0, "", U185-T185), "")</f>
        <v/>
      </c>
      <c r="W185" s="1" t="s">
        <v>65</v>
      </c>
      <c r="X185" s="1" t="s">
        <v>155</v>
      </c>
      <c r="Y185" s="162">
        <v>23444</v>
      </c>
      <c r="Z185" s="169">
        <v>289.51</v>
      </c>
      <c r="AA185" s="169">
        <f>Tabela13[[#This Row],[VALOR/UN]]*Tabela13[[#This Row],[QUAN]]</f>
        <v>579.02</v>
      </c>
      <c r="AB185" s="251" t="str">
        <f>IFERROR(Tabela13[[#This Row],[TOTAL]]/Tabela13[[#This Row],[Km Rodado]],"")</f>
        <v/>
      </c>
    </row>
    <row r="186" spans="1:28" hidden="1">
      <c r="A186" s="23" t="s">
        <v>359</v>
      </c>
      <c r="B186" s="23"/>
      <c r="C186" s="40">
        <v>2022</v>
      </c>
      <c r="D186" s="53">
        <v>44904</v>
      </c>
      <c r="F186" s="7" t="s">
        <v>335</v>
      </c>
      <c r="G186" s="1" t="s">
        <v>58</v>
      </c>
      <c r="H186" s="1" t="s">
        <v>12</v>
      </c>
      <c r="I186" s="351" t="s">
        <v>99</v>
      </c>
      <c r="J186" s="1">
        <v>2</v>
      </c>
      <c r="K186" s="1">
        <v>14</v>
      </c>
      <c r="L186" s="1" t="s">
        <v>24</v>
      </c>
      <c r="M186" s="1" t="s">
        <v>84</v>
      </c>
      <c r="N186" s="1" t="s">
        <v>153</v>
      </c>
      <c r="O186" s="1" t="s">
        <v>154</v>
      </c>
      <c r="P186" s="1" t="s">
        <v>69</v>
      </c>
      <c r="Q186" s="1" t="s">
        <v>87</v>
      </c>
      <c r="R186" s="1" t="s">
        <v>120</v>
      </c>
      <c r="S186" s="45">
        <v>58700</v>
      </c>
      <c r="V186" s="45" t="str">
        <f>IFERROR(IF(U186-T186 &lt;= 0, "", U186-T186), "")</f>
        <v/>
      </c>
      <c r="W186" s="1" t="s">
        <v>65</v>
      </c>
      <c r="X186" s="1" t="s">
        <v>155</v>
      </c>
      <c r="Y186" s="162">
        <v>23444</v>
      </c>
      <c r="Z186" s="169">
        <v>289.51</v>
      </c>
      <c r="AA186" s="169">
        <f>Tabela13[[#This Row],[VALOR/UN]]*Tabela13[[#This Row],[QUAN]]</f>
        <v>579.02</v>
      </c>
      <c r="AB186" s="251" t="str">
        <f>IFERROR(Tabela13[[#This Row],[TOTAL]]/Tabela13[[#This Row],[Km Rodado]],"")</f>
        <v/>
      </c>
    </row>
    <row r="187" spans="1:28" hidden="1">
      <c r="A187" s="1" t="s">
        <v>360</v>
      </c>
      <c r="C187" s="40">
        <v>2022</v>
      </c>
      <c r="D187" s="53">
        <v>44904</v>
      </c>
      <c r="F187" s="7" t="s">
        <v>335</v>
      </c>
      <c r="G187" s="1" t="s">
        <v>58</v>
      </c>
      <c r="H187" s="1" t="s">
        <v>5</v>
      </c>
      <c r="I187" s="351" t="s">
        <v>80</v>
      </c>
      <c r="J187" s="1">
        <v>2</v>
      </c>
      <c r="K187" s="1">
        <v>16</v>
      </c>
      <c r="L187" s="1" t="s">
        <v>22</v>
      </c>
      <c r="M187" s="1" t="s">
        <v>143</v>
      </c>
      <c r="N187" s="1" t="s">
        <v>291</v>
      </c>
      <c r="O187" s="1" t="s">
        <v>292</v>
      </c>
      <c r="P187" s="1" t="s">
        <v>69</v>
      </c>
      <c r="Q187" s="1" t="s">
        <v>162</v>
      </c>
      <c r="R187" s="1" t="s">
        <v>361</v>
      </c>
      <c r="S187" s="45">
        <v>44408</v>
      </c>
      <c r="V187" s="45" t="str">
        <f>IFERROR(IF(U187-T187 &lt;= 0, "", U187-T187), "")</f>
        <v/>
      </c>
      <c r="W187" s="1" t="s">
        <v>65</v>
      </c>
      <c r="X187" s="1" t="s">
        <v>155</v>
      </c>
      <c r="Y187" s="162">
        <v>23634</v>
      </c>
      <c r="Z187" s="169">
        <v>648.23</v>
      </c>
      <c r="AA187" s="169">
        <f>Tabela13[[#This Row],[VALOR/UN]]*Tabela13[[#This Row],[QUAN]]</f>
        <v>1296.46</v>
      </c>
      <c r="AB187" s="251" t="str">
        <f>IFERROR(Tabela13[[#This Row],[TOTAL]]/Tabela13[[#This Row],[Km Rodado]],"")</f>
        <v/>
      </c>
    </row>
    <row r="188" spans="1:28" hidden="1">
      <c r="A188" s="1" t="s">
        <v>362</v>
      </c>
      <c r="C188" s="40">
        <v>2022</v>
      </c>
      <c r="D188" s="53">
        <v>44904</v>
      </c>
      <c r="F188" s="7" t="s">
        <v>335</v>
      </c>
      <c r="G188" s="1" t="s">
        <v>58</v>
      </c>
      <c r="H188" s="1" t="s">
        <v>5</v>
      </c>
      <c r="I188" s="351" t="s">
        <v>80</v>
      </c>
      <c r="J188" s="1">
        <v>1</v>
      </c>
      <c r="K188" s="1">
        <v>15</v>
      </c>
      <c r="L188" s="1" t="s">
        <v>22</v>
      </c>
      <c r="M188" s="1" t="s">
        <v>75</v>
      </c>
      <c r="N188" s="23" t="s">
        <v>252</v>
      </c>
      <c r="O188" s="1" t="s">
        <v>253</v>
      </c>
      <c r="P188" s="1" t="s">
        <v>69</v>
      </c>
      <c r="Q188" s="1" t="s">
        <v>77</v>
      </c>
      <c r="R188" s="56" t="s">
        <v>363</v>
      </c>
      <c r="S188" s="45">
        <v>16319</v>
      </c>
      <c r="V188" s="45" t="str">
        <f>IFERROR(IF(U188-T188 &lt;= 0, "", U188-T188), "")</f>
        <v/>
      </c>
      <c r="W188" s="1" t="s">
        <v>65</v>
      </c>
      <c r="X188" s="1" t="s">
        <v>155</v>
      </c>
      <c r="Y188" s="162">
        <v>28097</v>
      </c>
      <c r="Z188" s="171">
        <v>281.88</v>
      </c>
      <c r="AA188" s="169">
        <f>Tabela13[[#This Row],[VALOR/UN]]*Tabela13[[#This Row],[QUAN]]</f>
        <v>281.88</v>
      </c>
      <c r="AB188" s="251" t="str">
        <f>IFERROR(Tabela13[[#This Row],[TOTAL]]/Tabela13[[#This Row],[Km Rodado]],"")</f>
        <v/>
      </c>
    </row>
    <row r="189" spans="1:28" hidden="1">
      <c r="A189" s="1" t="s">
        <v>364</v>
      </c>
      <c r="C189" s="40">
        <v>2022</v>
      </c>
      <c r="D189" s="53">
        <v>44907</v>
      </c>
      <c r="F189" s="7" t="s">
        <v>335</v>
      </c>
      <c r="G189" s="1" t="s">
        <v>58</v>
      </c>
      <c r="H189" s="1" t="s">
        <v>5</v>
      </c>
      <c r="I189" s="351" t="s">
        <v>96</v>
      </c>
      <c r="J189" s="1">
        <v>2</v>
      </c>
      <c r="K189" s="1">
        <v>16</v>
      </c>
      <c r="L189" s="1" t="s">
        <v>24</v>
      </c>
      <c r="M189" s="1" t="s">
        <v>60</v>
      </c>
      <c r="N189" s="1" t="s">
        <v>67</v>
      </c>
      <c r="O189" s="1" t="s">
        <v>68</v>
      </c>
      <c r="P189" s="1" t="s">
        <v>69</v>
      </c>
      <c r="Q189" s="1" t="s">
        <v>63</v>
      </c>
      <c r="R189" s="1" t="s">
        <v>97</v>
      </c>
      <c r="S189" s="45">
        <v>143956</v>
      </c>
      <c r="V189" s="45" t="str">
        <f>IFERROR(IF(U189-T189 &lt;= 0, "", U189-T189), "")</f>
        <v/>
      </c>
      <c r="W189" s="1" t="s">
        <v>65</v>
      </c>
      <c r="X189" s="1" t="s">
        <v>71</v>
      </c>
      <c r="Y189" s="338">
        <v>23635</v>
      </c>
      <c r="Z189" s="169">
        <v>670</v>
      </c>
      <c r="AA189" s="169">
        <f>Tabela13[[#This Row],[VALOR/UN]]*Tabela13[[#This Row],[QUAN]]</f>
        <v>1340</v>
      </c>
      <c r="AB189" s="251" t="str">
        <f>IFERROR(Tabela13[[#This Row],[TOTAL]]/Tabela13[[#This Row],[Km Rodado]],"")</f>
        <v/>
      </c>
    </row>
    <row r="190" spans="1:28" hidden="1">
      <c r="A190" s="1" t="s">
        <v>365</v>
      </c>
      <c r="C190" s="40">
        <v>2022</v>
      </c>
      <c r="D190" s="53">
        <v>44908</v>
      </c>
      <c r="F190" s="7" t="s">
        <v>335</v>
      </c>
      <c r="G190" s="1" t="s">
        <v>58</v>
      </c>
      <c r="H190" s="1" t="s">
        <v>5</v>
      </c>
      <c r="I190" s="351" t="s">
        <v>80</v>
      </c>
      <c r="J190" s="1">
        <v>2</v>
      </c>
      <c r="K190" s="1">
        <v>16</v>
      </c>
      <c r="L190" s="1" t="s">
        <v>22</v>
      </c>
      <c r="M190" s="1" t="s">
        <v>60</v>
      </c>
      <c r="N190" s="1" t="s">
        <v>67</v>
      </c>
      <c r="O190" s="1" t="s">
        <v>68</v>
      </c>
      <c r="P190" s="1" t="s">
        <v>69</v>
      </c>
      <c r="Q190" s="1" t="s">
        <v>63</v>
      </c>
      <c r="R190" s="1" t="s">
        <v>183</v>
      </c>
      <c r="S190" s="45">
        <v>73610</v>
      </c>
      <c r="V190" s="45" t="str">
        <f>IFERROR(IF(U190-T190 &lt;= 0, "", U190-T190), "")</f>
        <v/>
      </c>
      <c r="W190" s="1" t="s">
        <v>65</v>
      </c>
      <c r="X190" s="1" t="s">
        <v>71</v>
      </c>
      <c r="Y190" s="162">
        <v>23635</v>
      </c>
      <c r="Z190" s="169">
        <v>670</v>
      </c>
      <c r="AA190" s="169">
        <f>Tabela13[[#This Row],[VALOR/UN]]*Tabela13[[#This Row],[QUAN]]</f>
        <v>1340</v>
      </c>
      <c r="AB190" s="251" t="str">
        <f>IFERROR(Tabela13[[#This Row],[TOTAL]]/Tabela13[[#This Row],[Km Rodado]],"")</f>
        <v/>
      </c>
    </row>
    <row r="191" spans="1:28" hidden="1">
      <c r="A191" s="1" t="s">
        <v>366</v>
      </c>
      <c r="C191" s="40">
        <v>2022</v>
      </c>
      <c r="D191" s="53">
        <v>44908</v>
      </c>
      <c r="F191" s="7" t="s">
        <v>335</v>
      </c>
      <c r="G191" s="1" t="s">
        <v>58</v>
      </c>
      <c r="H191" s="1" t="s">
        <v>5</v>
      </c>
      <c r="I191" s="351" t="s">
        <v>80</v>
      </c>
      <c r="J191" s="1">
        <v>2</v>
      </c>
      <c r="K191" s="1">
        <v>16</v>
      </c>
      <c r="L191" s="1" t="s">
        <v>24</v>
      </c>
      <c r="M191" s="1" t="s">
        <v>60</v>
      </c>
      <c r="N191" s="1" t="s">
        <v>67</v>
      </c>
      <c r="O191" s="1" t="s">
        <v>68</v>
      </c>
      <c r="P191" s="1" t="s">
        <v>69</v>
      </c>
      <c r="Q191" s="1" t="s">
        <v>63</v>
      </c>
      <c r="R191" s="1" t="s">
        <v>183</v>
      </c>
      <c r="S191" s="45">
        <v>73610</v>
      </c>
      <c r="V191" s="45" t="str">
        <f>IFERROR(IF(U191-T191 &lt;= 0, "", U191-T191), "")</f>
        <v/>
      </c>
      <c r="W191" s="1" t="s">
        <v>65</v>
      </c>
      <c r="X191" s="1" t="s">
        <v>71</v>
      </c>
      <c r="Y191" s="162">
        <v>23635</v>
      </c>
      <c r="Z191" s="169">
        <v>670</v>
      </c>
      <c r="AA191" s="169">
        <f>Tabela13[[#This Row],[VALOR/UN]]*Tabela13[[#This Row],[QUAN]]</f>
        <v>1340</v>
      </c>
      <c r="AB191" s="251" t="str">
        <f>IFERROR(Tabela13[[#This Row],[TOTAL]]/Tabela13[[#This Row],[Km Rodado]],"")</f>
        <v/>
      </c>
    </row>
    <row r="192" spans="1:28" hidden="1">
      <c r="A192" s="1" t="s">
        <v>367</v>
      </c>
      <c r="C192" s="40">
        <v>2022</v>
      </c>
      <c r="D192" s="53">
        <v>44909</v>
      </c>
      <c r="F192" s="7" t="s">
        <v>335</v>
      </c>
      <c r="G192" s="1" t="s">
        <v>58</v>
      </c>
      <c r="H192" s="1" t="s">
        <v>5</v>
      </c>
      <c r="I192" s="351" t="s">
        <v>107</v>
      </c>
      <c r="J192" s="1">
        <v>2</v>
      </c>
      <c r="K192" s="1">
        <v>14</v>
      </c>
      <c r="L192" s="1" t="s">
        <v>22</v>
      </c>
      <c r="M192" s="1" t="s">
        <v>84</v>
      </c>
      <c r="N192" s="1" t="s">
        <v>153</v>
      </c>
      <c r="O192" s="1" t="s">
        <v>154</v>
      </c>
      <c r="P192" s="1" t="s">
        <v>69</v>
      </c>
      <c r="Q192" s="1" t="s">
        <v>87</v>
      </c>
      <c r="R192" s="1" t="s">
        <v>368</v>
      </c>
      <c r="S192" s="45">
        <v>86502</v>
      </c>
      <c r="V192" s="45" t="str">
        <f>IFERROR(IF(U192-T192 &lt;= 0, "", U192-T192), "")</f>
        <v/>
      </c>
      <c r="W192" s="1" t="s">
        <v>65</v>
      </c>
      <c r="X192" s="1" t="s">
        <v>155</v>
      </c>
      <c r="Y192" s="162">
        <v>23452</v>
      </c>
      <c r="Z192" s="169">
        <v>289.51</v>
      </c>
      <c r="AA192" s="169">
        <f>Tabela13[[#This Row],[VALOR/UN]]*Tabela13[[#This Row],[QUAN]]</f>
        <v>579.02</v>
      </c>
      <c r="AB192" s="251" t="str">
        <f>IFERROR(Tabela13[[#This Row],[TOTAL]]/Tabela13[[#This Row],[Km Rodado]],"")</f>
        <v/>
      </c>
    </row>
    <row r="193" spans="1:28" hidden="1">
      <c r="A193" s="1" t="s">
        <v>369</v>
      </c>
      <c r="C193" s="40">
        <v>2022</v>
      </c>
      <c r="D193" s="53">
        <v>44909</v>
      </c>
      <c r="F193" s="7" t="s">
        <v>335</v>
      </c>
      <c r="G193" s="1" t="s">
        <v>58</v>
      </c>
      <c r="H193" s="1" t="s">
        <v>5</v>
      </c>
      <c r="I193" s="351" t="s">
        <v>107</v>
      </c>
      <c r="J193" s="1">
        <v>2</v>
      </c>
      <c r="K193" s="1">
        <v>14</v>
      </c>
      <c r="L193" s="1" t="s">
        <v>24</v>
      </c>
      <c r="M193" s="1" t="s">
        <v>84</v>
      </c>
      <c r="N193" s="1" t="s">
        <v>153</v>
      </c>
      <c r="O193" s="1" t="s">
        <v>154</v>
      </c>
      <c r="P193" s="1" t="s">
        <v>69</v>
      </c>
      <c r="Q193" s="1" t="s">
        <v>87</v>
      </c>
      <c r="R193" s="1" t="s">
        <v>368</v>
      </c>
      <c r="S193" s="45">
        <v>86502</v>
      </c>
      <c r="V193" s="45" t="str">
        <f>IFERROR(IF(U193-T193 &lt;= 0, "", U193-T193), "")</f>
        <v/>
      </c>
      <c r="W193" s="1" t="s">
        <v>65</v>
      </c>
      <c r="X193" s="1" t="s">
        <v>155</v>
      </c>
      <c r="Y193" s="162">
        <v>23452</v>
      </c>
      <c r="Z193" s="169">
        <v>289.51</v>
      </c>
      <c r="AA193" s="169">
        <f>Tabela13[[#This Row],[VALOR/UN]]*Tabela13[[#This Row],[QUAN]]</f>
        <v>579.02</v>
      </c>
      <c r="AB193" s="251" t="str">
        <f>IFERROR(Tabela13[[#This Row],[TOTAL]]/Tabela13[[#This Row],[Km Rodado]],"")</f>
        <v/>
      </c>
    </row>
    <row r="194" spans="1:28" hidden="1">
      <c r="A194" s="1" t="s">
        <v>370</v>
      </c>
      <c r="C194" s="40">
        <v>2022</v>
      </c>
      <c r="D194" s="53">
        <v>44911</v>
      </c>
      <c r="F194" s="7" t="s">
        <v>335</v>
      </c>
      <c r="G194" s="1" t="s">
        <v>58</v>
      </c>
      <c r="H194" s="1" t="s">
        <v>5</v>
      </c>
      <c r="I194" s="351" t="s">
        <v>59</v>
      </c>
      <c r="J194" s="1">
        <v>1</v>
      </c>
      <c r="K194" s="1">
        <v>16</v>
      </c>
      <c r="L194" s="1" t="s">
        <v>22</v>
      </c>
      <c r="M194" s="1" t="s">
        <v>60</v>
      </c>
      <c r="N194" s="1" t="s">
        <v>67</v>
      </c>
      <c r="O194" s="1" t="s">
        <v>68</v>
      </c>
      <c r="P194" s="1" t="s">
        <v>69</v>
      </c>
      <c r="Q194" s="1" t="s">
        <v>63</v>
      </c>
      <c r="R194" s="1" t="s">
        <v>371</v>
      </c>
      <c r="S194" s="45">
        <v>141459</v>
      </c>
      <c r="V194" s="45" t="str">
        <f>IFERROR(IF(U194-T194 &lt;= 0, "", U194-T194), "")</f>
        <v/>
      </c>
      <c r="W194" s="1" t="s">
        <v>65</v>
      </c>
      <c r="X194" s="1" t="s">
        <v>71</v>
      </c>
      <c r="Y194" s="162">
        <v>23635</v>
      </c>
      <c r="Z194" s="169">
        <v>670</v>
      </c>
      <c r="AA194" s="169">
        <f>Tabela13[[#This Row],[VALOR/UN]]*Tabela13[[#This Row],[QUAN]]</f>
        <v>670</v>
      </c>
      <c r="AB194" s="251" t="str">
        <f>IFERROR(Tabela13[[#This Row],[TOTAL]]/Tabela13[[#This Row],[Km Rodado]],"")</f>
        <v/>
      </c>
    </row>
    <row r="195" spans="1:28" hidden="1">
      <c r="A195" s="1" t="s">
        <v>372</v>
      </c>
      <c r="C195" s="40">
        <v>2022</v>
      </c>
      <c r="D195" s="53">
        <v>44911</v>
      </c>
      <c r="F195" s="7" t="s">
        <v>335</v>
      </c>
      <c r="G195" s="1" t="s">
        <v>58</v>
      </c>
      <c r="H195" s="1" t="s">
        <v>5</v>
      </c>
      <c r="I195" s="351" t="s">
        <v>59</v>
      </c>
      <c r="J195" s="1">
        <v>1</v>
      </c>
      <c r="K195" s="1">
        <v>16</v>
      </c>
      <c r="L195" s="1" t="s">
        <v>24</v>
      </c>
      <c r="M195" s="1" t="s">
        <v>60</v>
      </c>
      <c r="N195" s="1" t="s">
        <v>67</v>
      </c>
      <c r="O195" s="1" t="s">
        <v>68</v>
      </c>
      <c r="P195" s="1" t="s">
        <v>69</v>
      </c>
      <c r="Q195" s="1" t="s">
        <v>63</v>
      </c>
      <c r="R195" s="1" t="s">
        <v>371</v>
      </c>
      <c r="S195" s="45">
        <v>141459</v>
      </c>
      <c r="V195" s="45" t="str">
        <f>IFERROR(IF(U195-T195 &lt;= 0, "", U195-T195), "")</f>
        <v/>
      </c>
      <c r="W195" s="1" t="s">
        <v>65</v>
      </c>
      <c r="X195" s="1" t="s">
        <v>71</v>
      </c>
      <c r="Y195" s="162">
        <v>1190</v>
      </c>
      <c r="Z195" s="169">
        <v>670</v>
      </c>
      <c r="AA195" s="169">
        <f>Tabela13[[#This Row],[VALOR/UN]]*Tabela13[[#This Row],[QUAN]]</f>
        <v>670</v>
      </c>
      <c r="AB195" s="251" t="str">
        <f>IFERROR(Tabela13[[#This Row],[TOTAL]]/Tabela13[[#This Row],[Km Rodado]],"")</f>
        <v/>
      </c>
    </row>
    <row r="196" spans="1:28" hidden="1">
      <c r="A196" s="1" t="s">
        <v>373</v>
      </c>
      <c r="C196" s="40">
        <v>2022</v>
      </c>
      <c r="D196" s="53">
        <v>44911</v>
      </c>
      <c r="F196" s="7" t="s">
        <v>335</v>
      </c>
      <c r="G196" s="1" t="s">
        <v>58</v>
      </c>
      <c r="H196" s="1" t="s">
        <v>12</v>
      </c>
      <c r="I196" s="351" t="s">
        <v>99</v>
      </c>
      <c r="J196" s="1">
        <v>1</v>
      </c>
      <c r="K196" s="1">
        <v>14</v>
      </c>
      <c r="L196" s="1" t="s">
        <v>24</v>
      </c>
      <c r="M196" s="1" t="s">
        <v>84</v>
      </c>
      <c r="N196" s="1" t="s">
        <v>153</v>
      </c>
      <c r="O196" s="1" t="s">
        <v>154</v>
      </c>
      <c r="P196" s="1" t="s">
        <v>69</v>
      </c>
      <c r="Q196" s="1" t="s">
        <v>87</v>
      </c>
      <c r="R196" s="1" t="s">
        <v>114</v>
      </c>
      <c r="S196" s="45">
        <v>60100</v>
      </c>
      <c r="V196" s="45" t="str">
        <f>IFERROR(IF(U196-T196 &lt;= 0, "", U196-T196), "")</f>
        <v/>
      </c>
      <c r="W196" s="1" t="s">
        <v>65</v>
      </c>
      <c r="X196" s="1" t="s">
        <v>155</v>
      </c>
      <c r="Y196" s="162">
        <v>23452</v>
      </c>
      <c r="Z196" s="169">
        <v>289.51</v>
      </c>
      <c r="AA196" s="169">
        <f>Tabela13[[#This Row],[VALOR/UN]]*Tabela13[[#This Row],[QUAN]]</f>
        <v>289.51</v>
      </c>
      <c r="AB196" s="251" t="str">
        <f>IFERROR(Tabela13[[#This Row],[TOTAL]]/Tabela13[[#This Row],[Km Rodado]],"")</f>
        <v/>
      </c>
    </row>
    <row r="197" spans="1:28" hidden="1">
      <c r="A197" s="1" t="s">
        <v>374</v>
      </c>
      <c r="C197" s="40">
        <v>2022</v>
      </c>
      <c r="D197" s="53">
        <v>44911</v>
      </c>
      <c r="F197" s="7" t="s">
        <v>335</v>
      </c>
      <c r="G197" s="1" t="s">
        <v>58</v>
      </c>
      <c r="H197" s="1" t="s">
        <v>12</v>
      </c>
      <c r="I197" s="351" t="s">
        <v>99</v>
      </c>
      <c r="J197" s="1">
        <v>1</v>
      </c>
      <c r="K197" s="1">
        <v>14</v>
      </c>
      <c r="L197" s="1" t="s">
        <v>24</v>
      </c>
      <c r="M197" s="1" t="s">
        <v>84</v>
      </c>
      <c r="N197" s="1" t="s">
        <v>153</v>
      </c>
      <c r="O197" s="1" t="s">
        <v>154</v>
      </c>
      <c r="P197" s="1" t="s">
        <v>69</v>
      </c>
      <c r="Q197" s="1" t="s">
        <v>87</v>
      </c>
      <c r="R197" s="1" t="s">
        <v>114</v>
      </c>
      <c r="S197" s="45">
        <v>60100</v>
      </c>
      <c r="V197" s="45" t="str">
        <f>IFERROR(IF(U197-T197 &lt;= 0, "", U197-T197), "")</f>
        <v/>
      </c>
      <c r="W197" s="1" t="s">
        <v>65</v>
      </c>
      <c r="X197" s="1" t="s">
        <v>155</v>
      </c>
      <c r="Y197" s="162">
        <v>23689</v>
      </c>
      <c r="Z197" s="169">
        <v>272.8</v>
      </c>
      <c r="AA197" s="169">
        <f>Tabela13[[#This Row],[VALOR/UN]]*Tabela13[[#This Row],[QUAN]]</f>
        <v>272.8</v>
      </c>
      <c r="AB197" s="251" t="str">
        <f>IFERROR(Tabela13[[#This Row],[TOTAL]]/Tabela13[[#This Row],[Km Rodado]],"")</f>
        <v/>
      </c>
    </row>
    <row r="198" spans="1:28" hidden="1">
      <c r="A198" s="1" t="s">
        <v>375</v>
      </c>
      <c r="C198" s="40">
        <v>2022</v>
      </c>
      <c r="D198" s="53">
        <v>44911</v>
      </c>
      <c r="F198" s="7" t="s">
        <v>335</v>
      </c>
      <c r="G198" s="1" t="s">
        <v>58</v>
      </c>
      <c r="H198" s="1" t="s">
        <v>5</v>
      </c>
      <c r="I198" s="351" t="s">
        <v>80</v>
      </c>
      <c r="J198" s="1">
        <v>2</v>
      </c>
      <c r="K198" s="1">
        <v>14</v>
      </c>
      <c r="L198" s="1" t="s">
        <v>22</v>
      </c>
      <c r="M198" s="1" t="s">
        <v>84</v>
      </c>
      <c r="N198" s="1" t="s">
        <v>153</v>
      </c>
      <c r="O198" s="1" t="s">
        <v>154</v>
      </c>
      <c r="P198" s="1" t="s">
        <v>69</v>
      </c>
      <c r="Q198" s="1" t="s">
        <v>87</v>
      </c>
      <c r="R198" s="1" t="s">
        <v>376</v>
      </c>
      <c r="S198" s="45">
        <v>30015</v>
      </c>
      <c r="V198" s="45" t="str">
        <f>IFERROR(IF(U198-T198 &lt;= 0, "", U198-T198), "")</f>
        <v/>
      </c>
      <c r="W198" s="1" t="s">
        <v>65</v>
      </c>
      <c r="X198" s="1" t="s">
        <v>155</v>
      </c>
      <c r="Y198" s="162">
        <v>23689</v>
      </c>
      <c r="Z198" s="169">
        <v>272.8</v>
      </c>
      <c r="AA198" s="169">
        <f>Tabela13[[#This Row],[VALOR/UN]]*Tabela13[[#This Row],[QUAN]]</f>
        <v>545.6</v>
      </c>
      <c r="AB198" s="251" t="str">
        <f>IFERROR(Tabela13[[#This Row],[TOTAL]]/Tabela13[[#This Row],[Km Rodado]],"")</f>
        <v/>
      </c>
    </row>
    <row r="199" spans="1:28" hidden="1">
      <c r="A199" s="1" t="s">
        <v>377</v>
      </c>
      <c r="C199" s="40">
        <v>2022</v>
      </c>
      <c r="D199" s="53">
        <v>44914</v>
      </c>
      <c r="F199" s="7" t="s">
        <v>335</v>
      </c>
      <c r="G199" s="1" t="s">
        <v>58</v>
      </c>
      <c r="H199" s="1" t="s">
        <v>5</v>
      </c>
      <c r="I199" s="351" t="s">
        <v>66</v>
      </c>
      <c r="J199" s="1">
        <v>1</v>
      </c>
      <c r="K199" s="1">
        <v>15</v>
      </c>
      <c r="L199" s="1" t="s">
        <v>22</v>
      </c>
      <c r="M199" s="1" t="s">
        <v>75</v>
      </c>
      <c r="N199" s="23" t="s">
        <v>252</v>
      </c>
      <c r="O199" s="1" t="s">
        <v>253</v>
      </c>
      <c r="P199" s="1" t="s">
        <v>69</v>
      </c>
      <c r="Q199" s="1" t="s">
        <v>77</v>
      </c>
      <c r="R199" s="56" t="s">
        <v>140</v>
      </c>
      <c r="S199" s="45">
        <v>93550</v>
      </c>
      <c r="V199" s="45" t="str">
        <f>IFERROR(IF(U199-T199 &lt;= 0, "", U199-T199), "")</f>
        <v/>
      </c>
      <c r="W199" s="1" t="s">
        <v>65</v>
      </c>
      <c r="X199" s="1" t="s">
        <v>155</v>
      </c>
      <c r="Y199" s="162">
        <v>31084</v>
      </c>
      <c r="Z199" s="169">
        <v>291.36</v>
      </c>
      <c r="AA199" s="169">
        <f>Tabela13[[#This Row],[VALOR/UN]]*Tabela13[[#This Row],[QUAN]]</f>
        <v>291.36</v>
      </c>
      <c r="AB199" s="251" t="str">
        <f>IFERROR(Tabela13[[#This Row],[TOTAL]]/Tabela13[[#This Row],[Km Rodado]],"")</f>
        <v/>
      </c>
    </row>
    <row r="200" spans="1:28" hidden="1">
      <c r="A200" s="1" t="s">
        <v>378</v>
      </c>
      <c r="C200" s="40">
        <v>2022</v>
      </c>
      <c r="D200" s="53">
        <v>44914</v>
      </c>
      <c r="F200" s="7" t="s">
        <v>335</v>
      </c>
      <c r="G200" s="1" t="s">
        <v>58</v>
      </c>
      <c r="H200" s="1" t="s">
        <v>5</v>
      </c>
      <c r="I200" s="351" t="s">
        <v>66</v>
      </c>
      <c r="J200" s="1">
        <v>2</v>
      </c>
      <c r="K200" s="1">
        <v>15</v>
      </c>
      <c r="L200" s="1" t="s">
        <v>24</v>
      </c>
      <c r="M200" s="1" t="s">
        <v>75</v>
      </c>
      <c r="N200" s="23" t="s">
        <v>252</v>
      </c>
      <c r="O200" s="1" t="s">
        <v>253</v>
      </c>
      <c r="P200" s="1" t="s">
        <v>69</v>
      </c>
      <c r="Q200" s="1" t="s">
        <v>77</v>
      </c>
      <c r="R200" s="56" t="s">
        <v>140</v>
      </c>
      <c r="S200" s="45">
        <v>93550</v>
      </c>
      <c r="V200" s="45" t="str">
        <f>IFERROR(IF(U200-T200 &lt;= 0, "", U200-T200), "")</f>
        <v/>
      </c>
      <c r="W200" s="1" t="s">
        <v>65</v>
      </c>
      <c r="X200" s="1" t="s">
        <v>155</v>
      </c>
      <c r="Y200" s="162">
        <v>28097</v>
      </c>
      <c r="Z200" s="169">
        <v>281.88</v>
      </c>
      <c r="AA200" s="169">
        <f>Tabela13[[#This Row],[VALOR/UN]]*Tabela13[[#This Row],[QUAN]]</f>
        <v>563.76</v>
      </c>
      <c r="AB200" s="251" t="str">
        <f>IFERROR(Tabela13[[#This Row],[TOTAL]]/Tabela13[[#This Row],[Km Rodado]],"")</f>
        <v/>
      </c>
    </row>
    <row r="201" spans="1:28" hidden="1">
      <c r="A201" s="1" t="s">
        <v>379</v>
      </c>
      <c r="C201" s="40">
        <v>2022</v>
      </c>
      <c r="D201" s="53">
        <v>44914</v>
      </c>
      <c r="F201" s="7" t="s">
        <v>335</v>
      </c>
      <c r="G201" s="1" t="s">
        <v>58</v>
      </c>
      <c r="H201" s="1" t="s">
        <v>5</v>
      </c>
      <c r="I201" s="351" t="s">
        <v>66</v>
      </c>
      <c r="J201" s="1">
        <v>1</v>
      </c>
      <c r="K201" s="1">
        <v>15</v>
      </c>
      <c r="L201" s="1" t="s">
        <v>380</v>
      </c>
      <c r="M201" s="1" t="s">
        <v>75</v>
      </c>
      <c r="N201" s="23" t="s">
        <v>252</v>
      </c>
      <c r="O201" s="1" t="s">
        <v>253</v>
      </c>
      <c r="P201" s="1" t="s">
        <v>69</v>
      </c>
      <c r="Q201" s="1" t="s">
        <v>77</v>
      </c>
      <c r="R201" s="56" t="s">
        <v>140</v>
      </c>
      <c r="S201" s="45">
        <v>93550</v>
      </c>
      <c r="V201" s="45" t="str">
        <f>IFERROR(IF(U201-T201 &lt;= 0, "", U201-T201), "")</f>
        <v/>
      </c>
      <c r="W201" s="1" t="s">
        <v>65</v>
      </c>
      <c r="X201" s="1" t="s">
        <v>155</v>
      </c>
      <c r="Y201" s="162">
        <v>0</v>
      </c>
      <c r="Z201" s="169">
        <v>281.88</v>
      </c>
      <c r="AA201" s="169">
        <f>Tabela13[[#This Row],[VALOR/UN]]*Tabela13[[#This Row],[QUAN]]</f>
        <v>281.88</v>
      </c>
      <c r="AB201" s="251" t="str">
        <f>IFERROR(Tabela13[[#This Row],[TOTAL]]/Tabela13[[#This Row],[Km Rodado]],"")</f>
        <v/>
      </c>
    </row>
    <row r="202" spans="1:28" hidden="1">
      <c r="A202" s="1" t="s">
        <v>381</v>
      </c>
      <c r="C202" s="40">
        <v>2022</v>
      </c>
      <c r="D202" s="53">
        <v>44914</v>
      </c>
      <c r="F202" s="7" t="s">
        <v>335</v>
      </c>
      <c r="G202" s="1" t="s">
        <v>58</v>
      </c>
      <c r="H202" s="1" t="s">
        <v>5</v>
      </c>
      <c r="I202" s="351" t="s">
        <v>66</v>
      </c>
      <c r="J202" s="1">
        <v>2</v>
      </c>
      <c r="K202" s="1">
        <v>16</v>
      </c>
      <c r="L202" s="1" t="s">
        <v>24</v>
      </c>
      <c r="M202" s="1" t="s">
        <v>60</v>
      </c>
      <c r="N202" s="1" t="s">
        <v>67</v>
      </c>
      <c r="O202" s="1" t="s">
        <v>68</v>
      </c>
      <c r="P202" s="1" t="s">
        <v>69</v>
      </c>
      <c r="Q202" s="1" t="s">
        <v>63</v>
      </c>
      <c r="R202" s="1" t="s">
        <v>70</v>
      </c>
      <c r="S202" s="45">
        <v>86662</v>
      </c>
      <c r="V202" s="45" t="str">
        <f>IFERROR(IF(U202-T202 &lt;= 0, "", U202-T202), "")</f>
        <v/>
      </c>
      <c r="W202" s="1" t="s">
        <v>65</v>
      </c>
      <c r="X202" s="1" t="s">
        <v>71</v>
      </c>
      <c r="Y202" s="162">
        <v>1190</v>
      </c>
      <c r="Z202" s="169">
        <v>670</v>
      </c>
      <c r="AA202" s="169">
        <f>Tabela13[[#This Row],[VALOR/UN]]*Tabela13[[#This Row],[QUAN]]</f>
        <v>1340</v>
      </c>
      <c r="AB202" s="251" t="str">
        <f>IFERROR(Tabela13[[#This Row],[TOTAL]]/Tabela13[[#This Row],[Km Rodado]],"")</f>
        <v/>
      </c>
    </row>
    <row r="203" spans="1:28" hidden="1">
      <c r="A203" s="1" t="s">
        <v>382</v>
      </c>
      <c r="C203" s="40">
        <v>2022</v>
      </c>
      <c r="D203" s="53">
        <v>44915</v>
      </c>
      <c r="F203" s="7" t="s">
        <v>335</v>
      </c>
      <c r="G203" s="1" t="s">
        <v>58</v>
      </c>
      <c r="H203" s="1" t="s">
        <v>5</v>
      </c>
      <c r="I203" s="351" t="s">
        <v>59</v>
      </c>
      <c r="J203" s="1">
        <v>2</v>
      </c>
      <c r="K203" s="1">
        <v>16</v>
      </c>
      <c r="L203" s="1" t="s">
        <v>22</v>
      </c>
      <c r="M203" s="1" t="s">
        <v>60</v>
      </c>
      <c r="N203" s="1" t="s">
        <v>67</v>
      </c>
      <c r="O203" s="1" t="s">
        <v>68</v>
      </c>
      <c r="P203" s="1" t="s">
        <v>69</v>
      </c>
      <c r="Q203" s="1" t="s">
        <v>63</v>
      </c>
      <c r="R203" s="1" t="s">
        <v>383</v>
      </c>
      <c r="S203" s="45">
        <v>80021</v>
      </c>
      <c r="V203" s="45" t="str">
        <f>IFERROR(IF(U203-T203 &lt;= 0, "", U203-T203), "")</f>
        <v/>
      </c>
      <c r="W203" s="1" t="s">
        <v>65</v>
      </c>
      <c r="X203" s="1" t="s">
        <v>71</v>
      </c>
      <c r="Y203" s="162">
        <v>1190</v>
      </c>
      <c r="Z203" s="169">
        <v>670</v>
      </c>
      <c r="AA203" s="169">
        <f>Tabela13[[#This Row],[VALOR/UN]]*Tabela13[[#This Row],[QUAN]]</f>
        <v>1340</v>
      </c>
      <c r="AB203" s="251" t="str">
        <f>IFERROR(Tabela13[[#This Row],[TOTAL]]/Tabela13[[#This Row],[Km Rodado]],"")</f>
        <v/>
      </c>
    </row>
    <row r="204" spans="1:28" hidden="1">
      <c r="A204" s="1" t="s">
        <v>384</v>
      </c>
      <c r="C204" s="40">
        <v>2022</v>
      </c>
      <c r="D204" s="53">
        <v>44915</v>
      </c>
      <c r="F204" s="7" t="s">
        <v>335</v>
      </c>
      <c r="G204" s="1" t="s">
        <v>58</v>
      </c>
      <c r="H204" s="1" t="s">
        <v>12</v>
      </c>
      <c r="I204" s="351" t="s">
        <v>99</v>
      </c>
      <c r="J204" s="1">
        <v>2</v>
      </c>
      <c r="K204" s="1">
        <v>14</v>
      </c>
      <c r="L204" s="1" t="s">
        <v>22</v>
      </c>
      <c r="M204" s="1" t="s">
        <v>84</v>
      </c>
      <c r="N204" s="1" t="s">
        <v>153</v>
      </c>
      <c r="O204" s="1" t="s">
        <v>154</v>
      </c>
      <c r="P204" s="1" t="s">
        <v>69</v>
      </c>
      <c r="Q204" s="1" t="s">
        <v>87</v>
      </c>
      <c r="R204" s="1" t="s">
        <v>114</v>
      </c>
      <c r="S204" s="45">
        <v>61200</v>
      </c>
      <c r="V204" s="45" t="str">
        <f>IFERROR(IF(U204-T204 &lt;= 0, "", U204-T204), "")</f>
        <v/>
      </c>
      <c r="W204" s="1" t="s">
        <v>65</v>
      </c>
      <c r="X204" s="1" t="s">
        <v>155</v>
      </c>
      <c r="Y204" s="162">
        <v>23689</v>
      </c>
      <c r="Z204" s="169">
        <v>272.8</v>
      </c>
      <c r="AA204" s="169">
        <f>Tabela13[[#This Row],[VALOR/UN]]*Tabela13[[#This Row],[QUAN]]</f>
        <v>545.6</v>
      </c>
      <c r="AB204" s="251" t="str">
        <f>IFERROR(Tabela13[[#This Row],[TOTAL]]/Tabela13[[#This Row],[Km Rodado]],"")</f>
        <v/>
      </c>
    </row>
    <row r="205" spans="1:28" hidden="1">
      <c r="A205" s="1" t="s">
        <v>375</v>
      </c>
      <c r="C205" s="40">
        <v>2022</v>
      </c>
      <c r="D205" s="53">
        <v>44917</v>
      </c>
      <c r="F205" s="7" t="s">
        <v>335</v>
      </c>
      <c r="G205" s="1" t="s">
        <v>58</v>
      </c>
      <c r="H205" s="1" t="s">
        <v>5</v>
      </c>
      <c r="I205" s="351" t="s">
        <v>59</v>
      </c>
      <c r="J205" s="1">
        <v>2</v>
      </c>
      <c r="K205" s="1">
        <v>16</v>
      </c>
      <c r="L205" s="1" t="s">
        <v>22</v>
      </c>
      <c r="M205" s="1" t="s">
        <v>60</v>
      </c>
      <c r="N205" s="1" t="s">
        <v>67</v>
      </c>
      <c r="O205" s="1" t="s">
        <v>68</v>
      </c>
      <c r="P205" s="1" t="s">
        <v>69</v>
      </c>
      <c r="Q205" s="1" t="s">
        <v>63</v>
      </c>
      <c r="R205" s="1" t="s">
        <v>385</v>
      </c>
      <c r="S205" s="45">
        <v>133760</v>
      </c>
      <c r="V205" s="45" t="str">
        <f>IFERROR(IF(U205-T205 &lt;= 0, "", U205-T205), "")</f>
        <v/>
      </c>
      <c r="W205" s="1" t="s">
        <v>65</v>
      </c>
      <c r="X205" s="1" t="s">
        <v>71</v>
      </c>
      <c r="Y205" s="162">
        <v>1190</v>
      </c>
      <c r="Z205" s="169">
        <v>670</v>
      </c>
      <c r="AA205" s="169">
        <f>Tabela13[[#This Row],[VALOR/UN]]*Tabela13[[#This Row],[QUAN]]</f>
        <v>1340</v>
      </c>
      <c r="AB205" s="251" t="str">
        <f>IFERROR(Tabela13[[#This Row],[TOTAL]]/Tabela13[[#This Row],[Km Rodado]],"")</f>
        <v/>
      </c>
    </row>
    <row r="206" spans="1:28" hidden="1">
      <c r="A206" s="1" t="s">
        <v>386</v>
      </c>
      <c r="C206" s="40">
        <v>2022</v>
      </c>
      <c r="D206" s="53">
        <v>44917</v>
      </c>
      <c r="F206" s="7" t="s">
        <v>335</v>
      </c>
      <c r="G206" s="1" t="s">
        <v>58</v>
      </c>
      <c r="H206" s="1" t="s">
        <v>14</v>
      </c>
      <c r="I206" s="351" t="s">
        <v>132</v>
      </c>
      <c r="J206" s="1">
        <v>2</v>
      </c>
      <c r="K206" s="1">
        <v>16</v>
      </c>
      <c r="L206" s="1" t="s">
        <v>22</v>
      </c>
      <c r="M206" s="1" t="s">
        <v>60</v>
      </c>
      <c r="N206" s="1" t="s">
        <v>67</v>
      </c>
      <c r="O206" s="1" t="s">
        <v>68</v>
      </c>
      <c r="P206" s="1" t="s">
        <v>69</v>
      </c>
      <c r="Q206" s="1" t="s">
        <v>63</v>
      </c>
      <c r="R206" s="1" t="s">
        <v>246</v>
      </c>
      <c r="S206" s="45">
        <v>111522</v>
      </c>
      <c r="V206" s="45" t="str">
        <f>IFERROR(IF(U206-T206 &lt;= 0, "", U206-T206), "")</f>
        <v/>
      </c>
      <c r="W206" s="1" t="s">
        <v>65</v>
      </c>
      <c r="X206" s="1" t="s">
        <v>71</v>
      </c>
      <c r="Y206" s="162">
        <v>1190</v>
      </c>
      <c r="Z206" s="169">
        <v>670</v>
      </c>
      <c r="AA206" s="169">
        <f>Tabela13[[#This Row],[VALOR/UN]]*Tabela13[[#This Row],[QUAN]]</f>
        <v>1340</v>
      </c>
      <c r="AB206" s="251" t="str">
        <f>IFERROR(Tabela13[[#This Row],[TOTAL]]/Tabela13[[#This Row],[Km Rodado]],"")</f>
        <v/>
      </c>
    </row>
    <row r="207" spans="1:28" hidden="1">
      <c r="A207" s="1" t="s">
        <v>387</v>
      </c>
      <c r="C207" s="40">
        <v>2022</v>
      </c>
      <c r="D207" s="53">
        <v>44917</v>
      </c>
      <c r="F207" s="7" t="s">
        <v>335</v>
      </c>
      <c r="G207" s="1" t="s">
        <v>58</v>
      </c>
      <c r="H207" s="1" t="s">
        <v>5</v>
      </c>
      <c r="I207" s="351" t="s">
        <v>132</v>
      </c>
      <c r="J207" s="1">
        <v>2</v>
      </c>
      <c r="K207" s="1">
        <v>16</v>
      </c>
      <c r="L207" s="1" t="s">
        <v>24</v>
      </c>
      <c r="M207" s="1" t="s">
        <v>60</v>
      </c>
      <c r="N207" s="1" t="s">
        <v>67</v>
      </c>
      <c r="O207" s="1" t="s">
        <v>68</v>
      </c>
      <c r="P207" s="1" t="s">
        <v>69</v>
      </c>
      <c r="Q207" s="1" t="s">
        <v>63</v>
      </c>
      <c r="R207" s="1" t="s">
        <v>246</v>
      </c>
      <c r="S207" s="45">
        <v>111523</v>
      </c>
      <c r="V207" s="45" t="str">
        <f>IFERROR(IF(U207-T207 &lt;= 0, "", U207-T207), "")</f>
        <v/>
      </c>
      <c r="W207" s="1" t="s">
        <v>65</v>
      </c>
      <c r="X207" s="1" t="s">
        <v>71</v>
      </c>
      <c r="Y207" s="162">
        <v>1190</v>
      </c>
      <c r="Z207" s="169">
        <v>670</v>
      </c>
      <c r="AA207" s="169">
        <f>Tabela13[[#This Row],[VALOR/UN]]*Tabela13[[#This Row],[QUAN]]</f>
        <v>1340</v>
      </c>
      <c r="AB207" s="251" t="str">
        <f>IFERROR(Tabela13[[#This Row],[TOTAL]]/Tabela13[[#This Row],[Km Rodado]],"")</f>
        <v/>
      </c>
    </row>
    <row r="208" spans="1:28" hidden="1">
      <c r="A208" s="1" t="s">
        <v>388</v>
      </c>
      <c r="C208" s="40">
        <v>2022</v>
      </c>
      <c r="D208" s="53">
        <v>44917</v>
      </c>
      <c r="F208" s="7" t="s">
        <v>335</v>
      </c>
      <c r="G208" s="1" t="s">
        <v>58</v>
      </c>
      <c r="H208" s="1" t="s">
        <v>5</v>
      </c>
      <c r="I208" s="351" t="s">
        <v>80</v>
      </c>
      <c r="J208" s="1">
        <v>2</v>
      </c>
      <c r="K208" s="1">
        <v>14</v>
      </c>
      <c r="L208" s="1" t="s">
        <v>22</v>
      </c>
      <c r="M208" s="1" t="s">
        <v>84</v>
      </c>
      <c r="N208" s="1" t="s">
        <v>153</v>
      </c>
      <c r="O208" s="1" t="s">
        <v>154</v>
      </c>
      <c r="P208" s="1" t="s">
        <v>69</v>
      </c>
      <c r="Q208" s="1" t="s">
        <v>87</v>
      </c>
      <c r="R208" s="1" t="s">
        <v>389</v>
      </c>
      <c r="S208" s="45">
        <v>37060</v>
      </c>
      <c r="V208" s="45" t="str">
        <f>IFERROR(IF(U208-T208 &lt;= 0, "", U208-T208), "")</f>
        <v/>
      </c>
      <c r="W208" s="1" t="s">
        <v>65</v>
      </c>
      <c r="X208" s="1" t="s">
        <v>155</v>
      </c>
      <c r="Y208" s="162">
        <v>23689</v>
      </c>
      <c r="Z208" s="169">
        <v>272.8</v>
      </c>
      <c r="AA208" s="169">
        <f>Tabela13[[#This Row],[VALOR/UN]]*Tabela13[[#This Row],[QUAN]]</f>
        <v>545.6</v>
      </c>
      <c r="AB208" s="251" t="str">
        <f>IFERROR(Tabela13[[#This Row],[TOTAL]]/Tabela13[[#This Row],[Km Rodado]],"")</f>
        <v/>
      </c>
    </row>
    <row r="209" spans="1:28" hidden="1">
      <c r="A209" s="1" t="s">
        <v>390</v>
      </c>
      <c r="C209" s="40">
        <v>2022</v>
      </c>
      <c r="D209" s="53">
        <v>44917</v>
      </c>
      <c r="F209" s="7" t="s">
        <v>335</v>
      </c>
      <c r="G209" s="1" t="s">
        <v>58</v>
      </c>
      <c r="H209" s="1" t="s">
        <v>5</v>
      </c>
      <c r="I209" s="351" t="s">
        <v>80</v>
      </c>
      <c r="J209" s="1">
        <v>2</v>
      </c>
      <c r="K209" s="1">
        <v>14</v>
      </c>
      <c r="L209" s="1" t="s">
        <v>24</v>
      </c>
      <c r="M209" s="1" t="s">
        <v>84</v>
      </c>
      <c r="N209" s="1" t="s">
        <v>153</v>
      </c>
      <c r="O209" s="1" t="s">
        <v>154</v>
      </c>
      <c r="P209" s="1" t="s">
        <v>69</v>
      </c>
      <c r="Q209" s="1" t="s">
        <v>87</v>
      </c>
      <c r="R209" s="1" t="s">
        <v>389</v>
      </c>
      <c r="S209" s="45">
        <v>37060</v>
      </c>
      <c r="V209" s="45" t="str">
        <f>IFERROR(IF(U209-T209 &lt;= 0, "", U209-T209), "")</f>
        <v/>
      </c>
      <c r="W209" s="1" t="s">
        <v>65</v>
      </c>
      <c r="X209" s="1" t="s">
        <v>155</v>
      </c>
      <c r="Y209" s="162">
        <v>23689</v>
      </c>
      <c r="Z209" s="169">
        <v>272.8</v>
      </c>
      <c r="AA209" s="169">
        <f>Tabela13[[#This Row],[VALOR/UN]]*Tabela13[[#This Row],[QUAN]]</f>
        <v>545.6</v>
      </c>
      <c r="AB209" s="251" t="str">
        <f>IFERROR(Tabela13[[#This Row],[TOTAL]]/Tabela13[[#This Row],[Km Rodado]],"")</f>
        <v/>
      </c>
    </row>
    <row r="210" spans="1:28" hidden="1">
      <c r="A210" s="1" t="s">
        <v>391</v>
      </c>
      <c r="C210" s="40">
        <v>2022</v>
      </c>
      <c r="D210" s="53">
        <v>44917</v>
      </c>
      <c r="F210" s="7" t="s">
        <v>335</v>
      </c>
      <c r="G210" s="1" t="s">
        <v>58</v>
      </c>
      <c r="H210" s="1" t="s">
        <v>5</v>
      </c>
      <c r="I210" s="351" t="s">
        <v>104</v>
      </c>
      <c r="J210" s="1">
        <v>2</v>
      </c>
      <c r="K210" s="1">
        <v>14</v>
      </c>
      <c r="L210" s="1" t="s">
        <v>22</v>
      </c>
      <c r="M210" s="1" t="s">
        <v>84</v>
      </c>
      <c r="N210" s="1" t="s">
        <v>153</v>
      </c>
      <c r="O210" s="1" t="s">
        <v>154</v>
      </c>
      <c r="P210" s="1" t="s">
        <v>69</v>
      </c>
      <c r="Q210" s="1" t="s">
        <v>87</v>
      </c>
      <c r="R210" s="1" t="s">
        <v>392</v>
      </c>
      <c r="S210" s="45">
        <v>30450</v>
      </c>
      <c r="V210" s="45" t="str">
        <f>IFERROR(IF(U210-T210 &lt;= 0, "", U210-T210), "")</f>
        <v/>
      </c>
      <c r="W210" s="1" t="s">
        <v>65</v>
      </c>
      <c r="X210" s="1" t="s">
        <v>155</v>
      </c>
      <c r="Y210" s="162">
        <v>23689</v>
      </c>
      <c r="Z210" s="169">
        <v>272.8</v>
      </c>
      <c r="AA210" s="169">
        <f>Tabela13[[#This Row],[VALOR/UN]]*Tabela13[[#This Row],[QUAN]]</f>
        <v>545.6</v>
      </c>
      <c r="AB210" s="251" t="str">
        <f>IFERROR(Tabela13[[#This Row],[TOTAL]]/Tabela13[[#This Row],[Km Rodado]],"")</f>
        <v/>
      </c>
    </row>
    <row r="211" spans="1:28" hidden="1">
      <c r="A211" s="1" t="s">
        <v>393</v>
      </c>
      <c r="C211" s="40">
        <v>2022</v>
      </c>
      <c r="D211" s="53">
        <v>44921</v>
      </c>
      <c r="F211" s="7" t="s">
        <v>335</v>
      </c>
      <c r="G211" s="1" t="s">
        <v>58</v>
      </c>
      <c r="H211" s="1" t="s">
        <v>5</v>
      </c>
      <c r="I211" s="351" t="s">
        <v>80</v>
      </c>
      <c r="J211" s="1">
        <v>2</v>
      </c>
      <c r="K211" s="1">
        <v>14</v>
      </c>
      <c r="L211" s="1" t="s">
        <v>22</v>
      </c>
      <c r="M211" s="1" t="s">
        <v>84</v>
      </c>
      <c r="N211" s="1" t="s">
        <v>153</v>
      </c>
      <c r="O211" s="1" t="s">
        <v>154</v>
      </c>
      <c r="P211" s="1" t="s">
        <v>69</v>
      </c>
      <c r="Q211" s="1" t="s">
        <v>87</v>
      </c>
      <c r="R211" s="1" t="s">
        <v>394</v>
      </c>
      <c r="S211" s="45">
        <v>111600</v>
      </c>
      <c r="V211" s="45" t="str">
        <f>IFERROR(IF(U211-T211 &lt;= 0, "", U211-T211), "")</f>
        <v/>
      </c>
      <c r="W211" s="1" t="s">
        <v>65</v>
      </c>
      <c r="X211" s="1" t="s">
        <v>155</v>
      </c>
      <c r="Y211" s="162">
        <v>23689</v>
      </c>
      <c r="Z211" s="169">
        <v>272.8</v>
      </c>
      <c r="AA211" s="169">
        <f>Tabela13[[#This Row],[VALOR/UN]]*Tabela13[[#This Row],[QUAN]]</f>
        <v>545.6</v>
      </c>
      <c r="AB211" s="251" t="str">
        <f>IFERROR(Tabela13[[#This Row],[TOTAL]]/Tabela13[[#This Row],[Km Rodado]],"")</f>
        <v/>
      </c>
    </row>
    <row r="212" spans="1:28" hidden="1">
      <c r="A212" s="1" t="s">
        <v>395</v>
      </c>
      <c r="C212" s="40">
        <v>2022</v>
      </c>
      <c r="D212" s="53">
        <v>44923</v>
      </c>
      <c r="F212" s="7" t="s">
        <v>335</v>
      </c>
      <c r="G212" s="1" t="s">
        <v>58</v>
      </c>
      <c r="H212" s="1" t="s">
        <v>5</v>
      </c>
      <c r="I212" s="351" t="s">
        <v>59</v>
      </c>
      <c r="J212" s="1">
        <v>2</v>
      </c>
      <c r="K212" s="1">
        <v>16</v>
      </c>
      <c r="L212" s="1" t="s">
        <v>22</v>
      </c>
      <c r="M212" s="1" t="s">
        <v>60</v>
      </c>
      <c r="N212" s="1" t="s">
        <v>396</v>
      </c>
      <c r="O212" s="1" t="s">
        <v>397</v>
      </c>
      <c r="P212" s="1" t="s">
        <v>69</v>
      </c>
      <c r="Q212" s="1" t="s">
        <v>63</v>
      </c>
      <c r="R212" s="1" t="s">
        <v>398</v>
      </c>
      <c r="S212" s="45">
        <v>115225</v>
      </c>
      <c r="V212" s="45" t="str">
        <f>IFERROR(IF(U212-T212 &lt;= 0, "", U212-T212), "")</f>
        <v/>
      </c>
      <c r="W212" s="1" t="s">
        <v>65</v>
      </c>
      <c r="X212" s="1" t="s">
        <v>168</v>
      </c>
      <c r="Y212" s="162">
        <v>7964</v>
      </c>
      <c r="Z212" s="169">
        <v>492.66</v>
      </c>
      <c r="AA212" s="169">
        <f>Tabela13[[#This Row],[VALOR/UN]]*Tabela13[[#This Row],[QUAN]]</f>
        <v>985.32</v>
      </c>
      <c r="AB212" s="251" t="str">
        <f>IFERROR(Tabela13[[#This Row],[TOTAL]]/Tabela13[[#This Row],[Km Rodado]],"")</f>
        <v/>
      </c>
    </row>
    <row r="213" spans="1:28" hidden="1">
      <c r="A213" s="1" t="s">
        <v>399</v>
      </c>
      <c r="C213" s="40">
        <v>2022</v>
      </c>
      <c r="D213" s="53">
        <v>44923</v>
      </c>
      <c r="F213" s="7" t="s">
        <v>335</v>
      </c>
      <c r="G213" s="1" t="s">
        <v>58</v>
      </c>
      <c r="H213" s="1" t="s">
        <v>5</v>
      </c>
      <c r="I213" s="351" t="s">
        <v>59</v>
      </c>
      <c r="J213" s="1">
        <v>2</v>
      </c>
      <c r="K213" s="1">
        <v>16</v>
      </c>
      <c r="L213" s="1" t="s">
        <v>22</v>
      </c>
      <c r="M213" s="1" t="s">
        <v>60</v>
      </c>
      <c r="N213" s="1" t="s">
        <v>396</v>
      </c>
      <c r="O213" s="1" t="s">
        <v>397</v>
      </c>
      <c r="P213" s="1" t="s">
        <v>69</v>
      </c>
      <c r="Q213" s="1" t="s">
        <v>63</v>
      </c>
      <c r="R213" s="1" t="s">
        <v>400</v>
      </c>
      <c r="S213" s="45">
        <v>51689</v>
      </c>
      <c r="V213" s="45" t="str">
        <f>IFERROR(IF(U213-T213 &lt;= 0, "", U213-T213), "")</f>
        <v/>
      </c>
      <c r="W213" s="1" t="s">
        <v>65</v>
      </c>
      <c r="X213" s="1" t="s">
        <v>168</v>
      </c>
      <c r="Y213" s="162">
        <v>7964</v>
      </c>
      <c r="Z213" s="169">
        <v>492.66</v>
      </c>
      <c r="AA213" s="169">
        <f>Tabela13[[#This Row],[VALOR/UN]]*Tabela13[[#This Row],[QUAN]]</f>
        <v>985.32</v>
      </c>
      <c r="AB213" s="251" t="str">
        <f>IFERROR(Tabela13[[#This Row],[TOTAL]]/Tabela13[[#This Row],[Km Rodado]],"")</f>
        <v/>
      </c>
    </row>
    <row r="214" spans="1:28" hidden="1">
      <c r="A214" s="1" t="s">
        <v>401</v>
      </c>
      <c r="C214" s="40">
        <v>2022</v>
      </c>
      <c r="D214" s="53">
        <v>44923</v>
      </c>
      <c r="F214" s="7" t="s">
        <v>335</v>
      </c>
      <c r="G214" s="1" t="s">
        <v>58</v>
      </c>
      <c r="H214" s="1" t="s">
        <v>5</v>
      </c>
      <c r="I214" s="351" t="s">
        <v>59</v>
      </c>
      <c r="J214" s="1">
        <v>2</v>
      </c>
      <c r="K214" s="1">
        <v>16</v>
      </c>
      <c r="L214" s="1" t="s">
        <v>22</v>
      </c>
      <c r="M214" s="1" t="s">
        <v>60</v>
      </c>
      <c r="N214" s="1" t="s">
        <v>396</v>
      </c>
      <c r="O214" s="1" t="s">
        <v>397</v>
      </c>
      <c r="P214" s="1" t="s">
        <v>69</v>
      </c>
      <c r="Q214" s="1" t="s">
        <v>63</v>
      </c>
      <c r="R214" s="1" t="s">
        <v>402</v>
      </c>
      <c r="S214" s="45">
        <v>110245</v>
      </c>
      <c r="V214" s="45" t="str">
        <f>IFERROR(IF(U214-T214 &lt;= 0, "", U214-T214), "")</f>
        <v/>
      </c>
      <c r="W214" s="1" t="s">
        <v>65</v>
      </c>
      <c r="X214" s="1" t="s">
        <v>168</v>
      </c>
      <c r="Y214" s="162">
        <v>7964</v>
      </c>
      <c r="Z214" s="169">
        <v>492.66</v>
      </c>
      <c r="AA214" s="169">
        <f>Tabela13[[#This Row],[VALOR/UN]]*Tabela13[[#This Row],[QUAN]]</f>
        <v>985.32</v>
      </c>
      <c r="AB214" s="251" t="str">
        <f>IFERROR(Tabela13[[#This Row],[TOTAL]]/Tabela13[[#This Row],[Km Rodado]],"")</f>
        <v/>
      </c>
    </row>
    <row r="215" spans="1:28" hidden="1">
      <c r="A215" s="1" t="s">
        <v>403</v>
      </c>
      <c r="C215" s="40" t="s">
        <v>404</v>
      </c>
      <c r="D215" s="53">
        <v>44923</v>
      </c>
      <c r="F215" s="7" t="s">
        <v>335</v>
      </c>
      <c r="G215" s="1" t="s">
        <v>58</v>
      </c>
      <c r="H215" s="1" t="s">
        <v>5</v>
      </c>
      <c r="I215" s="351" t="s">
        <v>59</v>
      </c>
      <c r="J215" s="1">
        <v>2</v>
      </c>
      <c r="K215" s="1">
        <v>16</v>
      </c>
      <c r="L215" s="1" t="s">
        <v>22</v>
      </c>
      <c r="M215" s="1" t="s">
        <v>60</v>
      </c>
      <c r="N215" s="1" t="s">
        <v>396</v>
      </c>
      <c r="O215" s="1" t="s">
        <v>397</v>
      </c>
      <c r="P215" s="1" t="s">
        <v>69</v>
      </c>
      <c r="Q215" s="1" t="s">
        <v>63</v>
      </c>
      <c r="R215" s="1" t="s">
        <v>405</v>
      </c>
      <c r="S215" s="45">
        <v>66360</v>
      </c>
      <c r="V215" s="45" t="str">
        <f>IFERROR(IF(U215-T215 &lt;= 0, "", U215-T215), "")</f>
        <v/>
      </c>
      <c r="W215" s="1" t="s">
        <v>65</v>
      </c>
      <c r="X215" s="1" t="s">
        <v>168</v>
      </c>
      <c r="Y215" s="162">
        <v>7964</v>
      </c>
      <c r="Z215" s="169">
        <v>492.66</v>
      </c>
      <c r="AA215" s="169">
        <f>Tabela13[[#This Row],[VALOR/UN]]*Tabela13[[#This Row],[QUAN]]</f>
        <v>985.32</v>
      </c>
      <c r="AB215" s="251" t="str">
        <f>IFERROR(Tabela13[[#This Row],[TOTAL]]/Tabela13[[#This Row],[Km Rodado]],"")</f>
        <v/>
      </c>
    </row>
    <row r="216" spans="1:28" hidden="1">
      <c r="A216" s="1" t="s">
        <v>406</v>
      </c>
      <c r="C216" s="40">
        <v>2022</v>
      </c>
      <c r="D216" s="53">
        <v>44923</v>
      </c>
      <c r="F216" s="7" t="s">
        <v>335</v>
      </c>
      <c r="G216" s="1" t="s">
        <v>58</v>
      </c>
      <c r="H216" s="1" t="s">
        <v>5</v>
      </c>
      <c r="I216" s="351" t="s">
        <v>59</v>
      </c>
      <c r="J216" s="1">
        <v>2</v>
      </c>
      <c r="K216" s="1">
        <v>16</v>
      </c>
      <c r="L216" s="1" t="s">
        <v>22</v>
      </c>
      <c r="M216" s="1" t="s">
        <v>60</v>
      </c>
      <c r="N216" s="1" t="s">
        <v>396</v>
      </c>
      <c r="O216" s="1" t="s">
        <v>397</v>
      </c>
      <c r="P216" s="1" t="s">
        <v>69</v>
      </c>
      <c r="Q216" s="1" t="s">
        <v>63</v>
      </c>
      <c r="R216" s="1" t="s">
        <v>407</v>
      </c>
      <c r="S216" s="45">
        <v>60003</v>
      </c>
      <c r="V216" s="45" t="str">
        <f>IFERROR(IF(U216-T216 &lt;= 0, "", U216-T216), "")</f>
        <v/>
      </c>
      <c r="W216" s="1" t="s">
        <v>65</v>
      </c>
      <c r="X216" s="1" t="s">
        <v>168</v>
      </c>
      <c r="Y216" s="162">
        <v>7964</v>
      </c>
      <c r="Z216" s="169">
        <v>492.66</v>
      </c>
      <c r="AA216" s="169">
        <f>Tabela13[[#This Row],[VALOR/UN]]*Tabela13[[#This Row],[QUAN]]</f>
        <v>985.32</v>
      </c>
      <c r="AB216" s="251" t="str">
        <f>IFERROR(Tabela13[[#This Row],[TOTAL]]/Tabela13[[#This Row],[Km Rodado]],"")</f>
        <v/>
      </c>
    </row>
    <row r="217" spans="1:28" hidden="1">
      <c r="A217" s="1" t="s">
        <v>408</v>
      </c>
      <c r="C217" s="40">
        <v>2022</v>
      </c>
      <c r="D217" s="53">
        <v>44923</v>
      </c>
      <c r="F217" s="7" t="s">
        <v>335</v>
      </c>
      <c r="G217" s="1" t="s">
        <v>58</v>
      </c>
      <c r="H217" s="1" t="s">
        <v>5</v>
      </c>
      <c r="I217" s="351" t="s">
        <v>59</v>
      </c>
      <c r="J217" s="1">
        <v>2</v>
      </c>
      <c r="K217" s="1">
        <v>16</v>
      </c>
      <c r="L217" s="1" t="s">
        <v>22</v>
      </c>
      <c r="M217" s="1" t="s">
        <v>60</v>
      </c>
      <c r="N217" s="1" t="s">
        <v>396</v>
      </c>
      <c r="O217" s="1" t="s">
        <v>397</v>
      </c>
      <c r="P217" s="1" t="s">
        <v>69</v>
      </c>
      <c r="Q217" s="1" t="s">
        <v>63</v>
      </c>
      <c r="R217" s="1" t="s">
        <v>64</v>
      </c>
      <c r="S217" s="45">
        <v>91153</v>
      </c>
      <c r="V217" s="45" t="str">
        <f>IFERROR(IF(U217-T217 &lt;= 0, "", U217-T217), "")</f>
        <v/>
      </c>
      <c r="W217" s="1" t="s">
        <v>65</v>
      </c>
      <c r="X217" s="1" t="s">
        <v>168</v>
      </c>
      <c r="Y217" s="162">
        <v>7964</v>
      </c>
      <c r="Z217" s="169">
        <v>492.66</v>
      </c>
      <c r="AA217" s="169">
        <f>Tabela13[[#This Row],[VALOR/UN]]*Tabela13[[#This Row],[QUAN]]</f>
        <v>985.32</v>
      </c>
      <c r="AB217" s="251" t="str">
        <f>IFERROR(Tabela13[[#This Row],[TOTAL]]/Tabela13[[#This Row],[Km Rodado]],"")</f>
        <v/>
      </c>
    </row>
    <row r="218" spans="1:28" hidden="1">
      <c r="A218" s="1" t="s">
        <v>409</v>
      </c>
      <c r="C218" s="40">
        <v>2022</v>
      </c>
      <c r="D218" s="53">
        <v>44923</v>
      </c>
      <c r="F218" s="7" t="s">
        <v>335</v>
      </c>
      <c r="G218" s="1" t="s">
        <v>58</v>
      </c>
      <c r="H218" s="1" t="s">
        <v>5</v>
      </c>
      <c r="I218" s="351" t="s">
        <v>80</v>
      </c>
      <c r="J218" s="1">
        <v>2</v>
      </c>
      <c r="K218" s="1">
        <v>16</v>
      </c>
      <c r="L218" s="1" t="s">
        <v>22</v>
      </c>
      <c r="M218" s="1" t="s">
        <v>60</v>
      </c>
      <c r="N218" s="1" t="s">
        <v>396</v>
      </c>
      <c r="O218" s="1" t="s">
        <v>397</v>
      </c>
      <c r="P218" s="1" t="s">
        <v>69</v>
      </c>
      <c r="Q218" s="1" t="s">
        <v>63</v>
      </c>
      <c r="R218" s="1" t="s">
        <v>410</v>
      </c>
      <c r="S218" s="45">
        <v>33099</v>
      </c>
      <c r="V218" s="45" t="str">
        <f>IFERROR(IF(U218-T218 &lt;= 0, "", U218-T218), "")</f>
        <v/>
      </c>
      <c r="W218" s="1" t="s">
        <v>65</v>
      </c>
      <c r="X218" s="1" t="s">
        <v>168</v>
      </c>
      <c r="Y218" s="162">
        <v>7964</v>
      </c>
      <c r="Z218" s="169">
        <v>492.66</v>
      </c>
      <c r="AA218" s="169">
        <f>Tabela13[[#This Row],[VALOR/UN]]*Tabela13[[#This Row],[QUAN]]</f>
        <v>985.32</v>
      </c>
      <c r="AB218" s="251" t="str">
        <f>IFERROR(Tabela13[[#This Row],[TOTAL]]/Tabela13[[#This Row],[Km Rodado]],"")</f>
        <v/>
      </c>
    </row>
    <row r="219" spans="1:28" hidden="1">
      <c r="A219" s="1" t="s">
        <v>411</v>
      </c>
      <c r="C219" s="40">
        <v>2022</v>
      </c>
      <c r="D219" s="53">
        <v>44924</v>
      </c>
      <c r="F219" s="7" t="s">
        <v>335</v>
      </c>
      <c r="G219" s="1" t="s">
        <v>58</v>
      </c>
      <c r="H219" s="1" t="s">
        <v>412</v>
      </c>
      <c r="I219" s="351" t="s">
        <v>111</v>
      </c>
      <c r="J219" s="1">
        <v>2</v>
      </c>
      <c r="K219" s="1">
        <v>16</v>
      </c>
      <c r="L219" s="1" t="s">
        <v>22</v>
      </c>
      <c r="M219" s="1" t="s">
        <v>60</v>
      </c>
      <c r="N219" s="1" t="s">
        <v>396</v>
      </c>
      <c r="O219" s="1" t="s">
        <v>397</v>
      </c>
      <c r="P219" s="1" t="s">
        <v>69</v>
      </c>
      <c r="Q219" s="1" t="s">
        <v>63</v>
      </c>
      <c r="R219" s="1" t="s">
        <v>413</v>
      </c>
      <c r="S219" s="45">
        <v>60500</v>
      </c>
      <c r="V219" s="45" t="str">
        <f>IFERROR(IF(U219-T219 &lt;= 0, "", U219-T219), "")</f>
        <v/>
      </c>
      <c r="W219" s="1" t="s">
        <v>65</v>
      </c>
      <c r="X219" s="1" t="s">
        <v>168</v>
      </c>
      <c r="Y219" s="162">
        <v>7964</v>
      </c>
      <c r="Z219" s="169">
        <v>492.66</v>
      </c>
      <c r="AA219" s="171">
        <f>Tabela13[[#This Row],[VALOR/UN]]*Tabela13[[#This Row],[QUAN]]</f>
        <v>985.32</v>
      </c>
      <c r="AB219" s="251" t="str">
        <f>IFERROR(Tabela13[[#This Row],[TOTAL]]/Tabela13[[#This Row],[Km Rodado]],"")</f>
        <v/>
      </c>
    </row>
    <row r="220" spans="1:28" hidden="1">
      <c r="A220" s="1" t="s">
        <v>414</v>
      </c>
      <c r="C220" s="40" t="s">
        <v>415</v>
      </c>
      <c r="D220" s="53">
        <v>44929</v>
      </c>
      <c r="F220" s="7" t="s">
        <v>344</v>
      </c>
      <c r="G220" s="1" t="s">
        <v>58</v>
      </c>
      <c r="H220" s="1" t="s">
        <v>5</v>
      </c>
      <c r="I220" s="351" t="s">
        <v>96</v>
      </c>
      <c r="J220" s="1">
        <v>2</v>
      </c>
      <c r="K220" s="1">
        <v>14</v>
      </c>
      <c r="L220" s="1" t="s">
        <v>22</v>
      </c>
      <c r="M220" s="1" t="s">
        <v>84</v>
      </c>
      <c r="N220" s="1" t="s">
        <v>153</v>
      </c>
      <c r="O220" s="1" t="s">
        <v>154</v>
      </c>
      <c r="P220" s="1" t="s">
        <v>69</v>
      </c>
      <c r="Q220" s="1" t="s">
        <v>87</v>
      </c>
      <c r="R220" s="24" t="s">
        <v>416</v>
      </c>
      <c r="S220" s="172">
        <v>63373</v>
      </c>
      <c r="T220" s="172"/>
      <c r="U220" s="172"/>
      <c r="V220" s="45" t="str">
        <f>IFERROR(IF(U220-T220 &lt;= 0, "", U220-T220), "")</f>
        <v/>
      </c>
      <c r="W220" s="1" t="s">
        <v>65</v>
      </c>
      <c r="X220" s="1" t="s">
        <v>155</v>
      </c>
      <c r="Y220" s="339">
        <v>23689</v>
      </c>
      <c r="Z220" s="175">
        <v>272.8</v>
      </c>
      <c r="AA220" s="173">
        <f>Tabela13[[#This Row],[VALOR/UN]]*Tabela13[[#This Row],[QUAN]]</f>
        <v>545.6</v>
      </c>
      <c r="AB220" s="251" t="str">
        <f>IFERROR(Tabela13[[#This Row],[TOTAL]]/Tabela13[[#This Row],[Km Rodado]],"")</f>
        <v/>
      </c>
    </row>
    <row r="221" spans="1:28" hidden="1">
      <c r="A221" s="1" t="s">
        <v>417</v>
      </c>
      <c r="C221" s="186" t="s">
        <v>415</v>
      </c>
      <c r="D221" s="53">
        <v>44929</v>
      </c>
      <c r="F221" s="7" t="s">
        <v>344</v>
      </c>
      <c r="G221" s="1" t="s">
        <v>58</v>
      </c>
      <c r="H221" s="1" t="s">
        <v>5</v>
      </c>
      <c r="I221" s="351" t="s">
        <v>96</v>
      </c>
      <c r="J221" s="1">
        <v>2</v>
      </c>
      <c r="K221" s="1">
        <v>16</v>
      </c>
      <c r="L221" s="1" t="s">
        <v>24</v>
      </c>
      <c r="M221" s="1" t="s">
        <v>60</v>
      </c>
      <c r="N221" s="1" t="s">
        <v>396</v>
      </c>
      <c r="O221" s="1" t="s">
        <v>397</v>
      </c>
      <c r="P221" s="1" t="s">
        <v>69</v>
      </c>
      <c r="Q221" s="1" t="s">
        <v>63</v>
      </c>
      <c r="R221" s="24" t="s">
        <v>201</v>
      </c>
      <c r="S221" s="172">
        <v>72826</v>
      </c>
      <c r="T221" s="172"/>
      <c r="U221" s="172"/>
      <c r="V221" s="45" t="str">
        <f>IFERROR(IF(U221-T221 &lt;= 0, "", U221-T221), "")</f>
        <v/>
      </c>
      <c r="W221" s="1" t="s">
        <v>65</v>
      </c>
      <c r="X221" s="1" t="s">
        <v>168</v>
      </c>
      <c r="Y221" s="339">
        <v>7964</v>
      </c>
      <c r="Z221" s="175">
        <v>492.66</v>
      </c>
      <c r="AA221" s="173">
        <f>Tabela13[[#This Row],[VALOR/UN]]*Tabela13[[#This Row],[QUAN]]</f>
        <v>985.32</v>
      </c>
      <c r="AB221" s="251" t="str">
        <f>IFERROR(Tabela13[[#This Row],[TOTAL]]/Tabela13[[#This Row],[Km Rodado]],"")</f>
        <v/>
      </c>
    </row>
    <row r="222" spans="1:28" hidden="1">
      <c r="A222" s="1" t="s">
        <v>418</v>
      </c>
      <c r="C222" s="30" t="s">
        <v>415</v>
      </c>
      <c r="D222" s="53">
        <v>44929</v>
      </c>
      <c r="F222" s="7" t="s">
        <v>344</v>
      </c>
      <c r="G222" s="1" t="s">
        <v>58</v>
      </c>
      <c r="H222" s="1" t="s">
        <v>5</v>
      </c>
      <c r="I222" s="351" t="s">
        <v>80</v>
      </c>
      <c r="J222" s="1">
        <v>2</v>
      </c>
      <c r="K222" s="1">
        <v>14</v>
      </c>
      <c r="L222" s="1" t="s">
        <v>22</v>
      </c>
      <c r="M222" s="1" t="s">
        <v>84</v>
      </c>
      <c r="N222" s="1" t="s">
        <v>153</v>
      </c>
      <c r="O222" s="1" t="s">
        <v>154</v>
      </c>
      <c r="P222" s="1" t="s">
        <v>69</v>
      </c>
      <c r="Q222" s="1" t="s">
        <v>87</v>
      </c>
      <c r="R222" s="24" t="s">
        <v>320</v>
      </c>
      <c r="S222" s="172">
        <v>24581</v>
      </c>
      <c r="T222" s="172"/>
      <c r="U222" s="172"/>
      <c r="V222" s="45" t="str">
        <f>IFERROR(IF(U222-T222 &lt;= 0, "", U222-T222), "")</f>
        <v/>
      </c>
      <c r="W222" s="1" t="s">
        <v>65</v>
      </c>
      <c r="X222" s="1" t="s">
        <v>155</v>
      </c>
      <c r="Y222" s="339">
        <v>23689</v>
      </c>
      <c r="Z222" s="175">
        <v>272.8</v>
      </c>
      <c r="AA222" s="173">
        <f>Tabela13[[#This Row],[VALOR/UN]]*Tabela13[[#This Row],[QUAN]]</f>
        <v>545.6</v>
      </c>
      <c r="AB222" s="251" t="str">
        <f>IFERROR(Tabela13[[#This Row],[TOTAL]]/Tabela13[[#This Row],[Km Rodado]],"")</f>
        <v/>
      </c>
    </row>
    <row r="223" spans="1:28" hidden="1">
      <c r="A223" s="1" t="s">
        <v>419</v>
      </c>
      <c r="C223" s="30" t="s">
        <v>415</v>
      </c>
      <c r="D223" s="53">
        <v>44929</v>
      </c>
      <c r="F223" s="7" t="s">
        <v>344</v>
      </c>
      <c r="G223" s="1" t="s">
        <v>58</v>
      </c>
      <c r="H223" s="1" t="s">
        <v>5</v>
      </c>
      <c r="I223" s="351" t="s">
        <v>66</v>
      </c>
      <c r="J223" s="1">
        <v>2</v>
      </c>
      <c r="K223" s="1">
        <v>15</v>
      </c>
      <c r="L223" s="1" t="s">
        <v>22</v>
      </c>
      <c r="M223" s="1" t="s">
        <v>75</v>
      </c>
      <c r="N223" s="23" t="s">
        <v>252</v>
      </c>
      <c r="O223" s="1" t="s">
        <v>253</v>
      </c>
      <c r="P223" s="1" t="s">
        <v>69</v>
      </c>
      <c r="Q223" s="1" t="s">
        <v>77</v>
      </c>
      <c r="R223" s="24" t="s">
        <v>420</v>
      </c>
      <c r="S223" s="172">
        <v>14777</v>
      </c>
      <c r="T223" s="172"/>
      <c r="U223" s="172"/>
      <c r="V223" s="45" t="str">
        <f>IFERROR(IF(U223-T223 &lt;= 0, "", U223-T223), "")</f>
        <v/>
      </c>
      <c r="W223" s="1" t="s">
        <v>65</v>
      </c>
      <c r="X223" s="1" t="s">
        <v>155</v>
      </c>
      <c r="Y223" s="339">
        <v>31084</v>
      </c>
      <c r="Z223" s="175">
        <v>291.36</v>
      </c>
      <c r="AA223" s="173">
        <f>Tabela13[[#This Row],[VALOR/UN]]*Tabela13[[#This Row],[QUAN]]</f>
        <v>582.72</v>
      </c>
      <c r="AB223" s="251" t="str">
        <f>IFERROR(Tabela13[[#This Row],[TOTAL]]/Tabela13[[#This Row],[Km Rodado]],"")</f>
        <v/>
      </c>
    </row>
    <row r="224" spans="1:28" hidden="1">
      <c r="A224" s="1" t="s">
        <v>421</v>
      </c>
      <c r="C224" s="30" t="s">
        <v>415</v>
      </c>
      <c r="D224" s="53">
        <v>44929</v>
      </c>
      <c r="F224" s="7" t="s">
        <v>344</v>
      </c>
      <c r="G224" s="1" t="s">
        <v>58</v>
      </c>
      <c r="H224" s="1" t="s">
        <v>5</v>
      </c>
      <c r="I224" s="351" t="s">
        <v>66</v>
      </c>
      <c r="J224" s="1">
        <v>2</v>
      </c>
      <c r="K224" s="1">
        <v>15</v>
      </c>
      <c r="L224" s="1" t="s">
        <v>22</v>
      </c>
      <c r="M224" s="1" t="s">
        <v>75</v>
      </c>
      <c r="N224" s="23" t="s">
        <v>252</v>
      </c>
      <c r="O224" s="1" t="s">
        <v>253</v>
      </c>
      <c r="P224" s="1" t="s">
        <v>69</v>
      </c>
      <c r="Q224" s="1" t="s">
        <v>77</v>
      </c>
      <c r="R224" s="24" t="s">
        <v>420</v>
      </c>
      <c r="S224" s="172">
        <v>14777</v>
      </c>
      <c r="T224" s="172"/>
      <c r="U224" s="172"/>
      <c r="V224" s="45" t="str">
        <f>IFERROR(IF(U224-T224 &lt;= 0, "", U224-T224), "")</f>
        <v/>
      </c>
      <c r="W224" s="1" t="s">
        <v>65</v>
      </c>
      <c r="X224" s="1" t="s">
        <v>155</v>
      </c>
      <c r="Y224" s="339">
        <v>31084</v>
      </c>
      <c r="Z224" s="175">
        <v>291.36</v>
      </c>
      <c r="AA224" s="173">
        <f>Tabela13[[#This Row],[VALOR/UN]]*Tabela13[[#This Row],[QUAN]]</f>
        <v>582.72</v>
      </c>
      <c r="AB224" s="251" t="str">
        <f>IFERROR(Tabela13[[#This Row],[TOTAL]]/Tabela13[[#This Row],[Km Rodado]],"")</f>
        <v/>
      </c>
    </row>
    <row r="225" spans="1:28" hidden="1">
      <c r="C225" s="30" t="s">
        <v>415</v>
      </c>
      <c r="D225" s="53">
        <v>44931</v>
      </c>
      <c r="F225" s="7" t="s">
        <v>422</v>
      </c>
      <c r="G225" s="1" t="s">
        <v>58</v>
      </c>
      <c r="H225" s="1" t="s">
        <v>14</v>
      </c>
      <c r="I225" s="351" t="s">
        <v>132</v>
      </c>
      <c r="J225" s="1">
        <v>2</v>
      </c>
      <c r="K225" s="1">
        <v>16</v>
      </c>
      <c r="L225" s="1" t="s">
        <v>22</v>
      </c>
      <c r="M225" s="1" t="s">
        <v>60</v>
      </c>
      <c r="N225" s="1" t="s">
        <v>67</v>
      </c>
      <c r="O225" s="1" t="s">
        <v>68</v>
      </c>
      <c r="P225" s="1" t="s">
        <v>69</v>
      </c>
      <c r="Q225" s="1" t="s">
        <v>63</v>
      </c>
      <c r="R225" s="24" t="s">
        <v>423</v>
      </c>
      <c r="S225" s="172">
        <v>90644</v>
      </c>
      <c r="T225" s="172"/>
      <c r="U225" s="172"/>
      <c r="V225" s="45" t="str">
        <f>IFERROR(IF(U225-T225 &lt;= 0, "", U225-T225), "")</f>
        <v/>
      </c>
      <c r="W225" s="1" t="s">
        <v>65</v>
      </c>
      <c r="X225" s="1" t="s">
        <v>71</v>
      </c>
      <c r="Y225" s="340">
        <v>1274</v>
      </c>
      <c r="Z225" s="175">
        <v>337.9</v>
      </c>
      <c r="AA225" s="173">
        <f>Tabela13[[#This Row],[VALOR/UN]]*Tabela13[[#This Row],[QUAN]]</f>
        <v>675.8</v>
      </c>
      <c r="AB225" s="251" t="str">
        <f>IFERROR(Tabela13[[#This Row],[TOTAL]]/Tabela13[[#This Row],[Km Rodado]],"")</f>
        <v/>
      </c>
    </row>
    <row r="226" spans="1:28" hidden="1">
      <c r="A226" s="1" t="s">
        <v>424</v>
      </c>
      <c r="C226" s="186" t="s">
        <v>415</v>
      </c>
      <c r="D226" s="53">
        <v>44932</v>
      </c>
      <c r="F226" s="7" t="s">
        <v>344</v>
      </c>
      <c r="G226" s="1" t="s">
        <v>58</v>
      </c>
      <c r="H226" s="1" t="s">
        <v>5</v>
      </c>
      <c r="I226" s="351" t="s">
        <v>80</v>
      </c>
      <c r="J226" s="1">
        <v>1</v>
      </c>
      <c r="K226" s="1">
        <v>16</v>
      </c>
      <c r="L226" s="1" t="s">
        <v>22</v>
      </c>
      <c r="M226" s="1" t="s">
        <v>60</v>
      </c>
      <c r="N226" s="23" t="s">
        <v>67</v>
      </c>
      <c r="O226" s="1" t="s">
        <v>68</v>
      </c>
      <c r="P226" s="1" t="s">
        <v>69</v>
      </c>
      <c r="Q226" s="1" t="s">
        <v>162</v>
      </c>
      <c r="R226" s="24" t="s">
        <v>425</v>
      </c>
      <c r="S226" s="172">
        <v>169701</v>
      </c>
      <c r="T226" s="172"/>
      <c r="U226" s="172"/>
      <c r="V226" s="45" t="str">
        <f>IFERROR(IF(U226-T226 &lt;= 0, "", U226-T226), "")</f>
        <v/>
      </c>
      <c r="W226" s="1" t="s">
        <v>65</v>
      </c>
      <c r="X226" s="1" t="s">
        <v>168</v>
      </c>
      <c r="Y226" s="339">
        <v>1190</v>
      </c>
      <c r="Z226" s="175">
        <v>750</v>
      </c>
      <c r="AA226" s="173">
        <f>Tabela13[[#This Row],[VALOR/UN]]*Tabela13[[#This Row],[QUAN]]</f>
        <v>750</v>
      </c>
      <c r="AB226" s="251" t="str">
        <f>IFERROR(Tabela13[[#This Row],[TOTAL]]/Tabela13[[#This Row],[Km Rodado]],"")</f>
        <v/>
      </c>
    </row>
    <row r="227" spans="1:28" hidden="1">
      <c r="A227" s="1" t="s">
        <v>426</v>
      </c>
      <c r="C227" s="186" t="s">
        <v>415</v>
      </c>
      <c r="D227" s="53">
        <v>44932</v>
      </c>
      <c r="F227" s="7" t="s">
        <v>344</v>
      </c>
      <c r="G227" s="1" t="s">
        <v>58</v>
      </c>
      <c r="H227" s="1" t="s">
        <v>5</v>
      </c>
      <c r="I227" s="351" t="s">
        <v>80</v>
      </c>
      <c r="J227" s="1">
        <v>1</v>
      </c>
      <c r="K227" s="1">
        <v>16</v>
      </c>
      <c r="L227" s="1" t="s">
        <v>22</v>
      </c>
      <c r="M227" s="1" t="s">
        <v>60</v>
      </c>
      <c r="N227" s="23" t="s">
        <v>67</v>
      </c>
      <c r="O227" s="1" t="s">
        <v>68</v>
      </c>
      <c r="P227" s="1" t="s">
        <v>69</v>
      </c>
      <c r="Q227" s="1" t="s">
        <v>162</v>
      </c>
      <c r="R227" s="24" t="s">
        <v>427</v>
      </c>
      <c r="S227" s="172">
        <v>169701</v>
      </c>
      <c r="T227" s="172"/>
      <c r="U227" s="172"/>
      <c r="V227" s="45" t="str">
        <f>IFERROR(IF(U227-T227 &lt;= 0, "", U227-T227), "")</f>
        <v/>
      </c>
      <c r="W227" s="1" t="s">
        <v>65</v>
      </c>
      <c r="X227" s="1" t="s">
        <v>71</v>
      </c>
      <c r="Y227" s="339">
        <v>1224</v>
      </c>
      <c r="Z227" s="175">
        <v>750</v>
      </c>
      <c r="AA227" s="173">
        <f>Tabela13[[#This Row],[VALOR/UN]]*Tabela13[[#This Row],[QUAN]]</f>
        <v>750</v>
      </c>
      <c r="AB227" s="251" t="str">
        <f>IFERROR(Tabela13[[#This Row],[TOTAL]]/Tabela13[[#This Row],[Km Rodado]],"")</f>
        <v/>
      </c>
    </row>
    <row r="228" spans="1:28" hidden="1">
      <c r="A228" s="23" t="s">
        <v>428</v>
      </c>
      <c r="B228" s="23"/>
      <c r="C228" s="30" t="s">
        <v>415</v>
      </c>
      <c r="D228" s="53">
        <v>44932</v>
      </c>
      <c r="F228" s="7" t="s">
        <v>344</v>
      </c>
      <c r="G228" s="1" t="s">
        <v>58</v>
      </c>
      <c r="H228" s="1" t="s">
        <v>12</v>
      </c>
      <c r="I228" s="351" t="s">
        <v>165</v>
      </c>
      <c r="J228" s="1">
        <v>2</v>
      </c>
      <c r="K228" s="1">
        <v>14</v>
      </c>
      <c r="L228" s="1" t="s">
        <v>22</v>
      </c>
      <c r="M228" s="1" t="s">
        <v>84</v>
      </c>
      <c r="N228" s="1" t="s">
        <v>153</v>
      </c>
      <c r="O228" s="1" t="s">
        <v>154</v>
      </c>
      <c r="P228" s="1" t="s">
        <v>69</v>
      </c>
      <c r="Q228" s="1" t="s">
        <v>87</v>
      </c>
      <c r="R228" s="24" t="s">
        <v>169</v>
      </c>
      <c r="S228" s="172">
        <v>61000</v>
      </c>
      <c r="T228" s="172"/>
      <c r="U228" s="172"/>
      <c r="V228" s="45" t="str">
        <f>IFERROR(IF(U228-T228 &lt;= 0, "", U228-T228), "")</f>
        <v/>
      </c>
      <c r="W228" s="1" t="s">
        <v>65</v>
      </c>
      <c r="X228" s="1" t="s">
        <v>155</v>
      </c>
      <c r="Y228" s="339">
        <v>23689</v>
      </c>
      <c r="Z228" s="175">
        <v>272.8</v>
      </c>
      <c r="AA228" s="173">
        <f>Tabela13[[#This Row],[VALOR/UN]]*Tabela13[[#This Row],[QUAN]]</f>
        <v>545.6</v>
      </c>
      <c r="AB228" s="251" t="str">
        <f>IFERROR(Tabela13[[#This Row],[TOTAL]]/Tabela13[[#This Row],[Km Rodado]],"")</f>
        <v/>
      </c>
    </row>
    <row r="229" spans="1:28" hidden="1">
      <c r="A229" s="23" t="s">
        <v>429</v>
      </c>
      <c r="B229" s="23"/>
      <c r="C229" s="30" t="s">
        <v>415</v>
      </c>
      <c r="D229" s="53">
        <v>44932</v>
      </c>
      <c r="F229" s="7" t="s">
        <v>344</v>
      </c>
      <c r="G229" s="1" t="s">
        <v>58</v>
      </c>
      <c r="H229" s="1" t="s">
        <v>12</v>
      </c>
      <c r="I229" s="351" t="s">
        <v>165</v>
      </c>
      <c r="J229" s="1">
        <v>2</v>
      </c>
      <c r="K229" s="1">
        <v>14</v>
      </c>
      <c r="L229" s="1" t="s">
        <v>24</v>
      </c>
      <c r="M229" s="1" t="s">
        <v>84</v>
      </c>
      <c r="N229" s="1" t="s">
        <v>153</v>
      </c>
      <c r="O229" s="1" t="s">
        <v>154</v>
      </c>
      <c r="P229" s="1" t="s">
        <v>69</v>
      </c>
      <c r="Q229" s="1" t="s">
        <v>87</v>
      </c>
      <c r="R229" s="24" t="s">
        <v>169</v>
      </c>
      <c r="S229" s="172">
        <v>61000</v>
      </c>
      <c r="T229" s="172"/>
      <c r="U229" s="172"/>
      <c r="V229" s="45" t="str">
        <f>IFERROR(IF(U229-T229 &lt;= 0, "", U229-T229), "")</f>
        <v/>
      </c>
      <c r="W229" s="1" t="s">
        <v>65</v>
      </c>
      <c r="X229" s="1" t="s">
        <v>155</v>
      </c>
      <c r="Y229" s="339">
        <v>23689</v>
      </c>
      <c r="Z229" s="175">
        <v>272.8</v>
      </c>
      <c r="AA229" s="173">
        <f>Tabela13[[#This Row],[VALOR/UN]]*Tabela13[[#This Row],[QUAN]]</f>
        <v>545.6</v>
      </c>
      <c r="AB229" s="251" t="str">
        <f>IFERROR(Tabela13[[#This Row],[TOTAL]]/Tabela13[[#This Row],[Km Rodado]],"")</f>
        <v/>
      </c>
    </row>
    <row r="230" spans="1:28" hidden="1">
      <c r="C230" s="30" t="s">
        <v>415</v>
      </c>
      <c r="D230" s="53">
        <v>44935</v>
      </c>
      <c r="F230" s="7" t="s">
        <v>344</v>
      </c>
      <c r="G230" s="1" t="s">
        <v>58</v>
      </c>
      <c r="H230" s="1" t="s">
        <v>5</v>
      </c>
      <c r="I230" s="351" t="s">
        <v>80</v>
      </c>
      <c r="J230" s="1">
        <v>2</v>
      </c>
      <c r="K230" s="1">
        <v>14</v>
      </c>
      <c r="L230" s="1" t="s">
        <v>24</v>
      </c>
      <c r="M230" s="1" t="s">
        <v>84</v>
      </c>
      <c r="N230" s="1" t="s">
        <v>153</v>
      </c>
      <c r="O230" s="1" t="s">
        <v>154</v>
      </c>
      <c r="P230" s="1" t="s">
        <v>69</v>
      </c>
      <c r="Q230" s="1" t="s">
        <v>87</v>
      </c>
      <c r="R230" s="24" t="s">
        <v>430</v>
      </c>
      <c r="S230" s="172">
        <v>55643</v>
      </c>
      <c r="T230" s="172"/>
      <c r="U230" s="172"/>
      <c r="V230" s="45" t="str">
        <f>IFERROR(IF(U230-T230 &lt;= 0, "", U230-T230), "")</f>
        <v/>
      </c>
      <c r="W230" s="1" t="s">
        <v>65</v>
      </c>
      <c r="X230" s="1" t="s">
        <v>155</v>
      </c>
      <c r="Y230" s="339">
        <v>23689</v>
      </c>
      <c r="Z230" s="175">
        <v>272.8</v>
      </c>
      <c r="AA230" s="173">
        <f>Tabela13[[#This Row],[VALOR/UN]]*Tabela13[[#This Row],[QUAN]]</f>
        <v>545.6</v>
      </c>
      <c r="AB230" s="251" t="str">
        <f>IFERROR(Tabela13[[#This Row],[TOTAL]]/Tabela13[[#This Row],[Km Rodado]],"")</f>
        <v/>
      </c>
    </row>
    <row r="231" spans="1:28" hidden="1">
      <c r="A231" s="1" t="s">
        <v>431</v>
      </c>
      <c r="C231" s="186" t="s">
        <v>415</v>
      </c>
      <c r="D231" s="53">
        <v>44938</v>
      </c>
      <c r="F231" s="7" t="s">
        <v>344</v>
      </c>
      <c r="G231" s="1" t="s">
        <v>58</v>
      </c>
      <c r="H231" s="1" t="s">
        <v>5</v>
      </c>
      <c r="I231" s="351" t="s">
        <v>83</v>
      </c>
      <c r="J231" s="1">
        <v>2</v>
      </c>
      <c r="K231" s="1">
        <v>16</v>
      </c>
      <c r="L231" s="1" t="s">
        <v>24</v>
      </c>
      <c r="M231" s="1" t="s">
        <v>143</v>
      </c>
      <c r="N231" s="1" t="s">
        <v>153</v>
      </c>
      <c r="O231" s="1" t="s">
        <v>154</v>
      </c>
      <c r="P231" s="1" t="s">
        <v>69</v>
      </c>
      <c r="Q231" s="1" t="s">
        <v>144</v>
      </c>
      <c r="R231" s="1" t="s">
        <v>225</v>
      </c>
      <c r="S231" s="172">
        <v>134525</v>
      </c>
      <c r="T231" s="172"/>
      <c r="U231" s="172"/>
      <c r="V231" s="45" t="str">
        <f>IFERROR(IF(U231-T231 &lt;= 0, "", U231-T231), "")</f>
        <v/>
      </c>
      <c r="W231" s="1" t="s">
        <v>65</v>
      </c>
      <c r="X231" s="1" t="s">
        <v>155</v>
      </c>
      <c r="Y231" s="339">
        <v>23834</v>
      </c>
      <c r="Z231" s="175">
        <v>576.22</v>
      </c>
      <c r="AA231" s="173">
        <f>Tabela13[[#This Row],[VALOR/UN]]*Tabela13[[#This Row],[QUAN]]</f>
        <v>1152.44</v>
      </c>
      <c r="AB231" s="251" t="str">
        <f>IFERROR(Tabela13[[#This Row],[TOTAL]]/Tabela13[[#This Row],[Km Rodado]],"")</f>
        <v/>
      </c>
    </row>
    <row r="232" spans="1:28" hidden="1">
      <c r="A232" s="1" t="s">
        <v>432</v>
      </c>
      <c r="C232" s="30" t="s">
        <v>415</v>
      </c>
      <c r="D232" s="53">
        <v>44939</v>
      </c>
      <c r="F232" s="7" t="s">
        <v>344</v>
      </c>
      <c r="G232" s="1" t="s">
        <v>58</v>
      </c>
      <c r="H232" s="1" t="s">
        <v>5</v>
      </c>
      <c r="I232" s="351" t="s">
        <v>74</v>
      </c>
      <c r="J232" s="1">
        <v>2</v>
      </c>
      <c r="K232" s="1">
        <v>14</v>
      </c>
      <c r="L232" s="1" t="s">
        <v>24</v>
      </c>
      <c r="M232" s="1" t="s">
        <v>84</v>
      </c>
      <c r="N232" s="1" t="s">
        <v>153</v>
      </c>
      <c r="O232" s="1" t="s">
        <v>154</v>
      </c>
      <c r="P232" s="1" t="s">
        <v>69</v>
      </c>
      <c r="Q232" s="1" t="s">
        <v>87</v>
      </c>
      <c r="R232" s="24" t="s">
        <v>433</v>
      </c>
      <c r="S232" s="172">
        <v>88815</v>
      </c>
      <c r="T232" s="172"/>
      <c r="U232" s="172"/>
      <c r="V232" s="45" t="str">
        <f>IFERROR(IF(U232-T232 &lt;= 0, "", U232-T232), "")</f>
        <v/>
      </c>
      <c r="W232" s="1" t="s">
        <v>65</v>
      </c>
      <c r="X232" s="1" t="s">
        <v>155</v>
      </c>
      <c r="Y232" s="339">
        <v>32597</v>
      </c>
      <c r="Z232" s="175">
        <v>280.83999999999997</v>
      </c>
      <c r="AA232" s="173">
        <f>Tabela13[[#This Row],[VALOR/UN]]*Tabela13[[#This Row],[QUAN]]</f>
        <v>561.67999999999995</v>
      </c>
      <c r="AB232" s="251" t="str">
        <f>IFERROR(Tabela13[[#This Row],[TOTAL]]/Tabela13[[#This Row],[Km Rodado]],"")</f>
        <v/>
      </c>
    </row>
    <row r="233" spans="1:28" hidden="1">
      <c r="A233" s="1" t="s">
        <v>434</v>
      </c>
      <c r="C233" s="30" t="s">
        <v>415</v>
      </c>
      <c r="D233" s="53">
        <v>44939</v>
      </c>
      <c r="F233" s="7" t="s">
        <v>344</v>
      </c>
      <c r="G233" s="1" t="s">
        <v>58</v>
      </c>
      <c r="H233" s="1" t="s">
        <v>5</v>
      </c>
      <c r="I233" s="351" t="s">
        <v>74</v>
      </c>
      <c r="J233" s="1">
        <v>2</v>
      </c>
      <c r="K233" s="1">
        <v>14</v>
      </c>
      <c r="L233" s="1" t="s">
        <v>22</v>
      </c>
      <c r="M233" s="1" t="s">
        <v>84</v>
      </c>
      <c r="N233" s="1" t="s">
        <v>153</v>
      </c>
      <c r="O233" s="1" t="s">
        <v>154</v>
      </c>
      <c r="P233" s="1" t="s">
        <v>69</v>
      </c>
      <c r="Q233" s="1" t="s">
        <v>87</v>
      </c>
      <c r="R233" s="24" t="s">
        <v>433</v>
      </c>
      <c r="S233" s="172">
        <v>88815</v>
      </c>
      <c r="T233" s="172"/>
      <c r="U233" s="172"/>
      <c r="V233" s="45" t="str">
        <f>IFERROR(IF(U233-T233 &lt;= 0, "", U233-T233), "")</f>
        <v/>
      </c>
      <c r="W233" s="1" t="s">
        <v>65</v>
      </c>
      <c r="X233" s="1" t="s">
        <v>155</v>
      </c>
      <c r="Y233" s="339">
        <v>32597</v>
      </c>
      <c r="Z233" s="175">
        <v>280.83999999999997</v>
      </c>
      <c r="AA233" s="173">
        <f>Tabela13[[#This Row],[VALOR/UN]]*Tabela13[[#This Row],[QUAN]]</f>
        <v>561.67999999999995</v>
      </c>
      <c r="AB233" s="251" t="str">
        <f>IFERROR(Tabela13[[#This Row],[TOTAL]]/Tabela13[[#This Row],[Km Rodado]],"")</f>
        <v/>
      </c>
    </row>
    <row r="234" spans="1:28" hidden="1">
      <c r="A234" s="1" t="s">
        <v>435</v>
      </c>
      <c r="C234" s="30" t="s">
        <v>415</v>
      </c>
      <c r="D234" s="53">
        <v>44942</v>
      </c>
      <c r="F234" s="7" t="s">
        <v>344</v>
      </c>
      <c r="G234" s="1" t="s">
        <v>58</v>
      </c>
      <c r="H234" s="1" t="s">
        <v>5</v>
      </c>
      <c r="I234" s="351" t="s">
        <v>104</v>
      </c>
      <c r="J234" s="1">
        <v>2</v>
      </c>
      <c r="K234" s="1">
        <v>14</v>
      </c>
      <c r="L234" s="1" t="s">
        <v>22</v>
      </c>
      <c r="M234" s="1" t="s">
        <v>84</v>
      </c>
      <c r="N234" s="1" t="s">
        <v>153</v>
      </c>
      <c r="O234" s="1" t="s">
        <v>154</v>
      </c>
      <c r="P234" s="1" t="s">
        <v>69</v>
      </c>
      <c r="Q234" s="1" t="s">
        <v>87</v>
      </c>
      <c r="R234" s="24" t="s">
        <v>88</v>
      </c>
      <c r="S234" s="172">
        <v>145000</v>
      </c>
      <c r="T234" s="172"/>
      <c r="U234" s="172"/>
      <c r="V234" s="45" t="str">
        <f>IFERROR(IF(U234-T234 &lt;= 0, "", U234-T234), "")</f>
        <v/>
      </c>
      <c r="W234" s="1" t="s">
        <v>65</v>
      </c>
      <c r="X234" s="1" t="s">
        <v>155</v>
      </c>
      <c r="Y234" s="339">
        <v>32597</v>
      </c>
      <c r="Z234" s="175">
        <v>280.83999999999997</v>
      </c>
      <c r="AA234" s="173">
        <f>Tabela13[[#This Row],[VALOR/UN]]*Tabela13[[#This Row],[QUAN]]</f>
        <v>561.67999999999995</v>
      </c>
      <c r="AB234" s="251" t="str">
        <f>IFERROR(Tabela13[[#This Row],[TOTAL]]/Tabela13[[#This Row],[Km Rodado]],"")</f>
        <v/>
      </c>
    </row>
    <row r="235" spans="1:28" hidden="1">
      <c r="A235" s="1" t="s">
        <v>436</v>
      </c>
      <c r="C235" s="30" t="s">
        <v>415</v>
      </c>
      <c r="D235" s="53">
        <v>44943</v>
      </c>
      <c r="F235" s="7" t="s">
        <v>344</v>
      </c>
      <c r="G235" s="1" t="s">
        <v>58</v>
      </c>
      <c r="H235" s="1" t="s">
        <v>5</v>
      </c>
      <c r="I235" s="351" t="s">
        <v>107</v>
      </c>
      <c r="J235" s="1">
        <v>2</v>
      </c>
      <c r="K235" s="1">
        <v>14</v>
      </c>
      <c r="L235" s="1" t="s">
        <v>22</v>
      </c>
      <c r="M235" s="1" t="s">
        <v>84</v>
      </c>
      <c r="N235" s="1" t="s">
        <v>153</v>
      </c>
      <c r="O235" s="1" t="s">
        <v>154</v>
      </c>
      <c r="P235" s="1" t="s">
        <v>69</v>
      </c>
      <c r="Q235" s="1" t="s">
        <v>87</v>
      </c>
      <c r="R235" s="24" t="s">
        <v>437</v>
      </c>
      <c r="S235" s="172">
        <v>69199</v>
      </c>
      <c r="T235" s="172"/>
      <c r="U235" s="172"/>
      <c r="V235" s="45" t="str">
        <f>IFERROR(IF(U235-T235 &lt;= 0, "", U235-T235), "")</f>
        <v/>
      </c>
      <c r="W235" s="1" t="s">
        <v>65</v>
      </c>
      <c r="X235" s="1" t="s">
        <v>155</v>
      </c>
      <c r="Y235" s="339">
        <v>32597</v>
      </c>
      <c r="Z235" s="175">
        <v>280.83999999999997</v>
      </c>
      <c r="AA235" s="173">
        <f>Tabela13[[#This Row],[VALOR/UN]]*Tabela13[[#This Row],[QUAN]]</f>
        <v>561.67999999999995</v>
      </c>
      <c r="AB235" s="251" t="str">
        <f>IFERROR(Tabela13[[#This Row],[TOTAL]]/Tabela13[[#This Row],[Km Rodado]],"")</f>
        <v/>
      </c>
    </row>
    <row r="236" spans="1:28" hidden="1">
      <c r="A236" s="1" t="s">
        <v>438</v>
      </c>
      <c r="C236" s="30" t="s">
        <v>415</v>
      </c>
      <c r="D236" s="53">
        <v>44943</v>
      </c>
      <c r="F236" s="7" t="s">
        <v>344</v>
      </c>
      <c r="G236" s="1" t="s">
        <v>58</v>
      </c>
      <c r="H236" s="1" t="s">
        <v>5</v>
      </c>
      <c r="I236" s="351" t="s">
        <v>104</v>
      </c>
      <c r="J236" s="1">
        <v>2</v>
      </c>
      <c r="K236" s="1">
        <v>15</v>
      </c>
      <c r="L236" s="1" t="s">
        <v>22</v>
      </c>
      <c r="M236" s="1" t="s">
        <v>75</v>
      </c>
      <c r="N236" s="23" t="s">
        <v>252</v>
      </c>
      <c r="O236" s="1" t="s">
        <v>253</v>
      </c>
      <c r="P236" s="1" t="s">
        <v>69</v>
      </c>
      <c r="Q236" s="1" t="s">
        <v>77</v>
      </c>
      <c r="R236" s="24" t="s">
        <v>439</v>
      </c>
      <c r="S236" s="172">
        <v>23000</v>
      </c>
      <c r="T236" s="172"/>
      <c r="U236" s="172"/>
      <c r="V236" s="45" t="str">
        <f>IFERROR(IF(U236-T236 &lt;= 0, "", U236-T236), "")</f>
        <v/>
      </c>
      <c r="W236" s="1" t="s">
        <v>65</v>
      </c>
      <c r="X236" s="1" t="s">
        <v>155</v>
      </c>
      <c r="Y236" s="339">
        <v>31084</v>
      </c>
      <c r="Z236" s="175">
        <v>291.36</v>
      </c>
      <c r="AA236" s="173">
        <f>Tabela13[[#This Row],[VALOR/UN]]*Tabela13[[#This Row],[QUAN]]</f>
        <v>582.72</v>
      </c>
      <c r="AB236" s="251" t="str">
        <f>IFERROR(Tabela13[[#This Row],[TOTAL]]/Tabela13[[#This Row],[Km Rodado]],"")</f>
        <v/>
      </c>
    </row>
    <row r="237" spans="1:28" hidden="1">
      <c r="A237" s="1" t="s">
        <v>440</v>
      </c>
      <c r="C237" s="30" t="s">
        <v>415</v>
      </c>
      <c r="D237" s="53">
        <v>44944</v>
      </c>
      <c r="F237" s="7" t="s">
        <v>344</v>
      </c>
      <c r="G237" s="1" t="s">
        <v>58</v>
      </c>
      <c r="H237" s="1" t="s">
        <v>5</v>
      </c>
      <c r="I237" s="351" t="s">
        <v>104</v>
      </c>
      <c r="J237" s="1">
        <v>2</v>
      </c>
      <c r="K237" s="1">
        <v>15</v>
      </c>
      <c r="L237" s="1" t="s">
        <v>24</v>
      </c>
      <c r="M237" s="1" t="s">
        <v>75</v>
      </c>
      <c r="N237" s="23" t="s">
        <v>252</v>
      </c>
      <c r="O237" s="1" t="s">
        <v>253</v>
      </c>
      <c r="P237" s="1" t="s">
        <v>69</v>
      </c>
      <c r="Q237" s="1" t="s">
        <v>77</v>
      </c>
      <c r="R237" s="24" t="s">
        <v>171</v>
      </c>
      <c r="S237" s="172">
        <v>166700</v>
      </c>
      <c r="T237" s="172"/>
      <c r="U237" s="172"/>
      <c r="V237" s="45" t="str">
        <f>IFERROR(IF(U237-T237 &lt;= 0, "", U237-T237), "")</f>
        <v/>
      </c>
      <c r="W237" s="1" t="s">
        <v>65</v>
      </c>
      <c r="X237" s="1" t="s">
        <v>155</v>
      </c>
      <c r="Y237" s="339">
        <v>31084</v>
      </c>
      <c r="Z237" s="175">
        <v>291.36</v>
      </c>
      <c r="AA237" s="173">
        <f>Tabela13[[#This Row],[VALOR/UN]]*Tabela13[[#This Row],[QUAN]]</f>
        <v>582.72</v>
      </c>
      <c r="AB237" s="251" t="str">
        <f>IFERROR(Tabela13[[#This Row],[TOTAL]]/Tabela13[[#This Row],[Km Rodado]],"")</f>
        <v/>
      </c>
    </row>
    <row r="238" spans="1:28" hidden="1">
      <c r="A238" s="1" t="s">
        <v>441</v>
      </c>
      <c r="C238" s="30" t="s">
        <v>415</v>
      </c>
      <c r="D238" s="53">
        <v>44944</v>
      </c>
      <c r="F238" s="7" t="s">
        <v>344</v>
      </c>
      <c r="G238" s="1" t="s">
        <v>58</v>
      </c>
      <c r="H238" s="1" t="s">
        <v>5</v>
      </c>
      <c r="I238" s="351" t="s">
        <v>107</v>
      </c>
      <c r="J238" s="1">
        <v>2</v>
      </c>
      <c r="K238" s="1">
        <v>14</v>
      </c>
      <c r="L238" s="1" t="s">
        <v>24</v>
      </c>
      <c r="M238" s="1" t="s">
        <v>84</v>
      </c>
      <c r="N238" s="1" t="s">
        <v>153</v>
      </c>
      <c r="O238" s="1" t="s">
        <v>154</v>
      </c>
      <c r="P238" s="1" t="s">
        <v>69</v>
      </c>
      <c r="Q238" s="1" t="s">
        <v>87</v>
      </c>
      <c r="R238" s="24" t="s">
        <v>437</v>
      </c>
      <c r="S238" s="172">
        <v>69199</v>
      </c>
      <c r="T238" s="172"/>
      <c r="U238" s="172"/>
      <c r="V238" s="45" t="str">
        <f>IFERROR(IF(U238-T238 &lt;= 0, "", U238-T238), "")</f>
        <v/>
      </c>
      <c r="W238" s="1" t="s">
        <v>65</v>
      </c>
      <c r="X238" s="1" t="s">
        <v>155</v>
      </c>
      <c r="Y238" s="339">
        <v>32597</v>
      </c>
      <c r="Z238" s="175">
        <v>280.83999999999997</v>
      </c>
      <c r="AA238" s="173">
        <f>Tabela13[[#This Row],[VALOR/UN]]*Tabela13[[#This Row],[QUAN]]</f>
        <v>561.67999999999995</v>
      </c>
      <c r="AB238" s="251" t="str">
        <f>IFERROR(Tabela13[[#This Row],[TOTAL]]/Tabela13[[#This Row],[Km Rodado]],"")</f>
        <v/>
      </c>
    </row>
    <row r="239" spans="1:28" hidden="1">
      <c r="A239" s="1" t="s">
        <v>442</v>
      </c>
      <c r="C239" s="186" t="s">
        <v>415</v>
      </c>
      <c r="D239" s="53">
        <v>44945</v>
      </c>
      <c r="F239" s="7" t="s">
        <v>344</v>
      </c>
      <c r="G239" s="1" t="s">
        <v>58</v>
      </c>
      <c r="H239" s="1" t="s">
        <v>5</v>
      </c>
      <c r="I239" s="351" t="s">
        <v>80</v>
      </c>
      <c r="J239" s="1">
        <v>2</v>
      </c>
      <c r="K239" s="1">
        <v>15</v>
      </c>
      <c r="L239" s="1" t="s">
        <v>22</v>
      </c>
      <c r="M239" s="1" t="s">
        <v>75</v>
      </c>
      <c r="N239" s="23" t="s">
        <v>252</v>
      </c>
      <c r="O239" s="1" t="s">
        <v>253</v>
      </c>
      <c r="P239" s="1" t="s">
        <v>69</v>
      </c>
      <c r="Q239" s="1" t="s">
        <v>81</v>
      </c>
      <c r="R239" s="24" t="s">
        <v>443</v>
      </c>
      <c r="S239" s="172">
        <v>69983</v>
      </c>
      <c r="T239" s="172"/>
      <c r="U239" s="172"/>
      <c r="V239" s="45" t="str">
        <f>IFERROR(IF(U239-T239 &lt;= 0, "", U239-T239), "")</f>
        <v/>
      </c>
      <c r="W239" s="1" t="s">
        <v>65</v>
      </c>
      <c r="X239" s="1" t="s">
        <v>155</v>
      </c>
      <c r="Y239" s="339">
        <v>33069</v>
      </c>
      <c r="Z239" s="175">
        <v>305.27999999999997</v>
      </c>
      <c r="AA239" s="173">
        <f>Tabela13[[#This Row],[VALOR/UN]]*Tabela13[[#This Row],[QUAN]]</f>
        <v>610.55999999999995</v>
      </c>
      <c r="AB239" s="251" t="str">
        <f>IFERROR(Tabela13[[#This Row],[TOTAL]]/Tabela13[[#This Row],[Km Rodado]],"")</f>
        <v/>
      </c>
    </row>
    <row r="240" spans="1:28" ht="14.25" hidden="1" customHeight="1">
      <c r="A240" s="1" t="s">
        <v>444</v>
      </c>
      <c r="C240" s="186" t="s">
        <v>415</v>
      </c>
      <c r="D240" s="53">
        <v>44945</v>
      </c>
      <c r="F240" s="7" t="s">
        <v>344</v>
      </c>
      <c r="G240" s="1" t="s">
        <v>58</v>
      </c>
      <c r="H240" s="1" t="s">
        <v>5</v>
      </c>
      <c r="I240" s="351" t="s">
        <v>80</v>
      </c>
      <c r="J240" s="1">
        <v>2</v>
      </c>
      <c r="K240" s="1">
        <v>15</v>
      </c>
      <c r="L240" s="1" t="s">
        <v>24</v>
      </c>
      <c r="M240" s="1" t="s">
        <v>75</v>
      </c>
      <c r="N240" s="23" t="s">
        <v>252</v>
      </c>
      <c r="O240" s="1" t="s">
        <v>253</v>
      </c>
      <c r="P240" s="1" t="s">
        <v>69</v>
      </c>
      <c r="Q240" s="1" t="s">
        <v>81</v>
      </c>
      <c r="R240" s="24" t="s">
        <v>443</v>
      </c>
      <c r="S240" s="172">
        <v>69983</v>
      </c>
      <c r="T240" s="172"/>
      <c r="U240" s="172"/>
      <c r="V240" s="45" t="str">
        <f>IFERROR(IF(U240-T240 &lt;= 0, "", U240-T240), "")</f>
        <v/>
      </c>
      <c r="W240" s="1" t="s">
        <v>65</v>
      </c>
      <c r="X240" s="1" t="s">
        <v>155</v>
      </c>
      <c r="Y240" s="339">
        <v>33069</v>
      </c>
      <c r="Z240" s="175">
        <v>305.27999999999997</v>
      </c>
      <c r="AA240" s="173">
        <f>Tabela13[[#This Row],[VALOR/UN]]*Tabela13[[#This Row],[QUAN]]</f>
        <v>610.55999999999995</v>
      </c>
      <c r="AB240" s="251" t="str">
        <f>IFERROR(Tabela13[[#This Row],[TOTAL]]/Tabela13[[#This Row],[Km Rodado]],"")</f>
        <v/>
      </c>
    </row>
    <row r="241" spans="1:28" hidden="1">
      <c r="A241" s="1" t="s">
        <v>445</v>
      </c>
      <c r="C241" s="30" t="s">
        <v>415</v>
      </c>
      <c r="D241" s="53">
        <v>44945</v>
      </c>
      <c r="F241" s="7" t="s">
        <v>344</v>
      </c>
      <c r="G241" s="1" t="s">
        <v>58</v>
      </c>
      <c r="H241" s="1" t="s">
        <v>5</v>
      </c>
      <c r="I241" s="351" t="s">
        <v>66</v>
      </c>
      <c r="J241" s="1">
        <v>2</v>
      </c>
      <c r="K241" s="1">
        <v>16</v>
      </c>
      <c r="L241" s="1" t="s">
        <v>22</v>
      </c>
      <c r="M241" s="1" t="s">
        <v>60</v>
      </c>
      <c r="N241" s="1" t="s">
        <v>396</v>
      </c>
      <c r="O241" s="1" t="s">
        <v>397</v>
      </c>
      <c r="P241" s="1" t="s">
        <v>69</v>
      </c>
      <c r="Q241" s="1" t="s">
        <v>63</v>
      </c>
      <c r="R241" s="24" t="s">
        <v>117</v>
      </c>
      <c r="S241" s="172">
        <v>184500</v>
      </c>
      <c r="T241" s="172"/>
      <c r="U241" s="172"/>
      <c r="V241" s="45" t="str">
        <f>IFERROR(IF(U241-T241 &lt;= 0, "", U241-T241), "")</f>
        <v/>
      </c>
      <c r="W241" s="1" t="s">
        <v>65</v>
      </c>
      <c r="X241" s="1" t="s">
        <v>168</v>
      </c>
      <c r="Y241" s="339">
        <v>7964</v>
      </c>
      <c r="Z241" s="175">
        <v>492.66</v>
      </c>
      <c r="AA241" s="173">
        <f>Tabela13[[#This Row],[VALOR/UN]]*Tabela13[[#This Row],[QUAN]]</f>
        <v>985.32</v>
      </c>
      <c r="AB241" s="251" t="str">
        <f>IFERROR(Tabela13[[#This Row],[TOTAL]]/Tabela13[[#This Row],[Km Rodado]],"")</f>
        <v/>
      </c>
    </row>
    <row r="242" spans="1:28" hidden="1">
      <c r="A242" s="1" t="s">
        <v>446</v>
      </c>
      <c r="C242" s="30" t="s">
        <v>415</v>
      </c>
      <c r="D242" s="53">
        <v>44945</v>
      </c>
      <c r="F242" s="7" t="s">
        <v>344</v>
      </c>
      <c r="G242" s="1" t="s">
        <v>58</v>
      </c>
      <c r="H242" s="1" t="s">
        <v>5</v>
      </c>
      <c r="I242" s="351" t="s">
        <v>66</v>
      </c>
      <c r="J242" s="1">
        <v>2</v>
      </c>
      <c r="K242" s="1">
        <v>16</v>
      </c>
      <c r="L242" s="1" t="s">
        <v>24</v>
      </c>
      <c r="M242" s="1" t="s">
        <v>60</v>
      </c>
      <c r="N242" s="23" t="s">
        <v>291</v>
      </c>
      <c r="O242" s="1" t="s">
        <v>292</v>
      </c>
      <c r="P242" s="1" t="s">
        <v>69</v>
      </c>
      <c r="Q242" s="1" t="s">
        <v>63</v>
      </c>
      <c r="R242" s="24" t="s">
        <v>117</v>
      </c>
      <c r="S242" s="172">
        <v>184500</v>
      </c>
      <c r="T242" s="172"/>
      <c r="U242" s="172"/>
      <c r="V242" s="45" t="str">
        <f>IFERROR(IF(U242-T242 &lt;= 0, "", U242-T242), "")</f>
        <v/>
      </c>
      <c r="W242" s="1" t="s">
        <v>65</v>
      </c>
      <c r="X242" s="1" t="s">
        <v>168</v>
      </c>
      <c r="Y242" s="339">
        <v>8174</v>
      </c>
      <c r="Z242" s="175">
        <v>500.87</v>
      </c>
      <c r="AA242" s="173">
        <f>Tabela13[[#This Row],[VALOR/UN]]*Tabela13[[#This Row],[QUAN]]</f>
        <v>1001.74</v>
      </c>
      <c r="AB242" s="251" t="str">
        <f>IFERROR(Tabela13[[#This Row],[TOTAL]]/Tabela13[[#This Row],[Km Rodado]],"")</f>
        <v/>
      </c>
    </row>
    <row r="243" spans="1:28" hidden="1">
      <c r="A243" s="1" t="s">
        <v>447</v>
      </c>
      <c r="C243" s="30" t="s">
        <v>415</v>
      </c>
      <c r="D243" s="53">
        <v>44945</v>
      </c>
      <c r="F243" s="7" t="s">
        <v>344</v>
      </c>
      <c r="G243" s="1" t="s">
        <v>58</v>
      </c>
      <c r="H243" s="1" t="s">
        <v>5</v>
      </c>
      <c r="I243" s="351" t="s">
        <v>66</v>
      </c>
      <c r="J243" s="1">
        <v>2</v>
      </c>
      <c r="K243" s="1">
        <v>15</v>
      </c>
      <c r="L243" s="1" t="s">
        <v>22</v>
      </c>
      <c r="M243" s="1" t="s">
        <v>75</v>
      </c>
      <c r="N243" s="23" t="s">
        <v>252</v>
      </c>
      <c r="O243" s="1" t="s">
        <v>253</v>
      </c>
      <c r="P243" s="1" t="s">
        <v>69</v>
      </c>
      <c r="Q243" s="1" t="s">
        <v>77</v>
      </c>
      <c r="R243" s="24" t="s">
        <v>448</v>
      </c>
      <c r="S243" s="172">
        <v>60462</v>
      </c>
      <c r="T243" s="172"/>
      <c r="U243" s="172"/>
      <c r="V243" s="45" t="str">
        <f>IFERROR(IF(U243-T243 &lt;= 0, "", U243-T243), "")</f>
        <v/>
      </c>
      <c r="W243" s="1" t="s">
        <v>65</v>
      </c>
      <c r="X243" s="1" t="s">
        <v>155</v>
      </c>
      <c r="Y243" s="339">
        <v>31084</v>
      </c>
      <c r="Z243" s="175">
        <v>291.36</v>
      </c>
      <c r="AA243" s="173">
        <f>Tabela13[[#This Row],[VALOR/UN]]*Tabela13[[#This Row],[QUAN]]</f>
        <v>582.72</v>
      </c>
      <c r="AB243" s="251" t="str">
        <f>IFERROR(Tabela13[[#This Row],[TOTAL]]/Tabela13[[#This Row],[Km Rodado]],"")</f>
        <v/>
      </c>
    </row>
    <row r="244" spans="1:28" hidden="1">
      <c r="A244" s="1" t="s">
        <v>449</v>
      </c>
      <c r="C244" s="30" t="s">
        <v>415</v>
      </c>
      <c r="D244" s="53">
        <v>44945</v>
      </c>
      <c r="F244" s="7" t="s">
        <v>344</v>
      </c>
      <c r="G244" s="1" t="s">
        <v>58</v>
      </c>
      <c r="H244" s="1" t="s">
        <v>12</v>
      </c>
      <c r="I244" s="351" t="s">
        <v>165</v>
      </c>
      <c r="J244" s="1">
        <v>1</v>
      </c>
      <c r="K244" s="1">
        <v>15</v>
      </c>
      <c r="L244" s="1" t="s">
        <v>22</v>
      </c>
      <c r="M244" s="1" t="s">
        <v>75</v>
      </c>
      <c r="N244" s="23" t="s">
        <v>252</v>
      </c>
      <c r="O244" s="1" t="s">
        <v>253</v>
      </c>
      <c r="P244" s="1" t="s">
        <v>69</v>
      </c>
      <c r="Q244" s="1" t="s">
        <v>77</v>
      </c>
      <c r="R244" s="24" t="s">
        <v>450</v>
      </c>
      <c r="S244" s="172">
        <v>10000</v>
      </c>
      <c r="T244" s="172"/>
      <c r="U244" s="172"/>
      <c r="V244" s="45" t="str">
        <f>IFERROR(IF(U244-T244 &lt;= 0, "", U244-T244), "")</f>
        <v/>
      </c>
      <c r="W244" s="1" t="s">
        <v>65</v>
      </c>
      <c r="X244" s="1" t="s">
        <v>155</v>
      </c>
      <c r="Y244" s="339">
        <v>31084</v>
      </c>
      <c r="Z244" s="175">
        <v>291.36</v>
      </c>
      <c r="AA244" s="173">
        <f>Tabela13[[#This Row],[VALOR/UN]]*Tabela13[[#This Row],[QUAN]]</f>
        <v>291.36</v>
      </c>
      <c r="AB244" s="251" t="str">
        <f>IFERROR(Tabela13[[#This Row],[TOTAL]]/Tabela13[[#This Row],[Km Rodado]],"")</f>
        <v/>
      </c>
    </row>
    <row r="245" spans="1:28" hidden="1">
      <c r="A245" s="1" t="s">
        <v>451</v>
      </c>
      <c r="C245" s="30" t="s">
        <v>415</v>
      </c>
      <c r="D245" s="53">
        <v>44946</v>
      </c>
      <c r="F245" s="7" t="s">
        <v>344</v>
      </c>
      <c r="G245" s="1" t="s">
        <v>58</v>
      </c>
      <c r="H245" s="1" t="s">
        <v>5</v>
      </c>
      <c r="I245" s="351" t="s">
        <v>80</v>
      </c>
      <c r="J245" s="1">
        <v>2</v>
      </c>
      <c r="K245" s="1">
        <v>15</v>
      </c>
      <c r="L245" s="1" t="s">
        <v>22</v>
      </c>
      <c r="M245" s="1" t="s">
        <v>75</v>
      </c>
      <c r="N245" s="23" t="s">
        <v>252</v>
      </c>
      <c r="O245" s="1" t="s">
        <v>253</v>
      </c>
      <c r="P245" s="1" t="s">
        <v>69</v>
      </c>
      <c r="Q245" s="1" t="s">
        <v>77</v>
      </c>
      <c r="R245" s="24" t="s">
        <v>452</v>
      </c>
      <c r="S245" s="172">
        <v>19468</v>
      </c>
      <c r="T245" s="172"/>
      <c r="U245" s="172"/>
      <c r="V245" s="45" t="str">
        <f>IFERROR(IF(U245-T245 &lt;= 0, "", U245-T245), "")</f>
        <v/>
      </c>
      <c r="W245" s="1" t="s">
        <v>65</v>
      </c>
      <c r="X245" s="1" t="s">
        <v>155</v>
      </c>
      <c r="Y245" s="339">
        <v>31084</v>
      </c>
      <c r="Z245" s="175">
        <v>292.36</v>
      </c>
      <c r="AA245" s="173">
        <f>Tabela13[[#This Row],[VALOR/UN]]*Tabela13[[#This Row],[QUAN]]</f>
        <v>584.72</v>
      </c>
      <c r="AB245" s="251" t="str">
        <f>IFERROR(Tabela13[[#This Row],[TOTAL]]/Tabela13[[#This Row],[Km Rodado]],"")</f>
        <v/>
      </c>
    </row>
    <row r="246" spans="1:28" hidden="1">
      <c r="A246" s="1" t="s">
        <v>453</v>
      </c>
      <c r="C246" s="30" t="s">
        <v>415</v>
      </c>
      <c r="D246" s="53">
        <v>44949</v>
      </c>
      <c r="F246" s="7" t="s">
        <v>344</v>
      </c>
      <c r="G246" s="1" t="s">
        <v>58</v>
      </c>
      <c r="H246" s="1" t="s">
        <v>9</v>
      </c>
      <c r="I246" s="351" t="s">
        <v>72</v>
      </c>
      <c r="J246" s="1">
        <v>2</v>
      </c>
      <c r="K246" s="1">
        <v>14</v>
      </c>
      <c r="L246" s="1" t="s">
        <v>22</v>
      </c>
      <c r="M246" s="1" t="s">
        <v>84</v>
      </c>
      <c r="N246" s="1" t="s">
        <v>153</v>
      </c>
      <c r="O246" s="1" t="s">
        <v>154</v>
      </c>
      <c r="P246" s="1" t="s">
        <v>69</v>
      </c>
      <c r="Q246" s="1" t="s">
        <v>87</v>
      </c>
      <c r="R246" s="24" t="s">
        <v>454</v>
      </c>
      <c r="S246" s="172">
        <v>61157</v>
      </c>
      <c r="T246" s="172"/>
      <c r="U246" s="172"/>
      <c r="V246" s="45" t="str">
        <f>IFERROR(IF(U246-T246 &lt;= 0, "", U246-T246), "")</f>
        <v/>
      </c>
      <c r="W246" s="1" t="s">
        <v>65</v>
      </c>
      <c r="X246" s="1" t="s">
        <v>155</v>
      </c>
      <c r="Y246" s="339">
        <v>32597</v>
      </c>
      <c r="Z246" s="175">
        <v>280.83999999999997</v>
      </c>
      <c r="AA246" s="173">
        <f>Tabela13[[#This Row],[VALOR/UN]]*Tabela13[[#This Row],[QUAN]]</f>
        <v>561.67999999999995</v>
      </c>
      <c r="AB246" s="251" t="str">
        <f>IFERROR(Tabela13[[#This Row],[TOTAL]]/Tabela13[[#This Row],[Km Rodado]],"")</f>
        <v/>
      </c>
    </row>
    <row r="247" spans="1:28" hidden="1">
      <c r="A247" s="1" t="s">
        <v>455</v>
      </c>
      <c r="C247" s="186" t="s">
        <v>415</v>
      </c>
      <c r="D247" s="53">
        <v>44950</v>
      </c>
      <c r="F247" s="7" t="s">
        <v>344</v>
      </c>
      <c r="G247" s="1" t="s">
        <v>58</v>
      </c>
      <c r="H247" s="1" t="s">
        <v>12</v>
      </c>
      <c r="I247" s="351" t="s">
        <v>74</v>
      </c>
      <c r="J247" s="1">
        <v>2</v>
      </c>
      <c r="K247" s="1">
        <v>14</v>
      </c>
      <c r="L247" s="1" t="s">
        <v>22</v>
      </c>
      <c r="M247" s="1" t="s">
        <v>84</v>
      </c>
      <c r="N247" s="1" t="s">
        <v>153</v>
      </c>
      <c r="O247" s="1" t="s">
        <v>154</v>
      </c>
      <c r="P247" s="1" t="s">
        <v>69</v>
      </c>
      <c r="Q247" s="1" t="s">
        <v>102</v>
      </c>
      <c r="R247" s="24" t="s">
        <v>456</v>
      </c>
      <c r="S247" s="172">
        <v>138525</v>
      </c>
      <c r="T247" s="172"/>
      <c r="U247" s="172"/>
      <c r="V247" s="45" t="str">
        <f>IFERROR(IF(U247-T247 &lt;= 0, "", U247-T247), "")</f>
        <v/>
      </c>
      <c r="W247" s="1" t="s">
        <v>65</v>
      </c>
      <c r="X247" s="1" t="s">
        <v>155</v>
      </c>
      <c r="Y247" s="339">
        <v>32597</v>
      </c>
      <c r="Z247" s="175">
        <v>280.83999999999997</v>
      </c>
      <c r="AA247" s="173">
        <f>Tabela13[[#This Row],[VALOR/UN]]*Tabela13[[#This Row],[QUAN]]</f>
        <v>561.67999999999995</v>
      </c>
      <c r="AB247" s="251" t="str">
        <f>IFERROR(Tabela13[[#This Row],[TOTAL]]/Tabela13[[#This Row],[Km Rodado]],"")</f>
        <v/>
      </c>
    </row>
    <row r="248" spans="1:28" hidden="1">
      <c r="A248" s="1" t="s">
        <v>457</v>
      </c>
      <c r="C248" s="30" t="s">
        <v>415</v>
      </c>
      <c r="D248" s="53">
        <v>44950</v>
      </c>
      <c r="F248" s="7" t="s">
        <v>344</v>
      </c>
      <c r="G248" s="1" t="s">
        <v>58</v>
      </c>
      <c r="H248" s="1" t="s">
        <v>5</v>
      </c>
      <c r="I248" s="351" t="s">
        <v>80</v>
      </c>
      <c r="J248" s="1">
        <v>2</v>
      </c>
      <c r="K248" s="1">
        <v>14</v>
      </c>
      <c r="L248" s="1" t="s">
        <v>22</v>
      </c>
      <c r="M248" s="1" t="s">
        <v>458</v>
      </c>
      <c r="N248" s="23" t="s">
        <v>94</v>
      </c>
      <c r="O248" s="23" t="s">
        <v>94</v>
      </c>
      <c r="P248" s="1" t="s">
        <v>69</v>
      </c>
      <c r="Q248" s="1" t="s">
        <v>160</v>
      </c>
      <c r="R248" s="1" t="s">
        <v>459</v>
      </c>
      <c r="S248" s="172">
        <v>100080</v>
      </c>
      <c r="T248" s="172"/>
      <c r="U248" s="172"/>
      <c r="V248" s="45" t="str">
        <f>IFERROR(IF(U248-T248 &lt;= 0, "", U248-T248), "")</f>
        <v/>
      </c>
      <c r="W248" s="1" t="s">
        <v>65</v>
      </c>
      <c r="X248" s="1" t="s">
        <v>92</v>
      </c>
      <c r="Y248" s="339">
        <v>86526</v>
      </c>
      <c r="Z248" s="175">
        <v>305.27999999999997</v>
      </c>
      <c r="AA248" s="173">
        <f>Tabela13[[#This Row],[VALOR/UN]]*Tabela13[[#This Row],[QUAN]]</f>
        <v>610.55999999999995</v>
      </c>
      <c r="AB248" s="251" t="str">
        <f>IFERROR(Tabela13[[#This Row],[TOTAL]]/Tabela13[[#This Row],[Km Rodado]],"")</f>
        <v/>
      </c>
    </row>
    <row r="249" spans="1:28" hidden="1">
      <c r="A249" s="1" t="s">
        <v>460</v>
      </c>
      <c r="C249" s="30" t="s">
        <v>415</v>
      </c>
      <c r="D249" s="53">
        <v>44950</v>
      </c>
      <c r="F249" s="7" t="s">
        <v>344</v>
      </c>
      <c r="G249" s="1" t="s">
        <v>58</v>
      </c>
      <c r="H249" s="1" t="s">
        <v>5</v>
      </c>
      <c r="I249" s="351" t="s">
        <v>80</v>
      </c>
      <c r="J249" s="1">
        <v>2</v>
      </c>
      <c r="K249" s="1">
        <v>14</v>
      </c>
      <c r="L249" s="1" t="s">
        <v>24</v>
      </c>
      <c r="M249" s="1" t="s">
        <v>458</v>
      </c>
      <c r="N249" s="23" t="s">
        <v>94</v>
      </c>
      <c r="O249" s="23" t="s">
        <v>94</v>
      </c>
      <c r="P249" s="1" t="s">
        <v>69</v>
      </c>
      <c r="Q249" s="1" t="s">
        <v>160</v>
      </c>
      <c r="R249" s="1" t="s">
        <v>459</v>
      </c>
      <c r="S249" s="172">
        <v>100080</v>
      </c>
      <c r="T249" s="172"/>
      <c r="U249" s="172"/>
      <c r="V249" s="45" t="str">
        <f>IFERROR(IF(U249-T249 &lt;= 0, "", U249-T249), "")</f>
        <v/>
      </c>
      <c r="W249" s="1" t="s">
        <v>65</v>
      </c>
      <c r="X249" s="1" t="s">
        <v>92</v>
      </c>
      <c r="Y249" s="339">
        <v>86526</v>
      </c>
      <c r="Z249" s="175">
        <v>305.27999999999997</v>
      </c>
      <c r="AA249" s="173">
        <f>Tabela13[[#This Row],[VALOR/UN]]*Tabela13[[#This Row],[QUAN]]</f>
        <v>610.55999999999995</v>
      </c>
      <c r="AB249" s="251" t="str">
        <f>IFERROR(Tabela13[[#This Row],[TOTAL]]/Tabela13[[#This Row],[Km Rodado]],"")</f>
        <v/>
      </c>
    </row>
    <row r="250" spans="1:28" hidden="1">
      <c r="A250" s="1" t="s">
        <v>461</v>
      </c>
      <c r="C250" s="30" t="s">
        <v>415</v>
      </c>
      <c r="D250" s="53">
        <v>44950</v>
      </c>
      <c r="F250" s="7" t="s">
        <v>344</v>
      </c>
      <c r="G250" s="1" t="s">
        <v>58</v>
      </c>
      <c r="H250" s="1" t="s">
        <v>5</v>
      </c>
      <c r="I250" s="351" t="s">
        <v>66</v>
      </c>
      <c r="J250" s="1">
        <v>2</v>
      </c>
      <c r="K250" s="1">
        <v>14</v>
      </c>
      <c r="L250" s="1" t="s">
        <v>22</v>
      </c>
      <c r="M250" s="1" t="s">
        <v>84</v>
      </c>
      <c r="N250" s="23" t="s">
        <v>94</v>
      </c>
      <c r="O250" s="23" t="s">
        <v>94</v>
      </c>
      <c r="P250" s="1" t="s">
        <v>69</v>
      </c>
      <c r="Q250" s="1" t="s">
        <v>160</v>
      </c>
      <c r="R250" s="24" t="s">
        <v>462</v>
      </c>
      <c r="S250" s="172">
        <v>86526</v>
      </c>
      <c r="T250" s="172"/>
      <c r="U250" s="172"/>
      <c r="V250" s="45" t="str">
        <f>IFERROR(IF(U250-T250 &lt;= 0, "", U250-T250), "")</f>
        <v/>
      </c>
      <c r="W250" s="1" t="s">
        <v>65</v>
      </c>
      <c r="X250" s="1" t="s">
        <v>92</v>
      </c>
      <c r="Y250" s="339">
        <v>86526</v>
      </c>
      <c r="Z250" s="175">
        <v>328.5</v>
      </c>
      <c r="AA250" s="173">
        <f>Tabela13[[#This Row],[VALOR/UN]]*Tabela13[[#This Row],[QUAN]]</f>
        <v>657</v>
      </c>
      <c r="AB250" s="251" t="str">
        <f>IFERROR(Tabela13[[#This Row],[TOTAL]]/Tabela13[[#This Row],[Km Rodado]],"")</f>
        <v/>
      </c>
    </row>
    <row r="251" spans="1:28" hidden="1">
      <c r="A251" s="1" t="s">
        <v>463</v>
      </c>
      <c r="C251" s="30" t="s">
        <v>415</v>
      </c>
      <c r="D251" s="53">
        <v>44950</v>
      </c>
      <c r="F251" s="7" t="s">
        <v>344</v>
      </c>
      <c r="G251" s="1" t="s">
        <v>58</v>
      </c>
      <c r="H251" s="1" t="s">
        <v>5</v>
      </c>
      <c r="I251" s="351" t="s">
        <v>66</v>
      </c>
      <c r="J251" s="1">
        <v>2</v>
      </c>
      <c r="K251" s="1">
        <v>14</v>
      </c>
      <c r="L251" s="1" t="s">
        <v>24</v>
      </c>
      <c r="M251" s="1" t="s">
        <v>84</v>
      </c>
      <c r="N251" s="23" t="s">
        <v>94</v>
      </c>
      <c r="O251" s="23" t="s">
        <v>94</v>
      </c>
      <c r="P251" s="1" t="s">
        <v>69</v>
      </c>
      <c r="Q251" s="1" t="s">
        <v>160</v>
      </c>
      <c r="R251" s="24" t="s">
        <v>462</v>
      </c>
      <c r="S251" s="172">
        <v>86526</v>
      </c>
      <c r="T251" s="172"/>
      <c r="U251" s="172"/>
      <c r="V251" s="45" t="str">
        <f>IFERROR(IF(U251-T251 &lt;= 0, "", U251-T251), "")</f>
        <v/>
      </c>
      <c r="W251" s="1" t="s">
        <v>65</v>
      </c>
      <c r="X251" s="1" t="s">
        <v>92</v>
      </c>
      <c r="Y251" s="339">
        <v>86526</v>
      </c>
      <c r="Z251" s="175">
        <v>328.5</v>
      </c>
      <c r="AA251" s="173">
        <f>Tabela13[[#This Row],[VALOR/UN]]*Tabela13[[#This Row],[QUAN]]</f>
        <v>657</v>
      </c>
      <c r="AB251" s="251" t="str">
        <f>IFERROR(Tabela13[[#This Row],[TOTAL]]/Tabela13[[#This Row],[Km Rodado]],"")</f>
        <v/>
      </c>
    </row>
    <row r="252" spans="1:28" hidden="1">
      <c r="A252" s="1" t="s">
        <v>464</v>
      </c>
      <c r="C252" s="30" t="s">
        <v>415</v>
      </c>
      <c r="D252" s="53">
        <v>44953</v>
      </c>
      <c r="F252" s="7" t="s">
        <v>344</v>
      </c>
      <c r="G252" s="1" t="s">
        <v>58</v>
      </c>
      <c r="H252" s="1" t="s">
        <v>5</v>
      </c>
      <c r="I252" s="351" t="s">
        <v>83</v>
      </c>
      <c r="J252" s="1">
        <v>2</v>
      </c>
      <c r="K252" s="1">
        <v>14</v>
      </c>
      <c r="L252" s="1" t="s">
        <v>22</v>
      </c>
      <c r="M252" s="1" t="s">
        <v>458</v>
      </c>
      <c r="N252" s="23" t="s">
        <v>94</v>
      </c>
      <c r="O252" s="23" t="s">
        <v>94</v>
      </c>
      <c r="P252" s="1" t="s">
        <v>69</v>
      </c>
      <c r="Q252" s="1" t="s">
        <v>160</v>
      </c>
      <c r="R252" s="1" t="s">
        <v>465</v>
      </c>
      <c r="S252" s="172">
        <v>86027</v>
      </c>
      <c r="T252" s="172"/>
      <c r="U252" s="172"/>
      <c r="V252" s="45" t="str">
        <f>IFERROR(IF(U252-T252 &lt;= 0, "", U252-T252), "")</f>
        <v/>
      </c>
      <c r="W252" s="1" t="s">
        <v>65</v>
      </c>
      <c r="X252" s="1" t="s">
        <v>92</v>
      </c>
      <c r="Y252" s="339">
        <v>86526</v>
      </c>
      <c r="Z252" s="175">
        <v>305.27999999999997</v>
      </c>
      <c r="AA252" s="173">
        <f>Tabela13[[#This Row],[VALOR/UN]]*Tabela13[[#This Row],[QUAN]]</f>
        <v>610.55999999999995</v>
      </c>
      <c r="AB252" s="251" t="str">
        <f>IFERROR(Tabela13[[#This Row],[TOTAL]]/Tabela13[[#This Row],[Km Rodado]],"")</f>
        <v/>
      </c>
    </row>
    <row r="253" spans="1:28" hidden="1">
      <c r="A253" s="1" t="s">
        <v>466</v>
      </c>
      <c r="C253" s="30" t="s">
        <v>415</v>
      </c>
      <c r="D253" s="53">
        <v>44956</v>
      </c>
      <c r="F253" s="7" t="s">
        <v>344</v>
      </c>
      <c r="G253" s="1" t="s">
        <v>58</v>
      </c>
      <c r="H253" s="1" t="s">
        <v>5</v>
      </c>
      <c r="I253" s="351" t="s">
        <v>96</v>
      </c>
      <c r="J253" s="1">
        <v>2</v>
      </c>
      <c r="K253" s="1">
        <v>16</v>
      </c>
      <c r="L253" s="1" t="s">
        <v>22</v>
      </c>
      <c r="M253" s="1" t="s">
        <v>60</v>
      </c>
      <c r="N253" s="23" t="s">
        <v>291</v>
      </c>
      <c r="O253" s="1" t="s">
        <v>292</v>
      </c>
      <c r="P253" s="1" t="s">
        <v>69</v>
      </c>
      <c r="Q253" s="1" t="s">
        <v>63</v>
      </c>
      <c r="R253" s="24" t="s">
        <v>201</v>
      </c>
      <c r="S253" s="172">
        <v>73610</v>
      </c>
      <c r="T253" s="172"/>
      <c r="U253" s="172"/>
      <c r="V253" s="45" t="str">
        <f>IFERROR(IF(U253-T253 &lt;= 0, "", U253-T253), "")</f>
        <v/>
      </c>
      <c r="W253" s="1" t="s">
        <v>65</v>
      </c>
      <c r="X253" s="1" t="s">
        <v>168</v>
      </c>
      <c r="Y253" s="339">
        <v>8174</v>
      </c>
      <c r="Z253" s="175">
        <v>500.87</v>
      </c>
      <c r="AA253" s="173">
        <f>Tabela13[[#This Row],[VALOR/UN]]*Tabela13[[#This Row],[QUAN]]</f>
        <v>1001.74</v>
      </c>
      <c r="AB253" s="251" t="str">
        <f>IFERROR(Tabela13[[#This Row],[TOTAL]]/Tabela13[[#This Row],[Km Rodado]],"")</f>
        <v/>
      </c>
    </row>
    <row r="254" spans="1:28" hidden="1">
      <c r="A254" s="1" t="s">
        <v>467</v>
      </c>
      <c r="C254" s="30" t="s">
        <v>415</v>
      </c>
      <c r="D254" s="53">
        <v>44956</v>
      </c>
      <c r="F254" s="7" t="s">
        <v>344</v>
      </c>
      <c r="G254" s="1" t="s">
        <v>58</v>
      </c>
      <c r="H254" s="1" t="s">
        <v>5</v>
      </c>
      <c r="I254" s="351" t="s">
        <v>96</v>
      </c>
      <c r="J254" s="1">
        <v>2</v>
      </c>
      <c r="K254" s="1">
        <v>15</v>
      </c>
      <c r="L254" s="1" t="s">
        <v>22</v>
      </c>
      <c r="M254" s="1" t="s">
        <v>75</v>
      </c>
      <c r="N254" s="23" t="s">
        <v>252</v>
      </c>
      <c r="O254" s="1" t="s">
        <v>253</v>
      </c>
      <c r="P254" s="1" t="s">
        <v>69</v>
      </c>
      <c r="Q254" s="1" t="s">
        <v>77</v>
      </c>
      <c r="R254" s="24" t="s">
        <v>468</v>
      </c>
      <c r="S254" s="172">
        <v>20879</v>
      </c>
      <c r="T254" s="172"/>
      <c r="U254" s="172"/>
      <c r="V254" s="45" t="str">
        <f>IFERROR(IF(U254-T254 &lt;= 0, "", U254-T254), "")</f>
        <v/>
      </c>
      <c r="W254" s="1" t="s">
        <v>65</v>
      </c>
      <c r="X254" s="1" t="s">
        <v>155</v>
      </c>
      <c r="Y254" s="339">
        <v>31084</v>
      </c>
      <c r="Z254" s="175">
        <v>291.36</v>
      </c>
      <c r="AA254" s="173">
        <f>Tabela13[[#This Row],[VALOR/UN]]*Tabela13[[#This Row],[QUAN]]</f>
        <v>582.72</v>
      </c>
      <c r="AB254" s="251" t="str">
        <f>IFERROR(Tabela13[[#This Row],[TOTAL]]/Tabela13[[#This Row],[Km Rodado]],"")</f>
        <v/>
      </c>
    </row>
    <row r="255" spans="1:28" hidden="1">
      <c r="A255" s="1" t="s">
        <v>469</v>
      </c>
      <c r="C255" s="30" t="s">
        <v>415</v>
      </c>
      <c r="D255" s="53">
        <v>44956</v>
      </c>
      <c r="F255" s="7" t="s">
        <v>344</v>
      </c>
      <c r="G255" s="1" t="s">
        <v>58</v>
      </c>
      <c r="H255" s="1" t="s">
        <v>5</v>
      </c>
      <c r="I255" s="351" t="s">
        <v>96</v>
      </c>
      <c r="J255" s="1">
        <v>2</v>
      </c>
      <c r="K255" s="1">
        <v>15</v>
      </c>
      <c r="L255" s="1" t="s">
        <v>24</v>
      </c>
      <c r="M255" s="1" t="s">
        <v>75</v>
      </c>
      <c r="N255" s="23" t="s">
        <v>252</v>
      </c>
      <c r="O255" s="1" t="s">
        <v>253</v>
      </c>
      <c r="P255" s="1" t="s">
        <v>69</v>
      </c>
      <c r="Q255" s="1" t="s">
        <v>77</v>
      </c>
      <c r="R255" s="24" t="s">
        <v>468</v>
      </c>
      <c r="S255" s="172">
        <v>20879</v>
      </c>
      <c r="T255" s="172"/>
      <c r="U255" s="172"/>
      <c r="V255" s="45" t="str">
        <f>IFERROR(IF(U255-T255 &lt;= 0, "", U255-T255), "")</f>
        <v/>
      </c>
      <c r="W255" s="1" t="s">
        <v>65</v>
      </c>
      <c r="X255" s="1" t="s">
        <v>155</v>
      </c>
      <c r="Y255" s="339">
        <v>31084</v>
      </c>
      <c r="Z255" s="175">
        <v>291.36</v>
      </c>
      <c r="AA255" s="173">
        <f>Tabela13[[#This Row],[VALOR/UN]]*Tabela13[[#This Row],[QUAN]]</f>
        <v>582.72</v>
      </c>
      <c r="AB255" s="251" t="str">
        <f>IFERROR(Tabela13[[#This Row],[TOTAL]]/Tabela13[[#This Row],[Km Rodado]],"")</f>
        <v/>
      </c>
    </row>
    <row r="256" spans="1:28" hidden="1">
      <c r="A256" s="1" t="s">
        <v>470</v>
      </c>
      <c r="C256" s="186" t="s">
        <v>415</v>
      </c>
      <c r="D256" s="53">
        <v>44958</v>
      </c>
      <c r="F256" s="7" t="s">
        <v>471</v>
      </c>
      <c r="G256" s="1" t="s">
        <v>58</v>
      </c>
      <c r="H256" s="1" t="s">
        <v>5</v>
      </c>
      <c r="I256" s="351" t="s">
        <v>109</v>
      </c>
      <c r="J256" s="1">
        <v>2</v>
      </c>
      <c r="K256" s="1">
        <v>16</v>
      </c>
      <c r="L256" s="1" t="s">
        <v>22</v>
      </c>
      <c r="M256" s="1" t="s">
        <v>143</v>
      </c>
      <c r="N256" s="1" t="s">
        <v>153</v>
      </c>
      <c r="O256" s="1" t="s">
        <v>154</v>
      </c>
      <c r="P256" s="1" t="s">
        <v>69</v>
      </c>
      <c r="Q256" s="1" t="s">
        <v>144</v>
      </c>
      <c r="R256" s="1" t="s">
        <v>472</v>
      </c>
      <c r="S256" s="172">
        <v>16553</v>
      </c>
      <c r="T256" s="172"/>
      <c r="U256" s="172"/>
      <c r="V256" s="45" t="str">
        <f>IFERROR(IF(U256-T256 &lt;= 0, "", U256-T256), "")</f>
        <v/>
      </c>
      <c r="W256" s="1" t="s">
        <v>65</v>
      </c>
      <c r="X256" s="1" t="s">
        <v>155</v>
      </c>
      <c r="Y256" s="339">
        <v>23879</v>
      </c>
      <c r="Z256" s="175">
        <v>567.57000000000005</v>
      </c>
      <c r="AA256" s="173">
        <f>Tabela13[[#This Row],[VALOR/UN]]*Tabela13[[#This Row],[QUAN]]</f>
        <v>1135.1400000000001</v>
      </c>
      <c r="AB256" s="251" t="str">
        <f>IFERROR(Tabela13[[#This Row],[TOTAL]]/Tabela13[[#This Row],[Km Rodado]],"")</f>
        <v/>
      </c>
    </row>
    <row r="257" spans="1:28" hidden="1">
      <c r="A257" s="1" t="s">
        <v>473</v>
      </c>
      <c r="C257" s="186" t="s">
        <v>415</v>
      </c>
      <c r="D257" s="53">
        <v>44958</v>
      </c>
      <c r="F257" s="7" t="s">
        <v>471</v>
      </c>
      <c r="G257" s="1" t="s">
        <v>58</v>
      </c>
      <c r="H257" s="1" t="s">
        <v>5</v>
      </c>
      <c r="I257" s="351" t="s">
        <v>109</v>
      </c>
      <c r="J257" s="1">
        <v>2</v>
      </c>
      <c r="K257" s="1">
        <v>16</v>
      </c>
      <c r="L257" s="1" t="s">
        <v>24</v>
      </c>
      <c r="M257" s="1" t="s">
        <v>143</v>
      </c>
      <c r="N257" s="1" t="s">
        <v>153</v>
      </c>
      <c r="O257" s="1" t="s">
        <v>154</v>
      </c>
      <c r="P257" s="1" t="s">
        <v>69</v>
      </c>
      <c r="Q257" s="1" t="s">
        <v>144</v>
      </c>
      <c r="R257" s="1" t="s">
        <v>472</v>
      </c>
      <c r="S257" s="172">
        <v>16553</v>
      </c>
      <c r="T257" s="172"/>
      <c r="U257" s="172"/>
      <c r="V257" s="45" t="str">
        <f>IFERROR(IF(U257-T257 &lt;= 0, "", U257-T257), "")</f>
        <v/>
      </c>
      <c r="W257" s="1" t="s">
        <v>65</v>
      </c>
      <c r="X257" s="1" t="s">
        <v>155</v>
      </c>
      <c r="Y257" s="339">
        <v>23879</v>
      </c>
      <c r="Z257" s="175">
        <v>567.57000000000005</v>
      </c>
      <c r="AA257" s="173">
        <f>Tabela13[[#This Row],[VALOR/UN]]*Tabela13[[#This Row],[QUAN]]</f>
        <v>1135.1400000000001</v>
      </c>
      <c r="AB257" s="251" t="str">
        <f>IFERROR(Tabela13[[#This Row],[TOTAL]]/Tabela13[[#This Row],[Km Rodado]],"")</f>
        <v/>
      </c>
    </row>
    <row r="258" spans="1:28" hidden="1">
      <c r="C258" s="30" t="s">
        <v>415</v>
      </c>
      <c r="D258" s="53">
        <v>44958</v>
      </c>
      <c r="F258" s="7" t="s">
        <v>471</v>
      </c>
      <c r="G258" s="1" t="s">
        <v>58</v>
      </c>
      <c r="H258" s="1" t="s">
        <v>5</v>
      </c>
      <c r="I258" s="351" t="s">
        <v>109</v>
      </c>
      <c r="J258" s="1">
        <v>2</v>
      </c>
      <c r="K258" s="1">
        <v>15</v>
      </c>
      <c r="L258" s="1" t="s">
        <v>22</v>
      </c>
      <c r="M258" s="1" t="s">
        <v>75</v>
      </c>
      <c r="N258" s="1" t="s">
        <v>153</v>
      </c>
      <c r="O258" s="1" t="s">
        <v>474</v>
      </c>
      <c r="P258" s="1" t="s">
        <v>69</v>
      </c>
      <c r="Q258" s="1" t="s">
        <v>102</v>
      </c>
      <c r="R258" s="24" t="s">
        <v>475</v>
      </c>
      <c r="S258" s="172">
        <v>110836</v>
      </c>
      <c r="T258" s="172"/>
      <c r="U258" s="172"/>
      <c r="V258" s="45" t="str">
        <f>IFERROR(IF(U258-T258 &lt;= 0, "", U258-T258), "")</f>
        <v/>
      </c>
      <c r="W258" s="1" t="s">
        <v>65</v>
      </c>
      <c r="X258" s="1" t="s">
        <v>155</v>
      </c>
      <c r="Y258" s="339">
        <v>33776</v>
      </c>
      <c r="Z258" s="175">
        <v>304.23</v>
      </c>
      <c r="AA258" s="173">
        <f>Tabela13[[#This Row],[VALOR/UN]]*Tabela13[[#This Row],[QUAN]]</f>
        <v>608.46</v>
      </c>
      <c r="AB258" s="251" t="str">
        <f>IFERROR(Tabela13[[#This Row],[TOTAL]]/Tabela13[[#This Row],[Km Rodado]],"")</f>
        <v/>
      </c>
    </row>
    <row r="259" spans="1:28" hidden="1">
      <c r="A259" s="1" t="s">
        <v>476</v>
      </c>
      <c r="C259" s="30" t="s">
        <v>415</v>
      </c>
      <c r="D259" s="53">
        <v>44958</v>
      </c>
      <c r="F259" s="7" t="s">
        <v>471</v>
      </c>
      <c r="G259" s="1" t="s">
        <v>58</v>
      </c>
      <c r="H259" s="1" t="s">
        <v>12</v>
      </c>
      <c r="I259" s="351" t="s">
        <v>74</v>
      </c>
      <c r="J259" s="1">
        <v>2</v>
      </c>
      <c r="K259" s="1">
        <v>16</v>
      </c>
      <c r="L259" s="1" t="s">
        <v>22</v>
      </c>
      <c r="M259" s="1" t="s">
        <v>60</v>
      </c>
      <c r="N259" s="23" t="s">
        <v>291</v>
      </c>
      <c r="O259" s="1" t="s">
        <v>292</v>
      </c>
      <c r="P259" s="1" t="s">
        <v>69</v>
      </c>
      <c r="Q259" s="1" t="s">
        <v>63</v>
      </c>
      <c r="R259" s="24" t="s">
        <v>222</v>
      </c>
      <c r="S259" s="172">
        <v>91462</v>
      </c>
      <c r="T259" s="172"/>
      <c r="U259" s="172"/>
      <c r="V259" s="45" t="str">
        <f>IFERROR(IF(U259-T259 &lt;= 0, "", U259-T259), "")</f>
        <v/>
      </c>
      <c r="W259" s="1" t="s">
        <v>65</v>
      </c>
      <c r="X259" s="1" t="s">
        <v>168</v>
      </c>
      <c r="Y259" s="339">
        <v>8174</v>
      </c>
      <c r="Z259" s="175">
        <v>500.87</v>
      </c>
      <c r="AA259" s="173">
        <f>Tabela13[[#This Row],[VALOR/UN]]*Tabela13[[#This Row],[QUAN]]</f>
        <v>1001.74</v>
      </c>
      <c r="AB259" s="251" t="str">
        <f>IFERROR(Tabela13[[#This Row],[TOTAL]]/Tabela13[[#This Row],[Km Rodado]],"")</f>
        <v/>
      </c>
    </row>
    <row r="260" spans="1:28" hidden="1">
      <c r="A260" s="1" t="s">
        <v>477</v>
      </c>
      <c r="C260" s="30" t="s">
        <v>415</v>
      </c>
      <c r="D260" s="53">
        <v>44958</v>
      </c>
      <c r="F260" s="7" t="s">
        <v>471</v>
      </c>
      <c r="G260" s="1" t="s">
        <v>58</v>
      </c>
      <c r="H260" s="1" t="s">
        <v>5</v>
      </c>
      <c r="I260" s="351" t="s">
        <v>80</v>
      </c>
      <c r="J260" s="1">
        <v>2</v>
      </c>
      <c r="K260" s="1">
        <v>15</v>
      </c>
      <c r="L260" s="1" t="s">
        <v>22</v>
      </c>
      <c r="M260" s="1" t="s">
        <v>75</v>
      </c>
      <c r="N260" s="23" t="s">
        <v>252</v>
      </c>
      <c r="O260" s="1" t="s">
        <v>253</v>
      </c>
      <c r="P260" s="1" t="s">
        <v>69</v>
      </c>
      <c r="Q260" s="1" t="s">
        <v>77</v>
      </c>
      <c r="R260" s="24" t="s">
        <v>363</v>
      </c>
      <c r="S260" s="172">
        <v>36834</v>
      </c>
      <c r="T260" s="172"/>
      <c r="U260" s="172"/>
      <c r="V260" s="45" t="str">
        <f>IFERROR(IF(U260-T260 &lt;= 0, "", U260-T260), "")</f>
        <v/>
      </c>
      <c r="W260" s="1" t="s">
        <v>65</v>
      </c>
      <c r="X260" s="1" t="s">
        <v>155</v>
      </c>
      <c r="Y260" s="339">
        <v>31084</v>
      </c>
      <c r="Z260" s="175">
        <v>291.36</v>
      </c>
      <c r="AA260" s="173">
        <f>Tabela13[[#This Row],[VALOR/UN]]*Tabela13[[#This Row],[QUAN]]</f>
        <v>582.72</v>
      </c>
      <c r="AB260" s="251" t="str">
        <f>IFERROR(Tabela13[[#This Row],[TOTAL]]/Tabela13[[#This Row],[Km Rodado]],"")</f>
        <v/>
      </c>
    </row>
    <row r="261" spans="1:28" hidden="1">
      <c r="A261" s="1" t="s">
        <v>478</v>
      </c>
      <c r="C261" s="30" t="s">
        <v>415</v>
      </c>
      <c r="D261" s="53">
        <v>44963</v>
      </c>
      <c r="F261" s="7" t="s">
        <v>471</v>
      </c>
      <c r="G261" s="1" t="s">
        <v>58</v>
      </c>
      <c r="H261" s="1" t="s">
        <v>5</v>
      </c>
      <c r="I261" s="351" t="s">
        <v>96</v>
      </c>
      <c r="J261" s="1">
        <v>2</v>
      </c>
      <c r="K261" s="1">
        <v>16</v>
      </c>
      <c r="L261" s="1" t="s">
        <v>22</v>
      </c>
      <c r="M261" s="1" t="s">
        <v>60</v>
      </c>
      <c r="N261" s="23" t="s">
        <v>291</v>
      </c>
      <c r="O261" s="1" t="s">
        <v>292</v>
      </c>
      <c r="P261" s="1" t="s">
        <v>69</v>
      </c>
      <c r="Q261" s="1" t="s">
        <v>63</v>
      </c>
      <c r="R261" s="24" t="s">
        <v>128</v>
      </c>
      <c r="S261" s="172">
        <v>105103</v>
      </c>
      <c r="T261" s="172"/>
      <c r="U261" s="172"/>
      <c r="V261" s="45" t="str">
        <f>IFERROR(IF(U261-T261 &lt;= 0, "", U261-T261), "")</f>
        <v/>
      </c>
      <c r="W261" s="1" t="s">
        <v>65</v>
      </c>
      <c r="X261" s="1" t="s">
        <v>168</v>
      </c>
      <c r="Y261" s="339">
        <v>8174</v>
      </c>
      <c r="Z261" s="175">
        <v>500.87</v>
      </c>
      <c r="AA261" s="173">
        <f>Tabela13[[#This Row],[VALOR/UN]]*Tabela13[[#This Row],[QUAN]]</f>
        <v>1001.74</v>
      </c>
      <c r="AB261" s="251" t="str">
        <f>IFERROR(Tabela13[[#This Row],[TOTAL]]/Tabela13[[#This Row],[Km Rodado]],"")</f>
        <v/>
      </c>
    </row>
    <row r="262" spans="1:28" hidden="1">
      <c r="A262" s="1" t="s">
        <v>479</v>
      </c>
      <c r="C262" s="30" t="s">
        <v>415</v>
      </c>
      <c r="D262" s="53">
        <v>44963</v>
      </c>
      <c r="F262" s="7" t="s">
        <v>471</v>
      </c>
      <c r="G262" s="1" t="s">
        <v>58</v>
      </c>
      <c r="H262" s="1" t="s">
        <v>5</v>
      </c>
      <c r="I262" s="351" t="s">
        <v>96</v>
      </c>
      <c r="J262" s="1">
        <v>2</v>
      </c>
      <c r="K262" s="1">
        <v>16</v>
      </c>
      <c r="L262" s="1" t="s">
        <v>24</v>
      </c>
      <c r="M262" s="1" t="s">
        <v>60</v>
      </c>
      <c r="N262" s="23" t="s">
        <v>291</v>
      </c>
      <c r="O262" s="1" t="s">
        <v>292</v>
      </c>
      <c r="P262" s="1" t="s">
        <v>69</v>
      </c>
      <c r="Q262" s="1" t="s">
        <v>63</v>
      </c>
      <c r="R262" s="24" t="s">
        <v>128</v>
      </c>
      <c r="S262" s="172">
        <v>105103</v>
      </c>
      <c r="T262" s="172"/>
      <c r="U262" s="172"/>
      <c r="V262" s="45" t="str">
        <f>IFERROR(IF(U262-T262 &lt;= 0, "", U262-T262), "")</f>
        <v/>
      </c>
      <c r="W262" s="1" t="s">
        <v>65</v>
      </c>
      <c r="X262" s="1" t="s">
        <v>168</v>
      </c>
      <c r="Y262" s="339">
        <v>8174</v>
      </c>
      <c r="Z262" s="175">
        <v>500.87</v>
      </c>
      <c r="AA262" s="173">
        <f>Tabela13[[#This Row],[VALOR/UN]]*Tabela13[[#This Row],[QUAN]]</f>
        <v>1001.74</v>
      </c>
      <c r="AB262" s="251" t="str">
        <f>IFERROR(Tabela13[[#This Row],[TOTAL]]/Tabela13[[#This Row],[Km Rodado]],"")</f>
        <v/>
      </c>
    </row>
    <row r="263" spans="1:28" hidden="1">
      <c r="A263" s="1" t="s">
        <v>479</v>
      </c>
      <c r="C263" s="30" t="s">
        <v>415</v>
      </c>
      <c r="D263" s="53">
        <v>44963</v>
      </c>
      <c r="F263" s="7" t="s">
        <v>471</v>
      </c>
      <c r="G263" s="1" t="s">
        <v>58</v>
      </c>
      <c r="H263" s="1" t="s">
        <v>5</v>
      </c>
      <c r="I263" s="351" t="s">
        <v>96</v>
      </c>
      <c r="J263" s="1">
        <v>2</v>
      </c>
      <c r="K263" s="1">
        <v>16</v>
      </c>
      <c r="L263" s="1" t="s">
        <v>24</v>
      </c>
      <c r="M263" s="1" t="s">
        <v>60</v>
      </c>
      <c r="N263" s="23" t="s">
        <v>291</v>
      </c>
      <c r="O263" s="1" t="s">
        <v>292</v>
      </c>
      <c r="P263" s="1" t="s">
        <v>69</v>
      </c>
      <c r="Q263" s="1" t="s">
        <v>63</v>
      </c>
      <c r="R263" s="24" t="s">
        <v>97</v>
      </c>
      <c r="S263" s="172">
        <v>153250</v>
      </c>
      <c r="T263" s="172"/>
      <c r="U263" s="172"/>
      <c r="V263" s="45" t="str">
        <f>IFERROR(IF(U263-T263 &lt;= 0, "", U263-T263), "")</f>
        <v/>
      </c>
      <c r="W263" s="1" t="s">
        <v>65</v>
      </c>
      <c r="X263" s="1" t="s">
        <v>168</v>
      </c>
      <c r="Y263" s="339">
        <v>8174</v>
      </c>
      <c r="Z263" s="175">
        <v>500.87</v>
      </c>
      <c r="AA263" s="173">
        <f>Tabela13[[#This Row],[VALOR/UN]]*Tabela13[[#This Row],[QUAN]]</f>
        <v>1001.74</v>
      </c>
      <c r="AB263" s="251" t="str">
        <f>IFERROR(Tabela13[[#This Row],[TOTAL]]/Tabela13[[#This Row],[Km Rodado]],"")</f>
        <v/>
      </c>
    </row>
    <row r="264" spans="1:28" hidden="1">
      <c r="A264" s="1" t="s">
        <v>480</v>
      </c>
      <c r="C264" s="186" t="s">
        <v>415</v>
      </c>
      <c r="D264" s="53">
        <v>44964</v>
      </c>
      <c r="F264" s="7" t="s">
        <v>471</v>
      </c>
      <c r="G264" s="1" t="s">
        <v>58</v>
      </c>
      <c r="H264" s="1" t="s">
        <v>5</v>
      </c>
      <c r="I264" s="351" t="s">
        <v>109</v>
      </c>
      <c r="J264" s="1">
        <v>2</v>
      </c>
      <c r="K264" s="1">
        <v>16</v>
      </c>
      <c r="L264" s="1" t="s">
        <v>22</v>
      </c>
      <c r="M264" s="1" t="s">
        <v>143</v>
      </c>
      <c r="N264" s="1" t="s">
        <v>153</v>
      </c>
      <c r="O264" s="1" t="s">
        <v>154</v>
      </c>
      <c r="P264" s="1" t="s">
        <v>69</v>
      </c>
      <c r="Q264" s="1" t="s">
        <v>144</v>
      </c>
      <c r="R264" s="1" t="s">
        <v>481</v>
      </c>
      <c r="S264" s="172">
        <v>56349</v>
      </c>
      <c r="T264" s="172"/>
      <c r="U264" s="172"/>
      <c r="V264" s="45" t="str">
        <f>IFERROR(IF(U264-T264 &lt;= 0, "", U264-T264), "")</f>
        <v/>
      </c>
      <c r="W264" s="1" t="s">
        <v>65</v>
      </c>
      <c r="X264" s="1" t="s">
        <v>155</v>
      </c>
      <c r="Y264" s="339">
        <v>23879</v>
      </c>
      <c r="Z264" s="175">
        <v>567.57000000000005</v>
      </c>
      <c r="AA264" s="173">
        <f>Tabela13[[#This Row],[VALOR/UN]]*Tabela13[[#This Row],[QUAN]]</f>
        <v>1135.1400000000001</v>
      </c>
      <c r="AB264" s="251" t="str">
        <f>IFERROR(Tabela13[[#This Row],[TOTAL]]/Tabela13[[#This Row],[Km Rodado]],"")</f>
        <v/>
      </c>
    </row>
    <row r="265" spans="1:28" hidden="1">
      <c r="A265" s="1" t="s">
        <v>482</v>
      </c>
      <c r="C265" s="186" t="s">
        <v>415</v>
      </c>
      <c r="D265" s="53">
        <v>44964</v>
      </c>
      <c r="F265" s="7" t="s">
        <v>471</v>
      </c>
      <c r="G265" s="1" t="s">
        <v>58</v>
      </c>
      <c r="H265" s="1" t="s">
        <v>5</v>
      </c>
      <c r="I265" s="351" t="s">
        <v>109</v>
      </c>
      <c r="J265" s="1">
        <v>2</v>
      </c>
      <c r="K265" s="1">
        <v>16</v>
      </c>
      <c r="L265" s="1" t="s">
        <v>24</v>
      </c>
      <c r="M265" s="1" t="s">
        <v>143</v>
      </c>
      <c r="N265" s="1" t="s">
        <v>153</v>
      </c>
      <c r="O265" s="1" t="s">
        <v>154</v>
      </c>
      <c r="P265" s="1" t="s">
        <v>69</v>
      </c>
      <c r="Q265" s="1" t="s">
        <v>144</v>
      </c>
      <c r="R265" s="1" t="s">
        <v>481</v>
      </c>
      <c r="S265" s="172">
        <v>56349</v>
      </c>
      <c r="T265" s="172"/>
      <c r="U265" s="172"/>
      <c r="V265" s="45" t="str">
        <f>IFERROR(IF(U265-T265 &lt;= 0, "", U265-T265), "")</f>
        <v/>
      </c>
      <c r="W265" s="1" t="s">
        <v>65</v>
      </c>
      <c r="X265" s="1" t="s">
        <v>155</v>
      </c>
      <c r="Y265" s="339">
        <v>23879</v>
      </c>
      <c r="Z265" s="175">
        <v>567.57000000000005</v>
      </c>
      <c r="AA265" s="173">
        <f>Tabela13[[#This Row],[VALOR/UN]]*Tabela13[[#This Row],[QUAN]]</f>
        <v>1135.1400000000001</v>
      </c>
      <c r="AB265" s="251" t="str">
        <f>IFERROR(Tabela13[[#This Row],[TOTAL]]/Tabela13[[#This Row],[Km Rodado]],"")</f>
        <v/>
      </c>
    </row>
    <row r="266" spans="1:28" hidden="1">
      <c r="A266" s="1" t="s">
        <v>483</v>
      </c>
      <c r="C266" s="30" t="s">
        <v>415</v>
      </c>
      <c r="D266" s="53">
        <v>44964</v>
      </c>
      <c r="F266" s="7" t="s">
        <v>471</v>
      </c>
      <c r="G266" s="1" t="s">
        <v>58</v>
      </c>
      <c r="H266" s="1" t="s">
        <v>5</v>
      </c>
      <c r="I266" s="351" t="s">
        <v>484</v>
      </c>
      <c r="J266" s="1">
        <v>2</v>
      </c>
      <c r="K266" s="1">
        <v>16</v>
      </c>
      <c r="L266" s="1" t="s">
        <v>22</v>
      </c>
      <c r="M266" s="1" t="s">
        <v>60</v>
      </c>
      <c r="N266" s="23" t="s">
        <v>67</v>
      </c>
      <c r="O266" s="1" t="s">
        <v>68</v>
      </c>
      <c r="P266" s="1" t="s">
        <v>69</v>
      </c>
      <c r="Q266" s="1" t="s">
        <v>63</v>
      </c>
      <c r="R266" s="24" t="s">
        <v>485</v>
      </c>
      <c r="S266" s="172">
        <v>11300</v>
      </c>
      <c r="T266" s="172"/>
      <c r="U266" s="172"/>
      <c r="V266" s="45" t="str">
        <f>IFERROR(IF(U266-T266 &lt;= 0, "", U266-T266), "")</f>
        <v/>
      </c>
      <c r="W266" s="1" t="s">
        <v>65</v>
      </c>
      <c r="X266" s="1" t="s">
        <v>71</v>
      </c>
      <c r="Y266" s="339">
        <v>1224</v>
      </c>
      <c r="Z266" s="175">
        <v>751</v>
      </c>
      <c r="AA266" s="173">
        <f>Tabela13[[#This Row],[VALOR/UN]]*Tabela13[[#This Row],[QUAN]]</f>
        <v>1502</v>
      </c>
      <c r="AB266" s="251" t="str">
        <f>IFERROR(Tabela13[[#This Row],[TOTAL]]/Tabela13[[#This Row],[Km Rodado]],"")</f>
        <v/>
      </c>
    </row>
    <row r="267" spans="1:28" hidden="1">
      <c r="A267" s="1" t="s">
        <v>486</v>
      </c>
      <c r="C267" s="30" t="s">
        <v>415</v>
      </c>
      <c r="D267" s="53">
        <v>44964</v>
      </c>
      <c r="F267" s="7" t="s">
        <v>471</v>
      </c>
      <c r="G267" s="1" t="s">
        <v>58</v>
      </c>
      <c r="H267" s="1" t="s">
        <v>5</v>
      </c>
      <c r="I267" s="351" t="s">
        <v>484</v>
      </c>
      <c r="J267" s="1">
        <v>2</v>
      </c>
      <c r="K267" s="1">
        <v>16</v>
      </c>
      <c r="L267" s="1" t="s">
        <v>24</v>
      </c>
      <c r="M267" s="1" t="s">
        <v>60</v>
      </c>
      <c r="N267" s="23" t="s">
        <v>67</v>
      </c>
      <c r="O267" s="1" t="s">
        <v>68</v>
      </c>
      <c r="P267" s="1" t="s">
        <v>69</v>
      </c>
      <c r="Q267" s="1" t="s">
        <v>63</v>
      </c>
      <c r="R267" s="24" t="s">
        <v>485</v>
      </c>
      <c r="S267" s="172">
        <v>11300</v>
      </c>
      <c r="T267" s="172"/>
      <c r="U267" s="172"/>
      <c r="V267" s="45" t="str">
        <f>IFERROR(IF(U267-T267 &lt;= 0, "", U267-T267), "")</f>
        <v/>
      </c>
      <c r="W267" s="1" t="s">
        <v>65</v>
      </c>
      <c r="X267" s="1" t="s">
        <v>71</v>
      </c>
      <c r="Y267" s="339">
        <v>1224</v>
      </c>
      <c r="Z267" s="175">
        <v>751</v>
      </c>
      <c r="AA267" s="173">
        <f>Tabela13[[#This Row],[VALOR/UN]]*Tabela13[[#This Row],[QUAN]]</f>
        <v>1502</v>
      </c>
      <c r="AB267" s="251" t="str">
        <f>IFERROR(Tabela13[[#This Row],[TOTAL]]/Tabela13[[#This Row],[Km Rodado]],"")</f>
        <v/>
      </c>
    </row>
    <row r="268" spans="1:28" hidden="1">
      <c r="A268" s="1" t="s">
        <v>487</v>
      </c>
      <c r="C268" s="30" t="s">
        <v>415</v>
      </c>
      <c r="D268" s="53">
        <v>44971</v>
      </c>
      <c r="F268" s="7" t="s">
        <v>471</v>
      </c>
      <c r="G268" s="1" t="s">
        <v>58</v>
      </c>
      <c r="H268" s="1" t="s">
        <v>5</v>
      </c>
      <c r="I268" s="351" t="s">
        <v>66</v>
      </c>
      <c r="J268" s="1">
        <v>2</v>
      </c>
      <c r="K268" s="1">
        <v>14</v>
      </c>
      <c r="L268" s="1" t="s">
        <v>22</v>
      </c>
      <c r="M268" s="1" t="s">
        <v>84</v>
      </c>
      <c r="N268" s="1" t="s">
        <v>153</v>
      </c>
      <c r="O268" s="1" t="s">
        <v>154</v>
      </c>
      <c r="P268" s="1" t="s">
        <v>69</v>
      </c>
      <c r="Q268" s="1" t="s">
        <v>87</v>
      </c>
      <c r="R268" s="24" t="s">
        <v>235</v>
      </c>
      <c r="S268" s="172">
        <v>75765</v>
      </c>
      <c r="T268" s="172"/>
      <c r="U268" s="172"/>
      <c r="V268" s="45" t="str">
        <f>IFERROR(IF(U268-T268 &lt;= 0, "", U268-T268), "")</f>
        <v/>
      </c>
      <c r="W268" s="1" t="s">
        <v>65</v>
      </c>
      <c r="X268" s="1" t="s">
        <v>155</v>
      </c>
      <c r="Y268" s="339">
        <v>23857</v>
      </c>
      <c r="Z268" s="175">
        <v>277.83</v>
      </c>
      <c r="AA268" s="173">
        <f>Tabela13[[#This Row],[VALOR/UN]]*Tabela13[[#This Row],[QUAN]]</f>
        <v>555.66</v>
      </c>
      <c r="AB268" s="251" t="str">
        <f>IFERROR(Tabela13[[#This Row],[TOTAL]]/Tabela13[[#This Row],[Km Rodado]],"")</f>
        <v/>
      </c>
    </row>
    <row r="269" spans="1:28" hidden="1">
      <c r="A269" s="1" t="s">
        <v>488</v>
      </c>
      <c r="C269" s="30" t="s">
        <v>415</v>
      </c>
      <c r="D269" s="53">
        <v>44971</v>
      </c>
      <c r="F269" s="7" t="s">
        <v>471</v>
      </c>
      <c r="G269" s="1" t="s">
        <v>58</v>
      </c>
      <c r="H269" s="1" t="s">
        <v>5</v>
      </c>
      <c r="I269" s="351" t="s">
        <v>109</v>
      </c>
      <c r="J269" s="1">
        <v>2</v>
      </c>
      <c r="K269" s="1">
        <v>15</v>
      </c>
      <c r="L269" s="1" t="s">
        <v>22</v>
      </c>
      <c r="M269" s="1" t="s">
        <v>75</v>
      </c>
      <c r="N269" s="23" t="s">
        <v>252</v>
      </c>
      <c r="O269" s="1" t="s">
        <v>253</v>
      </c>
      <c r="P269" s="1" t="s">
        <v>69</v>
      </c>
      <c r="Q269" s="1" t="s">
        <v>77</v>
      </c>
      <c r="R269" s="24" t="s">
        <v>420</v>
      </c>
      <c r="S269" s="172">
        <v>26000</v>
      </c>
      <c r="T269" s="172"/>
      <c r="U269" s="172"/>
      <c r="V269" s="45" t="str">
        <f>IFERROR(IF(U269-T269 &lt;= 0, "", U269-T269), "")</f>
        <v/>
      </c>
      <c r="W269" s="1" t="s">
        <v>65</v>
      </c>
      <c r="X269" s="1" t="s">
        <v>155</v>
      </c>
      <c r="Y269" s="339">
        <v>31084</v>
      </c>
      <c r="Z269" s="175">
        <v>291.36</v>
      </c>
      <c r="AA269" s="173">
        <f>Tabela13[[#This Row],[VALOR/UN]]*Tabela13[[#This Row],[QUAN]]</f>
        <v>582.72</v>
      </c>
      <c r="AB269" s="251" t="str">
        <f>IFERROR(Tabela13[[#This Row],[TOTAL]]/Tabela13[[#This Row],[Km Rodado]],"")</f>
        <v/>
      </c>
    </row>
    <row r="270" spans="1:28" hidden="1">
      <c r="A270" s="1" t="s">
        <v>489</v>
      </c>
      <c r="C270" s="30" t="s">
        <v>415</v>
      </c>
      <c r="D270" s="53">
        <v>44972</v>
      </c>
      <c r="F270" s="7" t="s">
        <v>471</v>
      </c>
      <c r="G270" s="1" t="s">
        <v>58</v>
      </c>
      <c r="H270" s="1" t="s">
        <v>5</v>
      </c>
      <c r="I270" s="351" t="s">
        <v>83</v>
      </c>
      <c r="J270" s="1">
        <v>2</v>
      </c>
      <c r="K270" s="1">
        <v>16</v>
      </c>
      <c r="L270" s="1" t="s">
        <v>22</v>
      </c>
      <c r="M270" s="1" t="s">
        <v>60</v>
      </c>
      <c r="N270" s="23" t="s">
        <v>291</v>
      </c>
      <c r="O270" s="1" t="s">
        <v>292</v>
      </c>
      <c r="P270" s="1" t="s">
        <v>69</v>
      </c>
      <c r="Q270" s="1" t="s">
        <v>63</v>
      </c>
      <c r="R270" s="24" t="s">
        <v>237</v>
      </c>
      <c r="S270" s="172">
        <v>67402</v>
      </c>
      <c r="T270" s="172"/>
      <c r="U270" s="172"/>
      <c r="V270" s="45" t="str">
        <f>IFERROR(IF(U270-T270 &lt;= 0, "", U270-T270), "")</f>
        <v/>
      </c>
      <c r="W270" s="1" t="s">
        <v>65</v>
      </c>
      <c r="X270" s="1" t="s">
        <v>168</v>
      </c>
      <c r="Y270" s="339">
        <v>8174</v>
      </c>
      <c r="Z270" s="175">
        <v>500.87</v>
      </c>
      <c r="AA270" s="173">
        <f>Tabela13[[#This Row],[VALOR/UN]]*Tabela13[[#This Row],[QUAN]]</f>
        <v>1001.74</v>
      </c>
      <c r="AB270" s="251" t="str">
        <f>IFERROR(Tabela13[[#This Row],[TOTAL]]/Tabela13[[#This Row],[Km Rodado]],"")</f>
        <v/>
      </c>
    </row>
    <row r="271" spans="1:28" hidden="1">
      <c r="A271" s="1" t="s">
        <v>490</v>
      </c>
      <c r="C271" s="186" t="s">
        <v>415</v>
      </c>
      <c r="D271" s="53">
        <v>44973</v>
      </c>
      <c r="F271" s="7" t="s">
        <v>471</v>
      </c>
      <c r="G271" s="1" t="s">
        <v>58</v>
      </c>
      <c r="H271" s="1" t="s">
        <v>5</v>
      </c>
      <c r="I271" s="351" t="s">
        <v>109</v>
      </c>
      <c r="J271" s="1">
        <v>2</v>
      </c>
      <c r="K271" s="1">
        <v>16</v>
      </c>
      <c r="L271" s="1" t="s">
        <v>22</v>
      </c>
      <c r="M271" s="1" t="s">
        <v>143</v>
      </c>
      <c r="N271" s="1" t="s">
        <v>153</v>
      </c>
      <c r="O271" s="1" t="s">
        <v>154</v>
      </c>
      <c r="P271" s="1" t="s">
        <v>69</v>
      </c>
      <c r="Q271" s="1" t="s">
        <v>144</v>
      </c>
      <c r="R271" s="1" t="s">
        <v>491</v>
      </c>
      <c r="S271" s="172">
        <v>38989</v>
      </c>
      <c r="T271" s="172"/>
      <c r="U271" s="172"/>
      <c r="V271" s="45" t="str">
        <f>IFERROR(IF(U271-T271 &lt;= 0, "", U271-T271), "")</f>
        <v/>
      </c>
      <c r="W271" s="1" t="s">
        <v>65</v>
      </c>
      <c r="X271" s="1" t="s">
        <v>155</v>
      </c>
      <c r="Y271" s="339">
        <v>23879</v>
      </c>
      <c r="Z271" s="175">
        <v>500.87</v>
      </c>
      <c r="AA271" s="173">
        <f>Tabela13[[#This Row],[VALOR/UN]]*Tabela13[[#This Row],[QUAN]]</f>
        <v>1001.74</v>
      </c>
      <c r="AB271" s="251" t="str">
        <f>IFERROR(Tabela13[[#This Row],[TOTAL]]/Tabela13[[#This Row],[Km Rodado]],"")</f>
        <v/>
      </c>
    </row>
    <row r="272" spans="1:28" hidden="1">
      <c r="A272" s="1" t="s">
        <v>492</v>
      </c>
      <c r="C272" s="186" t="s">
        <v>415</v>
      </c>
      <c r="D272" s="53">
        <v>44979</v>
      </c>
      <c r="F272" s="7" t="s">
        <v>471</v>
      </c>
      <c r="G272" s="1" t="s">
        <v>58</v>
      </c>
      <c r="H272" s="1" t="s">
        <v>5</v>
      </c>
      <c r="I272" s="351" t="s">
        <v>109</v>
      </c>
      <c r="J272" s="1">
        <v>2</v>
      </c>
      <c r="K272" s="1">
        <v>16</v>
      </c>
      <c r="L272" s="1" t="s">
        <v>22</v>
      </c>
      <c r="M272" s="1" t="s">
        <v>143</v>
      </c>
      <c r="N272" s="1" t="s">
        <v>153</v>
      </c>
      <c r="O272" s="1" t="s">
        <v>154</v>
      </c>
      <c r="P272" s="1" t="s">
        <v>69</v>
      </c>
      <c r="Q272" s="1" t="s">
        <v>144</v>
      </c>
      <c r="R272" s="1" t="s">
        <v>491</v>
      </c>
      <c r="S272" s="172">
        <v>38989</v>
      </c>
      <c r="T272" s="172"/>
      <c r="U272" s="172"/>
      <c r="V272" s="45" t="str">
        <f>IFERROR(IF(U272-T272 &lt;= 0, "", U272-T272), "")</f>
        <v/>
      </c>
      <c r="W272" s="1" t="s">
        <v>65</v>
      </c>
      <c r="X272" s="1" t="s">
        <v>155</v>
      </c>
      <c r="Y272" s="339">
        <v>24041</v>
      </c>
      <c r="Z272" s="175">
        <v>548.08000000000004</v>
      </c>
      <c r="AA272" s="173">
        <f>Tabela13[[#This Row],[VALOR/UN]]*Tabela13[[#This Row],[QUAN]]</f>
        <v>1096.1600000000001</v>
      </c>
      <c r="AB272" s="251" t="str">
        <f>IFERROR(Tabela13[[#This Row],[TOTAL]]/Tabela13[[#This Row],[Km Rodado]],"")</f>
        <v/>
      </c>
    </row>
    <row r="273" spans="1:28" hidden="1">
      <c r="A273" s="1" t="s">
        <v>493</v>
      </c>
      <c r="C273" s="30" t="s">
        <v>415</v>
      </c>
      <c r="D273" s="53">
        <v>44979</v>
      </c>
      <c r="F273" s="7" t="s">
        <v>471</v>
      </c>
      <c r="G273" s="1" t="s">
        <v>58</v>
      </c>
      <c r="H273" s="1" t="s">
        <v>5</v>
      </c>
      <c r="I273" s="351" t="s">
        <v>132</v>
      </c>
      <c r="J273" s="1">
        <v>2</v>
      </c>
      <c r="K273" s="1">
        <v>16</v>
      </c>
      <c r="L273" s="1" t="s">
        <v>22</v>
      </c>
      <c r="M273" s="1" t="s">
        <v>60</v>
      </c>
      <c r="N273" s="23" t="s">
        <v>291</v>
      </c>
      <c r="O273" s="1" t="s">
        <v>292</v>
      </c>
      <c r="P273" s="1" t="s">
        <v>69</v>
      </c>
      <c r="Q273" s="1" t="s">
        <v>63</v>
      </c>
      <c r="R273" s="24" t="s">
        <v>494</v>
      </c>
      <c r="S273" s="172">
        <v>17835</v>
      </c>
      <c r="T273" s="172"/>
      <c r="U273" s="172"/>
      <c r="V273" s="45" t="str">
        <f>IFERROR(IF(U273-T273 &lt;= 0, "", U273-T273), "")</f>
        <v/>
      </c>
      <c r="W273" s="1" t="s">
        <v>65</v>
      </c>
      <c r="X273" s="1" t="s">
        <v>168</v>
      </c>
      <c r="Y273" s="339">
        <v>8174</v>
      </c>
      <c r="Z273" s="175">
        <v>500.87</v>
      </c>
      <c r="AA273" s="173">
        <f>Tabela13[[#This Row],[VALOR/UN]]*Tabela13[[#This Row],[QUAN]]</f>
        <v>1001.74</v>
      </c>
      <c r="AB273" s="251" t="str">
        <f>IFERROR(Tabela13[[#This Row],[TOTAL]]/Tabela13[[#This Row],[Km Rodado]],"")</f>
        <v/>
      </c>
    </row>
    <row r="274" spans="1:28" hidden="1">
      <c r="A274" s="1" t="s">
        <v>495</v>
      </c>
      <c r="C274" s="186" t="s">
        <v>415</v>
      </c>
      <c r="D274" s="53">
        <v>44980</v>
      </c>
      <c r="F274" s="7" t="s">
        <v>471</v>
      </c>
      <c r="G274" s="1" t="s">
        <v>58</v>
      </c>
      <c r="H274" s="1" t="s">
        <v>5</v>
      </c>
      <c r="I274" s="351" t="s">
        <v>80</v>
      </c>
      <c r="J274" s="1">
        <v>2</v>
      </c>
      <c r="K274" s="1">
        <v>14</v>
      </c>
      <c r="L274" s="1" t="s">
        <v>22</v>
      </c>
      <c r="M274" s="1" t="s">
        <v>84</v>
      </c>
      <c r="N274" s="1" t="s">
        <v>153</v>
      </c>
      <c r="O274" s="1" t="s">
        <v>154</v>
      </c>
      <c r="P274" s="1" t="s">
        <v>69</v>
      </c>
      <c r="Q274" s="1" t="s">
        <v>102</v>
      </c>
      <c r="R274" s="24" t="s">
        <v>282</v>
      </c>
      <c r="S274" s="172">
        <v>56131</v>
      </c>
      <c r="T274" s="172"/>
      <c r="U274" s="172"/>
      <c r="V274" s="45" t="str">
        <f>IFERROR(IF(U274-T274 &lt;= 0, "", U274-T274), "")</f>
        <v/>
      </c>
      <c r="W274" s="1" t="s">
        <v>65</v>
      </c>
      <c r="X274" s="1" t="s">
        <v>155</v>
      </c>
      <c r="Y274" s="339">
        <v>23857</v>
      </c>
      <c r="Z274" s="175">
        <v>277.83</v>
      </c>
      <c r="AA274" s="173">
        <f>Tabela13[[#This Row],[VALOR/UN]]*Tabela13[[#This Row],[QUAN]]</f>
        <v>555.66</v>
      </c>
      <c r="AB274" s="251" t="str">
        <f>IFERROR(Tabela13[[#This Row],[TOTAL]]/Tabela13[[#This Row],[Km Rodado]],"")</f>
        <v/>
      </c>
    </row>
    <row r="275" spans="1:28" hidden="1">
      <c r="A275" s="1" t="s">
        <v>496</v>
      </c>
      <c r="C275" s="30" t="s">
        <v>415</v>
      </c>
      <c r="D275" s="53">
        <v>44980</v>
      </c>
      <c r="F275" s="7" t="s">
        <v>471</v>
      </c>
      <c r="G275" s="1" t="s">
        <v>58</v>
      </c>
      <c r="H275" s="1" t="s">
        <v>5</v>
      </c>
      <c r="I275" s="351" t="s">
        <v>80</v>
      </c>
      <c r="J275" s="1">
        <v>2</v>
      </c>
      <c r="K275" s="1">
        <v>14</v>
      </c>
      <c r="L275" s="1" t="s">
        <v>22</v>
      </c>
      <c r="M275" s="1" t="s">
        <v>84</v>
      </c>
      <c r="N275" s="1" t="s">
        <v>153</v>
      </c>
      <c r="O275" s="1" t="s">
        <v>154</v>
      </c>
      <c r="P275" s="1" t="s">
        <v>69</v>
      </c>
      <c r="Q275" s="1" t="s">
        <v>87</v>
      </c>
      <c r="R275" s="24" t="s">
        <v>320</v>
      </c>
      <c r="S275" s="172">
        <v>33448</v>
      </c>
      <c r="T275" s="172"/>
      <c r="U275" s="172"/>
      <c r="V275" s="45" t="str">
        <f>IFERROR(IF(U275-T275 &lt;= 0, "", U275-T275), "")</f>
        <v/>
      </c>
      <c r="W275" s="1" t="s">
        <v>65</v>
      </c>
      <c r="X275" s="1" t="s">
        <v>155</v>
      </c>
      <c r="Y275" s="339">
        <v>23857</v>
      </c>
      <c r="Z275" s="175">
        <v>277.83</v>
      </c>
      <c r="AA275" s="173">
        <f>Tabela13[[#This Row],[VALOR/UN]]*Tabela13[[#This Row],[QUAN]]</f>
        <v>555.66</v>
      </c>
      <c r="AB275" s="251" t="str">
        <f>IFERROR(Tabela13[[#This Row],[TOTAL]]/Tabela13[[#This Row],[Km Rodado]],"")</f>
        <v/>
      </c>
    </row>
    <row r="276" spans="1:28" hidden="1">
      <c r="A276" s="1" t="s">
        <v>496</v>
      </c>
      <c r="C276" s="30" t="s">
        <v>415</v>
      </c>
      <c r="D276" s="53">
        <v>44980</v>
      </c>
      <c r="F276" s="7" t="s">
        <v>471</v>
      </c>
      <c r="G276" s="1" t="s">
        <v>58</v>
      </c>
      <c r="H276" s="1" t="s">
        <v>5</v>
      </c>
      <c r="I276" s="351" t="s">
        <v>80</v>
      </c>
      <c r="J276" s="1">
        <v>2</v>
      </c>
      <c r="K276" s="1">
        <v>14</v>
      </c>
      <c r="L276" s="1" t="s">
        <v>24</v>
      </c>
      <c r="M276" s="1" t="s">
        <v>84</v>
      </c>
      <c r="N276" s="1" t="s">
        <v>153</v>
      </c>
      <c r="O276" s="1" t="s">
        <v>154</v>
      </c>
      <c r="P276" s="1" t="s">
        <v>69</v>
      </c>
      <c r="Q276" s="1" t="s">
        <v>87</v>
      </c>
      <c r="R276" s="24" t="s">
        <v>320</v>
      </c>
      <c r="S276" s="172">
        <v>33448</v>
      </c>
      <c r="T276" s="172"/>
      <c r="U276" s="172"/>
      <c r="V276" s="45" t="str">
        <f>IFERROR(IF(U276-T276 &lt;= 0, "", U276-T276), "")</f>
        <v/>
      </c>
      <c r="W276" s="1" t="s">
        <v>65</v>
      </c>
      <c r="X276" s="1" t="s">
        <v>155</v>
      </c>
      <c r="Y276" s="339">
        <v>23857</v>
      </c>
      <c r="Z276" s="175">
        <v>277.83</v>
      </c>
      <c r="AA276" s="173">
        <f>Tabela13[[#This Row],[VALOR/UN]]*Tabela13[[#This Row],[QUAN]]</f>
        <v>555.66</v>
      </c>
      <c r="AB276" s="251" t="str">
        <f>IFERROR(Tabela13[[#This Row],[TOTAL]]/Tabela13[[#This Row],[Km Rodado]],"")</f>
        <v/>
      </c>
    </row>
    <row r="277" spans="1:28" hidden="1">
      <c r="A277" s="1" t="s">
        <v>497</v>
      </c>
      <c r="C277" s="186" t="s">
        <v>415</v>
      </c>
      <c r="D277" s="53">
        <v>44981</v>
      </c>
      <c r="F277" s="7" t="s">
        <v>471</v>
      </c>
      <c r="G277" s="1" t="s">
        <v>58</v>
      </c>
      <c r="H277" s="1" t="s">
        <v>5</v>
      </c>
      <c r="I277" s="351" t="s">
        <v>96</v>
      </c>
      <c r="J277" s="1">
        <v>2</v>
      </c>
      <c r="K277" s="1">
        <v>16</v>
      </c>
      <c r="L277" s="1" t="s">
        <v>22</v>
      </c>
      <c r="M277" s="1" t="s">
        <v>143</v>
      </c>
      <c r="N277" s="1" t="s">
        <v>153</v>
      </c>
      <c r="O277" s="1" t="s">
        <v>154</v>
      </c>
      <c r="P277" s="1" t="s">
        <v>69</v>
      </c>
      <c r="Q277" s="1" t="s">
        <v>144</v>
      </c>
      <c r="R277" s="1" t="s">
        <v>145</v>
      </c>
      <c r="S277" s="174">
        <v>234950</v>
      </c>
      <c r="T277" s="174"/>
      <c r="U277" s="174"/>
      <c r="V277" s="45" t="str">
        <f>IFERROR(IF(U277-T277 &lt;= 0, "", U277-T277), "")</f>
        <v/>
      </c>
      <c r="W277" s="1" t="s">
        <v>65</v>
      </c>
      <c r="X277" s="1" t="s">
        <v>155</v>
      </c>
      <c r="Y277" s="339">
        <v>24073</v>
      </c>
      <c r="Z277" s="175">
        <v>548.08000000000004</v>
      </c>
      <c r="AA277" s="175">
        <f>Tabela13[[#This Row],[VALOR/UN]]*Tabela13[[#This Row],[QUAN]]</f>
        <v>1096.1600000000001</v>
      </c>
      <c r="AB277" s="251" t="str">
        <f>IFERROR(Tabela13[[#This Row],[TOTAL]]/Tabela13[[#This Row],[Km Rodado]],"")</f>
        <v/>
      </c>
    </row>
    <row r="278" spans="1:28" hidden="1">
      <c r="A278" s="1" t="s">
        <v>497</v>
      </c>
      <c r="C278" s="186" t="s">
        <v>415</v>
      </c>
      <c r="D278" s="53">
        <v>44981</v>
      </c>
      <c r="F278" s="7" t="s">
        <v>471</v>
      </c>
      <c r="G278" s="1" t="s">
        <v>58</v>
      </c>
      <c r="H278" s="1" t="s">
        <v>5</v>
      </c>
      <c r="I278" s="351" t="s">
        <v>96</v>
      </c>
      <c r="J278" s="1">
        <v>2</v>
      </c>
      <c r="K278" s="1">
        <v>14</v>
      </c>
      <c r="L278" s="1" t="s">
        <v>22</v>
      </c>
      <c r="M278" s="1" t="s">
        <v>458</v>
      </c>
      <c r="N278" s="1" t="s">
        <v>94</v>
      </c>
      <c r="O278" s="1" t="s">
        <v>94</v>
      </c>
      <c r="P278" s="1" t="s">
        <v>69</v>
      </c>
      <c r="Q278" s="1" t="s">
        <v>100</v>
      </c>
      <c r="R278" s="1" t="s">
        <v>498</v>
      </c>
      <c r="S278" s="174">
        <v>102860</v>
      </c>
      <c r="T278" s="174"/>
      <c r="U278" s="174"/>
      <c r="V278" s="45" t="str">
        <f>IFERROR(IF(U278-T278 &lt;= 0, "", U278-T278), "")</f>
        <v/>
      </c>
      <c r="W278" s="1" t="s">
        <v>65</v>
      </c>
      <c r="X278" s="1" t="s">
        <v>92</v>
      </c>
      <c r="Y278" s="339">
        <v>87288</v>
      </c>
      <c r="Z278" s="175">
        <v>328.5</v>
      </c>
      <c r="AA278" s="175">
        <f>Tabela13[[#This Row],[VALOR/UN]]*Tabela13[[#This Row],[QUAN]]</f>
        <v>657</v>
      </c>
      <c r="AB278" s="251" t="str">
        <f>IFERROR(Tabela13[[#This Row],[TOTAL]]/Tabela13[[#This Row],[Km Rodado]],"")</f>
        <v/>
      </c>
    </row>
    <row r="279" spans="1:28" hidden="1">
      <c r="A279" s="1" t="s">
        <v>499</v>
      </c>
      <c r="C279" s="30" t="s">
        <v>415</v>
      </c>
      <c r="D279" s="53">
        <v>44981</v>
      </c>
      <c r="F279" s="7" t="s">
        <v>471</v>
      </c>
      <c r="G279" s="1" t="s">
        <v>58</v>
      </c>
      <c r="H279" s="1" t="s">
        <v>12</v>
      </c>
      <c r="I279" s="351" t="s">
        <v>99</v>
      </c>
      <c r="J279" s="1">
        <v>2</v>
      </c>
      <c r="K279" s="1">
        <v>14</v>
      </c>
      <c r="L279" s="1" t="s">
        <v>22</v>
      </c>
      <c r="M279" s="1" t="s">
        <v>84</v>
      </c>
      <c r="N279" s="1" t="s">
        <v>153</v>
      </c>
      <c r="O279" s="1" t="s">
        <v>154</v>
      </c>
      <c r="P279" s="1" t="s">
        <v>69</v>
      </c>
      <c r="Q279" s="1" t="s">
        <v>87</v>
      </c>
      <c r="R279" s="24" t="s">
        <v>500</v>
      </c>
      <c r="S279" s="172">
        <v>137202</v>
      </c>
      <c r="T279" s="172"/>
      <c r="U279" s="172"/>
      <c r="V279" s="45" t="str">
        <f>IFERROR(IF(U279-T279 &lt;= 0, "", U279-T279), "")</f>
        <v/>
      </c>
      <c r="W279" s="1" t="s">
        <v>65</v>
      </c>
      <c r="X279" s="1" t="s">
        <v>155</v>
      </c>
      <c r="Y279" s="339">
        <v>23857</v>
      </c>
      <c r="Z279" s="175">
        <v>277.83</v>
      </c>
      <c r="AA279" s="175">
        <f>Tabela13[[#This Row],[VALOR/UN]]*Tabela13[[#This Row],[QUAN]]</f>
        <v>555.66</v>
      </c>
      <c r="AB279" s="251" t="str">
        <f>IFERROR(Tabela13[[#This Row],[TOTAL]]/Tabela13[[#This Row],[Km Rodado]],"")</f>
        <v/>
      </c>
    </row>
    <row r="280" spans="1:28" hidden="1">
      <c r="C280" s="30" t="s">
        <v>415</v>
      </c>
      <c r="D280" s="53">
        <v>44981</v>
      </c>
      <c r="F280" s="7" t="s">
        <v>471</v>
      </c>
      <c r="G280" s="1" t="s">
        <v>58</v>
      </c>
      <c r="H280" s="1" t="s">
        <v>5</v>
      </c>
      <c r="I280" s="351" t="s">
        <v>109</v>
      </c>
      <c r="J280" s="1">
        <v>4</v>
      </c>
      <c r="K280" s="1">
        <v>15</v>
      </c>
      <c r="L280" s="1" t="s">
        <v>24</v>
      </c>
      <c r="M280" s="1" t="s">
        <v>75</v>
      </c>
      <c r="N280" s="1" t="s">
        <v>501</v>
      </c>
      <c r="O280" s="1" t="s">
        <v>501</v>
      </c>
      <c r="P280" s="1" t="s">
        <v>69</v>
      </c>
      <c r="Q280" s="1" t="s">
        <v>102</v>
      </c>
      <c r="R280" s="24" t="s">
        <v>502</v>
      </c>
      <c r="S280" s="172">
        <v>90727</v>
      </c>
      <c r="T280" s="172"/>
      <c r="U280" s="172"/>
      <c r="V280" s="45" t="str">
        <f>IFERROR(IF(U280-T280 &lt;= 0, "", U280-T280), "")</f>
        <v/>
      </c>
      <c r="W280" s="1" t="s">
        <v>65</v>
      </c>
      <c r="X280" s="1" t="s">
        <v>155</v>
      </c>
      <c r="Y280" s="339" t="s">
        <v>503</v>
      </c>
      <c r="Z280" s="175">
        <v>297.97000000000003</v>
      </c>
      <c r="AA280" s="175">
        <f>Tabela13[[#This Row],[VALOR/UN]]*Tabela13[[#This Row],[QUAN]]</f>
        <v>1191.8800000000001</v>
      </c>
      <c r="AB280" s="251" t="str">
        <f>IFERROR(Tabela13[[#This Row],[TOTAL]]/Tabela13[[#This Row],[Km Rodado]],"")</f>
        <v/>
      </c>
    </row>
    <row r="281" spans="1:28" hidden="1">
      <c r="A281" s="1" t="s">
        <v>504</v>
      </c>
      <c r="C281" s="30" t="s">
        <v>415</v>
      </c>
      <c r="D281" s="53">
        <v>44981</v>
      </c>
      <c r="F281" s="7" t="s">
        <v>471</v>
      </c>
      <c r="G281" s="1" t="s">
        <v>58</v>
      </c>
      <c r="H281" s="1" t="s">
        <v>12</v>
      </c>
      <c r="I281" s="351" t="s">
        <v>99</v>
      </c>
      <c r="J281" s="1">
        <v>2</v>
      </c>
      <c r="K281" s="1">
        <v>14</v>
      </c>
      <c r="L281" s="1" t="s">
        <v>22</v>
      </c>
      <c r="M281" s="1" t="s">
        <v>84</v>
      </c>
      <c r="N281" s="1" t="s">
        <v>153</v>
      </c>
      <c r="O281" s="1" t="s">
        <v>154</v>
      </c>
      <c r="P281" s="1" t="s">
        <v>69</v>
      </c>
      <c r="Q281" s="1" t="s">
        <v>87</v>
      </c>
      <c r="R281" s="24" t="s">
        <v>505</v>
      </c>
      <c r="S281" s="172">
        <v>77461</v>
      </c>
      <c r="T281" s="172"/>
      <c r="U281" s="172"/>
      <c r="V281" s="45" t="str">
        <f>IFERROR(IF(U281-T281 &lt;= 0, "", U281-T281), "")</f>
        <v/>
      </c>
      <c r="W281" s="1" t="s">
        <v>65</v>
      </c>
      <c r="X281" s="1" t="s">
        <v>155</v>
      </c>
      <c r="Y281" s="339">
        <v>23857</v>
      </c>
      <c r="Z281" s="175">
        <v>277.83</v>
      </c>
      <c r="AA281" s="175">
        <f>Tabela13[[#This Row],[VALOR/UN]]*Tabela13[[#This Row],[QUAN]]</f>
        <v>555.66</v>
      </c>
      <c r="AB281" s="251" t="str">
        <f>IFERROR(Tabela13[[#This Row],[TOTAL]]/Tabela13[[#This Row],[Km Rodado]],"")</f>
        <v/>
      </c>
    </row>
    <row r="282" spans="1:28" hidden="1">
      <c r="C282" s="186" t="s">
        <v>415</v>
      </c>
      <c r="D282" s="53">
        <v>44985</v>
      </c>
      <c r="F282" s="7" t="s">
        <v>471</v>
      </c>
      <c r="G282" s="1" t="s">
        <v>58</v>
      </c>
      <c r="H282" s="1" t="s">
        <v>5</v>
      </c>
      <c r="I282" s="351" t="s">
        <v>109</v>
      </c>
      <c r="J282" s="1">
        <v>2</v>
      </c>
      <c r="K282" s="1">
        <v>16</v>
      </c>
      <c r="L282" s="1" t="s">
        <v>22</v>
      </c>
      <c r="M282" s="1" t="s">
        <v>143</v>
      </c>
      <c r="N282" s="1" t="s">
        <v>153</v>
      </c>
      <c r="O282" s="1" t="s">
        <v>154</v>
      </c>
      <c r="P282" s="1" t="s">
        <v>69</v>
      </c>
      <c r="Q282" s="1" t="s">
        <v>144</v>
      </c>
      <c r="R282" s="1" t="s">
        <v>506</v>
      </c>
      <c r="S282" s="172">
        <v>49154</v>
      </c>
      <c r="T282" s="172"/>
      <c r="U282" s="172"/>
      <c r="V282" s="45" t="str">
        <f>IFERROR(IF(U282-T282 &lt;= 0, "", U282-T282), "")</f>
        <v/>
      </c>
      <c r="W282" s="1" t="s">
        <v>65</v>
      </c>
      <c r="X282" s="1" t="s">
        <v>155</v>
      </c>
      <c r="Y282" s="339" t="s">
        <v>507</v>
      </c>
      <c r="Z282" s="175">
        <v>548.08000000000004</v>
      </c>
      <c r="AA282" s="173">
        <f>Tabela13[[#This Row],[VALOR/UN]]*Tabela13[[#This Row],[QUAN]]</f>
        <v>1096.1600000000001</v>
      </c>
      <c r="AB282" s="251" t="str">
        <f>IFERROR(Tabela13[[#This Row],[TOTAL]]/Tabela13[[#This Row],[Km Rodado]],"")</f>
        <v/>
      </c>
    </row>
    <row r="283" spans="1:28" hidden="1">
      <c r="C283" s="186" t="s">
        <v>415</v>
      </c>
      <c r="D283" s="53">
        <v>44985</v>
      </c>
      <c r="F283" s="7" t="s">
        <v>471</v>
      </c>
      <c r="G283" s="1" t="s">
        <v>58</v>
      </c>
      <c r="H283" s="1" t="s">
        <v>5</v>
      </c>
      <c r="I283" s="351" t="s">
        <v>109</v>
      </c>
      <c r="J283" s="1">
        <v>2</v>
      </c>
      <c r="K283" s="1">
        <v>16</v>
      </c>
      <c r="L283" s="1" t="s">
        <v>24</v>
      </c>
      <c r="M283" s="1" t="s">
        <v>143</v>
      </c>
      <c r="N283" s="1" t="s">
        <v>153</v>
      </c>
      <c r="O283" s="1" t="s">
        <v>154</v>
      </c>
      <c r="P283" s="1" t="s">
        <v>69</v>
      </c>
      <c r="Q283" s="1" t="s">
        <v>144</v>
      </c>
      <c r="R283" s="1" t="s">
        <v>506</v>
      </c>
      <c r="S283" s="172">
        <v>49154</v>
      </c>
      <c r="T283" s="172"/>
      <c r="U283" s="172"/>
      <c r="V283" s="45" t="str">
        <f>IFERROR(IF(U283-T283 &lt;= 0, "", U283-T283), "")</f>
        <v/>
      </c>
      <c r="W283" s="1" t="s">
        <v>65</v>
      </c>
      <c r="X283" s="1" t="s">
        <v>155</v>
      </c>
      <c r="Y283" s="339" t="s">
        <v>507</v>
      </c>
      <c r="Z283" s="175">
        <v>549.08000000000004</v>
      </c>
      <c r="AA283" s="173">
        <f>Tabela13[[#This Row],[VALOR/UN]]*Tabela13[[#This Row],[QUAN]]</f>
        <v>1098.1600000000001</v>
      </c>
      <c r="AB283" s="251" t="str">
        <f>IFERROR(Tabela13[[#This Row],[TOTAL]]/Tabela13[[#This Row],[Km Rodado]],"")</f>
        <v/>
      </c>
    </row>
    <row r="284" spans="1:28" hidden="1">
      <c r="A284" s="1" t="s">
        <v>508</v>
      </c>
      <c r="C284" s="30" t="s">
        <v>415</v>
      </c>
      <c r="D284" s="53">
        <v>44985</v>
      </c>
      <c r="F284" s="7" t="s">
        <v>471</v>
      </c>
      <c r="G284" s="1" t="s">
        <v>58</v>
      </c>
      <c r="H284" s="1" t="s">
        <v>5</v>
      </c>
      <c r="I284" s="351" t="s">
        <v>80</v>
      </c>
      <c r="J284" s="1">
        <v>2</v>
      </c>
      <c r="K284" s="1">
        <v>14</v>
      </c>
      <c r="L284" s="1" t="s">
        <v>22</v>
      </c>
      <c r="M284" s="1" t="s">
        <v>84</v>
      </c>
      <c r="N284" s="1" t="s">
        <v>153</v>
      </c>
      <c r="O284" s="1" t="s">
        <v>154</v>
      </c>
      <c r="P284" s="1" t="s">
        <v>69</v>
      </c>
      <c r="Q284" s="1" t="s">
        <v>87</v>
      </c>
      <c r="R284" s="24" t="s">
        <v>509</v>
      </c>
      <c r="S284" s="172">
        <v>85273</v>
      </c>
      <c r="T284" s="172"/>
      <c r="U284" s="172"/>
      <c r="V284" s="45" t="str">
        <f>IFERROR(IF(U284-T284 &lt;= 0, "", U284-T284), "")</f>
        <v/>
      </c>
      <c r="W284" s="1" t="s">
        <v>65</v>
      </c>
      <c r="X284" s="1" t="s">
        <v>155</v>
      </c>
      <c r="Y284" s="339">
        <v>23857</v>
      </c>
      <c r="Z284" s="175">
        <v>277.83</v>
      </c>
      <c r="AA284" s="173">
        <f>Tabela13[[#This Row],[VALOR/UN]]*Tabela13[[#This Row],[QUAN]]</f>
        <v>555.66</v>
      </c>
      <c r="AB284" s="251" t="str">
        <f>IFERROR(Tabela13[[#This Row],[TOTAL]]/Tabela13[[#This Row],[Km Rodado]],"")</f>
        <v/>
      </c>
    </row>
    <row r="285" spans="1:28" hidden="1">
      <c r="A285" s="1" t="s">
        <v>508</v>
      </c>
      <c r="C285" s="30" t="s">
        <v>415</v>
      </c>
      <c r="D285" s="53">
        <v>44985</v>
      </c>
      <c r="F285" s="7" t="s">
        <v>471</v>
      </c>
      <c r="G285" s="1" t="s">
        <v>58</v>
      </c>
      <c r="H285" s="1" t="s">
        <v>5</v>
      </c>
      <c r="I285" s="351" t="s">
        <v>80</v>
      </c>
      <c r="J285" s="1">
        <v>2</v>
      </c>
      <c r="K285" s="1">
        <v>14</v>
      </c>
      <c r="L285" s="1" t="s">
        <v>22</v>
      </c>
      <c r="M285" s="1" t="s">
        <v>84</v>
      </c>
      <c r="N285" s="1" t="s">
        <v>153</v>
      </c>
      <c r="O285" s="1" t="s">
        <v>154</v>
      </c>
      <c r="P285" s="1" t="s">
        <v>69</v>
      </c>
      <c r="Q285" s="1" t="s">
        <v>102</v>
      </c>
      <c r="R285" s="24" t="s">
        <v>509</v>
      </c>
      <c r="S285" s="172">
        <v>85273</v>
      </c>
      <c r="T285" s="172"/>
      <c r="U285" s="172"/>
      <c r="V285" s="45" t="str">
        <f>IFERROR(IF(U285-T285 &lt;= 0, "", U285-T285), "")</f>
        <v/>
      </c>
      <c r="W285" s="1" t="s">
        <v>65</v>
      </c>
      <c r="X285" s="1" t="s">
        <v>155</v>
      </c>
      <c r="Y285" s="339">
        <v>24073</v>
      </c>
      <c r="Z285" s="175">
        <v>278.83</v>
      </c>
      <c r="AA285" s="173">
        <f>Tabela13[[#This Row],[VALOR/UN]]*Tabela13[[#This Row],[QUAN]]</f>
        <v>557.66</v>
      </c>
      <c r="AB285" s="251" t="str">
        <f>IFERROR(Tabela13[[#This Row],[TOTAL]]/Tabela13[[#This Row],[Km Rodado]],"")</f>
        <v/>
      </c>
    </row>
    <row r="286" spans="1:28" hidden="1">
      <c r="C286" s="30" t="s">
        <v>415</v>
      </c>
      <c r="D286" s="53">
        <v>44985</v>
      </c>
      <c r="F286" s="7" t="s">
        <v>471</v>
      </c>
      <c r="G286" s="1" t="s">
        <v>58</v>
      </c>
      <c r="H286" s="1" t="s">
        <v>5</v>
      </c>
      <c r="I286" s="351" t="s">
        <v>80</v>
      </c>
      <c r="J286" s="1">
        <v>2</v>
      </c>
      <c r="K286" s="1">
        <v>15</v>
      </c>
      <c r="L286" s="1" t="s">
        <v>22</v>
      </c>
      <c r="M286" s="1" t="s">
        <v>75</v>
      </c>
      <c r="N286" s="1" t="s">
        <v>510</v>
      </c>
      <c r="O286" s="1" t="s">
        <v>511</v>
      </c>
      <c r="P286" s="1" t="s">
        <v>69</v>
      </c>
      <c r="Q286" s="1" t="s">
        <v>77</v>
      </c>
      <c r="R286" s="24" t="s">
        <v>512</v>
      </c>
      <c r="S286" s="172">
        <v>18215</v>
      </c>
      <c r="T286" s="172"/>
      <c r="U286" s="172"/>
      <c r="V286" s="45" t="str">
        <f>IFERROR(IF(U286-T286 &lt;= 0, "", U286-T286), "")</f>
        <v/>
      </c>
      <c r="W286" s="1" t="s">
        <v>65</v>
      </c>
      <c r="X286" s="1" t="s">
        <v>155</v>
      </c>
      <c r="Y286" s="339">
        <v>34092</v>
      </c>
      <c r="Z286" s="175">
        <v>291.36</v>
      </c>
      <c r="AA286" s="175">
        <f>Tabela13[[#This Row],[VALOR/UN]]*Tabela13[[#This Row],[QUAN]]</f>
        <v>582.72</v>
      </c>
      <c r="AB286" s="251" t="str">
        <f>IFERROR(Tabela13[[#This Row],[TOTAL]]/Tabela13[[#This Row],[Km Rodado]],"")</f>
        <v/>
      </c>
    </row>
    <row r="287" spans="1:28" hidden="1">
      <c r="A287" s="1" t="s">
        <v>513</v>
      </c>
      <c r="C287" s="30" t="s">
        <v>415</v>
      </c>
      <c r="D287" s="53">
        <v>44986</v>
      </c>
      <c r="F287" s="7" t="s">
        <v>514</v>
      </c>
      <c r="G287" s="1" t="s">
        <v>58</v>
      </c>
      <c r="H287" s="1" t="s">
        <v>5</v>
      </c>
      <c r="I287" s="351" t="s">
        <v>83</v>
      </c>
      <c r="J287" s="1">
        <v>2</v>
      </c>
      <c r="K287" s="1">
        <v>15</v>
      </c>
      <c r="L287" s="1" t="s">
        <v>22</v>
      </c>
      <c r="M287" s="1" t="s">
        <v>75</v>
      </c>
      <c r="N287" s="1" t="s">
        <v>252</v>
      </c>
      <c r="O287" s="1" t="s">
        <v>253</v>
      </c>
      <c r="P287" s="1" t="s">
        <v>69</v>
      </c>
      <c r="Q287" s="1" t="s">
        <v>77</v>
      </c>
      <c r="R287" s="24" t="s">
        <v>152</v>
      </c>
      <c r="S287" s="172">
        <v>145600</v>
      </c>
      <c r="T287" s="172"/>
      <c r="U287" s="172"/>
      <c r="V287" s="45" t="str">
        <f>IFERROR(IF(U287-T287 &lt;= 0, "", U287-T287), "")</f>
        <v/>
      </c>
      <c r="W287" s="1" t="s">
        <v>65</v>
      </c>
      <c r="X287" s="1" t="s">
        <v>155</v>
      </c>
      <c r="Y287" s="339">
        <v>3108</v>
      </c>
      <c r="Z287" s="175">
        <v>291.36</v>
      </c>
      <c r="AA287" s="173">
        <f>Tabela13[[#This Row],[VALOR/UN]]*Tabela13[[#This Row],[QUAN]]</f>
        <v>582.72</v>
      </c>
      <c r="AB287" s="251" t="str">
        <f>IFERROR(Tabela13[[#This Row],[TOTAL]]/Tabela13[[#This Row],[Km Rodado]],"")</f>
        <v/>
      </c>
    </row>
    <row r="288" spans="1:28" hidden="1">
      <c r="A288" s="1" t="s">
        <v>515</v>
      </c>
      <c r="C288" s="30" t="s">
        <v>415</v>
      </c>
      <c r="D288" s="53">
        <v>44986</v>
      </c>
      <c r="F288" s="7" t="s">
        <v>514</v>
      </c>
      <c r="G288" s="1" t="s">
        <v>58</v>
      </c>
      <c r="H288" s="1" t="s">
        <v>5</v>
      </c>
      <c r="I288" s="351" t="s">
        <v>83</v>
      </c>
      <c r="J288" s="1">
        <v>2</v>
      </c>
      <c r="K288" s="1">
        <v>15</v>
      </c>
      <c r="L288" s="1" t="s">
        <v>24</v>
      </c>
      <c r="M288" s="1" t="s">
        <v>75</v>
      </c>
      <c r="N288" s="1" t="s">
        <v>252</v>
      </c>
      <c r="O288" s="1" t="s">
        <v>253</v>
      </c>
      <c r="P288" s="1" t="s">
        <v>69</v>
      </c>
      <c r="Q288" s="1" t="s">
        <v>77</v>
      </c>
      <c r="R288" s="24" t="s">
        <v>152</v>
      </c>
      <c r="S288" s="172">
        <v>145600</v>
      </c>
      <c r="T288" s="172"/>
      <c r="U288" s="172"/>
      <c r="V288" s="45" t="str">
        <f>IFERROR(IF(U288-T288 &lt;= 0, "", U288-T288), "")</f>
        <v/>
      </c>
      <c r="W288" s="1" t="s">
        <v>65</v>
      </c>
      <c r="X288" s="1" t="s">
        <v>155</v>
      </c>
      <c r="Y288" s="339">
        <v>3108</v>
      </c>
      <c r="Z288" s="175">
        <v>291.36</v>
      </c>
      <c r="AA288" s="173">
        <f>Tabela13[[#This Row],[VALOR/UN]]*Tabela13[[#This Row],[QUAN]]</f>
        <v>582.72</v>
      </c>
      <c r="AB288" s="251" t="str">
        <f>IFERROR(Tabela13[[#This Row],[TOTAL]]/Tabela13[[#This Row],[Km Rodado]],"")</f>
        <v/>
      </c>
    </row>
    <row r="289" spans="1:28" hidden="1">
      <c r="A289" s="1" t="s">
        <v>516</v>
      </c>
      <c r="C289" s="30" t="s">
        <v>415</v>
      </c>
      <c r="D289" s="53">
        <v>44986</v>
      </c>
      <c r="F289" s="7" t="s">
        <v>514</v>
      </c>
      <c r="G289" s="1" t="s">
        <v>58</v>
      </c>
      <c r="H289" s="1" t="s">
        <v>5</v>
      </c>
      <c r="I289" s="351" t="s">
        <v>83</v>
      </c>
      <c r="J289" s="1">
        <v>2</v>
      </c>
      <c r="K289" s="1">
        <v>16</v>
      </c>
      <c r="L289" s="1" t="s">
        <v>22</v>
      </c>
      <c r="M289" s="1" t="s">
        <v>60</v>
      </c>
      <c r="N289" s="1" t="s">
        <v>291</v>
      </c>
      <c r="O289" s="1" t="s">
        <v>292</v>
      </c>
      <c r="P289" s="1" t="s">
        <v>69</v>
      </c>
      <c r="Q289" s="1" t="s">
        <v>63</v>
      </c>
      <c r="R289" s="24" t="s">
        <v>98</v>
      </c>
      <c r="S289" s="172">
        <v>97635</v>
      </c>
      <c r="T289" s="172"/>
      <c r="U289" s="172"/>
      <c r="V289" s="45" t="str">
        <f>IFERROR(IF(U289-T289 &lt;= 0, "", U289-T289), "")</f>
        <v/>
      </c>
      <c r="W289" s="1" t="s">
        <v>65</v>
      </c>
      <c r="X289" s="1" t="s">
        <v>168</v>
      </c>
      <c r="Y289" s="339">
        <v>8174</v>
      </c>
      <c r="Z289" s="175">
        <v>500.87</v>
      </c>
      <c r="AA289" s="173">
        <f>Tabela13[[#This Row],[VALOR/UN]]*Tabela13[[#This Row],[QUAN]]</f>
        <v>1001.74</v>
      </c>
      <c r="AB289" s="251" t="str">
        <f>IFERROR(Tabela13[[#This Row],[TOTAL]]/Tabela13[[#This Row],[Km Rodado]],"")</f>
        <v/>
      </c>
    </row>
    <row r="290" spans="1:28" hidden="1">
      <c r="A290" s="1" t="s">
        <v>517</v>
      </c>
      <c r="C290" s="30" t="s">
        <v>415</v>
      </c>
      <c r="D290" s="53">
        <v>44986</v>
      </c>
      <c r="F290" s="7" t="s">
        <v>514</v>
      </c>
      <c r="G290" s="1" t="s">
        <v>58</v>
      </c>
      <c r="H290" s="1" t="s">
        <v>5</v>
      </c>
      <c r="I290" s="351" t="s">
        <v>83</v>
      </c>
      <c r="J290" s="1">
        <v>2</v>
      </c>
      <c r="K290" s="1">
        <v>15</v>
      </c>
      <c r="L290" s="1" t="s">
        <v>22</v>
      </c>
      <c r="M290" s="1" t="s">
        <v>75</v>
      </c>
      <c r="N290" s="1" t="s">
        <v>252</v>
      </c>
      <c r="O290" s="1" t="s">
        <v>253</v>
      </c>
      <c r="P290" s="1" t="s">
        <v>69</v>
      </c>
      <c r="Q290" s="1" t="s">
        <v>77</v>
      </c>
      <c r="R290" s="24" t="s">
        <v>518</v>
      </c>
      <c r="S290" s="172">
        <v>26973</v>
      </c>
      <c r="T290" s="172"/>
      <c r="U290" s="172"/>
      <c r="V290" s="45" t="str">
        <f>IFERROR(IF(U290-T290 &lt;= 0, "", U290-T290), "")</f>
        <v/>
      </c>
      <c r="W290" s="1" t="s">
        <v>65</v>
      </c>
      <c r="X290" s="1" t="s">
        <v>155</v>
      </c>
      <c r="Y290" s="339">
        <v>34092</v>
      </c>
      <c r="Z290" s="175">
        <v>291.36</v>
      </c>
      <c r="AA290" s="173">
        <f>Tabela13[[#This Row],[VALOR/UN]]*Tabela13[[#This Row],[QUAN]]</f>
        <v>582.72</v>
      </c>
      <c r="AB290" s="251" t="str">
        <f>IFERROR(Tabela13[[#This Row],[TOTAL]]/Tabela13[[#This Row],[Km Rodado]],"")</f>
        <v/>
      </c>
    </row>
    <row r="291" spans="1:28" hidden="1">
      <c r="C291" s="30" t="s">
        <v>415</v>
      </c>
      <c r="D291" s="53">
        <v>44986</v>
      </c>
      <c r="F291" s="7" t="s">
        <v>514</v>
      </c>
      <c r="G291" s="1" t="s">
        <v>58</v>
      </c>
      <c r="H291" s="1" t="s">
        <v>5</v>
      </c>
      <c r="I291" s="351" t="s">
        <v>83</v>
      </c>
      <c r="J291" s="1">
        <v>2</v>
      </c>
      <c r="K291" s="1">
        <v>15</v>
      </c>
      <c r="L291" s="1" t="s">
        <v>24</v>
      </c>
      <c r="M291" s="1" t="s">
        <v>75</v>
      </c>
      <c r="N291" s="1" t="s">
        <v>252</v>
      </c>
      <c r="O291" s="1" t="s">
        <v>253</v>
      </c>
      <c r="P291" s="1" t="s">
        <v>69</v>
      </c>
      <c r="Q291" s="1" t="s">
        <v>77</v>
      </c>
      <c r="R291" s="24" t="s">
        <v>518</v>
      </c>
      <c r="S291" s="172">
        <v>26973</v>
      </c>
      <c r="T291" s="172"/>
      <c r="U291" s="172"/>
      <c r="V291" s="45" t="str">
        <f>IFERROR(IF(U291-T291 &lt;= 0, "", U291-T291), "")</f>
        <v/>
      </c>
      <c r="W291" s="1" t="s">
        <v>65</v>
      </c>
      <c r="X291" s="1" t="s">
        <v>155</v>
      </c>
      <c r="Y291" s="339">
        <v>34092</v>
      </c>
      <c r="Z291" s="175">
        <v>291.36</v>
      </c>
      <c r="AA291" s="173">
        <f>Tabela13[[#This Row],[VALOR/UN]]*Tabela13[[#This Row],[QUAN]]</f>
        <v>582.72</v>
      </c>
      <c r="AB291" s="251" t="str">
        <f>IFERROR(Tabela13[[#This Row],[TOTAL]]/Tabela13[[#This Row],[Km Rodado]],"")</f>
        <v/>
      </c>
    </row>
    <row r="292" spans="1:28" hidden="1">
      <c r="A292" s="1" t="s">
        <v>519</v>
      </c>
      <c r="C292" s="186" t="s">
        <v>415</v>
      </c>
      <c r="D292" s="53">
        <v>44987</v>
      </c>
      <c r="F292" s="7" t="s">
        <v>514</v>
      </c>
      <c r="G292" s="1" t="s">
        <v>58</v>
      </c>
      <c r="H292" s="1" t="s">
        <v>5</v>
      </c>
      <c r="I292" s="351" t="s">
        <v>107</v>
      </c>
      <c r="J292" s="221">
        <v>2</v>
      </c>
      <c r="K292" s="1">
        <v>14</v>
      </c>
      <c r="L292" s="1" t="s">
        <v>22</v>
      </c>
      <c r="M292" s="1" t="s">
        <v>84</v>
      </c>
      <c r="N292" s="1" t="s">
        <v>153</v>
      </c>
      <c r="O292" s="1" t="s">
        <v>154</v>
      </c>
      <c r="P292" s="1" t="s">
        <v>69</v>
      </c>
      <c r="Q292" s="1" t="s">
        <v>102</v>
      </c>
      <c r="R292" s="24" t="s">
        <v>520</v>
      </c>
      <c r="S292" s="172">
        <v>128320</v>
      </c>
      <c r="T292" s="172"/>
      <c r="U292" s="172"/>
      <c r="V292" s="45" t="str">
        <f>IFERROR(IF(U292-T292 &lt;= 0, "", U292-T292), "")</f>
        <v/>
      </c>
      <c r="W292" s="1" t="s">
        <v>65</v>
      </c>
      <c r="X292" s="1" t="s">
        <v>155</v>
      </c>
      <c r="Y292" s="339">
        <v>24073</v>
      </c>
      <c r="Z292" s="175">
        <v>277.83</v>
      </c>
      <c r="AA292" s="173">
        <f>Tabela13[[#This Row],[VALOR/UN]]*Tabela13[[#This Row],[QUAN]]</f>
        <v>555.66</v>
      </c>
      <c r="AB292" s="251" t="str">
        <f>IFERROR(Tabela13[[#This Row],[TOTAL]]/Tabela13[[#This Row],[Km Rodado]],"")</f>
        <v/>
      </c>
    </row>
    <row r="293" spans="1:28" hidden="1">
      <c r="C293" s="186" t="s">
        <v>415</v>
      </c>
      <c r="D293" s="53">
        <v>44987</v>
      </c>
      <c r="F293" s="7" t="s">
        <v>514</v>
      </c>
      <c r="G293" s="1" t="s">
        <v>58</v>
      </c>
      <c r="H293" s="1" t="s">
        <v>5</v>
      </c>
      <c r="I293" s="351" t="s">
        <v>107</v>
      </c>
      <c r="J293" s="1">
        <v>2</v>
      </c>
      <c r="K293" s="1">
        <v>14</v>
      </c>
      <c r="L293" s="1" t="s">
        <v>24</v>
      </c>
      <c r="M293" s="1" t="s">
        <v>84</v>
      </c>
      <c r="N293" s="1" t="s">
        <v>153</v>
      </c>
      <c r="O293" s="1" t="s">
        <v>154</v>
      </c>
      <c r="P293" s="1" t="s">
        <v>69</v>
      </c>
      <c r="Q293" s="1" t="s">
        <v>102</v>
      </c>
      <c r="R293" s="24" t="s">
        <v>520</v>
      </c>
      <c r="S293" s="172">
        <v>128320</v>
      </c>
      <c r="T293" s="172"/>
      <c r="U293" s="172"/>
      <c r="V293" s="45" t="str">
        <f>IFERROR(IF(U293-T293 &lt;= 0, "", U293-T293), "")</f>
        <v/>
      </c>
      <c r="W293" s="1" t="s">
        <v>65</v>
      </c>
      <c r="X293" s="1" t="s">
        <v>155</v>
      </c>
      <c r="Y293" s="339">
        <v>24073</v>
      </c>
      <c r="Z293" s="175">
        <v>277.83</v>
      </c>
      <c r="AA293" s="173">
        <f>Tabela13[[#This Row],[VALOR/UN]]*Tabela13[[#This Row],[QUAN]]</f>
        <v>555.66</v>
      </c>
      <c r="AB293" s="251" t="str">
        <f>IFERROR(Tabela13[[#This Row],[TOTAL]]/Tabela13[[#This Row],[Km Rodado]],"")</f>
        <v/>
      </c>
    </row>
    <row r="294" spans="1:28" hidden="1">
      <c r="C294" s="30" t="s">
        <v>415</v>
      </c>
      <c r="D294" s="53">
        <v>44988</v>
      </c>
      <c r="F294" s="1" t="s">
        <v>514</v>
      </c>
      <c r="G294" s="1" t="s">
        <v>58</v>
      </c>
      <c r="H294" s="1" t="s">
        <v>5</v>
      </c>
      <c r="I294" s="351" t="s">
        <v>80</v>
      </c>
      <c r="J294" s="1">
        <v>2</v>
      </c>
      <c r="K294" s="1">
        <v>14</v>
      </c>
      <c r="L294" s="1" t="s">
        <v>22</v>
      </c>
      <c r="M294" s="1" t="s">
        <v>84</v>
      </c>
      <c r="N294" s="1" t="s">
        <v>153</v>
      </c>
      <c r="O294" s="1" t="s">
        <v>154</v>
      </c>
      <c r="P294" s="1" t="s">
        <v>69</v>
      </c>
      <c r="Q294" s="1" t="s">
        <v>87</v>
      </c>
      <c r="R294" s="24" t="s">
        <v>116</v>
      </c>
      <c r="S294" s="172">
        <v>70762</v>
      </c>
      <c r="T294" s="172"/>
      <c r="U294" s="172"/>
      <c r="V294" s="45" t="str">
        <f>IFERROR(IF(U294-T294 &lt;= 0, "", U294-T294), "")</f>
        <v/>
      </c>
      <c r="W294" s="1" t="s">
        <v>65</v>
      </c>
      <c r="X294" s="1" t="s">
        <v>155</v>
      </c>
      <c r="Y294" s="339">
        <v>24073</v>
      </c>
      <c r="Z294" s="175">
        <v>277.83</v>
      </c>
      <c r="AA294" s="173">
        <f>Tabela13[[#This Row],[VALOR/UN]]*Tabela13[[#This Row],[QUAN]]</f>
        <v>555.66</v>
      </c>
      <c r="AB294" s="251" t="str">
        <f>IFERROR(Tabela13[[#This Row],[TOTAL]]/Tabela13[[#This Row],[Km Rodado]],"")</f>
        <v/>
      </c>
    </row>
    <row r="295" spans="1:28" hidden="1">
      <c r="C295" s="30" t="s">
        <v>415</v>
      </c>
      <c r="D295" s="53">
        <v>44988</v>
      </c>
      <c r="F295" s="1" t="s">
        <v>514</v>
      </c>
      <c r="G295" s="1" t="s">
        <v>58</v>
      </c>
      <c r="H295" s="1" t="s">
        <v>5</v>
      </c>
      <c r="I295" s="351" t="s">
        <v>80</v>
      </c>
      <c r="J295" s="1">
        <v>2</v>
      </c>
      <c r="K295" s="1">
        <v>15</v>
      </c>
      <c r="L295" s="1" t="s">
        <v>22</v>
      </c>
      <c r="M295" s="1" t="s">
        <v>75</v>
      </c>
      <c r="N295" s="1" t="s">
        <v>252</v>
      </c>
      <c r="O295" s="1" t="s">
        <v>253</v>
      </c>
      <c r="P295" s="1" t="s">
        <v>69</v>
      </c>
      <c r="Q295" s="1" t="s">
        <v>102</v>
      </c>
      <c r="R295" s="24" t="s">
        <v>502</v>
      </c>
      <c r="S295" s="172">
        <v>89841</v>
      </c>
      <c r="T295" s="172"/>
      <c r="U295" s="172"/>
      <c r="V295" s="45" t="str">
        <f>IFERROR(IF(U295-T295 &lt;= 0, "", U295-T295), "")</f>
        <v/>
      </c>
      <c r="W295" s="1" t="s">
        <v>65</v>
      </c>
      <c r="X295" s="1" t="s">
        <v>155</v>
      </c>
      <c r="Y295" s="339">
        <v>34092</v>
      </c>
      <c r="Z295" s="175">
        <v>291.36</v>
      </c>
      <c r="AA295" s="173">
        <f>Tabela13[[#This Row],[VALOR/UN]]*Tabela13[[#This Row],[QUAN]]</f>
        <v>582.72</v>
      </c>
      <c r="AB295" s="251" t="str">
        <f>IFERROR(Tabela13[[#This Row],[TOTAL]]/Tabela13[[#This Row],[Km Rodado]],"")</f>
        <v/>
      </c>
    </row>
    <row r="296" spans="1:28" hidden="1">
      <c r="C296" s="30" t="s">
        <v>415</v>
      </c>
      <c r="D296" s="53">
        <v>44988</v>
      </c>
      <c r="F296" s="1" t="s">
        <v>514</v>
      </c>
      <c r="G296" s="1" t="s">
        <v>58</v>
      </c>
      <c r="H296" s="1" t="s">
        <v>5</v>
      </c>
      <c r="I296" s="351" t="s">
        <v>80</v>
      </c>
      <c r="J296" s="1">
        <v>2</v>
      </c>
      <c r="K296" s="1">
        <v>15</v>
      </c>
      <c r="L296" s="1" t="s">
        <v>24</v>
      </c>
      <c r="M296" s="1" t="s">
        <v>75</v>
      </c>
      <c r="N296" s="1" t="s">
        <v>252</v>
      </c>
      <c r="O296" s="1" t="s">
        <v>253</v>
      </c>
      <c r="P296" s="1" t="s">
        <v>69</v>
      </c>
      <c r="Q296" s="1" t="s">
        <v>102</v>
      </c>
      <c r="R296" s="24" t="s">
        <v>502</v>
      </c>
      <c r="S296" s="172">
        <v>89841</v>
      </c>
      <c r="T296" s="172"/>
      <c r="U296" s="172"/>
      <c r="V296" s="45" t="str">
        <f>IFERROR(IF(U296-T296 &lt;= 0, "", U296-T296), "")</f>
        <v/>
      </c>
      <c r="W296" s="1" t="s">
        <v>65</v>
      </c>
      <c r="X296" s="1" t="s">
        <v>155</v>
      </c>
      <c r="Y296" s="339">
        <v>34092</v>
      </c>
      <c r="Z296" s="175">
        <v>291.36</v>
      </c>
      <c r="AA296" s="173">
        <f>Tabela13[[#This Row],[VALOR/UN]]*Tabela13[[#This Row],[QUAN]]</f>
        <v>582.72</v>
      </c>
      <c r="AB296" s="251" t="str">
        <f>IFERROR(Tabela13[[#This Row],[TOTAL]]/Tabela13[[#This Row],[Km Rodado]],"")</f>
        <v/>
      </c>
    </row>
    <row r="297" spans="1:28" hidden="1">
      <c r="A297" s="1" t="s">
        <v>521</v>
      </c>
      <c r="C297" s="30" t="s">
        <v>415</v>
      </c>
      <c r="D297" s="53">
        <v>44990</v>
      </c>
      <c r="F297" s="7" t="s">
        <v>514</v>
      </c>
      <c r="G297" s="1" t="s">
        <v>58</v>
      </c>
      <c r="H297" s="1" t="s">
        <v>5</v>
      </c>
      <c r="I297" s="351" t="s">
        <v>66</v>
      </c>
      <c r="J297" s="1">
        <v>2</v>
      </c>
      <c r="K297" s="1">
        <v>16</v>
      </c>
      <c r="L297" s="1" t="s">
        <v>22</v>
      </c>
      <c r="M297" s="1" t="s">
        <v>60</v>
      </c>
      <c r="N297" s="1" t="s">
        <v>67</v>
      </c>
      <c r="O297" s="1" t="s">
        <v>68</v>
      </c>
      <c r="P297" s="1" t="s">
        <v>69</v>
      </c>
      <c r="Q297" s="1" t="s">
        <v>63</v>
      </c>
      <c r="R297" s="24" t="s">
        <v>117</v>
      </c>
      <c r="S297" s="172">
        <v>196100</v>
      </c>
      <c r="T297" s="172"/>
      <c r="U297" s="172"/>
      <c r="V297" s="45" t="str">
        <f>IFERROR(IF(U297-T297 &lt;= 0, "", U297-T297), "")</f>
        <v/>
      </c>
      <c r="W297" s="1" t="s">
        <v>65</v>
      </c>
      <c r="X297" s="1" t="s">
        <v>71</v>
      </c>
      <c r="Y297" s="339">
        <v>1293</v>
      </c>
      <c r="Z297" s="175">
        <v>597</v>
      </c>
      <c r="AA297" s="173">
        <f>Tabela13[[#This Row],[VALOR/UN]]*Tabela13[[#This Row],[QUAN]]</f>
        <v>1194</v>
      </c>
      <c r="AB297" s="251" t="str">
        <f>IFERROR(Tabela13[[#This Row],[TOTAL]]/Tabela13[[#This Row],[Km Rodado]],"")</f>
        <v/>
      </c>
    </row>
    <row r="298" spans="1:28" hidden="1">
      <c r="A298" s="1" t="s">
        <v>521</v>
      </c>
      <c r="C298" s="30" t="s">
        <v>415</v>
      </c>
      <c r="D298" s="53">
        <v>44990</v>
      </c>
      <c r="F298" s="7" t="s">
        <v>514</v>
      </c>
      <c r="G298" s="1" t="s">
        <v>58</v>
      </c>
      <c r="H298" s="1" t="s">
        <v>5</v>
      </c>
      <c r="I298" s="351" t="s">
        <v>66</v>
      </c>
      <c r="J298" s="1">
        <v>2</v>
      </c>
      <c r="K298" s="1">
        <v>16</v>
      </c>
      <c r="L298" s="1" t="s">
        <v>24</v>
      </c>
      <c r="M298" s="1" t="s">
        <v>60</v>
      </c>
      <c r="N298" s="1" t="s">
        <v>67</v>
      </c>
      <c r="O298" s="1" t="s">
        <v>68</v>
      </c>
      <c r="P298" s="1" t="s">
        <v>69</v>
      </c>
      <c r="Q298" s="1" t="s">
        <v>63</v>
      </c>
      <c r="R298" s="24" t="s">
        <v>117</v>
      </c>
      <c r="S298" s="172">
        <v>196100</v>
      </c>
      <c r="T298" s="172"/>
      <c r="U298" s="172"/>
      <c r="V298" s="45" t="str">
        <f>IFERROR(IF(U298-T298 &lt;= 0, "", U298-T298), "")</f>
        <v/>
      </c>
      <c r="W298" s="1" t="s">
        <v>65</v>
      </c>
      <c r="X298" s="1" t="s">
        <v>71</v>
      </c>
      <c r="Y298" s="339">
        <v>1293</v>
      </c>
      <c r="Z298" s="175">
        <v>597</v>
      </c>
      <c r="AA298" s="173">
        <f>Tabela13[[#This Row],[VALOR/UN]]*Tabela13[[#This Row],[QUAN]]</f>
        <v>1194</v>
      </c>
      <c r="AB298" s="251" t="str">
        <f>IFERROR(Tabela13[[#This Row],[TOTAL]]/Tabela13[[#This Row],[Km Rodado]],"")</f>
        <v/>
      </c>
    </row>
    <row r="299" spans="1:28" hidden="1">
      <c r="A299" s="1" t="s">
        <v>522</v>
      </c>
      <c r="C299" s="30" t="s">
        <v>415</v>
      </c>
      <c r="D299" s="53">
        <v>44990</v>
      </c>
      <c r="F299" s="7" t="s">
        <v>514</v>
      </c>
      <c r="G299" s="1" t="s">
        <v>58</v>
      </c>
      <c r="H299" s="1" t="s">
        <v>5</v>
      </c>
      <c r="I299" s="351" t="s">
        <v>66</v>
      </c>
      <c r="J299" s="1">
        <v>2</v>
      </c>
      <c r="K299" s="1">
        <v>15</v>
      </c>
      <c r="L299" s="1" t="s">
        <v>22</v>
      </c>
      <c r="M299" s="1" t="s">
        <v>75</v>
      </c>
      <c r="N299" s="1" t="s">
        <v>252</v>
      </c>
      <c r="O299" s="1" t="s">
        <v>253</v>
      </c>
      <c r="P299" s="1" t="s">
        <v>69</v>
      </c>
      <c r="Q299" s="1" t="s">
        <v>102</v>
      </c>
      <c r="R299" s="24" t="s">
        <v>448</v>
      </c>
      <c r="S299" s="172">
        <v>71500</v>
      </c>
      <c r="T299" s="172"/>
      <c r="U299" s="172"/>
      <c r="V299" s="45" t="str">
        <f>IFERROR(IF(U299-T299 &lt;= 0, "", U299-T299), "")</f>
        <v/>
      </c>
      <c r="W299" s="1" t="s">
        <v>65</v>
      </c>
      <c r="X299" s="1" t="s">
        <v>155</v>
      </c>
      <c r="Y299" s="339">
        <v>34092</v>
      </c>
      <c r="Z299" s="175">
        <v>291.36</v>
      </c>
      <c r="AA299" s="173">
        <f>Tabela13[[#This Row],[VALOR/UN]]*Tabela13[[#This Row],[QUAN]]</f>
        <v>582.72</v>
      </c>
      <c r="AB299" s="251" t="str">
        <f>IFERROR(Tabela13[[#This Row],[TOTAL]]/Tabela13[[#This Row],[Km Rodado]],"")</f>
        <v/>
      </c>
    </row>
    <row r="300" spans="1:28" hidden="1">
      <c r="A300" s="1" t="s">
        <v>523</v>
      </c>
      <c r="C300" s="30" t="s">
        <v>415</v>
      </c>
      <c r="D300" s="53">
        <v>44990</v>
      </c>
      <c r="F300" s="7" t="s">
        <v>514</v>
      </c>
      <c r="G300" s="1" t="s">
        <v>58</v>
      </c>
      <c r="H300" s="1" t="s">
        <v>14</v>
      </c>
      <c r="I300" s="351" t="s">
        <v>132</v>
      </c>
      <c r="J300" s="1">
        <v>2</v>
      </c>
      <c r="K300" s="1">
        <v>16</v>
      </c>
      <c r="L300" s="1" t="s">
        <v>22</v>
      </c>
      <c r="M300" s="1" t="s">
        <v>60</v>
      </c>
      <c r="N300" s="1" t="s">
        <v>67</v>
      </c>
      <c r="O300" s="1" t="s">
        <v>68</v>
      </c>
      <c r="P300" s="1" t="s">
        <v>69</v>
      </c>
      <c r="Q300" s="1" t="s">
        <v>63</v>
      </c>
      <c r="R300" s="24" t="s">
        <v>524</v>
      </c>
      <c r="S300" s="172">
        <v>102373</v>
      </c>
      <c r="T300" s="172"/>
      <c r="U300" s="172"/>
      <c r="V300" s="45" t="str">
        <f>IFERROR(IF(U300-T300 &lt;= 0, "", U300-T300), "")</f>
        <v/>
      </c>
      <c r="W300" s="1" t="s">
        <v>65</v>
      </c>
      <c r="X300" s="1" t="s">
        <v>71</v>
      </c>
      <c r="Y300" s="339">
        <v>1293</v>
      </c>
      <c r="Z300" s="175">
        <v>597</v>
      </c>
      <c r="AA300" s="173">
        <f>Tabela13[[#This Row],[VALOR/UN]]*Tabela13[[#This Row],[QUAN]]</f>
        <v>1194</v>
      </c>
      <c r="AB300" s="251" t="str">
        <f>IFERROR(Tabela13[[#This Row],[TOTAL]]/Tabela13[[#This Row],[Km Rodado]],"")</f>
        <v/>
      </c>
    </row>
    <row r="301" spans="1:28" hidden="1">
      <c r="A301" s="1" t="s">
        <v>523</v>
      </c>
      <c r="C301" s="30" t="s">
        <v>415</v>
      </c>
      <c r="D301" s="53">
        <v>44990</v>
      </c>
      <c r="F301" s="7" t="s">
        <v>514</v>
      </c>
      <c r="G301" s="1" t="s">
        <v>58</v>
      </c>
      <c r="H301" s="1" t="s">
        <v>14</v>
      </c>
      <c r="I301" s="351" t="s">
        <v>132</v>
      </c>
      <c r="J301" s="1">
        <v>2</v>
      </c>
      <c r="K301" s="1">
        <v>16</v>
      </c>
      <c r="L301" s="1" t="s">
        <v>24</v>
      </c>
      <c r="M301" s="1" t="s">
        <v>60</v>
      </c>
      <c r="N301" s="1" t="s">
        <v>67</v>
      </c>
      <c r="O301" s="1" t="s">
        <v>68</v>
      </c>
      <c r="P301" s="1" t="s">
        <v>69</v>
      </c>
      <c r="Q301" s="1" t="s">
        <v>63</v>
      </c>
      <c r="R301" s="24" t="s">
        <v>524</v>
      </c>
      <c r="S301" s="172">
        <v>102373</v>
      </c>
      <c r="T301" s="172"/>
      <c r="U301" s="172"/>
      <c r="V301" s="45" t="str">
        <f>IFERROR(IF(U301-T301 &lt;= 0, "", U301-T301), "")</f>
        <v/>
      </c>
      <c r="W301" s="1" t="s">
        <v>65</v>
      </c>
      <c r="X301" s="1" t="s">
        <v>71</v>
      </c>
      <c r="Y301" s="339">
        <v>1293</v>
      </c>
      <c r="Z301" s="175">
        <v>597</v>
      </c>
      <c r="AA301" s="173">
        <f>Tabela13[[#This Row],[VALOR/UN]]*Tabela13[[#This Row],[QUAN]]</f>
        <v>1194</v>
      </c>
      <c r="AB301" s="251" t="str">
        <f>IFERROR(Tabela13[[#This Row],[TOTAL]]/Tabela13[[#This Row],[Km Rodado]],"")</f>
        <v/>
      </c>
    </row>
    <row r="302" spans="1:28" hidden="1">
      <c r="A302" s="1" t="s">
        <v>525</v>
      </c>
      <c r="C302" s="30" t="s">
        <v>415</v>
      </c>
      <c r="D302" s="53">
        <v>44990</v>
      </c>
      <c r="F302" s="7" t="s">
        <v>514</v>
      </c>
      <c r="G302" s="1" t="s">
        <v>58</v>
      </c>
      <c r="H302" s="1" t="s">
        <v>5</v>
      </c>
      <c r="I302" s="351" t="s">
        <v>66</v>
      </c>
      <c r="J302" s="1">
        <v>2</v>
      </c>
      <c r="K302" s="1">
        <v>15</v>
      </c>
      <c r="L302" s="1" t="s">
        <v>24</v>
      </c>
      <c r="M302" s="1" t="s">
        <v>75</v>
      </c>
      <c r="N302" s="1" t="s">
        <v>252</v>
      </c>
      <c r="O302" s="1" t="s">
        <v>253</v>
      </c>
      <c r="P302" s="1" t="s">
        <v>69</v>
      </c>
      <c r="Q302" s="1" t="s">
        <v>77</v>
      </c>
      <c r="R302" s="24" t="s">
        <v>420</v>
      </c>
      <c r="S302" s="172">
        <v>31750</v>
      </c>
      <c r="T302" s="172"/>
      <c r="U302" s="172"/>
      <c r="V302" s="45" t="str">
        <f>IFERROR(IF(U302-T302 &lt;= 0, "", U302-T302), "")</f>
        <v/>
      </c>
      <c r="W302" s="1" t="s">
        <v>65</v>
      </c>
      <c r="X302" s="1" t="s">
        <v>155</v>
      </c>
      <c r="Y302" s="339">
        <v>34092</v>
      </c>
      <c r="Z302" s="175">
        <v>291.36</v>
      </c>
      <c r="AA302" s="173">
        <f>Tabela13[[#This Row],[VALOR/UN]]*Tabela13[[#This Row],[QUAN]]</f>
        <v>582.72</v>
      </c>
      <c r="AB302" s="251" t="str">
        <f>IFERROR(Tabela13[[#This Row],[TOTAL]]/Tabela13[[#This Row],[Km Rodado]],"")</f>
        <v/>
      </c>
    </row>
    <row r="303" spans="1:28" hidden="1">
      <c r="A303" s="1" t="s">
        <v>508</v>
      </c>
      <c r="C303" s="30" t="s">
        <v>415</v>
      </c>
      <c r="D303" s="53">
        <v>44991</v>
      </c>
      <c r="F303" s="7" t="s">
        <v>514</v>
      </c>
      <c r="G303" s="1" t="s">
        <v>58</v>
      </c>
      <c r="H303" s="1" t="s">
        <v>12</v>
      </c>
      <c r="I303" s="351" t="s">
        <v>159</v>
      </c>
      <c r="J303" s="1">
        <v>2</v>
      </c>
      <c r="K303" s="1">
        <v>15</v>
      </c>
      <c r="L303" s="1" t="s">
        <v>22</v>
      </c>
      <c r="M303" s="1" t="s">
        <v>75</v>
      </c>
      <c r="N303" s="1" t="s">
        <v>252</v>
      </c>
      <c r="O303" s="1" t="s">
        <v>253</v>
      </c>
      <c r="P303" s="1" t="s">
        <v>69</v>
      </c>
      <c r="Q303" s="1" t="s">
        <v>77</v>
      </c>
      <c r="R303" s="24" t="s">
        <v>526</v>
      </c>
      <c r="S303" s="172">
        <v>89841</v>
      </c>
      <c r="T303" s="172"/>
      <c r="U303" s="172"/>
      <c r="V303" s="45" t="str">
        <f>IFERROR(IF(U303-T303 &lt;= 0, "", U303-T303), "")</f>
        <v/>
      </c>
      <c r="W303" s="1" t="s">
        <v>65</v>
      </c>
      <c r="X303" s="1" t="s">
        <v>155</v>
      </c>
      <c r="Y303" s="339">
        <v>34092</v>
      </c>
      <c r="Z303" s="175">
        <v>291.36</v>
      </c>
      <c r="AA303" s="173">
        <f>Tabela13[[#This Row],[VALOR/UN]]*Tabela13[[#This Row],[QUAN]]</f>
        <v>582.72</v>
      </c>
      <c r="AB303" s="251" t="str">
        <f>IFERROR(Tabela13[[#This Row],[TOTAL]]/Tabela13[[#This Row],[Km Rodado]],"")</f>
        <v/>
      </c>
    </row>
    <row r="304" spans="1:28" hidden="1">
      <c r="A304" s="1" t="s">
        <v>527</v>
      </c>
      <c r="C304" s="30" t="s">
        <v>415</v>
      </c>
      <c r="D304" s="53">
        <v>44991</v>
      </c>
      <c r="F304" s="7" t="s">
        <v>514</v>
      </c>
      <c r="G304" s="1" t="s">
        <v>58</v>
      </c>
      <c r="H304" s="1" t="s">
        <v>12</v>
      </c>
      <c r="I304" s="351" t="s">
        <v>159</v>
      </c>
      <c r="J304" s="1">
        <v>2</v>
      </c>
      <c r="K304" s="1">
        <v>15</v>
      </c>
      <c r="L304" s="1" t="s">
        <v>24</v>
      </c>
      <c r="M304" s="1" t="s">
        <v>75</v>
      </c>
      <c r="N304" s="1" t="s">
        <v>252</v>
      </c>
      <c r="O304" s="1" t="s">
        <v>253</v>
      </c>
      <c r="P304" s="1" t="s">
        <v>69</v>
      </c>
      <c r="Q304" s="1" t="s">
        <v>77</v>
      </c>
      <c r="R304" s="24" t="s">
        <v>526</v>
      </c>
      <c r="S304" s="172">
        <v>89841</v>
      </c>
      <c r="T304" s="172"/>
      <c r="U304" s="172"/>
      <c r="V304" s="45" t="str">
        <f>IFERROR(IF(U304-T304 &lt;= 0, "", U304-T304), "")</f>
        <v/>
      </c>
      <c r="W304" s="1" t="s">
        <v>65</v>
      </c>
      <c r="X304" s="1" t="s">
        <v>155</v>
      </c>
      <c r="Y304" s="339">
        <v>34092</v>
      </c>
      <c r="Z304" s="175">
        <v>291.36</v>
      </c>
      <c r="AA304" s="173">
        <f>Tabela13[[#This Row],[VALOR/UN]]*Tabela13[[#This Row],[QUAN]]</f>
        <v>582.72</v>
      </c>
      <c r="AB304" s="251" t="str">
        <f>IFERROR(Tabela13[[#This Row],[TOTAL]]/Tabela13[[#This Row],[Km Rodado]],"")</f>
        <v/>
      </c>
    </row>
    <row r="305" spans="1:28" hidden="1">
      <c r="A305" s="1" t="s">
        <v>528</v>
      </c>
      <c r="C305" s="30" t="s">
        <v>415</v>
      </c>
      <c r="D305" s="53">
        <v>44991</v>
      </c>
      <c r="F305" s="7" t="s">
        <v>514</v>
      </c>
      <c r="G305" s="1" t="s">
        <v>58</v>
      </c>
      <c r="H305" s="1" t="s">
        <v>12</v>
      </c>
      <c r="I305" s="351" t="s">
        <v>159</v>
      </c>
      <c r="J305" s="1">
        <v>2</v>
      </c>
      <c r="K305" s="1">
        <v>16</v>
      </c>
      <c r="L305" s="1" t="s">
        <v>22</v>
      </c>
      <c r="M305" s="1" t="s">
        <v>60</v>
      </c>
      <c r="N305" s="1" t="s">
        <v>291</v>
      </c>
      <c r="O305" s="1" t="s">
        <v>292</v>
      </c>
      <c r="P305" s="1" t="s">
        <v>69</v>
      </c>
      <c r="Q305" s="1" t="s">
        <v>63</v>
      </c>
      <c r="R305" s="222" t="s">
        <v>529</v>
      </c>
      <c r="S305" s="172">
        <v>50395</v>
      </c>
      <c r="T305" s="172"/>
      <c r="U305" s="172"/>
      <c r="V305" s="45" t="str">
        <f>IFERROR(IF(U305-T305 &lt;= 0, "", U305-T305), "")</f>
        <v/>
      </c>
      <c r="W305" s="1" t="s">
        <v>65</v>
      </c>
      <c r="X305" s="1" t="s">
        <v>168</v>
      </c>
      <c r="Y305" s="339">
        <v>8174</v>
      </c>
      <c r="Z305" s="175">
        <v>500.87</v>
      </c>
      <c r="AA305" s="173">
        <f>Tabela13[[#This Row],[VALOR/UN]]*Tabela13[[#This Row],[QUAN]]</f>
        <v>1001.74</v>
      </c>
      <c r="AB305" s="251" t="str">
        <f>IFERROR(Tabela13[[#This Row],[TOTAL]]/Tabela13[[#This Row],[Km Rodado]],"")</f>
        <v/>
      </c>
    </row>
    <row r="306" spans="1:28" hidden="1">
      <c r="A306" s="1" t="s">
        <v>530</v>
      </c>
      <c r="C306" s="30" t="s">
        <v>415</v>
      </c>
      <c r="D306" s="53">
        <v>44993</v>
      </c>
      <c r="F306" s="7" t="s">
        <v>514</v>
      </c>
      <c r="G306" s="1" t="s">
        <v>58</v>
      </c>
      <c r="H306" s="1" t="s">
        <v>5</v>
      </c>
      <c r="I306" s="351" t="s">
        <v>96</v>
      </c>
      <c r="J306" s="1">
        <v>2</v>
      </c>
      <c r="K306" s="1">
        <v>16</v>
      </c>
      <c r="L306" s="1" t="s">
        <v>22</v>
      </c>
      <c r="M306" s="1" t="s">
        <v>60</v>
      </c>
      <c r="N306" s="1" t="s">
        <v>67</v>
      </c>
      <c r="O306" s="1" t="s">
        <v>68</v>
      </c>
      <c r="P306" s="1" t="s">
        <v>69</v>
      </c>
      <c r="Q306" s="1" t="s">
        <v>63</v>
      </c>
      <c r="R306" s="24" t="s">
        <v>531</v>
      </c>
      <c r="S306" s="172">
        <v>159640</v>
      </c>
      <c r="T306" s="172"/>
      <c r="U306" s="172"/>
      <c r="V306" s="45" t="str">
        <f>IFERROR(IF(U306-T306 &lt;= 0, "", U306-T306), "")</f>
        <v/>
      </c>
      <c r="W306" s="1" t="s">
        <v>65</v>
      </c>
      <c r="X306" s="1" t="s">
        <v>71</v>
      </c>
      <c r="Y306" s="339">
        <v>1293</v>
      </c>
      <c r="Z306" s="175">
        <v>597</v>
      </c>
      <c r="AA306" s="173">
        <f>Tabela13[[#This Row],[VALOR/UN]]*Tabela13[[#This Row],[QUAN]]</f>
        <v>1194</v>
      </c>
      <c r="AB306" s="251" t="str">
        <f>IFERROR(Tabela13[[#This Row],[TOTAL]]/Tabela13[[#This Row],[Km Rodado]],"")</f>
        <v/>
      </c>
    </row>
    <row r="307" spans="1:28" hidden="1">
      <c r="A307" s="1" t="s">
        <v>532</v>
      </c>
      <c r="C307" s="30" t="s">
        <v>415</v>
      </c>
      <c r="D307" s="53">
        <v>44993</v>
      </c>
      <c r="F307" s="7" t="s">
        <v>514</v>
      </c>
      <c r="G307" s="1" t="s">
        <v>58</v>
      </c>
      <c r="H307" s="1" t="s">
        <v>12</v>
      </c>
      <c r="I307" s="351" t="s">
        <v>165</v>
      </c>
      <c r="J307" s="1">
        <v>2</v>
      </c>
      <c r="K307" s="1">
        <v>14</v>
      </c>
      <c r="L307" s="1" t="s">
        <v>22</v>
      </c>
      <c r="M307" s="1" t="s">
        <v>84</v>
      </c>
      <c r="N307" s="1" t="s">
        <v>153</v>
      </c>
      <c r="O307" s="1" t="s">
        <v>154</v>
      </c>
      <c r="P307" s="1" t="s">
        <v>69</v>
      </c>
      <c r="Q307" s="1" t="s">
        <v>87</v>
      </c>
      <c r="R307" s="24" t="s">
        <v>167</v>
      </c>
      <c r="S307" s="172">
        <v>71000</v>
      </c>
      <c r="T307" s="172"/>
      <c r="U307" s="172"/>
      <c r="V307" s="45" t="str">
        <f>IFERROR(IF(U307-T307 &lt;= 0, "", U307-T307), "")</f>
        <v/>
      </c>
      <c r="W307" s="1" t="s">
        <v>65</v>
      </c>
      <c r="X307" s="1" t="s">
        <v>155</v>
      </c>
      <c r="Y307" s="339">
        <v>24073</v>
      </c>
      <c r="Z307" s="175">
        <v>277.83</v>
      </c>
      <c r="AA307" s="173">
        <f>Tabela13[[#This Row],[VALOR/UN]]*Tabela13[[#This Row],[QUAN]]</f>
        <v>555.66</v>
      </c>
      <c r="AB307" s="251" t="str">
        <f>IFERROR(Tabela13[[#This Row],[TOTAL]]/Tabela13[[#This Row],[Km Rodado]],"")</f>
        <v/>
      </c>
    </row>
    <row r="308" spans="1:28" ht="15.75" hidden="1" customHeight="1">
      <c r="A308" s="1" t="s">
        <v>533</v>
      </c>
      <c r="C308" s="30" t="s">
        <v>415</v>
      </c>
      <c r="D308" s="53">
        <v>44993</v>
      </c>
      <c r="F308" s="7" t="s">
        <v>514</v>
      </c>
      <c r="G308" s="1" t="s">
        <v>58</v>
      </c>
      <c r="H308" s="1" t="s">
        <v>5</v>
      </c>
      <c r="I308" s="351" t="s">
        <v>104</v>
      </c>
      <c r="J308" s="1">
        <v>2</v>
      </c>
      <c r="K308" s="1">
        <v>15</v>
      </c>
      <c r="L308" s="1" t="s">
        <v>22</v>
      </c>
      <c r="M308" s="1" t="s">
        <v>75</v>
      </c>
      <c r="N308" s="1" t="s">
        <v>534</v>
      </c>
      <c r="O308" s="1" t="s">
        <v>535</v>
      </c>
      <c r="P308" s="1" t="s">
        <v>69</v>
      </c>
      <c r="Q308" s="1" t="s">
        <v>77</v>
      </c>
      <c r="R308" s="24" t="s">
        <v>439</v>
      </c>
      <c r="S308" s="172">
        <v>38500</v>
      </c>
      <c r="T308" s="172"/>
      <c r="U308" s="172"/>
      <c r="V308" s="45" t="str">
        <f>IFERROR(IF(U308-T308 &lt;= 0, "", U308-T308), "")</f>
        <v/>
      </c>
      <c r="W308" s="1" t="s">
        <v>65</v>
      </c>
      <c r="X308" s="1" t="s">
        <v>71</v>
      </c>
      <c r="Y308" s="339" t="s">
        <v>536</v>
      </c>
      <c r="Z308" s="175">
        <v>337.9</v>
      </c>
      <c r="AA308" s="173">
        <f>Tabela13[[#This Row],[VALOR/UN]]*Tabela13[[#This Row],[QUAN]]</f>
        <v>675.8</v>
      </c>
      <c r="AB308" s="251" t="str">
        <f>IFERROR(Tabela13[[#This Row],[TOTAL]]/Tabela13[[#This Row],[Km Rodado]],"")</f>
        <v/>
      </c>
    </row>
    <row r="309" spans="1:28" hidden="1">
      <c r="A309" s="1" t="s">
        <v>537</v>
      </c>
      <c r="C309" s="30" t="s">
        <v>415</v>
      </c>
      <c r="D309" s="53">
        <v>44993</v>
      </c>
      <c r="F309" s="7" t="s">
        <v>514</v>
      </c>
      <c r="G309" s="1" t="s">
        <v>58</v>
      </c>
      <c r="H309" s="1" t="s">
        <v>5</v>
      </c>
      <c r="I309" s="351" t="s">
        <v>104</v>
      </c>
      <c r="J309" s="1">
        <v>2</v>
      </c>
      <c r="K309" s="1">
        <v>15</v>
      </c>
      <c r="L309" s="1" t="s">
        <v>22</v>
      </c>
      <c r="M309" s="1" t="s">
        <v>75</v>
      </c>
      <c r="N309" s="1" t="s">
        <v>534</v>
      </c>
      <c r="O309" s="1" t="s">
        <v>535</v>
      </c>
      <c r="P309" s="1" t="s">
        <v>69</v>
      </c>
      <c r="Q309" s="1" t="s">
        <v>77</v>
      </c>
      <c r="R309" s="24" t="s">
        <v>538</v>
      </c>
      <c r="S309" s="172">
        <v>23000</v>
      </c>
      <c r="T309" s="172"/>
      <c r="U309" s="172"/>
      <c r="V309" s="45" t="str">
        <f>IFERROR(IF(U309-T309 &lt;= 0, "", U309-T309), "")</f>
        <v/>
      </c>
      <c r="W309" s="1" t="s">
        <v>65</v>
      </c>
      <c r="X309" s="1" t="s">
        <v>71</v>
      </c>
      <c r="Y309" s="339" t="s">
        <v>536</v>
      </c>
      <c r="Z309" s="175">
        <v>337.9</v>
      </c>
      <c r="AA309" s="173">
        <f>Tabela13[[#This Row],[VALOR/UN]]*Tabela13[[#This Row],[QUAN]]</f>
        <v>675.8</v>
      </c>
      <c r="AB309" s="251" t="str">
        <f>IFERROR(Tabela13[[#This Row],[TOTAL]]/Tabela13[[#This Row],[Km Rodado]],"")</f>
        <v/>
      </c>
    </row>
    <row r="310" spans="1:28" hidden="1">
      <c r="A310" s="1" t="s">
        <v>539</v>
      </c>
      <c r="C310" s="30" t="s">
        <v>415</v>
      </c>
      <c r="D310" s="53">
        <v>44993</v>
      </c>
      <c r="F310" s="7" t="s">
        <v>514</v>
      </c>
      <c r="G310" s="1" t="s">
        <v>58</v>
      </c>
      <c r="H310" s="1" t="s">
        <v>5</v>
      </c>
      <c r="I310" s="351" t="s">
        <v>104</v>
      </c>
      <c r="J310" s="1">
        <v>2</v>
      </c>
      <c r="K310" s="1">
        <v>15</v>
      </c>
      <c r="L310" s="1" t="s">
        <v>24</v>
      </c>
      <c r="M310" s="1" t="s">
        <v>75</v>
      </c>
      <c r="N310" s="1" t="s">
        <v>534</v>
      </c>
      <c r="O310" s="1" t="s">
        <v>535</v>
      </c>
      <c r="P310" s="1" t="s">
        <v>69</v>
      </c>
      <c r="Q310" s="1" t="s">
        <v>77</v>
      </c>
      <c r="R310" s="24" t="s">
        <v>538</v>
      </c>
      <c r="S310" s="172">
        <v>23000</v>
      </c>
      <c r="T310" s="172"/>
      <c r="U310" s="172"/>
      <c r="V310" s="45" t="str">
        <f>IFERROR(IF(U310-T310 &lt;= 0, "", U310-T310), "")</f>
        <v/>
      </c>
      <c r="W310" s="1" t="s">
        <v>65</v>
      </c>
      <c r="X310" s="1" t="s">
        <v>71</v>
      </c>
      <c r="Y310" s="339" t="s">
        <v>536</v>
      </c>
      <c r="Z310" s="175">
        <v>337.9</v>
      </c>
      <c r="AA310" s="173">
        <f>Tabela13[[#This Row],[VALOR/UN]]*Tabela13[[#This Row],[QUAN]]</f>
        <v>675.8</v>
      </c>
      <c r="AB310" s="251" t="str">
        <f>IFERROR(Tabela13[[#This Row],[TOTAL]]/Tabela13[[#This Row],[Km Rodado]],"")</f>
        <v/>
      </c>
    </row>
    <row r="311" spans="1:28" hidden="1">
      <c r="A311" s="1" t="s">
        <v>540</v>
      </c>
      <c r="C311" s="30" t="s">
        <v>415</v>
      </c>
      <c r="D311" s="53">
        <v>44998</v>
      </c>
      <c r="F311" s="7" t="s">
        <v>514</v>
      </c>
      <c r="G311" s="1" t="s">
        <v>58</v>
      </c>
      <c r="H311" s="1" t="s">
        <v>12</v>
      </c>
      <c r="I311" s="351" t="s">
        <v>111</v>
      </c>
      <c r="J311" s="1">
        <v>2</v>
      </c>
      <c r="K311" s="1">
        <v>15</v>
      </c>
      <c r="L311" s="1" t="s">
        <v>22</v>
      </c>
      <c r="M311" s="1" t="s">
        <v>75</v>
      </c>
      <c r="N311" s="1" t="s">
        <v>224</v>
      </c>
      <c r="O311" s="1" t="s">
        <v>224</v>
      </c>
      <c r="P311" s="1" t="s">
        <v>69</v>
      </c>
      <c r="Q311" s="1" t="s">
        <v>160</v>
      </c>
      <c r="R311" s="24" t="s">
        <v>541</v>
      </c>
      <c r="S311" s="172">
        <v>59489</v>
      </c>
      <c r="T311" s="172"/>
      <c r="U311" s="172"/>
      <c r="V311" s="45" t="str">
        <f>IFERROR(IF(U311-T311 &lt;= 0, "", U311-T311), "")</f>
        <v/>
      </c>
      <c r="W311" s="1" t="s">
        <v>65</v>
      </c>
      <c r="X311" s="1" t="s">
        <v>71</v>
      </c>
      <c r="Y311" s="339" t="s">
        <v>542</v>
      </c>
      <c r="Z311" s="175">
        <v>299.89999999999998</v>
      </c>
      <c r="AA311" s="173">
        <f>Tabela13[[#This Row],[VALOR/UN]]*Tabela13[[#This Row],[QUAN]]</f>
        <v>599.79999999999995</v>
      </c>
      <c r="AB311" s="251" t="str">
        <f>IFERROR(Tabela13[[#This Row],[TOTAL]]/Tabela13[[#This Row],[Km Rodado]],"")</f>
        <v/>
      </c>
    </row>
    <row r="312" spans="1:28" hidden="1">
      <c r="A312" s="1" t="s">
        <v>543</v>
      </c>
      <c r="C312" s="30" t="s">
        <v>415</v>
      </c>
      <c r="D312" s="53">
        <v>44998</v>
      </c>
      <c r="F312" s="7" t="s">
        <v>514</v>
      </c>
      <c r="G312" s="1" t="s">
        <v>58</v>
      </c>
      <c r="H312" s="1" t="s">
        <v>5</v>
      </c>
      <c r="I312" s="351" t="s">
        <v>96</v>
      </c>
      <c r="J312" s="1">
        <v>2</v>
      </c>
      <c r="K312" s="1">
        <v>15</v>
      </c>
      <c r="L312" s="1" t="s">
        <v>22</v>
      </c>
      <c r="M312" s="1" t="s">
        <v>75</v>
      </c>
      <c r="N312" s="1" t="s">
        <v>534</v>
      </c>
      <c r="O312" s="1" t="s">
        <v>535</v>
      </c>
      <c r="P312" s="1" t="s">
        <v>69</v>
      </c>
      <c r="Q312" s="1" t="s">
        <v>77</v>
      </c>
      <c r="R312" s="24" t="s">
        <v>141</v>
      </c>
      <c r="S312" s="172">
        <v>151850</v>
      </c>
      <c r="T312" s="172"/>
      <c r="U312" s="172"/>
      <c r="V312" s="45" t="str">
        <f>IFERROR(IF(U312-T312 &lt;= 0, "", U312-T312), "")</f>
        <v/>
      </c>
      <c r="W312" s="1" t="s">
        <v>65</v>
      </c>
      <c r="X312" s="1" t="s">
        <v>71</v>
      </c>
      <c r="Y312" s="339" t="s">
        <v>536</v>
      </c>
      <c r="Z312" s="175">
        <v>337.9</v>
      </c>
      <c r="AA312" s="173">
        <f>Tabela13[[#This Row],[VALOR/UN]]*Tabela13[[#This Row],[QUAN]]</f>
        <v>675.8</v>
      </c>
      <c r="AB312" s="251" t="str">
        <f>IFERROR(Tabela13[[#This Row],[TOTAL]]/Tabela13[[#This Row],[Km Rodado]],"")</f>
        <v/>
      </c>
    </row>
    <row r="313" spans="1:28" hidden="1">
      <c r="A313" s="1" t="s">
        <v>543</v>
      </c>
      <c r="C313" s="30" t="s">
        <v>415</v>
      </c>
      <c r="D313" s="53">
        <v>44998</v>
      </c>
      <c r="F313" s="7" t="s">
        <v>514</v>
      </c>
      <c r="G313" s="1" t="s">
        <v>58</v>
      </c>
      <c r="H313" s="1" t="s">
        <v>5</v>
      </c>
      <c r="I313" s="351" t="s">
        <v>96</v>
      </c>
      <c r="J313" s="1">
        <v>2</v>
      </c>
      <c r="K313" s="1">
        <v>15</v>
      </c>
      <c r="L313" s="1" t="s">
        <v>24</v>
      </c>
      <c r="M313" s="1" t="s">
        <v>75</v>
      </c>
      <c r="N313" s="1" t="s">
        <v>534</v>
      </c>
      <c r="O313" s="1" t="s">
        <v>535</v>
      </c>
      <c r="P313" s="1" t="s">
        <v>69</v>
      </c>
      <c r="Q313" s="1" t="s">
        <v>77</v>
      </c>
      <c r="R313" s="24" t="s">
        <v>141</v>
      </c>
      <c r="S313" s="172">
        <v>151850</v>
      </c>
      <c r="T313" s="172"/>
      <c r="U313" s="172"/>
      <c r="V313" s="45" t="str">
        <f>IFERROR(IF(U313-T313 &lt;= 0, "", U313-T313), "")</f>
        <v/>
      </c>
      <c r="W313" s="1" t="s">
        <v>65</v>
      </c>
      <c r="X313" s="1" t="s">
        <v>71</v>
      </c>
      <c r="Y313" s="339" t="s">
        <v>536</v>
      </c>
      <c r="Z313" s="175">
        <v>337.9</v>
      </c>
      <c r="AA313" s="173">
        <f>Tabela13[[#This Row],[VALOR/UN]]*Tabela13[[#This Row],[QUAN]]</f>
        <v>675.8</v>
      </c>
      <c r="AB313" s="251" t="str">
        <f>IFERROR(Tabela13[[#This Row],[TOTAL]]/Tabela13[[#This Row],[Km Rodado]],"")</f>
        <v/>
      </c>
    </row>
    <row r="314" spans="1:28" hidden="1">
      <c r="A314" s="1" t="s">
        <v>544</v>
      </c>
      <c r="C314" s="30" t="s">
        <v>415</v>
      </c>
      <c r="D314" s="53">
        <v>44998</v>
      </c>
      <c r="F314" s="7" t="s">
        <v>514</v>
      </c>
      <c r="G314" s="1" t="s">
        <v>58</v>
      </c>
      <c r="H314" s="1" t="s">
        <v>5</v>
      </c>
      <c r="I314" s="351" t="s">
        <v>96</v>
      </c>
      <c r="J314" s="1">
        <v>2</v>
      </c>
      <c r="K314" s="1">
        <v>14</v>
      </c>
      <c r="L314" s="1" t="s">
        <v>24</v>
      </c>
      <c r="M314" s="1" t="s">
        <v>84</v>
      </c>
      <c r="N314" s="1" t="s">
        <v>153</v>
      </c>
      <c r="O314" s="1" t="s">
        <v>154</v>
      </c>
      <c r="P314" s="1" t="s">
        <v>69</v>
      </c>
      <c r="Q314" s="1" t="s">
        <v>87</v>
      </c>
      <c r="R314" s="24" t="s">
        <v>416</v>
      </c>
      <c r="S314" s="172">
        <v>66430</v>
      </c>
      <c r="T314" s="172"/>
      <c r="U314" s="172"/>
      <c r="V314" s="45" t="str">
        <f>IFERROR(IF(U314-T314 &lt;= 0, "", U314-T314), "")</f>
        <v/>
      </c>
      <c r="W314" s="1" t="s">
        <v>65</v>
      </c>
      <c r="X314" s="1" t="s">
        <v>155</v>
      </c>
      <c r="Y314" s="339">
        <v>24073</v>
      </c>
      <c r="Z314" s="175">
        <v>277.83</v>
      </c>
      <c r="AA314" s="173">
        <f>Tabela13[[#This Row],[VALOR/UN]]*Tabela13[[#This Row],[QUAN]]</f>
        <v>555.66</v>
      </c>
      <c r="AB314" s="251" t="str">
        <f>IFERROR(Tabela13[[#This Row],[TOTAL]]/Tabela13[[#This Row],[Km Rodado]],"")</f>
        <v/>
      </c>
    </row>
    <row r="315" spans="1:28" hidden="1">
      <c r="A315" s="1" t="s">
        <v>545</v>
      </c>
      <c r="C315" s="30" t="s">
        <v>415</v>
      </c>
      <c r="D315" s="53">
        <v>44998</v>
      </c>
      <c r="F315" s="7" t="s">
        <v>514</v>
      </c>
      <c r="G315" s="1" t="s">
        <v>58</v>
      </c>
      <c r="H315" s="1" t="s">
        <v>12</v>
      </c>
      <c r="I315" s="351" t="s">
        <v>111</v>
      </c>
      <c r="J315" s="1">
        <v>2</v>
      </c>
      <c r="K315" s="1">
        <v>16</v>
      </c>
      <c r="L315" s="1" t="s">
        <v>22</v>
      </c>
      <c r="M315" s="1" t="s">
        <v>60</v>
      </c>
      <c r="N315" s="1" t="s">
        <v>67</v>
      </c>
      <c r="O315" s="1" t="s">
        <v>68</v>
      </c>
      <c r="P315" s="1" t="s">
        <v>69</v>
      </c>
      <c r="Q315" s="1" t="s">
        <v>63</v>
      </c>
      <c r="R315" s="24" t="s">
        <v>119</v>
      </c>
      <c r="S315" s="172">
        <v>55830</v>
      </c>
      <c r="T315" s="172"/>
      <c r="U315" s="172"/>
      <c r="V315" s="45" t="str">
        <f>IFERROR(IF(U315-T315 &lt;= 0, "", U315-T315), "")</f>
        <v/>
      </c>
      <c r="W315" s="1" t="s">
        <v>65</v>
      </c>
      <c r="X315" s="1" t="s">
        <v>71</v>
      </c>
      <c r="Y315" s="339">
        <v>1293</v>
      </c>
      <c r="Z315" s="175">
        <v>597</v>
      </c>
      <c r="AA315" s="173">
        <f>Tabela13[[#This Row],[VALOR/UN]]*Tabela13[[#This Row],[QUAN]]</f>
        <v>1194</v>
      </c>
      <c r="AB315" s="251" t="str">
        <f>IFERROR(Tabela13[[#This Row],[TOTAL]]/Tabela13[[#This Row],[Km Rodado]],"")</f>
        <v/>
      </c>
    </row>
    <row r="316" spans="1:28" hidden="1">
      <c r="C316" s="30" t="s">
        <v>415</v>
      </c>
      <c r="D316" s="53">
        <v>44998</v>
      </c>
      <c r="F316" s="7" t="s">
        <v>514</v>
      </c>
      <c r="G316" s="1" t="s">
        <v>58</v>
      </c>
      <c r="H316" s="1" t="s">
        <v>5</v>
      </c>
      <c r="I316" s="351" t="s">
        <v>104</v>
      </c>
      <c r="J316" s="1">
        <v>2</v>
      </c>
      <c r="K316" s="1">
        <v>16</v>
      </c>
      <c r="L316" s="1" t="s">
        <v>24</v>
      </c>
      <c r="M316" s="1" t="s">
        <v>60</v>
      </c>
      <c r="N316" s="1" t="s">
        <v>67</v>
      </c>
      <c r="O316" s="1" t="s">
        <v>68</v>
      </c>
      <c r="P316" s="1" t="s">
        <v>69</v>
      </c>
      <c r="Q316" s="1" t="s">
        <v>63</v>
      </c>
      <c r="R316" s="24" t="s">
        <v>239</v>
      </c>
      <c r="S316" s="172">
        <v>110020</v>
      </c>
      <c r="T316" s="172"/>
      <c r="U316" s="172"/>
      <c r="V316" s="45" t="str">
        <f>IFERROR(IF(U316-T316 &lt;= 0, "", U316-T316), "")</f>
        <v/>
      </c>
      <c r="W316" s="1" t="s">
        <v>65</v>
      </c>
      <c r="X316" s="1" t="s">
        <v>71</v>
      </c>
      <c r="Y316" s="339">
        <v>1293</v>
      </c>
      <c r="Z316" s="175">
        <v>597</v>
      </c>
      <c r="AA316" s="173">
        <f>Tabela13[[#This Row],[VALOR/UN]]*Tabela13[[#This Row],[QUAN]]</f>
        <v>1194</v>
      </c>
      <c r="AB316" s="251" t="str">
        <f>IFERROR(Tabela13[[#This Row],[TOTAL]]/Tabela13[[#This Row],[Km Rodado]],"")</f>
        <v/>
      </c>
    </row>
    <row r="317" spans="1:28" hidden="1">
      <c r="C317" s="30" t="s">
        <v>415</v>
      </c>
      <c r="D317" s="53">
        <v>44999</v>
      </c>
      <c r="F317" s="7" t="s">
        <v>514</v>
      </c>
      <c r="G317" s="1" t="s">
        <v>58</v>
      </c>
      <c r="H317" s="1" t="s">
        <v>5</v>
      </c>
      <c r="I317" s="351" t="s">
        <v>109</v>
      </c>
      <c r="J317" s="1">
        <v>2</v>
      </c>
      <c r="K317" s="1">
        <v>14</v>
      </c>
      <c r="L317" s="1" t="s">
        <v>22</v>
      </c>
      <c r="M317" s="1" t="s">
        <v>84</v>
      </c>
      <c r="N317" s="1" t="s">
        <v>153</v>
      </c>
      <c r="O317" s="1" t="s">
        <v>154</v>
      </c>
      <c r="P317" s="1" t="s">
        <v>69</v>
      </c>
      <c r="Q317" s="1" t="s">
        <v>87</v>
      </c>
      <c r="R317" s="24" t="s">
        <v>180</v>
      </c>
      <c r="S317" s="172">
        <v>68299</v>
      </c>
      <c r="T317" s="172"/>
      <c r="U317" s="172"/>
      <c r="V317" s="45" t="str">
        <f>IFERROR(IF(U317-T317 &lt;= 0, "", U317-T317), "")</f>
        <v/>
      </c>
      <c r="W317" s="1" t="s">
        <v>65</v>
      </c>
      <c r="X317" s="1" t="s">
        <v>155</v>
      </c>
      <c r="Y317" s="339">
        <v>24073</v>
      </c>
      <c r="Z317" s="175">
        <v>277.83</v>
      </c>
      <c r="AA317" s="173">
        <f>Tabela13[[#This Row],[VALOR/UN]]*Tabela13[[#This Row],[QUAN]]</f>
        <v>555.66</v>
      </c>
      <c r="AB317" s="251" t="str">
        <f>IFERROR(Tabela13[[#This Row],[TOTAL]]/Tabela13[[#This Row],[Km Rodado]],"")</f>
        <v/>
      </c>
    </row>
    <row r="318" spans="1:28" hidden="1">
      <c r="C318" s="30" t="s">
        <v>415</v>
      </c>
      <c r="D318" s="53">
        <v>45001</v>
      </c>
      <c r="F318" s="7" t="s">
        <v>514</v>
      </c>
      <c r="G318" s="1" t="s">
        <v>58</v>
      </c>
      <c r="H318" s="1" t="s">
        <v>5</v>
      </c>
      <c r="I318" s="351" t="s">
        <v>59</v>
      </c>
      <c r="J318" s="1">
        <v>2</v>
      </c>
      <c r="K318" s="1">
        <v>16</v>
      </c>
      <c r="L318" s="1" t="s">
        <v>22</v>
      </c>
      <c r="M318" s="1" t="s">
        <v>60</v>
      </c>
      <c r="N318" s="1" t="s">
        <v>67</v>
      </c>
      <c r="O318" s="1" t="s">
        <v>68</v>
      </c>
      <c r="P318" s="1" t="s">
        <v>69</v>
      </c>
      <c r="Q318" s="1" t="s">
        <v>63</v>
      </c>
      <c r="R318" s="24" t="s">
        <v>546</v>
      </c>
      <c r="S318" s="172">
        <v>80271</v>
      </c>
      <c r="T318" s="172"/>
      <c r="U318" s="172"/>
      <c r="V318" s="45" t="str">
        <f>IFERROR(IF(U318-T318 &lt;= 0, "", U318-T318), "")</f>
        <v/>
      </c>
      <c r="W318" s="1" t="s">
        <v>65</v>
      </c>
      <c r="X318" s="1" t="s">
        <v>71</v>
      </c>
      <c r="Y318" s="339">
        <v>1293</v>
      </c>
      <c r="Z318" s="175">
        <v>597</v>
      </c>
      <c r="AA318" s="173">
        <f>Tabela13[[#This Row],[VALOR/UN]]*Tabela13[[#This Row],[QUAN]]</f>
        <v>1194</v>
      </c>
      <c r="AB318" s="251" t="str">
        <f>IFERROR(Tabela13[[#This Row],[TOTAL]]/Tabela13[[#This Row],[Km Rodado]],"")</f>
        <v/>
      </c>
    </row>
    <row r="319" spans="1:28" hidden="1">
      <c r="C319" s="30" t="s">
        <v>415</v>
      </c>
      <c r="D319" s="53">
        <v>45001</v>
      </c>
      <c r="F319" s="7" t="s">
        <v>514</v>
      </c>
      <c r="G319" s="1" t="s">
        <v>58</v>
      </c>
      <c r="H319" s="1" t="s">
        <v>5</v>
      </c>
      <c r="I319" s="351" t="s">
        <v>80</v>
      </c>
      <c r="J319" s="1">
        <v>2</v>
      </c>
      <c r="K319" s="1">
        <v>15</v>
      </c>
      <c r="L319" s="1" t="s">
        <v>22</v>
      </c>
      <c r="M319" s="1" t="s">
        <v>75</v>
      </c>
      <c r="N319" s="1" t="s">
        <v>534</v>
      </c>
      <c r="O319" s="1" t="s">
        <v>535</v>
      </c>
      <c r="P319" s="1" t="s">
        <v>69</v>
      </c>
      <c r="Q319" s="1" t="s">
        <v>77</v>
      </c>
      <c r="R319" s="156" t="s">
        <v>547</v>
      </c>
      <c r="S319" s="172">
        <v>28960</v>
      </c>
      <c r="T319" s="172"/>
      <c r="U319" s="172"/>
      <c r="V319" s="45" t="str">
        <f>IFERROR(IF(U319-T319 &lt;= 0, "", U319-T319), "")</f>
        <v/>
      </c>
      <c r="W319" s="1" t="s">
        <v>65</v>
      </c>
      <c r="X319" s="1" t="s">
        <v>71</v>
      </c>
      <c r="Y319" s="339" t="s">
        <v>536</v>
      </c>
      <c r="Z319" s="175">
        <v>337.9</v>
      </c>
      <c r="AA319" s="173">
        <f>Tabela13[[#This Row],[VALOR/UN]]*Tabela13[[#This Row],[QUAN]]</f>
        <v>675.8</v>
      </c>
      <c r="AB319" s="251" t="str">
        <f>IFERROR(Tabela13[[#This Row],[TOTAL]]/Tabela13[[#This Row],[Km Rodado]],"")</f>
        <v/>
      </c>
    </row>
    <row r="320" spans="1:28" hidden="1">
      <c r="C320" s="30" t="s">
        <v>415</v>
      </c>
      <c r="D320" s="53">
        <v>45001</v>
      </c>
      <c r="F320" s="7" t="s">
        <v>514</v>
      </c>
      <c r="G320" s="1" t="s">
        <v>58</v>
      </c>
      <c r="H320" s="1" t="s">
        <v>5</v>
      </c>
      <c r="I320" s="351" t="s">
        <v>80</v>
      </c>
      <c r="J320" s="1">
        <v>2</v>
      </c>
      <c r="K320" s="1">
        <v>15</v>
      </c>
      <c r="L320" s="1" t="s">
        <v>24</v>
      </c>
      <c r="M320" s="1" t="s">
        <v>75</v>
      </c>
      <c r="N320" s="1" t="s">
        <v>534</v>
      </c>
      <c r="O320" s="1" t="s">
        <v>535</v>
      </c>
      <c r="P320" s="1" t="s">
        <v>69</v>
      </c>
      <c r="Q320" s="1" t="s">
        <v>77</v>
      </c>
      <c r="R320" s="156" t="s">
        <v>547</v>
      </c>
      <c r="S320" s="172">
        <v>28960</v>
      </c>
      <c r="T320" s="172"/>
      <c r="U320" s="172"/>
      <c r="V320" s="45" t="str">
        <f>IFERROR(IF(U320-T320 &lt;= 0, "", U320-T320), "")</f>
        <v/>
      </c>
      <c r="W320" s="1" t="s">
        <v>65</v>
      </c>
      <c r="X320" s="1" t="s">
        <v>71</v>
      </c>
      <c r="Y320" s="339" t="s">
        <v>536</v>
      </c>
      <c r="Z320" s="175">
        <v>337.9</v>
      </c>
      <c r="AA320" s="173">
        <f>Tabela13[[#This Row],[VALOR/UN]]*Tabela13[[#This Row],[QUAN]]</f>
        <v>675.8</v>
      </c>
      <c r="AB320" s="251" t="str">
        <f>IFERROR(Tabela13[[#This Row],[TOTAL]]/Tabela13[[#This Row],[Km Rodado]],"")</f>
        <v/>
      </c>
    </row>
    <row r="321" spans="1:28" hidden="1">
      <c r="C321" s="30" t="s">
        <v>415</v>
      </c>
      <c r="D321" s="53">
        <v>45001</v>
      </c>
      <c r="F321" s="7" t="s">
        <v>514</v>
      </c>
      <c r="G321" s="1" t="s">
        <v>58</v>
      </c>
      <c r="H321" s="1" t="s">
        <v>5</v>
      </c>
      <c r="I321" s="351" t="s">
        <v>80</v>
      </c>
      <c r="J321" s="1">
        <v>2</v>
      </c>
      <c r="K321" s="1">
        <v>15</v>
      </c>
      <c r="L321" s="1" t="s">
        <v>22</v>
      </c>
      <c r="M321" s="1" t="s">
        <v>75</v>
      </c>
      <c r="N321" s="1" t="s">
        <v>534</v>
      </c>
      <c r="O321" s="1" t="s">
        <v>535</v>
      </c>
      <c r="P321" s="1" t="s">
        <v>69</v>
      </c>
      <c r="Q321" s="1" t="s">
        <v>77</v>
      </c>
      <c r="R321" s="24" t="s">
        <v>363</v>
      </c>
      <c r="S321" s="172">
        <v>46476</v>
      </c>
      <c r="T321" s="172"/>
      <c r="U321" s="172"/>
      <c r="V321" s="45" t="str">
        <f>IFERROR(IF(U321-T321 &lt;= 0, "", U321-T321), "")</f>
        <v/>
      </c>
      <c r="W321" s="1" t="s">
        <v>65</v>
      </c>
      <c r="X321" s="1" t="s">
        <v>71</v>
      </c>
      <c r="Y321" s="339" t="s">
        <v>536</v>
      </c>
      <c r="Z321" s="175">
        <v>337.9</v>
      </c>
      <c r="AA321" s="173">
        <f>Tabela13[[#This Row],[VALOR/UN]]*Tabela13[[#This Row],[QUAN]]</f>
        <v>675.8</v>
      </c>
      <c r="AB321" s="251" t="str">
        <f>IFERROR(Tabela13[[#This Row],[TOTAL]]/Tabela13[[#This Row],[Km Rodado]],"")</f>
        <v/>
      </c>
    </row>
    <row r="322" spans="1:28" hidden="1">
      <c r="C322" s="30" t="s">
        <v>415</v>
      </c>
      <c r="D322" s="53">
        <v>45001</v>
      </c>
      <c r="F322" s="7" t="s">
        <v>514</v>
      </c>
      <c r="G322" s="1" t="s">
        <v>58</v>
      </c>
      <c r="H322" s="1" t="s">
        <v>5</v>
      </c>
      <c r="I322" s="351" t="s">
        <v>80</v>
      </c>
      <c r="J322" s="1">
        <v>2</v>
      </c>
      <c r="K322" s="1">
        <v>15</v>
      </c>
      <c r="L322" s="1" t="s">
        <v>24</v>
      </c>
      <c r="M322" s="1" t="s">
        <v>75</v>
      </c>
      <c r="N322" s="1" t="s">
        <v>534</v>
      </c>
      <c r="O322" s="1" t="s">
        <v>535</v>
      </c>
      <c r="P322" s="1" t="s">
        <v>69</v>
      </c>
      <c r="Q322" s="1" t="s">
        <v>77</v>
      </c>
      <c r="R322" s="24" t="s">
        <v>363</v>
      </c>
      <c r="S322" s="172">
        <v>46476</v>
      </c>
      <c r="T322" s="172"/>
      <c r="U322" s="172"/>
      <c r="V322" s="45" t="str">
        <f>IFERROR(IF(U322-T322 &lt;= 0, "", U322-T322), "")</f>
        <v/>
      </c>
      <c r="W322" s="1" t="s">
        <v>65</v>
      </c>
      <c r="X322" s="1" t="s">
        <v>71</v>
      </c>
      <c r="Y322" s="339" t="s">
        <v>536</v>
      </c>
      <c r="Z322" s="175">
        <v>337.9</v>
      </c>
      <c r="AA322" s="173">
        <f>Tabela13[[#This Row],[VALOR/UN]]*Tabela13[[#This Row],[QUAN]]</f>
        <v>675.8</v>
      </c>
      <c r="AB322" s="251" t="str">
        <f>IFERROR(Tabela13[[#This Row],[TOTAL]]/Tabela13[[#This Row],[Km Rodado]],"")</f>
        <v/>
      </c>
    </row>
    <row r="323" spans="1:28" hidden="1">
      <c r="A323" s="1" t="s">
        <v>548</v>
      </c>
      <c r="C323" s="30" t="s">
        <v>415</v>
      </c>
      <c r="D323" s="53">
        <v>45002</v>
      </c>
      <c r="F323" s="7" t="s">
        <v>514</v>
      </c>
      <c r="G323" s="1" t="s">
        <v>58</v>
      </c>
      <c r="H323" s="1" t="s">
        <v>5</v>
      </c>
      <c r="I323" s="351" t="s">
        <v>111</v>
      </c>
      <c r="J323" s="1">
        <v>2</v>
      </c>
      <c r="K323" s="1">
        <v>14</v>
      </c>
      <c r="L323" s="1" t="s">
        <v>22</v>
      </c>
      <c r="M323" s="1" t="s">
        <v>84</v>
      </c>
      <c r="N323" s="1" t="s">
        <v>153</v>
      </c>
      <c r="O323" s="1" t="s">
        <v>154</v>
      </c>
      <c r="P323" s="1" t="s">
        <v>69</v>
      </c>
      <c r="Q323" s="1" t="s">
        <v>87</v>
      </c>
      <c r="R323" s="24" t="s">
        <v>549</v>
      </c>
      <c r="S323" s="172">
        <v>74002</v>
      </c>
      <c r="T323" s="172"/>
      <c r="U323" s="172"/>
      <c r="V323" s="45" t="str">
        <f>IFERROR(IF(U323-T323 &lt;= 0, "", U323-T323), "")</f>
        <v/>
      </c>
      <c r="W323" s="1" t="s">
        <v>65</v>
      </c>
      <c r="X323" s="1" t="s">
        <v>155</v>
      </c>
      <c r="Y323" s="339">
        <v>24150</v>
      </c>
      <c r="Z323" s="175">
        <v>268.10000000000002</v>
      </c>
      <c r="AA323" s="173">
        <f>Tabela13[[#This Row],[VALOR/UN]]*Tabela13[[#This Row],[QUAN]]</f>
        <v>536.20000000000005</v>
      </c>
      <c r="AB323" s="251" t="str">
        <f>IFERROR(Tabela13[[#This Row],[TOTAL]]/Tabela13[[#This Row],[Km Rodado]],"")</f>
        <v/>
      </c>
    </row>
    <row r="324" spans="1:28" hidden="1">
      <c r="C324" s="30" t="s">
        <v>415</v>
      </c>
      <c r="D324" s="53">
        <v>45005</v>
      </c>
      <c r="F324" s="7" t="s">
        <v>514</v>
      </c>
      <c r="G324" s="1" t="s">
        <v>58</v>
      </c>
      <c r="H324" s="1" t="s">
        <v>5</v>
      </c>
      <c r="I324" s="351" t="s">
        <v>80</v>
      </c>
      <c r="J324" s="1">
        <v>2</v>
      </c>
      <c r="K324" s="1">
        <v>14</v>
      </c>
      <c r="L324" s="1" t="s">
        <v>22</v>
      </c>
      <c r="M324" s="1" t="s">
        <v>84</v>
      </c>
      <c r="N324" s="1" t="s">
        <v>153</v>
      </c>
      <c r="O324" s="1" t="s">
        <v>154</v>
      </c>
      <c r="P324" s="1" t="s">
        <v>69</v>
      </c>
      <c r="Q324" s="1" t="s">
        <v>87</v>
      </c>
      <c r="R324" s="24" t="s">
        <v>550</v>
      </c>
      <c r="S324" s="172">
        <v>75067</v>
      </c>
      <c r="T324" s="172"/>
      <c r="U324" s="172"/>
      <c r="V324" s="45" t="str">
        <f>IFERROR(IF(U324-T324 &lt;= 0, "", U324-T324), "")</f>
        <v/>
      </c>
      <c r="W324" s="1" t="s">
        <v>65</v>
      </c>
      <c r="X324" s="1" t="s">
        <v>155</v>
      </c>
      <c r="Y324" s="339">
        <v>24150</v>
      </c>
      <c r="Z324" s="175">
        <v>268.10000000000002</v>
      </c>
      <c r="AA324" s="173">
        <f>Tabela13[[#This Row],[VALOR/UN]]*Tabela13[[#This Row],[QUAN]]</f>
        <v>536.20000000000005</v>
      </c>
      <c r="AB324" s="251" t="str">
        <f>IFERROR(Tabela13[[#This Row],[TOTAL]]/Tabela13[[#This Row],[Km Rodado]],"")</f>
        <v/>
      </c>
    </row>
    <row r="325" spans="1:28" hidden="1">
      <c r="C325" s="30" t="s">
        <v>415</v>
      </c>
      <c r="D325" s="53">
        <v>45005</v>
      </c>
      <c r="F325" s="7" t="s">
        <v>514</v>
      </c>
      <c r="G325" s="1" t="s">
        <v>58</v>
      </c>
      <c r="H325" s="1" t="s">
        <v>5</v>
      </c>
      <c r="I325" s="351" t="s">
        <v>80</v>
      </c>
      <c r="J325" s="1">
        <v>2</v>
      </c>
      <c r="K325" s="1">
        <v>16</v>
      </c>
      <c r="L325" s="1" t="s">
        <v>22</v>
      </c>
      <c r="M325" s="1" t="s">
        <v>60</v>
      </c>
      <c r="N325" s="1" t="s">
        <v>67</v>
      </c>
      <c r="O325" s="1" t="s">
        <v>68</v>
      </c>
      <c r="P325" s="1" t="s">
        <v>69</v>
      </c>
      <c r="Q325" s="1" t="s">
        <v>63</v>
      </c>
      <c r="R325" s="24" t="s">
        <v>157</v>
      </c>
      <c r="S325" s="172">
        <v>74965</v>
      </c>
      <c r="T325" s="172"/>
      <c r="U325" s="172"/>
      <c r="V325" s="45" t="str">
        <f>IFERROR(IF(U325-T325 &lt;= 0, "", U325-T325), "")</f>
        <v/>
      </c>
      <c r="W325" s="1" t="s">
        <v>65</v>
      </c>
      <c r="X325" s="1" t="s">
        <v>71</v>
      </c>
      <c r="Y325" s="339">
        <v>1293</v>
      </c>
      <c r="Z325" s="175">
        <v>597</v>
      </c>
      <c r="AA325" s="173">
        <f>Tabela13[[#This Row],[VALOR/UN]]*Tabela13[[#This Row],[QUAN]]</f>
        <v>1194</v>
      </c>
      <c r="AB325" s="251" t="str">
        <f>IFERROR(Tabela13[[#This Row],[TOTAL]]/Tabela13[[#This Row],[Km Rodado]],"")</f>
        <v/>
      </c>
    </row>
    <row r="326" spans="1:28" hidden="1">
      <c r="C326" s="30" t="s">
        <v>415</v>
      </c>
      <c r="D326" s="53">
        <v>45005</v>
      </c>
      <c r="F326" s="7" t="s">
        <v>514</v>
      </c>
      <c r="G326" s="1" t="s">
        <v>58</v>
      </c>
      <c r="H326" s="1" t="s">
        <v>5</v>
      </c>
      <c r="I326" s="351" t="s">
        <v>74</v>
      </c>
      <c r="J326" s="1">
        <v>2</v>
      </c>
      <c r="K326" s="1">
        <v>14</v>
      </c>
      <c r="L326" s="1" t="s">
        <v>22</v>
      </c>
      <c r="M326" s="1" t="s">
        <v>84</v>
      </c>
      <c r="N326" s="1" t="s">
        <v>153</v>
      </c>
      <c r="O326" s="1" t="s">
        <v>154</v>
      </c>
      <c r="P326" s="1" t="s">
        <v>69</v>
      </c>
      <c r="Q326" s="1" t="s">
        <v>87</v>
      </c>
      <c r="R326" s="24" t="s">
        <v>179</v>
      </c>
      <c r="S326" s="172">
        <v>86036</v>
      </c>
      <c r="T326" s="172"/>
      <c r="U326" s="172"/>
      <c r="V326" s="45" t="str">
        <f>IFERROR(IF(U326-T326 &lt;= 0, "", U326-T326), "")</f>
        <v/>
      </c>
      <c r="W326" s="1" t="s">
        <v>65</v>
      </c>
      <c r="X326" s="1" t="s">
        <v>155</v>
      </c>
      <c r="Y326" s="339">
        <v>24150</v>
      </c>
      <c r="Z326" s="175">
        <v>268.10000000000002</v>
      </c>
      <c r="AA326" s="173">
        <f>Tabela13[[#This Row],[VALOR/UN]]*Tabela13[[#This Row],[QUAN]]</f>
        <v>536.20000000000005</v>
      </c>
      <c r="AB326" s="251" t="str">
        <f>IFERROR(Tabela13[[#This Row],[TOTAL]]/Tabela13[[#This Row],[Km Rodado]],"")</f>
        <v/>
      </c>
    </row>
    <row r="327" spans="1:28" hidden="1">
      <c r="C327" s="30" t="s">
        <v>415</v>
      </c>
      <c r="D327" s="53">
        <v>45005</v>
      </c>
      <c r="F327" s="7" t="s">
        <v>514</v>
      </c>
      <c r="G327" s="1" t="s">
        <v>58</v>
      </c>
      <c r="H327" s="1" t="s">
        <v>5</v>
      </c>
      <c r="I327" s="351" t="s">
        <v>74</v>
      </c>
      <c r="J327" s="1">
        <v>2</v>
      </c>
      <c r="K327" s="1">
        <v>14</v>
      </c>
      <c r="L327" s="1" t="s">
        <v>24</v>
      </c>
      <c r="M327" s="1" t="s">
        <v>84</v>
      </c>
      <c r="N327" s="1" t="s">
        <v>153</v>
      </c>
      <c r="O327" s="1" t="s">
        <v>154</v>
      </c>
      <c r="P327" s="1" t="s">
        <v>69</v>
      </c>
      <c r="Q327" s="1" t="s">
        <v>87</v>
      </c>
      <c r="R327" s="24" t="s">
        <v>179</v>
      </c>
      <c r="S327" s="172">
        <v>86036</v>
      </c>
      <c r="T327" s="172"/>
      <c r="U327" s="172"/>
      <c r="V327" s="45" t="str">
        <f>IFERROR(IF(U327-T327 &lt;= 0, "", U327-T327), "")</f>
        <v/>
      </c>
      <c r="W327" s="1" t="s">
        <v>65</v>
      </c>
      <c r="X327" s="1" t="s">
        <v>155</v>
      </c>
      <c r="Y327" s="339">
        <v>24150</v>
      </c>
      <c r="Z327" s="175">
        <v>268.10000000000002</v>
      </c>
      <c r="AA327" s="173">
        <f>Tabela13[[#This Row],[VALOR/UN]]*Tabela13[[#This Row],[QUAN]]</f>
        <v>536.20000000000005</v>
      </c>
      <c r="AB327" s="251" t="str">
        <f>IFERROR(Tabela13[[#This Row],[TOTAL]]/Tabela13[[#This Row],[Km Rodado]],"")</f>
        <v/>
      </c>
    </row>
    <row r="328" spans="1:28" ht="15.75" hidden="1" customHeight="1">
      <c r="C328" s="30" t="s">
        <v>415</v>
      </c>
      <c r="D328" s="53">
        <v>45005</v>
      </c>
      <c r="F328" s="7" t="s">
        <v>514</v>
      </c>
      <c r="G328" s="1" t="s">
        <v>58</v>
      </c>
      <c r="H328" s="1" t="s">
        <v>5</v>
      </c>
      <c r="I328" s="351" t="s">
        <v>80</v>
      </c>
      <c r="J328" s="1">
        <v>2</v>
      </c>
      <c r="K328" s="1">
        <v>15</v>
      </c>
      <c r="L328" s="1" t="s">
        <v>22</v>
      </c>
      <c r="M328" s="1" t="s">
        <v>75</v>
      </c>
      <c r="N328" s="1" t="s">
        <v>534</v>
      </c>
      <c r="O328" s="1" t="s">
        <v>535</v>
      </c>
      <c r="P328" s="1" t="s">
        <v>69</v>
      </c>
      <c r="Q328" s="1" t="s">
        <v>77</v>
      </c>
      <c r="R328" s="24" t="s">
        <v>551</v>
      </c>
      <c r="S328" s="172">
        <v>20000</v>
      </c>
      <c r="T328" s="172"/>
      <c r="U328" s="172"/>
      <c r="V328" s="45" t="str">
        <f>IFERROR(IF(U328-T328 &lt;= 0, "", U328-T328), "")</f>
        <v/>
      </c>
      <c r="W328" s="1" t="s">
        <v>65</v>
      </c>
      <c r="X328" s="1" t="s">
        <v>71</v>
      </c>
      <c r="Y328" s="339" t="s">
        <v>536</v>
      </c>
      <c r="Z328" s="175">
        <v>337</v>
      </c>
      <c r="AA328" s="173">
        <f>Tabela13[[#This Row],[VALOR/UN]]*Tabela13[[#This Row],[QUAN]]</f>
        <v>674</v>
      </c>
      <c r="AB328" s="251" t="str">
        <f>IFERROR(Tabela13[[#This Row],[TOTAL]]/Tabela13[[#This Row],[Km Rodado]],"")</f>
        <v/>
      </c>
    </row>
    <row r="329" spans="1:28" ht="15.75" hidden="1" customHeight="1">
      <c r="C329" s="30" t="s">
        <v>415</v>
      </c>
      <c r="D329" s="53">
        <v>45006</v>
      </c>
      <c r="F329" s="7" t="s">
        <v>514</v>
      </c>
      <c r="G329" s="1" t="s">
        <v>58</v>
      </c>
      <c r="H329" s="1" t="s">
        <v>5</v>
      </c>
      <c r="I329" s="351" t="s">
        <v>66</v>
      </c>
      <c r="J329" s="1">
        <v>2</v>
      </c>
      <c r="K329" s="1">
        <v>15</v>
      </c>
      <c r="L329" s="1" t="s">
        <v>22</v>
      </c>
      <c r="M329" s="1" t="s">
        <v>75</v>
      </c>
      <c r="N329" s="1" t="s">
        <v>534</v>
      </c>
      <c r="O329" s="1" t="s">
        <v>535</v>
      </c>
      <c r="P329" s="1" t="s">
        <v>69</v>
      </c>
      <c r="Q329" s="1" t="s">
        <v>77</v>
      </c>
      <c r="R329" s="24" t="s">
        <v>552</v>
      </c>
      <c r="S329" s="172">
        <v>115870</v>
      </c>
      <c r="T329" s="172"/>
      <c r="U329" s="172"/>
      <c r="V329" s="45" t="str">
        <f>IFERROR(IF(U329-T329 &lt;= 0, "", U329-T329), "")</f>
        <v/>
      </c>
      <c r="W329" s="1" t="s">
        <v>65</v>
      </c>
      <c r="X329" s="1" t="s">
        <v>71</v>
      </c>
      <c r="Y329" s="339" t="s">
        <v>536</v>
      </c>
      <c r="Z329" s="175">
        <v>337.9</v>
      </c>
      <c r="AA329" s="173">
        <f>Tabela13[[#This Row],[VALOR/UN]]*Tabela13[[#This Row],[QUAN]]</f>
        <v>675.8</v>
      </c>
      <c r="AB329" s="251" t="str">
        <f>IFERROR(Tabela13[[#This Row],[TOTAL]]/Tabela13[[#This Row],[Km Rodado]],"")</f>
        <v/>
      </c>
    </row>
    <row r="330" spans="1:28" ht="15.75" hidden="1" customHeight="1">
      <c r="C330" s="30" t="s">
        <v>415</v>
      </c>
      <c r="D330" s="53">
        <v>45006</v>
      </c>
      <c r="F330" s="7" t="s">
        <v>514</v>
      </c>
      <c r="G330" s="1" t="s">
        <v>58</v>
      </c>
      <c r="H330" s="1" t="s">
        <v>5</v>
      </c>
      <c r="I330" s="351" t="s">
        <v>66</v>
      </c>
      <c r="J330" s="1">
        <v>2</v>
      </c>
      <c r="K330" s="1">
        <v>15</v>
      </c>
      <c r="L330" s="1" t="s">
        <v>24</v>
      </c>
      <c r="M330" s="1" t="s">
        <v>75</v>
      </c>
      <c r="N330" s="1" t="s">
        <v>534</v>
      </c>
      <c r="O330" s="1" t="s">
        <v>535</v>
      </c>
      <c r="P330" s="1" t="s">
        <v>69</v>
      </c>
      <c r="Q330" s="1" t="s">
        <v>77</v>
      </c>
      <c r="R330" s="24" t="s">
        <v>552</v>
      </c>
      <c r="S330" s="172">
        <v>115870</v>
      </c>
      <c r="T330" s="172"/>
      <c r="U330" s="172"/>
      <c r="V330" s="45" t="str">
        <f>IFERROR(IF(U330-T330 &lt;= 0, "", U330-T330), "")</f>
        <v/>
      </c>
      <c r="W330" s="1" t="s">
        <v>65</v>
      </c>
      <c r="X330" s="1" t="s">
        <v>71</v>
      </c>
      <c r="Y330" s="339" t="s">
        <v>536</v>
      </c>
      <c r="Z330" s="175">
        <v>337.9</v>
      </c>
      <c r="AA330" s="173">
        <f>Tabela13[[#This Row],[VALOR/UN]]*Tabela13[[#This Row],[QUAN]]</f>
        <v>675.8</v>
      </c>
      <c r="AB330" s="251" t="str">
        <f>IFERROR(Tabela13[[#This Row],[TOTAL]]/Tabela13[[#This Row],[Km Rodado]],"")</f>
        <v/>
      </c>
    </row>
    <row r="331" spans="1:28" ht="15.75" hidden="1" customHeight="1">
      <c r="C331" s="30" t="s">
        <v>415</v>
      </c>
      <c r="D331" s="53">
        <v>45006</v>
      </c>
      <c r="F331" s="7" t="s">
        <v>514</v>
      </c>
      <c r="G331" s="1" t="s">
        <v>58</v>
      </c>
      <c r="H331" s="1" t="s">
        <v>5</v>
      </c>
      <c r="I331" s="351" t="s">
        <v>66</v>
      </c>
      <c r="J331" s="1">
        <v>2</v>
      </c>
      <c r="K331" s="1">
        <v>15</v>
      </c>
      <c r="L331" s="1" t="s">
        <v>24</v>
      </c>
      <c r="M331" s="1" t="s">
        <v>75</v>
      </c>
      <c r="N331" s="1" t="s">
        <v>534</v>
      </c>
      <c r="O331" s="1" t="s">
        <v>535</v>
      </c>
      <c r="P331" s="1" t="s">
        <v>69</v>
      </c>
      <c r="Q331" s="1" t="s">
        <v>77</v>
      </c>
      <c r="R331" s="24" t="s">
        <v>553</v>
      </c>
      <c r="S331" s="172">
        <v>101200</v>
      </c>
      <c r="T331" s="172"/>
      <c r="U331" s="172"/>
      <c r="V331" s="45" t="str">
        <f>IFERROR(IF(U331-T331 &lt;= 0, "", U331-T331), "")</f>
        <v/>
      </c>
      <c r="W331" s="1" t="s">
        <v>65</v>
      </c>
      <c r="X331" s="1" t="s">
        <v>71</v>
      </c>
      <c r="Y331" s="340" t="s">
        <v>554</v>
      </c>
      <c r="Z331" s="175">
        <v>337.9</v>
      </c>
      <c r="AA331" s="173">
        <f>Tabela13[[#This Row],[VALOR/UN]]*Tabela13[[#This Row],[QUAN]]</f>
        <v>675.8</v>
      </c>
      <c r="AB331" s="251" t="str">
        <f>IFERROR(Tabela13[[#This Row],[TOTAL]]/Tabela13[[#This Row],[Km Rodado]],"")</f>
        <v/>
      </c>
    </row>
    <row r="332" spans="1:28" ht="15.75" hidden="1" customHeight="1">
      <c r="C332" s="30" t="s">
        <v>415</v>
      </c>
      <c r="D332" s="53">
        <v>45006</v>
      </c>
      <c r="F332" s="7" t="s">
        <v>514</v>
      </c>
      <c r="G332" s="1" t="s">
        <v>58</v>
      </c>
      <c r="H332" s="1" t="s">
        <v>5</v>
      </c>
      <c r="I332" s="351" t="s">
        <v>66</v>
      </c>
      <c r="J332" s="1">
        <v>2</v>
      </c>
      <c r="K332" s="1">
        <v>15</v>
      </c>
      <c r="L332" s="1" t="s">
        <v>22</v>
      </c>
      <c r="M332" s="1" t="s">
        <v>75</v>
      </c>
      <c r="N332" s="1" t="s">
        <v>534</v>
      </c>
      <c r="O332" s="1" t="s">
        <v>535</v>
      </c>
      <c r="P332" s="1" t="s">
        <v>69</v>
      </c>
      <c r="Q332" s="1" t="s">
        <v>77</v>
      </c>
      <c r="R332" s="24" t="s">
        <v>553</v>
      </c>
      <c r="S332" s="172">
        <v>101200</v>
      </c>
      <c r="T332" s="172"/>
      <c r="U332" s="172"/>
      <c r="V332" s="45" t="str">
        <f>IFERROR(IF(U332-T332 &lt;= 0, "", U332-T332), "")</f>
        <v/>
      </c>
      <c r="W332" s="1" t="s">
        <v>65</v>
      </c>
      <c r="X332" s="1" t="s">
        <v>71</v>
      </c>
      <c r="Y332" s="339" t="s">
        <v>536</v>
      </c>
      <c r="Z332" s="175">
        <v>337.9</v>
      </c>
      <c r="AA332" s="173">
        <f>Tabela13[[#This Row],[VALOR/UN]]*Tabela13[[#This Row],[QUAN]]</f>
        <v>675.8</v>
      </c>
      <c r="AB332" s="251" t="str">
        <f>IFERROR(Tabela13[[#This Row],[TOTAL]]/Tabela13[[#This Row],[Km Rodado]],"")</f>
        <v/>
      </c>
    </row>
    <row r="333" spans="1:28" ht="15.75" hidden="1" customHeight="1">
      <c r="C333" s="30" t="s">
        <v>415</v>
      </c>
      <c r="D333" s="53">
        <v>45006</v>
      </c>
      <c r="F333" s="7" t="s">
        <v>514</v>
      </c>
      <c r="G333" s="1" t="s">
        <v>58</v>
      </c>
      <c r="H333" s="1" t="s">
        <v>12</v>
      </c>
      <c r="I333" s="351" t="s">
        <v>165</v>
      </c>
      <c r="J333" s="1">
        <v>2</v>
      </c>
      <c r="K333" s="1">
        <v>15</v>
      </c>
      <c r="L333" s="1" t="s">
        <v>22</v>
      </c>
      <c r="M333" s="1" t="s">
        <v>75</v>
      </c>
      <c r="N333" s="1" t="s">
        <v>534</v>
      </c>
      <c r="O333" s="1" t="s">
        <v>535</v>
      </c>
      <c r="P333" s="1" t="s">
        <v>69</v>
      </c>
      <c r="Q333" s="1" t="s">
        <v>77</v>
      </c>
      <c r="R333" s="24" t="s">
        <v>450</v>
      </c>
      <c r="S333" s="172">
        <v>23500</v>
      </c>
      <c r="T333" s="172"/>
      <c r="U333" s="172"/>
      <c r="V333" s="45" t="str">
        <f>IFERROR(IF(U333-T333 &lt;= 0, "", U333-T333), "")</f>
        <v/>
      </c>
      <c r="W333" s="1" t="s">
        <v>65</v>
      </c>
      <c r="X333" s="1" t="s">
        <v>155</v>
      </c>
      <c r="Y333" s="339">
        <v>34092</v>
      </c>
      <c r="Z333" s="175">
        <v>291.36</v>
      </c>
      <c r="AA333" s="173">
        <f>Tabela13[[#This Row],[VALOR/UN]]*Tabela13[[#This Row],[QUAN]]</f>
        <v>582.72</v>
      </c>
      <c r="AB333" s="251" t="str">
        <f>IFERROR(Tabela13[[#This Row],[TOTAL]]/Tabela13[[#This Row],[Km Rodado]],"")</f>
        <v/>
      </c>
    </row>
    <row r="334" spans="1:28" ht="15.75" hidden="1" customHeight="1">
      <c r="C334" s="30" t="s">
        <v>415</v>
      </c>
      <c r="D334" s="53">
        <v>45006</v>
      </c>
      <c r="F334" s="7" t="s">
        <v>514</v>
      </c>
      <c r="G334" s="1" t="s">
        <v>58</v>
      </c>
      <c r="H334" s="1" t="s">
        <v>5</v>
      </c>
      <c r="I334" s="351" t="s">
        <v>104</v>
      </c>
      <c r="J334" s="1">
        <v>2</v>
      </c>
      <c r="K334" s="1">
        <v>15</v>
      </c>
      <c r="L334" s="1" t="s">
        <v>22</v>
      </c>
      <c r="M334" s="1" t="s">
        <v>75</v>
      </c>
      <c r="N334" s="1" t="s">
        <v>534</v>
      </c>
      <c r="O334" s="1" t="s">
        <v>535</v>
      </c>
      <c r="P334" s="1" t="s">
        <v>69</v>
      </c>
      <c r="Q334" s="1" t="s">
        <v>77</v>
      </c>
      <c r="R334" s="24" t="s">
        <v>555</v>
      </c>
      <c r="S334" s="172">
        <v>33500</v>
      </c>
      <c r="T334" s="172"/>
      <c r="U334" s="172"/>
      <c r="V334" s="45" t="str">
        <f>IFERROR(IF(U334-T334 &lt;= 0, "", U334-T334), "")</f>
        <v/>
      </c>
      <c r="W334" s="1" t="s">
        <v>65</v>
      </c>
      <c r="X334" s="1" t="s">
        <v>71</v>
      </c>
      <c r="Y334" s="340" t="s">
        <v>554</v>
      </c>
      <c r="Z334" s="175">
        <v>337.9</v>
      </c>
      <c r="AA334" s="173">
        <f>Tabela13[[#This Row],[VALOR/UN]]*Tabela13[[#This Row],[QUAN]]</f>
        <v>675.8</v>
      </c>
      <c r="AB334" s="251" t="str">
        <f>IFERROR(Tabela13[[#This Row],[TOTAL]]/Tabela13[[#This Row],[Km Rodado]],"")</f>
        <v/>
      </c>
    </row>
    <row r="335" spans="1:28" hidden="1">
      <c r="C335" s="30" t="s">
        <v>415</v>
      </c>
      <c r="D335" s="53">
        <v>45006</v>
      </c>
      <c r="F335" s="7" t="s">
        <v>514</v>
      </c>
      <c r="G335" s="1" t="s">
        <v>58</v>
      </c>
      <c r="H335" s="1" t="s">
        <v>5</v>
      </c>
      <c r="I335" s="351" t="s">
        <v>104</v>
      </c>
      <c r="J335" s="1">
        <v>2</v>
      </c>
      <c r="K335" s="1">
        <v>15</v>
      </c>
      <c r="L335" s="1" t="s">
        <v>24</v>
      </c>
      <c r="M335" s="1" t="s">
        <v>75</v>
      </c>
      <c r="N335" s="1" t="s">
        <v>534</v>
      </c>
      <c r="O335" s="1" t="s">
        <v>535</v>
      </c>
      <c r="P335" s="1" t="s">
        <v>69</v>
      </c>
      <c r="Q335" s="1" t="s">
        <v>77</v>
      </c>
      <c r="R335" s="24" t="s">
        <v>555</v>
      </c>
      <c r="S335" s="172">
        <v>33500</v>
      </c>
      <c r="T335" s="172"/>
      <c r="U335" s="172"/>
      <c r="V335" s="45" t="str">
        <f>IFERROR(IF(U335-T335 &lt;= 0, "", U335-T335), "")</f>
        <v/>
      </c>
      <c r="W335" s="1" t="s">
        <v>65</v>
      </c>
      <c r="X335" s="1" t="s">
        <v>71</v>
      </c>
      <c r="Y335" s="340" t="s">
        <v>554</v>
      </c>
      <c r="Z335" s="175">
        <v>338.9</v>
      </c>
      <c r="AA335" s="173">
        <f>Tabela13[[#This Row],[VALOR/UN]]*Tabela13[[#This Row],[QUAN]]</f>
        <v>677.8</v>
      </c>
      <c r="AB335" s="251" t="str">
        <f>IFERROR(Tabela13[[#This Row],[TOTAL]]/Tabela13[[#This Row],[Km Rodado]],"")</f>
        <v/>
      </c>
    </row>
    <row r="336" spans="1:28" hidden="1">
      <c r="C336" s="30" t="s">
        <v>415</v>
      </c>
      <c r="D336" s="53">
        <v>45015</v>
      </c>
      <c r="F336" s="7" t="s">
        <v>514</v>
      </c>
      <c r="G336" s="1" t="s">
        <v>58</v>
      </c>
      <c r="H336" s="1" t="s">
        <v>12</v>
      </c>
      <c r="I336" s="351" t="s">
        <v>74</v>
      </c>
      <c r="J336" s="1">
        <v>2</v>
      </c>
      <c r="K336" s="1">
        <v>16</v>
      </c>
      <c r="L336" s="1" t="s">
        <v>22</v>
      </c>
      <c r="M336" s="1" t="s">
        <v>60</v>
      </c>
      <c r="N336" s="1" t="s">
        <v>67</v>
      </c>
      <c r="O336" s="1" t="s">
        <v>68</v>
      </c>
      <c r="P336" s="1" t="s">
        <v>69</v>
      </c>
      <c r="Q336" s="1" t="s">
        <v>63</v>
      </c>
      <c r="R336" s="24" t="s">
        <v>556</v>
      </c>
      <c r="S336" s="172">
        <v>194424</v>
      </c>
      <c r="T336" s="172"/>
      <c r="U336" s="172"/>
      <c r="V336" s="45" t="str">
        <f>IFERROR(IF(U336-T336 &lt;= 0, "", U336-T336), "")</f>
        <v/>
      </c>
      <c r="W336" s="1" t="s">
        <v>65</v>
      </c>
      <c r="X336" s="1" t="s">
        <v>71</v>
      </c>
      <c r="Y336" s="339">
        <v>1293</v>
      </c>
      <c r="Z336" s="175">
        <v>597</v>
      </c>
      <c r="AA336" s="173">
        <f>Tabela13[[#This Row],[VALOR/UN]]*Tabela13[[#This Row],[QUAN]]</f>
        <v>1194</v>
      </c>
      <c r="AB336" s="251" t="str">
        <f>IFERROR(Tabela13[[#This Row],[TOTAL]]/Tabela13[[#This Row],[Km Rodado]],"")</f>
        <v/>
      </c>
    </row>
    <row r="337" spans="3:28" hidden="1">
      <c r="C337" s="30" t="s">
        <v>415</v>
      </c>
      <c r="D337" s="53">
        <v>45015</v>
      </c>
      <c r="F337" s="7" t="s">
        <v>514</v>
      </c>
      <c r="G337" s="1" t="s">
        <v>58</v>
      </c>
      <c r="H337" s="1" t="s">
        <v>12</v>
      </c>
      <c r="I337" s="351" t="s">
        <v>74</v>
      </c>
      <c r="J337" s="1">
        <v>2</v>
      </c>
      <c r="K337" s="1">
        <v>16</v>
      </c>
      <c r="L337" s="1" t="s">
        <v>24</v>
      </c>
      <c r="M337" s="1" t="s">
        <v>60</v>
      </c>
      <c r="N337" s="1" t="s">
        <v>67</v>
      </c>
      <c r="O337" s="1" t="s">
        <v>68</v>
      </c>
      <c r="P337" s="1" t="s">
        <v>69</v>
      </c>
      <c r="Q337" s="1" t="s">
        <v>63</v>
      </c>
      <c r="R337" s="24" t="s">
        <v>556</v>
      </c>
      <c r="S337" s="172">
        <v>194424</v>
      </c>
      <c r="T337" s="172"/>
      <c r="U337" s="172"/>
      <c r="V337" s="45" t="str">
        <f>IFERROR(IF(U337-T337 &lt;= 0, "", U337-T337), "")</f>
        <v/>
      </c>
      <c r="W337" s="1" t="s">
        <v>65</v>
      </c>
      <c r="X337" s="1" t="s">
        <v>71</v>
      </c>
      <c r="Y337" s="339">
        <v>1293</v>
      </c>
      <c r="Z337" s="175">
        <v>597</v>
      </c>
      <c r="AA337" s="173">
        <f>Tabela13[[#This Row],[VALOR/UN]]*Tabela13[[#This Row],[QUAN]]</f>
        <v>1194</v>
      </c>
      <c r="AB337" s="251" t="str">
        <f>IFERROR(Tabela13[[#This Row],[TOTAL]]/Tabela13[[#This Row],[Km Rodado]],"")</f>
        <v/>
      </c>
    </row>
    <row r="338" spans="3:28" hidden="1">
      <c r="C338" s="30" t="s">
        <v>415</v>
      </c>
      <c r="D338" s="53">
        <v>45015</v>
      </c>
      <c r="F338" s="7" t="s">
        <v>514</v>
      </c>
      <c r="G338" s="1" t="s">
        <v>58</v>
      </c>
      <c r="H338" s="1" t="s">
        <v>12</v>
      </c>
      <c r="I338" s="351" t="s">
        <v>165</v>
      </c>
      <c r="J338" s="1">
        <v>2</v>
      </c>
      <c r="K338" s="1">
        <v>15</v>
      </c>
      <c r="L338" s="1" t="s">
        <v>22</v>
      </c>
      <c r="M338" s="1" t="s">
        <v>75</v>
      </c>
      <c r="N338" s="1" t="s">
        <v>224</v>
      </c>
      <c r="O338" s="1" t="s">
        <v>224</v>
      </c>
      <c r="P338" s="1" t="s">
        <v>69</v>
      </c>
      <c r="Q338" s="1" t="s">
        <v>77</v>
      </c>
      <c r="R338" s="24" t="s">
        <v>450</v>
      </c>
      <c r="S338" s="172">
        <v>25000</v>
      </c>
      <c r="T338" s="172"/>
      <c r="U338" s="172"/>
      <c r="V338" s="45" t="str">
        <f>IFERROR(IF(U338-T338 &lt;= 0, "", U338-T338), "")</f>
        <v/>
      </c>
      <c r="W338" s="1" t="s">
        <v>65</v>
      </c>
      <c r="X338" s="1" t="s">
        <v>71</v>
      </c>
      <c r="Y338" s="340" t="s">
        <v>557</v>
      </c>
      <c r="Z338" s="175">
        <v>337.9</v>
      </c>
      <c r="AA338" s="173">
        <f>Tabela13[[#This Row],[VALOR/UN]]*Tabela13[[#This Row],[QUAN]]</f>
        <v>675.8</v>
      </c>
      <c r="AB338" s="251" t="str">
        <f>IFERROR(Tabela13[[#This Row],[TOTAL]]/Tabela13[[#This Row],[Km Rodado]],"")</f>
        <v/>
      </c>
    </row>
    <row r="339" spans="3:28" hidden="1">
      <c r="C339" s="30" t="s">
        <v>415</v>
      </c>
      <c r="D339" s="53">
        <v>45016</v>
      </c>
      <c r="F339" s="7" t="s">
        <v>514</v>
      </c>
      <c r="G339" s="1" t="s">
        <v>58</v>
      </c>
      <c r="H339" s="1" t="s">
        <v>12</v>
      </c>
      <c r="I339" s="351" t="s">
        <v>99</v>
      </c>
      <c r="J339" s="1">
        <v>2</v>
      </c>
      <c r="K339" s="1">
        <v>14</v>
      </c>
      <c r="L339" s="1" t="s">
        <v>22</v>
      </c>
      <c r="M339" s="1" t="s">
        <v>84</v>
      </c>
      <c r="N339" s="1" t="s">
        <v>153</v>
      </c>
      <c r="O339" s="1" t="s">
        <v>154</v>
      </c>
      <c r="P339" s="1" t="s">
        <v>69</v>
      </c>
      <c r="Q339" s="1" t="s">
        <v>87</v>
      </c>
      <c r="R339" s="24" t="s">
        <v>244</v>
      </c>
      <c r="S339" s="172">
        <v>141500</v>
      </c>
      <c r="T339" s="172"/>
      <c r="U339" s="172"/>
      <c r="V339" s="45" t="str">
        <f>IFERROR(IF(U339-T339 &lt;= 0, "", U339-T339), "")</f>
        <v/>
      </c>
      <c r="W339" s="1" t="s">
        <v>65</v>
      </c>
      <c r="X339" s="1" t="s">
        <v>155</v>
      </c>
      <c r="Y339" s="339">
        <v>24150</v>
      </c>
      <c r="Z339" s="175">
        <v>268.10000000000002</v>
      </c>
      <c r="AA339" s="173">
        <f>Tabela13[[#This Row],[VALOR/UN]]*Tabela13[[#This Row],[QUAN]]</f>
        <v>536.20000000000005</v>
      </c>
      <c r="AB339" s="251" t="str">
        <f>IFERROR(Tabela13[[#This Row],[TOTAL]]/Tabela13[[#This Row],[Km Rodado]],"")</f>
        <v/>
      </c>
    </row>
    <row r="340" spans="3:28" hidden="1">
      <c r="C340" s="30" t="s">
        <v>415</v>
      </c>
      <c r="D340" s="53">
        <v>45016</v>
      </c>
      <c r="F340" s="7" t="s">
        <v>514</v>
      </c>
      <c r="G340" s="1" t="s">
        <v>58</v>
      </c>
      <c r="H340" s="1" t="s">
        <v>12</v>
      </c>
      <c r="I340" s="351" t="s">
        <v>99</v>
      </c>
      <c r="J340" s="1">
        <v>2</v>
      </c>
      <c r="K340" s="1">
        <v>14</v>
      </c>
      <c r="L340" s="1" t="s">
        <v>22</v>
      </c>
      <c r="M340" s="1" t="s">
        <v>84</v>
      </c>
      <c r="N340" s="1" t="s">
        <v>153</v>
      </c>
      <c r="O340" s="1" t="s">
        <v>154</v>
      </c>
      <c r="P340" s="1" t="s">
        <v>69</v>
      </c>
      <c r="Q340" s="1" t="s">
        <v>87</v>
      </c>
      <c r="R340" s="24" t="s">
        <v>114</v>
      </c>
      <c r="S340" s="172">
        <v>83838</v>
      </c>
      <c r="T340" s="172"/>
      <c r="U340" s="172"/>
      <c r="V340" s="45" t="str">
        <f>IFERROR(IF(U340-T340 &lt;= 0, "", U340-T340), "")</f>
        <v/>
      </c>
      <c r="W340" s="1" t="s">
        <v>65</v>
      </c>
      <c r="X340" s="1" t="s">
        <v>155</v>
      </c>
      <c r="Y340" s="339">
        <v>24150</v>
      </c>
      <c r="Z340" s="175">
        <v>268.10000000000002</v>
      </c>
      <c r="AA340" s="173">
        <f>Tabela13[[#This Row],[VALOR/UN]]*Tabela13[[#This Row],[QUAN]]</f>
        <v>536.20000000000005</v>
      </c>
      <c r="AB340" s="251" t="str">
        <f>IFERROR(Tabela13[[#This Row],[TOTAL]]/Tabela13[[#This Row],[Km Rodado]],"")</f>
        <v/>
      </c>
    </row>
    <row r="341" spans="3:28" hidden="1">
      <c r="C341" s="30" t="s">
        <v>415</v>
      </c>
      <c r="D341" s="53">
        <v>45017</v>
      </c>
      <c r="F341" s="7" t="s">
        <v>514</v>
      </c>
      <c r="G341" s="1" t="s">
        <v>58</v>
      </c>
      <c r="H341" s="1" t="s">
        <v>5</v>
      </c>
      <c r="I341" s="351" t="s">
        <v>107</v>
      </c>
      <c r="J341" s="1">
        <v>2</v>
      </c>
      <c r="K341" s="1">
        <v>16</v>
      </c>
      <c r="L341" s="1" t="s">
        <v>22</v>
      </c>
      <c r="M341" s="1" t="s">
        <v>60</v>
      </c>
      <c r="N341" s="1" t="s">
        <v>67</v>
      </c>
      <c r="O341" s="1" t="s">
        <v>68</v>
      </c>
      <c r="P341" s="1" t="s">
        <v>69</v>
      </c>
      <c r="Q341" s="1" t="s">
        <v>63</v>
      </c>
      <c r="R341" s="24" t="s">
        <v>117</v>
      </c>
      <c r="S341" s="172">
        <v>198905</v>
      </c>
      <c r="T341" s="172"/>
      <c r="U341" s="172"/>
      <c r="V341" s="45" t="str">
        <f>IFERROR(IF(U341-T341 &lt;= 0, "", U341-T341), "")</f>
        <v/>
      </c>
      <c r="W341" s="1" t="s">
        <v>65</v>
      </c>
      <c r="X341" s="1" t="s">
        <v>71</v>
      </c>
      <c r="Y341" s="339">
        <v>1293</v>
      </c>
      <c r="Z341" s="175">
        <v>597</v>
      </c>
      <c r="AA341" s="173">
        <f>Tabela13[[#This Row],[VALOR/UN]]*Tabela13[[#This Row],[QUAN]]</f>
        <v>1194</v>
      </c>
      <c r="AB341" s="251" t="str">
        <f>IFERROR(Tabela13[[#This Row],[TOTAL]]/Tabela13[[#This Row],[Km Rodado]],"")</f>
        <v/>
      </c>
    </row>
    <row r="342" spans="3:28" hidden="1">
      <c r="C342" s="186" t="s">
        <v>415</v>
      </c>
      <c r="D342" s="53">
        <v>45023</v>
      </c>
      <c r="F342" s="7" t="s">
        <v>514</v>
      </c>
      <c r="G342" s="1" t="s">
        <v>58</v>
      </c>
      <c r="H342" s="1" t="s">
        <v>14</v>
      </c>
      <c r="I342" s="351" t="s">
        <v>132</v>
      </c>
      <c r="J342" s="1">
        <v>2</v>
      </c>
      <c r="K342" s="1">
        <v>16</v>
      </c>
      <c r="L342" s="1" t="s">
        <v>24</v>
      </c>
      <c r="M342" s="1" t="s">
        <v>60</v>
      </c>
      <c r="N342" s="1" t="s">
        <v>67</v>
      </c>
      <c r="O342" s="1" t="s">
        <v>68</v>
      </c>
      <c r="P342" s="1" t="s">
        <v>69</v>
      </c>
      <c r="Q342" s="1" t="s">
        <v>63</v>
      </c>
      <c r="R342" s="24" t="s">
        <v>558</v>
      </c>
      <c r="S342" s="172">
        <v>96985</v>
      </c>
      <c r="T342" s="172"/>
      <c r="U342" s="172"/>
      <c r="V342" s="45" t="str">
        <f>IFERROR(IF(U342-T342 &lt;= 0, "", U342-T342), "")</f>
        <v/>
      </c>
      <c r="W342" s="1" t="s">
        <v>65</v>
      </c>
      <c r="X342" s="1" t="s">
        <v>71</v>
      </c>
      <c r="Y342" s="340">
        <v>1274</v>
      </c>
      <c r="Z342" s="175">
        <v>597</v>
      </c>
      <c r="AA342" s="173">
        <f>Tabela13[[#This Row],[VALOR/UN]]*Tabela13[[#This Row],[QUAN]]</f>
        <v>1194</v>
      </c>
      <c r="AB342" s="251" t="str">
        <f>IFERROR(Tabela13[[#This Row],[TOTAL]]/Tabela13[[#This Row],[Km Rodado]],"")</f>
        <v/>
      </c>
    </row>
    <row r="343" spans="3:28" hidden="1">
      <c r="C343" s="30" t="s">
        <v>415</v>
      </c>
      <c r="D343" s="53">
        <v>45023</v>
      </c>
      <c r="F343" s="7" t="s">
        <v>514</v>
      </c>
      <c r="G343" s="1" t="s">
        <v>58</v>
      </c>
      <c r="H343" s="1" t="s">
        <v>5</v>
      </c>
      <c r="I343" s="351" t="s">
        <v>80</v>
      </c>
      <c r="J343" s="1">
        <v>2</v>
      </c>
      <c r="K343" s="1">
        <v>16</v>
      </c>
      <c r="L343" s="1" t="s">
        <v>22</v>
      </c>
      <c r="M343" s="1" t="s">
        <v>60</v>
      </c>
      <c r="N343" s="1" t="s">
        <v>67</v>
      </c>
      <c r="O343" s="1" t="s">
        <v>68</v>
      </c>
      <c r="P343" s="1" t="s">
        <v>69</v>
      </c>
      <c r="Q343" s="1" t="s">
        <v>63</v>
      </c>
      <c r="R343" s="24" t="s">
        <v>183</v>
      </c>
      <c r="S343" s="172">
        <v>94686</v>
      </c>
      <c r="T343" s="172"/>
      <c r="U343" s="172">
        <f>Tabela13[[#This Row],[KM SOLICITADO]]-S342</f>
        <v>-2299</v>
      </c>
      <c r="V343" s="45" t="str">
        <f>IFERROR(IF(U343-T343 &lt;= 0, "", U343-T343), "")</f>
        <v/>
      </c>
      <c r="W343" s="1" t="s">
        <v>65</v>
      </c>
      <c r="X343" s="1" t="s">
        <v>71</v>
      </c>
      <c r="Y343" s="340">
        <v>1274</v>
      </c>
      <c r="Z343" s="175">
        <v>597</v>
      </c>
      <c r="AA343" s="173">
        <f>Tabela13[[#This Row],[VALOR/UN]]*Tabela13[[#This Row],[QUAN]]</f>
        <v>1194</v>
      </c>
      <c r="AB343" s="251" t="str">
        <f>IFERROR(Tabela13[[#This Row],[TOTAL]]/Tabela13[[#This Row],[Km Rodado]],"")</f>
        <v/>
      </c>
    </row>
    <row r="344" spans="3:28" hidden="1">
      <c r="C344" s="30" t="s">
        <v>415</v>
      </c>
      <c r="D344" s="53">
        <v>45023</v>
      </c>
      <c r="F344" s="7" t="s">
        <v>514</v>
      </c>
      <c r="G344" s="1" t="s">
        <v>58</v>
      </c>
      <c r="H344" s="1" t="s">
        <v>14</v>
      </c>
      <c r="I344" s="351" t="s">
        <v>132</v>
      </c>
      <c r="J344" s="1">
        <v>2</v>
      </c>
      <c r="K344" s="1">
        <v>16</v>
      </c>
      <c r="L344" s="1" t="s">
        <v>24</v>
      </c>
      <c r="M344" s="1" t="s">
        <v>60</v>
      </c>
      <c r="N344" s="1" t="s">
        <v>67</v>
      </c>
      <c r="O344" s="1" t="s">
        <v>68</v>
      </c>
      <c r="P344" s="1" t="s">
        <v>69</v>
      </c>
      <c r="Q344" s="1" t="s">
        <v>63</v>
      </c>
      <c r="R344" s="24" t="s">
        <v>559</v>
      </c>
      <c r="S344" s="172">
        <v>18423</v>
      </c>
      <c r="T344" s="172"/>
      <c r="U344" s="172"/>
      <c r="V344" s="45" t="str">
        <f>IFERROR(IF(U344-T344 &lt;= 0, "", U344-T344), "")</f>
        <v/>
      </c>
      <c r="W344" s="1" t="s">
        <v>65</v>
      </c>
      <c r="X344" s="1" t="s">
        <v>71</v>
      </c>
      <c r="Y344" s="340">
        <v>1274</v>
      </c>
      <c r="Z344" s="175">
        <v>597</v>
      </c>
      <c r="AA344" s="173">
        <f>Tabela13[[#This Row],[VALOR/UN]]*Tabela13[[#This Row],[QUAN]]</f>
        <v>1194</v>
      </c>
      <c r="AB344" s="251" t="str">
        <f>IFERROR(Tabela13[[#This Row],[TOTAL]]/Tabela13[[#This Row],[Km Rodado]],"")</f>
        <v/>
      </c>
    </row>
    <row r="345" spans="3:28" hidden="1">
      <c r="C345" s="30" t="s">
        <v>415</v>
      </c>
      <c r="D345" s="53">
        <v>45023</v>
      </c>
      <c r="F345" s="7" t="s">
        <v>514</v>
      </c>
      <c r="G345" s="1" t="s">
        <v>58</v>
      </c>
      <c r="H345" s="1" t="s">
        <v>14</v>
      </c>
      <c r="I345" s="351" t="s">
        <v>132</v>
      </c>
      <c r="J345" s="1">
        <v>2</v>
      </c>
      <c r="K345" s="1">
        <v>16</v>
      </c>
      <c r="L345" s="1" t="s">
        <v>22</v>
      </c>
      <c r="M345" s="1" t="s">
        <v>60</v>
      </c>
      <c r="N345" s="1" t="s">
        <v>67</v>
      </c>
      <c r="O345" s="1" t="s">
        <v>68</v>
      </c>
      <c r="P345" s="1" t="s">
        <v>69</v>
      </c>
      <c r="Q345" s="1" t="s">
        <v>63</v>
      </c>
      <c r="R345" s="24" t="s">
        <v>560</v>
      </c>
      <c r="S345" s="172">
        <v>13582</v>
      </c>
      <c r="T345" s="172"/>
      <c r="U345" s="172"/>
      <c r="V345" s="45" t="str">
        <f>IFERROR(IF(U345-T345 &lt;= 0, "", U345-T345), "")</f>
        <v/>
      </c>
      <c r="W345" s="1" t="s">
        <v>65</v>
      </c>
      <c r="X345" s="1" t="s">
        <v>71</v>
      </c>
      <c r="Y345" s="340">
        <v>1274</v>
      </c>
      <c r="Z345" s="175">
        <v>597</v>
      </c>
      <c r="AA345" s="173">
        <f>Tabela13[[#This Row],[VALOR/UN]]*Tabela13[[#This Row],[QUAN]]</f>
        <v>1194</v>
      </c>
      <c r="AB345" s="251" t="str">
        <f>IFERROR(Tabela13[[#This Row],[TOTAL]]/Tabela13[[#This Row],[Km Rodado]],"")</f>
        <v/>
      </c>
    </row>
    <row r="346" spans="3:28" hidden="1">
      <c r="C346" s="30" t="s">
        <v>415</v>
      </c>
      <c r="D346" s="53">
        <v>45026</v>
      </c>
      <c r="F346" s="7" t="s">
        <v>514</v>
      </c>
      <c r="G346" s="1" t="s">
        <v>58</v>
      </c>
      <c r="H346" s="1" t="s">
        <v>5</v>
      </c>
      <c r="I346" s="351" t="s">
        <v>83</v>
      </c>
      <c r="J346" s="1">
        <v>2</v>
      </c>
      <c r="K346" s="1">
        <v>16</v>
      </c>
      <c r="L346" s="1" t="s">
        <v>24</v>
      </c>
      <c r="M346" s="1" t="s">
        <v>60</v>
      </c>
      <c r="N346" s="1" t="s">
        <v>67</v>
      </c>
      <c r="O346" s="1" t="s">
        <v>68</v>
      </c>
      <c r="P346" s="1" t="s">
        <v>69</v>
      </c>
      <c r="Q346" s="1" t="s">
        <v>63</v>
      </c>
      <c r="R346" s="24" t="s">
        <v>98</v>
      </c>
      <c r="S346" s="172">
        <v>106000</v>
      </c>
      <c r="T346" s="172"/>
      <c r="U346" s="172"/>
      <c r="V346" s="45" t="str">
        <f>IFERROR(IF(U346-T346 &lt;= 0, "", U346-T346), "")</f>
        <v/>
      </c>
      <c r="W346" s="1" t="s">
        <v>65</v>
      </c>
      <c r="X346" s="1" t="s">
        <v>71</v>
      </c>
      <c r="Y346" s="340">
        <v>1274</v>
      </c>
      <c r="Z346" s="175">
        <v>597</v>
      </c>
      <c r="AA346" s="173">
        <f>Tabela13[[#This Row],[VALOR/UN]]*Tabela13[[#This Row],[QUAN]]</f>
        <v>1194</v>
      </c>
      <c r="AB346" s="251" t="str">
        <f>IFERROR(Tabela13[[#This Row],[TOTAL]]/Tabela13[[#This Row],[Km Rodado]],"")</f>
        <v/>
      </c>
    </row>
    <row r="347" spans="3:28" hidden="1">
      <c r="C347" s="30" t="s">
        <v>415</v>
      </c>
      <c r="D347" s="53">
        <v>45026</v>
      </c>
      <c r="F347" s="7" t="s">
        <v>514</v>
      </c>
      <c r="G347" s="1" t="s">
        <v>58</v>
      </c>
      <c r="H347" s="1" t="s">
        <v>5</v>
      </c>
      <c r="I347" s="351" t="s">
        <v>83</v>
      </c>
      <c r="J347" s="1">
        <v>2</v>
      </c>
      <c r="K347" s="1">
        <v>16</v>
      </c>
      <c r="L347" s="1" t="s">
        <v>24</v>
      </c>
      <c r="M347" s="1" t="s">
        <v>60</v>
      </c>
      <c r="N347" s="1" t="s">
        <v>67</v>
      </c>
      <c r="O347" s="1" t="s">
        <v>68</v>
      </c>
      <c r="P347" s="1" t="s">
        <v>69</v>
      </c>
      <c r="Q347" s="1" t="s">
        <v>63</v>
      </c>
      <c r="R347" s="24" t="s">
        <v>237</v>
      </c>
      <c r="S347" s="172">
        <v>78000</v>
      </c>
      <c r="T347" s="172"/>
      <c r="U347" s="172"/>
      <c r="V347" s="45" t="str">
        <f>IFERROR(IF(U347-T347 &lt;= 0, "", U347-T347), "")</f>
        <v/>
      </c>
      <c r="W347" s="1" t="s">
        <v>65</v>
      </c>
      <c r="X347" s="1" t="s">
        <v>71</v>
      </c>
      <c r="Y347" s="340">
        <v>1274</v>
      </c>
      <c r="Z347" s="175">
        <v>597</v>
      </c>
      <c r="AA347" s="173">
        <f>Tabela13[[#This Row],[VALOR/UN]]*Tabela13[[#This Row],[QUAN]]</f>
        <v>1194</v>
      </c>
      <c r="AB347" s="251" t="str">
        <f>IFERROR(Tabela13[[#This Row],[TOTAL]]/Tabela13[[#This Row],[Km Rodado]],"")</f>
        <v/>
      </c>
    </row>
    <row r="348" spans="3:28" hidden="1">
      <c r="C348" s="30" t="s">
        <v>415</v>
      </c>
      <c r="D348" s="53">
        <v>45026</v>
      </c>
      <c r="F348" s="7" t="s">
        <v>514</v>
      </c>
      <c r="G348" s="1" t="s">
        <v>58</v>
      </c>
      <c r="H348" s="1" t="s">
        <v>5</v>
      </c>
      <c r="I348" s="351" t="s">
        <v>83</v>
      </c>
      <c r="J348" s="1">
        <v>2</v>
      </c>
      <c r="K348" s="1">
        <v>14</v>
      </c>
      <c r="L348" s="1" t="s">
        <v>24</v>
      </c>
      <c r="M348" s="1" t="s">
        <v>84</v>
      </c>
      <c r="N348" s="1" t="s">
        <v>153</v>
      </c>
      <c r="O348" s="1" t="s">
        <v>154</v>
      </c>
      <c r="P348" s="1" t="s">
        <v>69</v>
      </c>
      <c r="Q348" s="1" t="s">
        <v>87</v>
      </c>
      <c r="R348" s="24" t="s">
        <v>272</v>
      </c>
      <c r="S348" s="172">
        <v>66000</v>
      </c>
      <c r="T348" s="172"/>
      <c r="U348" s="172"/>
      <c r="V348" s="45" t="str">
        <f>IFERROR(IF(U348-T348 &lt;= 0, "", U348-T348), "")</f>
        <v/>
      </c>
      <c r="W348" s="1" t="s">
        <v>65</v>
      </c>
      <c r="X348" s="1" t="s">
        <v>155</v>
      </c>
      <c r="Y348" s="339">
        <v>24150</v>
      </c>
      <c r="Z348" s="175">
        <v>268</v>
      </c>
      <c r="AA348" s="173">
        <f>Tabela13[[#This Row],[VALOR/UN]]*Tabela13[[#This Row],[QUAN]]</f>
        <v>536</v>
      </c>
      <c r="AB348" s="251" t="str">
        <f>IFERROR(Tabela13[[#This Row],[TOTAL]]/Tabela13[[#This Row],[Km Rodado]],"")</f>
        <v/>
      </c>
    </row>
    <row r="349" spans="3:28" hidden="1">
      <c r="C349" s="30" t="s">
        <v>415</v>
      </c>
      <c r="D349" s="53">
        <v>45029</v>
      </c>
      <c r="F349" s="7" t="s">
        <v>422</v>
      </c>
      <c r="G349" s="1" t="s">
        <v>58</v>
      </c>
      <c r="H349" s="1" t="s">
        <v>5</v>
      </c>
      <c r="I349" s="351" t="s">
        <v>80</v>
      </c>
      <c r="J349" s="1">
        <v>2</v>
      </c>
      <c r="K349" s="1">
        <v>14</v>
      </c>
      <c r="L349" s="1" t="s">
        <v>22</v>
      </c>
      <c r="M349" s="1" t="s">
        <v>84</v>
      </c>
      <c r="N349" s="1" t="s">
        <v>153</v>
      </c>
      <c r="O349" s="1" t="s">
        <v>154</v>
      </c>
      <c r="P349" s="1" t="s">
        <v>69</v>
      </c>
      <c r="Q349" s="1" t="s">
        <v>87</v>
      </c>
      <c r="R349" s="223" t="s">
        <v>561</v>
      </c>
      <c r="S349" s="172">
        <v>78158</v>
      </c>
      <c r="T349" s="172"/>
      <c r="U349" s="172"/>
      <c r="V349" s="45" t="str">
        <f>IFERROR(IF(U349-T349 &lt;= 0, "", U349-T349), "")</f>
        <v/>
      </c>
      <c r="W349" s="1" t="s">
        <v>65</v>
      </c>
      <c r="X349" s="1" t="s">
        <v>155</v>
      </c>
      <c r="Y349" s="339" t="s">
        <v>562</v>
      </c>
      <c r="Z349" s="175">
        <v>258.14999999999998</v>
      </c>
      <c r="AA349" s="173">
        <f>Tabela13[[#This Row],[VALOR/UN]]*Tabela13[[#This Row],[QUAN]]</f>
        <v>516.29999999999995</v>
      </c>
      <c r="AB349" s="251" t="str">
        <f>IFERROR(Tabela13[[#This Row],[TOTAL]]/Tabela13[[#This Row],[Km Rodado]],"")</f>
        <v/>
      </c>
    </row>
    <row r="350" spans="3:28" hidden="1">
      <c r="C350" s="30" t="s">
        <v>415</v>
      </c>
      <c r="D350" s="53">
        <v>45029</v>
      </c>
      <c r="F350" s="7" t="s">
        <v>422</v>
      </c>
      <c r="G350" s="1" t="s">
        <v>58</v>
      </c>
      <c r="H350" s="1" t="s">
        <v>5</v>
      </c>
      <c r="I350" s="351" t="s">
        <v>80</v>
      </c>
      <c r="J350" s="1">
        <v>2</v>
      </c>
      <c r="K350" s="1">
        <v>14</v>
      </c>
      <c r="L350" s="1" t="s">
        <v>24</v>
      </c>
      <c r="M350" s="1" t="s">
        <v>84</v>
      </c>
      <c r="N350" s="1" t="s">
        <v>153</v>
      </c>
      <c r="O350" s="1" t="s">
        <v>154</v>
      </c>
      <c r="P350" s="1" t="s">
        <v>69</v>
      </c>
      <c r="Q350" s="1" t="s">
        <v>87</v>
      </c>
      <c r="R350" s="223" t="s">
        <v>561</v>
      </c>
      <c r="S350" s="172">
        <v>78158</v>
      </c>
      <c r="T350" s="172"/>
      <c r="U350" s="172"/>
      <c r="V350" s="45" t="str">
        <f>IFERROR(IF(U350-T350 &lt;= 0, "", U350-T350), "")</f>
        <v/>
      </c>
      <c r="W350" s="1" t="s">
        <v>65</v>
      </c>
      <c r="X350" s="1" t="s">
        <v>155</v>
      </c>
      <c r="Y350" s="339" t="s">
        <v>562</v>
      </c>
      <c r="Z350" s="175">
        <v>258.14999999999998</v>
      </c>
      <c r="AA350" s="173">
        <f>Tabela13[[#This Row],[VALOR/UN]]*Tabela13[[#This Row],[QUAN]]</f>
        <v>516.29999999999995</v>
      </c>
      <c r="AB350" s="251" t="str">
        <f>IFERROR(Tabela13[[#This Row],[TOTAL]]/Tabela13[[#This Row],[Km Rodado]],"")</f>
        <v/>
      </c>
    </row>
    <row r="351" spans="3:28" hidden="1">
      <c r="C351" s="30" t="s">
        <v>415</v>
      </c>
      <c r="D351" s="53">
        <v>45029</v>
      </c>
      <c r="F351" s="7" t="s">
        <v>422</v>
      </c>
      <c r="G351" s="1" t="s">
        <v>58</v>
      </c>
      <c r="H351" s="1" t="s">
        <v>12</v>
      </c>
      <c r="I351" s="351" t="s">
        <v>99</v>
      </c>
      <c r="J351" s="1">
        <v>2</v>
      </c>
      <c r="K351" s="1">
        <v>14</v>
      </c>
      <c r="L351" s="1" t="s">
        <v>24</v>
      </c>
      <c r="M351" s="1" t="s">
        <v>84</v>
      </c>
      <c r="N351" s="1" t="s">
        <v>153</v>
      </c>
      <c r="O351" s="1" t="s">
        <v>154</v>
      </c>
      <c r="P351" s="1" t="s">
        <v>69</v>
      </c>
      <c r="Q351" s="1" t="s">
        <v>87</v>
      </c>
      <c r="R351" s="24" t="s">
        <v>500</v>
      </c>
      <c r="S351" s="172">
        <v>141873</v>
      </c>
      <c r="T351" s="172"/>
      <c r="U351" s="172"/>
      <c r="V351" s="45" t="str">
        <f>IFERROR(IF(U351-T351 &lt;= 0, "", U351-T351), "")</f>
        <v/>
      </c>
      <c r="W351" s="1" t="s">
        <v>65</v>
      </c>
      <c r="X351" s="1" t="s">
        <v>155</v>
      </c>
      <c r="Y351" s="339" t="s">
        <v>562</v>
      </c>
      <c r="Z351" s="175">
        <v>258.14999999999998</v>
      </c>
      <c r="AA351" s="173">
        <f>Tabela13[[#This Row],[VALOR/UN]]*Tabela13[[#This Row],[QUAN]]</f>
        <v>516.29999999999995</v>
      </c>
      <c r="AB351" s="251" t="str">
        <f>IFERROR(Tabela13[[#This Row],[TOTAL]]/Tabela13[[#This Row],[Km Rodado]],"")</f>
        <v/>
      </c>
    </row>
    <row r="352" spans="3:28" hidden="1">
      <c r="C352" s="30" t="s">
        <v>415</v>
      </c>
      <c r="D352" s="53">
        <v>45029</v>
      </c>
      <c r="F352" s="7" t="s">
        <v>422</v>
      </c>
      <c r="G352" s="1" t="s">
        <v>58</v>
      </c>
      <c r="H352" s="1" t="s">
        <v>12</v>
      </c>
      <c r="I352" s="351" t="s">
        <v>99</v>
      </c>
      <c r="J352" s="1">
        <v>2</v>
      </c>
      <c r="K352" s="1">
        <v>14</v>
      </c>
      <c r="L352" s="1" t="s">
        <v>22</v>
      </c>
      <c r="M352" s="1" t="s">
        <v>84</v>
      </c>
      <c r="N352" s="1" t="s">
        <v>153</v>
      </c>
      <c r="O352" s="1" t="s">
        <v>154</v>
      </c>
      <c r="P352" s="1" t="s">
        <v>69</v>
      </c>
      <c r="Q352" s="1" t="s">
        <v>87</v>
      </c>
      <c r="R352" s="24" t="s">
        <v>500</v>
      </c>
      <c r="S352" s="172">
        <v>141873</v>
      </c>
      <c r="T352" s="172"/>
      <c r="U352" s="172"/>
      <c r="V352" s="45" t="str">
        <f>IFERROR(IF(U352-T352 &lt;= 0, "", U352-T352), "")</f>
        <v/>
      </c>
      <c r="W352" s="1" t="s">
        <v>65</v>
      </c>
      <c r="X352" s="1" t="s">
        <v>155</v>
      </c>
      <c r="Y352" s="339">
        <v>24150</v>
      </c>
      <c r="Z352" s="175">
        <v>268.10000000000002</v>
      </c>
      <c r="AA352" s="173">
        <f>Tabela13[[#This Row],[VALOR/UN]]*Tabela13[[#This Row],[QUAN]]</f>
        <v>536.20000000000005</v>
      </c>
      <c r="AB352" s="251" t="str">
        <f>IFERROR(Tabela13[[#This Row],[TOTAL]]/Tabela13[[#This Row],[Km Rodado]],"")</f>
        <v/>
      </c>
    </row>
    <row r="353" spans="3:28" hidden="1">
      <c r="C353" s="30" t="s">
        <v>415</v>
      </c>
      <c r="D353" s="53">
        <v>45029</v>
      </c>
      <c r="F353" s="7" t="s">
        <v>422</v>
      </c>
      <c r="G353" s="1" t="s">
        <v>58</v>
      </c>
      <c r="H353" s="1" t="s">
        <v>5</v>
      </c>
      <c r="I353" s="351" t="s">
        <v>107</v>
      </c>
      <c r="J353" s="1">
        <v>2</v>
      </c>
      <c r="K353" s="1">
        <v>14</v>
      </c>
      <c r="L353" s="1" t="s">
        <v>22</v>
      </c>
      <c r="M353" s="1" t="s">
        <v>84</v>
      </c>
      <c r="N353" s="1" t="s">
        <v>153</v>
      </c>
      <c r="O353" s="1" t="s">
        <v>154</v>
      </c>
      <c r="P353" s="1" t="s">
        <v>69</v>
      </c>
      <c r="Q353" s="1" t="s">
        <v>87</v>
      </c>
      <c r="R353" s="223" t="s">
        <v>368</v>
      </c>
      <c r="S353" s="172">
        <v>115758</v>
      </c>
      <c r="T353" s="172"/>
      <c r="U353" s="172"/>
      <c r="V353" s="45" t="str">
        <f>IFERROR(IF(U353-T353 &lt;= 0, "", U353-T353), "")</f>
        <v/>
      </c>
      <c r="W353" s="1" t="s">
        <v>65</v>
      </c>
      <c r="X353" s="1" t="s">
        <v>155</v>
      </c>
      <c r="Y353" s="339" t="s">
        <v>562</v>
      </c>
      <c r="Z353" s="175">
        <v>258.14999999999998</v>
      </c>
      <c r="AA353" s="173">
        <f>Tabela13[[#This Row],[VALOR/UN]]*Tabela13[[#This Row],[QUAN]]</f>
        <v>516.29999999999995</v>
      </c>
      <c r="AB353" s="251" t="str">
        <f>IFERROR(Tabela13[[#This Row],[TOTAL]]/Tabela13[[#This Row],[Km Rodado]],"")</f>
        <v/>
      </c>
    </row>
    <row r="354" spans="3:28" hidden="1">
      <c r="C354" s="30" t="s">
        <v>415</v>
      </c>
      <c r="D354" s="53">
        <v>45029</v>
      </c>
      <c r="F354" s="7" t="s">
        <v>422</v>
      </c>
      <c r="G354" s="1" t="s">
        <v>58</v>
      </c>
      <c r="H354" s="1" t="s">
        <v>5</v>
      </c>
      <c r="I354" s="351" t="s">
        <v>107</v>
      </c>
      <c r="J354" s="1">
        <v>2</v>
      </c>
      <c r="K354" s="1">
        <v>14</v>
      </c>
      <c r="L354" s="1" t="s">
        <v>22</v>
      </c>
      <c r="M354" s="1" t="s">
        <v>84</v>
      </c>
      <c r="N354" s="1" t="s">
        <v>153</v>
      </c>
      <c r="O354" s="1" t="s">
        <v>154</v>
      </c>
      <c r="P354" s="1" t="s">
        <v>69</v>
      </c>
      <c r="Q354" s="1" t="s">
        <v>87</v>
      </c>
      <c r="R354" s="223" t="s">
        <v>368</v>
      </c>
      <c r="S354" s="172">
        <v>115758</v>
      </c>
      <c r="T354" s="172"/>
      <c r="U354" s="172"/>
      <c r="V354" s="45" t="str">
        <f>IFERROR(IF(U354-T354 &lt;= 0, "", U354-T354), "")</f>
        <v/>
      </c>
      <c r="W354" s="1" t="s">
        <v>65</v>
      </c>
      <c r="X354" s="1" t="s">
        <v>155</v>
      </c>
      <c r="Y354" s="339" t="s">
        <v>562</v>
      </c>
      <c r="Z354" s="175">
        <v>258.14999999999998</v>
      </c>
      <c r="AA354" s="173">
        <f>Tabela13[[#This Row],[VALOR/UN]]*Tabela13[[#This Row],[QUAN]]</f>
        <v>516.29999999999995</v>
      </c>
      <c r="AB354" s="251" t="str">
        <f>IFERROR(Tabela13[[#This Row],[TOTAL]]/Tabela13[[#This Row],[Km Rodado]],"")</f>
        <v/>
      </c>
    </row>
    <row r="355" spans="3:28" hidden="1">
      <c r="C355" s="30" t="s">
        <v>415</v>
      </c>
      <c r="D355" s="53">
        <v>45029</v>
      </c>
      <c r="F355" s="7" t="s">
        <v>422</v>
      </c>
      <c r="G355" s="1" t="s">
        <v>58</v>
      </c>
      <c r="H355" s="1" t="s">
        <v>12</v>
      </c>
      <c r="I355" s="351" t="s">
        <v>99</v>
      </c>
      <c r="J355" s="1">
        <v>2</v>
      </c>
      <c r="K355" s="1">
        <v>15</v>
      </c>
      <c r="L355" s="1" t="s">
        <v>22</v>
      </c>
      <c r="M355" s="1" t="s">
        <v>75</v>
      </c>
      <c r="N355" s="1" t="s">
        <v>224</v>
      </c>
      <c r="O355" s="1" t="s">
        <v>224</v>
      </c>
      <c r="P355" s="1" t="s">
        <v>69</v>
      </c>
      <c r="Q355" s="1" t="s">
        <v>77</v>
      </c>
      <c r="R355" s="24" t="s">
        <v>563</v>
      </c>
      <c r="S355" s="172">
        <v>26952</v>
      </c>
      <c r="T355" s="172"/>
      <c r="U355" s="172"/>
      <c r="V355" s="45" t="str">
        <f>IFERROR(IF(U355-T355 &lt;= 0, "", U355-T355), "")</f>
        <v/>
      </c>
      <c r="W355" s="1" t="s">
        <v>65</v>
      </c>
      <c r="X355" s="1" t="s">
        <v>71</v>
      </c>
      <c r="Y355" s="340" t="s">
        <v>557</v>
      </c>
      <c r="Z355" s="175">
        <v>337.9</v>
      </c>
      <c r="AA355" s="173">
        <f>Tabela13[[#This Row],[VALOR/UN]]*Tabela13[[#This Row],[QUAN]]</f>
        <v>675.8</v>
      </c>
      <c r="AB355" s="251" t="str">
        <f>IFERROR(Tabela13[[#This Row],[TOTAL]]/Tabela13[[#This Row],[Km Rodado]],"")</f>
        <v/>
      </c>
    </row>
    <row r="356" spans="3:28" hidden="1">
      <c r="C356" s="30" t="s">
        <v>415</v>
      </c>
      <c r="D356" s="53">
        <v>45029</v>
      </c>
      <c r="F356" s="7" t="s">
        <v>422</v>
      </c>
      <c r="G356" s="1" t="s">
        <v>58</v>
      </c>
      <c r="H356" s="1" t="s">
        <v>12</v>
      </c>
      <c r="I356" s="351" t="s">
        <v>99</v>
      </c>
      <c r="J356" s="1">
        <v>2</v>
      </c>
      <c r="K356" s="1">
        <v>15</v>
      </c>
      <c r="L356" s="1" t="s">
        <v>24</v>
      </c>
      <c r="M356" s="1" t="s">
        <v>75</v>
      </c>
      <c r="N356" s="1" t="s">
        <v>534</v>
      </c>
      <c r="O356" s="1" t="s">
        <v>535</v>
      </c>
      <c r="P356" s="1" t="s">
        <v>69</v>
      </c>
      <c r="Q356" s="1" t="s">
        <v>77</v>
      </c>
      <c r="R356" s="24" t="s">
        <v>563</v>
      </c>
      <c r="S356" s="172">
        <v>26952</v>
      </c>
      <c r="T356" s="172"/>
      <c r="U356" s="172"/>
      <c r="V356" s="45" t="str">
        <f>IFERROR(IF(U356-T356 &lt;= 0, "", U356-T356), "")</f>
        <v/>
      </c>
      <c r="W356" s="1" t="s">
        <v>65</v>
      </c>
      <c r="X356" s="1" t="s">
        <v>71</v>
      </c>
      <c r="Y356" s="340" t="s">
        <v>554</v>
      </c>
      <c r="Z356" s="175">
        <v>337.9</v>
      </c>
      <c r="AA356" s="173">
        <f>Tabela13[[#This Row],[VALOR/UN]]*Tabela13[[#This Row],[QUAN]]</f>
        <v>675.8</v>
      </c>
      <c r="AB356" s="251" t="str">
        <f>IFERROR(Tabela13[[#This Row],[TOTAL]]/Tabela13[[#This Row],[Km Rodado]],"")</f>
        <v/>
      </c>
    </row>
    <row r="357" spans="3:28" hidden="1">
      <c r="C357" s="30" t="s">
        <v>415</v>
      </c>
      <c r="D357" s="53">
        <v>45029</v>
      </c>
      <c r="F357" s="7" t="s">
        <v>422</v>
      </c>
      <c r="G357" s="1" t="s">
        <v>58</v>
      </c>
      <c r="H357" s="1" t="s">
        <v>5</v>
      </c>
      <c r="I357" s="351" t="s">
        <v>107</v>
      </c>
      <c r="J357" s="1">
        <v>2</v>
      </c>
      <c r="K357" s="1">
        <v>15</v>
      </c>
      <c r="L357" s="1" t="s">
        <v>22</v>
      </c>
      <c r="M357" s="1" t="s">
        <v>75</v>
      </c>
      <c r="N357" s="1" t="s">
        <v>534</v>
      </c>
      <c r="O357" s="1" t="s">
        <v>535</v>
      </c>
      <c r="P357" s="1" t="s">
        <v>69</v>
      </c>
      <c r="Q357" s="1" t="s">
        <v>77</v>
      </c>
      <c r="R357" s="223" t="s">
        <v>564</v>
      </c>
      <c r="S357" s="172">
        <v>38652</v>
      </c>
      <c r="T357" s="172"/>
      <c r="U357" s="172"/>
      <c r="V357" s="45" t="str">
        <f>IFERROR(IF(U357-T357 &lt;= 0, "", U357-T357), "")</f>
        <v/>
      </c>
      <c r="W357" s="1" t="s">
        <v>65</v>
      </c>
      <c r="X357" s="1" t="s">
        <v>155</v>
      </c>
      <c r="Y357" s="340" t="s">
        <v>554</v>
      </c>
      <c r="Z357" s="175">
        <v>337.9</v>
      </c>
      <c r="AA357" s="173">
        <f>Tabela13[[#This Row],[VALOR/UN]]*Tabela13[[#This Row],[QUAN]]</f>
        <v>675.8</v>
      </c>
      <c r="AB357" s="251" t="str">
        <f>IFERROR(Tabela13[[#This Row],[TOTAL]]/Tabela13[[#This Row],[Km Rodado]],"")</f>
        <v/>
      </c>
    </row>
    <row r="358" spans="3:28" hidden="1">
      <c r="C358" s="30" t="s">
        <v>415</v>
      </c>
      <c r="D358" s="53">
        <v>45029</v>
      </c>
      <c r="F358" s="7" t="s">
        <v>422</v>
      </c>
      <c r="G358" s="1" t="s">
        <v>58</v>
      </c>
      <c r="H358" s="1" t="s">
        <v>5</v>
      </c>
      <c r="I358" s="351" t="s">
        <v>107</v>
      </c>
      <c r="J358" s="1">
        <v>2</v>
      </c>
      <c r="K358" s="1">
        <v>15</v>
      </c>
      <c r="L358" s="1" t="s">
        <v>24</v>
      </c>
      <c r="M358" s="1" t="s">
        <v>75</v>
      </c>
      <c r="N358" s="1" t="s">
        <v>534</v>
      </c>
      <c r="O358" s="1" t="s">
        <v>535</v>
      </c>
      <c r="P358" s="1" t="s">
        <v>69</v>
      </c>
      <c r="Q358" s="1" t="s">
        <v>77</v>
      </c>
      <c r="R358" s="223" t="s">
        <v>564</v>
      </c>
      <c r="S358" s="172">
        <v>38652</v>
      </c>
      <c r="T358" s="172"/>
      <c r="U358" s="172"/>
      <c r="V358" s="45" t="str">
        <f>IFERROR(IF(U358-T358 &lt;= 0, "", U358-T358), "")</f>
        <v/>
      </c>
      <c r="W358" s="1" t="s">
        <v>65</v>
      </c>
      <c r="X358" s="1" t="s">
        <v>155</v>
      </c>
      <c r="Y358" s="340" t="s">
        <v>554</v>
      </c>
      <c r="Z358" s="175">
        <v>337.9</v>
      </c>
      <c r="AA358" s="173">
        <f>Tabela13[[#This Row],[VALOR/UN]]*Tabela13[[#This Row],[QUAN]]</f>
        <v>675.8</v>
      </c>
      <c r="AB358" s="251" t="str">
        <f>IFERROR(Tabela13[[#This Row],[TOTAL]]/Tabela13[[#This Row],[Km Rodado]],"")</f>
        <v/>
      </c>
    </row>
    <row r="359" spans="3:28" hidden="1">
      <c r="C359" s="30" t="s">
        <v>415</v>
      </c>
      <c r="D359" s="53">
        <v>45030</v>
      </c>
      <c r="F359" s="7" t="s">
        <v>422</v>
      </c>
      <c r="G359" s="1" t="s">
        <v>58</v>
      </c>
      <c r="H359" s="1" t="s">
        <v>5</v>
      </c>
      <c r="I359" s="351" t="s">
        <v>66</v>
      </c>
      <c r="J359" s="1">
        <v>2</v>
      </c>
      <c r="K359" s="1">
        <v>15</v>
      </c>
      <c r="L359" s="1" t="s">
        <v>22</v>
      </c>
      <c r="M359" s="1" t="s">
        <v>75</v>
      </c>
      <c r="N359" s="1" t="s">
        <v>224</v>
      </c>
      <c r="O359" s="1" t="s">
        <v>224</v>
      </c>
      <c r="P359" s="1" t="s">
        <v>69</v>
      </c>
      <c r="Q359" s="1" t="s">
        <v>77</v>
      </c>
      <c r="R359" s="223" t="s">
        <v>420</v>
      </c>
      <c r="S359" s="172">
        <v>42650</v>
      </c>
      <c r="T359" s="172"/>
      <c r="U359" s="172"/>
      <c r="V359" s="45" t="str">
        <f>IFERROR(IF(U359-T359 &lt;= 0, "", U359-T359), "")</f>
        <v/>
      </c>
      <c r="W359" s="1" t="s">
        <v>65</v>
      </c>
      <c r="X359" s="1" t="s">
        <v>71</v>
      </c>
      <c r="Y359" s="340" t="s">
        <v>557</v>
      </c>
      <c r="Z359" s="175">
        <v>337.9</v>
      </c>
      <c r="AA359" s="173">
        <f>Tabela13[[#This Row],[VALOR/UN]]*Tabela13[[#This Row],[QUAN]]</f>
        <v>675.8</v>
      </c>
      <c r="AB359" s="251" t="str">
        <f>IFERROR(Tabela13[[#This Row],[TOTAL]]/Tabela13[[#This Row],[Km Rodado]],"")</f>
        <v/>
      </c>
    </row>
    <row r="360" spans="3:28" hidden="1">
      <c r="C360" s="30" t="s">
        <v>415</v>
      </c>
      <c r="D360" s="53">
        <v>45030</v>
      </c>
      <c r="F360" s="7" t="s">
        <v>422</v>
      </c>
      <c r="G360" s="1" t="s">
        <v>58</v>
      </c>
      <c r="H360" s="1" t="s">
        <v>5</v>
      </c>
      <c r="I360" s="351" t="s">
        <v>66</v>
      </c>
      <c r="J360" s="1">
        <v>2</v>
      </c>
      <c r="K360" s="1">
        <v>15</v>
      </c>
      <c r="L360" s="1" t="s">
        <v>24</v>
      </c>
      <c r="M360" s="1" t="s">
        <v>75</v>
      </c>
      <c r="N360" s="1" t="s">
        <v>224</v>
      </c>
      <c r="O360" s="1" t="s">
        <v>224</v>
      </c>
      <c r="P360" s="1" t="s">
        <v>69</v>
      </c>
      <c r="Q360" s="1" t="s">
        <v>77</v>
      </c>
      <c r="R360" s="223" t="s">
        <v>420</v>
      </c>
      <c r="S360" s="172">
        <v>42650</v>
      </c>
      <c r="T360" s="172"/>
      <c r="U360" s="172"/>
      <c r="V360" s="45" t="str">
        <f>IFERROR(IF(U360-T360 &lt;= 0, "", U360-T360), "")</f>
        <v/>
      </c>
      <c r="W360" s="1" t="s">
        <v>65</v>
      </c>
      <c r="X360" s="1" t="s">
        <v>71</v>
      </c>
      <c r="Y360" s="339">
        <v>1348</v>
      </c>
      <c r="Z360" s="175">
        <v>339.9</v>
      </c>
      <c r="AA360" s="173">
        <f>Tabela13[[#This Row],[VALOR/UN]]*Tabela13[[#This Row],[QUAN]]</f>
        <v>679.8</v>
      </c>
      <c r="AB360" s="251" t="str">
        <f>IFERROR(Tabela13[[#This Row],[TOTAL]]/Tabela13[[#This Row],[Km Rodado]],"")</f>
        <v/>
      </c>
    </row>
    <row r="361" spans="3:28" hidden="1">
      <c r="C361" s="30" t="s">
        <v>415</v>
      </c>
      <c r="D361" s="53">
        <v>45033</v>
      </c>
      <c r="F361" s="7" t="s">
        <v>422</v>
      </c>
      <c r="G361" s="1" t="s">
        <v>58</v>
      </c>
      <c r="H361" s="1" t="s">
        <v>5</v>
      </c>
      <c r="I361" s="351" t="s">
        <v>104</v>
      </c>
      <c r="J361" s="1">
        <v>2</v>
      </c>
      <c r="K361" s="1">
        <v>15</v>
      </c>
      <c r="L361" s="1" t="s">
        <v>22</v>
      </c>
      <c r="M361" s="1" t="s">
        <v>75</v>
      </c>
      <c r="N361" s="1" t="s">
        <v>534</v>
      </c>
      <c r="O361" s="1" t="s">
        <v>535</v>
      </c>
      <c r="P361" s="1" t="s">
        <v>69</v>
      </c>
      <c r="Q361" s="1" t="s">
        <v>77</v>
      </c>
      <c r="R361" s="24" t="s">
        <v>565</v>
      </c>
      <c r="S361" s="172">
        <v>32500</v>
      </c>
      <c r="T361" s="172"/>
      <c r="U361" s="172"/>
      <c r="V361" s="45" t="str">
        <f>IFERROR(IF(U361-T361 &lt;= 0, "", U361-T361), "")</f>
        <v/>
      </c>
      <c r="W361" s="1" t="s">
        <v>65</v>
      </c>
      <c r="X361" s="1" t="s">
        <v>71</v>
      </c>
      <c r="Y361" s="339">
        <v>1348</v>
      </c>
      <c r="Z361" s="175">
        <v>339.9</v>
      </c>
      <c r="AA361" s="173">
        <f>Tabela13[[#This Row],[VALOR/UN]]*Tabela13[[#This Row],[QUAN]]</f>
        <v>679.8</v>
      </c>
      <c r="AB361" s="251" t="str">
        <f>IFERROR(Tabela13[[#This Row],[TOTAL]]/Tabela13[[#This Row],[Km Rodado]],"")</f>
        <v/>
      </c>
    </row>
    <row r="362" spans="3:28" hidden="1">
      <c r="C362" s="30" t="s">
        <v>415</v>
      </c>
      <c r="D362" s="53">
        <v>45033</v>
      </c>
      <c r="F362" s="7" t="s">
        <v>422</v>
      </c>
      <c r="G362" s="1" t="s">
        <v>58</v>
      </c>
      <c r="H362" s="1" t="s">
        <v>5</v>
      </c>
      <c r="I362" s="351" t="s">
        <v>104</v>
      </c>
      <c r="J362" s="1">
        <v>2</v>
      </c>
      <c r="K362" s="1">
        <v>15</v>
      </c>
      <c r="L362" s="1" t="s">
        <v>24</v>
      </c>
      <c r="M362" s="1" t="s">
        <v>75</v>
      </c>
      <c r="N362" s="1" t="s">
        <v>534</v>
      </c>
      <c r="O362" s="1" t="s">
        <v>535</v>
      </c>
      <c r="P362" s="1" t="s">
        <v>69</v>
      </c>
      <c r="Q362" s="1" t="s">
        <v>77</v>
      </c>
      <c r="R362" s="24" t="s">
        <v>565</v>
      </c>
      <c r="S362" s="172">
        <v>32500</v>
      </c>
      <c r="T362" s="172"/>
      <c r="U362" s="172"/>
      <c r="V362" s="45" t="str">
        <f>IFERROR(IF(U362-T362 &lt;= 0, "", U362-T362), "")</f>
        <v/>
      </c>
      <c r="W362" s="1" t="s">
        <v>65</v>
      </c>
      <c r="X362" s="1" t="s">
        <v>71</v>
      </c>
      <c r="Y362" s="339">
        <v>1348</v>
      </c>
      <c r="Z362" s="175">
        <v>339.9</v>
      </c>
      <c r="AA362" s="173">
        <f>Tabela13[[#This Row],[VALOR/UN]]*Tabela13[[#This Row],[QUAN]]</f>
        <v>679.8</v>
      </c>
      <c r="AB362" s="251" t="str">
        <f>IFERROR(Tabela13[[#This Row],[TOTAL]]/Tabela13[[#This Row],[Km Rodado]],"")</f>
        <v/>
      </c>
    </row>
    <row r="363" spans="3:28" hidden="1">
      <c r="C363" s="30" t="s">
        <v>415</v>
      </c>
      <c r="D363" s="53">
        <v>45033</v>
      </c>
      <c r="F363" s="7" t="s">
        <v>422</v>
      </c>
      <c r="G363" s="1" t="s">
        <v>58</v>
      </c>
      <c r="H363" s="1" t="s">
        <v>12</v>
      </c>
      <c r="I363" s="351" t="s">
        <v>165</v>
      </c>
      <c r="J363" s="1">
        <v>2</v>
      </c>
      <c r="K363" s="1">
        <v>15</v>
      </c>
      <c r="L363" s="1" t="s">
        <v>22</v>
      </c>
      <c r="M363" s="1" t="s">
        <v>75</v>
      </c>
      <c r="N363" s="1" t="s">
        <v>534</v>
      </c>
      <c r="O363" s="1" t="s">
        <v>535</v>
      </c>
      <c r="P363" s="1" t="s">
        <v>69</v>
      </c>
      <c r="Q363" s="1" t="s">
        <v>77</v>
      </c>
      <c r="R363" s="24" t="s">
        <v>566</v>
      </c>
      <c r="S363" s="172">
        <v>30000</v>
      </c>
      <c r="T363" s="172"/>
      <c r="U363" s="172"/>
      <c r="V363" s="45" t="str">
        <f>IFERROR(IF(U363-T363 &lt;= 0, "", U363-T363), "")</f>
        <v/>
      </c>
      <c r="W363" s="1" t="s">
        <v>65</v>
      </c>
      <c r="X363" s="1" t="s">
        <v>71</v>
      </c>
      <c r="Y363" s="339">
        <v>1348</v>
      </c>
      <c r="Z363" s="175">
        <v>339.9</v>
      </c>
      <c r="AA363" s="173">
        <f>Tabela13[[#This Row],[VALOR/UN]]*Tabela13[[#This Row],[QUAN]]</f>
        <v>679.8</v>
      </c>
      <c r="AB363" s="251" t="str">
        <f>IFERROR(Tabela13[[#This Row],[TOTAL]]/Tabela13[[#This Row],[Km Rodado]],"")</f>
        <v/>
      </c>
    </row>
    <row r="364" spans="3:28" hidden="1">
      <c r="C364" s="30" t="s">
        <v>415</v>
      </c>
      <c r="D364" s="53">
        <v>45033</v>
      </c>
      <c r="F364" s="7" t="s">
        <v>422</v>
      </c>
      <c r="G364" s="1" t="s">
        <v>58</v>
      </c>
      <c r="H364" s="1" t="s">
        <v>12</v>
      </c>
      <c r="I364" s="351" t="s">
        <v>165</v>
      </c>
      <c r="J364" s="1">
        <v>2</v>
      </c>
      <c r="K364" s="1">
        <v>15</v>
      </c>
      <c r="L364" s="1" t="s">
        <v>24</v>
      </c>
      <c r="M364" s="1" t="s">
        <v>75</v>
      </c>
      <c r="N364" s="1" t="s">
        <v>534</v>
      </c>
      <c r="O364" s="1" t="s">
        <v>535</v>
      </c>
      <c r="P364" s="1" t="s">
        <v>69</v>
      </c>
      <c r="Q364" s="1" t="s">
        <v>77</v>
      </c>
      <c r="R364" s="24" t="s">
        <v>566</v>
      </c>
      <c r="S364" s="172">
        <v>30000</v>
      </c>
      <c r="T364" s="172"/>
      <c r="U364" s="172"/>
      <c r="V364" s="45" t="str">
        <f>IFERROR(IF(U364-T364 &lt;= 0, "", U364-T364), "")</f>
        <v/>
      </c>
      <c r="W364" s="1" t="s">
        <v>65</v>
      </c>
      <c r="X364" s="1" t="s">
        <v>71</v>
      </c>
      <c r="Y364" s="339">
        <v>1348</v>
      </c>
      <c r="Z364" s="175">
        <v>339.9</v>
      </c>
      <c r="AA364" s="173">
        <f>Tabela13[[#This Row],[VALOR/UN]]*Tabela13[[#This Row],[QUAN]]</f>
        <v>679.8</v>
      </c>
      <c r="AB364" s="251" t="str">
        <f>IFERROR(Tabela13[[#This Row],[TOTAL]]/Tabela13[[#This Row],[Km Rodado]],"")</f>
        <v/>
      </c>
    </row>
    <row r="365" spans="3:28" hidden="1">
      <c r="C365" s="30" t="s">
        <v>415</v>
      </c>
      <c r="D365" s="53">
        <v>45034</v>
      </c>
      <c r="F365" s="7" t="s">
        <v>422</v>
      </c>
      <c r="G365" s="1" t="s">
        <v>58</v>
      </c>
      <c r="H365" s="1" t="s">
        <v>12</v>
      </c>
      <c r="I365" s="351" t="s">
        <v>165</v>
      </c>
      <c r="J365" s="1">
        <v>2</v>
      </c>
      <c r="K365" s="1">
        <v>14</v>
      </c>
      <c r="L365" s="1" t="s">
        <v>22</v>
      </c>
      <c r="M365" s="1" t="s">
        <v>84</v>
      </c>
      <c r="N365" s="1" t="s">
        <v>153</v>
      </c>
      <c r="O365" s="1" t="s">
        <v>154</v>
      </c>
      <c r="P365" s="1" t="s">
        <v>69</v>
      </c>
      <c r="Q365" s="1" t="s">
        <v>87</v>
      </c>
      <c r="R365" s="24" t="s">
        <v>167</v>
      </c>
      <c r="S365" s="172">
        <v>80000</v>
      </c>
      <c r="T365" s="172"/>
      <c r="U365" s="172"/>
      <c r="V365" s="45" t="str">
        <f>IFERROR(IF(U365-T365 &lt;= 0, "", U365-T365), "")</f>
        <v/>
      </c>
      <c r="W365" s="1" t="s">
        <v>65</v>
      </c>
      <c r="X365" s="1" t="s">
        <v>155</v>
      </c>
      <c r="Y365" s="339" t="s">
        <v>562</v>
      </c>
      <c r="Z365" s="175">
        <v>258.14999999999998</v>
      </c>
      <c r="AA365" s="173">
        <f>Tabela13[[#This Row],[VALOR/UN]]*Tabela13[[#This Row],[QUAN]]</f>
        <v>516.29999999999995</v>
      </c>
      <c r="AB365" s="251" t="str">
        <f>IFERROR(Tabela13[[#This Row],[TOTAL]]/Tabela13[[#This Row],[Km Rodado]],"")</f>
        <v/>
      </c>
    </row>
    <row r="366" spans="3:28" hidden="1">
      <c r="C366" s="30" t="s">
        <v>415</v>
      </c>
      <c r="D366" s="53">
        <v>45034</v>
      </c>
      <c r="F366" s="7" t="s">
        <v>422</v>
      </c>
      <c r="G366" s="1" t="s">
        <v>58</v>
      </c>
      <c r="H366" s="1" t="s">
        <v>5</v>
      </c>
      <c r="I366" s="351" t="s">
        <v>107</v>
      </c>
      <c r="J366" s="1">
        <v>2</v>
      </c>
      <c r="K366" s="1">
        <v>14</v>
      </c>
      <c r="L366" s="1" t="s">
        <v>22</v>
      </c>
      <c r="M366" s="1" t="s">
        <v>84</v>
      </c>
      <c r="N366" s="1" t="s">
        <v>153</v>
      </c>
      <c r="O366" s="1" t="s">
        <v>154</v>
      </c>
      <c r="P366" s="1" t="s">
        <v>69</v>
      </c>
      <c r="Q366" s="1" t="s">
        <v>87</v>
      </c>
      <c r="R366" s="223" t="s">
        <v>241</v>
      </c>
      <c r="S366" s="172">
        <v>64986</v>
      </c>
      <c r="T366" s="172"/>
      <c r="U366" s="172"/>
      <c r="V366" s="45" t="str">
        <f>IFERROR(IF(U366-T366 &lt;= 0, "", U366-T366), "")</f>
        <v/>
      </c>
      <c r="W366" s="1" t="s">
        <v>65</v>
      </c>
      <c r="X366" s="1" t="s">
        <v>155</v>
      </c>
      <c r="Y366" s="339" t="s">
        <v>562</v>
      </c>
      <c r="Z366" s="175">
        <v>258.14999999999998</v>
      </c>
      <c r="AA366" s="173">
        <f>Tabela13[[#This Row],[VALOR/UN]]*Tabela13[[#This Row],[QUAN]]</f>
        <v>516.29999999999995</v>
      </c>
      <c r="AB366" s="251" t="str">
        <f>IFERROR(Tabela13[[#This Row],[TOTAL]]/Tabela13[[#This Row],[Km Rodado]],"")</f>
        <v/>
      </c>
    </row>
    <row r="367" spans="3:28" hidden="1">
      <c r="C367" s="30" t="s">
        <v>415</v>
      </c>
      <c r="D367" s="53">
        <v>45034</v>
      </c>
      <c r="F367" s="7" t="s">
        <v>422</v>
      </c>
      <c r="G367" s="1" t="s">
        <v>58</v>
      </c>
      <c r="H367" s="1" t="s">
        <v>5</v>
      </c>
      <c r="I367" s="351" t="s">
        <v>107</v>
      </c>
      <c r="J367" s="1">
        <v>2</v>
      </c>
      <c r="K367" s="1">
        <v>14</v>
      </c>
      <c r="L367" s="1" t="s">
        <v>22</v>
      </c>
      <c r="M367" s="1" t="s">
        <v>84</v>
      </c>
      <c r="N367" s="1" t="s">
        <v>153</v>
      </c>
      <c r="O367" s="1" t="s">
        <v>154</v>
      </c>
      <c r="P367" s="1" t="s">
        <v>69</v>
      </c>
      <c r="Q367" s="1" t="s">
        <v>87</v>
      </c>
      <c r="R367" s="223" t="s">
        <v>241</v>
      </c>
      <c r="S367" s="172">
        <v>64986</v>
      </c>
      <c r="T367" s="172"/>
      <c r="U367" s="172"/>
      <c r="V367" s="45" t="str">
        <f>IFERROR(IF(U367-T367 &lt;= 0, "", U367-T367), "")</f>
        <v/>
      </c>
      <c r="W367" s="1" t="s">
        <v>65</v>
      </c>
      <c r="X367" s="1" t="s">
        <v>155</v>
      </c>
      <c r="Y367" s="339" t="s">
        <v>562</v>
      </c>
      <c r="Z367" s="175">
        <v>258.14999999999998</v>
      </c>
      <c r="AA367" s="173">
        <f>Tabela13[[#This Row],[VALOR/UN]]*Tabela13[[#This Row],[QUAN]]</f>
        <v>516.29999999999995</v>
      </c>
      <c r="AB367" s="251" t="str">
        <f>IFERROR(Tabela13[[#This Row],[TOTAL]]/Tabela13[[#This Row],[Km Rodado]],"")</f>
        <v/>
      </c>
    </row>
    <row r="368" spans="3:28" hidden="1">
      <c r="C368" s="30" t="s">
        <v>415</v>
      </c>
      <c r="D368" s="53">
        <v>45034</v>
      </c>
      <c r="F368" s="7" t="s">
        <v>422</v>
      </c>
      <c r="G368" s="1" t="s">
        <v>58</v>
      </c>
      <c r="H368" s="1" t="s">
        <v>12</v>
      </c>
      <c r="I368" s="351" t="s">
        <v>99</v>
      </c>
      <c r="J368" s="1">
        <v>2</v>
      </c>
      <c r="K368" s="1">
        <v>15</v>
      </c>
      <c r="L368" s="1" t="s">
        <v>22</v>
      </c>
      <c r="M368" s="1" t="s">
        <v>75</v>
      </c>
      <c r="N368" s="1" t="s">
        <v>534</v>
      </c>
      <c r="O368" s="1" t="s">
        <v>535</v>
      </c>
      <c r="P368" s="1" t="s">
        <v>69</v>
      </c>
      <c r="Q368" s="1" t="s">
        <v>77</v>
      </c>
      <c r="R368" s="24" t="s">
        <v>567</v>
      </c>
      <c r="S368" s="172">
        <v>27000</v>
      </c>
      <c r="T368" s="172"/>
      <c r="U368" s="172"/>
      <c r="V368" s="45" t="str">
        <f>IFERROR(IF(U368-T368 &lt;= 0, "", U368-T368), "")</f>
        <v/>
      </c>
      <c r="W368" s="1" t="s">
        <v>65</v>
      </c>
      <c r="X368" s="1" t="s">
        <v>71</v>
      </c>
      <c r="Y368" s="339">
        <v>1348</v>
      </c>
      <c r="Z368" s="175">
        <v>339.9</v>
      </c>
      <c r="AA368" s="173">
        <f>Tabela13[[#This Row],[VALOR/UN]]*Tabela13[[#This Row],[QUAN]]</f>
        <v>679.8</v>
      </c>
      <c r="AB368" s="251" t="str">
        <f>IFERROR(Tabela13[[#This Row],[TOTAL]]/Tabela13[[#This Row],[Km Rodado]],"")</f>
        <v/>
      </c>
    </row>
    <row r="369" spans="3:28" hidden="1">
      <c r="C369" s="30" t="s">
        <v>415</v>
      </c>
      <c r="D369" s="53">
        <v>45034</v>
      </c>
      <c r="F369" s="7" t="s">
        <v>422</v>
      </c>
      <c r="G369" s="1" t="s">
        <v>58</v>
      </c>
      <c r="H369" s="1" t="s">
        <v>12</v>
      </c>
      <c r="I369" s="351" t="s">
        <v>99</v>
      </c>
      <c r="J369" s="1">
        <v>2</v>
      </c>
      <c r="K369" s="1">
        <v>15</v>
      </c>
      <c r="L369" s="1" t="s">
        <v>24</v>
      </c>
      <c r="M369" s="1" t="s">
        <v>75</v>
      </c>
      <c r="N369" s="1" t="s">
        <v>534</v>
      </c>
      <c r="O369" s="1" t="s">
        <v>535</v>
      </c>
      <c r="P369" s="1" t="s">
        <v>69</v>
      </c>
      <c r="Q369" s="1" t="s">
        <v>77</v>
      </c>
      <c r="R369" s="24" t="s">
        <v>567</v>
      </c>
      <c r="S369" s="172">
        <v>27000</v>
      </c>
      <c r="T369" s="172"/>
      <c r="U369" s="172"/>
      <c r="V369" s="45" t="str">
        <f>IFERROR(IF(U369-T369 &lt;= 0, "", U369-T369), "")</f>
        <v/>
      </c>
      <c r="W369" s="1" t="s">
        <v>65</v>
      </c>
      <c r="X369" s="1" t="s">
        <v>71</v>
      </c>
      <c r="Y369" s="339">
        <v>1348</v>
      </c>
      <c r="Z369" s="175">
        <v>339.9</v>
      </c>
      <c r="AA369" s="173">
        <f>Tabela13[[#This Row],[VALOR/UN]]*Tabela13[[#This Row],[QUAN]]</f>
        <v>679.8</v>
      </c>
      <c r="AB369" s="251" t="str">
        <f>IFERROR(Tabela13[[#This Row],[TOTAL]]/Tabela13[[#This Row],[Km Rodado]],"")</f>
        <v/>
      </c>
    </row>
    <row r="370" spans="3:28" hidden="1">
      <c r="C370" s="186" t="s">
        <v>415</v>
      </c>
      <c r="D370" s="53">
        <v>45036</v>
      </c>
      <c r="F370" s="7" t="s">
        <v>422</v>
      </c>
      <c r="G370" s="1" t="s">
        <v>58</v>
      </c>
      <c r="H370" s="1" t="s">
        <v>5</v>
      </c>
      <c r="I370" s="351" t="s">
        <v>96</v>
      </c>
      <c r="J370" s="1">
        <v>2</v>
      </c>
      <c r="K370" s="1">
        <v>14</v>
      </c>
      <c r="L370" s="1" t="s">
        <v>22</v>
      </c>
      <c r="M370" s="1" t="s">
        <v>84</v>
      </c>
      <c r="N370" s="1" t="s">
        <v>153</v>
      </c>
      <c r="O370" s="1" t="s">
        <v>154</v>
      </c>
      <c r="P370" s="1" t="s">
        <v>69</v>
      </c>
      <c r="Q370" s="1" t="s">
        <v>87</v>
      </c>
      <c r="R370" s="223" t="s">
        <v>177</v>
      </c>
      <c r="S370" s="172">
        <v>103000</v>
      </c>
      <c r="T370" s="172"/>
      <c r="U370" s="172"/>
      <c r="V370" s="45" t="str">
        <f>IFERROR(IF(U370-T370 &lt;= 0, "", U370-T370), "")</f>
        <v/>
      </c>
      <c r="W370" s="1" t="s">
        <v>65</v>
      </c>
      <c r="X370" s="1" t="s">
        <v>155</v>
      </c>
      <c r="Y370" s="339">
        <v>24412</v>
      </c>
      <c r="Z370" s="175">
        <v>258.14999999999998</v>
      </c>
      <c r="AA370" s="173">
        <f>Tabela13[[#This Row],[VALOR/UN]]*Tabela13[[#This Row],[QUAN]]</f>
        <v>516.29999999999995</v>
      </c>
      <c r="AB370" s="251" t="str">
        <f>IFERROR(Tabela13[[#This Row],[TOTAL]]/Tabela13[[#This Row],[Km Rodado]],"")</f>
        <v/>
      </c>
    </row>
    <row r="371" spans="3:28" hidden="1">
      <c r="C371" s="30" t="s">
        <v>415</v>
      </c>
      <c r="D371" s="53">
        <v>45037</v>
      </c>
      <c r="F371" s="7" t="s">
        <v>422</v>
      </c>
      <c r="G371" s="1" t="s">
        <v>58</v>
      </c>
      <c r="H371" s="1" t="s">
        <v>5</v>
      </c>
      <c r="I371" s="351" t="s">
        <v>104</v>
      </c>
      <c r="J371" s="1">
        <v>2</v>
      </c>
      <c r="K371" s="1">
        <v>14</v>
      </c>
      <c r="L371" s="1" t="s">
        <v>22</v>
      </c>
      <c r="M371" s="1" t="s">
        <v>84</v>
      </c>
      <c r="N371" s="1" t="s">
        <v>153</v>
      </c>
      <c r="O371" s="1" t="s">
        <v>154</v>
      </c>
      <c r="P371" s="1" t="s">
        <v>69</v>
      </c>
      <c r="Q371" s="1" t="s">
        <v>102</v>
      </c>
      <c r="R371" s="223" t="s">
        <v>218</v>
      </c>
      <c r="S371" s="172">
        <v>141985</v>
      </c>
      <c r="T371" s="172"/>
      <c r="U371" s="172"/>
      <c r="V371" s="45" t="str">
        <f>IFERROR(IF(U371-T371 &lt;= 0, "", U371-T371), "")</f>
        <v/>
      </c>
      <c r="W371" s="1" t="s">
        <v>65</v>
      </c>
      <c r="X371" s="1" t="s">
        <v>155</v>
      </c>
      <c r="Y371" s="339">
        <v>24412</v>
      </c>
      <c r="Z371" s="175">
        <v>258.14999999999998</v>
      </c>
      <c r="AA371" s="173">
        <f>Tabela13[[#This Row],[VALOR/UN]]*Tabela13[[#This Row],[QUAN]]</f>
        <v>516.29999999999995</v>
      </c>
      <c r="AB371" s="251" t="str">
        <f>IFERROR(Tabela13[[#This Row],[TOTAL]]/Tabela13[[#This Row],[Km Rodado]],"")</f>
        <v/>
      </c>
    </row>
    <row r="372" spans="3:28" hidden="1">
      <c r="C372" s="30" t="s">
        <v>415</v>
      </c>
      <c r="D372" s="53">
        <v>45037</v>
      </c>
      <c r="F372" s="7" t="s">
        <v>422</v>
      </c>
      <c r="G372" s="1" t="s">
        <v>58</v>
      </c>
      <c r="H372" s="1" t="s">
        <v>12</v>
      </c>
      <c r="I372" s="351" t="s">
        <v>165</v>
      </c>
      <c r="J372" s="1">
        <v>2</v>
      </c>
      <c r="K372" s="1">
        <v>14</v>
      </c>
      <c r="L372" s="1" t="s">
        <v>22</v>
      </c>
      <c r="M372" s="1" t="s">
        <v>84</v>
      </c>
      <c r="N372" s="1" t="s">
        <v>153</v>
      </c>
      <c r="O372" s="1" t="s">
        <v>154</v>
      </c>
      <c r="P372" s="1" t="s">
        <v>69</v>
      </c>
      <c r="Q372" s="1" t="s">
        <v>87</v>
      </c>
      <c r="R372" s="223" t="s">
        <v>169</v>
      </c>
      <c r="S372" s="172">
        <v>85000</v>
      </c>
      <c r="T372" s="172"/>
      <c r="U372" s="172"/>
      <c r="V372" s="45" t="str">
        <f>IFERROR(IF(U372-T372 &lt;= 0, "", U372-T372), "")</f>
        <v/>
      </c>
      <c r="W372" s="1" t="s">
        <v>65</v>
      </c>
      <c r="X372" s="1" t="s">
        <v>155</v>
      </c>
      <c r="Y372" s="339">
        <v>24412</v>
      </c>
      <c r="Z372" s="175">
        <v>258.14999999999998</v>
      </c>
      <c r="AA372" s="173">
        <f>Tabela13[[#This Row],[VALOR/UN]]*Tabela13[[#This Row],[QUAN]]</f>
        <v>516.29999999999995</v>
      </c>
      <c r="AB372" s="251" t="str">
        <f>IFERROR(Tabela13[[#This Row],[TOTAL]]/Tabela13[[#This Row],[Km Rodado]],"")</f>
        <v/>
      </c>
    </row>
    <row r="373" spans="3:28" hidden="1">
      <c r="C373" s="30" t="s">
        <v>415</v>
      </c>
      <c r="D373" s="53">
        <v>45037</v>
      </c>
      <c r="F373" s="7" t="s">
        <v>422</v>
      </c>
      <c r="G373" s="1" t="s">
        <v>58</v>
      </c>
      <c r="H373" s="1" t="s">
        <v>12</v>
      </c>
      <c r="I373" s="351" t="s">
        <v>165</v>
      </c>
      <c r="J373" s="1">
        <v>2</v>
      </c>
      <c r="K373" s="1">
        <v>14</v>
      </c>
      <c r="L373" s="1" t="s">
        <v>24</v>
      </c>
      <c r="M373" s="1" t="s">
        <v>84</v>
      </c>
      <c r="N373" s="1" t="s">
        <v>153</v>
      </c>
      <c r="O373" s="1" t="s">
        <v>154</v>
      </c>
      <c r="P373" s="1" t="s">
        <v>69</v>
      </c>
      <c r="Q373" s="1" t="s">
        <v>87</v>
      </c>
      <c r="R373" s="223" t="s">
        <v>169</v>
      </c>
      <c r="S373" s="172">
        <v>85000</v>
      </c>
      <c r="T373" s="172"/>
      <c r="U373" s="172"/>
      <c r="V373" s="45" t="str">
        <f>IFERROR(IF(U373-T373 &lt;= 0, "", U373-T373), "")</f>
        <v/>
      </c>
      <c r="W373" s="1" t="s">
        <v>65</v>
      </c>
      <c r="X373" s="1" t="s">
        <v>155</v>
      </c>
      <c r="Y373" s="339">
        <v>24412</v>
      </c>
      <c r="Z373" s="175">
        <v>258.14999999999998</v>
      </c>
      <c r="AA373" s="173">
        <f>Tabela13[[#This Row],[VALOR/UN]]*Tabela13[[#This Row],[QUAN]]</f>
        <v>516.29999999999995</v>
      </c>
      <c r="AB373" s="251" t="str">
        <f>IFERROR(Tabela13[[#This Row],[TOTAL]]/Tabela13[[#This Row],[Km Rodado]],"")</f>
        <v/>
      </c>
    </row>
    <row r="374" spans="3:28" hidden="1">
      <c r="C374" s="30" t="s">
        <v>415</v>
      </c>
      <c r="D374" s="53">
        <v>45037</v>
      </c>
      <c r="F374" s="7" t="s">
        <v>422</v>
      </c>
      <c r="G374" s="1" t="s">
        <v>58</v>
      </c>
      <c r="H374" s="1" t="s">
        <v>5</v>
      </c>
      <c r="I374" s="351" t="s">
        <v>96</v>
      </c>
      <c r="J374" s="1">
        <v>2</v>
      </c>
      <c r="K374" s="1">
        <v>15</v>
      </c>
      <c r="L374" s="1" t="s">
        <v>22</v>
      </c>
      <c r="M374" s="1" t="s">
        <v>75</v>
      </c>
      <c r="N374" s="1" t="s">
        <v>153</v>
      </c>
      <c r="O374" s="1" t="s">
        <v>474</v>
      </c>
      <c r="P374" s="1" t="s">
        <v>69</v>
      </c>
      <c r="Q374" s="1" t="s">
        <v>77</v>
      </c>
      <c r="R374" s="223" t="s">
        <v>568</v>
      </c>
      <c r="S374" s="172">
        <v>43100</v>
      </c>
      <c r="T374" s="172"/>
      <c r="U374" s="172"/>
      <c r="V374" s="45" t="str">
        <f>IFERROR(IF(U374-T374 &lt;= 0, "", U374-T374), "")</f>
        <v/>
      </c>
      <c r="W374" s="1" t="s">
        <v>65</v>
      </c>
      <c r="X374" s="1" t="s">
        <v>71</v>
      </c>
      <c r="Y374" s="339">
        <v>1348</v>
      </c>
      <c r="Z374" s="175">
        <v>339.9</v>
      </c>
      <c r="AA374" s="173">
        <v>6479.8</v>
      </c>
      <c r="AB374" s="251" t="str">
        <f>IFERROR(Tabela13[[#This Row],[TOTAL]]/Tabela13[[#This Row],[Km Rodado]],"")</f>
        <v/>
      </c>
    </row>
    <row r="375" spans="3:28" hidden="1">
      <c r="C375" s="30" t="s">
        <v>415</v>
      </c>
      <c r="D375" s="53">
        <v>45037</v>
      </c>
      <c r="F375" s="7" t="s">
        <v>422</v>
      </c>
      <c r="G375" s="1" t="s">
        <v>58</v>
      </c>
      <c r="H375" s="1" t="s">
        <v>5</v>
      </c>
      <c r="I375" s="351" t="s">
        <v>96</v>
      </c>
      <c r="J375" s="1">
        <v>2</v>
      </c>
      <c r="K375" s="1">
        <v>15</v>
      </c>
      <c r="L375" s="1" t="s">
        <v>24</v>
      </c>
      <c r="M375" s="1" t="s">
        <v>75</v>
      </c>
      <c r="N375" s="1" t="s">
        <v>153</v>
      </c>
      <c r="O375" s="1" t="s">
        <v>474</v>
      </c>
      <c r="P375" s="1" t="s">
        <v>69</v>
      </c>
      <c r="Q375" s="1" t="s">
        <v>77</v>
      </c>
      <c r="R375" s="223" t="s">
        <v>568</v>
      </c>
      <c r="S375" s="172">
        <v>43100</v>
      </c>
      <c r="T375" s="172"/>
      <c r="U375" s="172"/>
      <c r="V375" s="45" t="str">
        <f>IFERROR(IF(U375-T375 &lt;= 0, "", U375-T375), "")</f>
        <v/>
      </c>
      <c r="W375" s="1" t="s">
        <v>65</v>
      </c>
      <c r="X375" s="1" t="s">
        <v>71</v>
      </c>
      <c r="Y375" s="339">
        <v>1348</v>
      </c>
      <c r="Z375" s="175">
        <v>339.9</v>
      </c>
      <c r="AA375" s="173">
        <v>6479.8</v>
      </c>
      <c r="AB375" s="251" t="str">
        <f>IFERROR(Tabela13[[#This Row],[TOTAL]]/Tabela13[[#This Row],[Km Rodado]],"")</f>
        <v/>
      </c>
    </row>
    <row r="376" spans="3:28" hidden="1">
      <c r="C376" s="186" t="s">
        <v>415</v>
      </c>
      <c r="D376" s="53">
        <v>45041</v>
      </c>
      <c r="F376" s="7" t="s">
        <v>422</v>
      </c>
      <c r="G376" s="1" t="s">
        <v>58</v>
      </c>
      <c r="H376" s="1" t="s">
        <v>5</v>
      </c>
      <c r="I376" s="351" t="s">
        <v>96</v>
      </c>
      <c r="J376" s="1">
        <v>2</v>
      </c>
      <c r="K376" s="1">
        <v>16</v>
      </c>
      <c r="L376" s="1" t="s">
        <v>22</v>
      </c>
      <c r="M376" s="1" t="s">
        <v>143</v>
      </c>
      <c r="N376" s="1" t="s">
        <v>153</v>
      </c>
      <c r="O376" s="1" t="s">
        <v>154</v>
      </c>
      <c r="P376" s="1" t="s">
        <v>69</v>
      </c>
      <c r="Q376" s="1" t="s">
        <v>144</v>
      </c>
      <c r="R376" s="224" t="s">
        <v>145</v>
      </c>
      <c r="S376" s="172">
        <v>239581</v>
      </c>
      <c r="T376" s="172"/>
      <c r="U376" s="172"/>
      <c r="V376" s="45" t="str">
        <f>IFERROR(IF(U376-T376 &lt;= 0, "", U376-T376), "")</f>
        <v/>
      </c>
      <c r="W376" s="1" t="s">
        <v>65</v>
      </c>
      <c r="X376" s="1" t="s">
        <v>155</v>
      </c>
      <c r="Y376" s="339">
        <v>24440</v>
      </c>
      <c r="Z376" s="175">
        <v>545.17999999999995</v>
      </c>
      <c r="AA376" s="173">
        <f>Tabela13[[#This Row],[VALOR/UN]]*Tabela13[[#This Row],[QUAN]]</f>
        <v>1090.3599999999999</v>
      </c>
      <c r="AB376" s="251" t="str">
        <f>IFERROR(Tabela13[[#This Row],[TOTAL]]/Tabela13[[#This Row],[Km Rodado]],"")</f>
        <v/>
      </c>
    </row>
    <row r="377" spans="3:28" hidden="1">
      <c r="C377" s="30" t="s">
        <v>415</v>
      </c>
      <c r="D377" s="53">
        <v>45041</v>
      </c>
      <c r="F377" s="7" t="s">
        <v>422</v>
      </c>
      <c r="G377" s="1" t="s">
        <v>58</v>
      </c>
      <c r="H377" s="1" t="s">
        <v>12</v>
      </c>
      <c r="I377" s="351" t="s">
        <v>132</v>
      </c>
      <c r="J377" s="1">
        <v>2</v>
      </c>
      <c r="K377" s="1">
        <v>14</v>
      </c>
      <c r="L377" s="1" t="s">
        <v>22</v>
      </c>
      <c r="M377" s="1" t="s">
        <v>458</v>
      </c>
      <c r="N377" s="1" t="s">
        <v>85</v>
      </c>
      <c r="O377" s="1" t="s">
        <v>86</v>
      </c>
      <c r="P377" s="1" t="s">
        <v>69</v>
      </c>
      <c r="Q377" s="1" t="s">
        <v>160</v>
      </c>
      <c r="R377" s="24" t="s">
        <v>569</v>
      </c>
      <c r="S377" s="172">
        <v>107054</v>
      </c>
      <c r="T377" s="172"/>
      <c r="U377" s="172"/>
      <c r="V377" s="45" t="str">
        <f>IFERROR(IF(U377-T377 &lt;= 0, "", U377-T377), "")</f>
        <v/>
      </c>
      <c r="W377" s="1" t="s">
        <v>65</v>
      </c>
      <c r="X377" s="1" t="s">
        <v>71</v>
      </c>
      <c r="Y377" s="339" t="s">
        <v>570</v>
      </c>
      <c r="Z377" s="175">
        <v>329.9</v>
      </c>
      <c r="AA377" s="173">
        <f>Tabela13[[#This Row],[VALOR/UN]]*Tabela13[[#This Row],[QUAN]]</f>
        <v>659.8</v>
      </c>
      <c r="AB377" s="251" t="str">
        <f>IFERROR(Tabela13[[#This Row],[TOTAL]]/Tabela13[[#This Row],[Km Rodado]],"")</f>
        <v/>
      </c>
    </row>
    <row r="378" spans="3:28" hidden="1">
      <c r="C378" s="30" t="s">
        <v>415</v>
      </c>
      <c r="D378" s="53">
        <v>45041</v>
      </c>
      <c r="F378" s="7" t="s">
        <v>422</v>
      </c>
      <c r="G378" s="1" t="s">
        <v>58</v>
      </c>
      <c r="H378" s="1" t="s">
        <v>12</v>
      </c>
      <c r="I378" s="351" t="s">
        <v>165</v>
      </c>
      <c r="J378" s="1">
        <v>2</v>
      </c>
      <c r="K378" s="1">
        <v>16</v>
      </c>
      <c r="L378" s="1" t="s">
        <v>22</v>
      </c>
      <c r="M378" s="1" t="s">
        <v>60</v>
      </c>
      <c r="N378" s="1" t="s">
        <v>153</v>
      </c>
      <c r="O378" s="1" t="s">
        <v>154</v>
      </c>
      <c r="P378" s="1" t="s">
        <v>69</v>
      </c>
      <c r="Q378" s="1" t="s">
        <v>63</v>
      </c>
      <c r="R378" s="24" t="s">
        <v>571</v>
      </c>
      <c r="S378" s="172">
        <v>76000</v>
      </c>
      <c r="T378" s="172"/>
      <c r="U378" s="172"/>
      <c r="V378" s="45" t="str">
        <f>IFERROR(IF(U378-T378 &lt;= 0, "", U378-T378), "")</f>
        <v/>
      </c>
      <c r="W378" s="1" t="s">
        <v>65</v>
      </c>
      <c r="X378" s="1" t="s">
        <v>155</v>
      </c>
      <c r="Y378" s="339">
        <v>24360</v>
      </c>
      <c r="Z378" s="175">
        <v>507.2</v>
      </c>
      <c r="AA378" s="173">
        <f>Tabela13[[#This Row],[VALOR/UN]]*Tabela13[[#This Row],[QUAN]]</f>
        <v>1014.4</v>
      </c>
      <c r="AB378" s="251" t="str">
        <f>IFERROR(Tabela13[[#This Row],[TOTAL]]/Tabela13[[#This Row],[Km Rodado]],"")</f>
        <v/>
      </c>
    </row>
    <row r="379" spans="3:28" hidden="1">
      <c r="C379" s="30" t="s">
        <v>415</v>
      </c>
      <c r="D379" s="53">
        <v>45041</v>
      </c>
      <c r="F379" s="7" t="s">
        <v>422</v>
      </c>
      <c r="G379" s="1" t="s">
        <v>58</v>
      </c>
      <c r="H379" s="1" t="s">
        <v>5</v>
      </c>
      <c r="I379" s="351" t="s">
        <v>96</v>
      </c>
      <c r="J379" s="1">
        <v>2</v>
      </c>
      <c r="K379" s="1">
        <v>15</v>
      </c>
      <c r="L379" s="1" t="s">
        <v>22</v>
      </c>
      <c r="M379" s="1" t="s">
        <v>75</v>
      </c>
      <c r="N379" s="1" t="s">
        <v>534</v>
      </c>
      <c r="O379" s="1" t="s">
        <v>535</v>
      </c>
      <c r="P379" s="1" t="s">
        <v>69</v>
      </c>
      <c r="Q379" s="1" t="s">
        <v>77</v>
      </c>
      <c r="R379" s="156" t="s">
        <v>468</v>
      </c>
      <c r="S379" s="172">
        <v>45512</v>
      </c>
      <c r="T379" s="172"/>
      <c r="U379" s="172"/>
      <c r="V379" s="45" t="str">
        <f>IFERROR(IF(U379-T379 &lt;= 0, "", U379-T379), "")</f>
        <v/>
      </c>
      <c r="W379" s="1" t="s">
        <v>65</v>
      </c>
      <c r="X379" s="1" t="s">
        <v>71</v>
      </c>
      <c r="Y379" s="339">
        <v>1348</v>
      </c>
      <c r="Z379" s="175">
        <v>339.9</v>
      </c>
      <c r="AA379" s="173">
        <f>Tabela13[[#This Row],[VALOR/UN]]*Tabela13[[#This Row],[QUAN]]</f>
        <v>679.8</v>
      </c>
      <c r="AB379" s="251" t="str">
        <f>IFERROR(Tabela13[[#This Row],[TOTAL]]/Tabela13[[#This Row],[Km Rodado]],"")</f>
        <v/>
      </c>
    </row>
    <row r="380" spans="3:28" hidden="1">
      <c r="C380" s="30" t="s">
        <v>415</v>
      </c>
      <c r="D380" s="53">
        <v>45041</v>
      </c>
      <c r="F380" s="7" t="s">
        <v>422</v>
      </c>
      <c r="G380" s="1" t="s">
        <v>58</v>
      </c>
      <c r="H380" s="1" t="s">
        <v>5</v>
      </c>
      <c r="I380" s="351" t="s">
        <v>96</v>
      </c>
      <c r="J380" s="1">
        <v>2</v>
      </c>
      <c r="K380" s="1">
        <v>15</v>
      </c>
      <c r="L380" s="1" t="s">
        <v>24</v>
      </c>
      <c r="M380" s="1" t="s">
        <v>75</v>
      </c>
      <c r="N380" s="1" t="s">
        <v>534</v>
      </c>
      <c r="O380" s="1" t="s">
        <v>535</v>
      </c>
      <c r="P380" s="1" t="s">
        <v>69</v>
      </c>
      <c r="Q380" s="1" t="s">
        <v>77</v>
      </c>
      <c r="R380" s="156" t="s">
        <v>468</v>
      </c>
      <c r="S380" s="172">
        <v>45513</v>
      </c>
      <c r="T380" s="172"/>
      <c r="U380" s="172"/>
      <c r="V380" s="45" t="str">
        <f>IFERROR(IF(U380-T380 &lt;= 0, "", U380-T380), "")</f>
        <v/>
      </c>
      <c r="W380" s="1" t="s">
        <v>65</v>
      </c>
      <c r="X380" s="1" t="s">
        <v>71</v>
      </c>
      <c r="Y380" s="339">
        <v>1348</v>
      </c>
      <c r="Z380" s="175">
        <v>339.9</v>
      </c>
      <c r="AA380" s="173">
        <f>Tabela13[[#This Row],[VALOR/UN]]*Tabela13[[#This Row],[QUAN]]</f>
        <v>679.8</v>
      </c>
      <c r="AB380" s="251" t="str">
        <f>IFERROR(Tabela13[[#This Row],[TOTAL]]/Tabela13[[#This Row],[Km Rodado]],"")</f>
        <v/>
      </c>
    </row>
    <row r="381" spans="3:28" hidden="1">
      <c r="C381" s="30" t="s">
        <v>415</v>
      </c>
      <c r="D381" s="53">
        <v>45041</v>
      </c>
      <c r="F381" s="7" t="s">
        <v>422</v>
      </c>
      <c r="G381" s="1" t="s">
        <v>58</v>
      </c>
      <c r="H381" s="1" t="s">
        <v>5</v>
      </c>
      <c r="I381" s="351" t="s">
        <v>96</v>
      </c>
      <c r="J381" s="1">
        <v>2</v>
      </c>
      <c r="K381" s="1">
        <v>15</v>
      </c>
      <c r="L381" s="1" t="s">
        <v>22</v>
      </c>
      <c r="M381" s="1" t="s">
        <v>75</v>
      </c>
      <c r="N381" s="1" t="s">
        <v>534</v>
      </c>
      <c r="O381" s="1" t="s">
        <v>535</v>
      </c>
      <c r="P381" s="1" t="s">
        <v>69</v>
      </c>
      <c r="Q381" s="1" t="s">
        <v>77</v>
      </c>
      <c r="R381" s="156" t="s">
        <v>572</v>
      </c>
      <c r="S381" s="172">
        <v>27112</v>
      </c>
      <c r="T381" s="172"/>
      <c r="U381" s="172"/>
      <c r="V381" s="45" t="str">
        <f>IFERROR(IF(U381-T381 &lt;= 0, "", U381-T381), "")</f>
        <v/>
      </c>
      <c r="W381" s="1" t="s">
        <v>65</v>
      </c>
      <c r="X381" s="1" t="s">
        <v>71</v>
      </c>
      <c r="Y381" s="339">
        <v>1348</v>
      </c>
      <c r="Z381" s="175">
        <v>339.9</v>
      </c>
      <c r="AA381" s="173">
        <f>Tabela13[[#This Row],[VALOR/UN]]*Tabela13[[#This Row],[QUAN]]</f>
        <v>679.8</v>
      </c>
      <c r="AB381" s="251" t="str">
        <f>IFERROR(Tabela13[[#This Row],[TOTAL]]/Tabela13[[#This Row],[Km Rodado]],"")</f>
        <v/>
      </c>
    </row>
    <row r="382" spans="3:28" hidden="1">
      <c r="C382" s="30" t="s">
        <v>415</v>
      </c>
      <c r="D382" s="53">
        <v>45041</v>
      </c>
      <c r="F382" s="7" t="s">
        <v>422</v>
      </c>
      <c r="G382" s="1" t="s">
        <v>58</v>
      </c>
      <c r="H382" s="1" t="s">
        <v>5</v>
      </c>
      <c r="I382" s="351" t="s">
        <v>96</v>
      </c>
      <c r="J382" s="1">
        <v>2</v>
      </c>
      <c r="K382" s="1">
        <v>15</v>
      </c>
      <c r="L382" s="1" t="s">
        <v>24</v>
      </c>
      <c r="M382" s="1" t="s">
        <v>75</v>
      </c>
      <c r="N382" s="1" t="s">
        <v>534</v>
      </c>
      <c r="O382" s="1" t="s">
        <v>535</v>
      </c>
      <c r="P382" s="1" t="s">
        <v>69</v>
      </c>
      <c r="Q382" s="1" t="s">
        <v>77</v>
      </c>
      <c r="R382" s="156" t="s">
        <v>572</v>
      </c>
      <c r="S382" s="172">
        <v>27112</v>
      </c>
      <c r="T382" s="172"/>
      <c r="U382" s="172"/>
      <c r="V382" s="45" t="str">
        <f>IFERROR(IF(U382-T382 &lt;= 0, "", U382-T382), "")</f>
        <v/>
      </c>
      <c r="W382" s="1" t="s">
        <v>65</v>
      </c>
      <c r="X382" s="1" t="s">
        <v>71</v>
      </c>
      <c r="Y382" s="339">
        <v>1375</v>
      </c>
      <c r="Z382" s="175">
        <v>339.9</v>
      </c>
      <c r="AA382" s="173">
        <f>Tabela13[[#This Row],[VALOR/UN]]*Tabela13[[#This Row],[QUAN]]</f>
        <v>679.8</v>
      </c>
      <c r="AB382" s="251" t="str">
        <f>IFERROR(Tabela13[[#This Row],[TOTAL]]/Tabela13[[#This Row],[Km Rodado]],"")</f>
        <v/>
      </c>
    </row>
    <row r="383" spans="3:28" hidden="1">
      <c r="C383" s="30" t="s">
        <v>415</v>
      </c>
      <c r="D383" s="53">
        <v>45042</v>
      </c>
      <c r="F383" s="7" t="s">
        <v>422</v>
      </c>
      <c r="G383" s="1" t="s">
        <v>58</v>
      </c>
      <c r="H383" s="1" t="s">
        <v>5</v>
      </c>
      <c r="I383" s="351" t="s">
        <v>104</v>
      </c>
      <c r="J383" s="1">
        <v>2</v>
      </c>
      <c r="K383" s="1">
        <v>15</v>
      </c>
      <c r="L383" s="1" t="s">
        <v>22</v>
      </c>
      <c r="M383" s="1" t="s">
        <v>75</v>
      </c>
      <c r="N383" s="1" t="s">
        <v>534</v>
      </c>
      <c r="O383" s="1" t="s">
        <v>535</v>
      </c>
      <c r="P383" s="1" t="s">
        <v>69</v>
      </c>
      <c r="Q383" s="1" t="s">
        <v>77</v>
      </c>
      <c r="R383" s="24" t="s">
        <v>171</v>
      </c>
      <c r="S383" s="172">
        <v>179000</v>
      </c>
      <c r="T383" s="172"/>
      <c r="U383" s="172"/>
      <c r="V383" s="45" t="str">
        <f>IFERROR(IF(U383-T383 &lt;= 0, "", U383-T383), "")</f>
        <v/>
      </c>
      <c r="W383" s="1" t="s">
        <v>65</v>
      </c>
      <c r="X383" s="1" t="s">
        <v>71</v>
      </c>
      <c r="Y383" s="339">
        <v>1375</v>
      </c>
      <c r="Z383" s="175">
        <v>329</v>
      </c>
      <c r="AA383" s="173">
        <f>Tabela13[[#This Row],[VALOR/UN]]*Tabela13[[#This Row],[QUAN]]</f>
        <v>658</v>
      </c>
      <c r="AB383" s="251" t="str">
        <f>IFERROR(Tabela13[[#This Row],[TOTAL]]/Tabela13[[#This Row],[Km Rodado]],"")</f>
        <v/>
      </c>
    </row>
    <row r="384" spans="3:28" hidden="1">
      <c r="C384" s="30" t="s">
        <v>415</v>
      </c>
      <c r="D384" s="53">
        <v>45044</v>
      </c>
      <c r="F384" s="7" t="s">
        <v>422</v>
      </c>
      <c r="G384" s="1" t="s">
        <v>58</v>
      </c>
      <c r="H384" s="1" t="s">
        <v>5</v>
      </c>
      <c r="I384" s="351" t="s">
        <v>96</v>
      </c>
      <c r="J384" s="1">
        <v>2</v>
      </c>
      <c r="K384" s="1">
        <v>16</v>
      </c>
      <c r="L384" s="1" t="s">
        <v>22</v>
      </c>
      <c r="M384" s="1" t="s">
        <v>60</v>
      </c>
      <c r="N384" s="1" t="s">
        <v>153</v>
      </c>
      <c r="O384" s="1" t="s">
        <v>154</v>
      </c>
      <c r="P384" s="1" t="s">
        <v>69</v>
      </c>
      <c r="Q384" s="1" t="s">
        <v>63</v>
      </c>
      <c r="R384" s="24" t="s">
        <v>128</v>
      </c>
      <c r="S384" s="172">
        <v>118000</v>
      </c>
      <c r="T384" s="172"/>
      <c r="U384" s="172"/>
      <c r="V384" s="45" t="str">
        <f>IFERROR(IF(U384-T384 &lt;= 0, "", U384-T384), "")</f>
        <v/>
      </c>
      <c r="W384" s="1" t="s">
        <v>65</v>
      </c>
      <c r="X384" s="1" t="s">
        <v>155</v>
      </c>
      <c r="Y384" s="339">
        <v>24360</v>
      </c>
      <c r="Z384" s="175">
        <v>507.2</v>
      </c>
      <c r="AA384" s="173">
        <f>Tabela13[[#This Row],[VALOR/UN]]*Tabela13[[#This Row],[QUAN]]</f>
        <v>1014.4</v>
      </c>
      <c r="AB384" s="251" t="str">
        <f>IFERROR(Tabela13[[#This Row],[TOTAL]]/Tabela13[[#This Row],[Km Rodado]],"")</f>
        <v/>
      </c>
    </row>
    <row r="385" spans="3:28" hidden="1">
      <c r="C385" s="186" t="s">
        <v>415</v>
      </c>
      <c r="D385" s="53">
        <v>45048</v>
      </c>
      <c r="F385" s="7" t="s">
        <v>573</v>
      </c>
      <c r="G385" s="1" t="s">
        <v>58</v>
      </c>
      <c r="H385" s="1" t="s">
        <v>5</v>
      </c>
      <c r="I385" s="351" t="s">
        <v>96</v>
      </c>
      <c r="J385" s="185">
        <v>2</v>
      </c>
      <c r="K385" s="1">
        <v>15</v>
      </c>
      <c r="L385" s="1" t="s">
        <v>22</v>
      </c>
      <c r="M385" s="1" t="s">
        <v>126</v>
      </c>
      <c r="N385" s="1" t="s">
        <v>153</v>
      </c>
      <c r="O385" s="1" t="s">
        <v>154</v>
      </c>
      <c r="P385" s="1" t="s">
        <v>69</v>
      </c>
      <c r="Q385" s="1" t="s">
        <v>162</v>
      </c>
      <c r="R385" s="255" t="s">
        <v>265</v>
      </c>
      <c r="S385" s="172">
        <v>160114</v>
      </c>
      <c r="T385" s="172"/>
      <c r="U385" s="172"/>
      <c r="V385" s="45" t="str">
        <f>IFERROR(IF(U385-T385 &lt;= 0, "", U385-T385), "")</f>
        <v/>
      </c>
      <c r="W385" s="1" t="s">
        <v>65</v>
      </c>
      <c r="X385" s="1" t="s">
        <v>155</v>
      </c>
      <c r="Y385" s="339">
        <v>24464</v>
      </c>
      <c r="Z385" s="175">
        <v>399.14</v>
      </c>
      <c r="AA385" s="173">
        <f>Tabela13[[#This Row],[VALOR/UN]]*Tabela13[[#This Row],[QUAN]]</f>
        <v>798.28</v>
      </c>
      <c r="AB385" s="251" t="str">
        <f>IFERROR(Tabela13[[#This Row],[TOTAL]]/Tabela13[[#This Row],[Km Rodado]],"")</f>
        <v/>
      </c>
    </row>
    <row r="386" spans="3:28" hidden="1">
      <c r="C386" s="186" t="s">
        <v>415</v>
      </c>
      <c r="D386" s="53">
        <v>45048</v>
      </c>
      <c r="F386" s="7" t="s">
        <v>573</v>
      </c>
      <c r="G386" s="1" t="s">
        <v>58</v>
      </c>
      <c r="H386" s="1" t="s">
        <v>5</v>
      </c>
      <c r="I386" s="351" t="s">
        <v>96</v>
      </c>
      <c r="J386" s="1">
        <v>2</v>
      </c>
      <c r="K386" s="1">
        <v>16</v>
      </c>
      <c r="L386" s="1" t="s">
        <v>22</v>
      </c>
      <c r="M386" s="1" t="s">
        <v>60</v>
      </c>
      <c r="N386" s="1" t="s">
        <v>153</v>
      </c>
      <c r="O386" s="1" t="s">
        <v>154</v>
      </c>
      <c r="P386" s="1" t="s">
        <v>69</v>
      </c>
      <c r="Q386" s="1" t="s">
        <v>63</v>
      </c>
      <c r="R386" s="24" t="s">
        <v>199</v>
      </c>
      <c r="S386" s="172">
        <v>123812</v>
      </c>
      <c r="T386" s="172"/>
      <c r="U386" s="172"/>
      <c r="V386" s="45" t="str">
        <f>IFERROR(IF(U386-T386 &lt;= 0, "", U386-T386), "")</f>
        <v/>
      </c>
      <c r="W386" s="1" t="s">
        <v>65</v>
      </c>
      <c r="X386" s="1" t="s">
        <v>155</v>
      </c>
      <c r="Y386" s="339">
        <v>24360</v>
      </c>
      <c r="Z386" s="175">
        <v>507.2</v>
      </c>
      <c r="AA386" s="173">
        <f>Tabela13[[#This Row],[VALOR/UN]]*Tabela13[[#This Row],[QUAN]]</f>
        <v>1014.4</v>
      </c>
      <c r="AB386" s="251" t="str">
        <f>IFERROR(Tabela13[[#This Row],[TOTAL]]/Tabela13[[#This Row],[Km Rodado]],"")</f>
        <v/>
      </c>
    </row>
    <row r="387" spans="3:28" hidden="1">
      <c r="C387" s="186" t="s">
        <v>415</v>
      </c>
      <c r="D387" s="53">
        <v>45049</v>
      </c>
      <c r="F387" s="7" t="s">
        <v>573</v>
      </c>
      <c r="G387" s="1" t="s">
        <v>58</v>
      </c>
      <c r="H387" s="1" t="s">
        <v>5</v>
      </c>
      <c r="I387" s="351" t="s">
        <v>83</v>
      </c>
      <c r="J387" s="1">
        <v>2</v>
      </c>
      <c r="K387" s="1">
        <v>16</v>
      </c>
      <c r="L387" s="1" t="s">
        <v>24</v>
      </c>
      <c r="M387" s="1" t="s">
        <v>143</v>
      </c>
      <c r="N387" s="1" t="s">
        <v>153</v>
      </c>
      <c r="O387" s="1" t="s">
        <v>154</v>
      </c>
      <c r="P387" s="1" t="s">
        <v>69</v>
      </c>
      <c r="Q387" s="1" t="s">
        <v>144</v>
      </c>
      <c r="R387" s="1" t="s">
        <v>225</v>
      </c>
      <c r="S387" s="172">
        <v>157743</v>
      </c>
      <c r="T387" s="172"/>
      <c r="U387" s="172"/>
      <c r="V387" s="45" t="str">
        <f>IFERROR(IF(U387-T387 &lt;= 0, "", U387-T387), "")</f>
        <v/>
      </c>
      <c r="W387" s="1" t="s">
        <v>65</v>
      </c>
      <c r="X387" s="1" t="s">
        <v>155</v>
      </c>
      <c r="Y387" s="339">
        <v>24470</v>
      </c>
      <c r="Z387" s="175">
        <v>564.9</v>
      </c>
      <c r="AA387" s="173">
        <f>Tabela13[[#This Row],[VALOR/UN]]*Tabela13[[#This Row],[QUAN]]</f>
        <v>1129.8</v>
      </c>
      <c r="AB387" s="251" t="str">
        <f>IFERROR(Tabela13[[#This Row],[TOTAL]]/Tabela13[[#This Row],[Km Rodado]],"")</f>
        <v/>
      </c>
    </row>
    <row r="388" spans="3:28" hidden="1">
      <c r="C388" s="186" t="s">
        <v>415</v>
      </c>
      <c r="D388" s="53">
        <v>45049</v>
      </c>
      <c r="F388" s="7" t="s">
        <v>573</v>
      </c>
      <c r="G388" s="1" t="s">
        <v>58</v>
      </c>
      <c r="H388" s="1" t="s">
        <v>5</v>
      </c>
      <c r="I388" s="351" t="s">
        <v>83</v>
      </c>
      <c r="J388" s="1">
        <v>2</v>
      </c>
      <c r="K388" s="1">
        <v>16</v>
      </c>
      <c r="L388" s="1" t="s">
        <v>24</v>
      </c>
      <c r="M388" s="1" t="s">
        <v>143</v>
      </c>
      <c r="N388" s="1" t="s">
        <v>153</v>
      </c>
      <c r="O388" s="1" t="s">
        <v>154</v>
      </c>
      <c r="P388" s="1" t="s">
        <v>69</v>
      </c>
      <c r="Q388" s="1" t="s">
        <v>144</v>
      </c>
      <c r="R388" s="1" t="s">
        <v>225</v>
      </c>
      <c r="S388" s="172">
        <v>157743</v>
      </c>
      <c r="T388" s="172"/>
      <c r="U388" s="172"/>
      <c r="V388" s="45" t="str">
        <f>IFERROR(IF(U388-T388 &lt;= 0, "", U388-T388), "")</f>
        <v/>
      </c>
      <c r="W388" s="1" t="s">
        <v>65</v>
      </c>
      <c r="X388" s="1" t="s">
        <v>155</v>
      </c>
      <c r="Y388" s="339">
        <v>24470</v>
      </c>
      <c r="Z388" s="175">
        <v>565.9</v>
      </c>
      <c r="AA388" s="173">
        <f>Tabela13[[#This Row],[VALOR/UN]]*Tabela13[[#This Row],[QUAN]]</f>
        <v>1131.8</v>
      </c>
      <c r="AB388" s="251" t="str">
        <f>IFERROR(Tabela13[[#This Row],[TOTAL]]/Tabela13[[#This Row],[Km Rodado]],"")</f>
        <v/>
      </c>
    </row>
    <row r="389" spans="3:28" hidden="1">
      <c r="C389" s="30" t="s">
        <v>415</v>
      </c>
      <c r="D389" s="53">
        <v>45049</v>
      </c>
      <c r="F389" s="7" t="s">
        <v>573</v>
      </c>
      <c r="G389" s="1" t="s">
        <v>58</v>
      </c>
      <c r="H389" s="1" t="s">
        <v>5</v>
      </c>
      <c r="I389" s="351" t="s">
        <v>83</v>
      </c>
      <c r="J389" s="1">
        <v>2</v>
      </c>
      <c r="K389" s="1">
        <v>15</v>
      </c>
      <c r="L389" s="1" t="s">
        <v>22</v>
      </c>
      <c r="M389" s="1" t="s">
        <v>75</v>
      </c>
      <c r="N389" s="1" t="s">
        <v>534</v>
      </c>
      <c r="O389" s="1" t="s">
        <v>535</v>
      </c>
      <c r="P389" s="1" t="s">
        <v>69</v>
      </c>
      <c r="Q389" s="1" t="s">
        <v>77</v>
      </c>
      <c r="R389" s="24" t="s">
        <v>93</v>
      </c>
      <c r="S389" s="172">
        <v>158686</v>
      </c>
      <c r="T389" s="172"/>
      <c r="U389" s="172"/>
      <c r="V389" s="45" t="str">
        <f>IFERROR(IF(U389-T389 &lt;= 0, "", U389-T389), "")</f>
        <v/>
      </c>
      <c r="W389" s="1" t="s">
        <v>65</v>
      </c>
      <c r="X389" s="1" t="s">
        <v>71</v>
      </c>
      <c r="Y389" s="339">
        <v>1375</v>
      </c>
      <c r="Z389" s="175">
        <v>329</v>
      </c>
      <c r="AA389" s="173">
        <f>Tabela13[[#This Row],[VALOR/UN]]*Tabela13[[#This Row],[QUAN]]</f>
        <v>658</v>
      </c>
      <c r="AB389" s="251" t="str">
        <f>IFERROR(Tabela13[[#This Row],[TOTAL]]/Tabela13[[#This Row],[Km Rodado]],"")</f>
        <v/>
      </c>
    </row>
    <row r="390" spans="3:28" hidden="1">
      <c r="C390" s="30" t="s">
        <v>415</v>
      </c>
      <c r="D390" s="53">
        <v>45049</v>
      </c>
      <c r="F390" s="7" t="s">
        <v>573</v>
      </c>
      <c r="G390" s="1" t="s">
        <v>58</v>
      </c>
      <c r="H390" s="1" t="s">
        <v>5</v>
      </c>
      <c r="I390" s="351" t="s">
        <v>83</v>
      </c>
      <c r="J390" s="1">
        <v>2</v>
      </c>
      <c r="K390" s="1">
        <v>15</v>
      </c>
      <c r="L390" s="1" t="s">
        <v>24</v>
      </c>
      <c r="M390" s="1" t="s">
        <v>75</v>
      </c>
      <c r="N390" s="1" t="s">
        <v>534</v>
      </c>
      <c r="O390" s="1" t="s">
        <v>535</v>
      </c>
      <c r="P390" s="1" t="s">
        <v>69</v>
      </c>
      <c r="Q390" s="1" t="s">
        <v>77</v>
      </c>
      <c r="R390" s="24" t="s">
        <v>93</v>
      </c>
      <c r="S390" s="172">
        <v>158686</v>
      </c>
      <c r="T390" s="172"/>
      <c r="U390" s="172"/>
      <c r="V390" s="45" t="str">
        <f>IFERROR(IF(U390-T390 &lt;= 0, "", U390-T390), "")</f>
        <v/>
      </c>
      <c r="W390" s="1" t="s">
        <v>65</v>
      </c>
      <c r="X390" s="1" t="s">
        <v>71</v>
      </c>
      <c r="Y390" s="339">
        <v>1375</v>
      </c>
      <c r="Z390" s="175">
        <v>329</v>
      </c>
      <c r="AA390" s="173">
        <f>Tabela13[[#This Row],[VALOR/UN]]*Tabela13[[#This Row],[QUAN]]</f>
        <v>658</v>
      </c>
      <c r="AB390" s="251" t="str">
        <f>IFERROR(Tabela13[[#This Row],[TOTAL]]/Tabela13[[#This Row],[Km Rodado]],"")</f>
        <v/>
      </c>
    </row>
    <row r="391" spans="3:28" hidden="1">
      <c r="C391" s="30" t="s">
        <v>415</v>
      </c>
      <c r="D391" s="53">
        <v>45049</v>
      </c>
      <c r="F391" s="7" t="s">
        <v>573</v>
      </c>
      <c r="G391" s="1" t="s">
        <v>58</v>
      </c>
      <c r="H391" s="1" t="s">
        <v>5</v>
      </c>
      <c r="I391" s="351" t="s">
        <v>83</v>
      </c>
      <c r="J391" s="1">
        <v>2</v>
      </c>
      <c r="K391" s="1">
        <v>16</v>
      </c>
      <c r="L391" s="1" t="s">
        <v>24</v>
      </c>
      <c r="M391" s="1" t="s">
        <v>60</v>
      </c>
      <c r="N391" s="1" t="s">
        <v>153</v>
      </c>
      <c r="O391" s="1" t="s">
        <v>154</v>
      </c>
      <c r="P391" s="1" t="s">
        <v>69</v>
      </c>
      <c r="Q391" s="1" t="s">
        <v>63</v>
      </c>
      <c r="R391" s="24" t="s">
        <v>237</v>
      </c>
      <c r="S391" s="172">
        <v>81200</v>
      </c>
      <c r="T391" s="172"/>
      <c r="U391" s="172"/>
      <c r="V391" s="45" t="str">
        <f>IFERROR(IF(U391-T391 &lt;= 0, "", U391-T391), "")</f>
        <v/>
      </c>
      <c r="W391" s="1" t="s">
        <v>65</v>
      </c>
      <c r="X391" s="1" t="s">
        <v>155</v>
      </c>
      <c r="Y391" s="339">
        <v>24360</v>
      </c>
      <c r="Z391" s="175">
        <v>508.2</v>
      </c>
      <c r="AA391" s="173">
        <f>Tabela13[[#This Row],[VALOR/UN]]*Tabela13[[#This Row],[QUAN]]</f>
        <v>1016.4</v>
      </c>
      <c r="AB391" s="251" t="str">
        <f>IFERROR(Tabela13[[#This Row],[TOTAL]]/Tabela13[[#This Row],[Km Rodado]],"")</f>
        <v/>
      </c>
    </row>
    <row r="392" spans="3:28" hidden="1">
      <c r="C392" s="30" t="s">
        <v>415</v>
      </c>
      <c r="D392" s="53">
        <v>45049</v>
      </c>
      <c r="F392" s="7" t="s">
        <v>573</v>
      </c>
      <c r="G392" s="1" t="s">
        <v>58</v>
      </c>
      <c r="H392" s="1" t="s">
        <v>5</v>
      </c>
      <c r="I392" s="351" t="s">
        <v>80</v>
      </c>
      <c r="J392" s="1">
        <v>2</v>
      </c>
      <c r="K392" s="1">
        <v>16</v>
      </c>
      <c r="L392" s="1" t="s">
        <v>24</v>
      </c>
      <c r="M392" s="1" t="s">
        <v>75</v>
      </c>
      <c r="N392" s="1" t="s">
        <v>134</v>
      </c>
      <c r="O392" s="1" t="s">
        <v>135</v>
      </c>
      <c r="P392" s="1" t="s">
        <v>69</v>
      </c>
      <c r="Q392" s="1" t="s">
        <v>162</v>
      </c>
      <c r="R392" s="24" t="s">
        <v>361</v>
      </c>
      <c r="S392" s="172">
        <v>60142</v>
      </c>
      <c r="T392" s="172"/>
      <c r="U392" s="172"/>
      <c r="V392" s="45" t="str">
        <f>IFERROR(IF(U392-T392 &lt;= 0, "", U392-T392), "")</f>
        <v/>
      </c>
      <c r="W392" s="1" t="s">
        <v>65</v>
      </c>
      <c r="X392" s="1" t="s">
        <v>155</v>
      </c>
      <c r="Y392" s="339">
        <v>24472</v>
      </c>
      <c r="Z392" s="175">
        <v>569.58000000000004</v>
      </c>
      <c r="AA392" s="173">
        <f>Tabela13[[#This Row],[VALOR/UN]]*Tabela13[[#This Row],[QUAN]]</f>
        <v>1139.1600000000001</v>
      </c>
      <c r="AB392" s="251" t="str">
        <f>IFERROR(Tabela13[[#This Row],[TOTAL]]/Tabela13[[#This Row],[Km Rodado]],"")</f>
        <v/>
      </c>
    </row>
    <row r="393" spans="3:28" hidden="1">
      <c r="C393" s="30" t="s">
        <v>415</v>
      </c>
      <c r="D393" s="53">
        <v>45049</v>
      </c>
      <c r="F393" s="7" t="s">
        <v>573</v>
      </c>
      <c r="G393" s="1" t="s">
        <v>58</v>
      </c>
      <c r="H393" s="1" t="s">
        <v>5</v>
      </c>
      <c r="I393" s="351" t="s">
        <v>104</v>
      </c>
      <c r="J393" s="1">
        <v>2</v>
      </c>
      <c r="K393" s="1">
        <v>15</v>
      </c>
      <c r="L393" s="1" t="s">
        <v>22</v>
      </c>
      <c r="M393" s="1" t="s">
        <v>75</v>
      </c>
      <c r="N393" s="1" t="s">
        <v>534</v>
      </c>
      <c r="O393" s="1" t="s">
        <v>535</v>
      </c>
      <c r="P393" s="1" t="s">
        <v>69</v>
      </c>
      <c r="Q393" s="1" t="s">
        <v>77</v>
      </c>
      <c r="R393" s="24" t="s">
        <v>574</v>
      </c>
      <c r="S393" s="172">
        <v>44100</v>
      </c>
      <c r="T393" s="172"/>
      <c r="U393" s="172"/>
      <c r="V393" s="45" t="str">
        <f>IFERROR(IF(U393-T393 &lt;= 0, "", U393-T393), "")</f>
        <v/>
      </c>
      <c r="W393" s="1" t="s">
        <v>65</v>
      </c>
      <c r="X393" s="1" t="s">
        <v>71</v>
      </c>
      <c r="Y393" s="339">
        <v>1375</v>
      </c>
      <c r="Z393" s="175">
        <v>329</v>
      </c>
      <c r="AA393" s="173">
        <f>Tabela13[[#This Row],[VALOR/UN]]*Tabela13[[#This Row],[QUAN]]</f>
        <v>658</v>
      </c>
      <c r="AB393" s="251" t="str">
        <f>IFERROR(Tabela13[[#This Row],[TOTAL]]/Tabela13[[#This Row],[Km Rodado]],"")</f>
        <v/>
      </c>
    </row>
    <row r="394" spans="3:28" hidden="1">
      <c r="C394" s="30" t="s">
        <v>415</v>
      </c>
      <c r="D394" s="53">
        <v>45049</v>
      </c>
      <c r="F394" s="7" t="s">
        <v>573</v>
      </c>
      <c r="G394" s="1" t="s">
        <v>58</v>
      </c>
      <c r="H394" s="1" t="s">
        <v>5</v>
      </c>
      <c r="I394" s="351" t="s">
        <v>104</v>
      </c>
      <c r="J394" s="1">
        <v>2</v>
      </c>
      <c r="K394" s="1">
        <v>15</v>
      </c>
      <c r="L394" s="1" t="s">
        <v>24</v>
      </c>
      <c r="M394" s="1" t="s">
        <v>75</v>
      </c>
      <c r="N394" s="1" t="s">
        <v>534</v>
      </c>
      <c r="O394" s="1" t="s">
        <v>535</v>
      </c>
      <c r="P394" s="1" t="s">
        <v>69</v>
      </c>
      <c r="Q394" s="1" t="s">
        <v>77</v>
      </c>
      <c r="R394" s="24" t="s">
        <v>574</v>
      </c>
      <c r="S394" s="172">
        <v>44100</v>
      </c>
      <c r="T394" s="172"/>
      <c r="U394" s="172"/>
      <c r="V394" s="45" t="str">
        <f>IFERROR(IF(U394-T394 &lt;= 0, "", U394-T394), "")</f>
        <v/>
      </c>
      <c r="W394" s="1" t="s">
        <v>65</v>
      </c>
      <c r="X394" s="1" t="s">
        <v>71</v>
      </c>
      <c r="Y394" s="339">
        <v>1375</v>
      </c>
      <c r="Z394" s="175">
        <v>329</v>
      </c>
      <c r="AA394" s="173">
        <f>Tabela13[[#This Row],[VALOR/UN]]*Tabela13[[#This Row],[QUAN]]</f>
        <v>658</v>
      </c>
      <c r="AB394" s="251" t="str">
        <f>IFERROR(Tabela13[[#This Row],[TOTAL]]/Tabela13[[#This Row],[Km Rodado]],"")</f>
        <v/>
      </c>
    </row>
    <row r="395" spans="3:28" hidden="1">
      <c r="C395" s="186" t="s">
        <v>415</v>
      </c>
      <c r="D395" s="53">
        <v>45050</v>
      </c>
      <c r="F395" s="7" t="s">
        <v>573</v>
      </c>
      <c r="G395" s="1" t="s">
        <v>58</v>
      </c>
      <c r="H395" s="1" t="s">
        <v>5</v>
      </c>
      <c r="I395" s="351" t="s">
        <v>96</v>
      </c>
      <c r="J395" s="1">
        <v>2</v>
      </c>
      <c r="K395" s="1">
        <v>16</v>
      </c>
      <c r="L395" s="1" t="s">
        <v>22</v>
      </c>
      <c r="M395" s="1" t="s">
        <v>60</v>
      </c>
      <c r="N395" s="1" t="s">
        <v>153</v>
      </c>
      <c r="O395" s="1" t="s">
        <v>154</v>
      </c>
      <c r="P395" s="1" t="s">
        <v>69</v>
      </c>
      <c r="Q395" s="1" t="s">
        <v>63</v>
      </c>
      <c r="R395" s="24" t="s">
        <v>197</v>
      </c>
      <c r="S395" s="172">
        <v>116500</v>
      </c>
      <c r="T395" s="172"/>
      <c r="U395" s="172"/>
      <c r="V395" s="45" t="str">
        <f>IFERROR(IF(U395-T395 &lt;= 0, "", U395-T395), "")</f>
        <v/>
      </c>
      <c r="W395" s="1" t="s">
        <v>65</v>
      </c>
      <c r="X395" s="1" t="s">
        <v>155</v>
      </c>
      <c r="Y395" s="339">
        <v>24360</v>
      </c>
      <c r="Z395" s="175">
        <v>508.2</v>
      </c>
      <c r="AA395" s="173">
        <f>Tabela13[[#This Row],[VALOR/UN]]*Tabela13[[#This Row],[QUAN]]</f>
        <v>1016.4</v>
      </c>
      <c r="AB395" s="251" t="str">
        <f>IFERROR(Tabela13[[#This Row],[TOTAL]]/Tabela13[[#This Row],[Km Rodado]],"")</f>
        <v/>
      </c>
    </row>
    <row r="396" spans="3:28" hidden="1">
      <c r="C396" s="186" t="s">
        <v>415</v>
      </c>
      <c r="D396" s="53">
        <v>45050</v>
      </c>
      <c r="F396" s="7" t="s">
        <v>573</v>
      </c>
      <c r="G396" s="1" t="s">
        <v>58</v>
      </c>
      <c r="H396" s="1" t="s">
        <v>5</v>
      </c>
      <c r="I396" s="351" t="s">
        <v>96</v>
      </c>
      <c r="J396" s="1">
        <v>2</v>
      </c>
      <c r="K396" s="1">
        <v>16</v>
      </c>
      <c r="L396" s="1" t="s">
        <v>24</v>
      </c>
      <c r="M396" s="1" t="s">
        <v>60</v>
      </c>
      <c r="N396" s="1" t="s">
        <v>153</v>
      </c>
      <c r="O396" s="1" t="s">
        <v>154</v>
      </c>
      <c r="P396" s="1" t="s">
        <v>69</v>
      </c>
      <c r="Q396" s="1" t="s">
        <v>63</v>
      </c>
      <c r="R396" s="24" t="s">
        <v>197</v>
      </c>
      <c r="S396" s="172">
        <v>116500</v>
      </c>
      <c r="T396" s="172"/>
      <c r="U396" s="172"/>
      <c r="V396" s="45" t="str">
        <f>IFERROR(IF(U396-T396 &lt;= 0, "", U396-T396), "")</f>
        <v/>
      </c>
      <c r="W396" s="1" t="s">
        <v>65</v>
      </c>
      <c r="X396" s="1" t="s">
        <v>155</v>
      </c>
      <c r="Y396" s="339">
        <v>36787</v>
      </c>
      <c r="Z396" s="175">
        <v>508.2</v>
      </c>
      <c r="AA396" s="173">
        <f>Tabela13[[#This Row],[VALOR/UN]]*Tabela13[[#This Row],[QUAN]]</f>
        <v>1016.4</v>
      </c>
      <c r="AB396" s="251" t="str">
        <f>IFERROR(Tabela13[[#This Row],[TOTAL]]/Tabela13[[#This Row],[Km Rodado]],"")</f>
        <v/>
      </c>
    </row>
    <row r="397" spans="3:28" hidden="1">
      <c r="C397" s="30" t="s">
        <v>415</v>
      </c>
      <c r="D397" s="53">
        <v>45050</v>
      </c>
      <c r="F397" s="7" t="s">
        <v>573</v>
      </c>
      <c r="G397" s="1" t="s">
        <v>58</v>
      </c>
      <c r="H397" s="1" t="s">
        <v>5</v>
      </c>
      <c r="I397" s="351" t="s">
        <v>96</v>
      </c>
      <c r="J397" s="1">
        <v>2</v>
      </c>
      <c r="K397" s="1">
        <v>14</v>
      </c>
      <c r="L397" s="1" t="s">
        <v>22</v>
      </c>
      <c r="M397" s="1" t="s">
        <v>458</v>
      </c>
      <c r="N397" s="1" t="s">
        <v>181</v>
      </c>
      <c r="O397" s="1" t="s">
        <v>182</v>
      </c>
      <c r="P397" s="1" t="s">
        <v>69</v>
      </c>
      <c r="Q397" s="1" t="s">
        <v>100</v>
      </c>
      <c r="R397" s="1" t="s">
        <v>575</v>
      </c>
      <c r="S397" s="172">
        <v>117000</v>
      </c>
      <c r="T397" s="172"/>
      <c r="U397" s="172"/>
      <c r="V397" s="45" t="str">
        <f>IFERROR(IF(U397-T397 &lt;= 0, "", U397-T397), "")</f>
        <v/>
      </c>
      <c r="W397" s="1" t="s">
        <v>65</v>
      </c>
      <c r="X397" s="1" t="s">
        <v>155</v>
      </c>
      <c r="Y397" s="339">
        <v>37797</v>
      </c>
      <c r="Z397" s="175">
        <v>282.97000000000003</v>
      </c>
      <c r="AA397" s="173">
        <f>Tabela13[[#This Row],[VALOR/UN]]*Tabela13[[#This Row],[QUAN]]</f>
        <v>565.94000000000005</v>
      </c>
      <c r="AB397" s="251" t="str">
        <f>IFERROR(Tabela13[[#This Row],[TOTAL]]/Tabela13[[#This Row],[Km Rodado]],"")</f>
        <v/>
      </c>
    </row>
    <row r="398" spans="3:28" hidden="1">
      <c r="C398" s="186" t="s">
        <v>415</v>
      </c>
      <c r="D398" s="53">
        <v>45051</v>
      </c>
      <c r="F398" s="7" t="s">
        <v>573</v>
      </c>
      <c r="G398" s="1" t="s">
        <v>58</v>
      </c>
      <c r="H398" s="1" t="s">
        <v>5</v>
      </c>
      <c r="I398" s="351" t="s">
        <v>59</v>
      </c>
      <c r="J398" s="1">
        <v>2</v>
      </c>
      <c r="K398" s="1">
        <v>16</v>
      </c>
      <c r="L398" s="1" t="s">
        <v>22</v>
      </c>
      <c r="M398" s="1" t="s">
        <v>60</v>
      </c>
      <c r="N398" s="1" t="s">
        <v>153</v>
      </c>
      <c r="O398" s="1" t="s">
        <v>154</v>
      </c>
      <c r="P398" s="1" t="s">
        <v>69</v>
      </c>
      <c r="Q398" s="1" t="s">
        <v>63</v>
      </c>
      <c r="R398" s="24" t="s">
        <v>385</v>
      </c>
      <c r="S398" s="172">
        <v>75220</v>
      </c>
      <c r="T398" s="172"/>
      <c r="U398" s="172"/>
      <c r="V398" s="45" t="str">
        <f>IFERROR(IF(U398-T398 &lt;= 0, "", U398-T398), "")</f>
        <v/>
      </c>
      <c r="W398" s="1" t="s">
        <v>65</v>
      </c>
      <c r="X398" s="1" t="s">
        <v>155</v>
      </c>
      <c r="Y398" s="339">
        <v>36787</v>
      </c>
      <c r="Z398" s="175">
        <v>508.2</v>
      </c>
      <c r="AA398" s="173">
        <f>Tabela13[[#This Row],[VALOR/UN]]*Tabela13[[#This Row],[QUAN]]</f>
        <v>1016.4</v>
      </c>
      <c r="AB398" s="251" t="str">
        <f>IFERROR(Tabela13[[#This Row],[TOTAL]]/Tabela13[[#This Row],[Km Rodado]],"")</f>
        <v/>
      </c>
    </row>
    <row r="399" spans="3:28" hidden="1">
      <c r="C399" s="30" t="s">
        <v>415</v>
      </c>
      <c r="D399" s="53">
        <v>45051</v>
      </c>
      <c r="F399" s="7" t="s">
        <v>573</v>
      </c>
      <c r="G399" s="1" t="s">
        <v>58</v>
      </c>
      <c r="H399" s="1" t="s">
        <v>5</v>
      </c>
      <c r="I399" s="351" t="s">
        <v>59</v>
      </c>
      <c r="J399" s="1">
        <v>2</v>
      </c>
      <c r="K399" s="1">
        <v>16</v>
      </c>
      <c r="L399" s="1" t="s">
        <v>22</v>
      </c>
      <c r="M399" s="1" t="s">
        <v>60</v>
      </c>
      <c r="N399" s="1" t="s">
        <v>153</v>
      </c>
      <c r="O399" s="1" t="s">
        <v>154</v>
      </c>
      <c r="P399" s="1" t="s">
        <v>69</v>
      </c>
      <c r="Q399" s="1" t="s">
        <v>63</v>
      </c>
      <c r="R399" s="24" t="s">
        <v>332</v>
      </c>
      <c r="S399" s="172">
        <v>75220</v>
      </c>
      <c r="T399" s="172"/>
      <c r="U399" s="172"/>
      <c r="V399" s="45" t="str">
        <f>IFERROR(IF(U399-T399 &lt;= 0, "", U399-T399), "")</f>
        <v/>
      </c>
      <c r="W399" s="1" t="s">
        <v>65</v>
      </c>
      <c r="X399" s="1" t="s">
        <v>155</v>
      </c>
      <c r="Y399" s="339">
        <v>36787</v>
      </c>
      <c r="Z399" s="175">
        <v>508.2</v>
      </c>
      <c r="AA399" s="173">
        <f>Tabela13[[#This Row],[VALOR/UN]]*Tabela13[[#This Row],[QUAN]]</f>
        <v>1016.4</v>
      </c>
      <c r="AB399" s="251" t="str">
        <f>IFERROR(Tabela13[[#This Row],[TOTAL]]/Tabela13[[#This Row],[Km Rodado]],"")</f>
        <v/>
      </c>
    </row>
    <row r="400" spans="3:28" hidden="1">
      <c r="C400" s="30" t="s">
        <v>415</v>
      </c>
      <c r="D400" s="53">
        <v>45054</v>
      </c>
      <c r="F400" s="7" t="s">
        <v>573</v>
      </c>
      <c r="G400" s="1" t="s">
        <v>58</v>
      </c>
      <c r="H400" s="1" t="s">
        <v>5</v>
      </c>
      <c r="I400" s="351" t="s">
        <v>66</v>
      </c>
      <c r="J400" s="1">
        <v>2</v>
      </c>
      <c r="K400" s="1">
        <v>16</v>
      </c>
      <c r="L400" s="1" t="s">
        <v>22</v>
      </c>
      <c r="M400" s="1" t="s">
        <v>60</v>
      </c>
      <c r="N400" s="1" t="s">
        <v>153</v>
      </c>
      <c r="O400" s="1" t="s">
        <v>154</v>
      </c>
      <c r="P400" s="1" t="s">
        <v>69</v>
      </c>
      <c r="Q400" s="1" t="s">
        <v>63</v>
      </c>
      <c r="R400" s="24" t="s">
        <v>70</v>
      </c>
      <c r="S400" s="172">
        <v>116300</v>
      </c>
      <c r="T400" s="172"/>
      <c r="U400" s="172"/>
      <c r="V400" s="45" t="str">
        <f>IFERROR(IF(U400-T400 &lt;= 0, "", U400-T400), "")</f>
        <v/>
      </c>
      <c r="W400" s="1" t="s">
        <v>65</v>
      </c>
      <c r="X400" s="1" t="s">
        <v>155</v>
      </c>
      <c r="Y400" s="339">
        <v>36787</v>
      </c>
      <c r="Z400" s="175">
        <v>508.2</v>
      </c>
      <c r="AA400" s="173">
        <f>Tabela13[[#This Row],[VALOR/UN]]*Tabela13[[#This Row],[QUAN]]</f>
        <v>1016.4</v>
      </c>
      <c r="AB400" s="251" t="str">
        <f>IFERROR(Tabela13[[#This Row],[TOTAL]]/Tabela13[[#This Row],[Km Rodado]],"")</f>
        <v/>
      </c>
    </row>
    <row r="401" spans="1:28" hidden="1">
      <c r="C401" s="30" t="s">
        <v>415</v>
      </c>
      <c r="D401" s="53">
        <v>45054</v>
      </c>
      <c r="F401" s="7" t="s">
        <v>573</v>
      </c>
      <c r="G401" s="1" t="s">
        <v>58</v>
      </c>
      <c r="H401" s="1" t="s">
        <v>5</v>
      </c>
      <c r="I401" s="351" t="s">
        <v>66</v>
      </c>
      <c r="J401" s="1">
        <v>2</v>
      </c>
      <c r="K401" s="1">
        <v>14</v>
      </c>
      <c r="L401" s="1" t="s">
        <v>22</v>
      </c>
      <c r="M401" s="1" t="s">
        <v>84</v>
      </c>
      <c r="N401" s="1" t="s">
        <v>153</v>
      </c>
      <c r="O401" s="1" t="s">
        <v>154</v>
      </c>
      <c r="P401" s="1" t="s">
        <v>69</v>
      </c>
      <c r="Q401" s="1" t="s">
        <v>87</v>
      </c>
      <c r="R401" s="24" t="s">
        <v>235</v>
      </c>
      <c r="S401" s="172">
        <v>97200</v>
      </c>
      <c r="T401" s="172"/>
      <c r="U401" s="172"/>
      <c r="V401" s="45" t="str">
        <f>IFERROR(IF(U401-T401 &lt;= 0, "", U401-T401), "")</f>
        <v/>
      </c>
      <c r="W401" s="1" t="s">
        <v>65</v>
      </c>
      <c r="X401" s="1" t="s">
        <v>155</v>
      </c>
      <c r="Y401" s="339">
        <v>24412</v>
      </c>
      <c r="Z401" s="175">
        <v>282.97000000000003</v>
      </c>
      <c r="AA401" s="173">
        <f>Tabela13[[#This Row],[VALOR/UN]]*Tabela13[[#This Row],[QUAN]]</f>
        <v>565.94000000000005</v>
      </c>
      <c r="AB401" s="251" t="str">
        <f>IFERROR(Tabela13[[#This Row],[TOTAL]]/Tabela13[[#This Row],[Km Rodado]],"")</f>
        <v/>
      </c>
    </row>
    <row r="402" spans="1:28" hidden="1">
      <c r="A402" s="1" t="s">
        <v>576</v>
      </c>
      <c r="C402" s="30" t="s">
        <v>415</v>
      </c>
      <c r="D402" s="53">
        <v>45055</v>
      </c>
      <c r="F402" s="7" t="s">
        <v>573</v>
      </c>
      <c r="G402" s="1" t="s">
        <v>58</v>
      </c>
      <c r="H402" s="1" t="s">
        <v>5</v>
      </c>
      <c r="I402" s="351" t="s">
        <v>83</v>
      </c>
      <c r="J402" s="1">
        <v>2</v>
      </c>
      <c r="K402" s="1">
        <v>14</v>
      </c>
      <c r="L402" s="1" t="s">
        <v>22</v>
      </c>
      <c r="M402" s="1" t="s">
        <v>84</v>
      </c>
      <c r="N402" s="1" t="s">
        <v>153</v>
      </c>
      <c r="O402" s="1" t="s">
        <v>154</v>
      </c>
      <c r="P402" s="1" t="s">
        <v>69</v>
      </c>
      <c r="Q402" s="1" t="s">
        <v>87</v>
      </c>
      <c r="R402" s="281" t="s">
        <v>272</v>
      </c>
      <c r="S402" s="326">
        <v>91753</v>
      </c>
      <c r="T402" s="172"/>
      <c r="U402" s="172"/>
      <c r="V402" s="45" t="str">
        <f>IFERROR(IF(U402-T402 &lt;= 0, "", U402-T402), "")</f>
        <v/>
      </c>
      <c r="W402" s="1">
        <v>0</v>
      </c>
      <c r="X402" s="1" t="s">
        <v>155</v>
      </c>
      <c r="Y402" s="339">
        <v>24412</v>
      </c>
      <c r="Z402" s="175">
        <v>282.97000000000003</v>
      </c>
      <c r="AA402" s="173">
        <f>Tabela13[[#This Row],[VALOR/UN]]*Tabela13[[#This Row],[QUAN]]</f>
        <v>565.94000000000005</v>
      </c>
      <c r="AB402" s="251" t="str">
        <f>IFERROR(Tabela13[[#This Row],[TOTAL]]/Tabela13[[#This Row],[Km Rodado]],"")</f>
        <v/>
      </c>
    </row>
    <row r="403" spans="1:28" hidden="1">
      <c r="A403" s="1" t="s">
        <v>577</v>
      </c>
      <c r="C403" s="30" t="s">
        <v>415</v>
      </c>
      <c r="D403" s="53">
        <v>45055</v>
      </c>
      <c r="F403" s="7" t="s">
        <v>573</v>
      </c>
      <c r="G403" s="1" t="s">
        <v>58</v>
      </c>
      <c r="H403" s="1" t="s">
        <v>5</v>
      </c>
      <c r="I403" s="351" t="s">
        <v>96</v>
      </c>
      <c r="J403" s="1">
        <v>2</v>
      </c>
      <c r="K403" s="1">
        <v>15</v>
      </c>
      <c r="L403" s="1" t="s">
        <v>22</v>
      </c>
      <c r="M403" s="1" t="s">
        <v>75</v>
      </c>
      <c r="N403" s="1" t="s">
        <v>534</v>
      </c>
      <c r="O403" s="1" t="s">
        <v>535</v>
      </c>
      <c r="P403" s="1" t="s">
        <v>69</v>
      </c>
      <c r="Q403" s="1" t="s">
        <v>151</v>
      </c>
      <c r="R403" s="225" t="s">
        <v>547</v>
      </c>
      <c r="S403" s="331">
        <v>51245</v>
      </c>
      <c r="T403" s="176"/>
      <c r="U403" s="176"/>
      <c r="V403" s="45" t="str">
        <f>IFERROR(IF(U403-T403 &lt;= 0, "", U403-T403), "")</f>
        <v/>
      </c>
      <c r="W403" s="1" t="s">
        <v>65</v>
      </c>
      <c r="X403" s="1" t="s">
        <v>155</v>
      </c>
      <c r="Y403" s="339">
        <v>1375</v>
      </c>
      <c r="Z403" s="175">
        <v>329</v>
      </c>
      <c r="AA403" s="173">
        <f>Tabela13[[#This Row],[VALOR/UN]]*Tabela13[[#This Row],[QUAN]]</f>
        <v>658</v>
      </c>
      <c r="AB403" s="251" t="str">
        <f>IFERROR(Tabela13[[#This Row],[TOTAL]]/Tabela13[[#This Row],[Km Rodado]],"")</f>
        <v/>
      </c>
    </row>
    <row r="404" spans="1:28" hidden="1">
      <c r="A404" s="1" t="s">
        <v>578</v>
      </c>
      <c r="C404" s="30" t="s">
        <v>415</v>
      </c>
      <c r="D404" s="53">
        <v>45055</v>
      </c>
      <c r="F404" s="7" t="s">
        <v>573</v>
      </c>
      <c r="G404" s="1" t="s">
        <v>58</v>
      </c>
      <c r="H404" s="1" t="s">
        <v>5</v>
      </c>
      <c r="I404" s="351" t="s">
        <v>96</v>
      </c>
      <c r="J404" s="1">
        <v>2</v>
      </c>
      <c r="K404" s="1">
        <v>15</v>
      </c>
      <c r="L404" s="1" t="s">
        <v>24</v>
      </c>
      <c r="M404" s="1" t="s">
        <v>75</v>
      </c>
      <c r="N404" s="1" t="s">
        <v>534</v>
      </c>
      <c r="O404" s="1" t="s">
        <v>535</v>
      </c>
      <c r="P404" s="1" t="s">
        <v>69</v>
      </c>
      <c r="Q404" s="1" t="s">
        <v>151</v>
      </c>
      <c r="R404" s="329" t="s">
        <v>579</v>
      </c>
      <c r="S404" s="331">
        <v>51245</v>
      </c>
      <c r="T404" s="176"/>
      <c r="U404" s="176"/>
      <c r="V404" s="45" t="str">
        <f>IFERROR(IF(U404-T404 &lt;= 0, "", U404-T404), "")</f>
        <v/>
      </c>
      <c r="W404" s="1" t="s">
        <v>65</v>
      </c>
      <c r="X404" s="1" t="s">
        <v>155</v>
      </c>
      <c r="Y404" s="339">
        <v>1375</v>
      </c>
      <c r="Z404" s="175">
        <v>329</v>
      </c>
      <c r="AA404" s="173">
        <f>Tabela13[[#This Row],[VALOR/UN]]*Tabela13[[#This Row],[QUAN]]</f>
        <v>658</v>
      </c>
      <c r="AB404" s="251" t="str">
        <f>IFERROR(Tabela13[[#This Row],[TOTAL]]/Tabela13[[#This Row],[Km Rodado]],"")</f>
        <v/>
      </c>
    </row>
    <row r="405" spans="1:28" hidden="1">
      <c r="A405" s="1" t="s">
        <v>580</v>
      </c>
      <c r="C405" s="30" t="s">
        <v>415</v>
      </c>
      <c r="D405" s="53">
        <v>45055</v>
      </c>
      <c r="F405" s="7" t="s">
        <v>573</v>
      </c>
      <c r="G405" s="1" t="s">
        <v>58</v>
      </c>
      <c r="H405" s="1" t="s">
        <v>5</v>
      </c>
      <c r="I405" s="351" t="s">
        <v>104</v>
      </c>
      <c r="J405" s="1">
        <v>2</v>
      </c>
      <c r="K405" s="1">
        <v>15</v>
      </c>
      <c r="L405" s="1" t="s">
        <v>22</v>
      </c>
      <c r="M405" s="1" t="s">
        <v>75</v>
      </c>
      <c r="N405" s="1" t="s">
        <v>534</v>
      </c>
      <c r="O405" s="1" t="s">
        <v>535</v>
      </c>
      <c r="P405" s="1" t="s">
        <v>69</v>
      </c>
      <c r="Q405" s="1" t="s">
        <v>77</v>
      </c>
      <c r="R405" s="24" t="s">
        <v>439</v>
      </c>
      <c r="S405" s="330">
        <v>59700</v>
      </c>
      <c r="T405" s="172"/>
      <c r="U405" s="172"/>
      <c r="V405" s="45" t="str">
        <f>IFERROR(IF(U405-T405 &lt;= 0, "", U405-T405), "")</f>
        <v/>
      </c>
      <c r="W405" s="1" t="s">
        <v>65</v>
      </c>
      <c r="X405" s="1" t="s">
        <v>155</v>
      </c>
      <c r="Y405" s="339">
        <v>59700</v>
      </c>
      <c r="Z405" s="175">
        <v>329</v>
      </c>
      <c r="AA405" s="173">
        <f>Tabela13[[#This Row],[VALOR/UN]]*Tabela13[[#This Row],[QUAN]]</f>
        <v>658</v>
      </c>
      <c r="AB405" s="251" t="str">
        <f>IFERROR(Tabela13[[#This Row],[TOTAL]]/Tabela13[[#This Row],[Km Rodado]],"")</f>
        <v/>
      </c>
    </row>
    <row r="406" spans="1:28" hidden="1">
      <c r="A406" s="1" t="s">
        <v>581</v>
      </c>
      <c r="C406" s="30" t="s">
        <v>415</v>
      </c>
      <c r="D406" s="53">
        <v>45055</v>
      </c>
      <c r="F406" s="7" t="s">
        <v>573</v>
      </c>
      <c r="G406" s="1" t="s">
        <v>58</v>
      </c>
      <c r="H406" s="1" t="s">
        <v>5</v>
      </c>
      <c r="I406" s="351" t="s">
        <v>104</v>
      </c>
      <c r="J406" s="1">
        <v>2</v>
      </c>
      <c r="K406" s="1">
        <v>15</v>
      </c>
      <c r="L406" s="1" t="s">
        <v>24</v>
      </c>
      <c r="M406" s="1" t="s">
        <v>75</v>
      </c>
      <c r="N406" s="1" t="s">
        <v>534</v>
      </c>
      <c r="O406" s="1" t="s">
        <v>535</v>
      </c>
      <c r="P406" s="1" t="s">
        <v>69</v>
      </c>
      <c r="Q406" s="1" t="s">
        <v>77</v>
      </c>
      <c r="R406" s="24" t="s">
        <v>439</v>
      </c>
      <c r="S406" s="326">
        <v>59700</v>
      </c>
      <c r="T406" s="172"/>
      <c r="U406" s="172"/>
      <c r="V406" s="45" t="str">
        <f>IFERROR(IF(U406-T406 &lt;= 0, "", U406-T406), "")</f>
        <v/>
      </c>
      <c r="W406" s="1" t="s">
        <v>65</v>
      </c>
      <c r="X406" s="1" t="s">
        <v>155</v>
      </c>
      <c r="Y406" s="339">
        <v>59700</v>
      </c>
      <c r="Z406" s="175">
        <v>329</v>
      </c>
      <c r="AA406" s="173">
        <f>Tabela13[[#This Row],[VALOR/UN]]*Tabela13[[#This Row],[QUAN]]</f>
        <v>658</v>
      </c>
      <c r="AB406" s="251" t="str">
        <f>IFERROR(Tabela13[[#This Row],[TOTAL]]/Tabela13[[#This Row],[Km Rodado]],"")</f>
        <v/>
      </c>
    </row>
    <row r="407" spans="1:28" hidden="1">
      <c r="A407" s="1" t="s">
        <v>582</v>
      </c>
      <c r="C407" s="30" t="s">
        <v>415</v>
      </c>
      <c r="D407" s="53">
        <v>45057</v>
      </c>
      <c r="F407" s="7" t="s">
        <v>573</v>
      </c>
      <c r="G407" s="1" t="s">
        <v>58</v>
      </c>
      <c r="H407" s="1" t="s">
        <v>248</v>
      </c>
      <c r="I407" s="351" t="s">
        <v>249</v>
      </c>
      <c r="J407" s="1">
        <v>2</v>
      </c>
      <c r="K407" s="1">
        <v>16</v>
      </c>
      <c r="L407" s="1" t="s">
        <v>22</v>
      </c>
      <c r="M407" s="1" t="s">
        <v>60</v>
      </c>
      <c r="N407" s="1" t="s">
        <v>153</v>
      </c>
      <c r="O407" s="1" t="s">
        <v>154</v>
      </c>
      <c r="P407" s="1" t="s">
        <v>69</v>
      </c>
      <c r="Q407" s="1" t="s">
        <v>63</v>
      </c>
      <c r="R407" s="24" t="s">
        <v>583</v>
      </c>
      <c r="S407" s="172">
        <v>18892</v>
      </c>
      <c r="T407" s="172"/>
      <c r="U407" s="172"/>
      <c r="V407" s="45" t="str">
        <f>IFERROR(IF(U407-T407 &lt;= 0, "", U407-T407), "")</f>
        <v/>
      </c>
      <c r="W407" s="1" t="s">
        <v>65</v>
      </c>
      <c r="X407" s="1" t="s">
        <v>155</v>
      </c>
      <c r="Y407" s="339">
        <v>236</v>
      </c>
      <c r="Z407" s="175">
        <v>499.57</v>
      </c>
      <c r="AA407" s="173">
        <f>Tabela13[[#This Row],[VALOR/UN]]*Tabela13[[#This Row],[QUAN]]</f>
        <v>999.14</v>
      </c>
      <c r="AB407" s="251" t="str">
        <f>IFERROR(Tabela13[[#This Row],[TOTAL]]/Tabela13[[#This Row],[Km Rodado]],"")</f>
        <v/>
      </c>
    </row>
    <row r="408" spans="1:28" hidden="1">
      <c r="C408" s="30" t="s">
        <v>415</v>
      </c>
      <c r="D408" s="53">
        <v>45062</v>
      </c>
      <c r="F408" s="7" t="s">
        <v>573</v>
      </c>
      <c r="G408" s="1" t="s">
        <v>58</v>
      </c>
      <c r="H408" s="1" t="s">
        <v>12</v>
      </c>
      <c r="I408" s="351" t="s">
        <v>74</v>
      </c>
      <c r="J408" s="1">
        <v>2</v>
      </c>
      <c r="K408" s="1">
        <v>14</v>
      </c>
      <c r="L408" s="1" t="s">
        <v>22</v>
      </c>
      <c r="M408" s="1" t="s">
        <v>458</v>
      </c>
      <c r="N408" s="1" t="s">
        <v>584</v>
      </c>
      <c r="O408" s="1" t="s">
        <v>585</v>
      </c>
      <c r="P408" s="1" t="s">
        <v>69</v>
      </c>
      <c r="Q408" s="1" t="s">
        <v>160</v>
      </c>
      <c r="R408" s="1" t="s">
        <v>586</v>
      </c>
      <c r="S408" s="172">
        <v>1125307</v>
      </c>
      <c r="T408" s="172"/>
      <c r="U408" s="172"/>
      <c r="V408" s="45" t="str">
        <f>IFERROR(IF(U408-T408 &lt;= 0, "", U408-T408), "")</f>
        <v/>
      </c>
      <c r="X408" s="1" t="s">
        <v>71</v>
      </c>
      <c r="Y408" s="339">
        <v>1371</v>
      </c>
      <c r="Z408" s="175">
        <v>329</v>
      </c>
      <c r="AA408" s="173">
        <f>Tabela13[[#This Row],[VALOR/UN]]*Tabela13[[#This Row],[QUAN]]</f>
        <v>658</v>
      </c>
      <c r="AB408" s="251" t="str">
        <f>IFERROR(Tabela13[[#This Row],[TOTAL]]/Tabela13[[#This Row],[Km Rodado]],"")</f>
        <v/>
      </c>
    </row>
    <row r="409" spans="1:28" ht="15.75" hidden="1" customHeight="1">
      <c r="C409" s="186" t="s">
        <v>415</v>
      </c>
      <c r="D409" s="53">
        <v>45063</v>
      </c>
      <c r="F409" s="7" t="s">
        <v>573</v>
      </c>
      <c r="G409" s="1" t="s">
        <v>58</v>
      </c>
      <c r="H409" s="1" t="s">
        <v>5</v>
      </c>
      <c r="I409" s="351" t="s">
        <v>80</v>
      </c>
      <c r="J409" s="1">
        <v>2</v>
      </c>
      <c r="K409" s="1">
        <v>16</v>
      </c>
      <c r="L409" s="1" t="s">
        <v>22</v>
      </c>
      <c r="M409" s="1" t="s">
        <v>60</v>
      </c>
      <c r="N409" s="1" t="s">
        <v>153</v>
      </c>
      <c r="O409" s="1" t="s">
        <v>154</v>
      </c>
      <c r="P409" s="1" t="s">
        <v>69</v>
      </c>
      <c r="Q409" s="1" t="s">
        <v>63</v>
      </c>
      <c r="R409" s="24" t="s">
        <v>189</v>
      </c>
      <c r="S409" s="172">
        <v>117265</v>
      </c>
      <c r="T409" s="172"/>
      <c r="U409" s="172"/>
      <c r="V409" s="45" t="str">
        <f>IFERROR(IF(U409-T409 &lt;= 0, "", U409-T409), "")</f>
        <v/>
      </c>
      <c r="W409" s="1" t="s">
        <v>65</v>
      </c>
      <c r="X409" s="1" t="s">
        <v>155</v>
      </c>
      <c r="Y409" s="339">
        <v>236</v>
      </c>
      <c r="Z409" s="175">
        <v>508.2</v>
      </c>
      <c r="AA409" s="173">
        <f>Tabela13[[#This Row],[VALOR/UN]]*Tabela13[[#This Row],[QUAN]]</f>
        <v>1016.4</v>
      </c>
      <c r="AB409" s="251" t="str">
        <f>IFERROR(Tabela13[[#This Row],[TOTAL]]/Tabela13[[#This Row],[Km Rodado]],"")</f>
        <v/>
      </c>
    </row>
    <row r="410" spans="1:28" hidden="1">
      <c r="A410" s="1" t="s">
        <v>587</v>
      </c>
      <c r="C410" s="30" t="s">
        <v>415</v>
      </c>
      <c r="D410" s="53">
        <v>45063</v>
      </c>
      <c r="F410" s="7" t="s">
        <v>573</v>
      </c>
      <c r="G410" s="1" t="s">
        <v>58</v>
      </c>
      <c r="H410" s="1" t="s">
        <v>5</v>
      </c>
      <c r="I410" s="351" t="s">
        <v>80</v>
      </c>
      <c r="J410" s="1">
        <v>2</v>
      </c>
      <c r="K410" s="1">
        <v>14</v>
      </c>
      <c r="L410" s="1" t="s">
        <v>22</v>
      </c>
      <c r="M410" s="1" t="s">
        <v>84</v>
      </c>
      <c r="N410" s="1" t="s">
        <v>153</v>
      </c>
      <c r="O410" s="1" t="s">
        <v>154</v>
      </c>
      <c r="P410" s="1" t="s">
        <v>69</v>
      </c>
      <c r="Q410" s="1" t="s">
        <v>87</v>
      </c>
      <c r="R410" s="24" t="s">
        <v>320</v>
      </c>
      <c r="S410" s="172">
        <v>47698</v>
      </c>
      <c r="T410" s="172"/>
      <c r="U410" s="172"/>
      <c r="V410" s="45" t="str">
        <f>IFERROR(IF(U410-T410 &lt;= 0, "", U410-T410), "")</f>
        <v/>
      </c>
      <c r="W410" s="1" t="s">
        <v>65</v>
      </c>
      <c r="X410" s="1" t="s">
        <v>155</v>
      </c>
      <c r="Y410" s="339">
        <v>24412</v>
      </c>
      <c r="Z410" s="175">
        <v>282.97000000000003</v>
      </c>
      <c r="AA410" s="173">
        <f>Tabela13[[#This Row],[VALOR/UN]]*Tabela13[[#This Row],[QUAN]]</f>
        <v>565.94000000000005</v>
      </c>
      <c r="AB410" s="251" t="str">
        <f>IFERROR(Tabela13[[#This Row],[TOTAL]]/Tabela13[[#This Row],[Km Rodado]],"")</f>
        <v/>
      </c>
    </row>
    <row r="411" spans="1:28" hidden="1">
      <c r="A411" s="1" t="s">
        <v>587</v>
      </c>
      <c r="C411" s="30" t="s">
        <v>415</v>
      </c>
      <c r="D411" s="53">
        <v>45063</v>
      </c>
      <c r="F411" s="7" t="s">
        <v>573</v>
      </c>
      <c r="G411" s="1" t="s">
        <v>58</v>
      </c>
      <c r="H411" s="1" t="s">
        <v>5</v>
      </c>
      <c r="I411" s="351" t="s">
        <v>80</v>
      </c>
      <c r="J411" s="1">
        <v>2</v>
      </c>
      <c r="K411" s="1">
        <v>14</v>
      </c>
      <c r="L411" s="1" t="s">
        <v>24</v>
      </c>
      <c r="M411" s="1" t="s">
        <v>84</v>
      </c>
      <c r="N411" s="1" t="s">
        <v>153</v>
      </c>
      <c r="O411" s="1" t="s">
        <v>154</v>
      </c>
      <c r="P411" s="1" t="s">
        <v>69</v>
      </c>
      <c r="Q411" s="1" t="s">
        <v>87</v>
      </c>
      <c r="R411" s="24" t="s">
        <v>320</v>
      </c>
      <c r="S411" s="172">
        <v>47698</v>
      </c>
      <c r="T411" s="172"/>
      <c r="U411" s="172"/>
      <c r="V411" s="45" t="str">
        <f>IFERROR(IF(U411-T411 &lt;= 0, "", U411-T411), "")</f>
        <v/>
      </c>
      <c r="W411" s="1" t="s">
        <v>65</v>
      </c>
      <c r="X411" s="1" t="s">
        <v>155</v>
      </c>
      <c r="Y411" s="339">
        <v>24412</v>
      </c>
      <c r="Z411" s="175">
        <v>282.97000000000003</v>
      </c>
      <c r="AA411" s="173">
        <f>Tabela13[[#This Row],[VALOR/UN]]*Tabela13[[#This Row],[QUAN]]</f>
        <v>565.94000000000005</v>
      </c>
      <c r="AB411" s="251" t="str">
        <f>IFERROR(Tabela13[[#This Row],[TOTAL]]/Tabela13[[#This Row],[Km Rodado]],"")</f>
        <v/>
      </c>
    </row>
    <row r="412" spans="1:28" hidden="1">
      <c r="A412" s="1" t="s">
        <v>588</v>
      </c>
      <c r="C412" s="30" t="s">
        <v>415</v>
      </c>
      <c r="D412" s="53">
        <v>45064</v>
      </c>
      <c r="F412" s="7" t="s">
        <v>573</v>
      </c>
      <c r="G412" s="1" t="s">
        <v>58</v>
      </c>
      <c r="H412" s="1" t="s">
        <v>5</v>
      </c>
      <c r="I412" s="351" t="s">
        <v>96</v>
      </c>
      <c r="J412" s="1">
        <v>2</v>
      </c>
      <c r="K412" s="1">
        <v>14</v>
      </c>
      <c r="L412" s="1" t="s">
        <v>22</v>
      </c>
      <c r="M412" s="1" t="s">
        <v>84</v>
      </c>
      <c r="N412" s="1" t="s">
        <v>153</v>
      </c>
      <c r="O412" s="1" t="s">
        <v>154</v>
      </c>
      <c r="P412" s="1" t="s">
        <v>69</v>
      </c>
      <c r="Q412" s="1" t="s">
        <v>87</v>
      </c>
      <c r="R412" s="24" t="s">
        <v>589</v>
      </c>
      <c r="S412" s="172">
        <v>38087</v>
      </c>
      <c r="T412" s="172"/>
      <c r="U412" s="172"/>
      <c r="V412" s="45" t="str">
        <f>IFERROR(IF(U412-T412 &lt;= 0, "", U412-T412), "")</f>
        <v/>
      </c>
      <c r="W412" s="1" t="s">
        <v>65</v>
      </c>
      <c r="X412" s="1" t="s">
        <v>155</v>
      </c>
      <c r="Y412" s="339">
        <v>24412</v>
      </c>
      <c r="Z412" s="175">
        <v>282.97000000000003</v>
      </c>
      <c r="AA412" s="173">
        <f>Tabela13[[#This Row],[VALOR/UN]]*Tabela13[[#This Row],[QUAN]]</f>
        <v>565.94000000000005</v>
      </c>
      <c r="AB412" s="251" t="str">
        <f>IFERROR(Tabela13[[#This Row],[TOTAL]]/Tabela13[[#This Row],[Km Rodado]],"")</f>
        <v/>
      </c>
    </row>
    <row r="413" spans="1:28" hidden="1">
      <c r="A413" s="1" t="s">
        <v>590</v>
      </c>
      <c r="C413" s="30" t="s">
        <v>415</v>
      </c>
      <c r="D413" s="53">
        <v>45064</v>
      </c>
      <c r="F413" s="7" t="s">
        <v>573</v>
      </c>
      <c r="G413" s="1" t="s">
        <v>58</v>
      </c>
      <c r="H413" s="1" t="s">
        <v>5</v>
      </c>
      <c r="I413" s="351" t="s">
        <v>96</v>
      </c>
      <c r="J413" s="1">
        <v>2</v>
      </c>
      <c r="K413" s="1">
        <v>14</v>
      </c>
      <c r="L413" s="1" t="s">
        <v>24</v>
      </c>
      <c r="M413" s="1" t="s">
        <v>84</v>
      </c>
      <c r="N413" s="1" t="s">
        <v>153</v>
      </c>
      <c r="O413" s="1" t="s">
        <v>154</v>
      </c>
      <c r="P413" s="1" t="s">
        <v>69</v>
      </c>
      <c r="Q413" s="1" t="s">
        <v>87</v>
      </c>
      <c r="R413" s="24" t="s">
        <v>589</v>
      </c>
      <c r="S413" s="172">
        <v>38087</v>
      </c>
      <c r="T413" s="172"/>
      <c r="U413" s="172"/>
      <c r="V413" s="45" t="str">
        <f>IFERROR(IF(U413-T413 &lt;= 0, "", U413-T413), "")</f>
        <v/>
      </c>
      <c r="W413" s="1" t="s">
        <v>65</v>
      </c>
      <c r="X413" s="1" t="s">
        <v>155</v>
      </c>
      <c r="Y413" s="339">
        <v>24412</v>
      </c>
      <c r="Z413" s="175">
        <v>282.97000000000003</v>
      </c>
      <c r="AA413" s="173">
        <f>Tabela13[[#This Row],[VALOR/UN]]*Tabela13[[#This Row],[QUAN]]</f>
        <v>565.94000000000005</v>
      </c>
      <c r="AB413" s="251" t="str">
        <f>IFERROR(Tabela13[[#This Row],[TOTAL]]/Tabela13[[#This Row],[Km Rodado]],"")</f>
        <v/>
      </c>
    </row>
    <row r="414" spans="1:28" hidden="1">
      <c r="C414" s="30" t="s">
        <v>415</v>
      </c>
      <c r="D414" s="53">
        <v>45065</v>
      </c>
      <c r="F414" s="7" t="s">
        <v>573</v>
      </c>
      <c r="G414" s="1" t="s">
        <v>58</v>
      </c>
      <c r="H414" s="1" t="s">
        <v>5</v>
      </c>
      <c r="I414" s="351" t="s">
        <v>80</v>
      </c>
      <c r="J414" s="1">
        <v>2</v>
      </c>
      <c r="K414" s="1">
        <v>15</v>
      </c>
      <c r="L414" s="1" t="s">
        <v>22</v>
      </c>
      <c r="M414" s="1" t="s">
        <v>75</v>
      </c>
      <c r="N414" s="1" t="s">
        <v>534</v>
      </c>
      <c r="O414" s="1" t="s">
        <v>535</v>
      </c>
      <c r="P414" s="1" t="s">
        <v>69</v>
      </c>
      <c r="Q414" s="1" t="s">
        <v>77</v>
      </c>
      <c r="R414" s="24" t="s">
        <v>551</v>
      </c>
      <c r="S414" s="172">
        <v>38280</v>
      </c>
      <c r="T414" s="172"/>
      <c r="U414" s="172"/>
      <c r="V414" s="45" t="str">
        <f>IFERROR(IF(U414-T414 &lt;= 0, "", U414-T414), "")</f>
        <v/>
      </c>
      <c r="W414" s="1" t="s">
        <v>65</v>
      </c>
      <c r="X414" s="1" t="s">
        <v>71</v>
      </c>
      <c r="Y414" s="339">
        <v>1375</v>
      </c>
      <c r="Z414" s="175">
        <v>339.9</v>
      </c>
      <c r="AA414" s="173">
        <f>Tabela13[[#This Row],[VALOR/UN]]*Tabela13[[#This Row],[QUAN]]</f>
        <v>679.8</v>
      </c>
      <c r="AB414" s="251" t="str">
        <f>IFERROR(Tabela13[[#This Row],[TOTAL]]/Tabela13[[#This Row],[Km Rodado]],"")</f>
        <v/>
      </c>
    </row>
    <row r="415" spans="1:28" hidden="1">
      <c r="C415" s="30" t="s">
        <v>415</v>
      </c>
      <c r="D415" s="53">
        <v>45065</v>
      </c>
      <c r="F415" s="7" t="s">
        <v>573</v>
      </c>
      <c r="G415" s="1" t="s">
        <v>58</v>
      </c>
      <c r="H415" s="1" t="s">
        <v>5</v>
      </c>
      <c r="I415" s="351" t="s">
        <v>80</v>
      </c>
      <c r="J415" s="1">
        <v>2</v>
      </c>
      <c r="K415" s="1">
        <v>15</v>
      </c>
      <c r="L415" s="1" t="s">
        <v>24</v>
      </c>
      <c r="M415" s="1" t="s">
        <v>75</v>
      </c>
      <c r="N415" s="1" t="s">
        <v>534</v>
      </c>
      <c r="O415" s="1" t="s">
        <v>535</v>
      </c>
      <c r="P415" s="1" t="s">
        <v>69</v>
      </c>
      <c r="Q415" s="1" t="s">
        <v>77</v>
      </c>
      <c r="R415" s="24" t="s">
        <v>551</v>
      </c>
      <c r="S415" s="172">
        <v>38280</v>
      </c>
      <c r="T415" s="172"/>
      <c r="U415" s="172"/>
      <c r="V415" s="45" t="str">
        <f>IFERROR(IF(U415-T415 &lt;= 0, "", U415-T415), "")</f>
        <v/>
      </c>
      <c r="W415" s="1" t="s">
        <v>65</v>
      </c>
      <c r="X415" s="1" t="s">
        <v>71</v>
      </c>
      <c r="Y415" s="339">
        <v>1375</v>
      </c>
      <c r="Z415" s="175">
        <v>339.9</v>
      </c>
      <c r="AA415" s="173">
        <f>Tabela13[[#This Row],[VALOR/UN]]*Tabela13[[#This Row],[QUAN]]</f>
        <v>679.8</v>
      </c>
      <c r="AB415" s="251" t="str">
        <f>IFERROR(Tabela13[[#This Row],[TOTAL]]/Tabela13[[#This Row],[Km Rodado]],"")</f>
        <v/>
      </c>
    </row>
    <row r="416" spans="1:28" ht="14.25" hidden="1" customHeight="1">
      <c r="A416" s="1" t="s">
        <v>591</v>
      </c>
      <c r="C416" s="30" t="s">
        <v>415</v>
      </c>
      <c r="D416" s="53">
        <v>45065</v>
      </c>
      <c r="F416" s="7" t="s">
        <v>573</v>
      </c>
      <c r="G416" s="1" t="s">
        <v>58</v>
      </c>
      <c r="H416" s="1" t="s">
        <v>5</v>
      </c>
      <c r="I416" s="351" t="s">
        <v>104</v>
      </c>
      <c r="J416" s="1">
        <v>2</v>
      </c>
      <c r="K416" s="1">
        <v>15</v>
      </c>
      <c r="L416" s="1" t="s">
        <v>22</v>
      </c>
      <c r="M416" s="1" t="s">
        <v>75</v>
      </c>
      <c r="N416" s="1" t="s">
        <v>592</v>
      </c>
      <c r="O416" s="1" t="s">
        <v>592</v>
      </c>
      <c r="P416" s="1" t="s">
        <v>69</v>
      </c>
      <c r="Q416" s="1" t="s">
        <v>77</v>
      </c>
      <c r="R416" s="24" t="s">
        <v>538</v>
      </c>
      <c r="S416" s="172">
        <v>40700</v>
      </c>
      <c r="T416" s="172"/>
      <c r="U416" s="172"/>
      <c r="V416" s="45" t="str">
        <f>IFERROR(IF(U416-T416 &lt;= 0, "", U416-T416), "")</f>
        <v/>
      </c>
      <c r="W416" s="1" t="s">
        <v>65</v>
      </c>
      <c r="X416" s="1" t="s">
        <v>71</v>
      </c>
      <c r="Y416" s="339">
        <v>1403</v>
      </c>
      <c r="Z416" s="175">
        <v>329</v>
      </c>
      <c r="AA416" s="173">
        <f>Tabela13[[#This Row],[VALOR/UN]]*Tabela13[[#This Row],[QUAN]]</f>
        <v>658</v>
      </c>
      <c r="AB416" s="251" t="str">
        <f>IFERROR(Tabela13[[#This Row],[TOTAL]]/Tabela13[[#This Row],[Km Rodado]],"")</f>
        <v/>
      </c>
    </row>
    <row r="417" spans="1:28" hidden="1">
      <c r="A417" s="1" t="s">
        <v>593</v>
      </c>
      <c r="C417" s="30" t="s">
        <v>415</v>
      </c>
      <c r="D417" s="53">
        <v>45065</v>
      </c>
      <c r="F417" s="7" t="s">
        <v>573</v>
      </c>
      <c r="G417" s="1" t="s">
        <v>58</v>
      </c>
      <c r="H417" s="1" t="s">
        <v>5</v>
      </c>
      <c r="I417" s="351" t="s">
        <v>104</v>
      </c>
      <c r="J417" s="1">
        <v>2</v>
      </c>
      <c r="K417" s="1">
        <v>15</v>
      </c>
      <c r="L417" s="1" t="s">
        <v>24</v>
      </c>
      <c r="M417" s="1" t="s">
        <v>75</v>
      </c>
      <c r="N417" s="1" t="s">
        <v>592</v>
      </c>
      <c r="O417" s="1" t="s">
        <v>592</v>
      </c>
      <c r="P417" s="1" t="s">
        <v>69</v>
      </c>
      <c r="Q417" s="1" t="s">
        <v>77</v>
      </c>
      <c r="R417" s="24" t="s">
        <v>538</v>
      </c>
      <c r="S417" s="172">
        <v>40700</v>
      </c>
      <c r="T417" s="172"/>
      <c r="U417" s="172"/>
      <c r="V417" s="45" t="str">
        <f>IFERROR(IF(U417-T417 &lt;= 0, "", U417-T417), "")</f>
        <v/>
      </c>
      <c r="W417" s="1" t="s">
        <v>65</v>
      </c>
      <c r="X417" s="1" t="s">
        <v>71</v>
      </c>
      <c r="Y417" s="339">
        <v>1403</v>
      </c>
      <c r="Z417" s="175">
        <v>329</v>
      </c>
      <c r="AA417" s="173">
        <f>Tabela13[[#This Row],[VALOR/UN]]*Tabela13[[#This Row],[QUAN]]</f>
        <v>658</v>
      </c>
      <c r="AB417" s="251" t="str">
        <f>IFERROR(Tabela13[[#This Row],[TOTAL]]/Tabela13[[#This Row],[Km Rodado]],"")</f>
        <v/>
      </c>
    </row>
    <row r="418" spans="1:28" hidden="1">
      <c r="A418" s="30"/>
      <c r="B418" s="30"/>
      <c r="C418" s="186" t="s">
        <v>415</v>
      </c>
      <c r="D418" s="53">
        <v>45066</v>
      </c>
      <c r="F418" s="7" t="s">
        <v>573</v>
      </c>
      <c r="G418" s="1" t="s">
        <v>58</v>
      </c>
      <c r="H418" s="1" t="s">
        <v>5</v>
      </c>
      <c r="I418" s="351" t="s">
        <v>59</v>
      </c>
      <c r="J418" s="1">
        <v>4</v>
      </c>
      <c r="K418" s="1" t="s">
        <v>39</v>
      </c>
      <c r="L418" s="1" t="s">
        <v>594</v>
      </c>
      <c r="M418" s="1" t="s">
        <v>595</v>
      </c>
      <c r="N418" s="1" t="s">
        <v>596</v>
      </c>
      <c r="O418" s="1" t="s">
        <v>596</v>
      </c>
      <c r="P418" s="1" t="s">
        <v>62</v>
      </c>
      <c r="Q418" s="1" t="s">
        <v>597</v>
      </c>
      <c r="R418" s="24" t="s">
        <v>598</v>
      </c>
      <c r="S418" s="172">
        <v>143860</v>
      </c>
      <c r="T418" s="172"/>
      <c r="U418" s="172"/>
      <c r="V418" s="45" t="str">
        <f>IFERROR(IF(U418-T418 &lt;= 0, "", U418-T418), "")</f>
        <v/>
      </c>
      <c r="W418" s="36" t="s">
        <v>65</v>
      </c>
      <c r="X418" s="1" t="s">
        <v>599</v>
      </c>
      <c r="Y418" s="341" t="s">
        <v>600</v>
      </c>
      <c r="Z418" s="175">
        <v>550</v>
      </c>
      <c r="AA418" s="173">
        <f>Tabela13[[#This Row],[VALOR/UN]]*Tabela13[[#This Row],[QUAN]]</f>
        <v>2200</v>
      </c>
      <c r="AB418" s="251" t="str">
        <f>IFERROR(Tabela13[[#This Row],[TOTAL]]/Tabela13[[#This Row],[Km Rodado]],"")</f>
        <v/>
      </c>
    </row>
    <row r="419" spans="1:28" hidden="1">
      <c r="C419" s="30" t="s">
        <v>415</v>
      </c>
      <c r="D419" s="53">
        <v>45068</v>
      </c>
      <c r="F419" s="7" t="s">
        <v>573</v>
      </c>
      <c r="G419" s="1" t="s">
        <v>58</v>
      </c>
      <c r="H419" s="1" t="s">
        <v>5</v>
      </c>
      <c r="I419" s="351" t="s">
        <v>80</v>
      </c>
      <c r="J419" s="1">
        <v>2</v>
      </c>
      <c r="K419" s="1">
        <v>16</v>
      </c>
      <c r="L419" s="1" t="s">
        <v>22</v>
      </c>
      <c r="M419" s="1" t="s">
        <v>60</v>
      </c>
      <c r="N419" s="1" t="s">
        <v>153</v>
      </c>
      <c r="O419" s="1" t="s">
        <v>154</v>
      </c>
      <c r="P419" s="1" t="s">
        <v>69</v>
      </c>
      <c r="Q419" s="1" t="s">
        <v>63</v>
      </c>
      <c r="R419" s="24" t="s">
        <v>183</v>
      </c>
      <c r="S419" s="172">
        <v>105035</v>
      </c>
      <c r="T419" s="172"/>
      <c r="U419" s="172"/>
      <c r="V419" s="45" t="str">
        <f>IFERROR(IF(U419-T419 &lt;= 0, "", U419-T419), "")</f>
        <v/>
      </c>
      <c r="W419" s="1" t="s">
        <v>65</v>
      </c>
      <c r="X419" s="1" t="s">
        <v>155</v>
      </c>
      <c r="Y419" s="339">
        <v>236</v>
      </c>
      <c r="Z419" s="175">
        <v>499.57</v>
      </c>
      <c r="AA419" s="173">
        <f>Tabela13[[#This Row],[VALOR/UN]]*Tabela13[[#This Row],[QUAN]]</f>
        <v>999.14</v>
      </c>
      <c r="AB419" s="251" t="str">
        <f>IFERROR(Tabela13[[#This Row],[TOTAL]]/Tabela13[[#This Row],[Km Rodado]],"")</f>
        <v/>
      </c>
    </row>
    <row r="420" spans="1:28" hidden="1">
      <c r="A420" s="30"/>
      <c r="B420" s="30"/>
      <c r="C420" s="30" t="s">
        <v>415</v>
      </c>
      <c r="D420" s="53">
        <v>45068</v>
      </c>
      <c r="F420" s="7" t="s">
        <v>573</v>
      </c>
      <c r="G420" s="1" t="s">
        <v>58</v>
      </c>
      <c r="H420" s="1" t="s">
        <v>12</v>
      </c>
      <c r="I420" s="351" t="s">
        <v>111</v>
      </c>
      <c r="J420" s="1">
        <v>2</v>
      </c>
      <c r="K420" s="1" t="s">
        <v>7</v>
      </c>
      <c r="L420" s="1" t="s">
        <v>594</v>
      </c>
      <c r="M420" s="1" t="s">
        <v>210</v>
      </c>
      <c r="N420" s="1" t="s">
        <v>596</v>
      </c>
      <c r="O420" s="1" t="s">
        <v>596</v>
      </c>
      <c r="P420" s="1" t="s">
        <v>62</v>
      </c>
      <c r="Q420" s="1" t="s">
        <v>601</v>
      </c>
      <c r="R420" s="1" t="s">
        <v>602</v>
      </c>
      <c r="S420" s="172">
        <v>153344</v>
      </c>
      <c r="T420" s="172"/>
      <c r="U420" s="172"/>
      <c r="V420" s="45" t="str">
        <f>IFERROR(IF(U420-T420 &lt;= 0, "", U420-T420), "")</f>
        <v/>
      </c>
      <c r="W420" s="1" t="s">
        <v>65</v>
      </c>
      <c r="X420" s="1" t="s">
        <v>599</v>
      </c>
      <c r="Y420" s="342" t="s">
        <v>603</v>
      </c>
      <c r="Z420" s="175">
        <v>440</v>
      </c>
      <c r="AA420" s="173">
        <f>Tabela13[[#This Row],[VALOR/UN]]*Tabela13[[#This Row],[QUAN]]</f>
        <v>880</v>
      </c>
      <c r="AB420" s="251" t="str">
        <f>IFERROR(Tabela13[[#This Row],[TOTAL]]/Tabela13[[#This Row],[Km Rodado]],"")</f>
        <v/>
      </c>
    </row>
    <row r="421" spans="1:28" hidden="1">
      <c r="A421" s="30"/>
      <c r="B421" s="30"/>
      <c r="C421" s="30" t="s">
        <v>415</v>
      </c>
      <c r="D421" s="53">
        <v>45068</v>
      </c>
      <c r="F421" s="7" t="s">
        <v>573</v>
      </c>
      <c r="G421" s="1" t="s">
        <v>58</v>
      </c>
      <c r="H421" s="1" t="s">
        <v>12</v>
      </c>
      <c r="I421" s="351" t="s">
        <v>111</v>
      </c>
      <c r="J421" s="1">
        <v>2</v>
      </c>
      <c r="K421" s="1" t="s">
        <v>7</v>
      </c>
      <c r="L421" s="1" t="s">
        <v>594</v>
      </c>
      <c r="M421" s="1" t="s">
        <v>210</v>
      </c>
      <c r="N421" s="1" t="s">
        <v>604</v>
      </c>
      <c r="O421" s="1" t="s">
        <v>604</v>
      </c>
      <c r="P421" s="1" t="s">
        <v>62</v>
      </c>
      <c r="Q421" s="1" t="s">
        <v>601</v>
      </c>
      <c r="R421" s="1" t="s">
        <v>602</v>
      </c>
      <c r="S421" s="172">
        <v>153344</v>
      </c>
      <c r="T421" s="172"/>
      <c r="U421" s="172"/>
      <c r="V421" s="45" t="str">
        <f>IFERROR(IF(U421-T421 &lt;= 0, "", U421-T421), "")</f>
        <v/>
      </c>
      <c r="W421" s="1" t="s">
        <v>65</v>
      </c>
      <c r="X421" s="1" t="s">
        <v>599</v>
      </c>
      <c r="Y421" s="341" t="s">
        <v>605</v>
      </c>
      <c r="Z421" s="175">
        <v>420</v>
      </c>
      <c r="AA421" s="173">
        <f>Tabela13[[#This Row],[VALOR/UN]]*Tabela13[[#This Row],[QUAN]]</f>
        <v>840</v>
      </c>
      <c r="AB421" s="251" t="str">
        <f>IFERROR(Tabela13[[#This Row],[TOTAL]]/Tabela13[[#This Row],[Km Rodado]],"")</f>
        <v/>
      </c>
    </row>
    <row r="422" spans="1:28" hidden="1">
      <c r="A422" s="1" t="s">
        <v>606</v>
      </c>
      <c r="C422" s="30" t="s">
        <v>415</v>
      </c>
      <c r="D422" s="53">
        <v>45068</v>
      </c>
      <c r="F422" s="7" t="s">
        <v>573</v>
      </c>
      <c r="G422" s="1" t="s">
        <v>58</v>
      </c>
      <c r="H422" s="1" t="s">
        <v>12</v>
      </c>
      <c r="I422" s="351" t="s">
        <v>99</v>
      </c>
      <c r="J422" s="1">
        <v>2</v>
      </c>
      <c r="K422" s="1">
        <v>14</v>
      </c>
      <c r="L422" s="1" t="s">
        <v>22</v>
      </c>
      <c r="M422" s="1" t="s">
        <v>84</v>
      </c>
      <c r="N422" s="1" t="s">
        <v>153</v>
      </c>
      <c r="O422" s="1" t="s">
        <v>154</v>
      </c>
      <c r="P422" s="1" t="s">
        <v>69</v>
      </c>
      <c r="Q422" s="1" t="s">
        <v>87</v>
      </c>
      <c r="R422" s="24" t="s">
        <v>114</v>
      </c>
      <c r="S422" s="172">
        <v>95700</v>
      </c>
      <c r="T422" s="172"/>
      <c r="U422" s="172"/>
      <c r="V422" s="45" t="str">
        <f>IFERROR(IF(U422-T422 &lt;= 0, "", U422-T422), "")</f>
        <v/>
      </c>
      <c r="W422" s="1" t="s">
        <v>65</v>
      </c>
      <c r="X422" s="1" t="s">
        <v>155</v>
      </c>
      <c r="Y422" s="342" t="s">
        <v>607</v>
      </c>
      <c r="Z422" s="175">
        <v>258.14999999999998</v>
      </c>
      <c r="AA422" s="173">
        <f>Tabela13[[#This Row],[VALOR/UN]]*Tabela13[[#This Row],[QUAN]]</f>
        <v>516.29999999999995</v>
      </c>
      <c r="AB422" s="251" t="str">
        <f>IFERROR(Tabela13[[#This Row],[TOTAL]]/Tabela13[[#This Row],[Km Rodado]],"")</f>
        <v/>
      </c>
    </row>
    <row r="423" spans="1:28" hidden="1">
      <c r="A423" s="1" t="s">
        <v>608</v>
      </c>
      <c r="C423" s="30" t="s">
        <v>415</v>
      </c>
      <c r="D423" s="53">
        <v>45068</v>
      </c>
      <c r="F423" s="7" t="s">
        <v>573</v>
      </c>
      <c r="G423" s="1" t="s">
        <v>58</v>
      </c>
      <c r="H423" s="1" t="s">
        <v>12</v>
      </c>
      <c r="I423" s="351" t="s">
        <v>99</v>
      </c>
      <c r="J423" s="1">
        <v>2</v>
      </c>
      <c r="K423" s="1">
        <v>14</v>
      </c>
      <c r="L423" s="1" t="s">
        <v>24</v>
      </c>
      <c r="M423" s="1" t="s">
        <v>84</v>
      </c>
      <c r="N423" s="1" t="s">
        <v>153</v>
      </c>
      <c r="O423" s="1" t="s">
        <v>154</v>
      </c>
      <c r="P423" s="1" t="s">
        <v>69</v>
      </c>
      <c r="Q423" s="1" t="s">
        <v>87</v>
      </c>
      <c r="R423" s="24" t="s">
        <v>114</v>
      </c>
      <c r="S423" s="172">
        <v>95700</v>
      </c>
      <c r="T423" s="172"/>
      <c r="U423" s="172"/>
      <c r="V423" s="45" t="str">
        <f>IFERROR(IF(U423-T423 &lt;= 0, "", U423-T423), "")</f>
        <v/>
      </c>
      <c r="W423" s="1" t="s">
        <v>65</v>
      </c>
      <c r="X423" s="1" t="s">
        <v>155</v>
      </c>
      <c r="Y423" s="342" t="s">
        <v>607</v>
      </c>
      <c r="Z423" s="175">
        <v>258.14999999999998</v>
      </c>
      <c r="AA423" s="173">
        <f>Tabela13[[#This Row],[VALOR/UN]]*Tabela13[[#This Row],[QUAN]]</f>
        <v>516.29999999999995</v>
      </c>
      <c r="AB423" s="251" t="str">
        <f>IFERROR(Tabela13[[#This Row],[TOTAL]]/Tabela13[[#This Row],[Km Rodado]],"")</f>
        <v/>
      </c>
    </row>
    <row r="424" spans="1:28" hidden="1">
      <c r="A424" s="1" t="s">
        <v>609</v>
      </c>
      <c r="C424" s="30" t="s">
        <v>415</v>
      </c>
      <c r="D424" s="53">
        <v>45068</v>
      </c>
      <c r="F424" s="7" t="s">
        <v>573</v>
      </c>
      <c r="G424" s="1" t="s">
        <v>58</v>
      </c>
      <c r="H424" s="1" t="s">
        <v>12</v>
      </c>
      <c r="I424" s="351" t="s">
        <v>99</v>
      </c>
      <c r="J424" s="1">
        <v>2</v>
      </c>
      <c r="K424" s="1">
        <v>14</v>
      </c>
      <c r="L424" s="1" t="s">
        <v>22</v>
      </c>
      <c r="M424" s="1" t="s">
        <v>84</v>
      </c>
      <c r="N424" s="1" t="s">
        <v>153</v>
      </c>
      <c r="O424" s="1" t="s">
        <v>154</v>
      </c>
      <c r="P424" s="1" t="s">
        <v>69</v>
      </c>
      <c r="Q424" s="1" t="s">
        <v>87</v>
      </c>
      <c r="R424" s="24" t="s">
        <v>120</v>
      </c>
      <c r="S424" s="172">
        <v>98500</v>
      </c>
      <c r="T424" s="172"/>
      <c r="U424" s="172"/>
      <c r="V424" s="45" t="str">
        <f>IFERROR(IF(U424-T424 &lt;= 0, "", U424-T424), "")</f>
        <v/>
      </c>
      <c r="W424" s="1" t="s">
        <v>65</v>
      </c>
      <c r="X424" s="1" t="s">
        <v>155</v>
      </c>
      <c r="Y424" s="342" t="s">
        <v>610</v>
      </c>
      <c r="Z424" s="175">
        <v>254.26</v>
      </c>
      <c r="AA424" s="173">
        <f>Tabela13[[#This Row],[VALOR/UN]]*Tabela13[[#This Row],[QUAN]]</f>
        <v>508.52</v>
      </c>
      <c r="AB424" s="251" t="str">
        <f>IFERROR(Tabela13[[#This Row],[TOTAL]]/Tabela13[[#This Row],[Km Rodado]],"")</f>
        <v/>
      </c>
    </row>
    <row r="425" spans="1:28" hidden="1">
      <c r="A425" s="1" t="s">
        <v>611</v>
      </c>
      <c r="C425" s="30" t="s">
        <v>415</v>
      </c>
      <c r="D425" s="53">
        <v>45068</v>
      </c>
      <c r="F425" s="7" t="s">
        <v>573</v>
      </c>
      <c r="G425" s="1" t="s">
        <v>58</v>
      </c>
      <c r="H425" s="1" t="s">
        <v>12</v>
      </c>
      <c r="I425" s="351" t="s">
        <v>99</v>
      </c>
      <c r="J425" s="1">
        <v>2</v>
      </c>
      <c r="K425" s="1">
        <v>14</v>
      </c>
      <c r="L425" s="1" t="s">
        <v>24</v>
      </c>
      <c r="M425" s="1" t="s">
        <v>84</v>
      </c>
      <c r="N425" s="1" t="s">
        <v>153</v>
      </c>
      <c r="O425" s="1" t="s">
        <v>154</v>
      </c>
      <c r="P425" s="1" t="s">
        <v>69</v>
      </c>
      <c r="Q425" s="1" t="s">
        <v>87</v>
      </c>
      <c r="R425" s="24" t="s">
        <v>120</v>
      </c>
      <c r="S425" s="172">
        <v>98500</v>
      </c>
      <c r="T425" s="172"/>
      <c r="U425" s="172"/>
      <c r="V425" s="45" t="str">
        <f>IFERROR(IF(U425-T425 &lt;= 0, "", U425-T425), "")</f>
        <v/>
      </c>
      <c r="W425" s="1" t="s">
        <v>65</v>
      </c>
      <c r="X425" s="1" t="s">
        <v>155</v>
      </c>
      <c r="Y425" s="342" t="s">
        <v>610</v>
      </c>
      <c r="Z425" s="175">
        <v>254.26</v>
      </c>
      <c r="AA425" s="173">
        <f>Tabela13[[#This Row],[VALOR/UN]]*Tabela13[[#This Row],[QUAN]]</f>
        <v>508.52</v>
      </c>
      <c r="AB425" s="251" t="str">
        <f>IFERROR(Tabela13[[#This Row],[TOTAL]]/Tabela13[[#This Row],[Km Rodado]],"")</f>
        <v/>
      </c>
    </row>
    <row r="426" spans="1:28" hidden="1">
      <c r="A426" s="30" t="s">
        <v>612</v>
      </c>
      <c r="B426" s="30"/>
      <c r="C426" s="30" t="s">
        <v>415</v>
      </c>
      <c r="D426" s="53">
        <v>45071</v>
      </c>
      <c r="F426" s="7" t="s">
        <v>573</v>
      </c>
      <c r="G426" s="1" t="s">
        <v>58</v>
      </c>
      <c r="H426" s="1" t="s">
        <v>9</v>
      </c>
      <c r="I426" s="351" t="s">
        <v>72</v>
      </c>
      <c r="J426" s="1">
        <v>2</v>
      </c>
      <c r="K426" s="1">
        <v>16</v>
      </c>
      <c r="L426" s="1" t="s">
        <v>22</v>
      </c>
      <c r="M426" s="1" t="s">
        <v>60</v>
      </c>
      <c r="N426" s="1" t="s">
        <v>153</v>
      </c>
      <c r="O426" s="1" t="s">
        <v>154</v>
      </c>
      <c r="P426" s="1" t="s">
        <v>69</v>
      </c>
      <c r="Q426" s="1" t="s">
        <v>63</v>
      </c>
      <c r="R426" s="24" t="s">
        <v>327</v>
      </c>
      <c r="S426" s="172">
        <v>92790</v>
      </c>
      <c r="T426" s="172"/>
      <c r="U426" s="172"/>
      <c r="V426" s="45" t="str">
        <f>IFERROR(IF(U426-T426 &lt;= 0, "", U426-T426), "")</f>
        <v/>
      </c>
      <c r="W426" s="1" t="s">
        <v>65</v>
      </c>
      <c r="X426" s="1" t="s">
        <v>155</v>
      </c>
      <c r="Y426" s="339">
        <v>236</v>
      </c>
      <c r="Z426" s="175">
        <v>499.57</v>
      </c>
      <c r="AA426" s="173">
        <f>Tabela13[[#This Row],[VALOR/UN]]*Tabela13[[#This Row],[QUAN]]</f>
        <v>999.14</v>
      </c>
      <c r="AB426" s="251" t="str">
        <f>IFERROR(Tabela13[[#This Row],[TOTAL]]/Tabela13[[#This Row],[Km Rodado]],"")</f>
        <v/>
      </c>
    </row>
    <row r="427" spans="1:28" hidden="1">
      <c r="A427" s="30" t="s">
        <v>613</v>
      </c>
      <c r="B427" s="30"/>
      <c r="C427" s="30" t="s">
        <v>415</v>
      </c>
      <c r="D427" s="53">
        <v>45071</v>
      </c>
      <c r="F427" s="7" t="s">
        <v>573</v>
      </c>
      <c r="G427" s="1" t="s">
        <v>58</v>
      </c>
      <c r="H427" s="1" t="s">
        <v>9</v>
      </c>
      <c r="I427" s="351" t="s">
        <v>72</v>
      </c>
      <c r="J427" s="1">
        <v>2</v>
      </c>
      <c r="K427" s="1">
        <v>16</v>
      </c>
      <c r="L427" s="1" t="s">
        <v>24</v>
      </c>
      <c r="M427" s="1" t="s">
        <v>60</v>
      </c>
      <c r="N427" s="1" t="s">
        <v>153</v>
      </c>
      <c r="O427" s="1" t="s">
        <v>154</v>
      </c>
      <c r="P427" s="1" t="s">
        <v>69</v>
      </c>
      <c r="Q427" s="1" t="s">
        <v>63</v>
      </c>
      <c r="R427" s="24" t="s">
        <v>614</v>
      </c>
      <c r="S427" s="172">
        <v>39612</v>
      </c>
      <c r="T427" s="172"/>
      <c r="U427" s="172"/>
      <c r="V427" s="45" t="str">
        <f>IFERROR(IF(U427-T427 &lt;= 0, "", U427-T427), "")</f>
        <v/>
      </c>
      <c r="W427" s="1" t="s">
        <v>65</v>
      </c>
      <c r="X427" s="1" t="s">
        <v>155</v>
      </c>
      <c r="Y427" s="339">
        <v>236</v>
      </c>
      <c r="Z427" s="175">
        <v>499.57</v>
      </c>
      <c r="AA427" s="173">
        <f>Tabela13[[#This Row],[VALOR/UN]]*Tabela13[[#This Row],[QUAN]]</f>
        <v>999.14</v>
      </c>
      <c r="AB427" s="251" t="str">
        <f>IFERROR(Tabela13[[#This Row],[TOTAL]]/Tabela13[[#This Row],[Km Rodado]],"")</f>
        <v/>
      </c>
    </row>
    <row r="428" spans="1:28" hidden="1">
      <c r="A428" s="30" t="s">
        <v>615</v>
      </c>
      <c r="B428" s="30"/>
      <c r="C428" s="30" t="s">
        <v>415</v>
      </c>
      <c r="D428" s="53">
        <v>45071</v>
      </c>
      <c r="F428" s="7" t="s">
        <v>573</v>
      </c>
      <c r="G428" s="1" t="s">
        <v>58</v>
      </c>
      <c r="H428" s="1" t="s">
        <v>9</v>
      </c>
      <c r="I428" s="351" t="s">
        <v>72</v>
      </c>
      <c r="J428" s="1">
        <v>2</v>
      </c>
      <c r="K428" s="1">
        <v>16</v>
      </c>
      <c r="L428" s="1" t="s">
        <v>22</v>
      </c>
      <c r="M428" s="1" t="s">
        <v>60</v>
      </c>
      <c r="N428" s="1" t="s">
        <v>153</v>
      </c>
      <c r="O428" s="1" t="s">
        <v>154</v>
      </c>
      <c r="P428" s="1" t="s">
        <v>69</v>
      </c>
      <c r="Q428" s="1" t="s">
        <v>63</v>
      </c>
      <c r="R428" s="24" t="s">
        <v>614</v>
      </c>
      <c r="S428" s="172">
        <v>39612</v>
      </c>
      <c r="T428" s="172"/>
      <c r="U428" s="172"/>
      <c r="V428" s="45" t="str">
        <f>IFERROR(IF(U428-T428 &lt;= 0, "", U428-T428), "")</f>
        <v/>
      </c>
      <c r="W428" s="1" t="s">
        <v>65</v>
      </c>
      <c r="X428" s="1" t="s">
        <v>155</v>
      </c>
      <c r="Y428" s="339">
        <v>236</v>
      </c>
      <c r="Z428" s="175">
        <v>499.57</v>
      </c>
      <c r="AA428" s="173">
        <f>Tabela13[[#This Row],[VALOR/UN]]*Tabela13[[#This Row],[QUAN]]</f>
        <v>999.14</v>
      </c>
      <c r="AB428" s="251" t="str">
        <f>IFERROR(Tabela13[[#This Row],[TOTAL]]/Tabela13[[#This Row],[Km Rodado]],"")</f>
        <v/>
      </c>
    </row>
    <row r="429" spans="1:28" hidden="1">
      <c r="A429" s="30" t="s">
        <v>616</v>
      </c>
      <c r="B429" s="30"/>
      <c r="C429" s="186" t="s">
        <v>415</v>
      </c>
      <c r="D429" s="53">
        <v>45072</v>
      </c>
      <c r="F429" s="7" t="s">
        <v>573</v>
      </c>
      <c r="G429" s="1" t="s">
        <v>58</v>
      </c>
      <c r="H429" s="1" t="s">
        <v>9</v>
      </c>
      <c r="I429" s="351" t="s">
        <v>72</v>
      </c>
      <c r="J429" s="1">
        <v>2</v>
      </c>
      <c r="K429" s="1">
        <v>16</v>
      </c>
      <c r="L429" s="1" t="s">
        <v>22</v>
      </c>
      <c r="M429" s="1" t="s">
        <v>143</v>
      </c>
      <c r="N429" s="1" t="s">
        <v>181</v>
      </c>
      <c r="O429" s="1" t="s">
        <v>182</v>
      </c>
      <c r="P429" s="1" t="s">
        <v>69</v>
      </c>
      <c r="Q429" s="1" t="s">
        <v>144</v>
      </c>
      <c r="R429" s="24" t="s">
        <v>617</v>
      </c>
      <c r="S429" s="172">
        <v>135053</v>
      </c>
      <c r="T429" s="172"/>
      <c r="U429" s="172"/>
      <c r="V429" s="45" t="str">
        <f>IFERROR(IF(U429-T429 &lt;= 0, "", U429-T429), "")</f>
        <v/>
      </c>
      <c r="W429" s="1" t="s">
        <v>65</v>
      </c>
      <c r="X429" s="1" t="s">
        <v>220</v>
      </c>
      <c r="Y429" s="339" t="s">
        <v>618</v>
      </c>
      <c r="Z429" s="175">
        <v>589.95000000000005</v>
      </c>
      <c r="AA429" s="173">
        <f>Tabela13[[#This Row],[VALOR/UN]]*Tabela13[[#This Row],[QUAN]]</f>
        <v>1179.9000000000001</v>
      </c>
      <c r="AB429" s="251" t="str">
        <f>IFERROR(Tabela13[[#This Row],[TOTAL]]/Tabela13[[#This Row],[Km Rodado]],"")</f>
        <v/>
      </c>
    </row>
    <row r="430" spans="1:28" hidden="1">
      <c r="A430" s="30" t="s">
        <v>619</v>
      </c>
      <c r="B430" s="30"/>
      <c r="C430" s="30" t="s">
        <v>415</v>
      </c>
      <c r="D430" s="53">
        <v>45072</v>
      </c>
      <c r="F430" s="7" t="s">
        <v>573</v>
      </c>
      <c r="G430" s="1" t="s">
        <v>58</v>
      </c>
      <c r="H430" s="1" t="s">
        <v>12</v>
      </c>
      <c r="I430" s="351" t="s">
        <v>111</v>
      </c>
      <c r="J430" s="1">
        <v>2</v>
      </c>
      <c r="K430" s="1">
        <v>15</v>
      </c>
      <c r="L430" s="1" t="s">
        <v>24</v>
      </c>
      <c r="M430" s="1" t="s">
        <v>75</v>
      </c>
      <c r="N430" s="1" t="s">
        <v>396</v>
      </c>
      <c r="O430" s="1" t="s">
        <v>620</v>
      </c>
      <c r="P430" s="1" t="s">
        <v>69</v>
      </c>
      <c r="Q430" s="1" t="s">
        <v>102</v>
      </c>
      <c r="R430" s="24" t="s">
        <v>285</v>
      </c>
      <c r="S430" s="172">
        <v>155600</v>
      </c>
      <c r="T430" s="172"/>
      <c r="U430" s="172"/>
      <c r="V430" s="45" t="str">
        <f>IFERROR(IF(U430-T430 &lt;= 0, "", U430-T430), "")</f>
        <v/>
      </c>
      <c r="W430" s="1" t="s">
        <v>65</v>
      </c>
      <c r="X430" s="1" t="s">
        <v>220</v>
      </c>
      <c r="Y430" s="339" t="s">
        <v>621</v>
      </c>
      <c r="Z430" s="175">
        <v>276.62</v>
      </c>
      <c r="AA430" s="173">
        <f>Tabela13[[#This Row],[VALOR/UN]]*Tabela13[[#This Row],[QUAN]]</f>
        <v>553.24</v>
      </c>
      <c r="AB430" s="251" t="str">
        <f>IFERROR(Tabela13[[#This Row],[TOTAL]]/Tabela13[[#This Row],[Km Rodado]],"")</f>
        <v/>
      </c>
    </row>
    <row r="431" spans="1:28">
      <c r="A431" s="30" t="s">
        <v>622</v>
      </c>
      <c r="B431" s="30"/>
      <c r="C431" s="30" t="s">
        <v>415</v>
      </c>
      <c r="D431" s="53">
        <v>45072</v>
      </c>
      <c r="F431" s="7" t="s">
        <v>573</v>
      </c>
      <c r="G431" s="1" t="s">
        <v>58</v>
      </c>
      <c r="H431" s="1" t="s">
        <v>12</v>
      </c>
      <c r="I431" s="351" t="s">
        <v>111</v>
      </c>
      <c r="J431" s="1">
        <v>2</v>
      </c>
      <c r="K431" s="1">
        <v>15</v>
      </c>
      <c r="L431" s="1" t="s">
        <v>22</v>
      </c>
      <c r="M431" s="1" t="s">
        <v>623</v>
      </c>
      <c r="N431" s="1" t="s">
        <v>396</v>
      </c>
      <c r="O431" s="1" t="s">
        <v>620</v>
      </c>
      <c r="P431" s="1" t="s">
        <v>69</v>
      </c>
      <c r="Q431" s="1" t="s">
        <v>102</v>
      </c>
      <c r="R431" s="24" t="s">
        <v>285</v>
      </c>
      <c r="S431" s="172">
        <v>155600</v>
      </c>
      <c r="T431" s="172"/>
      <c r="U431" s="172"/>
      <c r="V431" s="45" t="str">
        <f>IFERROR(IF(U431-T431 &lt;= 0, "", U431-T431), "")</f>
        <v/>
      </c>
      <c r="W431" s="1" t="s">
        <v>65</v>
      </c>
      <c r="X431" s="1" t="s">
        <v>220</v>
      </c>
      <c r="Y431" s="339" t="s">
        <v>621</v>
      </c>
      <c r="Z431" s="175">
        <v>276.62</v>
      </c>
      <c r="AA431" s="173">
        <f>Tabela13[[#This Row],[VALOR/UN]]*Tabela13[[#This Row],[QUAN]]</f>
        <v>553.24</v>
      </c>
      <c r="AB431" s="251" t="str">
        <f>IFERROR(Tabela13[[#This Row],[TOTAL]]/Tabela13[[#This Row],[Km Rodado]],"")</f>
        <v/>
      </c>
    </row>
    <row r="432" spans="1:28" hidden="1">
      <c r="A432" s="30" t="s">
        <v>624</v>
      </c>
      <c r="B432" s="30"/>
      <c r="C432" s="30" t="s">
        <v>415</v>
      </c>
      <c r="D432" s="53">
        <v>45072</v>
      </c>
      <c r="F432" s="7" t="s">
        <v>573</v>
      </c>
      <c r="G432" s="1" t="s">
        <v>58</v>
      </c>
      <c r="H432" s="1" t="s">
        <v>9</v>
      </c>
      <c r="I432" s="351" t="s">
        <v>72</v>
      </c>
      <c r="J432" s="1">
        <v>2</v>
      </c>
      <c r="K432" s="1">
        <v>16</v>
      </c>
      <c r="L432" s="1" t="s">
        <v>22</v>
      </c>
      <c r="M432" s="1" t="s">
        <v>60</v>
      </c>
      <c r="N432" s="1" t="s">
        <v>396</v>
      </c>
      <c r="O432" s="1" t="s">
        <v>397</v>
      </c>
      <c r="P432" s="1" t="s">
        <v>69</v>
      </c>
      <c r="Q432" s="1" t="s">
        <v>63</v>
      </c>
      <c r="R432" s="24" t="s">
        <v>625</v>
      </c>
      <c r="S432" s="172">
        <v>42365</v>
      </c>
      <c r="T432" s="172"/>
      <c r="U432" s="172"/>
      <c r="V432" s="45" t="str">
        <f>IFERROR(IF(U432-T432 &lt;= 0, "", U432-T432), "")</f>
        <v/>
      </c>
      <c r="W432" s="1" t="s">
        <v>65</v>
      </c>
      <c r="X432" s="1" t="s">
        <v>220</v>
      </c>
      <c r="Y432" s="339" t="s">
        <v>626</v>
      </c>
      <c r="Z432" s="175">
        <v>526.5</v>
      </c>
      <c r="AA432" s="173">
        <f>Tabela13[[#This Row],[VALOR/UN]]*Tabela13[[#This Row],[QUAN]]</f>
        <v>1053</v>
      </c>
      <c r="AB432" s="251" t="str">
        <f>IFERROR(Tabela13[[#This Row],[TOTAL]]/Tabela13[[#This Row],[Km Rodado]],"")</f>
        <v/>
      </c>
    </row>
    <row r="433" spans="1:28" hidden="1">
      <c r="A433" s="30" t="s">
        <v>627</v>
      </c>
      <c r="B433" s="30"/>
      <c r="C433" s="30" t="s">
        <v>415</v>
      </c>
      <c r="D433" s="53">
        <v>45072</v>
      </c>
      <c r="F433" s="7" t="s">
        <v>573</v>
      </c>
      <c r="G433" s="1" t="s">
        <v>58</v>
      </c>
      <c r="H433" s="1" t="s">
        <v>9</v>
      </c>
      <c r="I433" s="351" t="s">
        <v>72</v>
      </c>
      <c r="J433" s="1">
        <v>2</v>
      </c>
      <c r="K433" s="1">
        <v>16</v>
      </c>
      <c r="L433" s="1" t="s">
        <v>24</v>
      </c>
      <c r="M433" s="1" t="s">
        <v>60</v>
      </c>
      <c r="N433" s="1" t="s">
        <v>396</v>
      </c>
      <c r="O433" s="1" t="s">
        <v>397</v>
      </c>
      <c r="P433" s="1" t="s">
        <v>69</v>
      </c>
      <c r="Q433" s="1" t="s">
        <v>63</v>
      </c>
      <c r="R433" s="24" t="s">
        <v>625</v>
      </c>
      <c r="S433" s="172">
        <v>42365</v>
      </c>
      <c r="T433" s="172"/>
      <c r="U433" s="172"/>
      <c r="V433" s="45" t="str">
        <f>IFERROR(IF(U433-T433 &lt;= 0, "", U433-T433), "")</f>
        <v/>
      </c>
      <c r="W433" s="1" t="s">
        <v>65</v>
      </c>
      <c r="X433" s="1" t="s">
        <v>220</v>
      </c>
      <c r="Y433" s="339" t="s">
        <v>626</v>
      </c>
      <c r="Z433" s="175">
        <v>526.5</v>
      </c>
      <c r="AA433" s="173">
        <f>Tabela13[[#This Row],[VALOR/UN]]*Tabela13[[#This Row],[QUAN]]</f>
        <v>1053</v>
      </c>
      <c r="AB433" s="251" t="str">
        <f>IFERROR(Tabela13[[#This Row],[TOTAL]]/Tabela13[[#This Row],[Km Rodado]],"")</f>
        <v/>
      </c>
    </row>
    <row r="434" spans="1:28" hidden="1">
      <c r="A434" s="30" t="s">
        <v>628</v>
      </c>
      <c r="B434" s="30"/>
      <c r="C434" s="30" t="s">
        <v>415</v>
      </c>
      <c r="D434" s="53">
        <v>45072</v>
      </c>
      <c r="F434" s="7" t="s">
        <v>573</v>
      </c>
      <c r="G434" s="1" t="s">
        <v>58</v>
      </c>
      <c r="H434" s="1" t="s">
        <v>9</v>
      </c>
      <c r="I434" s="351" t="s">
        <v>72</v>
      </c>
      <c r="J434" s="1">
        <v>2</v>
      </c>
      <c r="K434" s="1">
        <v>16</v>
      </c>
      <c r="L434" s="1" t="s">
        <v>22</v>
      </c>
      <c r="M434" s="1" t="s">
        <v>60</v>
      </c>
      <c r="N434" s="1" t="s">
        <v>396</v>
      </c>
      <c r="O434" s="1" t="s">
        <v>397</v>
      </c>
      <c r="P434" s="1" t="s">
        <v>69</v>
      </c>
      <c r="Q434" s="1" t="s">
        <v>63</v>
      </c>
      <c r="R434" s="24" t="s">
        <v>324</v>
      </c>
      <c r="S434" s="172">
        <v>78171</v>
      </c>
      <c r="T434" s="172"/>
      <c r="U434" s="172"/>
      <c r="V434" s="45" t="str">
        <f>IFERROR(IF(U434-T434 &lt;= 0, "", U434-T434), "")</f>
        <v/>
      </c>
      <c r="W434" s="1" t="s">
        <v>65</v>
      </c>
      <c r="X434" s="1" t="s">
        <v>220</v>
      </c>
      <c r="Y434" s="339" t="s">
        <v>626</v>
      </c>
      <c r="Z434" s="175">
        <v>526.5</v>
      </c>
      <c r="AA434" s="173">
        <f>Tabela13[[#This Row],[VALOR/UN]]*Tabela13[[#This Row],[QUAN]]</f>
        <v>1053</v>
      </c>
      <c r="AB434" s="251" t="str">
        <f>IFERROR(Tabela13[[#This Row],[TOTAL]]/Tabela13[[#This Row],[Km Rodado]],"")</f>
        <v/>
      </c>
    </row>
    <row r="435" spans="1:28" hidden="1">
      <c r="A435" s="30" t="s">
        <v>629</v>
      </c>
      <c r="B435" s="30"/>
      <c r="C435" s="30" t="s">
        <v>415</v>
      </c>
      <c r="D435" s="53">
        <v>45072</v>
      </c>
      <c r="F435" s="7" t="s">
        <v>573</v>
      </c>
      <c r="G435" s="1" t="s">
        <v>58</v>
      </c>
      <c r="H435" s="1" t="s">
        <v>9</v>
      </c>
      <c r="I435" s="351" t="s">
        <v>72</v>
      </c>
      <c r="J435" s="1">
        <v>2</v>
      </c>
      <c r="K435" s="1">
        <v>16</v>
      </c>
      <c r="L435" s="1" t="s">
        <v>22</v>
      </c>
      <c r="M435" s="1" t="s">
        <v>60</v>
      </c>
      <c r="N435" s="1" t="s">
        <v>396</v>
      </c>
      <c r="O435" s="1" t="s">
        <v>397</v>
      </c>
      <c r="P435" s="1" t="s">
        <v>69</v>
      </c>
      <c r="Q435" s="1" t="s">
        <v>63</v>
      </c>
      <c r="R435" s="24" t="s">
        <v>630</v>
      </c>
      <c r="S435" s="172">
        <v>40548</v>
      </c>
      <c r="T435" s="172"/>
      <c r="U435" s="172"/>
      <c r="V435" s="45" t="str">
        <f>IFERROR(IF(U435-T435 &lt;= 0, "", U435-T435), "")</f>
        <v/>
      </c>
      <c r="W435" s="1" t="s">
        <v>65</v>
      </c>
      <c r="X435" s="1" t="s">
        <v>220</v>
      </c>
      <c r="Y435" s="339" t="s">
        <v>626</v>
      </c>
      <c r="Z435" s="175">
        <v>526.5</v>
      </c>
      <c r="AA435" s="173">
        <f>Tabela13[[#This Row],[VALOR/UN]]*Tabela13[[#This Row],[QUAN]]</f>
        <v>1053</v>
      </c>
      <c r="AB435" s="251" t="str">
        <f>IFERROR(Tabela13[[#This Row],[TOTAL]]/Tabela13[[#This Row],[Km Rodado]],"")</f>
        <v/>
      </c>
    </row>
    <row r="436" spans="1:28" hidden="1">
      <c r="A436" s="30" t="s">
        <v>631</v>
      </c>
      <c r="B436" s="30"/>
      <c r="C436" s="30" t="s">
        <v>415</v>
      </c>
      <c r="D436" s="53">
        <v>45072</v>
      </c>
      <c r="F436" s="7" t="s">
        <v>573</v>
      </c>
      <c r="G436" s="1" t="s">
        <v>58</v>
      </c>
      <c r="H436" s="1" t="s">
        <v>9</v>
      </c>
      <c r="I436" s="351" t="s">
        <v>72</v>
      </c>
      <c r="J436" s="1">
        <v>2</v>
      </c>
      <c r="K436" s="1">
        <v>16</v>
      </c>
      <c r="L436" s="1" t="s">
        <v>22</v>
      </c>
      <c r="M436" s="1" t="s">
        <v>60</v>
      </c>
      <c r="N436" s="1" t="s">
        <v>396</v>
      </c>
      <c r="O436" s="1" t="s">
        <v>397</v>
      </c>
      <c r="P436" s="1" t="s">
        <v>69</v>
      </c>
      <c r="Q436" s="1" t="s">
        <v>63</v>
      </c>
      <c r="R436" s="24" t="s">
        <v>73</v>
      </c>
      <c r="S436" s="172">
        <v>42424</v>
      </c>
      <c r="T436" s="172"/>
      <c r="U436" s="172"/>
      <c r="V436" s="45" t="str">
        <f>IFERROR(IF(U436-T436 &lt;= 0, "", U436-T436), "")</f>
        <v/>
      </c>
      <c r="W436" s="1" t="s">
        <v>65</v>
      </c>
      <c r="X436" s="1" t="s">
        <v>220</v>
      </c>
      <c r="Y436" s="339" t="s">
        <v>626</v>
      </c>
      <c r="Z436" s="175">
        <v>526.5</v>
      </c>
      <c r="AA436" s="173">
        <f>Tabela13[[#This Row],[VALOR/UN]]*Tabela13[[#This Row],[QUAN]]</f>
        <v>1053</v>
      </c>
      <c r="AB436" s="251" t="str">
        <f>IFERROR(Tabela13[[#This Row],[TOTAL]]/Tabela13[[#This Row],[Km Rodado]],"")</f>
        <v/>
      </c>
    </row>
    <row r="437" spans="1:28" hidden="1">
      <c r="A437" s="30"/>
      <c r="B437" s="30"/>
      <c r="C437" s="30" t="s">
        <v>415</v>
      </c>
      <c r="D437" s="53">
        <v>45072</v>
      </c>
      <c r="F437" s="7" t="s">
        <v>573</v>
      </c>
      <c r="G437" s="1" t="s">
        <v>58</v>
      </c>
      <c r="H437" s="1" t="s">
        <v>5</v>
      </c>
      <c r="I437" s="351" t="s">
        <v>80</v>
      </c>
      <c r="J437" s="1">
        <v>2</v>
      </c>
      <c r="K437" s="1">
        <v>14</v>
      </c>
      <c r="L437" s="1" t="s">
        <v>22</v>
      </c>
      <c r="M437" s="1" t="s">
        <v>84</v>
      </c>
      <c r="N437" s="1" t="s">
        <v>153</v>
      </c>
      <c r="O437" s="1" t="s">
        <v>154</v>
      </c>
      <c r="P437" s="1" t="s">
        <v>69</v>
      </c>
      <c r="Q437" s="1" t="s">
        <v>87</v>
      </c>
      <c r="R437" s="24" t="s">
        <v>376</v>
      </c>
      <c r="S437" s="172">
        <v>53741</v>
      </c>
      <c r="T437" s="172"/>
      <c r="U437" s="172"/>
      <c r="V437" s="45" t="str">
        <f>IFERROR(IF(U437-T437 &lt;= 0, "", U437-T437), "")</f>
        <v/>
      </c>
      <c r="W437" s="1" t="s">
        <v>65</v>
      </c>
      <c r="X437" s="1" t="s">
        <v>155</v>
      </c>
      <c r="Y437" s="339">
        <v>24412</v>
      </c>
      <c r="Z437" s="175">
        <v>258.14999999999998</v>
      </c>
      <c r="AA437" s="173">
        <f>Tabela13[[#This Row],[VALOR/UN]]*Tabela13[[#This Row],[QUAN]]</f>
        <v>516.29999999999995</v>
      </c>
      <c r="AB437" s="251" t="str">
        <f>IFERROR(Tabela13[[#This Row],[TOTAL]]/Tabela13[[#This Row],[Km Rodado]],"")</f>
        <v/>
      </c>
    </row>
    <row r="438" spans="1:28" hidden="1">
      <c r="A438" s="30" t="s">
        <v>632</v>
      </c>
      <c r="B438" s="30"/>
      <c r="C438" s="186" t="s">
        <v>415</v>
      </c>
      <c r="D438" s="53">
        <v>45075</v>
      </c>
      <c r="F438" s="7" t="s">
        <v>573</v>
      </c>
      <c r="G438" s="1" t="s">
        <v>58</v>
      </c>
      <c r="H438" s="1" t="s">
        <v>14</v>
      </c>
      <c r="I438" s="351" t="s">
        <v>132</v>
      </c>
      <c r="J438" s="1">
        <v>1</v>
      </c>
      <c r="K438" s="1">
        <v>15</v>
      </c>
      <c r="L438" s="1" t="s">
        <v>22</v>
      </c>
      <c r="M438" s="1" t="s">
        <v>75</v>
      </c>
      <c r="N438" s="1" t="s">
        <v>534</v>
      </c>
      <c r="O438" s="1" t="s">
        <v>535</v>
      </c>
      <c r="P438" s="1" t="s">
        <v>69</v>
      </c>
      <c r="Q438" s="1" t="s">
        <v>77</v>
      </c>
      <c r="R438" s="24" t="s">
        <v>633</v>
      </c>
      <c r="S438" s="172">
        <v>106952</v>
      </c>
      <c r="T438" s="172"/>
      <c r="U438" s="172"/>
      <c r="V438" s="45" t="str">
        <f>IFERROR(IF(U438-T438 &lt;= 0, "", U438-T438), "")</f>
        <v/>
      </c>
      <c r="W438" s="1" t="s">
        <v>65</v>
      </c>
      <c r="X438" s="1" t="s">
        <v>71</v>
      </c>
      <c r="Y438" s="339">
        <v>1375</v>
      </c>
      <c r="Z438" s="175">
        <v>339.9</v>
      </c>
      <c r="AA438" s="173">
        <f>Tabela13[[#This Row],[VALOR/UN]]*Tabela13[[#This Row],[QUAN]]</f>
        <v>339.9</v>
      </c>
      <c r="AB438" s="251" t="str">
        <f>IFERROR(Tabela13[[#This Row],[TOTAL]]/Tabela13[[#This Row],[Km Rodado]],"")</f>
        <v/>
      </c>
    </row>
    <row r="439" spans="1:28" hidden="1">
      <c r="A439" s="30" t="s">
        <v>634</v>
      </c>
      <c r="B439" s="30"/>
      <c r="C439" s="30" t="s">
        <v>415</v>
      </c>
      <c r="D439" s="53">
        <v>45075</v>
      </c>
      <c r="F439" s="7" t="s">
        <v>573</v>
      </c>
      <c r="G439" s="1" t="s">
        <v>58</v>
      </c>
      <c r="H439" s="1" t="s">
        <v>5</v>
      </c>
      <c r="I439" s="351" t="s">
        <v>132</v>
      </c>
      <c r="J439" s="1">
        <v>2</v>
      </c>
      <c r="K439" s="1" t="s">
        <v>7</v>
      </c>
      <c r="L439" s="1" t="s">
        <v>22</v>
      </c>
      <c r="M439" s="1" t="s">
        <v>133</v>
      </c>
      <c r="N439" s="1" t="s">
        <v>635</v>
      </c>
      <c r="O439" s="1" t="s">
        <v>635</v>
      </c>
      <c r="P439" s="1" t="s">
        <v>69</v>
      </c>
      <c r="Q439" s="1" t="s">
        <v>636</v>
      </c>
      <c r="R439" s="24" t="s">
        <v>637</v>
      </c>
      <c r="S439" s="172">
        <v>96992</v>
      </c>
      <c r="T439" s="172"/>
      <c r="U439" s="172"/>
      <c r="V439" s="45" t="str">
        <f>IFERROR(IF(U439-T439 &lt;= 0, "", U439-T439), "")</f>
        <v/>
      </c>
      <c r="W439" s="1" t="s">
        <v>65</v>
      </c>
      <c r="X439" s="1" t="s">
        <v>155</v>
      </c>
      <c r="Y439" s="339">
        <v>24581</v>
      </c>
      <c r="Z439" s="175">
        <v>703</v>
      </c>
      <c r="AA439" s="173">
        <f>Tabela13[[#This Row],[VALOR/UN]]*Tabela13[[#This Row],[QUAN]]</f>
        <v>1406</v>
      </c>
      <c r="AB439" s="251" t="str">
        <f>IFERROR(Tabela13[[#This Row],[TOTAL]]/Tabela13[[#This Row],[Km Rodado]],"")</f>
        <v/>
      </c>
    </row>
    <row r="440" spans="1:28" hidden="1">
      <c r="A440" s="30" t="s">
        <v>638</v>
      </c>
      <c r="B440" s="30"/>
      <c r="C440" s="30" t="s">
        <v>415</v>
      </c>
      <c r="D440" s="53">
        <v>45075</v>
      </c>
      <c r="F440" s="7" t="s">
        <v>573</v>
      </c>
      <c r="G440" s="1" t="s">
        <v>58</v>
      </c>
      <c r="H440" s="1" t="s">
        <v>12</v>
      </c>
      <c r="I440" s="351" t="s">
        <v>159</v>
      </c>
      <c r="J440" s="1">
        <v>2</v>
      </c>
      <c r="K440" s="1">
        <v>14</v>
      </c>
      <c r="L440" s="1" t="s">
        <v>24</v>
      </c>
      <c r="M440" s="1" t="s">
        <v>84</v>
      </c>
      <c r="N440" s="1" t="s">
        <v>153</v>
      </c>
      <c r="O440" s="1" t="s">
        <v>154</v>
      </c>
      <c r="P440" s="1" t="s">
        <v>69</v>
      </c>
      <c r="Q440" s="1" t="s">
        <v>87</v>
      </c>
      <c r="R440" s="24" t="s">
        <v>639</v>
      </c>
      <c r="S440" s="172">
        <v>68156</v>
      </c>
      <c r="T440" s="172"/>
      <c r="U440" s="172"/>
      <c r="V440" s="45" t="str">
        <f>IFERROR(IF(U440-T440 &lt;= 0, "", U440-T440), "")</f>
        <v/>
      </c>
      <c r="W440" s="1" t="s">
        <v>65</v>
      </c>
      <c r="X440" s="1" t="s">
        <v>155</v>
      </c>
      <c r="Y440" s="339">
        <v>24412</v>
      </c>
      <c r="Z440" s="175">
        <v>258.14999999999998</v>
      </c>
      <c r="AA440" s="173">
        <f>Tabela13[[#This Row],[VALOR/UN]]*Tabela13[[#This Row],[QUAN]]</f>
        <v>516.29999999999995</v>
      </c>
      <c r="AB440" s="251" t="str">
        <f>IFERROR(Tabela13[[#This Row],[TOTAL]]/Tabela13[[#This Row],[Km Rodado]],"")</f>
        <v/>
      </c>
    </row>
    <row r="441" spans="1:28" ht="13.5" hidden="1" customHeight="1">
      <c r="A441" s="30" t="s">
        <v>640</v>
      </c>
      <c r="B441" s="30"/>
      <c r="C441" s="30" t="s">
        <v>415</v>
      </c>
      <c r="D441" s="53">
        <v>45075</v>
      </c>
      <c r="F441" s="7" t="s">
        <v>573</v>
      </c>
      <c r="G441" s="1" t="s">
        <v>58</v>
      </c>
      <c r="H441" s="1" t="s">
        <v>12</v>
      </c>
      <c r="I441" s="351" t="s">
        <v>159</v>
      </c>
      <c r="J441" s="1">
        <v>2</v>
      </c>
      <c r="K441" s="1">
        <v>14</v>
      </c>
      <c r="L441" s="1" t="s">
        <v>22</v>
      </c>
      <c r="M441" s="1" t="s">
        <v>84</v>
      </c>
      <c r="N441" s="1" t="s">
        <v>153</v>
      </c>
      <c r="O441" s="1" t="s">
        <v>154</v>
      </c>
      <c r="P441" s="1" t="s">
        <v>69</v>
      </c>
      <c r="Q441" s="1" t="s">
        <v>87</v>
      </c>
      <c r="R441" s="24" t="s">
        <v>639</v>
      </c>
      <c r="S441" s="172">
        <v>68156</v>
      </c>
      <c r="T441" s="172"/>
      <c r="U441" s="172"/>
      <c r="V441" s="45" t="str">
        <f>IFERROR(IF(U441-T441 &lt;= 0, "", U441-T441), "")</f>
        <v/>
      </c>
      <c r="W441" s="1" t="s">
        <v>65</v>
      </c>
      <c r="X441" s="1" t="s">
        <v>155</v>
      </c>
      <c r="Y441" s="339">
        <v>24547</v>
      </c>
      <c r="Z441" s="175">
        <v>254.26</v>
      </c>
      <c r="AA441" s="173">
        <f>Tabela13[[#This Row],[VALOR/UN]]*Tabela13[[#This Row],[QUAN]]</f>
        <v>508.52</v>
      </c>
      <c r="AB441" s="251" t="str">
        <f>IFERROR(Tabela13[[#This Row],[TOTAL]]/Tabela13[[#This Row],[Km Rodado]],"")</f>
        <v/>
      </c>
    </row>
    <row r="442" spans="1:28" ht="13.5" hidden="1" customHeight="1">
      <c r="A442" s="30" t="s">
        <v>641</v>
      </c>
      <c r="B442" s="30"/>
      <c r="C442" s="30" t="s">
        <v>415</v>
      </c>
      <c r="D442" s="53">
        <v>45075</v>
      </c>
      <c r="F442" s="7" t="s">
        <v>573</v>
      </c>
      <c r="G442" s="1" t="s">
        <v>58</v>
      </c>
      <c r="H442" s="1" t="s">
        <v>12</v>
      </c>
      <c r="I442" s="351" t="s">
        <v>74</v>
      </c>
      <c r="J442" s="1">
        <v>2</v>
      </c>
      <c r="K442" s="1">
        <v>15</v>
      </c>
      <c r="L442" s="1" t="s">
        <v>22</v>
      </c>
      <c r="M442" s="1" t="s">
        <v>75</v>
      </c>
      <c r="N442" s="1" t="s">
        <v>592</v>
      </c>
      <c r="O442" s="1" t="s">
        <v>592</v>
      </c>
      <c r="P442" s="1" t="s">
        <v>69</v>
      </c>
      <c r="Q442" s="1" t="s">
        <v>77</v>
      </c>
      <c r="R442" s="24" t="s">
        <v>642</v>
      </c>
      <c r="S442" s="172">
        <v>43093</v>
      </c>
      <c r="T442" s="172"/>
      <c r="U442" s="172"/>
      <c r="V442" s="45" t="str">
        <f>IFERROR(IF(U442-T442 &lt;= 0, "", U442-T442), "")</f>
        <v/>
      </c>
      <c r="W442" s="1" t="s">
        <v>65</v>
      </c>
      <c r="X442" s="1" t="s">
        <v>71</v>
      </c>
      <c r="Y442" s="339">
        <v>1403</v>
      </c>
      <c r="Z442" s="175">
        <v>359</v>
      </c>
      <c r="AA442" s="173">
        <f>Tabela13[[#This Row],[VALOR/UN]]*Tabela13[[#This Row],[QUAN]]</f>
        <v>718</v>
      </c>
      <c r="AB442" s="251" t="str">
        <f>IFERROR(Tabela13[[#This Row],[TOTAL]]/Tabela13[[#This Row],[Km Rodado]],"")</f>
        <v/>
      </c>
    </row>
    <row r="443" spans="1:28" ht="13.5" hidden="1" customHeight="1">
      <c r="A443" s="30"/>
      <c r="B443" s="30"/>
      <c r="C443" s="30" t="s">
        <v>415</v>
      </c>
      <c r="D443" s="53">
        <v>45076</v>
      </c>
      <c r="F443" s="7" t="s">
        <v>573</v>
      </c>
      <c r="G443" s="1" t="s">
        <v>58</v>
      </c>
      <c r="H443" s="1" t="s">
        <v>5</v>
      </c>
      <c r="I443" s="351" t="s">
        <v>80</v>
      </c>
      <c r="J443" s="1">
        <v>2</v>
      </c>
      <c r="K443" s="1">
        <v>14</v>
      </c>
      <c r="L443" s="1" t="s">
        <v>24</v>
      </c>
      <c r="M443" s="1" t="s">
        <v>84</v>
      </c>
      <c r="N443" s="1" t="s">
        <v>153</v>
      </c>
      <c r="O443" s="1" t="s">
        <v>154</v>
      </c>
      <c r="P443" s="1" t="s">
        <v>69</v>
      </c>
      <c r="Q443" s="1" t="s">
        <v>87</v>
      </c>
      <c r="R443" s="24" t="s">
        <v>173</v>
      </c>
      <c r="S443" s="172">
        <v>85767</v>
      </c>
      <c r="T443" s="172"/>
      <c r="U443" s="172"/>
      <c r="V443" s="45" t="str">
        <f>IFERROR(IF(U443-T443 &lt;= 0, "", U443-T443), "")</f>
        <v/>
      </c>
      <c r="W443" s="1" t="s">
        <v>65</v>
      </c>
      <c r="X443" s="1" t="s">
        <v>155</v>
      </c>
      <c r="Y443" s="339">
        <v>24547</v>
      </c>
      <c r="Z443" s="175">
        <v>254.26</v>
      </c>
      <c r="AA443" s="173">
        <f>Tabela13[[#This Row],[VALOR/UN]]*Tabela13[[#This Row],[QUAN]]</f>
        <v>508.52</v>
      </c>
      <c r="AB443" s="251" t="str">
        <f>IFERROR(Tabela13[[#This Row],[TOTAL]]/Tabela13[[#This Row],[Km Rodado]],"")</f>
        <v/>
      </c>
    </row>
    <row r="444" spans="1:28" ht="13.5" hidden="1" customHeight="1">
      <c r="A444" s="30" t="s">
        <v>643</v>
      </c>
      <c r="B444" s="30" t="s">
        <v>644</v>
      </c>
      <c r="C444" s="186" t="s">
        <v>415</v>
      </c>
      <c r="D444" s="53">
        <v>45077</v>
      </c>
      <c r="F444" s="7" t="s">
        <v>573</v>
      </c>
      <c r="G444" s="1" t="s">
        <v>58</v>
      </c>
      <c r="H444" s="1" t="s">
        <v>5</v>
      </c>
      <c r="I444" s="351" t="s">
        <v>96</v>
      </c>
      <c r="J444" s="1">
        <v>2</v>
      </c>
      <c r="K444" s="1">
        <v>16</v>
      </c>
      <c r="L444" s="1" t="s">
        <v>24</v>
      </c>
      <c r="M444" s="1" t="s">
        <v>60</v>
      </c>
      <c r="N444" s="1" t="s">
        <v>396</v>
      </c>
      <c r="O444" s="1" t="s">
        <v>397</v>
      </c>
      <c r="P444" s="1" t="s">
        <v>69</v>
      </c>
      <c r="Q444" s="1" t="s">
        <v>63</v>
      </c>
      <c r="R444" s="24" t="s">
        <v>199</v>
      </c>
      <c r="S444" s="172">
        <v>124600</v>
      </c>
      <c r="T444" s="172"/>
      <c r="U444" s="172"/>
      <c r="V444" s="45" t="str">
        <f>IFERROR(IF(U444-T444 &lt;= 0, "", U444-T444), "")</f>
        <v/>
      </c>
      <c r="W444" s="1" t="s">
        <v>65</v>
      </c>
      <c r="X444" s="1" t="s">
        <v>220</v>
      </c>
      <c r="Y444" s="339" t="s">
        <v>626</v>
      </c>
      <c r="Z444" s="175">
        <v>526.5</v>
      </c>
      <c r="AA444" s="173">
        <f>Tabela13[[#This Row],[VALOR/UN]]*Tabela13[[#This Row],[QUAN]]</f>
        <v>1053</v>
      </c>
      <c r="AB444" s="251" t="str">
        <f>IFERROR(Tabela13[[#This Row],[TOTAL]]/Tabela13[[#This Row],[Km Rodado]],"")</f>
        <v/>
      </c>
    </row>
    <row r="445" spans="1:28" ht="13.5" hidden="1" customHeight="1">
      <c r="A445" s="30" t="s">
        <v>645</v>
      </c>
      <c r="B445" s="30" t="s">
        <v>644</v>
      </c>
      <c r="C445" s="186" t="s">
        <v>415</v>
      </c>
      <c r="D445" s="53">
        <v>45077</v>
      </c>
      <c r="F445" s="7" t="s">
        <v>573</v>
      </c>
      <c r="G445" s="1" t="s">
        <v>58</v>
      </c>
      <c r="H445" s="1" t="s">
        <v>5</v>
      </c>
      <c r="I445" s="351" t="s">
        <v>96</v>
      </c>
      <c r="J445" s="1">
        <v>2</v>
      </c>
      <c r="K445" s="1">
        <v>16</v>
      </c>
      <c r="L445" s="1" t="s">
        <v>22</v>
      </c>
      <c r="M445" s="1" t="s">
        <v>60</v>
      </c>
      <c r="N445" s="1" t="s">
        <v>396</v>
      </c>
      <c r="O445" s="1" t="s">
        <v>397</v>
      </c>
      <c r="P445" s="1" t="s">
        <v>69</v>
      </c>
      <c r="Q445" s="1" t="s">
        <v>63</v>
      </c>
      <c r="R445" s="24" t="s">
        <v>199</v>
      </c>
      <c r="S445" s="172">
        <v>124600</v>
      </c>
      <c r="T445" s="172"/>
      <c r="U445" s="172"/>
      <c r="V445" s="45" t="str">
        <f>IFERROR(IF(U445-T445 &lt;= 0, "", U445-T445), "")</f>
        <v/>
      </c>
      <c r="W445" s="1" t="s">
        <v>65</v>
      </c>
      <c r="X445" s="1" t="s">
        <v>220</v>
      </c>
      <c r="Y445" s="339" t="s">
        <v>626</v>
      </c>
      <c r="Z445" s="175">
        <v>526.5</v>
      </c>
      <c r="AA445" s="173">
        <f>Tabela13[[#This Row],[VALOR/UN]]*Tabela13[[#This Row],[QUAN]]</f>
        <v>1053</v>
      </c>
      <c r="AB445" s="251" t="str">
        <f>IFERROR(Tabela13[[#This Row],[TOTAL]]/Tabela13[[#This Row],[Km Rodado]],"")</f>
        <v/>
      </c>
    </row>
    <row r="446" spans="1:28" ht="13.5" hidden="1" customHeight="1">
      <c r="A446" s="1" t="s">
        <v>646</v>
      </c>
      <c r="B446" s="1" t="s">
        <v>647</v>
      </c>
      <c r="C446" s="40" t="s">
        <v>415</v>
      </c>
      <c r="D446" s="53">
        <v>45078</v>
      </c>
      <c r="F446" s="7" t="s">
        <v>57</v>
      </c>
      <c r="G446" s="1" t="s">
        <v>58</v>
      </c>
      <c r="H446" s="1" t="s">
        <v>5</v>
      </c>
      <c r="I446" s="351" t="s">
        <v>96</v>
      </c>
      <c r="J446" s="1">
        <v>2</v>
      </c>
      <c r="K446" s="1" t="s">
        <v>7</v>
      </c>
      <c r="L446" s="1" t="s">
        <v>22</v>
      </c>
      <c r="M446" s="1" t="s">
        <v>210</v>
      </c>
      <c r="N446" s="1" t="s">
        <v>648</v>
      </c>
      <c r="O446" s="1" t="s">
        <v>649</v>
      </c>
      <c r="P446" s="1" t="s">
        <v>69</v>
      </c>
      <c r="Q446" s="1" t="s">
        <v>601</v>
      </c>
      <c r="R446" s="1" t="s">
        <v>650</v>
      </c>
      <c r="S446" s="45">
        <v>112355</v>
      </c>
      <c r="V446" s="45" t="str">
        <f>IFERROR(IF(U446-T446 &lt;= 0, "", U446-T446), "")</f>
        <v/>
      </c>
      <c r="W446" s="1" t="s">
        <v>65</v>
      </c>
      <c r="X446" s="1" t="s">
        <v>155</v>
      </c>
      <c r="Y446" s="162">
        <v>310</v>
      </c>
      <c r="Z446" s="169">
        <v>867.14</v>
      </c>
      <c r="AA446" s="169">
        <f>Tabela13[[#This Row],[VALOR/UN]]*Tabela13[[#This Row],[QUAN]]</f>
        <v>1734.28</v>
      </c>
      <c r="AB446" s="251" t="str">
        <f>IFERROR(Tabela13[[#This Row],[TOTAL]]/Tabela13[[#This Row],[Km Rodado]],"")</f>
        <v/>
      </c>
    </row>
    <row r="447" spans="1:28" ht="13.5" hidden="1" customHeight="1">
      <c r="A447" s="1" t="s">
        <v>651</v>
      </c>
      <c r="B447" s="1" t="s">
        <v>652</v>
      </c>
      <c r="C447" s="40" t="s">
        <v>415</v>
      </c>
      <c r="D447" s="53">
        <v>45079</v>
      </c>
      <c r="F447" s="7" t="s">
        <v>57</v>
      </c>
      <c r="G447" s="1" t="s">
        <v>58</v>
      </c>
      <c r="H447" s="1" t="s">
        <v>12</v>
      </c>
      <c r="I447" s="351" t="s">
        <v>74</v>
      </c>
      <c r="J447" s="1">
        <v>2</v>
      </c>
      <c r="K447" s="1">
        <v>15</v>
      </c>
      <c r="L447" s="1" t="s">
        <v>22</v>
      </c>
      <c r="M447" s="1" t="s">
        <v>75</v>
      </c>
      <c r="N447" s="1" t="s">
        <v>153</v>
      </c>
      <c r="O447" s="1" t="s">
        <v>474</v>
      </c>
      <c r="P447" s="1" t="s">
        <v>69</v>
      </c>
      <c r="V447" s="45" t="str">
        <f>IFERROR(IF(U447-T447 &lt;= 0, "", U447-T447), "")</f>
        <v/>
      </c>
      <c r="W447" s="1" t="s">
        <v>151</v>
      </c>
      <c r="X447" s="1" t="s">
        <v>220</v>
      </c>
      <c r="Y447" s="162">
        <v>39126</v>
      </c>
      <c r="Z447" s="169">
        <v>274.37</v>
      </c>
      <c r="AA447" s="169">
        <f>Tabela13[[#This Row],[VALOR/UN]]*Tabela13[[#This Row],[QUAN]]</f>
        <v>548.74</v>
      </c>
      <c r="AB447" s="251" t="str">
        <f>IFERROR(Tabela13[[#This Row],[TOTAL]]/Tabela13[[#This Row],[Km Rodado]],"")</f>
        <v/>
      </c>
    </row>
    <row r="448" spans="1:28" ht="13.5" hidden="1" customHeight="1">
      <c r="A448" s="1" t="s">
        <v>653</v>
      </c>
      <c r="B448" s="1" t="s">
        <v>652</v>
      </c>
      <c r="C448" s="40" t="s">
        <v>415</v>
      </c>
      <c r="D448" s="53">
        <v>45083</v>
      </c>
      <c r="F448" s="7" t="s">
        <v>57</v>
      </c>
      <c r="G448" s="1" t="s">
        <v>58</v>
      </c>
      <c r="H448" s="1" t="s">
        <v>12</v>
      </c>
      <c r="I448" s="351" t="s">
        <v>111</v>
      </c>
      <c r="J448" s="1">
        <v>2</v>
      </c>
      <c r="K448" s="1">
        <v>15</v>
      </c>
      <c r="L448" s="1" t="s">
        <v>22</v>
      </c>
      <c r="M448" s="1" t="s">
        <v>75</v>
      </c>
      <c r="N448" s="1" t="s">
        <v>396</v>
      </c>
      <c r="O448" s="1" t="s">
        <v>620</v>
      </c>
      <c r="P448" s="1" t="s">
        <v>69</v>
      </c>
      <c r="Q448" s="1" t="s">
        <v>81</v>
      </c>
      <c r="R448" s="1" t="s">
        <v>654</v>
      </c>
      <c r="S448" s="45">
        <v>35500</v>
      </c>
      <c r="V448" s="45" t="str">
        <f>IFERROR(IF(U448-T448 &lt;= 0, "", U448-T448), "")</f>
        <v/>
      </c>
      <c r="W448" s="1" t="s">
        <v>65</v>
      </c>
      <c r="X448" s="1" t="s">
        <v>220</v>
      </c>
      <c r="Y448" s="162" t="s">
        <v>655</v>
      </c>
      <c r="Z448" s="169">
        <v>276.63</v>
      </c>
      <c r="AA448" s="169">
        <f>Tabela13[[#This Row],[VALOR/UN]]*Tabela13[[#This Row],[QUAN]]</f>
        <v>553.26</v>
      </c>
      <c r="AB448" s="251" t="str">
        <f>IFERROR(Tabela13[[#This Row],[TOTAL]]/Tabela13[[#This Row],[Km Rodado]],"")</f>
        <v/>
      </c>
    </row>
    <row r="449" spans="1:28" ht="13.5" hidden="1" customHeight="1">
      <c r="C449" s="40" t="s">
        <v>415</v>
      </c>
      <c r="D449" s="53">
        <v>45083</v>
      </c>
      <c r="F449" s="7" t="s">
        <v>57</v>
      </c>
      <c r="G449" s="1" t="s">
        <v>58</v>
      </c>
      <c r="H449" s="1" t="s">
        <v>12</v>
      </c>
      <c r="I449" s="351" t="s">
        <v>111</v>
      </c>
      <c r="J449" s="1">
        <v>1</v>
      </c>
      <c r="K449" s="1" t="s">
        <v>39</v>
      </c>
      <c r="L449" s="1" t="s">
        <v>656</v>
      </c>
      <c r="M449" s="1" t="s">
        <v>595</v>
      </c>
      <c r="N449" s="1" t="s">
        <v>125</v>
      </c>
      <c r="O449" s="1" t="s">
        <v>125</v>
      </c>
      <c r="P449" s="1" t="s">
        <v>62</v>
      </c>
      <c r="Q449" s="1" t="s">
        <v>657</v>
      </c>
      <c r="R449" s="24" t="s">
        <v>658</v>
      </c>
      <c r="S449" s="45">
        <v>293036</v>
      </c>
      <c r="V449" s="45" t="str">
        <f>IFERROR(IF(U449-T449 &lt;= 0, "", U449-T449), "")</f>
        <v/>
      </c>
      <c r="W449" s="1" t="s">
        <v>65</v>
      </c>
      <c r="X449" s="1" t="s">
        <v>599</v>
      </c>
      <c r="Y449" s="162" t="s">
        <v>659</v>
      </c>
      <c r="Z449" s="169">
        <v>550</v>
      </c>
      <c r="AA449" s="169">
        <f>Tabela13[[#This Row],[VALOR/UN]]*Tabela13[[#This Row],[QUAN]]</f>
        <v>550</v>
      </c>
      <c r="AB449" s="251" t="str">
        <f>IFERROR(Tabela13[[#This Row],[TOTAL]]/Tabela13[[#This Row],[Km Rodado]],"")</f>
        <v/>
      </c>
    </row>
    <row r="450" spans="1:28" ht="13.5" hidden="1" customHeight="1">
      <c r="C450" s="40" t="s">
        <v>415</v>
      </c>
      <c r="D450" s="53">
        <v>45083</v>
      </c>
      <c r="F450" s="7" t="s">
        <v>57</v>
      </c>
      <c r="G450" s="1" t="s">
        <v>58</v>
      </c>
      <c r="H450" s="1" t="s">
        <v>12</v>
      </c>
      <c r="I450" s="351" t="s">
        <v>111</v>
      </c>
      <c r="J450" s="1">
        <v>1</v>
      </c>
      <c r="K450" s="1" t="s">
        <v>39</v>
      </c>
      <c r="L450" s="1" t="s">
        <v>656</v>
      </c>
      <c r="M450" s="1" t="s">
        <v>595</v>
      </c>
      <c r="N450" s="1" t="s">
        <v>596</v>
      </c>
      <c r="O450" s="1" t="s">
        <v>596</v>
      </c>
      <c r="P450" s="1" t="s">
        <v>62</v>
      </c>
      <c r="Q450" s="1" t="s">
        <v>657</v>
      </c>
      <c r="R450" s="24" t="s">
        <v>658</v>
      </c>
      <c r="S450" s="45">
        <v>293036</v>
      </c>
      <c r="V450" s="45" t="str">
        <f>IFERROR(IF(U450-T450 &lt;= 0, "", U450-T450), "")</f>
        <v/>
      </c>
      <c r="W450" s="1" t="s">
        <v>65</v>
      </c>
      <c r="X450" s="1" t="s">
        <v>599</v>
      </c>
      <c r="Y450" s="162" t="s">
        <v>660</v>
      </c>
      <c r="Z450" s="169">
        <v>550</v>
      </c>
      <c r="AA450" s="169">
        <f>Tabela13[[#This Row],[VALOR/UN]]*Tabela13[[#This Row],[QUAN]]</f>
        <v>550</v>
      </c>
      <c r="AB450" s="251" t="str">
        <f>IFERROR(Tabela13[[#This Row],[TOTAL]]/Tabela13[[#This Row],[Km Rodado]],"")</f>
        <v/>
      </c>
    </row>
    <row r="451" spans="1:28" ht="13.5" hidden="1" customHeight="1">
      <c r="C451" s="40" t="s">
        <v>415</v>
      </c>
      <c r="D451" s="53">
        <v>45083</v>
      </c>
      <c r="F451" s="7" t="s">
        <v>57</v>
      </c>
      <c r="G451" s="1" t="s">
        <v>58</v>
      </c>
      <c r="H451" s="1" t="s">
        <v>12</v>
      </c>
      <c r="I451" s="351" t="s">
        <v>111</v>
      </c>
      <c r="J451" s="1">
        <v>2</v>
      </c>
      <c r="K451" s="1" t="s">
        <v>39</v>
      </c>
      <c r="L451" s="1" t="s">
        <v>656</v>
      </c>
      <c r="M451" s="1" t="s">
        <v>595</v>
      </c>
      <c r="N451" s="1" t="s">
        <v>604</v>
      </c>
      <c r="O451" s="1" t="s">
        <v>604</v>
      </c>
      <c r="P451" s="1" t="s">
        <v>62</v>
      </c>
      <c r="Q451" s="1" t="s">
        <v>657</v>
      </c>
      <c r="R451" s="24" t="s">
        <v>658</v>
      </c>
      <c r="S451" s="45">
        <v>293036</v>
      </c>
      <c r="V451" s="45" t="str">
        <f>IFERROR(IF(U451-T451 &lt;= 0, "", U451-T451), "")</f>
        <v/>
      </c>
      <c r="W451" s="1" t="s">
        <v>65</v>
      </c>
      <c r="X451" s="1" t="s">
        <v>599</v>
      </c>
      <c r="Y451" s="162" t="s">
        <v>661</v>
      </c>
      <c r="Z451" s="169">
        <v>550</v>
      </c>
      <c r="AA451" s="169">
        <f>Tabela13[[#This Row],[VALOR/UN]]*Tabela13[[#This Row],[QUAN]]</f>
        <v>1100</v>
      </c>
      <c r="AB451" s="251" t="str">
        <f>IFERROR(Tabela13[[#This Row],[TOTAL]]/Tabela13[[#This Row],[Km Rodado]],"")</f>
        <v/>
      </c>
    </row>
    <row r="452" spans="1:28" ht="13.5" customHeight="1">
      <c r="C452" s="40" t="s">
        <v>415</v>
      </c>
      <c r="D452" s="53">
        <v>45083</v>
      </c>
      <c r="F452" s="7" t="s">
        <v>57</v>
      </c>
      <c r="G452" s="1" t="s">
        <v>58</v>
      </c>
      <c r="H452" s="1" t="s">
        <v>5</v>
      </c>
      <c r="I452" s="351" t="s">
        <v>80</v>
      </c>
      <c r="J452" s="1">
        <v>2</v>
      </c>
      <c r="K452" s="1">
        <v>15</v>
      </c>
      <c r="L452" s="1" t="s">
        <v>22</v>
      </c>
      <c r="M452" s="1" t="s">
        <v>623</v>
      </c>
      <c r="N452" s="1" t="s">
        <v>592</v>
      </c>
      <c r="O452" s="1" t="s">
        <v>592</v>
      </c>
      <c r="P452" s="1" t="s">
        <v>69</v>
      </c>
      <c r="Q452" s="1" t="s">
        <v>77</v>
      </c>
      <c r="R452" s="1" t="s">
        <v>452</v>
      </c>
      <c r="S452" s="45">
        <v>34888</v>
      </c>
      <c r="V452" s="45" t="str">
        <f>IFERROR(IF(U452-T452 &lt;= 0, "", U452-T452), "")</f>
        <v/>
      </c>
      <c r="W452" s="1" t="s">
        <v>65</v>
      </c>
      <c r="X452" s="1" t="s">
        <v>71</v>
      </c>
      <c r="Y452" s="162">
        <v>1403</v>
      </c>
      <c r="Z452" s="169">
        <v>359</v>
      </c>
      <c r="AA452" s="169">
        <f>Tabela13[[#This Row],[VALOR/UN]]*Tabela13[[#This Row],[QUAN]]</f>
        <v>718</v>
      </c>
      <c r="AB452" s="251" t="str">
        <f>IFERROR(Tabela13[[#This Row],[TOTAL]]/Tabela13[[#This Row],[Km Rodado]],"")</f>
        <v/>
      </c>
    </row>
    <row r="453" spans="1:28" ht="13.5" customHeight="1">
      <c r="C453" s="40" t="s">
        <v>415</v>
      </c>
      <c r="D453" s="53">
        <v>45083</v>
      </c>
      <c r="F453" s="7" t="s">
        <v>57</v>
      </c>
      <c r="G453" s="1" t="s">
        <v>58</v>
      </c>
      <c r="H453" s="1" t="s">
        <v>5</v>
      </c>
      <c r="I453" s="351" t="s">
        <v>80</v>
      </c>
      <c r="J453" s="1">
        <v>2</v>
      </c>
      <c r="K453" s="1">
        <v>15</v>
      </c>
      <c r="L453" s="1" t="s">
        <v>24</v>
      </c>
      <c r="M453" s="1" t="s">
        <v>623</v>
      </c>
      <c r="N453" s="1" t="s">
        <v>592</v>
      </c>
      <c r="O453" s="1" t="s">
        <v>592</v>
      </c>
      <c r="P453" s="1" t="s">
        <v>69</v>
      </c>
      <c r="Q453" s="1" t="s">
        <v>77</v>
      </c>
      <c r="R453" s="1" t="s">
        <v>452</v>
      </c>
      <c r="S453" s="45">
        <v>34888</v>
      </c>
      <c r="V453" s="45" t="str">
        <f>IFERROR(IF(U453-T453 &lt;= 0, "", U453-T453), "")</f>
        <v/>
      </c>
      <c r="W453" s="1" t="s">
        <v>65</v>
      </c>
      <c r="X453" s="1" t="s">
        <v>71</v>
      </c>
      <c r="Y453" s="162">
        <v>1403</v>
      </c>
      <c r="Z453" s="169">
        <v>359</v>
      </c>
      <c r="AA453" s="169">
        <f>Tabela13[[#This Row],[VALOR/UN]]*Tabela13[[#This Row],[QUAN]]</f>
        <v>718</v>
      </c>
      <c r="AB453" s="251" t="str">
        <f>IFERROR(Tabela13[[#This Row],[TOTAL]]/Tabela13[[#This Row],[Km Rodado]],"")</f>
        <v/>
      </c>
    </row>
    <row r="454" spans="1:28" ht="13.5" hidden="1" customHeight="1">
      <c r="C454" s="40" t="s">
        <v>415</v>
      </c>
      <c r="D454" s="53">
        <v>45084</v>
      </c>
      <c r="F454" s="7" t="s">
        <v>57</v>
      </c>
      <c r="G454" s="1" t="s">
        <v>58</v>
      </c>
      <c r="H454" s="1" t="s">
        <v>5</v>
      </c>
      <c r="I454" s="351" t="s">
        <v>80</v>
      </c>
      <c r="J454" s="1">
        <v>2</v>
      </c>
      <c r="K454" s="1" t="s">
        <v>7</v>
      </c>
      <c r="L454" s="1" t="s">
        <v>22</v>
      </c>
      <c r="M454" s="1" t="s">
        <v>210</v>
      </c>
      <c r="N454" s="1" t="s">
        <v>648</v>
      </c>
      <c r="O454" s="1" t="s">
        <v>649</v>
      </c>
      <c r="P454" s="1" t="s">
        <v>69</v>
      </c>
      <c r="Q454" s="1" t="s">
        <v>213</v>
      </c>
      <c r="R454" s="1" t="s">
        <v>662</v>
      </c>
      <c r="V454" s="45" t="str">
        <f>IFERROR(IF(U454-T454 &lt;= 0, "", U454-T454), "")</f>
        <v/>
      </c>
      <c r="W454" s="1" t="s">
        <v>65</v>
      </c>
      <c r="X454" s="1" t="s">
        <v>155</v>
      </c>
      <c r="Y454" s="162">
        <v>325</v>
      </c>
      <c r="Z454" s="169">
        <v>851.24</v>
      </c>
      <c r="AA454" s="169">
        <f>Tabela13[[#This Row],[VALOR/UN]]*Tabela13[[#This Row],[QUAN]]</f>
        <v>1702.48</v>
      </c>
      <c r="AB454" s="251" t="str">
        <f>IFERROR(Tabela13[[#This Row],[TOTAL]]/Tabela13[[#This Row],[Km Rodado]],"")</f>
        <v/>
      </c>
    </row>
    <row r="455" spans="1:28" ht="13.5" hidden="1" customHeight="1">
      <c r="B455" s="1" t="s">
        <v>663</v>
      </c>
      <c r="C455" s="40" t="s">
        <v>415</v>
      </c>
      <c r="D455" s="53">
        <v>45084</v>
      </c>
      <c r="F455" s="7" t="s">
        <v>57</v>
      </c>
      <c r="G455" s="1" t="s">
        <v>58</v>
      </c>
      <c r="H455" s="1" t="s">
        <v>5</v>
      </c>
      <c r="I455" s="351" t="s">
        <v>96</v>
      </c>
      <c r="J455" s="1">
        <v>2</v>
      </c>
      <c r="K455" s="1" t="s">
        <v>7</v>
      </c>
      <c r="L455" s="1" t="s">
        <v>594</v>
      </c>
      <c r="M455" s="1" t="s">
        <v>133</v>
      </c>
      <c r="N455" s="1" t="s">
        <v>596</v>
      </c>
      <c r="O455" s="1" t="s">
        <v>664</v>
      </c>
      <c r="P455" s="1" t="s">
        <v>62</v>
      </c>
      <c r="Q455" s="1" t="s">
        <v>636</v>
      </c>
      <c r="R455" s="1" t="s">
        <v>665</v>
      </c>
      <c r="S455" s="45">
        <v>114512</v>
      </c>
      <c r="V455" s="45" t="str">
        <f>IFERROR(IF(U455-T455 &lt;= 0, "", U455-T455), "")</f>
        <v/>
      </c>
      <c r="X455" s="1" t="s">
        <v>58</v>
      </c>
      <c r="Y455" s="258" t="s">
        <v>151</v>
      </c>
      <c r="Z455" s="169">
        <v>0</v>
      </c>
      <c r="AA455" s="169">
        <f>Tabela13[[#This Row],[VALOR/UN]]*Tabela13[[#This Row],[QUAN]]</f>
        <v>0</v>
      </c>
      <c r="AB455" s="251" t="str">
        <f>IFERROR(Tabela13[[#This Row],[TOTAL]]/Tabela13[[#This Row],[Km Rodado]],"")</f>
        <v/>
      </c>
    </row>
    <row r="456" spans="1:28" ht="13.5" hidden="1" customHeight="1">
      <c r="B456" s="1" t="s">
        <v>666</v>
      </c>
      <c r="C456" s="40" t="s">
        <v>415</v>
      </c>
      <c r="D456" s="53">
        <v>45084</v>
      </c>
      <c r="F456" s="7" t="s">
        <v>57</v>
      </c>
      <c r="G456" s="1" t="s">
        <v>58</v>
      </c>
      <c r="H456" s="1" t="s">
        <v>5</v>
      </c>
      <c r="I456" s="351" t="s">
        <v>96</v>
      </c>
      <c r="J456" s="1">
        <v>1</v>
      </c>
      <c r="K456" s="1" t="s">
        <v>7</v>
      </c>
      <c r="L456" s="1" t="s">
        <v>594</v>
      </c>
      <c r="M456" s="1" t="s">
        <v>133</v>
      </c>
      <c r="N456" s="1" t="s">
        <v>596</v>
      </c>
      <c r="O456" s="1" t="s">
        <v>664</v>
      </c>
      <c r="P456" s="1" t="s">
        <v>62</v>
      </c>
      <c r="Q456" s="1" t="s">
        <v>636</v>
      </c>
      <c r="R456" s="1" t="s">
        <v>665</v>
      </c>
      <c r="S456" s="45">
        <v>114512</v>
      </c>
      <c r="V456" s="45" t="str">
        <f>IFERROR(IF(U456-T456 &lt;= 0, "", U456-T456), "")</f>
        <v/>
      </c>
      <c r="X456" s="1" t="s">
        <v>58</v>
      </c>
      <c r="Y456" s="258" t="s">
        <v>151</v>
      </c>
      <c r="Z456" s="169">
        <v>0</v>
      </c>
      <c r="AA456" s="169">
        <f>Tabela13[[#This Row],[VALOR/UN]]*Tabela13[[#This Row],[QUAN]]</f>
        <v>0</v>
      </c>
      <c r="AB456" s="251" t="str">
        <f>IFERROR(Tabela13[[#This Row],[TOTAL]]/Tabela13[[#This Row],[Km Rodado]],"")</f>
        <v/>
      </c>
    </row>
    <row r="457" spans="1:28" ht="13.5" hidden="1" customHeight="1">
      <c r="B457" s="1" t="s">
        <v>667</v>
      </c>
      <c r="C457" s="40" t="s">
        <v>415</v>
      </c>
      <c r="D457" s="53">
        <v>45084</v>
      </c>
      <c r="F457" s="7" t="s">
        <v>57</v>
      </c>
      <c r="G457" s="1" t="s">
        <v>58</v>
      </c>
      <c r="H457" s="1" t="s">
        <v>5</v>
      </c>
      <c r="I457" s="351" t="s">
        <v>96</v>
      </c>
      <c r="J457" s="1">
        <v>1</v>
      </c>
      <c r="K457" s="1" t="s">
        <v>7</v>
      </c>
      <c r="L457" s="1" t="s">
        <v>594</v>
      </c>
      <c r="M457" s="1" t="s">
        <v>133</v>
      </c>
      <c r="N457" s="1" t="s">
        <v>211</v>
      </c>
      <c r="O457" s="1" t="s">
        <v>212</v>
      </c>
      <c r="P457" s="1" t="s">
        <v>62</v>
      </c>
      <c r="Q457" s="1" t="s">
        <v>636</v>
      </c>
      <c r="R457" s="1" t="s">
        <v>665</v>
      </c>
      <c r="S457" s="45">
        <v>114512</v>
      </c>
      <c r="V457" s="45" t="str">
        <f>IFERROR(IF(U457-T457 &lt;= 0, "", U457-T457), "")</f>
        <v/>
      </c>
      <c r="X457" s="1" t="s">
        <v>58</v>
      </c>
      <c r="Y457" s="258" t="s">
        <v>151</v>
      </c>
      <c r="Z457" s="169">
        <v>0</v>
      </c>
      <c r="AA457" s="169">
        <f>Tabela13[[#This Row],[VALOR/UN]]*Tabela13[[#This Row],[QUAN]]</f>
        <v>0</v>
      </c>
      <c r="AB457" s="251" t="str">
        <f>IFERROR(Tabela13[[#This Row],[TOTAL]]/Tabela13[[#This Row],[Km Rodado]],"")</f>
        <v/>
      </c>
    </row>
    <row r="458" spans="1:28" ht="13.5" hidden="1" customHeight="1">
      <c r="A458" s="1" t="s">
        <v>668</v>
      </c>
      <c r="B458" s="1" t="s">
        <v>669</v>
      </c>
      <c r="C458" s="40" t="s">
        <v>415</v>
      </c>
      <c r="D458" s="53">
        <v>45089</v>
      </c>
      <c r="F458" s="7" t="s">
        <v>57</v>
      </c>
      <c r="G458" s="1" t="s">
        <v>58</v>
      </c>
      <c r="H458" s="1" t="s">
        <v>5</v>
      </c>
      <c r="I458" s="351" t="s">
        <v>66</v>
      </c>
      <c r="J458" s="1">
        <v>2</v>
      </c>
      <c r="K458" s="1">
        <v>16</v>
      </c>
      <c r="L458" s="1" t="s">
        <v>22</v>
      </c>
      <c r="M458" s="1" t="s">
        <v>143</v>
      </c>
      <c r="N458" s="1" t="s">
        <v>181</v>
      </c>
      <c r="O458" s="1" t="s">
        <v>182</v>
      </c>
      <c r="P458" s="1" t="s">
        <v>69</v>
      </c>
      <c r="Q458" s="1" t="s">
        <v>144</v>
      </c>
      <c r="R458" s="1" t="s">
        <v>670</v>
      </c>
      <c r="S458" s="45">
        <v>68684</v>
      </c>
      <c r="V458" s="45" t="str">
        <f>IFERROR(IF(U458-T458 &lt;= 0, "", U458-T458), "")</f>
        <v/>
      </c>
      <c r="W458" s="1" t="s">
        <v>65</v>
      </c>
      <c r="X458" s="1" t="s">
        <v>220</v>
      </c>
      <c r="Y458" s="162" t="s">
        <v>618</v>
      </c>
      <c r="Z458" s="169">
        <v>589.95000000000005</v>
      </c>
      <c r="AA458" s="169">
        <f>Tabela13[[#This Row],[VALOR/UN]]*Tabela13[[#This Row],[QUAN]]</f>
        <v>1179.9000000000001</v>
      </c>
      <c r="AB458" s="251" t="str">
        <f>IFERROR(Tabela13[[#This Row],[TOTAL]]/Tabela13[[#This Row],[Km Rodado]],"")</f>
        <v/>
      </c>
    </row>
    <row r="459" spans="1:28" hidden="1">
      <c r="A459" s="1" t="s">
        <v>671</v>
      </c>
      <c r="B459" s="1" t="s">
        <v>652</v>
      </c>
      <c r="C459" s="40" t="s">
        <v>415</v>
      </c>
      <c r="D459" s="53">
        <v>45091</v>
      </c>
      <c r="F459" s="7" t="s">
        <v>57</v>
      </c>
      <c r="G459" s="1" t="s">
        <v>58</v>
      </c>
      <c r="H459" s="1" t="s">
        <v>5</v>
      </c>
      <c r="I459" s="351" t="s">
        <v>66</v>
      </c>
      <c r="J459" s="1">
        <v>2</v>
      </c>
      <c r="K459" s="1">
        <v>15</v>
      </c>
      <c r="L459" s="1" t="s">
        <v>22</v>
      </c>
      <c r="M459" s="1" t="s">
        <v>75</v>
      </c>
      <c r="N459" s="1" t="s">
        <v>153</v>
      </c>
      <c r="O459" s="1" t="s">
        <v>474</v>
      </c>
      <c r="P459" s="1" t="s">
        <v>69</v>
      </c>
      <c r="Q459" s="1" t="s">
        <v>77</v>
      </c>
      <c r="R459" s="1" t="s">
        <v>672</v>
      </c>
      <c r="S459" s="45">
        <v>141670</v>
      </c>
      <c r="V459" s="45" t="str">
        <f>IFERROR(IF(U459-T459 &lt;= 0, "", U459-T459), "")</f>
        <v/>
      </c>
      <c r="W459" s="1" t="s">
        <v>65</v>
      </c>
      <c r="X459" s="1" t="s">
        <v>220</v>
      </c>
      <c r="Y459" s="162">
        <v>39126</v>
      </c>
      <c r="Z459" s="169">
        <v>274.37</v>
      </c>
      <c r="AA459" s="169">
        <f>Tabela13[[#This Row],[VALOR/UN]]*Tabela13[[#This Row],[QUAN]]</f>
        <v>548.74</v>
      </c>
      <c r="AB459" s="251" t="str">
        <f>IFERROR(Tabela13[[#This Row],[TOTAL]]/Tabela13[[#This Row],[Km Rodado]],"")</f>
        <v/>
      </c>
    </row>
    <row r="460" spans="1:28" hidden="1">
      <c r="A460" s="1" t="s">
        <v>673</v>
      </c>
      <c r="B460" s="1" t="s">
        <v>652</v>
      </c>
      <c r="C460" s="40" t="s">
        <v>415</v>
      </c>
      <c r="D460" s="53">
        <v>45091</v>
      </c>
      <c r="F460" s="7" t="s">
        <v>57</v>
      </c>
      <c r="G460" s="1" t="s">
        <v>58</v>
      </c>
      <c r="H460" s="1" t="s">
        <v>5</v>
      </c>
      <c r="I460" s="351" t="s">
        <v>66</v>
      </c>
      <c r="J460" s="1">
        <v>2</v>
      </c>
      <c r="K460" s="1">
        <v>15</v>
      </c>
      <c r="L460" s="1" t="s">
        <v>24</v>
      </c>
      <c r="M460" s="1" t="s">
        <v>75</v>
      </c>
      <c r="N460" s="1" t="s">
        <v>153</v>
      </c>
      <c r="O460" s="1" t="s">
        <v>474</v>
      </c>
      <c r="P460" s="1" t="s">
        <v>69</v>
      </c>
      <c r="Q460" s="1" t="s">
        <v>77</v>
      </c>
      <c r="R460" s="1" t="s">
        <v>672</v>
      </c>
      <c r="S460" s="45">
        <v>141670</v>
      </c>
      <c r="V460" s="45" t="str">
        <f>IFERROR(IF(U460-T460 &lt;= 0, "", U460-T460), "")</f>
        <v/>
      </c>
      <c r="W460" s="1" t="s">
        <v>65</v>
      </c>
      <c r="X460" s="1" t="s">
        <v>220</v>
      </c>
      <c r="Y460" s="162">
        <v>39126</v>
      </c>
      <c r="Z460" s="169">
        <v>274.37</v>
      </c>
      <c r="AA460" s="169">
        <f>Tabela13[[#This Row],[VALOR/UN]]*Tabela13[[#This Row],[QUAN]]</f>
        <v>548.74</v>
      </c>
      <c r="AB460" s="251" t="str">
        <f>IFERROR(Tabela13[[#This Row],[TOTAL]]/Tabela13[[#This Row],[Km Rodado]],"")</f>
        <v/>
      </c>
    </row>
    <row r="461" spans="1:28" ht="13.5" hidden="1" customHeight="1">
      <c r="A461" s="1" t="s">
        <v>674</v>
      </c>
      <c r="B461" s="1" t="s">
        <v>675</v>
      </c>
      <c r="C461" s="40" t="s">
        <v>415</v>
      </c>
      <c r="D461" s="53">
        <v>45092</v>
      </c>
      <c r="F461" s="7" t="s">
        <v>57</v>
      </c>
      <c r="G461" s="1" t="s">
        <v>58</v>
      </c>
      <c r="H461" s="1" t="s">
        <v>9</v>
      </c>
      <c r="I461" s="351" t="s">
        <v>72</v>
      </c>
      <c r="J461" s="1">
        <v>2</v>
      </c>
      <c r="K461" s="1">
        <v>15</v>
      </c>
      <c r="L461" s="1" t="s">
        <v>22</v>
      </c>
      <c r="M461" s="1" t="s">
        <v>676</v>
      </c>
      <c r="N461" s="1" t="s">
        <v>67</v>
      </c>
      <c r="O461" s="1" t="s">
        <v>68</v>
      </c>
      <c r="P461" s="1" t="s">
        <v>69</v>
      </c>
      <c r="Q461" s="1" t="s">
        <v>677</v>
      </c>
      <c r="R461" s="1" t="s">
        <v>678</v>
      </c>
      <c r="S461" s="45">
        <v>148734</v>
      </c>
      <c r="V461" s="45" t="str">
        <f>IFERROR(IF(U461-T461 &lt;= 0, "", U461-T461), "")</f>
        <v/>
      </c>
      <c r="W461" s="1" t="s">
        <v>65</v>
      </c>
      <c r="X461" s="1" t="s">
        <v>71</v>
      </c>
      <c r="Y461" s="162">
        <v>1444</v>
      </c>
      <c r="Z461" s="169">
        <v>437</v>
      </c>
      <c r="AA461" s="169">
        <f>Tabela13[[#This Row],[VALOR/UN]]*Tabela13[[#This Row],[QUAN]]</f>
        <v>874</v>
      </c>
      <c r="AB461" s="251" t="str">
        <f>IFERROR(Tabela13[[#This Row],[TOTAL]]/Tabela13[[#This Row],[Km Rodado]],"")</f>
        <v/>
      </c>
    </row>
    <row r="462" spans="1:28" ht="13.5" hidden="1" customHeight="1">
      <c r="C462" s="40" t="s">
        <v>415</v>
      </c>
      <c r="D462" s="53">
        <v>45093</v>
      </c>
      <c r="F462" s="7" t="s">
        <v>57</v>
      </c>
      <c r="G462" s="1" t="s">
        <v>58</v>
      </c>
      <c r="H462" s="1" t="s">
        <v>5</v>
      </c>
      <c r="I462" s="351" t="s">
        <v>80</v>
      </c>
      <c r="J462" s="1">
        <v>2</v>
      </c>
      <c r="K462" s="1" t="s">
        <v>7</v>
      </c>
      <c r="L462" s="1" t="s">
        <v>22</v>
      </c>
      <c r="M462" s="1" t="s">
        <v>210</v>
      </c>
      <c r="N462" s="1" t="s">
        <v>648</v>
      </c>
      <c r="O462" s="1" t="s">
        <v>649</v>
      </c>
      <c r="P462" s="1" t="s">
        <v>69</v>
      </c>
      <c r="Q462" s="1" t="s">
        <v>213</v>
      </c>
      <c r="R462" s="1" t="s">
        <v>679</v>
      </c>
      <c r="S462" s="45">
        <v>114972</v>
      </c>
      <c r="V462" s="45" t="str">
        <f>IFERROR(IF(U462-T462 &lt;= 0, "", U462-T462), "")</f>
        <v/>
      </c>
      <c r="W462" s="1" t="s">
        <v>65</v>
      </c>
      <c r="X462" s="1" t="s">
        <v>155</v>
      </c>
      <c r="Y462" s="162">
        <v>329</v>
      </c>
      <c r="Z462" s="169">
        <v>851.24</v>
      </c>
      <c r="AA462" s="169">
        <f>Tabela13[[#This Row],[VALOR/UN]]*Tabela13[[#This Row],[QUAN]]</f>
        <v>1702.48</v>
      </c>
      <c r="AB462" s="251" t="str">
        <f>IFERROR(Tabela13[[#This Row],[TOTAL]]/Tabela13[[#This Row],[Km Rodado]],"")</f>
        <v/>
      </c>
    </row>
    <row r="463" spans="1:28" ht="13.5" hidden="1" customHeight="1">
      <c r="A463" s="1" t="s">
        <v>680</v>
      </c>
      <c r="B463" s="1" t="s">
        <v>652</v>
      </c>
      <c r="C463" s="40" t="s">
        <v>415</v>
      </c>
      <c r="D463" s="53">
        <v>45093</v>
      </c>
      <c r="F463" s="7" t="s">
        <v>57</v>
      </c>
      <c r="G463" s="1" t="s">
        <v>58</v>
      </c>
      <c r="H463" s="1" t="s">
        <v>5</v>
      </c>
      <c r="I463" s="351" t="s">
        <v>80</v>
      </c>
      <c r="J463" s="1">
        <v>2</v>
      </c>
      <c r="K463" s="1">
        <v>15</v>
      </c>
      <c r="L463" s="1" t="s">
        <v>22</v>
      </c>
      <c r="M463" s="1" t="s">
        <v>75</v>
      </c>
      <c r="N463" s="1" t="s">
        <v>592</v>
      </c>
      <c r="O463" s="1" t="s">
        <v>592</v>
      </c>
      <c r="P463" s="1" t="s">
        <v>69</v>
      </c>
      <c r="Q463" s="1" t="s">
        <v>77</v>
      </c>
      <c r="R463" s="1" t="s">
        <v>363</v>
      </c>
      <c r="S463" s="45">
        <v>68123</v>
      </c>
      <c r="V463" s="45" t="str">
        <f>IFERROR(IF(U463-T463 &lt;= 0, "", U463-T463), "")</f>
        <v/>
      </c>
      <c r="W463" s="1" t="s">
        <v>65</v>
      </c>
      <c r="X463" s="1" t="s">
        <v>71</v>
      </c>
      <c r="Y463" s="162">
        <v>1403</v>
      </c>
      <c r="Z463" s="169">
        <v>359</v>
      </c>
      <c r="AA463" s="169">
        <f>Tabela13[[#This Row],[VALOR/UN]]*Tabela13[[#This Row],[QUAN]]</f>
        <v>718</v>
      </c>
      <c r="AB463" s="251" t="str">
        <f>IFERROR(Tabela13[[#This Row],[TOTAL]]/Tabela13[[#This Row],[Km Rodado]],"")</f>
        <v/>
      </c>
    </row>
    <row r="464" spans="1:28" ht="13.5" hidden="1" customHeight="1">
      <c r="A464" s="1" t="s">
        <v>681</v>
      </c>
      <c r="B464" s="1" t="s">
        <v>652</v>
      </c>
      <c r="C464" s="40" t="s">
        <v>415</v>
      </c>
      <c r="D464" s="53">
        <v>45098</v>
      </c>
      <c r="F464" s="7" t="s">
        <v>57</v>
      </c>
      <c r="G464" s="1" t="s">
        <v>58</v>
      </c>
      <c r="H464" s="1" t="s">
        <v>12</v>
      </c>
      <c r="I464" s="351" t="s">
        <v>99</v>
      </c>
      <c r="J464" s="1">
        <v>2</v>
      </c>
      <c r="K464" s="1">
        <v>14</v>
      </c>
      <c r="L464" s="1" t="s">
        <v>24</v>
      </c>
      <c r="M464" s="1" t="s">
        <v>84</v>
      </c>
      <c r="N464" s="1" t="s">
        <v>153</v>
      </c>
      <c r="O464" s="1" t="s">
        <v>154</v>
      </c>
      <c r="P464" s="1" t="s">
        <v>69</v>
      </c>
      <c r="Q464" s="1" t="s">
        <v>87</v>
      </c>
      <c r="R464" s="1" t="s">
        <v>120</v>
      </c>
      <c r="S464" s="45">
        <v>105412</v>
      </c>
      <c r="V464" s="45" t="str">
        <f>IFERROR(IF(U464-T464 &lt;= 0, "", U464-T464), "")</f>
        <v/>
      </c>
      <c r="W464" s="1" t="s">
        <v>65</v>
      </c>
      <c r="X464" s="1" t="s">
        <v>155</v>
      </c>
      <c r="Y464" s="162">
        <v>24547</v>
      </c>
      <c r="Z464" s="169">
        <v>254.26</v>
      </c>
      <c r="AA464" s="169">
        <f>Tabela13[[#This Row],[VALOR/UN]]*Tabela13[[#This Row],[QUAN]]</f>
        <v>508.52</v>
      </c>
      <c r="AB464" s="251" t="str">
        <f>IFERROR(Tabela13[[#This Row],[TOTAL]]/Tabela13[[#This Row],[Km Rodado]],"")</f>
        <v/>
      </c>
    </row>
    <row r="465" spans="1:28" ht="13.5" hidden="1" customHeight="1">
      <c r="A465" s="1" t="s">
        <v>682</v>
      </c>
      <c r="B465" s="1" t="s">
        <v>647</v>
      </c>
      <c r="C465" s="40" t="s">
        <v>415</v>
      </c>
      <c r="D465" s="53">
        <v>45099</v>
      </c>
      <c r="F465" s="7" t="s">
        <v>57</v>
      </c>
      <c r="G465" s="1" t="s">
        <v>58</v>
      </c>
      <c r="H465" s="1" t="s">
        <v>12</v>
      </c>
      <c r="I465" s="351" t="s">
        <v>111</v>
      </c>
      <c r="J465" s="1">
        <v>2</v>
      </c>
      <c r="K465" s="1" t="s">
        <v>7</v>
      </c>
      <c r="L465" s="1" t="s">
        <v>22</v>
      </c>
      <c r="M465" s="1" t="s">
        <v>210</v>
      </c>
      <c r="N465" s="1" t="s">
        <v>648</v>
      </c>
      <c r="O465" s="1" t="s">
        <v>649</v>
      </c>
      <c r="P465" s="1" t="s">
        <v>69</v>
      </c>
      <c r="Q465" s="1" t="s">
        <v>601</v>
      </c>
      <c r="R465" s="1" t="s">
        <v>602</v>
      </c>
      <c r="S465" s="45">
        <v>176987</v>
      </c>
      <c r="V465" s="45" t="str">
        <f>IFERROR(IF(U465-T465 &lt;= 0, "", U465-T465), "")</f>
        <v/>
      </c>
      <c r="X465" s="1" t="s">
        <v>155</v>
      </c>
      <c r="Y465" s="162">
        <v>358</v>
      </c>
      <c r="Z465" s="169">
        <v>843.05</v>
      </c>
      <c r="AA465" s="169">
        <f>Tabela13[[#This Row],[VALOR/UN]]*Tabela13[[#This Row],[QUAN]]</f>
        <v>1686.1</v>
      </c>
      <c r="AB465" s="251" t="str">
        <f>IFERROR(Tabela13[[#This Row],[TOTAL]]/Tabela13[[#This Row],[Km Rodado]],"")</f>
        <v/>
      </c>
    </row>
    <row r="466" spans="1:28" ht="13.5" hidden="1" customHeight="1">
      <c r="A466" s="1" t="s">
        <v>683</v>
      </c>
      <c r="B466" s="1" t="s">
        <v>652</v>
      </c>
      <c r="C466" s="40" t="s">
        <v>415</v>
      </c>
      <c r="D466" s="53">
        <v>45099</v>
      </c>
      <c r="F466" s="7" t="s">
        <v>57</v>
      </c>
      <c r="G466" s="1" t="s">
        <v>58</v>
      </c>
      <c r="H466" s="1" t="s">
        <v>5</v>
      </c>
      <c r="I466" s="351" t="s">
        <v>66</v>
      </c>
      <c r="J466" s="1">
        <v>2</v>
      </c>
      <c r="K466" s="1">
        <v>14</v>
      </c>
      <c r="L466" s="1" t="s">
        <v>22</v>
      </c>
      <c r="M466" s="1" t="s">
        <v>84</v>
      </c>
      <c r="N466" s="1" t="s">
        <v>153</v>
      </c>
      <c r="O466" s="1" t="s">
        <v>154</v>
      </c>
      <c r="P466" s="1" t="s">
        <v>69</v>
      </c>
      <c r="Q466" s="1" t="s">
        <v>87</v>
      </c>
      <c r="R466" s="1" t="s">
        <v>235</v>
      </c>
      <c r="S466" s="45">
        <v>106011</v>
      </c>
      <c r="V466" s="45" t="str">
        <f>IFERROR(IF(U466-T466 &lt;= 0, "", U466-T466), "")</f>
        <v/>
      </c>
      <c r="W466" s="1" t="s">
        <v>65</v>
      </c>
      <c r="X466" s="1" t="s">
        <v>155</v>
      </c>
      <c r="Y466" s="162">
        <v>24547</v>
      </c>
      <c r="Z466" s="169">
        <v>254.26</v>
      </c>
      <c r="AA466" s="169">
        <f>Tabela13[[#This Row],[VALOR/UN]]*Tabela13[[#This Row],[QUAN]]</f>
        <v>508.52</v>
      </c>
      <c r="AB466" s="251" t="str">
        <f>IFERROR(Tabela13[[#This Row],[TOTAL]]/Tabela13[[#This Row],[Km Rodado]],"")</f>
        <v/>
      </c>
    </row>
    <row r="467" spans="1:28" ht="13.5" hidden="1" customHeight="1">
      <c r="C467" s="40" t="s">
        <v>415</v>
      </c>
      <c r="D467" s="53">
        <v>45100</v>
      </c>
      <c r="F467" s="7" t="s">
        <v>57</v>
      </c>
      <c r="G467" s="1" t="s">
        <v>58</v>
      </c>
      <c r="H467" s="1" t="s">
        <v>12</v>
      </c>
      <c r="I467" s="351" t="s">
        <v>111</v>
      </c>
      <c r="J467" s="1">
        <v>4</v>
      </c>
      <c r="K467" s="1" t="s">
        <v>39</v>
      </c>
      <c r="L467" s="1" t="s">
        <v>594</v>
      </c>
      <c r="M467" s="1" t="s">
        <v>595</v>
      </c>
      <c r="N467" s="1" t="s">
        <v>684</v>
      </c>
      <c r="O467" s="1" t="s">
        <v>684</v>
      </c>
      <c r="P467" s="1" t="s">
        <v>62</v>
      </c>
      <c r="Q467" s="1" t="s">
        <v>685</v>
      </c>
      <c r="R467" s="24" t="s">
        <v>686</v>
      </c>
      <c r="S467" s="45">
        <v>272683</v>
      </c>
      <c r="V467" s="45" t="str">
        <f>IFERROR(IF(U467-T467 &lt;= 0, "", U467-T467), "")</f>
        <v/>
      </c>
      <c r="W467" s="1" t="s">
        <v>65</v>
      </c>
      <c r="X467" s="1" t="s">
        <v>599</v>
      </c>
      <c r="Y467" s="162">
        <v>39836</v>
      </c>
      <c r="Z467" s="169" t="s">
        <v>687</v>
      </c>
      <c r="AA467" s="169" t="s">
        <v>688</v>
      </c>
      <c r="AB467" s="251" t="str">
        <f>IFERROR(Tabela13[[#This Row],[TOTAL]]/Tabela13[[#This Row],[Km Rodado]],"")</f>
        <v/>
      </c>
    </row>
    <row r="468" spans="1:28" ht="13.5" hidden="1" customHeight="1">
      <c r="C468" s="40" t="s">
        <v>415</v>
      </c>
      <c r="D468" s="53">
        <v>45101</v>
      </c>
      <c r="F468" s="7" t="s">
        <v>57</v>
      </c>
      <c r="G468" s="1" t="s">
        <v>58</v>
      </c>
      <c r="H468" s="1" t="s">
        <v>5</v>
      </c>
      <c r="I468" s="351" t="s">
        <v>59</v>
      </c>
      <c r="J468" s="1">
        <v>4</v>
      </c>
      <c r="K468" s="1" t="s">
        <v>39</v>
      </c>
      <c r="L468" s="1" t="s">
        <v>594</v>
      </c>
      <c r="M468" s="1" t="s">
        <v>595</v>
      </c>
      <c r="N468" s="1" t="s">
        <v>684</v>
      </c>
      <c r="O468" s="1" t="s">
        <v>684</v>
      </c>
      <c r="P468" s="1" t="s">
        <v>62</v>
      </c>
      <c r="Q468" s="1" t="s">
        <v>597</v>
      </c>
      <c r="R468" s="24" t="s">
        <v>689</v>
      </c>
      <c r="S468" s="45">
        <v>272683</v>
      </c>
      <c r="V468" s="45" t="str">
        <f>IFERROR(IF(U468-T468 &lt;= 0, "", U468-T468), "")</f>
        <v/>
      </c>
      <c r="W468" s="1" t="s">
        <v>65</v>
      </c>
      <c r="X468" s="1" t="s">
        <v>599</v>
      </c>
      <c r="Y468" s="162">
        <v>39836</v>
      </c>
      <c r="Z468" s="169" t="s">
        <v>687</v>
      </c>
      <c r="AA468" s="169" t="s">
        <v>688</v>
      </c>
      <c r="AB468" s="251" t="str">
        <f>IFERROR(Tabela13[[#This Row],[TOTAL]]/Tabela13[[#This Row],[Km Rodado]],"")</f>
        <v/>
      </c>
    </row>
    <row r="469" spans="1:28" ht="13.5" hidden="1" customHeight="1">
      <c r="A469" s="1" t="s">
        <v>690</v>
      </c>
      <c r="B469" s="1" t="s">
        <v>652</v>
      </c>
      <c r="C469" s="40" t="s">
        <v>415</v>
      </c>
      <c r="D469" s="53">
        <v>45103</v>
      </c>
      <c r="F469" s="7" t="s">
        <v>57</v>
      </c>
      <c r="G469" s="1" t="s">
        <v>58</v>
      </c>
      <c r="H469" s="1" t="s">
        <v>12</v>
      </c>
      <c r="I469" s="351" t="s">
        <v>165</v>
      </c>
      <c r="J469" s="1">
        <v>1</v>
      </c>
      <c r="K469" s="1">
        <v>14</v>
      </c>
      <c r="L469" s="1" t="s">
        <v>24</v>
      </c>
      <c r="M469" s="1" t="s">
        <v>84</v>
      </c>
      <c r="N469" s="1" t="s">
        <v>153</v>
      </c>
      <c r="O469" s="1" t="s">
        <v>154</v>
      </c>
      <c r="P469" s="1" t="s">
        <v>69</v>
      </c>
      <c r="Q469" s="1" t="s">
        <v>87</v>
      </c>
      <c r="R469" s="1" t="s">
        <v>169</v>
      </c>
      <c r="S469" s="45">
        <v>88300</v>
      </c>
      <c r="V469" s="45" t="str">
        <f>IFERROR(IF(U469-T469 &lt;= 0, "", U469-T469), "")</f>
        <v/>
      </c>
      <c r="W469" s="1" t="s">
        <v>65</v>
      </c>
      <c r="X469" s="1" t="s">
        <v>155</v>
      </c>
      <c r="Y469" s="162">
        <v>24547</v>
      </c>
      <c r="Z469" s="169">
        <v>254.26</v>
      </c>
      <c r="AA469" s="169">
        <f>Tabela13[[#This Row],[VALOR/UN]]*Tabela13[[#This Row],[QUAN]]</f>
        <v>254.26</v>
      </c>
      <c r="AB469" s="251" t="str">
        <f>IFERROR(Tabela13[[#This Row],[TOTAL]]/Tabela13[[#This Row],[Km Rodado]],"")</f>
        <v/>
      </c>
    </row>
    <row r="470" spans="1:28" ht="13.5" hidden="1" customHeight="1">
      <c r="A470" s="1" t="s">
        <v>691</v>
      </c>
      <c r="B470" s="1" t="s">
        <v>652</v>
      </c>
      <c r="C470" s="40" t="s">
        <v>415</v>
      </c>
      <c r="D470" s="53">
        <v>45104</v>
      </c>
      <c r="F470" s="7" t="s">
        <v>57</v>
      </c>
      <c r="G470" s="1" t="s">
        <v>58</v>
      </c>
      <c r="H470" s="1" t="s">
        <v>5</v>
      </c>
      <c r="I470" s="351" t="s">
        <v>96</v>
      </c>
      <c r="J470" s="1">
        <v>2</v>
      </c>
      <c r="K470" s="1">
        <v>15</v>
      </c>
      <c r="L470" s="1" t="s">
        <v>22</v>
      </c>
      <c r="M470" s="1" t="s">
        <v>75</v>
      </c>
      <c r="N470" s="1" t="s">
        <v>153</v>
      </c>
      <c r="O470" s="1" t="s">
        <v>474</v>
      </c>
      <c r="P470" s="1" t="s">
        <v>69</v>
      </c>
      <c r="Q470" s="1" t="s">
        <v>77</v>
      </c>
      <c r="R470" s="1" t="s">
        <v>568</v>
      </c>
      <c r="S470" s="45">
        <v>59500</v>
      </c>
      <c r="V470" s="45" t="str">
        <f>IFERROR(IF(U470-T470 &lt;= 0, "", U470-T470), "")</f>
        <v/>
      </c>
      <c r="W470" s="1" t="s">
        <v>65</v>
      </c>
      <c r="X470" s="1" t="s">
        <v>220</v>
      </c>
      <c r="Y470" s="162">
        <v>39126</v>
      </c>
      <c r="Z470" s="169">
        <v>274.37</v>
      </c>
      <c r="AA470" s="169">
        <f>Tabela13[[#This Row],[VALOR/UN]]*Tabela13[[#This Row],[QUAN]]</f>
        <v>548.74</v>
      </c>
      <c r="AB470" s="251" t="str">
        <f>IFERROR(Tabela13[[#This Row],[TOTAL]]/Tabela13[[#This Row],[Km Rodado]],"")</f>
        <v/>
      </c>
    </row>
    <row r="471" spans="1:28" ht="13.5" hidden="1" customHeight="1">
      <c r="B471" s="1" t="s">
        <v>692</v>
      </c>
      <c r="C471" s="40" t="s">
        <v>415</v>
      </c>
      <c r="D471" s="53">
        <v>45105</v>
      </c>
      <c r="F471" s="7" t="s">
        <v>57</v>
      </c>
      <c r="G471" s="1" t="s">
        <v>58</v>
      </c>
      <c r="H471" s="1" t="s">
        <v>5</v>
      </c>
      <c r="I471" s="351" t="s">
        <v>80</v>
      </c>
      <c r="J471" s="1">
        <v>2</v>
      </c>
      <c r="K471" s="1" t="s">
        <v>7</v>
      </c>
      <c r="L471" s="1" t="s">
        <v>24</v>
      </c>
      <c r="M471" s="1" t="s">
        <v>133</v>
      </c>
      <c r="N471" s="1" t="s">
        <v>94</v>
      </c>
      <c r="O471" s="1" t="s">
        <v>693</v>
      </c>
      <c r="P471" s="1" t="s">
        <v>62</v>
      </c>
      <c r="Q471" s="1" t="s">
        <v>213</v>
      </c>
      <c r="R471" s="1" t="s">
        <v>662</v>
      </c>
      <c r="S471" s="45">
        <v>9517</v>
      </c>
      <c r="V471" s="45" t="str">
        <f>IFERROR(IF(U471-T471 &lt;= 0, "", U471-T471), "")</f>
        <v/>
      </c>
      <c r="X471" s="1" t="s">
        <v>58</v>
      </c>
      <c r="Y471" s="258" t="s">
        <v>151</v>
      </c>
      <c r="Z471" s="169">
        <v>0</v>
      </c>
      <c r="AA471" s="169">
        <f>Tabela13[[#This Row],[VALOR/UN]]*Tabela13[[#This Row],[QUAN]]</f>
        <v>0</v>
      </c>
      <c r="AB471" s="251" t="str">
        <f>IFERROR(Tabela13[[#This Row],[TOTAL]]/Tabela13[[#This Row],[Km Rodado]],"")</f>
        <v/>
      </c>
    </row>
    <row r="472" spans="1:28" ht="13.5" hidden="1" customHeight="1">
      <c r="B472" s="1" t="s">
        <v>694</v>
      </c>
      <c r="C472" s="40" t="s">
        <v>415</v>
      </c>
      <c r="D472" s="53">
        <v>45105</v>
      </c>
      <c r="F472" s="7" t="s">
        <v>57</v>
      </c>
      <c r="G472" s="1" t="s">
        <v>58</v>
      </c>
      <c r="H472" s="1" t="s">
        <v>5</v>
      </c>
      <c r="I472" s="351" t="s">
        <v>80</v>
      </c>
      <c r="J472" s="1">
        <v>2</v>
      </c>
      <c r="K472" s="1" t="s">
        <v>7</v>
      </c>
      <c r="L472" s="1" t="s">
        <v>22</v>
      </c>
      <c r="M472" s="1" t="s">
        <v>133</v>
      </c>
      <c r="N472" s="1" t="s">
        <v>94</v>
      </c>
      <c r="O472" s="1" t="s">
        <v>695</v>
      </c>
      <c r="P472" s="1" t="s">
        <v>62</v>
      </c>
      <c r="Q472" s="1" t="s">
        <v>213</v>
      </c>
      <c r="R472" s="1" t="s">
        <v>662</v>
      </c>
      <c r="S472" s="45">
        <v>9517</v>
      </c>
      <c r="V472" s="45" t="str">
        <f>IFERROR(IF(U472-T472 &lt;= 0, "", U472-T472), "")</f>
        <v/>
      </c>
      <c r="X472" s="1" t="s">
        <v>58</v>
      </c>
      <c r="Y472" s="258" t="s">
        <v>151</v>
      </c>
      <c r="Z472" s="169">
        <v>0</v>
      </c>
      <c r="AA472" s="169">
        <f>Tabela13[[#This Row],[VALOR/UN]]*Tabela13[[#This Row],[QUAN]]</f>
        <v>0</v>
      </c>
      <c r="AB472" s="251" t="str">
        <f>IFERROR(Tabela13[[#This Row],[TOTAL]]/Tabela13[[#This Row],[Km Rodado]],"")</f>
        <v/>
      </c>
    </row>
    <row r="473" spans="1:28" ht="13.5" hidden="1" customHeight="1">
      <c r="B473" s="1" t="s">
        <v>696</v>
      </c>
      <c r="C473" s="40" t="s">
        <v>415</v>
      </c>
      <c r="D473" s="53">
        <v>45105</v>
      </c>
      <c r="F473" s="7" t="s">
        <v>57</v>
      </c>
      <c r="G473" s="1" t="s">
        <v>58</v>
      </c>
      <c r="H473" s="1" t="s">
        <v>5</v>
      </c>
      <c r="I473" s="351" t="s">
        <v>80</v>
      </c>
      <c r="J473" s="1">
        <v>2</v>
      </c>
      <c r="K473" s="1" t="s">
        <v>7</v>
      </c>
      <c r="L473" s="1" t="s">
        <v>22</v>
      </c>
      <c r="M473" s="1" t="s">
        <v>133</v>
      </c>
      <c r="N473" s="1" t="s">
        <v>596</v>
      </c>
      <c r="O473" s="1" t="s">
        <v>664</v>
      </c>
      <c r="P473" s="1" t="s">
        <v>62</v>
      </c>
      <c r="Q473" s="1" t="s">
        <v>213</v>
      </c>
      <c r="R473" s="1" t="s">
        <v>662</v>
      </c>
      <c r="S473" s="45">
        <v>9517</v>
      </c>
      <c r="V473" s="45" t="str">
        <f>IFERROR(IF(U473-T473 &lt;= 0, "", U473-T473), "")</f>
        <v/>
      </c>
      <c r="X473" s="1" t="s">
        <v>58</v>
      </c>
      <c r="Y473" s="258" t="s">
        <v>151</v>
      </c>
      <c r="Z473" s="169">
        <v>0</v>
      </c>
      <c r="AA473" s="169">
        <f>Tabela13[[#This Row],[VALOR/UN]]*Tabela13[[#This Row],[QUAN]]</f>
        <v>0</v>
      </c>
      <c r="AB473" s="251" t="str">
        <f>IFERROR(Tabela13[[#This Row],[TOTAL]]/Tabela13[[#This Row],[Km Rodado]],"")</f>
        <v/>
      </c>
    </row>
    <row r="474" spans="1:28" hidden="1">
      <c r="A474" s="1" t="s">
        <v>697</v>
      </c>
      <c r="B474" s="1" t="s">
        <v>652</v>
      </c>
      <c r="C474" s="40" t="s">
        <v>415</v>
      </c>
      <c r="D474" s="53">
        <v>45107</v>
      </c>
      <c r="F474" s="7" t="s">
        <v>57</v>
      </c>
      <c r="G474" s="1" t="s">
        <v>58</v>
      </c>
      <c r="H474" s="1" t="s">
        <v>5</v>
      </c>
      <c r="I474" s="351" t="s">
        <v>66</v>
      </c>
      <c r="J474" s="1">
        <v>2</v>
      </c>
      <c r="K474" s="1">
        <v>16</v>
      </c>
      <c r="L474" s="1" t="s">
        <v>24</v>
      </c>
      <c r="M474" s="1" t="s">
        <v>60</v>
      </c>
      <c r="N474" s="1" t="s">
        <v>153</v>
      </c>
      <c r="O474" s="1" t="s">
        <v>154</v>
      </c>
      <c r="P474" s="1" t="s">
        <v>69</v>
      </c>
      <c r="Q474" s="1" t="s">
        <v>63</v>
      </c>
      <c r="R474" s="1" t="s">
        <v>70</v>
      </c>
      <c r="S474" s="45">
        <v>130600</v>
      </c>
      <c r="V474" s="45" t="str">
        <f>IFERROR(IF(U474-T474 &lt;= 0, "", U474-T474), "")</f>
        <v/>
      </c>
      <c r="W474" s="1" t="s">
        <v>65</v>
      </c>
      <c r="X474" s="1" t="s">
        <v>220</v>
      </c>
      <c r="Y474" s="162">
        <v>39409</v>
      </c>
      <c r="Z474" s="169">
        <v>491.85</v>
      </c>
      <c r="AA474" s="169">
        <f>Tabela13[[#This Row],[VALOR/UN]]*Tabela13[[#This Row],[QUAN]]</f>
        <v>983.7</v>
      </c>
      <c r="AB474" s="251" t="str">
        <f>IFERROR(Tabela13[[#This Row],[TOTAL]]/Tabela13[[#This Row],[Km Rodado]],"")</f>
        <v/>
      </c>
    </row>
    <row r="475" spans="1:28" ht="13.5" hidden="1" customHeight="1">
      <c r="A475" s="30" t="s">
        <v>698</v>
      </c>
      <c r="B475" s="30" t="s">
        <v>652</v>
      </c>
      <c r="C475" s="30" t="s">
        <v>415</v>
      </c>
      <c r="D475" s="53">
        <v>45111</v>
      </c>
      <c r="E475" s="53">
        <v>45131</v>
      </c>
      <c r="F475" s="7" t="s">
        <v>118</v>
      </c>
      <c r="G475" s="1" t="s">
        <v>58</v>
      </c>
      <c r="H475" s="1" t="s">
        <v>5</v>
      </c>
      <c r="I475" s="351" t="s">
        <v>72</v>
      </c>
      <c r="J475" s="1">
        <v>1</v>
      </c>
      <c r="K475" s="1">
        <v>15</v>
      </c>
      <c r="L475" s="1" t="s">
        <v>22</v>
      </c>
      <c r="M475" s="1" t="s">
        <v>75</v>
      </c>
      <c r="N475" s="1" t="s">
        <v>534</v>
      </c>
      <c r="O475" s="1" t="s">
        <v>535</v>
      </c>
      <c r="P475" s="1" t="s">
        <v>69</v>
      </c>
      <c r="Q475" s="1" t="s">
        <v>77</v>
      </c>
      <c r="R475" s="24" t="s">
        <v>149</v>
      </c>
      <c r="S475" s="172">
        <v>105530</v>
      </c>
      <c r="T475" s="172">
        <v>107996</v>
      </c>
      <c r="U475" s="172"/>
      <c r="V475" s="45" t="str">
        <f>IFERROR(IF(U475-T475 &lt;= 0, "", U475-T475), "")</f>
        <v/>
      </c>
      <c r="W475" s="1" t="s">
        <v>65</v>
      </c>
      <c r="X475" s="1" t="s">
        <v>71</v>
      </c>
      <c r="Y475" s="339">
        <v>1375</v>
      </c>
      <c r="Z475" s="175">
        <v>339.9</v>
      </c>
      <c r="AA475" s="173">
        <f>Tabela13[[#This Row],[VALOR/UN]]*Tabela13[[#This Row],[QUAN]]</f>
        <v>339.9</v>
      </c>
      <c r="AB475" s="251" t="str">
        <f>IFERROR(Tabela13[[#This Row],[TOTAL]]/Tabela13[[#This Row],[Km Rodado]],"")</f>
        <v/>
      </c>
    </row>
    <row r="476" spans="1:28" ht="13.5" hidden="1" customHeight="1">
      <c r="A476" s="30" t="s">
        <v>699</v>
      </c>
      <c r="B476" s="30" t="s">
        <v>652</v>
      </c>
      <c r="C476" s="30" t="s">
        <v>415</v>
      </c>
      <c r="D476" s="53">
        <v>45111</v>
      </c>
      <c r="E476" s="53">
        <v>45114</v>
      </c>
      <c r="F476" s="7" t="s">
        <v>118</v>
      </c>
      <c r="G476" s="1" t="s">
        <v>58</v>
      </c>
      <c r="H476" s="1" t="s">
        <v>5</v>
      </c>
      <c r="I476" s="351" t="s">
        <v>72</v>
      </c>
      <c r="J476" s="1">
        <v>1</v>
      </c>
      <c r="K476" s="1">
        <v>14</v>
      </c>
      <c r="L476" s="1" t="s">
        <v>22</v>
      </c>
      <c r="M476" s="1" t="s">
        <v>84</v>
      </c>
      <c r="N476" s="1" t="s">
        <v>153</v>
      </c>
      <c r="O476" s="1" t="s">
        <v>154</v>
      </c>
      <c r="P476" s="1" t="s">
        <v>69</v>
      </c>
      <c r="Q476" s="1" t="s">
        <v>87</v>
      </c>
      <c r="R476" s="24" t="s">
        <v>454</v>
      </c>
      <c r="S476" s="172">
        <v>80354</v>
      </c>
      <c r="T476" s="172">
        <v>81186</v>
      </c>
      <c r="U476" s="172"/>
      <c r="V476" s="45" t="str">
        <f>IFERROR(IF(U476-T476 &lt;= 0, "", U476-T476), "")</f>
        <v/>
      </c>
      <c r="W476" s="1" t="s">
        <v>65</v>
      </c>
      <c r="X476" s="1" t="s">
        <v>155</v>
      </c>
      <c r="Y476" s="339">
        <v>24547</v>
      </c>
      <c r="Z476" s="175">
        <v>254.26</v>
      </c>
      <c r="AA476" s="173">
        <f>Tabela13[[#This Row],[VALOR/UN]]*Tabela13[[#This Row],[QUAN]]</f>
        <v>254.26</v>
      </c>
      <c r="AB476" s="251" t="str">
        <f>IFERROR(Tabela13[[#This Row],[TOTAL]]/Tabela13[[#This Row],[Km Rodado]],"")</f>
        <v/>
      </c>
    </row>
    <row r="477" spans="1:28" ht="13.5" hidden="1" customHeight="1">
      <c r="A477" s="30"/>
      <c r="B477" s="30"/>
      <c r="C477" s="30" t="s">
        <v>415</v>
      </c>
      <c r="D477" s="53">
        <v>45112</v>
      </c>
      <c r="E477" s="53" t="s">
        <v>700</v>
      </c>
      <c r="F477" s="7" t="s">
        <v>118</v>
      </c>
      <c r="G477" s="1" t="s">
        <v>58</v>
      </c>
      <c r="H477" s="1" t="s">
        <v>5</v>
      </c>
      <c r="I477" s="351" t="s">
        <v>80</v>
      </c>
      <c r="J477" s="1">
        <v>2</v>
      </c>
      <c r="K477" s="1">
        <v>15</v>
      </c>
      <c r="L477" s="1" t="s">
        <v>22</v>
      </c>
      <c r="M477" s="1" t="s">
        <v>75</v>
      </c>
      <c r="N477" s="1" t="s">
        <v>701</v>
      </c>
      <c r="O477" s="1" t="s">
        <v>701</v>
      </c>
      <c r="P477" s="1" t="s">
        <v>69</v>
      </c>
      <c r="Q477" s="1" t="s">
        <v>81</v>
      </c>
      <c r="R477" s="24"/>
      <c r="S477" s="172">
        <v>47275</v>
      </c>
      <c r="T477" s="172"/>
      <c r="U477" s="172"/>
      <c r="V477" s="45" t="str">
        <f>IFERROR(IF(U477-T477 &lt;= 0, "", U477-T477), "")</f>
        <v/>
      </c>
      <c r="X477" s="1" t="s">
        <v>71</v>
      </c>
      <c r="Y477" s="339">
        <v>1443</v>
      </c>
      <c r="Z477" s="175">
        <v>290</v>
      </c>
      <c r="AA477" s="173">
        <f>Tabela13[[#This Row],[VALOR/UN]]*Tabela13[[#This Row],[QUAN]]</f>
        <v>580</v>
      </c>
      <c r="AB477" s="251" t="str">
        <f>IFERROR(Tabela13[[#This Row],[TOTAL]]/Tabela13[[#This Row],[Km Rodado]],"")</f>
        <v/>
      </c>
    </row>
    <row r="478" spans="1:28" ht="13.5" hidden="1" customHeight="1">
      <c r="A478" s="30" t="s">
        <v>702</v>
      </c>
      <c r="B478" s="30" t="s">
        <v>703</v>
      </c>
      <c r="C478" s="30" t="s">
        <v>415</v>
      </c>
      <c r="D478" s="53">
        <v>45112</v>
      </c>
      <c r="E478" s="53" t="s">
        <v>700</v>
      </c>
      <c r="F478" s="7" t="s">
        <v>118</v>
      </c>
      <c r="G478" s="1" t="s">
        <v>58</v>
      </c>
      <c r="H478" s="1" t="s">
        <v>14</v>
      </c>
      <c r="I478" s="351" t="s">
        <v>132</v>
      </c>
      <c r="J478" s="1">
        <v>2</v>
      </c>
      <c r="K478" s="1">
        <v>16</v>
      </c>
      <c r="L478" s="1" t="s">
        <v>22</v>
      </c>
      <c r="M478" s="1" t="s">
        <v>60</v>
      </c>
      <c r="N478" s="1" t="s">
        <v>67</v>
      </c>
      <c r="O478" s="1" t="s">
        <v>68</v>
      </c>
      <c r="P478" s="1" t="s">
        <v>69</v>
      </c>
      <c r="Q478" s="1" t="s">
        <v>63</v>
      </c>
      <c r="R478" s="24" t="s">
        <v>308</v>
      </c>
      <c r="S478" s="172">
        <v>137209</v>
      </c>
      <c r="T478" s="172"/>
      <c r="U478" s="172"/>
      <c r="V478" s="45" t="str">
        <f>IFERROR(IF(U478-T478 &lt;= 0, "", U478-T478), "")</f>
        <v/>
      </c>
      <c r="W478" s="1" t="s">
        <v>65</v>
      </c>
      <c r="X478" s="1" t="s">
        <v>71</v>
      </c>
      <c r="Y478" s="339">
        <v>1394</v>
      </c>
      <c r="Z478" s="175">
        <v>598</v>
      </c>
      <c r="AA478" s="173">
        <f>Tabela13[[#This Row],[VALOR/UN]]*Tabela13[[#This Row],[QUAN]]</f>
        <v>1196</v>
      </c>
      <c r="AB478" s="251" t="str">
        <f>IFERROR(Tabela13[[#This Row],[TOTAL]]/Tabela13[[#This Row],[Km Rodado]],"")</f>
        <v/>
      </c>
    </row>
    <row r="479" spans="1:28" ht="13.5" hidden="1" customHeight="1">
      <c r="A479" s="30" t="s">
        <v>704</v>
      </c>
      <c r="B479" s="30" t="s">
        <v>652</v>
      </c>
      <c r="C479" s="30" t="s">
        <v>415</v>
      </c>
      <c r="D479" s="53">
        <v>45112</v>
      </c>
      <c r="E479" s="53">
        <v>45114</v>
      </c>
      <c r="F479" s="7" t="s">
        <v>118</v>
      </c>
      <c r="G479" s="1" t="s">
        <v>58</v>
      </c>
      <c r="H479" s="1" t="s">
        <v>14</v>
      </c>
      <c r="I479" s="351" t="s">
        <v>132</v>
      </c>
      <c r="J479" s="1">
        <v>2</v>
      </c>
      <c r="K479" s="1">
        <v>16</v>
      </c>
      <c r="L479" s="1" t="s">
        <v>22</v>
      </c>
      <c r="M479" s="1" t="s">
        <v>60</v>
      </c>
      <c r="N479" s="1" t="s">
        <v>153</v>
      </c>
      <c r="O479" s="1" t="s">
        <v>154</v>
      </c>
      <c r="P479" s="1" t="s">
        <v>69</v>
      </c>
      <c r="Q479" s="1" t="s">
        <v>63</v>
      </c>
      <c r="R479" s="24" t="s">
        <v>705</v>
      </c>
      <c r="S479" s="172">
        <v>63206</v>
      </c>
      <c r="T479" s="172">
        <v>63511</v>
      </c>
      <c r="U479" s="172"/>
      <c r="V479" s="45" t="str">
        <f>IFERROR(IF(U479-T479 &lt;= 0, "", U479-T479), "")</f>
        <v/>
      </c>
      <c r="W479" s="1" t="s">
        <v>65</v>
      </c>
      <c r="X479" s="1" t="s">
        <v>220</v>
      </c>
      <c r="Y479" s="339">
        <v>39409</v>
      </c>
      <c r="Z479" s="175">
        <v>491.85</v>
      </c>
      <c r="AA479" s="173">
        <f>Tabela13[[#This Row],[VALOR/UN]]*Tabela13[[#This Row],[QUAN]]</f>
        <v>983.7</v>
      </c>
      <c r="AB479" s="251" t="str">
        <f>IFERROR(Tabela13[[#This Row],[TOTAL]]/Tabela13[[#This Row],[Km Rodado]],"")</f>
        <v/>
      </c>
    </row>
    <row r="480" spans="1:28" ht="13.5" hidden="1" customHeight="1">
      <c r="A480" s="30" t="s">
        <v>706</v>
      </c>
      <c r="B480" s="30" t="s">
        <v>652</v>
      </c>
      <c r="C480" s="30" t="s">
        <v>415</v>
      </c>
      <c r="D480" s="53">
        <v>45112</v>
      </c>
      <c r="E480" s="53">
        <v>45114</v>
      </c>
      <c r="F480" s="7" t="s">
        <v>118</v>
      </c>
      <c r="G480" s="1" t="s">
        <v>58</v>
      </c>
      <c r="H480" s="1" t="s">
        <v>14</v>
      </c>
      <c r="I480" s="351" t="s">
        <v>132</v>
      </c>
      <c r="J480" s="1">
        <v>2</v>
      </c>
      <c r="K480" s="1">
        <v>16</v>
      </c>
      <c r="L480" s="1" t="s">
        <v>24</v>
      </c>
      <c r="M480" s="1" t="s">
        <v>60</v>
      </c>
      <c r="N480" s="1" t="s">
        <v>153</v>
      </c>
      <c r="O480" s="1" t="s">
        <v>154</v>
      </c>
      <c r="P480" s="1" t="s">
        <v>69</v>
      </c>
      <c r="Q480" s="1" t="s">
        <v>63</v>
      </c>
      <c r="R480" s="24" t="s">
        <v>705</v>
      </c>
      <c r="S480" s="172">
        <v>63206</v>
      </c>
      <c r="T480" s="172">
        <v>63511</v>
      </c>
      <c r="U480" s="172"/>
      <c r="V480" s="45" t="str">
        <f>IFERROR(IF(U480-T480 &lt;= 0, "", U480-T480), "")</f>
        <v/>
      </c>
      <c r="W480" s="1" t="s">
        <v>65</v>
      </c>
      <c r="X480" s="1" t="s">
        <v>220</v>
      </c>
      <c r="Y480" s="339">
        <v>39409</v>
      </c>
      <c r="Z480" s="175">
        <v>491.85</v>
      </c>
      <c r="AA480" s="173">
        <f>Tabela13[[#This Row],[VALOR/UN]]*Tabela13[[#This Row],[QUAN]]</f>
        <v>983.7</v>
      </c>
      <c r="AB480" s="251" t="str">
        <f>IFERROR(Tabela13[[#This Row],[TOTAL]]/Tabela13[[#This Row],[Km Rodado]],"")</f>
        <v/>
      </c>
    </row>
    <row r="481" spans="1:28" ht="13.5" hidden="1" customHeight="1">
      <c r="A481" s="30" t="s">
        <v>707</v>
      </c>
      <c r="B481" s="30" t="s">
        <v>703</v>
      </c>
      <c r="C481" s="30" t="s">
        <v>415</v>
      </c>
      <c r="D481" s="53">
        <v>45112</v>
      </c>
      <c r="E481" s="53">
        <v>45120</v>
      </c>
      <c r="F481" s="7" t="s">
        <v>118</v>
      </c>
      <c r="G481" s="1" t="s">
        <v>58</v>
      </c>
      <c r="H481" s="1" t="s">
        <v>14</v>
      </c>
      <c r="I481" s="351" t="s">
        <v>132</v>
      </c>
      <c r="J481" s="1">
        <v>2</v>
      </c>
      <c r="K481" s="1">
        <v>16</v>
      </c>
      <c r="L481" s="1" t="s">
        <v>24</v>
      </c>
      <c r="M481" s="1" t="s">
        <v>60</v>
      </c>
      <c r="N481" s="1" t="s">
        <v>67</v>
      </c>
      <c r="O481" s="1" t="s">
        <v>68</v>
      </c>
      <c r="P481" s="1" t="s">
        <v>69</v>
      </c>
      <c r="Q481" s="1" t="s">
        <v>63</v>
      </c>
      <c r="R481" s="24" t="s">
        <v>708</v>
      </c>
      <c r="S481" s="172">
        <v>13690</v>
      </c>
      <c r="T481" s="172">
        <v>13904</v>
      </c>
      <c r="U481" s="172"/>
      <c r="V481" s="45" t="str">
        <f>IFERROR(IF(U481-T481 &lt;= 0, "", U481-T481), "")</f>
        <v/>
      </c>
      <c r="W481" s="1" t="s">
        <v>65</v>
      </c>
      <c r="X481" s="1" t="s">
        <v>71</v>
      </c>
      <c r="Y481" s="339">
        <v>1394</v>
      </c>
      <c r="Z481" s="175">
        <v>598</v>
      </c>
      <c r="AA481" s="173">
        <f>Tabela13[[#This Row],[VALOR/UN]]*Tabela13[[#This Row],[QUAN]]</f>
        <v>1196</v>
      </c>
      <c r="AB481" s="251" t="str">
        <f>IFERROR(Tabela13[[#This Row],[TOTAL]]/Tabela13[[#This Row],[Km Rodado]],"")</f>
        <v/>
      </c>
    </row>
    <row r="482" spans="1:28" ht="13.5" hidden="1" customHeight="1">
      <c r="A482" s="30" t="s">
        <v>709</v>
      </c>
      <c r="B482" s="30" t="s">
        <v>652</v>
      </c>
      <c r="C482" s="30" t="s">
        <v>415</v>
      </c>
      <c r="D482" s="53">
        <v>45112</v>
      </c>
      <c r="E482" s="53">
        <v>45122</v>
      </c>
      <c r="F482" s="7" t="s">
        <v>118</v>
      </c>
      <c r="G482" s="1" t="s">
        <v>58</v>
      </c>
      <c r="H482" s="1" t="s">
        <v>5</v>
      </c>
      <c r="I482" s="351" t="s">
        <v>83</v>
      </c>
      <c r="J482" s="1">
        <v>2</v>
      </c>
      <c r="K482" s="1">
        <v>15</v>
      </c>
      <c r="L482" s="1" t="s">
        <v>22</v>
      </c>
      <c r="M482" s="1" t="s">
        <v>75</v>
      </c>
      <c r="N482" s="1" t="s">
        <v>153</v>
      </c>
      <c r="O482" s="1" t="s">
        <v>474</v>
      </c>
      <c r="P482" s="1" t="s">
        <v>69</v>
      </c>
      <c r="Q482" s="1" t="s">
        <v>77</v>
      </c>
      <c r="R482" s="24" t="s">
        <v>710</v>
      </c>
      <c r="S482" s="172">
        <v>36058</v>
      </c>
      <c r="T482" s="172">
        <v>37566</v>
      </c>
      <c r="U482" s="172"/>
      <c r="V482" s="45" t="str">
        <f>IFERROR(IF(U482-T482 &lt;= 0, "", U482-T482), "")</f>
        <v/>
      </c>
      <c r="W482" s="1" t="s">
        <v>65</v>
      </c>
      <c r="X482" s="1" t="s">
        <v>220</v>
      </c>
      <c r="Y482" s="339">
        <v>39126</v>
      </c>
      <c r="Z482" s="175">
        <v>274.37</v>
      </c>
      <c r="AA482" s="173">
        <f>Tabela13[[#This Row],[VALOR/UN]]*Tabela13[[#This Row],[QUAN]]</f>
        <v>548.74</v>
      </c>
      <c r="AB482" s="251" t="str">
        <f>IFERROR(Tabela13[[#This Row],[TOTAL]]/Tabela13[[#This Row],[Km Rodado]],"")</f>
        <v/>
      </c>
    </row>
    <row r="483" spans="1:28" ht="13.5" hidden="1" customHeight="1">
      <c r="A483" s="30" t="s">
        <v>711</v>
      </c>
      <c r="B483" s="30" t="s">
        <v>652</v>
      </c>
      <c r="C483" s="30" t="s">
        <v>415</v>
      </c>
      <c r="D483" s="53">
        <v>45112</v>
      </c>
      <c r="E483" s="53">
        <v>45122</v>
      </c>
      <c r="F483" s="7" t="s">
        <v>118</v>
      </c>
      <c r="G483" s="1" t="s">
        <v>58</v>
      </c>
      <c r="H483" s="1" t="s">
        <v>5</v>
      </c>
      <c r="I483" s="351" t="s">
        <v>83</v>
      </c>
      <c r="J483" s="1">
        <v>2</v>
      </c>
      <c r="K483" s="1">
        <v>15</v>
      </c>
      <c r="L483" s="1" t="s">
        <v>24</v>
      </c>
      <c r="M483" s="1" t="s">
        <v>75</v>
      </c>
      <c r="N483" s="1" t="s">
        <v>153</v>
      </c>
      <c r="O483" s="1" t="s">
        <v>474</v>
      </c>
      <c r="P483" s="1" t="s">
        <v>69</v>
      </c>
      <c r="Q483" s="1" t="s">
        <v>77</v>
      </c>
      <c r="R483" s="24" t="s">
        <v>710</v>
      </c>
      <c r="S483" s="172">
        <v>36058</v>
      </c>
      <c r="T483" s="172">
        <v>37566</v>
      </c>
      <c r="U483" s="172"/>
      <c r="V483" s="45" t="str">
        <f>IFERROR(IF(U483-T483 &lt;= 0, "", U483-T483), "")</f>
        <v/>
      </c>
      <c r="W483" s="1" t="s">
        <v>65</v>
      </c>
      <c r="X483" s="1" t="s">
        <v>220</v>
      </c>
      <c r="Y483" s="339">
        <v>39126</v>
      </c>
      <c r="Z483" s="175">
        <v>274.37</v>
      </c>
      <c r="AA483" s="173">
        <f>Tabela13[[#This Row],[VALOR/UN]]*Tabela13[[#This Row],[QUAN]]</f>
        <v>548.74</v>
      </c>
      <c r="AB483" s="251" t="str">
        <f>IFERROR(Tabela13[[#This Row],[TOTAL]]/Tabela13[[#This Row],[Km Rodado]],"")</f>
        <v/>
      </c>
    </row>
    <row r="484" spans="1:28" ht="13.5" hidden="1" customHeight="1">
      <c r="A484" s="30" t="s">
        <v>712</v>
      </c>
      <c r="B484" s="30" t="s">
        <v>652</v>
      </c>
      <c r="C484" s="30" t="s">
        <v>415</v>
      </c>
      <c r="D484" s="53">
        <v>45112</v>
      </c>
      <c r="E484" s="53">
        <v>45117</v>
      </c>
      <c r="F484" s="7" t="s">
        <v>118</v>
      </c>
      <c r="G484" s="1" t="s">
        <v>58</v>
      </c>
      <c r="H484" s="1" t="s">
        <v>5</v>
      </c>
      <c r="I484" s="351" t="s">
        <v>83</v>
      </c>
      <c r="J484" s="1">
        <v>2</v>
      </c>
      <c r="K484" s="1">
        <v>15</v>
      </c>
      <c r="L484" s="1" t="s">
        <v>22</v>
      </c>
      <c r="M484" s="1" t="s">
        <v>75</v>
      </c>
      <c r="N484" s="1" t="s">
        <v>153</v>
      </c>
      <c r="O484" s="1" t="s">
        <v>474</v>
      </c>
      <c r="P484" s="1" t="s">
        <v>69</v>
      </c>
      <c r="Q484" s="1" t="s">
        <v>77</v>
      </c>
      <c r="R484" s="24" t="s">
        <v>713</v>
      </c>
      <c r="S484" s="172">
        <v>37984</v>
      </c>
      <c r="T484" s="172">
        <v>39023</v>
      </c>
      <c r="U484" s="172"/>
      <c r="V484" s="45" t="str">
        <f>IFERROR(IF(U484-T484 &lt;= 0, "", U484-T484), "")</f>
        <v/>
      </c>
      <c r="W484" s="1" t="s">
        <v>65</v>
      </c>
      <c r="X484" s="1" t="s">
        <v>220</v>
      </c>
      <c r="Y484" s="339">
        <v>39126</v>
      </c>
      <c r="Z484" s="175">
        <v>274.37</v>
      </c>
      <c r="AA484" s="173">
        <f>Tabela13[[#This Row],[VALOR/UN]]*Tabela13[[#This Row],[QUAN]]</f>
        <v>548.74</v>
      </c>
      <c r="AB484" s="251" t="str">
        <f>IFERROR(Tabela13[[#This Row],[TOTAL]]/Tabela13[[#This Row],[Km Rodado]],"")</f>
        <v/>
      </c>
    </row>
    <row r="485" spans="1:28" ht="13.5" hidden="1" customHeight="1">
      <c r="A485" s="30" t="s">
        <v>714</v>
      </c>
      <c r="B485" s="30" t="s">
        <v>652</v>
      </c>
      <c r="C485" s="30" t="s">
        <v>415</v>
      </c>
      <c r="D485" s="53">
        <v>45112</v>
      </c>
      <c r="E485" s="53">
        <v>45117</v>
      </c>
      <c r="F485" s="7" t="s">
        <v>118</v>
      </c>
      <c r="G485" s="1" t="s">
        <v>58</v>
      </c>
      <c r="H485" s="1" t="s">
        <v>5</v>
      </c>
      <c r="I485" s="351" t="s">
        <v>83</v>
      </c>
      <c r="J485" s="1">
        <v>2</v>
      </c>
      <c r="K485" s="1">
        <v>15</v>
      </c>
      <c r="L485" s="1" t="s">
        <v>24</v>
      </c>
      <c r="M485" s="1" t="s">
        <v>75</v>
      </c>
      <c r="N485" s="1" t="s">
        <v>153</v>
      </c>
      <c r="O485" s="1" t="s">
        <v>474</v>
      </c>
      <c r="P485" s="1" t="s">
        <v>69</v>
      </c>
      <c r="Q485" s="1" t="s">
        <v>77</v>
      </c>
      <c r="R485" s="24" t="s">
        <v>713</v>
      </c>
      <c r="S485" s="172">
        <v>37984</v>
      </c>
      <c r="T485" s="172">
        <v>39023</v>
      </c>
      <c r="U485" s="172"/>
      <c r="V485" s="45" t="str">
        <f>IFERROR(IF(U485-T485 &lt;= 0, "", U485-T485), "")</f>
        <v/>
      </c>
      <c r="W485" s="1" t="s">
        <v>65</v>
      </c>
      <c r="X485" s="1" t="s">
        <v>220</v>
      </c>
      <c r="Y485" s="339">
        <v>39126</v>
      </c>
      <c r="Z485" s="175">
        <v>274.37</v>
      </c>
      <c r="AA485" s="173">
        <f>Tabela13[[#This Row],[VALOR/UN]]*Tabela13[[#This Row],[QUAN]]</f>
        <v>548.74</v>
      </c>
      <c r="AB485" s="251" t="str">
        <f>IFERROR(Tabela13[[#This Row],[TOTAL]]/Tabela13[[#This Row],[Km Rodado]],"")</f>
        <v/>
      </c>
    </row>
    <row r="486" spans="1:28" ht="13.5" hidden="1" customHeight="1">
      <c r="A486" s="30" t="s">
        <v>715</v>
      </c>
      <c r="B486" s="30" t="s">
        <v>652</v>
      </c>
      <c r="C486" s="30" t="s">
        <v>415</v>
      </c>
      <c r="D486" s="53">
        <v>45113</v>
      </c>
      <c r="E486" s="53">
        <v>45118</v>
      </c>
      <c r="F486" s="7" t="s">
        <v>118</v>
      </c>
      <c r="G486" s="1" t="s">
        <v>58</v>
      </c>
      <c r="H486" s="1" t="s">
        <v>5</v>
      </c>
      <c r="I486" s="351" t="s">
        <v>66</v>
      </c>
      <c r="J486" s="1">
        <v>2</v>
      </c>
      <c r="K486" s="1">
        <v>14</v>
      </c>
      <c r="L486" s="1" t="s">
        <v>22</v>
      </c>
      <c r="M486" s="1" t="s">
        <v>458</v>
      </c>
      <c r="N486" s="1" t="s">
        <v>584</v>
      </c>
      <c r="O486" s="1" t="s">
        <v>585</v>
      </c>
      <c r="P486" s="1" t="s">
        <v>69</v>
      </c>
      <c r="Q486" s="1" t="s">
        <v>160</v>
      </c>
      <c r="R486" s="24" t="s">
        <v>462</v>
      </c>
      <c r="S486" s="172">
        <v>80200</v>
      </c>
      <c r="T486" s="172">
        <v>86600</v>
      </c>
      <c r="U486" s="172"/>
      <c r="V486" s="45" t="str">
        <f>IFERROR(IF(U486-T486 &lt;= 0, "", U486-T486), "")</f>
        <v/>
      </c>
      <c r="W486" s="1" t="s">
        <v>65</v>
      </c>
      <c r="X486" s="1" t="s">
        <v>71</v>
      </c>
      <c r="Y486" s="339">
        <v>1444</v>
      </c>
      <c r="Z486" s="175">
        <v>329</v>
      </c>
      <c r="AA486" s="173">
        <f>Tabela13[[#This Row],[VALOR/UN]]*Tabela13[[#This Row],[QUAN]]</f>
        <v>658</v>
      </c>
      <c r="AB486" s="251" t="str">
        <f>IFERROR(Tabela13[[#This Row],[TOTAL]]/Tabela13[[#This Row],[Km Rodado]],"")</f>
        <v/>
      </c>
    </row>
    <row r="487" spans="1:28" ht="13.5" hidden="1" customHeight="1">
      <c r="A487" s="30" t="s">
        <v>716</v>
      </c>
      <c r="B487" s="30" t="s">
        <v>652</v>
      </c>
      <c r="C487" s="30" t="s">
        <v>415</v>
      </c>
      <c r="D487" s="53">
        <v>45113</v>
      </c>
      <c r="E487" s="53">
        <v>45124</v>
      </c>
      <c r="F487" s="7" t="s">
        <v>118</v>
      </c>
      <c r="G487" s="1" t="s">
        <v>58</v>
      </c>
      <c r="H487" s="1" t="s">
        <v>5</v>
      </c>
      <c r="I487" s="351" t="s">
        <v>104</v>
      </c>
      <c r="J487" s="1">
        <v>2</v>
      </c>
      <c r="K487" s="1">
        <v>15</v>
      </c>
      <c r="L487" s="1" t="s">
        <v>22</v>
      </c>
      <c r="M487" s="1" t="s">
        <v>75</v>
      </c>
      <c r="N487" s="1" t="s">
        <v>153</v>
      </c>
      <c r="O487" s="1" t="s">
        <v>474</v>
      </c>
      <c r="P487" s="1" t="s">
        <v>69</v>
      </c>
      <c r="Q487" s="1" t="s">
        <v>77</v>
      </c>
      <c r="R487" s="24" t="s">
        <v>565</v>
      </c>
      <c r="S487" s="172">
        <v>50300</v>
      </c>
      <c r="T487" s="172">
        <v>51533</v>
      </c>
      <c r="U487" s="172"/>
      <c r="V487" s="45" t="str">
        <f>IFERROR(IF(U487-T487 &lt;= 0, "", U487-T487), "")</f>
        <v/>
      </c>
      <c r="W487" s="1" t="s">
        <v>65</v>
      </c>
      <c r="X487" s="1" t="s">
        <v>220</v>
      </c>
      <c r="Y487" s="339">
        <v>39126</v>
      </c>
      <c r="Z487" s="175">
        <v>274.37</v>
      </c>
      <c r="AA487" s="173">
        <f>Tabela13[[#This Row],[VALOR/UN]]*Tabela13[[#This Row],[QUAN]]</f>
        <v>548.74</v>
      </c>
      <c r="AB487" s="251" t="str">
        <f>IFERROR(Tabela13[[#This Row],[TOTAL]]/Tabela13[[#This Row],[Km Rodado]],"")</f>
        <v/>
      </c>
    </row>
    <row r="488" spans="1:28" ht="13.5" hidden="1" customHeight="1">
      <c r="A488" s="30" t="s">
        <v>717</v>
      </c>
      <c r="B488" s="30" t="s">
        <v>652</v>
      </c>
      <c r="C488" s="30" t="s">
        <v>415</v>
      </c>
      <c r="D488" s="53">
        <v>45113</v>
      </c>
      <c r="E488" s="53">
        <v>45124</v>
      </c>
      <c r="F488" s="7" t="s">
        <v>118</v>
      </c>
      <c r="G488" s="1" t="s">
        <v>58</v>
      </c>
      <c r="H488" s="1" t="s">
        <v>5</v>
      </c>
      <c r="I488" s="351" t="s">
        <v>104</v>
      </c>
      <c r="J488" s="1">
        <v>2</v>
      </c>
      <c r="K488" s="1">
        <v>15</v>
      </c>
      <c r="L488" s="1" t="s">
        <v>24</v>
      </c>
      <c r="M488" s="1" t="s">
        <v>75</v>
      </c>
      <c r="N488" s="1" t="s">
        <v>153</v>
      </c>
      <c r="O488" s="1" t="s">
        <v>474</v>
      </c>
      <c r="P488" s="1" t="s">
        <v>69</v>
      </c>
      <c r="Q488" s="1" t="s">
        <v>77</v>
      </c>
      <c r="R488" s="24" t="s">
        <v>565</v>
      </c>
      <c r="S488" s="172">
        <v>50300</v>
      </c>
      <c r="T488" s="172">
        <v>51533</v>
      </c>
      <c r="U488" s="172"/>
      <c r="V488" s="45" t="str">
        <f>IFERROR(IF(U488-T488 &lt;= 0, "", U488-T488), "")</f>
        <v/>
      </c>
      <c r="W488" s="1" t="s">
        <v>65</v>
      </c>
      <c r="X488" s="1" t="s">
        <v>220</v>
      </c>
      <c r="Y488" s="339">
        <v>39126</v>
      </c>
      <c r="Z488" s="175">
        <v>274.37</v>
      </c>
      <c r="AA488" s="173">
        <f>Tabela13[[#This Row],[VALOR/UN]]*Tabela13[[#This Row],[QUAN]]</f>
        <v>548.74</v>
      </c>
      <c r="AB488" s="251" t="str">
        <f>IFERROR(Tabela13[[#This Row],[TOTAL]]/Tabela13[[#This Row],[Km Rodado]],"")</f>
        <v/>
      </c>
    </row>
    <row r="489" spans="1:28" ht="13.5" hidden="1" customHeight="1">
      <c r="A489" s="30" t="s">
        <v>718</v>
      </c>
      <c r="B489" s="30" t="s">
        <v>652</v>
      </c>
      <c r="C489" s="30" t="s">
        <v>415</v>
      </c>
      <c r="D489" s="53">
        <v>45117</v>
      </c>
      <c r="E489" s="53" t="s">
        <v>700</v>
      </c>
      <c r="F489" s="7" t="s">
        <v>118</v>
      </c>
      <c r="G489" s="1" t="s">
        <v>58</v>
      </c>
      <c r="H489" s="1" t="s">
        <v>14</v>
      </c>
      <c r="I489" s="351" t="s">
        <v>132</v>
      </c>
      <c r="J489" s="1">
        <v>1</v>
      </c>
      <c r="K489" s="1">
        <v>16</v>
      </c>
      <c r="L489" s="1" t="s">
        <v>22</v>
      </c>
      <c r="M489" s="1" t="s">
        <v>60</v>
      </c>
      <c r="N489" s="1" t="s">
        <v>153</v>
      </c>
      <c r="O489" s="1" t="s">
        <v>154</v>
      </c>
      <c r="P489" s="1" t="s">
        <v>69</v>
      </c>
      <c r="Q489" s="1" t="s">
        <v>63</v>
      </c>
      <c r="R489" s="24" t="s">
        <v>312</v>
      </c>
      <c r="S489" s="172">
        <v>126444</v>
      </c>
      <c r="T489" s="172"/>
      <c r="U489" s="172"/>
      <c r="V489" s="45" t="str">
        <f>IFERROR(IF(U489-T489 &lt;= 0, "", U489-T489), "")</f>
        <v/>
      </c>
      <c r="W489" s="1" t="s">
        <v>65</v>
      </c>
      <c r="X489" s="1" t="s">
        <v>71</v>
      </c>
      <c r="Y489" s="339">
        <v>39409</v>
      </c>
      <c r="Z489" s="175">
        <v>598</v>
      </c>
      <c r="AA489" s="173">
        <f>Tabela13[[#This Row],[VALOR/UN]]*Tabela13[[#This Row],[QUAN]]</f>
        <v>598</v>
      </c>
      <c r="AB489" s="251" t="str">
        <f>IFERROR(Tabela13[[#This Row],[TOTAL]]/Tabela13[[#This Row],[Km Rodado]],"")</f>
        <v/>
      </c>
    </row>
    <row r="490" spans="1:28" ht="13.5" hidden="1" customHeight="1">
      <c r="A490" s="30" t="s">
        <v>719</v>
      </c>
      <c r="B490" s="30" t="s">
        <v>720</v>
      </c>
      <c r="C490" s="30" t="s">
        <v>415</v>
      </c>
      <c r="D490" s="53">
        <v>45117</v>
      </c>
      <c r="E490" s="53">
        <v>45128</v>
      </c>
      <c r="F490" s="7" t="s">
        <v>118</v>
      </c>
      <c r="G490" s="1" t="s">
        <v>58</v>
      </c>
      <c r="H490" s="1" t="s">
        <v>12</v>
      </c>
      <c r="I490" s="351" t="s">
        <v>99</v>
      </c>
      <c r="J490" s="1">
        <v>2</v>
      </c>
      <c r="K490" s="1">
        <v>14</v>
      </c>
      <c r="L490" s="1" t="s">
        <v>22</v>
      </c>
      <c r="M490" s="1" t="s">
        <v>84</v>
      </c>
      <c r="N490" s="1" t="s">
        <v>153</v>
      </c>
      <c r="O490" s="1" t="s">
        <v>154</v>
      </c>
      <c r="P490" s="1" t="s">
        <v>69</v>
      </c>
      <c r="Q490" s="1" t="s">
        <v>87</v>
      </c>
      <c r="R490" s="24" t="s">
        <v>244</v>
      </c>
      <c r="S490" s="172">
        <v>153655</v>
      </c>
      <c r="T490" s="172">
        <v>154365</v>
      </c>
      <c r="U490" s="172"/>
      <c r="V490" s="45" t="str">
        <f>IFERROR(IF(U490-T490 &lt;= 0, "", U490-T490), "")</f>
        <v/>
      </c>
      <c r="W490" s="1" t="s">
        <v>65</v>
      </c>
      <c r="X490" s="1" t="s">
        <v>155</v>
      </c>
      <c r="Y490" s="339">
        <v>24547</v>
      </c>
      <c r="Z490" s="175">
        <v>254.26</v>
      </c>
      <c r="AA490" s="173">
        <f>Tabela13[[#This Row],[VALOR/UN]]*Tabela13[[#This Row],[QUAN]]</f>
        <v>508.52</v>
      </c>
      <c r="AB490" s="251" t="str">
        <f>IFERROR(Tabela13[[#This Row],[TOTAL]]/Tabela13[[#This Row],[Km Rodado]],"")</f>
        <v/>
      </c>
    </row>
    <row r="491" spans="1:28" ht="13.5" hidden="1" customHeight="1">
      <c r="A491" s="30" t="s">
        <v>721</v>
      </c>
      <c r="B491" s="30"/>
      <c r="C491" s="30" t="s">
        <v>415</v>
      </c>
      <c r="D491" s="53">
        <v>45118</v>
      </c>
      <c r="E491" s="53" t="s">
        <v>700</v>
      </c>
      <c r="F491" s="7" t="s">
        <v>118</v>
      </c>
      <c r="G491" s="1" t="s">
        <v>58</v>
      </c>
      <c r="H491" s="1" t="s">
        <v>12</v>
      </c>
      <c r="I491" s="351" t="s">
        <v>159</v>
      </c>
      <c r="J491" s="1">
        <v>2</v>
      </c>
      <c r="K491" s="1" t="s">
        <v>7</v>
      </c>
      <c r="L491" s="1" t="s">
        <v>22</v>
      </c>
      <c r="M491" s="1" t="s">
        <v>133</v>
      </c>
      <c r="N491" s="1" t="s">
        <v>94</v>
      </c>
      <c r="O491" s="1" t="s">
        <v>94</v>
      </c>
      <c r="P491" s="1" t="s">
        <v>62</v>
      </c>
      <c r="Q491" s="1" t="s">
        <v>722</v>
      </c>
      <c r="R491" s="24" t="s">
        <v>723</v>
      </c>
      <c r="S491" s="172">
        <v>267118</v>
      </c>
      <c r="T491" s="172"/>
      <c r="U491" s="172"/>
      <c r="V491" s="45" t="str">
        <f>IFERROR(IF(U491-T491 &lt;= 0, "", U491-T491), "")</f>
        <v/>
      </c>
      <c r="W491" s="1" t="s">
        <v>65</v>
      </c>
      <c r="X491" s="1" t="s">
        <v>58</v>
      </c>
      <c r="Y491" s="258" t="s">
        <v>151</v>
      </c>
      <c r="Z491" s="169">
        <v>0</v>
      </c>
      <c r="AA491" s="169">
        <f>Tabela13[[#This Row],[VALOR/UN]]*Tabela13[[#This Row],[QUAN]]</f>
        <v>0</v>
      </c>
      <c r="AB491" s="251" t="str">
        <f>IFERROR(Tabela13[[#This Row],[TOTAL]]/Tabela13[[#This Row],[Km Rodado]],"")</f>
        <v/>
      </c>
    </row>
    <row r="492" spans="1:28" ht="13.5" hidden="1" customHeight="1">
      <c r="A492" s="30" t="s">
        <v>724</v>
      </c>
      <c r="B492" s="30"/>
      <c r="C492" s="30" t="s">
        <v>415</v>
      </c>
      <c r="D492" s="53">
        <v>45118</v>
      </c>
      <c r="E492" s="53" t="s">
        <v>700</v>
      </c>
      <c r="F492" s="7" t="s">
        <v>118</v>
      </c>
      <c r="G492" s="1" t="s">
        <v>58</v>
      </c>
      <c r="H492" s="1" t="s">
        <v>12</v>
      </c>
      <c r="I492" s="351" t="s">
        <v>159</v>
      </c>
      <c r="J492" s="1">
        <v>2</v>
      </c>
      <c r="K492" s="1" t="s">
        <v>7</v>
      </c>
      <c r="L492" s="1" t="s">
        <v>22</v>
      </c>
      <c r="M492" s="1" t="s">
        <v>133</v>
      </c>
      <c r="N492" s="1" t="s">
        <v>94</v>
      </c>
      <c r="O492" s="1" t="s">
        <v>94</v>
      </c>
      <c r="P492" s="1" t="s">
        <v>62</v>
      </c>
      <c r="Q492" s="1" t="s">
        <v>722</v>
      </c>
      <c r="R492" s="24" t="s">
        <v>723</v>
      </c>
      <c r="S492" s="172">
        <v>267118</v>
      </c>
      <c r="T492" s="172"/>
      <c r="U492" s="172"/>
      <c r="V492" s="45" t="str">
        <f>IFERROR(IF(U492-T492 &lt;= 0, "", U492-T492), "")</f>
        <v/>
      </c>
      <c r="W492" s="1" t="s">
        <v>65</v>
      </c>
      <c r="X492" s="1" t="s">
        <v>58</v>
      </c>
      <c r="Y492" s="258" t="s">
        <v>151</v>
      </c>
      <c r="Z492" s="169">
        <v>0</v>
      </c>
      <c r="AA492" s="169">
        <f>Tabela13[[#This Row],[VALOR/UN]]*Tabela13[[#This Row],[QUAN]]</f>
        <v>0</v>
      </c>
      <c r="AB492" s="251" t="str">
        <f>IFERROR(Tabela13[[#This Row],[TOTAL]]/Tabela13[[#This Row],[Km Rodado]],"")</f>
        <v/>
      </c>
    </row>
    <row r="493" spans="1:28" ht="13.5" hidden="1" customHeight="1">
      <c r="A493" s="30" t="s">
        <v>725</v>
      </c>
      <c r="B493" s="30" t="s">
        <v>703</v>
      </c>
      <c r="C493" s="30" t="s">
        <v>415</v>
      </c>
      <c r="D493" s="53">
        <v>45118</v>
      </c>
      <c r="E493" s="53">
        <v>45125</v>
      </c>
      <c r="F493" s="7" t="s">
        <v>118</v>
      </c>
      <c r="G493" s="1" t="s">
        <v>58</v>
      </c>
      <c r="H493" s="1" t="s">
        <v>5</v>
      </c>
      <c r="I493" s="351" t="s">
        <v>66</v>
      </c>
      <c r="J493" s="1">
        <v>2</v>
      </c>
      <c r="K493" s="1">
        <v>15</v>
      </c>
      <c r="L493" s="1" t="s">
        <v>22</v>
      </c>
      <c r="M493" s="1" t="s">
        <v>75</v>
      </c>
      <c r="N493" s="1" t="s">
        <v>153</v>
      </c>
      <c r="O493" s="1" t="s">
        <v>474</v>
      </c>
      <c r="P493" s="1" t="s">
        <v>69</v>
      </c>
      <c r="Q493" s="1" t="s">
        <v>77</v>
      </c>
      <c r="R493" s="24" t="s">
        <v>420</v>
      </c>
      <c r="S493" s="172">
        <v>66546</v>
      </c>
      <c r="T493" s="172">
        <v>68914</v>
      </c>
      <c r="U493" s="172"/>
      <c r="V493" s="45" t="str">
        <f>IFERROR(IF(U493-T493 &lt;= 0, "", U493-T493), "")</f>
        <v/>
      </c>
      <c r="W493" s="1" t="s">
        <v>65</v>
      </c>
      <c r="X493" s="1" t="s">
        <v>155</v>
      </c>
      <c r="Y493" s="339" t="s">
        <v>726</v>
      </c>
      <c r="Z493" s="175">
        <v>288.05</v>
      </c>
      <c r="AA493" s="173">
        <f>Tabela13[[#This Row],[VALOR/UN]]*Tabela13[[#This Row],[QUAN]]</f>
        <v>576.1</v>
      </c>
      <c r="AB493" s="251" t="str">
        <f>IFERROR(Tabela13[[#This Row],[TOTAL]]/Tabela13[[#This Row],[Km Rodado]],"")</f>
        <v/>
      </c>
    </row>
    <row r="494" spans="1:28" ht="13.5" hidden="1" customHeight="1">
      <c r="A494" s="30" t="s">
        <v>727</v>
      </c>
      <c r="B494" s="30" t="s">
        <v>728</v>
      </c>
      <c r="C494" s="30" t="s">
        <v>415</v>
      </c>
      <c r="D494" s="53">
        <v>45118</v>
      </c>
      <c r="E494" s="53">
        <v>45125</v>
      </c>
      <c r="F494" s="7" t="s">
        <v>118</v>
      </c>
      <c r="G494" s="1" t="s">
        <v>58</v>
      </c>
      <c r="H494" s="1" t="s">
        <v>5</v>
      </c>
      <c r="I494" s="351" t="s">
        <v>66</v>
      </c>
      <c r="J494" s="1">
        <v>2</v>
      </c>
      <c r="K494" s="1">
        <v>15</v>
      </c>
      <c r="L494" s="1" t="s">
        <v>24</v>
      </c>
      <c r="M494" s="1" t="s">
        <v>75</v>
      </c>
      <c r="N494" s="1" t="s">
        <v>153</v>
      </c>
      <c r="O494" s="1" t="s">
        <v>474</v>
      </c>
      <c r="P494" s="1" t="s">
        <v>69</v>
      </c>
      <c r="Q494" s="1" t="s">
        <v>77</v>
      </c>
      <c r="R494" s="24" t="s">
        <v>420</v>
      </c>
      <c r="S494" s="172">
        <v>66546</v>
      </c>
      <c r="T494" s="172">
        <v>68914</v>
      </c>
      <c r="U494" s="172"/>
      <c r="V494" s="45" t="str">
        <f>IFERROR(IF(U494-T494 &lt;= 0, "", U494-T494), "")</f>
        <v/>
      </c>
      <c r="W494" s="1" t="s">
        <v>65</v>
      </c>
      <c r="X494" s="1" t="s">
        <v>155</v>
      </c>
      <c r="Y494" s="339" t="s">
        <v>726</v>
      </c>
      <c r="Z494" s="175">
        <v>288.05</v>
      </c>
      <c r="AA494" s="173">
        <f>Tabela13[[#This Row],[VALOR/UN]]*Tabela13[[#This Row],[QUAN]]</f>
        <v>576.1</v>
      </c>
      <c r="AB494" s="251" t="str">
        <f>IFERROR(Tabela13[[#This Row],[TOTAL]]/Tabela13[[#This Row],[Km Rodado]],"")</f>
        <v/>
      </c>
    </row>
    <row r="495" spans="1:28" ht="13.5" hidden="1" customHeight="1">
      <c r="A495" s="30" t="s">
        <v>729</v>
      </c>
      <c r="B495" s="30" t="s">
        <v>652</v>
      </c>
      <c r="C495" s="30" t="s">
        <v>415</v>
      </c>
      <c r="D495" s="53">
        <v>45120</v>
      </c>
      <c r="E495" s="53">
        <v>45128</v>
      </c>
      <c r="F495" s="7" t="s">
        <v>118</v>
      </c>
      <c r="G495" s="1" t="s">
        <v>58</v>
      </c>
      <c r="H495" s="1" t="s">
        <v>12</v>
      </c>
      <c r="I495" s="351" t="s">
        <v>99</v>
      </c>
      <c r="J495" s="1">
        <v>2</v>
      </c>
      <c r="K495" s="1">
        <v>14</v>
      </c>
      <c r="L495" s="1" t="s">
        <v>22</v>
      </c>
      <c r="M495" s="1" t="s">
        <v>84</v>
      </c>
      <c r="N495" s="1" t="s">
        <v>153</v>
      </c>
      <c r="O495" s="1" t="s">
        <v>154</v>
      </c>
      <c r="P495" s="1" t="s">
        <v>69</v>
      </c>
      <c r="Q495" s="1" t="s">
        <v>87</v>
      </c>
      <c r="R495" s="24" t="s">
        <v>120</v>
      </c>
      <c r="S495" s="172">
        <v>112460</v>
      </c>
      <c r="T495" s="172">
        <v>112827</v>
      </c>
      <c r="U495" s="172"/>
      <c r="V495" s="45" t="str">
        <f>IFERROR(IF(U495-T495 &lt;= 0, "", U495-T495), "")</f>
        <v/>
      </c>
      <c r="W495" s="1" t="s">
        <v>65</v>
      </c>
      <c r="X495" s="1" t="s">
        <v>155</v>
      </c>
      <c r="Y495" s="339">
        <v>24547</v>
      </c>
      <c r="Z495" s="175">
        <v>254.26</v>
      </c>
      <c r="AA495" s="173">
        <f>Tabela13[[#This Row],[VALOR/UN]]*Tabela13[[#This Row],[QUAN]]</f>
        <v>508.52</v>
      </c>
      <c r="AB495" s="251" t="str">
        <f>IFERROR(Tabela13[[#This Row],[TOTAL]]/Tabela13[[#This Row],[Km Rodado]],"")</f>
        <v/>
      </c>
    </row>
    <row r="496" spans="1:28" ht="13.5" hidden="1" customHeight="1">
      <c r="A496" s="30" t="s">
        <v>730</v>
      </c>
      <c r="B496" s="30" t="s">
        <v>652</v>
      </c>
      <c r="C496" s="30" t="s">
        <v>415</v>
      </c>
      <c r="D496" s="53">
        <v>45121</v>
      </c>
      <c r="E496" s="53">
        <v>45127</v>
      </c>
      <c r="F496" s="7" t="s">
        <v>118</v>
      </c>
      <c r="G496" s="1" t="s">
        <v>58</v>
      </c>
      <c r="H496" s="1" t="s">
        <v>5</v>
      </c>
      <c r="I496" s="351" t="s">
        <v>107</v>
      </c>
      <c r="J496" s="1">
        <v>2</v>
      </c>
      <c r="K496" s="1">
        <v>14</v>
      </c>
      <c r="L496" s="1" t="s">
        <v>22</v>
      </c>
      <c r="M496" s="1" t="s">
        <v>84</v>
      </c>
      <c r="N496" s="1" t="s">
        <v>153</v>
      </c>
      <c r="O496" s="1" t="s">
        <v>154</v>
      </c>
      <c r="P496" s="1" t="s">
        <v>69</v>
      </c>
      <c r="Q496" s="1" t="s">
        <v>87</v>
      </c>
      <c r="R496" s="24" t="s">
        <v>437</v>
      </c>
      <c r="S496" s="172">
        <v>103328</v>
      </c>
      <c r="T496" s="172">
        <v>937634</v>
      </c>
      <c r="U496" s="172"/>
      <c r="V496" s="45" t="str">
        <f>IFERROR(IF(U496-T496 &lt;= 0, "", U496-T496), "")</f>
        <v/>
      </c>
      <c r="W496" s="1" t="s">
        <v>65</v>
      </c>
      <c r="X496" s="1" t="s">
        <v>155</v>
      </c>
      <c r="Y496" s="339">
        <v>412</v>
      </c>
      <c r="Z496" s="175">
        <v>241.59</v>
      </c>
      <c r="AA496" s="173">
        <f>Tabela13[[#This Row],[VALOR/UN]]*Tabela13[[#This Row],[QUAN]]</f>
        <v>483.18</v>
      </c>
      <c r="AB496" s="251" t="str">
        <f>IFERROR(Tabela13[[#This Row],[TOTAL]]/Tabela13[[#This Row],[Km Rodado]],"")</f>
        <v/>
      </c>
    </row>
    <row r="497" spans="1:28" ht="13.5" hidden="1" customHeight="1">
      <c r="A497" s="30" t="s">
        <v>731</v>
      </c>
      <c r="B497" s="30" t="s">
        <v>652</v>
      </c>
      <c r="C497" s="30" t="s">
        <v>415</v>
      </c>
      <c r="D497" s="53">
        <v>45121</v>
      </c>
      <c r="E497" s="53">
        <v>45127</v>
      </c>
      <c r="F497" s="7" t="s">
        <v>118</v>
      </c>
      <c r="G497" s="1" t="s">
        <v>58</v>
      </c>
      <c r="H497" s="1" t="s">
        <v>5</v>
      </c>
      <c r="I497" s="351" t="s">
        <v>107</v>
      </c>
      <c r="J497" s="1">
        <v>2</v>
      </c>
      <c r="K497" s="1">
        <v>14</v>
      </c>
      <c r="L497" s="1" t="s">
        <v>22</v>
      </c>
      <c r="M497" s="1" t="s">
        <v>84</v>
      </c>
      <c r="N497" s="1" t="s">
        <v>153</v>
      </c>
      <c r="O497" s="1" t="s">
        <v>154</v>
      </c>
      <c r="P497" s="1" t="s">
        <v>69</v>
      </c>
      <c r="Q497" s="1" t="s">
        <v>87</v>
      </c>
      <c r="R497" s="24" t="s">
        <v>437</v>
      </c>
      <c r="S497" s="172">
        <v>103328</v>
      </c>
      <c r="T497" s="172">
        <v>937634</v>
      </c>
      <c r="U497" s="172"/>
      <c r="V497" s="45" t="str">
        <f>IFERROR(IF(U497-T497 &lt;= 0, "", U497-T497), "")</f>
        <v/>
      </c>
      <c r="W497" s="1" t="s">
        <v>65</v>
      </c>
      <c r="X497" s="1" t="s">
        <v>155</v>
      </c>
      <c r="Y497" s="339">
        <v>412</v>
      </c>
      <c r="Z497" s="175">
        <v>241.59</v>
      </c>
      <c r="AA497" s="173">
        <f>Tabela13[[#This Row],[VALOR/UN]]*Tabela13[[#This Row],[QUAN]]</f>
        <v>483.18</v>
      </c>
      <c r="AB497" s="251" t="str">
        <f>IFERROR(Tabela13[[#This Row],[TOTAL]]/Tabela13[[#This Row],[Km Rodado]],"")</f>
        <v/>
      </c>
    </row>
    <row r="498" spans="1:28" ht="13.5" hidden="1" customHeight="1">
      <c r="A498" s="30" t="s">
        <v>732</v>
      </c>
      <c r="B498" s="30" t="s">
        <v>652</v>
      </c>
      <c r="C498" s="30" t="s">
        <v>415</v>
      </c>
      <c r="D498" s="53">
        <v>45121</v>
      </c>
      <c r="E498" s="53">
        <v>45136</v>
      </c>
      <c r="F498" s="7" t="s">
        <v>118</v>
      </c>
      <c r="G498" s="1" t="s">
        <v>58</v>
      </c>
      <c r="H498" s="1" t="s">
        <v>12</v>
      </c>
      <c r="I498" s="351" t="s">
        <v>99</v>
      </c>
      <c r="J498" s="1">
        <v>2</v>
      </c>
      <c r="K498" s="1">
        <v>15</v>
      </c>
      <c r="L498" s="1" t="s">
        <v>22</v>
      </c>
      <c r="M498" s="1" t="s">
        <v>75</v>
      </c>
      <c r="N498" s="1" t="s">
        <v>153</v>
      </c>
      <c r="O498" s="1" t="s">
        <v>474</v>
      </c>
      <c r="P498" s="1" t="s">
        <v>69</v>
      </c>
      <c r="Q498" s="1" t="s">
        <v>77</v>
      </c>
      <c r="R498" s="24" t="s">
        <v>733</v>
      </c>
      <c r="S498" s="172">
        <v>49000</v>
      </c>
      <c r="T498" s="172">
        <v>48807</v>
      </c>
      <c r="U498" s="172"/>
      <c r="V498" s="45" t="str">
        <f>IFERROR(IF(U498-T498 &lt;= 0, "", U498-T498), "")</f>
        <v/>
      </c>
      <c r="W498" s="1" t="s">
        <v>65</v>
      </c>
      <c r="X498" s="1" t="s">
        <v>220</v>
      </c>
      <c r="Y498" s="339">
        <v>41077</v>
      </c>
      <c r="Z498" s="175">
        <v>288.06</v>
      </c>
      <c r="AA498" s="173">
        <f>Tabela13[[#This Row],[VALOR/UN]]*Tabela13[[#This Row],[QUAN]]</f>
        <v>576.12</v>
      </c>
      <c r="AB498" s="251" t="str">
        <f>IFERROR(Tabela13[[#This Row],[TOTAL]]/Tabela13[[#This Row],[Km Rodado]],"")</f>
        <v/>
      </c>
    </row>
    <row r="499" spans="1:28" ht="13.5" hidden="1" customHeight="1">
      <c r="A499" s="30" t="s">
        <v>734</v>
      </c>
      <c r="B499" s="30" t="s">
        <v>652</v>
      </c>
      <c r="C499" s="30" t="s">
        <v>415</v>
      </c>
      <c r="D499" s="53">
        <v>45121</v>
      </c>
      <c r="E499" s="53">
        <v>45124</v>
      </c>
      <c r="F499" s="7" t="s">
        <v>118</v>
      </c>
      <c r="G499" s="1" t="s">
        <v>58</v>
      </c>
      <c r="H499" s="1" t="s">
        <v>5</v>
      </c>
      <c r="I499" s="351" t="s">
        <v>104</v>
      </c>
      <c r="J499" s="1">
        <v>2</v>
      </c>
      <c r="K499" s="1">
        <v>15</v>
      </c>
      <c r="L499" s="1" t="s">
        <v>24</v>
      </c>
      <c r="M499" s="1" t="s">
        <v>75</v>
      </c>
      <c r="N499" s="1" t="s">
        <v>153</v>
      </c>
      <c r="O499" s="1" t="s">
        <v>474</v>
      </c>
      <c r="P499" s="1" t="s">
        <v>69</v>
      </c>
      <c r="Q499" s="1" t="s">
        <v>77</v>
      </c>
      <c r="R499" s="24" t="s">
        <v>538</v>
      </c>
      <c r="S499" s="172">
        <v>54989</v>
      </c>
      <c r="T499" s="172">
        <v>53000</v>
      </c>
      <c r="U499" s="172"/>
      <c r="V499" s="45" t="str">
        <f>IFERROR(IF(U499-T499 &lt;= 0, "", U499-T499), "")</f>
        <v/>
      </c>
      <c r="W499" s="1" t="s">
        <v>65</v>
      </c>
      <c r="X499" s="1" t="s">
        <v>155</v>
      </c>
      <c r="Y499" s="339" t="s">
        <v>726</v>
      </c>
      <c r="Z499" s="175">
        <v>288.05</v>
      </c>
      <c r="AA499" s="173">
        <f>Tabela13[[#This Row],[VALOR/UN]]*Tabela13[[#This Row],[QUAN]]</f>
        <v>576.1</v>
      </c>
      <c r="AB499" s="251" t="str">
        <f>IFERROR(Tabela13[[#This Row],[TOTAL]]/Tabela13[[#This Row],[Km Rodado]],"")</f>
        <v/>
      </c>
    </row>
    <row r="500" spans="1:28" ht="13.5" hidden="1" customHeight="1">
      <c r="A500" s="30" t="s">
        <v>735</v>
      </c>
      <c r="B500" s="30" t="s">
        <v>652</v>
      </c>
      <c r="C500" s="30" t="s">
        <v>415</v>
      </c>
      <c r="D500" s="53">
        <v>45121</v>
      </c>
      <c r="E500" s="53">
        <v>45124</v>
      </c>
      <c r="F500" s="7" t="s">
        <v>118</v>
      </c>
      <c r="G500" s="1" t="s">
        <v>58</v>
      </c>
      <c r="H500" s="1" t="s">
        <v>5</v>
      </c>
      <c r="I500" s="351" t="s">
        <v>104</v>
      </c>
      <c r="J500" s="1">
        <v>2</v>
      </c>
      <c r="K500" s="1">
        <v>15</v>
      </c>
      <c r="L500" s="1" t="s">
        <v>22</v>
      </c>
      <c r="M500" s="1" t="s">
        <v>75</v>
      </c>
      <c r="N500" s="1" t="s">
        <v>153</v>
      </c>
      <c r="O500" s="1" t="s">
        <v>474</v>
      </c>
      <c r="P500" s="1" t="s">
        <v>69</v>
      </c>
      <c r="Q500" s="1" t="s">
        <v>77</v>
      </c>
      <c r="R500" s="24" t="s">
        <v>538</v>
      </c>
      <c r="S500" s="172">
        <v>54989</v>
      </c>
      <c r="T500" s="172">
        <v>53000</v>
      </c>
      <c r="U500" s="172"/>
      <c r="V500" s="45" t="str">
        <f>IFERROR(IF(U500-T500 &lt;= 0, "", U500-T500), "")</f>
        <v/>
      </c>
      <c r="W500" s="1" t="s">
        <v>65</v>
      </c>
      <c r="X500" s="1" t="s">
        <v>155</v>
      </c>
      <c r="Y500" s="339" t="s">
        <v>726</v>
      </c>
      <c r="Z500" s="175">
        <v>288.05</v>
      </c>
      <c r="AA500" s="173">
        <f>Tabela13[[#This Row],[VALOR/UN]]*Tabela13[[#This Row],[QUAN]]</f>
        <v>576.1</v>
      </c>
      <c r="AB500" s="251" t="str">
        <f>IFERROR(Tabela13[[#This Row],[TOTAL]]/Tabela13[[#This Row],[Km Rodado]],"")</f>
        <v/>
      </c>
    </row>
    <row r="501" spans="1:28" ht="13.5" hidden="1" customHeight="1">
      <c r="A501" s="30" t="s">
        <v>736</v>
      </c>
      <c r="B501" s="30" t="s">
        <v>737</v>
      </c>
      <c r="C501" s="30" t="s">
        <v>415</v>
      </c>
      <c r="D501" s="53">
        <v>45124</v>
      </c>
      <c r="E501" s="53">
        <v>45125</v>
      </c>
      <c r="F501" s="7" t="s">
        <v>118</v>
      </c>
      <c r="G501" s="1" t="s">
        <v>58</v>
      </c>
      <c r="H501" s="1" t="s">
        <v>5</v>
      </c>
      <c r="I501" s="351" t="s">
        <v>83</v>
      </c>
      <c r="J501" s="1">
        <v>2</v>
      </c>
      <c r="K501" s="1" t="s">
        <v>7</v>
      </c>
      <c r="L501" s="1" t="s">
        <v>22</v>
      </c>
      <c r="M501" s="1" t="s">
        <v>133</v>
      </c>
      <c r="N501" s="1" t="s">
        <v>648</v>
      </c>
      <c r="O501" s="1" t="s">
        <v>649</v>
      </c>
      <c r="P501" s="1" t="s">
        <v>69</v>
      </c>
      <c r="Q501" s="1" t="s">
        <v>636</v>
      </c>
      <c r="R501" s="24" t="s">
        <v>738</v>
      </c>
      <c r="S501" s="172">
        <v>121530</v>
      </c>
      <c r="T501" s="172">
        <v>123890</v>
      </c>
      <c r="U501" s="172"/>
      <c r="V501" s="45" t="str">
        <f>IFERROR(IF(U501-T501 &lt;= 0, "", U501-T501), "")</f>
        <v/>
      </c>
      <c r="W501" s="1" t="s">
        <v>65</v>
      </c>
      <c r="X501" s="1" t="s">
        <v>155</v>
      </c>
      <c r="Y501" s="339">
        <v>441</v>
      </c>
      <c r="Z501" s="175">
        <v>674.52</v>
      </c>
      <c r="AA501" s="173">
        <f>Tabela13[[#This Row],[VALOR/UN]]*Tabela13[[#This Row],[QUAN]]</f>
        <v>1349.04</v>
      </c>
      <c r="AB501" s="251" t="str">
        <f>IFERROR(Tabela13[[#This Row],[TOTAL]]/Tabela13[[#This Row],[Km Rodado]],"")</f>
        <v/>
      </c>
    </row>
    <row r="502" spans="1:28" ht="13.5" hidden="1" customHeight="1">
      <c r="A502" s="30" t="s">
        <v>739</v>
      </c>
      <c r="B502" s="30" t="s">
        <v>737</v>
      </c>
      <c r="C502" s="30" t="s">
        <v>415</v>
      </c>
      <c r="D502" s="53">
        <v>45124</v>
      </c>
      <c r="E502" s="53">
        <v>45125</v>
      </c>
      <c r="F502" s="7" t="s">
        <v>118</v>
      </c>
      <c r="G502" s="1" t="s">
        <v>58</v>
      </c>
      <c r="H502" s="1" t="s">
        <v>5</v>
      </c>
      <c r="I502" s="351" t="s">
        <v>83</v>
      </c>
      <c r="J502" s="1">
        <v>2</v>
      </c>
      <c r="K502" s="1" t="s">
        <v>7</v>
      </c>
      <c r="L502" s="1" t="s">
        <v>24</v>
      </c>
      <c r="M502" s="1" t="s">
        <v>133</v>
      </c>
      <c r="N502" s="1" t="s">
        <v>648</v>
      </c>
      <c r="O502" s="1" t="s">
        <v>649</v>
      </c>
      <c r="P502" s="1" t="s">
        <v>69</v>
      </c>
      <c r="Q502" s="1" t="s">
        <v>636</v>
      </c>
      <c r="R502" s="24" t="s">
        <v>738</v>
      </c>
      <c r="S502" s="172">
        <v>121530</v>
      </c>
      <c r="T502" s="172">
        <v>123890</v>
      </c>
      <c r="U502" s="172"/>
      <c r="V502" s="45" t="str">
        <f>IFERROR(IF(U502-T502 &lt;= 0, "", U502-T502), "")</f>
        <v/>
      </c>
      <c r="W502" s="1" t="s">
        <v>65</v>
      </c>
      <c r="X502" s="1" t="s">
        <v>155</v>
      </c>
      <c r="Y502" s="339">
        <v>441</v>
      </c>
      <c r="Z502" s="175">
        <v>674.52</v>
      </c>
      <c r="AA502" s="173">
        <f>Tabela13[[#This Row],[VALOR/UN]]*Tabela13[[#This Row],[QUAN]]</f>
        <v>1349.04</v>
      </c>
      <c r="AB502" s="251" t="str">
        <f>IFERROR(Tabela13[[#This Row],[TOTAL]]/Tabela13[[#This Row],[Km Rodado]],"")</f>
        <v/>
      </c>
    </row>
    <row r="503" spans="1:28" ht="13.5" hidden="1" customHeight="1">
      <c r="A503" s="30" t="s">
        <v>740</v>
      </c>
      <c r="B503" s="30" t="s">
        <v>737</v>
      </c>
      <c r="C503" s="30" t="s">
        <v>415</v>
      </c>
      <c r="D503" s="53">
        <v>45124</v>
      </c>
      <c r="E503" s="53">
        <v>45125</v>
      </c>
      <c r="F503" s="7" t="s">
        <v>118</v>
      </c>
      <c r="G503" s="1" t="s">
        <v>58</v>
      </c>
      <c r="H503" s="1" t="s">
        <v>5</v>
      </c>
      <c r="I503" s="351" t="s">
        <v>83</v>
      </c>
      <c r="J503" s="1">
        <v>2</v>
      </c>
      <c r="K503" s="1" t="s">
        <v>7</v>
      </c>
      <c r="L503" s="1" t="s">
        <v>24</v>
      </c>
      <c r="M503" s="1" t="s">
        <v>133</v>
      </c>
      <c r="N503" s="1" t="s">
        <v>648</v>
      </c>
      <c r="O503" s="1" t="s">
        <v>649</v>
      </c>
      <c r="P503" s="1" t="s">
        <v>69</v>
      </c>
      <c r="Q503" s="1" t="s">
        <v>636</v>
      </c>
      <c r="R503" s="24" t="s">
        <v>738</v>
      </c>
      <c r="S503" s="172">
        <v>121530</v>
      </c>
      <c r="T503" s="172">
        <v>123890</v>
      </c>
      <c r="U503" s="172"/>
      <c r="V503" s="45" t="str">
        <f>IFERROR(IF(U503-T503 &lt;= 0, "", U503-T503), "")</f>
        <v/>
      </c>
      <c r="W503" s="1" t="s">
        <v>65</v>
      </c>
      <c r="X503" s="1" t="s">
        <v>155</v>
      </c>
      <c r="Y503" s="339">
        <v>441</v>
      </c>
      <c r="Z503" s="175">
        <v>674.52</v>
      </c>
      <c r="AA503" s="173">
        <f>Tabela13[[#This Row],[VALOR/UN]]*Tabela13[[#This Row],[QUAN]]</f>
        <v>1349.04</v>
      </c>
      <c r="AB503" s="251" t="str">
        <f>IFERROR(Tabela13[[#This Row],[TOTAL]]/Tabela13[[#This Row],[Km Rodado]],"")</f>
        <v/>
      </c>
    </row>
    <row r="504" spans="1:28" ht="13.5" hidden="1" customHeight="1">
      <c r="A504" s="30" t="s">
        <v>741</v>
      </c>
      <c r="B504" s="30" t="s">
        <v>737</v>
      </c>
      <c r="C504" s="30" t="s">
        <v>415</v>
      </c>
      <c r="D504" s="53">
        <v>45126</v>
      </c>
      <c r="E504" s="53">
        <v>45164</v>
      </c>
      <c r="F504" s="7" t="s">
        <v>118</v>
      </c>
      <c r="G504" s="1" t="s">
        <v>58</v>
      </c>
      <c r="H504" s="1" t="s">
        <v>5</v>
      </c>
      <c r="I504" s="351" t="s">
        <v>132</v>
      </c>
      <c r="J504" s="1">
        <v>2</v>
      </c>
      <c r="K504" s="1" t="s">
        <v>7</v>
      </c>
      <c r="L504" s="1" t="s">
        <v>24</v>
      </c>
      <c r="M504" s="1" t="s">
        <v>133</v>
      </c>
      <c r="N504" s="1" t="s">
        <v>648</v>
      </c>
      <c r="O504" s="1" t="s">
        <v>649</v>
      </c>
      <c r="P504" s="1" t="s">
        <v>69</v>
      </c>
      <c r="Q504" s="1" t="s">
        <v>636</v>
      </c>
      <c r="R504" s="24" t="s">
        <v>637</v>
      </c>
      <c r="S504" s="172">
        <v>104893</v>
      </c>
      <c r="T504" s="172">
        <v>111225</v>
      </c>
      <c r="U504" s="172"/>
      <c r="V504" s="45" t="str">
        <f>IFERROR(IF(U504-T504 &lt;= 0, "", U504-T504), "")</f>
        <v/>
      </c>
      <c r="W504" s="1" t="s">
        <v>65</v>
      </c>
      <c r="X504" s="1" t="s">
        <v>155</v>
      </c>
      <c r="Y504" s="339">
        <v>450</v>
      </c>
      <c r="Z504" s="175">
        <v>674.52</v>
      </c>
      <c r="AA504" s="173">
        <f>Tabela13[[#This Row],[VALOR/UN]]*Tabela13[[#This Row],[QUAN]]</f>
        <v>1349.04</v>
      </c>
      <c r="AB504" s="251" t="str">
        <f>IFERROR(Tabela13[[#This Row],[TOTAL]]/Tabela13[[#This Row],[Km Rodado]],"")</f>
        <v/>
      </c>
    </row>
    <row r="505" spans="1:28" ht="13.5" hidden="1" customHeight="1">
      <c r="A505" s="30" t="s">
        <v>742</v>
      </c>
      <c r="B505" s="30" t="s">
        <v>737</v>
      </c>
      <c r="C505" s="30" t="s">
        <v>415</v>
      </c>
      <c r="D505" s="53">
        <v>45126</v>
      </c>
      <c r="E505" s="53">
        <v>45164</v>
      </c>
      <c r="F505" s="7" t="s">
        <v>118</v>
      </c>
      <c r="G505" s="1" t="s">
        <v>58</v>
      </c>
      <c r="H505" s="1" t="s">
        <v>5</v>
      </c>
      <c r="I505" s="351" t="s">
        <v>132</v>
      </c>
      <c r="J505" s="1">
        <v>2</v>
      </c>
      <c r="K505" s="1" t="s">
        <v>7</v>
      </c>
      <c r="L505" s="1" t="s">
        <v>24</v>
      </c>
      <c r="M505" s="1" t="s">
        <v>133</v>
      </c>
      <c r="N505" s="1" t="s">
        <v>648</v>
      </c>
      <c r="O505" s="1" t="s">
        <v>649</v>
      </c>
      <c r="P505" s="1" t="s">
        <v>69</v>
      </c>
      <c r="Q505" s="1" t="s">
        <v>636</v>
      </c>
      <c r="R505" s="24" t="s">
        <v>637</v>
      </c>
      <c r="S505" s="172">
        <v>104893</v>
      </c>
      <c r="T505" s="172">
        <v>111225</v>
      </c>
      <c r="U505" s="172"/>
      <c r="V505" s="45" t="str">
        <f>IFERROR(IF(U505-T505 &lt;= 0, "", U505-T505), "")</f>
        <v/>
      </c>
      <c r="W505" s="1" t="s">
        <v>65</v>
      </c>
      <c r="X505" s="1" t="s">
        <v>155</v>
      </c>
      <c r="Y505" s="339">
        <v>450</v>
      </c>
      <c r="Z505" s="175">
        <v>674.52</v>
      </c>
      <c r="AA505" s="173">
        <f>Tabela13[[#This Row],[VALOR/UN]]*Tabela13[[#This Row],[QUAN]]</f>
        <v>1349.04</v>
      </c>
      <c r="AB505" s="251" t="str">
        <f>IFERROR(Tabela13[[#This Row],[TOTAL]]/Tabela13[[#This Row],[Km Rodado]],"")</f>
        <v/>
      </c>
    </row>
    <row r="506" spans="1:28" ht="13.5" hidden="1" customHeight="1">
      <c r="A506" s="30" t="s">
        <v>743</v>
      </c>
      <c r="B506" s="30" t="s">
        <v>652</v>
      </c>
      <c r="C506" s="186" t="s">
        <v>415</v>
      </c>
      <c r="D506" s="53">
        <v>45131</v>
      </c>
      <c r="E506" s="53">
        <v>45134</v>
      </c>
      <c r="F506" s="7" t="s">
        <v>118</v>
      </c>
      <c r="G506" s="1" t="s">
        <v>58</v>
      </c>
      <c r="H506" s="1" t="s">
        <v>5</v>
      </c>
      <c r="I506" s="351" t="s">
        <v>59</v>
      </c>
      <c r="J506" s="1">
        <v>2</v>
      </c>
      <c r="K506" s="1">
        <v>16</v>
      </c>
      <c r="L506" s="1" t="s">
        <v>22</v>
      </c>
      <c r="M506" s="1" t="s">
        <v>60</v>
      </c>
      <c r="N506" s="1" t="s">
        <v>153</v>
      </c>
      <c r="O506" s="1" t="s">
        <v>154</v>
      </c>
      <c r="P506" s="1" t="s">
        <v>69</v>
      </c>
      <c r="Q506" s="1" t="s">
        <v>63</v>
      </c>
      <c r="R506" s="24" t="s">
        <v>398</v>
      </c>
      <c r="S506" s="172">
        <v>136948</v>
      </c>
      <c r="T506" s="172">
        <v>136948</v>
      </c>
      <c r="U506" s="172"/>
      <c r="V506" s="45" t="str">
        <f>IFERROR(IF(U506-T506 &lt;= 0, "", U506-T506), "")</f>
        <v/>
      </c>
      <c r="W506" s="1" t="s">
        <v>65</v>
      </c>
      <c r="X506" s="1" t="s">
        <v>155</v>
      </c>
      <c r="Y506" s="339" t="s">
        <v>744</v>
      </c>
      <c r="Z506" s="175">
        <v>474.66</v>
      </c>
      <c r="AA506" s="173">
        <f>Tabela13[[#This Row],[VALOR/UN]]*Tabela13[[#This Row],[QUAN]]</f>
        <v>949.32</v>
      </c>
      <c r="AB506" s="251" t="str">
        <f>IFERROR(Tabela13[[#This Row],[TOTAL]]/Tabela13[[#This Row],[Km Rodado]],"")</f>
        <v/>
      </c>
    </row>
    <row r="507" spans="1:28" ht="13.5" hidden="1" customHeight="1">
      <c r="A507" s="30" t="s">
        <v>745</v>
      </c>
      <c r="B507" s="30" t="s">
        <v>652</v>
      </c>
      <c r="C507" s="186" t="s">
        <v>415</v>
      </c>
      <c r="D507" s="53">
        <v>45131</v>
      </c>
      <c r="E507" s="53">
        <v>45134</v>
      </c>
      <c r="F507" s="7" t="s">
        <v>118</v>
      </c>
      <c r="G507" s="1" t="s">
        <v>58</v>
      </c>
      <c r="H507" s="1" t="s">
        <v>5</v>
      </c>
      <c r="I507" s="351" t="s">
        <v>59</v>
      </c>
      <c r="J507" s="1">
        <v>2</v>
      </c>
      <c r="K507" s="1">
        <v>16</v>
      </c>
      <c r="L507" s="1" t="s">
        <v>24</v>
      </c>
      <c r="M507" s="1" t="s">
        <v>60</v>
      </c>
      <c r="N507" s="1" t="s">
        <v>153</v>
      </c>
      <c r="O507" s="1" t="s">
        <v>154</v>
      </c>
      <c r="P507" s="1" t="s">
        <v>69</v>
      </c>
      <c r="Q507" s="1" t="s">
        <v>63</v>
      </c>
      <c r="R507" s="24" t="s">
        <v>398</v>
      </c>
      <c r="S507" s="172">
        <v>136948</v>
      </c>
      <c r="T507" s="172">
        <v>136948</v>
      </c>
      <c r="U507" s="172"/>
      <c r="V507" s="45" t="str">
        <f>IFERROR(IF(U507-T507 &lt;= 0, "", U507-T507), "")</f>
        <v/>
      </c>
      <c r="W507" s="1" t="s">
        <v>65</v>
      </c>
      <c r="X507" s="1" t="s">
        <v>155</v>
      </c>
      <c r="Y507" s="339" t="s">
        <v>744</v>
      </c>
      <c r="Z507" s="175">
        <v>474.66</v>
      </c>
      <c r="AA507" s="173">
        <f>Tabela13[[#This Row],[VALOR/UN]]*Tabela13[[#This Row],[QUAN]]</f>
        <v>949.32</v>
      </c>
      <c r="AB507" s="251" t="str">
        <f>IFERROR(Tabela13[[#This Row],[TOTAL]]/Tabela13[[#This Row],[Km Rodado]],"")</f>
        <v/>
      </c>
    </row>
    <row r="508" spans="1:28" ht="13.5" hidden="1" customHeight="1">
      <c r="A508" s="30" t="s">
        <v>746</v>
      </c>
      <c r="B508" s="30" t="s">
        <v>652</v>
      </c>
      <c r="C508" s="30" t="s">
        <v>415</v>
      </c>
      <c r="D508" s="53">
        <v>45131</v>
      </c>
      <c r="E508" s="53">
        <v>45141</v>
      </c>
      <c r="F508" s="7" t="s">
        <v>118</v>
      </c>
      <c r="G508" s="1" t="s">
        <v>58</v>
      </c>
      <c r="H508" s="1" t="s">
        <v>5</v>
      </c>
      <c r="I508" s="351" t="s">
        <v>59</v>
      </c>
      <c r="J508" s="1">
        <v>2</v>
      </c>
      <c r="K508" s="1">
        <v>16</v>
      </c>
      <c r="L508" s="1" t="s">
        <v>22</v>
      </c>
      <c r="M508" s="1" t="s">
        <v>60</v>
      </c>
      <c r="N508" s="1" t="s">
        <v>153</v>
      </c>
      <c r="O508" s="1" t="s">
        <v>154</v>
      </c>
      <c r="P508" s="1" t="s">
        <v>69</v>
      </c>
      <c r="Q508" s="1" t="s">
        <v>63</v>
      </c>
      <c r="R508" s="24" t="s">
        <v>371</v>
      </c>
      <c r="S508" s="172">
        <v>161120</v>
      </c>
      <c r="T508" s="172">
        <v>161276</v>
      </c>
      <c r="U508" s="172"/>
      <c r="V508" s="45" t="str">
        <f>IFERROR(IF(U508-T508 &lt;= 0, "", U508-T508), "")</f>
        <v/>
      </c>
      <c r="W508" s="1" t="s">
        <v>65</v>
      </c>
      <c r="X508" s="1" t="s">
        <v>155</v>
      </c>
      <c r="Y508" s="339" t="s">
        <v>744</v>
      </c>
      <c r="Z508" s="175">
        <v>474.66</v>
      </c>
      <c r="AA508" s="173">
        <f>Tabela13[[#This Row],[VALOR/UN]]*Tabela13[[#This Row],[QUAN]]</f>
        <v>949.32</v>
      </c>
      <c r="AB508" s="251" t="str">
        <f>IFERROR(Tabela13[[#This Row],[TOTAL]]/Tabela13[[#This Row],[Km Rodado]],"")</f>
        <v/>
      </c>
    </row>
    <row r="509" spans="1:28" ht="13.5" hidden="1" customHeight="1">
      <c r="A509" s="30" t="s">
        <v>747</v>
      </c>
      <c r="B509" s="30" t="s">
        <v>652</v>
      </c>
      <c r="C509" s="30" t="s">
        <v>415</v>
      </c>
      <c r="D509" s="53">
        <v>45131</v>
      </c>
      <c r="E509" s="53">
        <v>45141</v>
      </c>
      <c r="F509" s="7" t="s">
        <v>118</v>
      </c>
      <c r="G509" s="1" t="s">
        <v>58</v>
      </c>
      <c r="H509" s="1" t="s">
        <v>5</v>
      </c>
      <c r="I509" s="351" t="s">
        <v>59</v>
      </c>
      <c r="J509" s="1">
        <v>2</v>
      </c>
      <c r="K509" s="1">
        <v>16</v>
      </c>
      <c r="L509" s="1" t="s">
        <v>24</v>
      </c>
      <c r="M509" s="1" t="s">
        <v>60</v>
      </c>
      <c r="N509" s="1" t="s">
        <v>153</v>
      </c>
      <c r="O509" s="1" t="s">
        <v>154</v>
      </c>
      <c r="P509" s="1" t="s">
        <v>69</v>
      </c>
      <c r="Q509" s="1" t="s">
        <v>63</v>
      </c>
      <c r="R509" s="24" t="s">
        <v>371</v>
      </c>
      <c r="S509" s="172">
        <v>161120</v>
      </c>
      <c r="T509" s="172">
        <v>161276</v>
      </c>
      <c r="U509" s="172"/>
      <c r="V509" s="45" t="str">
        <f>IFERROR(IF(U509-T509 &lt;= 0, "", U509-T509), "")</f>
        <v/>
      </c>
      <c r="W509" s="1" t="s">
        <v>65</v>
      </c>
      <c r="X509" s="1" t="s">
        <v>220</v>
      </c>
      <c r="Y509" s="339">
        <v>39409</v>
      </c>
      <c r="Z509" s="175">
        <v>491.85</v>
      </c>
      <c r="AA509" s="173">
        <f>Tabela13[[#This Row],[VALOR/UN]]*Tabela13[[#This Row],[QUAN]]</f>
        <v>983.7</v>
      </c>
      <c r="AB509" s="251" t="str">
        <f>IFERROR(Tabela13[[#This Row],[TOTAL]]/Tabela13[[#This Row],[Km Rodado]],"")</f>
        <v/>
      </c>
    </row>
    <row r="510" spans="1:28" ht="13.5" hidden="1" customHeight="1">
      <c r="A510" s="30" t="s">
        <v>748</v>
      </c>
      <c r="B510" s="30" t="s">
        <v>652</v>
      </c>
      <c r="C510" s="30" t="s">
        <v>415</v>
      </c>
      <c r="D510" s="53">
        <v>45131</v>
      </c>
      <c r="E510" s="53">
        <v>45146</v>
      </c>
      <c r="F510" s="7" t="s">
        <v>118</v>
      </c>
      <c r="G510" s="1" t="s">
        <v>58</v>
      </c>
      <c r="H510" s="1" t="s">
        <v>5</v>
      </c>
      <c r="I510" s="351" t="s">
        <v>66</v>
      </c>
      <c r="J510" s="1">
        <v>2</v>
      </c>
      <c r="K510" s="1">
        <v>16</v>
      </c>
      <c r="L510" s="1" t="s">
        <v>22</v>
      </c>
      <c r="M510" s="1" t="s">
        <v>60</v>
      </c>
      <c r="N510" s="1" t="s">
        <v>153</v>
      </c>
      <c r="O510" s="1" t="s">
        <v>154</v>
      </c>
      <c r="P510" s="1" t="s">
        <v>69</v>
      </c>
      <c r="Q510" s="1" t="s">
        <v>63</v>
      </c>
      <c r="R510" s="24" t="s">
        <v>70</v>
      </c>
      <c r="S510" s="172">
        <v>137400</v>
      </c>
      <c r="T510" s="172">
        <v>137468</v>
      </c>
      <c r="U510" s="172"/>
      <c r="V510" s="45" t="str">
        <f>IFERROR(IF(U510-T510 &lt;= 0, "", U510-T510), "")</f>
        <v/>
      </c>
      <c r="W510" s="1" t="s">
        <v>65</v>
      </c>
      <c r="X510" s="1" t="s">
        <v>155</v>
      </c>
      <c r="Y510" s="339" t="s">
        <v>744</v>
      </c>
      <c r="Z510" s="175">
        <v>474.66</v>
      </c>
      <c r="AA510" s="173">
        <f>Tabela13[[#This Row],[VALOR/UN]]*Tabela13[[#This Row],[QUAN]]</f>
        <v>949.32</v>
      </c>
      <c r="AB510" s="251" t="str">
        <f>IFERROR(Tabela13[[#This Row],[TOTAL]]/Tabela13[[#This Row],[Km Rodado]],"")</f>
        <v/>
      </c>
    </row>
    <row r="511" spans="1:28" ht="13.5" hidden="1" customHeight="1">
      <c r="A511" s="30"/>
      <c r="B511" s="30" t="s">
        <v>652</v>
      </c>
      <c r="C511" s="186" t="s">
        <v>415</v>
      </c>
      <c r="D511" s="53">
        <v>45132</v>
      </c>
      <c r="E511" s="53">
        <v>45134</v>
      </c>
      <c r="F511" s="7" t="s">
        <v>118</v>
      </c>
      <c r="G511" s="1" t="s">
        <v>58</v>
      </c>
      <c r="H511" s="1" t="s">
        <v>5</v>
      </c>
      <c r="I511" s="351" t="s">
        <v>104</v>
      </c>
      <c r="J511" s="1">
        <v>2</v>
      </c>
      <c r="K511" s="1">
        <v>16</v>
      </c>
      <c r="L511" s="1" t="s">
        <v>24</v>
      </c>
      <c r="M511" s="1" t="s">
        <v>143</v>
      </c>
      <c r="N511" s="1" t="s">
        <v>134</v>
      </c>
      <c r="O511" s="1" t="s">
        <v>135</v>
      </c>
      <c r="P511" s="1" t="s">
        <v>69</v>
      </c>
      <c r="Q511" s="1" t="s">
        <v>144</v>
      </c>
      <c r="R511" s="24" t="s">
        <v>749</v>
      </c>
      <c r="S511" s="172">
        <v>80195</v>
      </c>
      <c r="T511" s="172">
        <v>80900</v>
      </c>
      <c r="U511" s="172"/>
      <c r="V511" s="45" t="str">
        <f>IFERROR(IF(U511-T511 &lt;= 0, "", U511-T511), "")</f>
        <v/>
      </c>
      <c r="X511" s="1" t="s">
        <v>155</v>
      </c>
      <c r="Y511" s="339">
        <v>469</v>
      </c>
      <c r="Z511" s="175">
        <v>539.54</v>
      </c>
      <c r="AA511" s="173">
        <f>Tabela13[[#This Row],[VALOR/UN]]*Tabela13[[#This Row],[QUAN]]</f>
        <v>1079.08</v>
      </c>
      <c r="AB511" s="251" t="str">
        <f>IFERROR(Tabela13[[#This Row],[TOTAL]]/Tabela13[[#This Row],[Km Rodado]],"")</f>
        <v/>
      </c>
    </row>
    <row r="512" spans="1:28" ht="13.5" hidden="1" customHeight="1">
      <c r="A512" s="30"/>
      <c r="B512" s="30" t="s">
        <v>652</v>
      </c>
      <c r="C512" s="186" t="s">
        <v>415</v>
      </c>
      <c r="D512" s="53">
        <v>45132</v>
      </c>
      <c r="E512" s="53">
        <v>45134</v>
      </c>
      <c r="F512" s="7" t="s">
        <v>118</v>
      </c>
      <c r="G512" s="1" t="s">
        <v>58</v>
      </c>
      <c r="H512" s="1" t="s">
        <v>5</v>
      </c>
      <c r="I512" s="351" t="s">
        <v>104</v>
      </c>
      <c r="J512" s="1">
        <v>2</v>
      </c>
      <c r="K512" s="1">
        <v>16</v>
      </c>
      <c r="L512" s="1" t="s">
        <v>22</v>
      </c>
      <c r="M512" s="1" t="s">
        <v>143</v>
      </c>
      <c r="N512" s="1" t="s">
        <v>134</v>
      </c>
      <c r="O512" s="1" t="s">
        <v>135</v>
      </c>
      <c r="P512" s="1" t="s">
        <v>69</v>
      </c>
      <c r="Q512" s="1" t="s">
        <v>144</v>
      </c>
      <c r="R512" s="24" t="s">
        <v>749</v>
      </c>
      <c r="S512" s="172">
        <v>80195</v>
      </c>
      <c r="T512" s="172">
        <v>80900</v>
      </c>
      <c r="U512" s="172"/>
      <c r="V512" s="45" t="str">
        <f>IFERROR(IF(U512-T512 &lt;= 0, "", U512-T512), "")</f>
        <v/>
      </c>
      <c r="X512" s="1" t="s">
        <v>155</v>
      </c>
      <c r="Y512" s="339">
        <v>469</v>
      </c>
      <c r="Z512" s="175">
        <v>539.54</v>
      </c>
      <c r="AA512" s="173">
        <f>Tabela13[[#This Row],[VALOR/UN]]*Tabela13[[#This Row],[QUAN]]</f>
        <v>1079.08</v>
      </c>
      <c r="AB512" s="251" t="str">
        <f>IFERROR(Tabela13[[#This Row],[TOTAL]]/Tabela13[[#This Row],[Km Rodado]],"")</f>
        <v/>
      </c>
    </row>
    <row r="513" spans="1:28" ht="13.5" hidden="1" customHeight="1">
      <c r="A513" s="30"/>
      <c r="B513" s="30" t="s">
        <v>652</v>
      </c>
      <c r="C513" s="30" t="s">
        <v>415</v>
      </c>
      <c r="D513" s="53">
        <v>45132</v>
      </c>
      <c r="E513" s="53">
        <v>45140</v>
      </c>
      <c r="F513" s="7" t="s">
        <v>118</v>
      </c>
      <c r="G513" s="1" t="s">
        <v>58</v>
      </c>
      <c r="H513" s="1" t="s">
        <v>5</v>
      </c>
      <c r="I513" s="351" t="s">
        <v>104</v>
      </c>
      <c r="J513" s="1">
        <v>2</v>
      </c>
      <c r="K513" s="1">
        <v>16</v>
      </c>
      <c r="L513" s="1" t="s">
        <v>22</v>
      </c>
      <c r="M513" s="1" t="s">
        <v>60</v>
      </c>
      <c r="N513" s="1" t="s">
        <v>67</v>
      </c>
      <c r="O513" s="1" t="s">
        <v>68</v>
      </c>
      <c r="P513" s="1" t="s">
        <v>69</v>
      </c>
      <c r="Q513" s="1" t="s">
        <v>63</v>
      </c>
      <c r="R513" s="24" t="s">
        <v>239</v>
      </c>
      <c r="S513" s="172">
        <v>137800</v>
      </c>
      <c r="T513" s="172">
        <v>140000</v>
      </c>
      <c r="U513" s="172">
        <f>Tabela13[[#This Row],[KM SOLICITADO]]-S512</f>
        <v>57605</v>
      </c>
      <c r="V513" s="45" t="str">
        <f>IFERROR(IF(U513-T513 &lt;= 0, "", U513-T513), "")</f>
        <v/>
      </c>
      <c r="X513" s="1" t="s">
        <v>71</v>
      </c>
      <c r="Y513" s="339">
        <v>1394</v>
      </c>
      <c r="Z513" s="175">
        <v>598</v>
      </c>
      <c r="AA513" s="173">
        <f>Tabela13[[#This Row],[VALOR/UN]]*Tabela13[[#This Row],[QUAN]]</f>
        <v>1196</v>
      </c>
      <c r="AB513" s="251" t="str">
        <f>IFERROR(Tabela13[[#This Row],[TOTAL]]/Tabela13[[#This Row],[Km Rodado]],"")</f>
        <v/>
      </c>
    </row>
    <row r="514" spans="1:28" ht="13.5" hidden="1" customHeight="1">
      <c r="A514" s="30"/>
      <c r="B514" s="30" t="s">
        <v>652</v>
      </c>
      <c r="C514" s="30" t="s">
        <v>415</v>
      </c>
      <c r="D514" s="53">
        <v>45132</v>
      </c>
      <c r="E514" s="53">
        <v>45138</v>
      </c>
      <c r="F514" s="7" t="s">
        <v>118</v>
      </c>
      <c r="G514" s="1" t="s">
        <v>58</v>
      </c>
      <c r="H514" s="1" t="s">
        <v>5</v>
      </c>
      <c r="I514" s="351" t="s">
        <v>104</v>
      </c>
      <c r="J514" s="1">
        <v>2</v>
      </c>
      <c r="K514" s="1">
        <v>15</v>
      </c>
      <c r="L514" s="1" t="s">
        <v>22</v>
      </c>
      <c r="M514" s="1" t="s">
        <v>75</v>
      </c>
      <c r="N514" s="1" t="s">
        <v>153</v>
      </c>
      <c r="O514" s="1" t="s">
        <v>474</v>
      </c>
      <c r="P514" s="1" t="s">
        <v>69</v>
      </c>
      <c r="Q514" s="1" t="s">
        <v>77</v>
      </c>
      <c r="R514" s="24" t="s">
        <v>555</v>
      </c>
      <c r="S514" s="172">
        <v>64156</v>
      </c>
      <c r="T514" s="172">
        <v>64164</v>
      </c>
      <c r="U514" s="172"/>
      <c r="V514" s="45" t="str">
        <f>IFERROR(IF(U514-T514 &lt;= 0, "", U514-T514), "")</f>
        <v/>
      </c>
      <c r="W514" s="1" t="s">
        <v>65</v>
      </c>
      <c r="X514" s="1" t="s">
        <v>220</v>
      </c>
      <c r="Y514" s="339">
        <v>41077</v>
      </c>
      <c r="Z514" s="175">
        <v>288.06</v>
      </c>
      <c r="AA514" s="173">
        <f>Tabela13[[#This Row],[VALOR/UN]]*Tabela13[[#This Row],[QUAN]]</f>
        <v>576.12</v>
      </c>
      <c r="AB514" s="251" t="str">
        <f>IFERROR(Tabela13[[#This Row],[TOTAL]]/Tabela13[[#This Row],[Km Rodado]],"")</f>
        <v/>
      </c>
    </row>
    <row r="515" spans="1:28" ht="13.5" hidden="1" customHeight="1">
      <c r="A515" s="30"/>
      <c r="B515" s="30" t="s">
        <v>652</v>
      </c>
      <c r="C515" s="30" t="s">
        <v>415</v>
      </c>
      <c r="D515" s="53">
        <v>45132</v>
      </c>
      <c r="E515" s="53">
        <v>45138</v>
      </c>
      <c r="F515" s="7" t="s">
        <v>118</v>
      </c>
      <c r="G515" s="1" t="s">
        <v>58</v>
      </c>
      <c r="H515" s="1" t="s">
        <v>5</v>
      </c>
      <c r="I515" s="351" t="s">
        <v>104</v>
      </c>
      <c r="J515" s="1">
        <v>2</v>
      </c>
      <c r="K515" s="1">
        <v>15</v>
      </c>
      <c r="L515" s="1" t="s">
        <v>24</v>
      </c>
      <c r="M515" s="1" t="s">
        <v>75</v>
      </c>
      <c r="N515" s="1" t="s">
        <v>153</v>
      </c>
      <c r="O515" s="1" t="s">
        <v>474</v>
      </c>
      <c r="P515" s="1" t="s">
        <v>69</v>
      </c>
      <c r="Q515" s="1" t="s">
        <v>77</v>
      </c>
      <c r="R515" s="24" t="s">
        <v>555</v>
      </c>
      <c r="S515" s="172">
        <v>64156</v>
      </c>
      <c r="T515" s="172">
        <v>64164</v>
      </c>
      <c r="U515" s="172"/>
      <c r="V515" s="45" t="str">
        <f>IFERROR(IF(U515-T515 &lt;= 0, "", U515-T515), "")</f>
        <v/>
      </c>
      <c r="W515" s="1" t="s">
        <v>65</v>
      </c>
      <c r="X515" s="1" t="s">
        <v>220</v>
      </c>
      <c r="Y515" s="339">
        <v>41077</v>
      </c>
      <c r="Z515" s="175">
        <v>288.06</v>
      </c>
      <c r="AA515" s="173">
        <f>Tabela13[[#This Row],[VALOR/UN]]*Tabela13[[#This Row],[QUAN]]</f>
        <v>576.12</v>
      </c>
      <c r="AB515" s="251" t="str">
        <f>IFERROR(Tabela13[[#This Row],[TOTAL]]/Tabela13[[#This Row],[Km Rodado]],"")</f>
        <v/>
      </c>
    </row>
    <row r="516" spans="1:28" ht="13.5" hidden="1" customHeight="1">
      <c r="A516" s="30" t="s">
        <v>750</v>
      </c>
      <c r="B516" s="30" t="s">
        <v>737</v>
      </c>
      <c r="C516" s="30" t="s">
        <v>415</v>
      </c>
      <c r="D516" s="53">
        <v>45133</v>
      </c>
      <c r="E516" s="53" t="s">
        <v>700</v>
      </c>
      <c r="F516" s="7" t="s">
        <v>118</v>
      </c>
      <c r="G516" s="1" t="s">
        <v>58</v>
      </c>
      <c r="H516" s="1" t="s">
        <v>5</v>
      </c>
      <c r="I516" s="351" t="s">
        <v>59</v>
      </c>
      <c r="J516" s="1">
        <v>2</v>
      </c>
      <c r="K516" s="1" t="s">
        <v>7</v>
      </c>
      <c r="L516" s="1" t="s">
        <v>22</v>
      </c>
      <c r="M516" s="1" t="s">
        <v>133</v>
      </c>
      <c r="N516" s="1" t="s">
        <v>648</v>
      </c>
      <c r="O516" s="1" t="s">
        <v>649</v>
      </c>
      <c r="P516" s="1" t="s">
        <v>69</v>
      </c>
      <c r="Q516" s="18" t="s">
        <v>136</v>
      </c>
      <c r="R516" s="24" t="s">
        <v>751</v>
      </c>
      <c r="S516" s="172">
        <v>183814</v>
      </c>
      <c r="T516" s="172"/>
      <c r="U516" s="172"/>
      <c r="V516" s="45" t="str">
        <f>IFERROR(IF(U516-T516 &lt;= 0, "", U516-T516), "")</f>
        <v/>
      </c>
      <c r="W516" s="1" t="s">
        <v>65</v>
      </c>
      <c r="X516" s="1" t="s">
        <v>155</v>
      </c>
      <c r="Y516" s="339">
        <v>441</v>
      </c>
      <c r="Z516" s="175">
        <v>674.52</v>
      </c>
      <c r="AA516" s="173">
        <f>Tabela13[[#This Row],[VALOR/UN]]*Tabela13[[#This Row],[QUAN]]</f>
        <v>1349.04</v>
      </c>
      <c r="AB516" s="251" t="str">
        <f>IFERROR(Tabela13[[#This Row],[TOTAL]]/Tabela13[[#This Row],[Km Rodado]],"")</f>
        <v/>
      </c>
    </row>
    <row r="517" spans="1:28" ht="13.5" hidden="1" customHeight="1">
      <c r="A517" s="30" t="s">
        <v>752</v>
      </c>
      <c r="B517" s="30" t="s">
        <v>652</v>
      </c>
      <c r="C517" s="30" t="s">
        <v>415</v>
      </c>
      <c r="D517" s="53">
        <v>45134</v>
      </c>
      <c r="E517" s="53">
        <v>45138</v>
      </c>
      <c r="F517" s="7" t="s">
        <v>118</v>
      </c>
      <c r="G517" s="1" t="s">
        <v>58</v>
      </c>
      <c r="H517" s="1" t="s">
        <v>12</v>
      </c>
      <c r="I517" s="351" t="s">
        <v>74</v>
      </c>
      <c r="J517" s="1">
        <v>2</v>
      </c>
      <c r="K517" s="1">
        <v>14</v>
      </c>
      <c r="L517" s="1" t="s">
        <v>24</v>
      </c>
      <c r="M517" s="1" t="s">
        <v>84</v>
      </c>
      <c r="N517" s="1" t="s">
        <v>153</v>
      </c>
      <c r="O517" s="1" t="s">
        <v>154</v>
      </c>
      <c r="P517" s="1" t="s">
        <v>69</v>
      </c>
      <c r="Q517" s="1" t="s">
        <v>87</v>
      </c>
      <c r="R517" s="24" t="s">
        <v>753</v>
      </c>
      <c r="S517" s="172">
        <v>130941</v>
      </c>
      <c r="T517" s="172">
        <v>131965</v>
      </c>
      <c r="U517" s="172"/>
      <c r="V517" s="45" t="str">
        <f>IFERROR(IF(U517-T517 &lt;= 0, "", U517-T517), "")</f>
        <v/>
      </c>
      <c r="W517" s="1" t="s">
        <v>65</v>
      </c>
      <c r="X517" s="1" t="s">
        <v>155</v>
      </c>
      <c r="Y517" s="339">
        <v>24412</v>
      </c>
      <c r="Z517" s="175">
        <v>258.14999999999998</v>
      </c>
      <c r="AA517" s="173">
        <f>Tabela13[[#This Row],[VALOR/UN]]*Tabela13[[#This Row],[QUAN]]</f>
        <v>516.29999999999995</v>
      </c>
      <c r="AB517" s="251" t="str">
        <f>IFERROR(Tabela13[[#This Row],[TOTAL]]/Tabela13[[#This Row],[Km Rodado]],"")</f>
        <v/>
      </c>
    </row>
    <row r="518" spans="1:28" ht="13.5" hidden="1" customHeight="1">
      <c r="A518" s="30" t="s">
        <v>754</v>
      </c>
      <c r="B518" s="30" t="s">
        <v>728</v>
      </c>
      <c r="C518" s="30" t="s">
        <v>415</v>
      </c>
      <c r="D518" s="53">
        <v>45134</v>
      </c>
      <c r="E518" s="53">
        <v>45138</v>
      </c>
      <c r="F518" s="7" t="s">
        <v>118</v>
      </c>
      <c r="G518" s="1" t="s">
        <v>58</v>
      </c>
      <c r="H518" s="1" t="s">
        <v>12</v>
      </c>
      <c r="I518" s="351" t="s">
        <v>74</v>
      </c>
      <c r="J518" s="1">
        <v>2</v>
      </c>
      <c r="K518" s="1">
        <v>14</v>
      </c>
      <c r="L518" s="1" t="s">
        <v>22</v>
      </c>
      <c r="M518" s="1" t="s">
        <v>84</v>
      </c>
      <c r="N518" s="1" t="s">
        <v>153</v>
      </c>
      <c r="O518" s="1" t="s">
        <v>154</v>
      </c>
      <c r="P518" s="1" t="s">
        <v>69</v>
      </c>
      <c r="Q518" s="1" t="s">
        <v>87</v>
      </c>
      <c r="R518" s="24" t="s">
        <v>753</v>
      </c>
      <c r="S518" s="172">
        <v>130941</v>
      </c>
      <c r="T518" s="172">
        <v>131965</v>
      </c>
      <c r="U518" s="172"/>
      <c r="V518" s="45" t="str">
        <f>IFERROR(IF(U518-T518 &lt;= 0, "", U518-T518), "")</f>
        <v/>
      </c>
      <c r="W518" s="1" t="s">
        <v>65</v>
      </c>
      <c r="X518" s="1" t="s">
        <v>155</v>
      </c>
      <c r="Y518" s="339">
        <v>412</v>
      </c>
      <c r="Z518" s="175">
        <v>241.59</v>
      </c>
      <c r="AA518" s="173">
        <f>Tabela13[[#This Row],[VALOR/UN]]*Tabela13[[#This Row],[QUAN]]</f>
        <v>483.18</v>
      </c>
      <c r="AB518" s="251" t="str">
        <f>IFERROR(Tabela13[[#This Row],[TOTAL]]/Tabela13[[#This Row],[Km Rodado]],"")</f>
        <v/>
      </c>
    </row>
    <row r="519" spans="1:28" ht="13.5" hidden="1" customHeight="1">
      <c r="A519" s="30" t="s">
        <v>755</v>
      </c>
      <c r="B519" s="30" t="s">
        <v>728</v>
      </c>
      <c r="C519" s="30" t="s">
        <v>415</v>
      </c>
      <c r="D519" s="53">
        <v>45134</v>
      </c>
      <c r="E519" s="53">
        <v>45135</v>
      </c>
      <c r="F519" s="7" t="s">
        <v>118</v>
      </c>
      <c r="G519" s="1" t="s">
        <v>58</v>
      </c>
      <c r="H519" s="1" t="s">
        <v>12</v>
      </c>
      <c r="I519" s="351" t="s">
        <v>165</v>
      </c>
      <c r="J519" s="1">
        <v>2</v>
      </c>
      <c r="K519" s="1">
        <v>15</v>
      </c>
      <c r="L519" s="1" t="s">
        <v>22</v>
      </c>
      <c r="M519" s="1" t="s">
        <v>75</v>
      </c>
      <c r="N519" s="1" t="s">
        <v>153</v>
      </c>
      <c r="O519" s="1" t="s">
        <v>474</v>
      </c>
      <c r="P519" s="1" t="s">
        <v>69</v>
      </c>
      <c r="Q519" s="1" t="s">
        <v>77</v>
      </c>
      <c r="R519" s="24" t="s">
        <v>756</v>
      </c>
      <c r="S519" s="172">
        <v>20000</v>
      </c>
      <c r="T519" s="172">
        <v>18161</v>
      </c>
      <c r="U519" s="172"/>
      <c r="V519" s="45" t="str">
        <f>IFERROR(IF(U519-T519 &lt;= 0, "", U519-T519), "")</f>
        <v/>
      </c>
      <c r="W519" s="1" t="s">
        <v>65</v>
      </c>
      <c r="X519" s="1" t="s">
        <v>220</v>
      </c>
      <c r="Y519" s="339">
        <v>41077</v>
      </c>
      <c r="Z519" s="175">
        <v>288.06</v>
      </c>
      <c r="AA519" s="173">
        <f>Tabela13[[#This Row],[VALOR/UN]]*Tabela13[[#This Row],[QUAN]]</f>
        <v>576.12</v>
      </c>
      <c r="AB519" s="251" t="str">
        <f>IFERROR(Tabela13[[#This Row],[TOTAL]]/Tabela13[[#This Row],[Km Rodado]],"")</f>
        <v/>
      </c>
    </row>
    <row r="520" spans="1:28" ht="13.5" hidden="1" customHeight="1">
      <c r="A520" s="30" t="s">
        <v>757</v>
      </c>
      <c r="B520" s="30" t="s">
        <v>728</v>
      </c>
      <c r="C520" s="30" t="s">
        <v>415</v>
      </c>
      <c r="D520" s="53">
        <v>45134</v>
      </c>
      <c r="E520" s="53">
        <v>45135</v>
      </c>
      <c r="F520" s="7" t="s">
        <v>118</v>
      </c>
      <c r="G520" s="1" t="s">
        <v>58</v>
      </c>
      <c r="H520" s="1" t="s">
        <v>12</v>
      </c>
      <c r="I520" s="351" t="s">
        <v>165</v>
      </c>
      <c r="J520" s="1">
        <v>2</v>
      </c>
      <c r="K520" s="1">
        <v>15</v>
      </c>
      <c r="L520" s="1" t="s">
        <v>24</v>
      </c>
      <c r="M520" s="1" t="s">
        <v>75</v>
      </c>
      <c r="N520" s="1" t="s">
        <v>153</v>
      </c>
      <c r="O520" s="1" t="s">
        <v>474</v>
      </c>
      <c r="P520" s="1" t="s">
        <v>69</v>
      </c>
      <c r="Q520" s="1" t="s">
        <v>77</v>
      </c>
      <c r="R520" s="24" t="s">
        <v>756</v>
      </c>
      <c r="S520" s="172">
        <v>20000</v>
      </c>
      <c r="T520" s="172">
        <v>18161</v>
      </c>
      <c r="U520" s="172"/>
      <c r="V520" s="45" t="str">
        <f>IFERROR(IF(U520-T520 &lt;= 0, "", U520-T520), "")</f>
        <v/>
      </c>
      <c r="W520" s="1" t="s">
        <v>65</v>
      </c>
      <c r="X520" s="1" t="s">
        <v>220</v>
      </c>
      <c r="Y520" s="339">
        <v>41077</v>
      </c>
      <c r="Z520" s="175">
        <v>288.06</v>
      </c>
      <c r="AA520" s="173">
        <f>Tabela13[[#This Row],[VALOR/UN]]*Tabela13[[#This Row],[QUAN]]</f>
        <v>576.12</v>
      </c>
      <c r="AB520" s="251" t="str">
        <f>IFERROR(Tabela13[[#This Row],[TOTAL]]/Tabela13[[#This Row],[Km Rodado]],"")</f>
        <v/>
      </c>
    </row>
    <row r="521" spans="1:28" ht="13.5" hidden="1" customHeight="1">
      <c r="A521" s="30" t="s">
        <v>758</v>
      </c>
      <c r="B521" s="30" t="s">
        <v>728</v>
      </c>
      <c r="C521" s="30" t="s">
        <v>415</v>
      </c>
      <c r="D521" s="53">
        <v>45134</v>
      </c>
      <c r="E521" s="53">
        <v>45135</v>
      </c>
      <c r="F521" s="7" t="s">
        <v>118</v>
      </c>
      <c r="G521" s="1" t="s">
        <v>58</v>
      </c>
      <c r="H521" s="1" t="s">
        <v>12</v>
      </c>
      <c r="I521" s="351" t="s">
        <v>165</v>
      </c>
      <c r="J521" s="1">
        <v>2</v>
      </c>
      <c r="K521" s="1">
        <v>15</v>
      </c>
      <c r="L521" s="1" t="s">
        <v>380</v>
      </c>
      <c r="M521" s="1" t="s">
        <v>75</v>
      </c>
      <c r="N521" s="1" t="s">
        <v>153</v>
      </c>
      <c r="O521" s="1" t="s">
        <v>474</v>
      </c>
      <c r="P521" s="1" t="s">
        <v>69</v>
      </c>
      <c r="Q521" s="1" t="s">
        <v>77</v>
      </c>
      <c r="R521" s="24" t="s">
        <v>756</v>
      </c>
      <c r="S521" s="172">
        <v>20000</v>
      </c>
      <c r="T521" s="172">
        <v>18161</v>
      </c>
      <c r="U521" s="172"/>
      <c r="V521" s="45" t="str">
        <f>IFERROR(IF(U521-T521 &lt;= 0, "", U521-T521), "")</f>
        <v/>
      </c>
      <c r="W521" s="1" t="s">
        <v>65</v>
      </c>
      <c r="X521" s="1" t="s">
        <v>220</v>
      </c>
      <c r="Y521" s="339">
        <v>41077</v>
      </c>
      <c r="Z521" s="175">
        <v>288.06</v>
      </c>
      <c r="AA521" s="173">
        <f>Tabela13[[#This Row],[VALOR/UN]]*Tabela13[[#This Row],[QUAN]]</f>
        <v>576.12</v>
      </c>
      <c r="AB521" s="251" t="str">
        <f>IFERROR(Tabela13[[#This Row],[TOTAL]]/Tabela13[[#This Row],[Km Rodado]],"")</f>
        <v/>
      </c>
    </row>
    <row r="522" spans="1:28" ht="13.5" hidden="1" customHeight="1">
      <c r="A522" s="30" t="s">
        <v>759</v>
      </c>
      <c r="B522" s="30" t="s">
        <v>760</v>
      </c>
      <c r="C522" s="186" t="s">
        <v>415</v>
      </c>
      <c r="D522" s="53">
        <v>45138</v>
      </c>
      <c r="E522" s="53">
        <v>45141</v>
      </c>
      <c r="F522" s="7" t="s">
        <v>118</v>
      </c>
      <c r="G522" s="1" t="s">
        <v>58</v>
      </c>
      <c r="H522" s="1" t="s">
        <v>12</v>
      </c>
      <c r="I522" s="351" t="s">
        <v>74</v>
      </c>
      <c r="J522" s="1">
        <v>2</v>
      </c>
      <c r="K522" s="1">
        <v>16</v>
      </c>
      <c r="L522" s="1" t="s">
        <v>22</v>
      </c>
      <c r="M522" s="1" t="s">
        <v>143</v>
      </c>
      <c r="N522" s="1" t="s">
        <v>134</v>
      </c>
      <c r="O522" s="1" t="s">
        <v>135</v>
      </c>
      <c r="P522" s="1" t="s">
        <v>69</v>
      </c>
      <c r="Q522" s="1" t="s">
        <v>144</v>
      </c>
      <c r="R522" s="24" t="s">
        <v>472</v>
      </c>
      <c r="S522" s="172">
        <v>79952</v>
      </c>
      <c r="T522" s="172">
        <v>80715</v>
      </c>
      <c r="U522" s="172"/>
      <c r="V522" s="45" t="str">
        <f>IFERROR(IF(U522-T522 &lt;= 0, "", U522-T522), "")</f>
        <v/>
      </c>
      <c r="W522" s="1" t="s">
        <v>65</v>
      </c>
      <c r="X522" s="1" t="s">
        <v>155</v>
      </c>
      <c r="Y522" s="339">
        <v>498</v>
      </c>
      <c r="Z522" s="175">
        <v>539.54</v>
      </c>
      <c r="AA522" s="173">
        <f>Tabela13[[#This Row],[VALOR/UN]]*Tabela13[[#This Row],[QUAN]]</f>
        <v>1079.08</v>
      </c>
      <c r="AB522" s="251" t="str">
        <f>IFERROR(Tabela13[[#This Row],[TOTAL]]/Tabela13[[#This Row],[Km Rodado]],"")</f>
        <v/>
      </c>
    </row>
    <row r="523" spans="1:28" ht="13.5" hidden="1" customHeight="1">
      <c r="A523" s="30" t="s">
        <v>761</v>
      </c>
      <c r="B523" s="30" t="s">
        <v>762</v>
      </c>
      <c r="C523" s="186" t="s">
        <v>415</v>
      </c>
      <c r="D523" s="53">
        <v>45140</v>
      </c>
      <c r="E523" s="53">
        <v>45163</v>
      </c>
      <c r="F523" s="7" t="s">
        <v>11</v>
      </c>
      <c r="G523" s="1" t="s">
        <v>58</v>
      </c>
      <c r="H523" s="1" t="s">
        <v>14</v>
      </c>
      <c r="I523" s="351" t="s">
        <v>132</v>
      </c>
      <c r="J523" s="1">
        <v>1</v>
      </c>
      <c r="K523" s="1">
        <v>16</v>
      </c>
      <c r="L523" s="1" t="s">
        <v>24</v>
      </c>
      <c r="M523" s="1" t="s">
        <v>60</v>
      </c>
      <c r="N523" s="1" t="s">
        <v>153</v>
      </c>
      <c r="O523" s="1" t="s">
        <v>154</v>
      </c>
      <c r="P523" s="1" t="s">
        <v>69</v>
      </c>
      <c r="Q523" s="1" t="s">
        <v>63</v>
      </c>
      <c r="R523" s="24" t="s">
        <v>296</v>
      </c>
      <c r="S523" s="172">
        <v>97133</v>
      </c>
      <c r="T523" s="172">
        <v>97670</v>
      </c>
      <c r="U523" s="172"/>
      <c r="V523" s="45" t="str">
        <f>IFERROR(IF(U523-T523 &lt;= 0, "", U523-T523), "")</f>
        <v/>
      </c>
      <c r="W523" s="1" t="s">
        <v>65</v>
      </c>
      <c r="X523" s="1" t="s">
        <v>220</v>
      </c>
      <c r="Y523" s="339">
        <v>42130</v>
      </c>
      <c r="Z523" s="175">
        <v>485.83</v>
      </c>
      <c r="AA523" s="173">
        <f>Tabela13[[#This Row],[VALOR/UN]]*Tabela13[[#This Row],[QUAN]]</f>
        <v>485.83</v>
      </c>
      <c r="AB523" s="251" t="str">
        <f>IFERROR(Tabela13[[#This Row],[TOTAL]]/Tabela13[[#This Row],[Km Rodado]],"")</f>
        <v/>
      </c>
    </row>
    <row r="524" spans="1:28" ht="13.5" hidden="1" customHeight="1">
      <c r="A524" s="30" t="s">
        <v>763</v>
      </c>
      <c r="B524" s="30" t="s">
        <v>762</v>
      </c>
      <c r="C524" s="30" t="s">
        <v>415</v>
      </c>
      <c r="D524" s="53">
        <v>45141</v>
      </c>
      <c r="E524" s="53">
        <v>45146</v>
      </c>
      <c r="F524" s="7" t="s">
        <v>11</v>
      </c>
      <c r="G524" s="1" t="s">
        <v>58</v>
      </c>
      <c r="H524" s="1" t="s">
        <v>5</v>
      </c>
      <c r="I524" s="351" t="s">
        <v>104</v>
      </c>
      <c r="J524" s="1">
        <v>2</v>
      </c>
      <c r="K524" s="1">
        <v>15</v>
      </c>
      <c r="L524" s="1" t="s">
        <v>22</v>
      </c>
      <c r="M524" s="1" t="s">
        <v>75</v>
      </c>
      <c r="N524" s="1" t="s">
        <v>291</v>
      </c>
      <c r="O524" s="1" t="s">
        <v>764</v>
      </c>
      <c r="P524" s="1" t="s">
        <v>69</v>
      </c>
      <c r="Q524" s="1" t="s">
        <v>77</v>
      </c>
      <c r="R524" s="24" t="s">
        <v>439</v>
      </c>
      <c r="S524" s="172">
        <v>82350</v>
      </c>
      <c r="T524" s="172">
        <v>83300</v>
      </c>
      <c r="U524" s="172"/>
      <c r="V524" s="45" t="str">
        <f>IFERROR(IF(U524-T524 &lt;= 0, "", U524-T524), "")</f>
        <v/>
      </c>
      <c r="W524" s="1" t="s">
        <v>65</v>
      </c>
      <c r="X524" s="1" t="s">
        <v>220</v>
      </c>
      <c r="Y524" s="339" t="s">
        <v>765</v>
      </c>
      <c r="Z524" s="175">
        <v>284.14999999999998</v>
      </c>
      <c r="AA524" s="173">
        <f>Tabela13[[#This Row],[VALOR/UN]]*Tabela13[[#This Row],[QUAN]]</f>
        <v>568.29999999999995</v>
      </c>
      <c r="AB524" s="251" t="str">
        <f>IFERROR(Tabela13[[#This Row],[TOTAL]]/Tabela13[[#This Row],[Km Rodado]],"")</f>
        <v/>
      </c>
    </row>
    <row r="525" spans="1:28" ht="13.5" hidden="1" customHeight="1">
      <c r="A525" s="30" t="s">
        <v>766</v>
      </c>
      <c r="B525" s="30" t="s">
        <v>767</v>
      </c>
      <c r="C525" s="30" t="s">
        <v>415</v>
      </c>
      <c r="D525" s="53">
        <v>45141</v>
      </c>
      <c r="E525" s="53">
        <v>45146</v>
      </c>
      <c r="F525" s="7" t="s">
        <v>11</v>
      </c>
      <c r="G525" s="1" t="s">
        <v>58</v>
      </c>
      <c r="H525" s="1" t="s">
        <v>5</v>
      </c>
      <c r="I525" s="351" t="s">
        <v>104</v>
      </c>
      <c r="J525" s="1">
        <v>2</v>
      </c>
      <c r="K525" s="1">
        <v>15</v>
      </c>
      <c r="L525" s="1" t="s">
        <v>24</v>
      </c>
      <c r="M525" s="1" t="s">
        <v>75</v>
      </c>
      <c r="N525" s="1" t="s">
        <v>291</v>
      </c>
      <c r="O525" s="1" t="s">
        <v>764</v>
      </c>
      <c r="P525" s="1" t="s">
        <v>69</v>
      </c>
      <c r="Q525" s="1" t="s">
        <v>77</v>
      </c>
      <c r="R525" s="24" t="s">
        <v>439</v>
      </c>
      <c r="S525" s="172">
        <v>82350</v>
      </c>
      <c r="T525" s="172">
        <v>83300</v>
      </c>
      <c r="U525" s="172"/>
      <c r="V525" s="45" t="str">
        <f>IFERROR(IF(U525-T525 &lt;= 0, "", U525-T525), "")</f>
        <v/>
      </c>
      <c r="W525" s="1" t="s">
        <v>65</v>
      </c>
      <c r="X525" s="1" t="s">
        <v>220</v>
      </c>
      <c r="Y525" s="339" t="s">
        <v>765</v>
      </c>
      <c r="Z525" s="175">
        <v>284.14999999999998</v>
      </c>
      <c r="AA525" s="173">
        <f>Tabela13[[#This Row],[VALOR/UN]]*Tabela13[[#This Row],[QUAN]]</f>
        <v>568.29999999999995</v>
      </c>
      <c r="AB525" s="251" t="str">
        <f>IFERROR(Tabela13[[#This Row],[TOTAL]]/Tabela13[[#This Row],[Km Rodado]],"")</f>
        <v/>
      </c>
    </row>
    <row r="526" spans="1:28" ht="13.5" hidden="1" customHeight="1">
      <c r="A526" s="30" t="s">
        <v>768</v>
      </c>
      <c r="B526" s="30" t="s">
        <v>762</v>
      </c>
      <c r="C526" s="30" t="s">
        <v>415</v>
      </c>
      <c r="D526" s="53">
        <v>45142</v>
      </c>
      <c r="E526" s="53">
        <v>45147</v>
      </c>
      <c r="F526" s="7" t="s">
        <v>11</v>
      </c>
      <c r="G526" s="1" t="s">
        <v>58</v>
      </c>
      <c r="H526" s="1" t="s">
        <v>12</v>
      </c>
      <c r="I526" s="351" t="s">
        <v>165</v>
      </c>
      <c r="J526" s="1">
        <v>2</v>
      </c>
      <c r="K526" s="1">
        <v>15</v>
      </c>
      <c r="L526" s="1" t="s">
        <v>22</v>
      </c>
      <c r="M526" s="1" t="s">
        <v>75</v>
      </c>
      <c r="N526" s="1" t="s">
        <v>291</v>
      </c>
      <c r="O526" s="1" t="s">
        <v>764</v>
      </c>
      <c r="P526" s="1" t="s">
        <v>69</v>
      </c>
      <c r="Q526" s="1" t="s">
        <v>77</v>
      </c>
      <c r="R526" s="24" t="s">
        <v>450</v>
      </c>
      <c r="S526" s="172">
        <v>51000</v>
      </c>
      <c r="T526" s="172">
        <v>50590</v>
      </c>
      <c r="U526" s="172"/>
      <c r="V526" s="45" t="str">
        <f>IFERROR(IF(U526-T526 &lt;= 0, "", U526-T526), "")</f>
        <v/>
      </c>
      <c r="W526" s="1" t="s">
        <v>65</v>
      </c>
      <c r="X526" s="1" t="s">
        <v>220</v>
      </c>
      <c r="Y526" s="339" t="s">
        <v>765</v>
      </c>
      <c r="Z526" s="175">
        <v>284.14999999999998</v>
      </c>
      <c r="AA526" s="173">
        <f>Tabela13[[#This Row],[VALOR/UN]]*Tabela13[[#This Row],[QUAN]]</f>
        <v>568.29999999999995</v>
      </c>
      <c r="AB526" s="251" t="str">
        <f>IFERROR(Tabela13[[#This Row],[TOTAL]]/Tabela13[[#This Row],[Km Rodado]],"")</f>
        <v/>
      </c>
    </row>
    <row r="527" spans="1:28" ht="13.5" hidden="1" customHeight="1">
      <c r="A527" s="30" t="s">
        <v>769</v>
      </c>
      <c r="B527" s="30" t="s">
        <v>762</v>
      </c>
      <c r="C527" s="30" t="s">
        <v>415</v>
      </c>
      <c r="D527" s="53">
        <v>45142</v>
      </c>
      <c r="E527" s="53">
        <v>45147</v>
      </c>
      <c r="F527" s="7" t="s">
        <v>11</v>
      </c>
      <c r="G527" s="1" t="s">
        <v>58</v>
      </c>
      <c r="H527" s="1" t="s">
        <v>12</v>
      </c>
      <c r="I527" s="351" t="s">
        <v>165</v>
      </c>
      <c r="J527" s="1">
        <v>2</v>
      </c>
      <c r="K527" s="1">
        <v>15</v>
      </c>
      <c r="L527" s="1" t="s">
        <v>24</v>
      </c>
      <c r="M527" s="1" t="s">
        <v>75</v>
      </c>
      <c r="N527" s="1" t="s">
        <v>291</v>
      </c>
      <c r="O527" s="1" t="s">
        <v>764</v>
      </c>
      <c r="P527" s="1" t="s">
        <v>69</v>
      </c>
      <c r="Q527" s="1" t="s">
        <v>77</v>
      </c>
      <c r="R527" s="24" t="s">
        <v>450</v>
      </c>
      <c r="S527" s="172">
        <v>51000</v>
      </c>
      <c r="T527" s="172">
        <v>50590</v>
      </c>
      <c r="U527" s="172"/>
      <c r="V527" s="45" t="str">
        <f>IFERROR(IF(U527-T527 &lt;= 0, "", U527-T527), "")</f>
        <v/>
      </c>
      <c r="W527" s="1" t="s">
        <v>65</v>
      </c>
      <c r="X527" s="1" t="s">
        <v>220</v>
      </c>
      <c r="Y527" s="339" t="s">
        <v>765</v>
      </c>
      <c r="Z527" s="175">
        <v>284.14999999999998</v>
      </c>
      <c r="AA527" s="173">
        <f>Tabela13[[#This Row],[VALOR/UN]]*Tabela13[[#This Row],[QUAN]]</f>
        <v>568.29999999999995</v>
      </c>
      <c r="AB527" s="251" t="str">
        <f>IFERROR(Tabela13[[#This Row],[TOTAL]]/Tabela13[[#This Row],[Km Rodado]],"")</f>
        <v/>
      </c>
    </row>
    <row r="528" spans="1:28" ht="13.5" hidden="1" customHeight="1">
      <c r="A528" s="30" t="s">
        <v>770</v>
      </c>
      <c r="B528" s="30" t="s">
        <v>762</v>
      </c>
      <c r="C528" s="30" t="s">
        <v>415</v>
      </c>
      <c r="D528" s="53">
        <v>45145</v>
      </c>
      <c r="E528" s="53">
        <v>45153</v>
      </c>
      <c r="F528" s="7" t="s">
        <v>11</v>
      </c>
      <c r="G528" s="1" t="s">
        <v>58</v>
      </c>
      <c r="H528" s="1" t="s">
        <v>5</v>
      </c>
      <c r="I528" s="351" t="s">
        <v>96</v>
      </c>
      <c r="J528" s="1">
        <v>2</v>
      </c>
      <c r="K528" s="1">
        <v>16</v>
      </c>
      <c r="L528" s="1" t="s">
        <v>22</v>
      </c>
      <c r="M528" s="1" t="s">
        <v>60</v>
      </c>
      <c r="N528" s="1" t="s">
        <v>153</v>
      </c>
      <c r="O528" s="1" t="s">
        <v>154</v>
      </c>
      <c r="P528" s="1" t="s">
        <v>69</v>
      </c>
      <c r="Q528" s="1" t="s">
        <v>63</v>
      </c>
      <c r="R528" s="24" t="s">
        <v>128</v>
      </c>
      <c r="S528" s="172">
        <v>131000</v>
      </c>
      <c r="T528" s="172">
        <v>134375</v>
      </c>
      <c r="U528" s="172"/>
      <c r="V528" s="45" t="str">
        <f>IFERROR(IF(U528-T528 &lt;= 0, "", U528-T528), "")</f>
        <v/>
      </c>
      <c r="W528" s="1" t="s">
        <v>65</v>
      </c>
      <c r="X528" s="1" t="s">
        <v>220</v>
      </c>
      <c r="Y528" s="339">
        <v>42130</v>
      </c>
      <c r="Z528" s="175">
        <v>485.83</v>
      </c>
      <c r="AA528" s="173">
        <f>Tabela13[[#This Row],[VALOR/UN]]*Tabela13[[#This Row],[QUAN]]</f>
        <v>971.66</v>
      </c>
      <c r="AB528" s="251" t="str">
        <f>IFERROR(Tabela13[[#This Row],[TOTAL]]/Tabela13[[#This Row],[Km Rodado]],"")</f>
        <v/>
      </c>
    </row>
    <row r="529" spans="1:28" ht="13.5" hidden="1" customHeight="1">
      <c r="A529" s="30" t="s">
        <v>771</v>
      </c>
      <c r="B529" s="30" t="s">
        <v>762</v>
      </c>
      <c r="C529" s="30" t="s">
        <v>415</v>
      </c>
      <c r="D529" s="53">
        <v>45145</v>
      </c>
      <c r="E529" s="53">
        <v>45149</v>
      </c>
      <c r="F529" s="7" t="s">
        <v>11</v>
      </c>
      <c r="G529" s="1" t="s">
        <v>58</v>
      </c>
      <c r="H529" s="1" t="s">
        <v>5</v>
      </c>
      <c r="I529" s="351" t="s">
        <v>59</v>
      </c>
      <c r="J529" s="1">
        <v>2</v>
      </c>
      <c r="K529" s="1">
        <v>16</v>
      </c>
      <c r="L529" s="1" t="s">
        <v>22</v>
      </c>
      <c r="M529" s="1" t="s">
        <v>60</v>
      </c>
      <c r="N529" s="1" t="s">
        <v>153</v>
      </c>
      <c r="O529" s="1" t="s">
        <v>154</v>
      </c>
      <c r="P529" s="1" t="s">
        <v>69</v>
      </c>
      <c r="Q529" s="1" t="s">
        <v>63</v>
      </c>
      <c r="R529" s="24" t="s">
        <v>332</v>
      </c>
      <c r="S529" s="172">
        <v>79395</v>
      </c>
      <c r="T529" s="172">
        <v>79563</v>
      </c>
      <c r="U529" s="172"/>
      <c r="V529" s="45" t="str">
        <f>IFERROR(IF(U529-T529 &lt;= 0, "", U529-T529), "")</f>
        <v/>
      </c>
      <c r="W529" s="1" t="s">
        <v>65</v>
      </c>
      <c r="X529" s="1" t="s">
        <v>220</v>
      </c>
      <c r="Y529" s="339">
        <v>42130</v>
      </c>
      <c r="Z529" s="175">
        <v>485.83</v>
      </c>
      <c r="AA529" s="173">
        <f>Tabela13[[#This Row],[VALOR/UN]]*Tabela13[[#This Row],[QUAN]]</f>
        <v>971.66</v>
      </c>
      <c r="AB529" s="251" t="str">
        <f>IFERROR(Tabela13[[#This Row],[TOTAL]]/Tabela13[[#This Row],[Km Rodado]],"")</f>
        <v/>
      </c>
    </row>
    <row r="530" spans="1:28" ht="13.5" hidden="1" customHeight="1">
      <c r="A530" s="30" t="s">
        <v>772</v>
      </c>
      <c r="B530" s="30" t="s">
        <v>762</v>
      </c>
      <c r="C530" s="30" t="s">
        <v>415</v>
      </c>
      <c r="D530" s="53">
        <v>45145</v>
      </c>
      <c r="E530" s="53">
        <v>45149</v>
      </c>
      <c r="F530" s="7" t="s">
        <v>11</v>
      </c>
      <c r="G530" s="1" t="s">
        <v>58</v>
      </c>
      <c r="H530" s="1" t="s">
        <v>5</v>
      </c>
      <c r="I530" s="351" t="s">
        <v>59</v>
      </c>
      <c r="J530" s="1">
        <v>2</v>
      </c>
      <c r="K530" s="1">
        <v>16</v>
      </c>
      <c r="L530" s="1" t="s">
        <v>24</v>
      </c>
      <c r="M530" s="1" t="s">
        <v>60</v>
      </c>
      <c r="N530" s="1" t="s">
        <v>153</v>
      </c>
      <c r="O530" s="1" t="s">
        <v>154</v>
      </c>
      <c r="P530" s="1" t="s">
        <v>69</v>
      </c>
      <c r="Q530" s="1" t="s">
        <v>63</v>
      </c>
      <c r="R530" s="24" t="s">
        <v>332</v>
      </c>
      <c r="S530" s="172">
        <v>79395</v>
      </c>
      <c r="T530" s="172">
        <v>79563</v>
      </c>
      <c r="U530" s="172"/>
      <c r="V530" s="45" t="str">
        <f>IFERROR(IF(U530-T530 &lt;= 0, "", U530-T530), "")</f>
        <v/>
      </c>
      <c r="W530" s="1" t="s">
        <v>65</v>
      </c>
      <c r="X530" s="1" t="s">
        <v>220</v>
      </c>
      <c r="Y530" s="339">
        <v>42130</v>
      </c>
      <c r="Z530" s="175">
        <v>485.83</v>
      </c>
      <c r="AA530" s="173">
        <f>Tabela13[[#This Row],[VALOR/UN]]*Tabela13[[#This Row],[QUAN]]</f>
        <v>971.66</v>
      </c>
      <c r="AB530" s="251" t="str">
        <f>IFERROR(Tabela13[[#This Row],[TOTAL]]/Tabela13[[#This Row],[Km Rodado]],"")</f>
        <v/>
      </c>
    </row>
    <row r="531" spans="1:28" ht="13.5" hidden="1" customHeight="1">
      <c r="A531" s="30" t="s">
        <v>773</v>
      </c>
      <c r="B531" s="30" t="s">
        <v>652</v>
      </c>
      <c r="C531" s="30" t="s">
        <v>415</v>
      </c>
      <c r="D531" s="53">
        <v>45145</v>
      </c>
      <c r="E531" s="53">
        <v>45162</v>
      </c>
      <c r="F531" s="7" t="s">
        <v>11</v>
      </c>
      <c r="G531" s="1" t="s">
        <v>58</v>
      </c>
      <c r="H531" s="1" t="s">
        <v>5</v>
      </c>
      <c r="I531" s="351" t="s">
        <v>96</v>
      </c>
      <c r="J531" s="1">
        <v>2</v>
      </c>
      <c r="K531" s="1">
        <v>14</v>
      </c>
      <c r="L531" s="1" t="s">
        <v>22</v>
      </c>
      <c r="M531" s="1" t="s">
        <v>84</v>
      </c>
      <c r="N531" s="1" t="s">
        <v>153</v>
      </c>
      <c r="O531" s="1" t="s">
        <v>154</v>
      </c>
      <c r="P531" s="1" t="s">
        <v>69</v>
      </c>
      <c r="Q531" s="1" t="s">
        <v>87</v>
      </c>
      <c r="R531" s="24" t="s">
        <v>139</v>
      </c>
      <c r="S531" s="172">
        <v>101856</v>
      </c>
      <c r="T531" s="172">
        <v>101181</v>
      </c>
      <c r="U531" s="172"/>
      <c r="V531" s="45" t="str">
        <f>IFERROR(IF(U531-T531 &lt;= 0, "", U531-T531), "")</f>
        <v/>
      </c>
      <c r="W531" s="1" t="s">
        <v>65</v>
      </c>
      <c r="X531" s="1" t="s">
        <v>155</v>
      </c>
      <c r="Y531" s="339">
        <v>485</v>
      </c>
      <c r="Z531" s="175">
        <v>236.6</v>
      </c>
      <c r="AA531" s="173">
        <f>Tabela13[[#This Row],[VALOR/UN]]*Tabela13[[#This Row],[QUAN]]</f>
        <v>473.2</v>
      </c>
      <c r="AB531" s="251" t="str">
        <f>IFERROR(Tabela13[[#This Row],[TOTAL]]/Tabela13[[#This Row],[Km Rodado]],"")</f>
        <v/>
      </c>
    </row>
    <row r="532" spans="1:28" ht="13.5" hidden="1" customHeight="1">
      <c r="A532" s="30" t="s">
        <v>774</v>
      </c>
      <c r="B532" s="30" t="s">
        <v>762</v>
      </c>
      <c r="C532" s="30" t="s">
        <v>415</v>
      </c>
      <c r="D532" s="53">
        <v>45145</v>
      </c>
      <c r="E532" s="53">
        <v>45153</v>
      </c>
      <c r="F532" s="7" t="s">
        <v>11</v>
      </c>
      <c r="G532" s="1" t="s">
        <v>58</v>
      </c>
      <c r="H532" s="1" t="s">
        <v>5</v>
      </c>
      <c r="I532" s="351" t="s">
        <v>96</v>
      </c>
      <c r="J532" s="1">
        <v>2</v>
      </c>
      <c r="K532" s="1">
        <v>15</v>
      </c>
      <c r="L532" s="1" t="s">
        <v>22</v>
      </c>
      <c r="M532" s="1" t="s">
        <v>75</v>
      </c>
      <c r="N532" s="1" t="s">
        <v>291</v>
      </c>
      <c r="O532" s="1" t="s">
        <v>764</v>
      </c>
      <c r="P532" s="1" t="s">
        <v>69</v>
      </c>
      <c r="Q532" s="1" t="s">
        <v>77</v>
      </c>
      <c r="R532" s="24" t="s">
        <v>468</v>
      </c>
      <c r="S532" s="172">
        <v>61217</v>
      </c>
      <c r="T532" s="172">
        <v>60409</v>
      </c>
      <c r="U532" s="172"/>
      <c r="V532" s="45" t="str">
        <f>IFERROR(IF(U532-T532 &lt;= 0, "", U532-T532), "")</f>
        <v/>
      </c>
      <c r="W532" s="1" t="s">
        <v>65</v>
      </c>
      <c r="X532" s="1" t="s">
        <v>220</v>
      </c>
      <c r="Y532" s="339" t="s">
        <v>765</v>
      </c>
      <c r="Z532" s="175">
        <v>284.14999999999998</v>
      </c>
      <c r="AA532" s="173">
        <f>Tabela13[[#This Row],[VALOR/UN]]*Tabela13[[#This Row],[QUAN]]</f>
        <v>568.29999999999995</v>
      </c>
      <c r="AB532" s="251" t="str">
        <f>IFERROR(Tabela13[[#This Row],[TOTAL]]/Tabela13[[#This Row],[Km Rodado]],"")</f>
        <v/>
      </c>
    </row>
    <row r="533" spans="1:28" ht="13.5" hidden="1" customHeight="1">
      <c r="A533" s="30" t="s">
        <v>775</v>
      </c>
      <c r="B533" s="30" t="s">
        <v>762</v>
      </c>
      <c r="C533" s="30" t="s">
        <v>415</v>
      </c>
      <c r="D533" s="53">
        <v>45145</v>
      </c>
      <c r="E533" s="53">
        <v>45153</v>
      </c>
      <c r="F533" s="7" t="s">
        <v>11</v>
      </c>
      <c r="G533" s="1" t="s">
        <v>58</v>
      </c>
      <c r="H533" s="1" t="s">
        <v>5</v>
      </c>
      <c r="I533" s="351" t="s">
        <v>96</v>
      </c>
      <c r="J533" s="1">
        <v>2</v>
      </c>
      <c r="K533" s="1">
        <v>15</v>
      </c>
      <c r="L533" s="1" t="s">
        <v>24</v>
      </c>
      <c r="M533" s="1" t="s">
        <v>75</v>
      </c>
      <c r="N533" s="1" t="s">
        <v>291</v>
      </c>
      <c r="O533" s="1" t="s">
        <v>764</v>
      </c>
      <c r="P533" s="1" t="s">
        <v>69</v>
      </c>
      <c r="Q533" s="1" t="s">
        <v>77</v>
      </c>
      <c r="R533" s="24" t="s">
        <v>468</v>
      </c>
      <c r="S533" s="172">
        <v>61217</v>
      </c>
      <c r="T533" s="172">
        <v>60409</v>
      </c>
      <c r="U533" s="172"/>
      <c r="V533" s="45" t="str">
        <f>IFERROR(IF(U533-T533 &lt;= 0, "", U533-T533), "")</f>
        <v/>
      </c>
      <c r="W533" s="1" t="s">
        <v>65</v>
      </c>
      <c r="X533" s="1" t="s">
        <v>220</v>
      </c>
      <c r="Y533" s="339" t="s">
        <v>765</v>
      </c>
      <c r="Z533" s="175">
        <v>284.14999999999998</v>
      </c>
      <c r="AA533" s="173">
        <f>Tabela13[[#This Row],[VALOR/UN]]*Tabela13[[#This Row],[QUAN]]</f>
        <v>568.29999999999995</v>
      </c>
      <c r="AB533" s="251" t="str">
        <f>IFERROR(Tabela13[[#This Row],[TOTAL]]/Tabela13[[#This Row],[Km Rodado]],"")</f>
        <v/>
      </c>
    </row>
    <row r="534" spans="1:28" ht="13.5" hidden="1" customHeight="1">
      <c r="A534" s="30" t="s">
        <v>776</v>
      </c>
      <c r="B534" s="30" t="s">
        <v>762</v>
      </c>
      <c r="C534" s="30" t="s">
        <v>415</v>
      </c>
      <c r="D534" s="53">
        <v>45147</v>
      </c>
      <c r="E534" s="53" t="s">
        <v>700</v>
      </c>
      <c r="F534" s="7" t="s">
        <v>11</v>
      </c>
      <c r="G534" s="1" t="s">
        <v>58</v>
      </c>
      <c r="H534" s="1" t="s">
        <v>5</v>
      </c>
      <c r="I534" s="351" t="s">
        <v>80</v>
      </c>
      <c r="J534" s="1">
        <v>2</v>
      </c>
      <c r="K534" s="1">
        <v>16</v>
      </c>
      <c r="L534" s="1" t="s">
        <v>24</v>
      </c>
      <c r="M534" s="1" t="s">
        <v>60</v>
      </c>
      <c r="N534" s="1" t="s">
        <v>153</v>
      </c>
      <c r="O534" s="1" t="s">
        <v>154</v>
      </c>
      <c r="P534" s="1" t="s">
        <v>69</v>
      </c>
      <c r="Q534" s="1" t="s">
        <v>63</v>
      </c>
      <c r="R534" s="24" t="s">
        <v>583</v>
      </c>
      <c r="S534" s="172">
        <v>230222</v>
      </c>
      <c r="T534" s="172"/>
      <c r="U534" s="172"/>
      <c r="V534" s="45" t="str">
        <f>IFERROR(IF(U534-T534 &lt;= 0, "", U534-T534), "")</f>
        <v/>
      </c>
      <c r="W534" s="1" t="s">
        <v>65</v>
      </c>
      <c r="X534" s="1" t="s">
        <v>220</v>
      </c>
      <c r="Y534" s="339">
        <v>42130</v>
      </c>
      <c r="Z534" s="175">
        <v>485.83</v>
      </c>
      <c r="AA534" s="173">
        <f>Tabela13[[#This Row],[VALOR/UN]]*Tabela13[[#This Row],[QUAN]]</f>
        <v>971.66</v>
      </c>
      <c r="AB534" s="251" t="str">
        <f>IFERROR(Tabela13[[#This Row],[TOTAL]]/Tabela13[[#This Row],[Km Rodado]],"")</f>
        <v/>
      </c>
    </row>
    <row r="535" spans="1:28" ht="13.5" hidden="1" customHeight="1">
      <c r="A535" s="30" t="s">
        <v>777</v>
      </c>
      <c r="B535" s="30" t="s">
        <v>762</v>
      </c>
      <c r="C535" s="30" t="s">
        <v>415</v>
      </c>
      <c r="D535" s="53">
        <v>45147</v>
      </c>
      <c r="E535" s="53" t="s">
        <v>700</v>
      </c>
      <c r="F535" s="7" t="s">
        <v>11</v>
      </c>
      <c r="G535" s="1" t="s">
        <v>58</v>
      </c>
      <c r="H535" s="1" t="s">
        <v>5</v>
      </c>
      <c r="I535" s="351" t="s">
        <v>80</v>
      </c>
      <c r="J535" s="1">
        <v>2</v>
      </c>
      <c r="K535" s="1">
        <v>16</v>
      </c>
      <c r="L535" s="1" t="s">
        <v>22</v>
      </c>
      <c r="M535" s="1" t="s">
        <v>60</v>
      </c>
      <c r="N535" s="1" t="s">
        <v>153</v>
      </c>
      <c r="O535" s="1" t="s">
        <v>154</v>
      </c>
      <c r="P535" s="1" t="s">
        <v>69</v>
      </c>
      <c r="Q535" s="1" t="s">
        <v>63</v>
      </c>
      <c r="R535" s="24" t="s">
        <v>583</v>
      </c>
      <c r="S535" s="172">
        <v>230222</v>
      </c>
      <c r="T535" s="172"/>
      <c r="U535" s="172"/>
      <c r="V535" s="45" t="str">
        <f>IFERROR(IF(U535-T535 &lt;= 0, "", U535-T535), "")</f>
        <v/>
      </c>
      <c r="W535" s="1" t="s">
        <v>65</v>
      </c>
      <c r="X535" s="1" t="s">
        <v>220</v>
      </c>
      <c r="Y535" s="339">
        <v>42130</v>
      </c>
      <c r="Z535" s="175">
        <v>485.83</v>
      </c>
      <c r="AA535" s="173">
        <v>971.66</v>
      </c>
      <c r="AB535" s="251" t="str">
        <f>IFERROR(Tabela13[[#This Row],[TOTAL]]/Tabela13[[#This Row],[Km Rodado]],"")</f>
        <v/>
      </c>
    </row>
    <row r="536" spans="1:28" ht="13.5" hidden="1" customHeight="1">
      <c r="A536" s="30" t="s">
        <v>778</v>
      </c>
      <c r="B536" s="30" t="s">
        <v>762</v>
      </c>
      <c r="C536" s="30" t="s">
        <v>415</v>
      </c>
      <c r="D536" s="53">
        <v>45147</v>
      </c>
      <c r="E536" s="53">
        <v>45149</v>
      </c>
      <c r="F536" s="7" t="s">
        <v>11</v>
      </c>
      <c r="G536" s="1" t="s">
        <v>58</v>
      </c>
      <c r="H536" s="1" t="s">
        <v>12</v>
      </c>
      <c r="I536" s="351" t="s">
        <v>111</v>
      </c>
      <c r="J536" s="1">
        <v>2</v>
      </c>
      <c r="K536" s="1">
        <v>16</v>
      </c>
      <c r="L536" s="1" t="s">
        <v>22</v>
      </c>
      <c r="M536" s="1" t="s">
        <v>60</v>
      </c>
      <c r="N536" s="1" t="s">
        <v>153</v>
      </c>
      <c r="O536" s="1" t="s">
        <v>154</v>
      </c>
      <c r="P536" s="1" t="s">
        <v>69</v>
      </c>
      <c r="Q536" s="1" t="s">
        <v>63</v>
      </c>
      <c r="R536" s="24" t="s">
        <v>289</v>
      </c>
      <c r="S536" s="172">
        <v>44497</v>
      </c>
      <c r="T536" s="172">
        <v>45279</v>
      </c>
      <c r="U536" s="172"/>
      <c r="V536" s="45" t="str">
        <f>IFERROR(IF(U536-T536 &lt;= 0, "", U536-T536), "")</f>
        <v/>
      </c>
      <c r="W536" s="1" t="s">
        <v>65</v>
      </c>
      <c r="X536" s="1" t="s">
        <v>220</v>
      </c>
      <c r="Y536" s="339">
        <v>42130</v>
      </c>
      <c r="Z536" s="175">
        <v>485.83</v>
      </c>
      <c r="AA536" s="173">
        <f>Tabela13[[#This Row],[VALOR/UN]]*Tabela13[[#This Row],[QUAN]]</f>
        <v>971.66</v>
      </c>
      <c r="AB536" s="251" t="str">
        <f>IFERROR(Tabela13[[#This Row],[TOTAL]]/Tabela13[[#This Row],[Km Rodado]],"")</f>
        <v/>
      </c>
    </row>
    <row r="537" spans="1:28" ht="13.5" hidden="1" customHeight="1">
      <c r="A537" s="30" t="s">
        <v>779</v>
      </c>
      <c r="B537" s="30" t="s">
        <v>762</v>
      </c>
      <c r="C537" s="30" t="s">
        <v>415</v>
      </c>
      <c r="D537" s="53">
        <v>45147</v>
      </c>
      <c r="E537" s="53">
        <v>45152</v>
      </c>
      <c r="F537" s="7" t="s">
        <v>11</v>
      </c>
      <c r="G537" s="1" t="s">
        <v>58</v>
      </c>
      <c r="H537" s="1" t="s">
        <v>12</v>
      </c>
      <c r="I537" s="351" t="s">
        <v>111</v>
      </c>
      <c r="J537" s="1">
        <v>2</v>
      </c>
      <c r="K537" s="1">
        <v>15</v>
      </c>
      <c r="L537" s="1" t="s">
        <v>24</v>
      </c>
      <c r="M537" s="1" t="s">
        <v>75</v>
      </c>
      <c r="N537" s="1" t="s">
        <v>291</v>
      </c>
      <c r="O537" s="1" t="s">
        <v>764</v>
      </c>
      <c r="P537" s="1" t="s">
        <v>69</v>
      </c>
      <c r="Q537" s="1" t="s">
        <v>77</v>
      </c>
      <c r="R537" s="24" t="s">
        <v>780</v>
      </c>
      <c r="S537" s="172">
        <v>59562</v>
      </c>
      <c r="T537" s="172">
        <v>62315</v>
      </c>
      <c r="U537" s="172"/>
      <c r="V537" s="45" t="str">
        <f>IFERROR(IF(U537-T537 &lt;= 0, "", U537-T537), "")</f>
        <v/>
      </c>
      <c r="W537" s="1" t="s">
        <v>65</v>
      </c>
      <c r="X537" s="1" t="s">
        <v>220</v>
      </c>
      <c r="Y537" s="339" t="s">
        <v>765</v>
      </c>
      <c r="Z537" s="175">
        <v>284.14999999999998</v>
      </c>
      <c r="AA537" s="173">
        <f>Tabela13[[#This Row],[VALOR/UN]]*Tabela13[[#This Row],[QUAN]]</f>
        <v>568.29999999999995</v>
      </c>
      <c r="AB537" s="251" t="str">
        <f>IFERROR(Tabela13[[#This Row],[TOTAL]]/Tabela13[[#This Row],[Km Rodado]],"")</f>
        <v/>
      </c>
    </row>
    <row r="538" spans="1:28" ht="13.5" hidden="1" customHeight="1">
      <c r="A538" s="30" t="s">
        <v>781</v>
      </c>
      <c r="B538" s="30" t="s">
        <v>782</v>
      </c>
      <c r="C538" s="30" t="s">
        <v>415</v>
      </c>
      <c r="D538" s="53">
        <v>45153</v>
      </c>
      <c r="E538" s="53">
        <v>45155</v>
      </c>
      <c r="F538" s="7" t="s">
        <v>11</v>
      </c>
      <c r="G538" s="1" t="s">
        <v>58</v>
      </c>
      <c r="H538" s="1" t="s">
        <v>5</v>
      </c>
      <c r="I538" s="351" t="s">
        <v>80</v>
      </c>
      <c r="J538" s="1">
        <v>2</v>
      </c>
      <c r="K538" s="1">
        <v>14</v>
      </c>
      <c r="L538" s="1" t="s">
        <v>22</v>
      </c>
      <c r="M538" s="1" t="s">
        <v>783</v>
      </c>
      <c r="N538" s="1" t="s">
        <v>181</v>
      </c>
      <c r="O538" s="1" t="s">
        <v>784</v>
      </c>
      <c r="P538" s="1" t="s">
        <v>69</v>
      </c>
      <c r="Q538" s="1" t="s">
        <v>160</v>
      </c>
      <c r="R538" s="24" t="s">
        <v>459</v>
      </c>
      <c r="S538" s="172">
        <v>117804</v>
      </c>
      <c r="T538" s="172">
        <v>117804</v>
      </c>
      <c r="U538" s="172"/>
      <c r="V538" s="45" t="str">
        <f>IFERROR(IF(U538-T538 &lt;= 0, "", U538-T538), "")</f>
        <v/>
      </c>
      <c r="X538" s="1" t="s">
        <v>155</v>
      </c>
      <c r="Y538" s="339">
        <v>25017</v>
      </c>
      <c r="Z538" s="175">
        <v>288.95999999999998</v>
      </c>
      <c r="AA538" s="173">
        <f>Tabela13[[#This Row],[VALOR/UN]]*Tabela13[[#This Row],[QUAN]]</f>
        <v>577.91999999999996</v>
      </c>
      <c r="AB538" s="251" t="str">
        <f>IFERROR(Tabela13[[#This Row],[TOTAL]]/Tabela13[[#This Row],[Km Rodado]],"")</f>
        <v/>
      </c>
    </row>
    <row r="539" spans="1:28" ht="13.5" hidden="1" customHeight="1">
      <c r="A539" s="30" t="s">
        <v>785</v>
      </c>
      <c r="B539" s="30" t="s">
        <v>786</v>
      </c>
      <c r="C539" s="30" t="s">
        <v>415</v>
      </c>
      <c r="D539" s="53">
        <v>45153</v>
      </c>
      <c r="E539" s="53">
        <v>45155</v>
      </c>
      <c r="F539" s="7" t="s">
        <v>11</v>
      </c>
      <c r="G539" s="1" t="s">
        <v>58</v>
      </c>
      <c r="H539" s="1" t="s">
        <v>5</v>
      </c>
      <c r="I539" s="351" t="s">
        <v>96</v>
      </c>
      <c r="J539" s="1">
        <v>2</v>
      </c>
      <c r="K539" s="1" t="s">
        <v>7</v>
      </c>
      <c r="L539" s="1" t="s">
        <v>24</v>
      </c>
      <c r="M539" s="1" t="s">
        <v>210</v>
      </c>
      <c r="N539" s="1" t="s">
        <v>787</v>
      </c>
      <c r="O539" s="1" t="s">
        <v>788</v>
      </c>
      <c r="P539" s="1" t="s">
        <v>69</v>
      </c>
      <c r="Q539" s="1" t="s">
        <v>601</v>
      </c>
      <c r="R539" s="24" t="s">
        <v>650</v>
      </c>
      <c r="S539" s="172">
        <v>139000</v>
      </c>
      <c r="T539" s="172">
        <v>140544</v>
      </c>
      <c r="U539" s="172"/>
      <c r="V539" s="45" t="str">
        <f>IFERROR(IF(U539-T539 &lt;= 0, "", U539-T539), "")</f>
        <v/>
      </c>
      <c r="W539" s="1" t="s">
        <v>65</v>
      </c>
      <c r="X539" s="1" t="s">
        <v>155</v>
      </c>
      <c r="Y539" s="339">
        <v>567</v>
      </c>
      <c r="Z539" s="175">
        <v>798.58</v>
      </c>
      <c r="AA539" s="173">
        <f>Tabela13[[#This Row],[VALOR/UN]]*Tabela13[[#This Row],[QUAN]]</f>
        <v>1597.16</v>
      </c>
      <c r="AB539" s="251" t="str">
        <f>IFERROR(Tabela13[[#This Row],[TOTAL]]/Tabela13[[#This Row],[Km Rodado]],"")</f>
        <v/>
      </c>
    </row>
    <row r="540" spans="1:28" ht="13.5" hidden="1" customHeight="1">
      <c r="A540" s="30" t="s">
        <v>789</v>
      </c>
      <c r="B540" s="30" t="s">
        <v>790</v>
      </c>
      <c r="C540" s="30" t="s">
        <v>415</v>
      </c>
      <c r="D540" s="53">
        <v>45154</v>
      </c>
      <c r="E540" s="53">
        <v>45166</v>
      </c>
      <c r="F540" s="7" t="s">
        <v>11</v>
      </c>
      <c r="G540" s="1" t="s">
        <v>58</v>
      </c>
      <c r="H540" s="1" t="s">
        <v>5</v>
      </c>
      <c r="I540" s="351" t="s">
        <v>104</v>
      </c>
      <c r="J540" s="1">
        <v>2</v>
      </c>
      <c r="K540" s="1">
        <v>16</v>
      </c>
      <c r="L540" s="1" t="s">
        <v>24</v>
      </c>
      <c r="M540" s="1" t="s">
        <v>143</v>
      </c>
      <c r="N540" s="1" t="s">
        <v>134</v>
      </c>
      <c r="O540" s="1" t="s">
        <v>135</v>
      </c>
      <c r="P540" s="1" t="s">
        <v>69</v>
      </c>
      <c r="Q540" s="1" t="s">
        <v>144</v>
      </c>
      <c r="R540" s="24" t="s">
        <v>791</v>
      </c>
      <c r="S540" s="172">
        <v>68351</v>
      </c>
      <c r="T540" s="172">
        <v>72200</v>
      </c>
      <c r="U540" s="172"/>
      <c r="V540" s="45" t="str">
        <f>IFERROR(IF(U540-T540 &lt;= 0, "", U540-T540), "")</f>
        <v/>
      </c>
      <c r="W540" s="1" t="s">
        <v>65</v>
      </c>
      <c r="X540" s="1" t="s">
        <v>155</v>
      </c>
      <c r="Y540" s="339">
        <v>25026</v>
      </c>
      <c r="Z540" s="175">
        <v>545.03</v>
      </c>
      <c r="AA540" s="173">
        <f>Tabela13[[#This Row],[VALOR/UN]]*Tabela13[[#This Row],[QUAN]]</f>
        <v>1090.06</v>
      </c>
      <c r="AB540" s="251" t="str">
        <f>IFERROR(Tabela13[[#This Row],[TOTAL]]/Tabela13[[#This Row],[Km Rodado]],"")</f>
        <v/>
      </c>
    </row>
    <row r="541" spans="1:28" ht="13.5" hidden="1" customHeight="1">
      <c r="A541" s="30" t="s">
        <v>792</v>
      </c>
      <c r="B541" s="30" t="s">
        <v>793</v>
      </c>
      <c r="C541" s="30" t="s">
        <v>415</v>
      </c>
      <c r="D541" s="53">
        <v>45154</v>
      </c>
      <c r="E541" s="53">
        <v>45166</v>
      </c>
      <c r="F541" s="7" t="s">
        <v>11</v>
      </c>
      <c r="G541" s="1" t="s">
        <v>58</v>
      </c>
      <c r="H541" s="1" t="s">
        <v>5</v>
      </c>
      <c r="I541" s="351" t="s">
        <v>104</v>
      </c>
      <c r="J541" s="1">
        <v>2</v>
      </c>
      <c r="K541" s="1">
        <v>16</v>
      </c>
      <c r="L541" s="1" t="s">
        <v>24</v>
      </c>
      <c r="M541" s="1" t="s">
        <v>143</v>
      </c>
      <c r="N541" s="1" t="s">
        <v>134</v>
      </c>
      <c r="O541" s="1" t="s">
        <v>135</v>
      </c>
      <c r="P541" s="1" t="s">
        <v>69</v>
      </c>
      <c r="Q541" s="1" t="s">
        <v>144</v>
      </c>
      <c r="R541" s="24" t="s">
        <v>791</v>
      </c>
      <c r="S541" s="172">
        <v>68351</v>
      </c>
      <c r="T541" s="172">
        <v>72200</v>
      </c>
      <c r="U541" s="172"/>
      <c r="V541" s="45" t="str">
        <f>IFERROR(IF(U541-T541 &lt;= 0, "", U541-T541), "")</f>
        <v/>
      </c>
      <c r="W541" s="1" t="s">
        <v>65</v>
      </c>
      <c r="X541" s="1" t="s">
        <v>155</v>
      </c>
      <c r="Y541" s="339">
        <v>522</v>
      </c>
      <c r="Z541" s="175">
        <v>534.54999999999995</v>
      </c>
      <c r="AA541" s="173">
        <f>Tabela13[[#This Row],[VALOR/UN]]*Tabela13[[#This Row],[QUAN]]</f>
        <v>1069.0999999999999</v>
      </c>
      <c r="AB541" s="251" t="str">
        <f>IFERROR(Tabela13[[#This Row],[TOTAL]]/Tabela13[[#This Row],[Km Rodado]],"")</f>
        <v/>
      </c>
    </row>
    <row r="542" spans="1:28" ht="13.5" hidden="1" customHeight="1">
      <c r="A542" s="30" t="s">
        <v>794</v>
      </c>
      <c r="B542" s="30" t="s">
        <v>795</v>
      </c>
      <c r="C542" s="186" t="s">
        <v>415</v>
      </c>
      <c r="D542" s="53">
        <v>45155</v>
      </c>
      <c r="E542" s="53" t="s">
        <v>700</v>
      </c>
      <c r="F542" s="7" t="s">
        <v>11</v>
      </c>
      <c r="G542" s="1" t="s">
        <v>58</v>
      </c>
      <c r="H542" s="1" t="s">
        <v>5</v>
      </c>
      <c r="I542" s="351" t="s">
        <v>66</v>
      </c>
      <c r="J542" s="1">
        <v>2</v>
      </c>
      <c r="K542" s="1">
        <v>14</v>
      </c>
      <c r="L542" s="1" t="s">
        <v>24</v>
      </c>
      <c r="M542" s="1" t="s">
        <v>84</v>
      </c>
      <c r="N542" s="1" t="s">
        <v>153</v>
      </c>
      <c r="O542" s="1" t="s">
        <v>154</v>
      </c>
      <c r="P542" s="1" t="s">
        <v>69</v>
      </c>
      <c r="Q542" s="1" t="s">
        <v>87</v>
      </c>
      <c r="R542" s="24" t="s">
        <v>138</v>
      </c>
      <c r="S542" s="172">
        <v>82500</v>
      </c>
      <c r="T542" s="172"/>
      <c r="U542" s="172"/>
      <c r="V542" s="45" t="str">
        <f>IFERROR(IF(U542-T542 &lt;= 0, "", U542-T542), "")</f>
        <v/>
      </c>
      <c r="W542" s="1" t="s">
        <v>65</v>
      </c>
      <c r="X542" s="1" t="s">
        <v>155</v>
      </c>
      <c r="Y542" s="339">
        <v>485</v>
      </c>
      <c r="Z542" s="175">
        <v>236.6</v>
      </c>
      <c r="AA542" s="173">
        <f>Tabela13[[#This Row],[VALOR/UN]]*Tabela13[[#This Row],[QUAN]]</f>
        <v>473.2</v>
      </c>
      <c r="AB542" s="251" t="str">
        <f>IFERROR(Tabela13[[#This Row],[TOTAL]]/Tabela13[[#This Row],[Km Rodado]],"")</f>
        <v/>
      </c>
    </row>
    <row r="543" spans="1:28" ht="13.5" hidden="1" customHeight="1">
      <c r="A543" s="30" t="s">
        <v>796</v>
      </c>
      <c r="B543" s="30" t="s">
        <v>797</v>
      </c>
      <c r="C543" s="186" t="s">
        <v>415</v>
      </c>
      <c r="D543" s="53">
        <v>45155</v>
      </c>
      <c r="E543" s="53" t="s">
        <v>700</v>
      </c>
      <c r="F543" s="7" t="s">
        <v>11</v>
      </c>
      <c r="G543" s="1" t="s">
        <v>58</v>
      </c>
      <c r="H543" s="1" t="s">
        <v>5</v>
      </c>
      <c r="I543" s="351" t="s">
        <v>66</v>
      </c>
      <c r="J543" s="1">
        <v>2</v>
      </c>
      <c r="K543" s="1">
        <v>14</v>
      </c>
      <c r="L543" s="1" t="s">
        <v>22</v>
      </c>
      <c r="M543" s="1" t="s">
        <v>84</v>
      </c>
      <c r="N543" s="1" t="s">
        <v>153</v>
      </c>
      <c r="O543" s="1" t="s">
        <v>154</v>
      </c>
      <c r="P543" s="1" t="s">
        <v>69</v>
      </c>
      <c r="Q543" s="1" t="s">
        <v>87</v>
      </c>
      <c r="R543" s="24" t="s">
        <v>138</v>
      </c>
      <c r="S543" s="172">
        <v>82500</v>
      </c>
      <c r="T543" s="172"/>
      <c r="U543" s="172"/>
      <c r="V543" s="45" t="str">
        <f>IFERROR(IF(U543-T543 &lt;= 0, "", U543-T543), "")</f>
        <v/>
      </c>
      <c r="W543" s="1" t="s">
        <v>65</v>
      </c>
      <c r="X543" s="1" t="s">
        <v>155</v>
      </c>
      <c r="Y543" s="339">
        <v>485</v>
      </c>
      <c r="Z543" s="175">
        <v>236.6</v>
      </c>
      <c r="AA543" s="173">
        <f>Tabela13[[#This Row],[VALOR/UN]]*Tabela13[[#This Row],[QUAN]]</f>
        <v>473.2</v>
      </c>
      <c r="AB543" s="251" t="str">
        <f>IFERROR(Tabela13[[#This Row],[TOTAL]]/Tabela13[[#This Row],[Km Rodado]],"")</f>
        <v/>
      </c>
    </row>
    <row r="544" spans="1:28" ht="13.5" hidden="1" customHeight="1">
      <c r="A544" s="30" t="s">
        <v>798</v>
      </c>
      <c r="B544" s="30" t="s">
        <v>799</v>
      </c>
      <c r="C544" s="30" t="s">
        <v>415</v>
      </c>
      <c r="D544" s="53">
        <v>45155</v>
      </c>
      <c r="E544" s="53" t="s">
        <v>700</v>
      </c>
      <c r="F544" s="7" t="s">
        <v>11</v>
      </c>
      <c r="G544" s="1" t="s">
        <v>58</v>
      </c>
      <c r="H544" s="1" t="s">
        <v>5</v>
      </c>
      <c r="I544" s="351" t="s">
        <v>66</v>
      </c>
      <c r="J544" s="1">
        <v>2</v>
      </c>
      <c r="K544" s="1">
        <v>15</v>
      </c>
      <c r="L544" s="1" t="s">
        <v>22</v>
      </c>
      <c r="M544" s="1" t="s">
        <v>75</v>
      </c>
      <c r="N544" s="1" t="s">
        <v>291</v>
      </c>
      <c r="O544" s="1" t="s">
        <v>764</v>
      </c>
      <c r="P544" s="1" t="s">
        <v>69</v>
      </c>
      <c r="Q544" s="1" t="s">
        <v>77</v>
      </c>
      <c r="R544" s="24" t="s">
        <v>800</v>
      </c>
      <c r="S544" s="172">
        <v>26000</v>
      </c>
      <c r="T544" s="172"/>
      <c r="U544" s="172"/>
      <c r="V544" s="45" t="str">
        <f>IFERROR(IF(U544-T544 &lt;= 0, "", U544-T544), "")</f>
        <v/>
      </c>
      <c r="W544" s="1" t="s">
        <v>65</v>
      </c>
      <c r="X544" s="1" t="s">
        <v>220</v>
      </c>
      <c r="Y544" s="339" t="s">
        <v>765</v>
      </c>
      <c r="Z544" s="175">
        <v>284.14999999999998</v>
      </c>
      <c r="AA544" s="173">
        <f>Tabela13[[#This Row],[VALOR/UN]]*Tabela13[[#This Row],[QUAN]]</f>
        <v>568.29999999999995</v>
      </c>
      <c r="AB544" s="251" t="str">
        <f>IFERROR(Tabela13[[#This Row],[TOTAL]]/Tabela13[[#This Row],[Km Rodado]],"")</f>
        <v/>
      </c>
    </row>
    <row r="545" spans="1:28" ht="13.5" hidden="1" customHeight="1">
      <c r="A545" s="30" t="s">
        <v>801</v>
      </c>
      <c r="B545" s="30" t="s">
        <v>802</v>
      </c>
      <c r="C545" s="30" t="s">
        <v>415</v>
      </c>
      <c r="D545" s="53">
        <v>45155</v>
      </c>
      <c r="E545" s="53" t="s">
        <v>700</v>
      </c>
      <c r="F545" s="7" t="s">
        <v>11</v>
      </c>
      <c r="G545" s="1" t="s">
        <v>58</v>
      </c>
      <c r="H545" s="1" t="s">
        <v>5</v>
      </c>
      <c r="I545" s="351" t="s">
        <v>66</v>
      </c>
      <c r="J545" s="1">
        <v>2</v>
      </c>
      <c r="K545" s="1">
        <v>15</v>
      </c>
      <c r="L545" s="1" t="s">
        <v>24</v>
      </c>
      <c r="M545" s="1" t="s">
        <v>75</v>
      </c>
      <c r="N545" s="1" t="s">
        <v>291</v>
      </c>
      <c r="O545" s="1" t="s">
        <v>764</v>
      </c>
      <c r="P545" s="1" t="s">
        <v>69</v>
      </c>
      <c r="Q545" s="1" t="s">
        <v>77</v>
      </c>
      <c r="R545" s="24" t="s">
        <v>800</v>
      </c>
      <c r="S545" s="172">
        <v>26000</v>
      </c>
      <c r="T545" s="172"/>
      <c r="U545" s="172"/>
      <c r="V545" s="45" t="str">
        <f>IFERROR(IF(U545-T545 &lt;= 0, "", U545-T545), "")</f>
        <v/>
      </c>
      <c r="W545" s="1" t="s">
        <v>65</v>
      </c>
      <c r="X545" s="1" t="s">
        <v>220</v>
      </c>
      <c r="Y545" s="339" t="s">
        <v>765</v>
      </c>
      <c r="Z545" s="175">
        <v>284.14999999999998</v>
      </c>
      <c r="AA545" s="173">
        <f>Tabela13[[#This Row],[VALOR/UN]]*Tabela13[[#This Row],[QUAN]]</f>
        <v>568.29999999999995</v>
      </c>
      <c r="AB545" s="251" t="str">
        <f>IFERROR(Tabela13[[#This Row],[TOTAL]]/Tabela13[[#This Row],[Km Rodado]],"")</f>
        <v/>
      </c>
    </row>
    <row r="546" spans="1:28" ht="13.5" hidden="1" customHeight="1">
      <c r="A546" s="30" t="s">
        <v>803</v>
      </c>
      <c r="B546" s="30" t="s">
        <v>790</v>
      </c>
      <c r="C546" s="186" t="s">
        <v>415</v>
      </c>
      <c r="D546" s="53">
        <v>45159</v>
      </c>
      <c r="E546" s="53" t="s">
        <v>700</v>
      </c>
      <c r="F546" s="7" t="s">
        <v>11</v>
      </c>
      <c r="G546" s="1" t="s">
        <v>58</v>
      </c>
      <c r="H546" s="1" t="s">
        <v>5</v>
      </c>
      <c r="I546" s="351" t="s">
        <v>80</v>
      </c>
      <c r="J546" s="1">
        <v>2</v>
      </c>
      <c r="K546" s="1">
        <v>16</v>
      </c>
      <c r="L546" s="1" t="s">
        <v>24</v>
      </c>
      <c r="M546" s="1" t="s">
        <v>143</v>
      </c>
      <c r="N546" s="1" t="s">
        <v>134</v>
      </c>
      <c r="O546" s="1" t="s">
        <v>135</v>
      </c>
      <c r="P546" s="1" t="s">
        <v>69</v>
      </c>
      <c r="Q546" s="1" t="s">
        <v>162</v>
      </c>
      <c r="R546" s="24" t="s">
        <v>427</v>
      </c>
      <c r="S546" s="172">
        <v>179519</v>
      </c>
      <c r="T546" s="172"/>
      <c r="U546" s="172"/>
      <c r="V546" s="45" t="str">
        <f>IFERROR(IF(U546-T546 &lt;= 0, "", U546-T546), "")</f>
        <v/>
      </c>
      <c r="W546" s="1" t="s">
        <v>65</v>
      </c>
      <c r="X546" s="1" t="s">
        <v>155</v>
      </c>
      <c r="Y546" s="339">
        <v>25047</v>
      </c>
      <c r="Z546" s="175">
        <v>545.03</v>
      </c>
      <c r="AA546" s="173">
        <f>Tabela13[[#This Row],[VALOR/UN]]*Tabela13[[#This Row],[QUAN]]</f>
        <v>1090.06</v>
      </c>
      <c r="AB546" s="251" t="str">
        <f>IFERROR(Tabela13[[#This Row],[TOTAL]]/Tabela13[[#This Row],[Km Rodado]],"")</f>
        <v/>
      </c>
    </row>
    <row r="547" spans="1:28" ht="13.5" hidden="1" customHeight="1">
      <c r="A547" s="30" t="s">
        <v>804</v>
      </c>
      <c r="B547" s="30" t="s">
        <v>805</v>
      </c>
      <c r="C547" s="186" t="s">
        <v>415</v>
      </c>
      <c r="D547" s="53">
        <v>45159</v>
      </c>
      <c r="E547" s="53">
        <v>45166</v>
      </c>
      <c r="F547" s="7" t="s">
        <v>11</v>
      </c>
      <c r="G547" s="1" t="s">
        <v>58</v>
      </c>
      <c r="H547" s="1" t="s">
        <v>5</v>
      </c>
      <c r="I547" s="351" t="s">
        <v>59</v>
      </c>
      <c r="J547" s="1">
        <v>2</v>
      </c>
      <c r="K547" s="1">
        <v>16</v>
      </c>
      <c r="L547" s="1" t="s">
        <v>22</v>
      </c>
      <c r="M547" s="1" t="s">
        <v>60</v>
      </c>
      <c r="N547" s="1" t="s">
        <v>153</v>
      </c>
      <c r="O547" s="1" t="s">
        <v>154</v>
      </c>
      <c r="P547" s="1" t="s">
        <v>69</v>
      </c>
      <c r="Q547" s="1" t="s">
        <v>63</v>
      </c>
      <c r="R547" s="24" t="s">
        <v>385</v>
      </c>
      <c r="S547" s="172">
        <v>158283</v>
      </c>
      <c r="T547" s="172">
        <v>158455</v>
      </c>
      <c r="U547" s="172"/>
      <c r="V547" s="45" t="str">
        <f>IFERROR(IF(U547-T547 &lt;= 0, "", U547-T547), "")</f>
        <v/>
      </c>
      <c r="W547" s="1" t="s">
        <v>65</v>
      </c>
      <c r="X547" s="1" t="s">
        <v>220</v>
      </c>
      <c r="Y547" s="339">
        <v>42130</v>
      </c>
      <c r="Z547" s="175">
        <v>485.83</v>
      </c>
      <c r="AA547" s="173">
        <f>Tabela13[[#This Row],[VALOR/UN]]*Tabela13[[#This Row],[QUAN]]</f>
        <v>971.66</v>
      </c>
      <c r="AB547" s="251" t="str">
        <f>IFERROR(Tabela13[[#This Row],[TOTAL]]/Tabela13[[#This Row],[Km Rodado]],"")</f>
        <v/>
      </c>
    </row>
    <row r="548" spans="1:28" ht="13.5" hidden="1" customHeight="1">
      <c r="A548" s="30" t="s">
        <v>806</v>
      </c>
      <c r="B548" s="30" t="s">
        <v>703</v>
      </c>
      <c r="C548" s="30" t="s">
        <v>415</v>
      </c>
      <c r="D548" s="53">
        <v>45159</v>
      </c>
      <c r="E548" s="53">
        <v>45166</v>
      </c>
      <c r="F548" s="7" t="s">
        <v>11</v>
      </c>
      <c r="G548" s="1" t="s">
        <v>58</v>
      </c>
      <c r="H548" s="1" t="s">
        <v>5</v>
      </c>
      <c r="I548" s="351" t="s">
        <v>59</v>
      </c>
      <c r="J548" s="1">
        <v>2</v>
      </c>
      <c r="K548" s="1">
        <v>16</v>
      </c>
      <c r="L548" s="1" t="s">
        <v>22</v>
      </c>
      <c r="M548" s="1" t="s">
        <v>60</v>
      </c>
      <c r="N548" s="1" t="s">
        <v>67</v>
      </c>
      <c r="O548" s="1" t="s">
        <v>68</v>
      </c>
      <c r="P548" s="1" t="s">
        <v>69</v>
      </c>
      <c r="Q548" s="1" t="s">
        <v>63</v>
      </c>
      <c r="R548" s="24" t="s">
        <v>383</v>
      </c>
      <c r="S548" s="172">
        <v>94432</v>
      </c>
      <c r="T548" s="172">
        <v>94754</v>
      </c>
      <c r="U548" s="172"/>
      <c r="V548" s="45" t="str">
        <f>IFERROR(IF(U548-T548 &lt;= 0, "", U548-T548), "")</f>
        <v/>
      </c>
      <c r="W548" s="1" t="s">
        <v>65</v>
      </c>
      <c r="X548" s="1" t="s">
        <v>71</v>
      </c>
      <c r="Y548" s="339">
        <v>1394</v>
      </c>
      <c r="Z548" s="175">
        <v>598</v>
      </c>
      <c r="AA548" s="173">
        <f>Tabela13[[#This Row],[VALOR/UN]]*Tabela13[[#This Row],[QUAN]]</f>
        <v>1196</v>
      </c>
      <c r="AB548" s="251" t="str">
        <f>IFERROR(Tabela13[[#This Row],[TOTAL]]/Tabela13[[#This Row],[Km Rodado]],"")</f>
        <v/>
      </c>
    </row>
    <row r="549" spans="1:28" ht="13.5" hidden="1" customHeight="1">
      <c r="A549" s="30" t="s">
        <v>807</v>
      </c>
      <c r="B549" s="30" t="s">
        <v>703</v>
      </c>
      <c r="C549" s="30" t="s">
        <v>415</v>
      </c>
      <c r="D549" s="53">
        <v>45159</v>
      </c>
      <c r="E549" s="53">
        <v>45166</v>
      </c>
      <c r="F549" s="7" t="s">
        <v>11</v>
      </c>
      <c r="G549" s="1" t="s">
        <v>58</v>
      </c>
      <c r="H549" s="1" t="s">
        <v>5</v>
      </c>
      <c r="I549" s="351" t="s">
        <v>59</v>
      </c>
      <c r="J549" s="1">
        <v>2</v>
      </c>
      <c r="K549" s="1">
        <v>16</v>
      </c>
      <c r="L549" s="1" t="s">
        <v>24</v>
      </c>
      <c r="M549" s="1" t="s">
        <v>60</v>
      </c>
      <c r="N549" s="1" t="s">
        <v>67</v>
      </c>
      <c r="O549" s="1" t="s">
        <v>68</v>
      </c>
      <c r="P549" s="1" t="s">
        <v>69</v>
      </c>
      <c r="Q549" s="1" t="s">
        <v>63</v>
      </c>
      <c r="R549" s="24" t="s">
        <v>383</v>
      </c>
      <c r="S549" s="172">
        <v>94432</v>
      </c>
      <c r="T549" s="172">
        <v>94754</v>
      </c>
      <c r="U549" s="172"/>
      <c r="V549" s="45" t="str">
        <f>IFERROR(IF(U549-T549 &lt;= 0, "", U549-T549), "")</f>
        <v/>
      </c>
      <c r="W549" s="1" t="s">
        <v>65</v>
      </c>
      <c r="X549" s="1" t="s">
        <v>71</v>
      </c>
      <c r="Y549" s="339">
        <v>1394</v>
      </c>
      <c r="Z549" s="175">
        <v>598</v>
      </c>
      <c r="AA549" s="173">
        <f>Tabela13[[#This Row],[VALOR/UN]]*Tabela13[[#This Row],[QUAN]]</f>
        <v>1196</v>
      </c>
      <c r="AB549" s="251" t="str">
        <f>IFERROR(Tabela13[[#This Row],[TOTAL]]/Tabela13[[#This Row],[Km Rodado]],"")</f>
        <v/>
      </c>
    </row>
    <row r="550" spans="1:28" ht="13.5" hidden="1" customHeight="1">
      <c r="A550" s="30" t="s">
        <v>808</v>
      </c>
      <c r="B550" s="30" t="s">
        <v>652</v>
      </c>
      <c r="C550" s="30" t="s">
        <v>415</v>
      </c>
      <c r="D550" s="53">
        <v>45161</v>
      </c>
      <c r="E550" s="53">
        <v>45190</v>
      </c>
      <c r="F550" s="7" t="s">
        <v>11</v>
      </c>
      <c r="G550" s="1" t="s">
        <v>58</v>
      </c>
      <c r="H550" s="1" t="s">
        <v>12</v>
      </c>
      <c r="I550" s="351" t="s">
        <v>99</v>
      </c>
      <c r="J550" s="1">
        <v>2</v>
      </c>
      <c r="K550" s="1">
        <v>14</v>
      </c>
      <c r="L550" s="1" t="s">
        <v>24</v>
      </c>
      <c r="M550" s="1" t="s">
        <v>84</v>
      </c>
      <c r="N550" s="1" t="s">
        <v>153</v>
      </c>
      <c r="O550" s="1" t="s">
        <v>154</v>
      </c>
      <c r="P550" s="1" t="s">
        <v>69</v>
      </c>
      <c r="Q550" s="1" t="s">
        <v>87</v>
      </c>
      <c r="R550" s="24" t="s">
        <v>244</v>
      </c>
      <c r="S550" s="172">
        <v>161300</v>
      </c>
      <c r="T550" s="172">
        <v>162327</v>
      </c>
      <c r="U550" s="172"/>
      <c r="V550" s="45" t="str">
        <f>IFERROR(IF(U550-T550 &lt;= 0, "", U550-T550), "")</f>
        <v/>
      </c>
      <c r="W550" s="1" t="s">
        <v>65</v>
      </c>
      <c r="X550" s="1" t="s">
        <v>155</v>
      </c>
      <c r="Y550" s="339">
        <v>412</v>
      </c>
      <c r="Z550" s="175">
        <v>241.59</v>
      </c>
      <c r="AA550" s="173">
        <f>Tabela13[[#This Row],[VALOR/UN]]*Tabela13[[#This Row],[QUAN]]</f>
        <v>483.18</v>
      </c>
      <c r="AB550" s="251" t="str">
        <f>IFERROR(Tabela13[[#This Row],[TOTAL]]/Tabela13[[#This Row],[Km Rodado]],"")</f>
        <v/>
      </c>
    </row>
    <row r="551" spans="1:28" ht="13.5" hidden="1" customHeight="1">
      <c r="A551" s="30" t="s">
        <v>809</v>
      </c>
      <c r="B551" s="30" t="s">
        <v>810</v>
      </c>
      <c r="C551" s="30" t="s">
        <v>415</v>
      </c>
      <c r="D551" s="53">
        <v>45161</v>
      </c>
      <c r="E551" s="53" t="s">
        <v>700</v>
      </c>
      <c r="F551" s="7" t="s">
        <v>11</v>
      </c>
      <c r="G551" s="1" t="s">
        <v>58</v>
      </c>
      <c r="H551" s="1" t="s">
        <v>5</v>
      </c>
      <c r="I551" s="351" t="s">
        <v>80</v>
      </c>
      <c r="J551" s="1">
        <v>2</v>
      </c>
      <c r="K551" s="1" t="s">
        <v>7</v>
      </c>
      <c r="L551" s="1" t="s">
        <v>24</v>
      </c>
      <c r="M551" s="1" t="s">
        <v>133</v>
      </c>
      <c r="N551" s="1" t="s">
        <v>787</v>
      </c>
      <c r="O551" s="1" t="s">
        <v>811</v>
      </c>
      <c r="P551" s="1" t="s">
        <v>69</v>
      </c>
      <c r="Q551" s="1" t="s">
        <v>636</v>
      </c>
      <c r="R551" s="24" t="s">
        <v>812</v>
      </c>
      <c r="S551" s="172">
        <v>70506</v>
      </c>
      <c r="T551" s="172"/>
      <c r="U551" s="172"/>
      <c r="V551" s="45" t="str">
        <f>IFERROR(IF(U551-T551 &lt;= 0, "", U551-T551), "")</f>
        <v/>
      </c>
      <c r="W551" s="1" t="s">
        <v>65</v>
      </c>
      <c r="X551" s="1" t="s">
        <v>155</v>
      </c>
      <c r="Y551" s="339">
        <v>596</v>
      </c>
      <c r="Z551" s="175">
        <v>684.8</v>
      </c>
      <c r="AA551" s="173">
        <f>Tabela13[[#This Row],[VALOR/UN]]*Tabela13[[#This Row],[QUAN]]</f>
        <v>1369.6</v>
      </c>
      <c r="AB551" s="251" t="str">
        <f>IFERROR(Tabela13[[#This Row],[TOTAL]]/Tabela13[[#This Row],[Km Rodado]],"")</f>
        <v/>
      </c>
    </row>
    <row r="552" spans="1:28" ht="13.5" hidden="1" customHeight="1">
      <c r="A552" s="30" t="s">
        <v>813</v>
      </c>
      <c r="B552" s="30" t="s">
        <v>814</v>
      </c>
      <c r="C552" s="30" t="s">
        <v>415</v>
      </c>
      <c r="D552" s="53">
        <v>45161</v>
      </c>
      <c r="E552" s="53">
        <v>45189</v>
      </c>
      <c r="F552" s="7" t="s">
        <v>11</v>
      </c>
      <c r="G552" s="1" t="s">
        <v>58</v>
      </c>
      <c r="H552" s="1" t="s">
        <v>5</v>
      </c>
      <c r="I552" s="351" t="s">
        <v>99</v>
      </c>
      <c r="J552" s="1">
        <v>2</v>
      </c>
      <c r="K552" s="1">
        <v>15</v>
      </c>
      <c r="L552" s="1" t="s">
        <v>22</v>
      </c>
      <c r="M552" s="1" t="s">
        <v>75</v>
      </c>
      <c r="N552" s="1" t="s">
        <v>291</v>
      </c>
      <c r="O552" s="1" t="s">
        <v>764</v>
      </c>
      <c r="P552" s="1" t="s">
        <v>69</v>
      </c>
      <c r="Q552" s="1" t="s">
        <v>77</v>
      </c>
      <c r="R552" s="24" t="s">
        <v>815</v>
      </c>
      <c r="S552" s="172">
        <v>50200</v>
      </c>
      <c r="T552" s="172">
        <v>128365</v>
      </c>
      <c r="U552" s="172"/>
      <c r="V552" s="45" t="str">
        <f>IFERROR(IF(U552-T552 &lt;= 0, "", U552-T552), "")</f>
        <v/>
      </c>
      <c r="W552" s="1" t="s">
        <v>65</v>
      </c>
      <c r="X552" s="1" t="s">
        <v>220</v>
      </c>
      <c r="Y552" s="339" t="s">
        <v>765</v>
      </c>
      <c r="Z552" s="175">
        <v>284.14999999999998</v>
      </c>
      <c r="AA552" s="173">
        <f>Tabela13[[#This Row],[VALOR/UN]]*Tabela13[[#This Row],[QUAN]]</f>
        <v>568.29999999999995</v>
      </c>
      <c r="AB552" s="251" t="str">
        <f>IFERROR(Tabela13[[#This Row],[TOTAL]]/Tabela13[[#This Row],[Km Rodado]],"")</f>
        <v/>
      </c>
    </row>
    <row r="553" spans="1:28" ht="13.5" hidden="1" customHeight="1">
      <c r="A553" s="30" t="s">
        <v>816</v>
      </c>
      <c r="B553" s="30" t="s">
        <v>802</v>
      </c>
      <c r="C553" s="30" t="s">
        <v>415</v>
      </c>
      <c r="D553" s="53">
        <v>45161</v>
      </c>
      <c r="E553" s="53">
        <v>45189</v>
      </c>
      <c r="F553" s="7" t="s">
        <v>11</v>
      </c>
      <c r="G553" s="1" t="s">
        <v>58</v>
      </c>
      <c r="H553" s="1" t="s">
        <v>5</v>
      </c>
      <c r="I553" s="351" t="s">
        <v>99</v>
      </c>
      <c r="J553" s="1">
        <v>2</v>
      </c>
      <c r="K553" s="1">
        <v>15</v>
      </c>
      <c r="L553" s="1" t="s">
        <v>24</v>
      </c>
      <c r="M553" s="1" t="s">
        <v>75</v>
      </c>
      <c r="N553" s="1" t="s">
        <v>291</v>
      </c>
      <c r="O553" s="1" t="s">
        <v>764</v>
      </c>
      <c r="P553" s="1" t="s">
        <v>69</v>
      </c>
      <c r="Q553" s="1" t="s">
        <v>77</v>
      </c>
      <c r="R553" s="24" t="s">
        <v>815</v>
      </c>
      <c r="S553" s="172">
        <v>50200</v>
      </c>
      <c r="T553" s="172">
        <v>128365</v>
      </c>
      <c r="U553" s="172"/>
      <c r="V553" s="45" t="str">
        <f>IFERROR(IF(U553-T553 &lt;= 0, "", U553-T553), "")</f>
        <v/>
      </c>
      <c r="W553" s="1" t="s">
        <v>65</v>
      </c>
      <c r="X553" s="1" t="s">
        <v>220</v>
      </c>
      <c r="Y553" s="339" t="s">
        <v>765</v>
      </c>
      <c r="Z553" s="175">
        <v>284.14999999999998</v>
      </c>
      <c r="AA553" s="173">
        <f>Tabela13[[#This Row],[VALOR/UN]]*Tabela13[[#This Row],[QUAN]]</f>
        <v>568.29999999999995</v>
      </c>
      <c r="AB553" s="251" t="str">
        <f>IFERROR(Tabela13[[#This Row],[TOTAL]]/Tabela13[[#This Row],[Km Rodado]],"")</f>
        <v/>
      </c>
    </row>
    <row r="554" spans="1:28" ht="13.5" hidden="1" customHeight="1">
      <c r="A554" s="30" t="s">
        <v>817</v>
      </c>
      <c r="B554" s="30" t="s">
        <v>818</v>
      </c>
      <c r="C554" s="30" t="s">
        <v>415</v>
      </c>
      <c r="D554" s="53">
        <v>45162</v>
      </c>
      <c r="E554" s="53" t="s">
        <v>700</v>
      </c>
      <c r="F554" s="7" t="s">
        <v>11</v>
      </c>
      <c r="G554" s="1" t="s">
        <v>58</v>
      </c>
      <c r="H554" s="1" t="s">
        <v>5</v>
      </c>
      <c r="I554" s="351" t="s">
        <v>96</v>
      </c>
      <c r="J554" s="1">
        <v>2</v>
      </c>
      <c r="K554" s="1">
        <v>15</v>
      </c>
      <c r="L554" s="1" t="s">
        <v>24</v>
      </c>
      <c r="M554" s="1" t="s">
        <v>75</v>
      </c>
      <c r="N554" s="1" t="s">
        <v>153</v>
      </c>
      <c r="O554" s="1" t="s">
        <v>474</v>
      </c>
      <c r="P554" s="1" t="s">
        <v>69</v>
      </c>
      <c r="Q554" s="1" t="s">
        <v>77</v>
      </c>
      <c r="R554" s="24" t="s">
        <v>568</v>
      </c>
      <c r="S554" s="172">
        <v>72150</v>
      </c>
      <c r="T554" s="172"/>
      <c r="U554" s="172"/>
      <c r="V554" s="45" t="str">
        <f>IFERROR(IF(U554-T554 &lt;= 0, "", U554-T554), "")</f>
        <v/>
      </c>
      <c r="W554" s="1" t="s">
        <v>65</v>
      </c>
      <c r="X554" s="1" t="s">
        <v>220</v>
      </c>
      <c r="Y554" s="339">
        <v>41077</v>
      </c>
      <c r="Z554" s="175">
        <v>288.06</v>
      </c>
      <c r="AA554" s="173">
        <f>Tabela13[[#This Row],[VALOR/UN]]*Tabela13[[#This Row],[QUAN]]</f>
        <v>576.12</v>
      </c>
      <c r="AB554" s="251" t="str">
        <f>IFERROR(Tabela13[[#This Row],[TOTAL]]/Tabela13[[#This Row],[Km Rodado]],"")</f>
        <v/>
      </c>
    </row>
    <row r="555" spans="1:28" ht="13.5" hidden="1" customHeight="1">
      <c r="A555" s="30" t="s">
        <v>819</v>
      </c>
      <c r="B555" s="30" t="s">
        <v>820</v>
      </c>
      <c r="C555" s="186" t="s">
        <v>415</v>
      </c>
      <c r="D555" s="53">
        <v>45163</v>
      </c>
      <c r="E555" s="53">
        <v>45168</v>
      </c>
      <c r="F555" s="7" t="s">
        <v>11</v>
      </c>
      <c r="G555" s="1" t="s">
        <v>58</v>
      </c>
      <c r="H555" s="1" t="s">
        <v>5</v>
      </c>
      <c r="I555" s="351" t="s">
        <v>104</v>
      </c>
      <c r="J555" s="1">
        <v>2</v>
      </c>
      <c r="K555" s="1">
        <v>16</v>
      </c>
      <c r="L555" s="1" t="s">
        <v>24</v>
      </c>
      <c r="M555" s="1" t="s">
        <v>143</v>
      </c>
      <c r="N555" s="1" t="s">
        <v>134</v>
      </c>
      <c r="O555" s="1" t="s">
        <v>135</v>
      </c>
      <c r="P555" s="1" t="s">
        <v>69</v>
      </c>
      <c r="Q555" s="1" t="s">
        <v>144</v>
      </c>
      <c r="R555" s="24" t="s">
        <v>491</v>
      </c>
      <c r="S555" s="172">
        <v>59000</v>
      </c>
      <c r="T555" s="172">
        <v>59800</v>
      </c>
      <c r="U555" s="172"/>
      <c r="V555" s="45" t="str">
        <f>IFERROR(IF(U555-T555 &lt;= 0, "", U555-T555), "")</f>
        <v/>
      </c>
      <c r="W555" s="1" t="s">
        <v>65</v>
      </c>
      <c r="X555" s="1" t="s">
        <v>155</v>
      </c>
      <c r="Y555" s="339">
        <v>623</v>
      </c>
      <c r="Z555" s="175">
        <v>544.71</v>
      </c>
      <c r="AA555" s="173">
        <f>Tabela13[[#This Row],[VALOR/UN]]*Tabela13[[#This Row],[QUAN]]</f>
        <v>1089.42</v>
      </c>
      <c r="AB555" s="251" t="str">
        <f>IFERROR(Tabela13[[#This Row],[TOTAL]]/Tabela13[[#This Row],[Km Rodado]],"")</f>
        <v/>
      </c>
    </row>
    <row r="556" spans="1:28" ht="13.5" hidden="1" customHeight="1">
      <c r="A556" s="30" t="s">
        <v>821</v>
      </c>
      <c r="B556" s="30" t="s">
        <v>762</v>
      </c>
      <c r="C556" s="30" t="s">
        <v>415</v>
      </c>
      <c r="D556" s="53">
        <v>45163</v>
      </c>
      <c r="E556" s="53">
        <v>45168</v>
      </c>
      <c r="F556" s="7" t="s">
        <v>11</v>
      </c>
      <c r="G556" s="1" t="s">
        <v>58</v>
      </c>
      <c r="H556" s="1" t="s">
        <v>5</v>
      </c>
      <c r="I556" s="351" t="s">
        <v>96</v>
      </c>
      <c r="J556" s="1">
        <v>1</v>
      </c>
      <c r="K556" s="1">
        <v>16</v>
      </c>
      <c r="L556" s="1" t="s">
        <v>22</v>
      </c>
      <c r="M556" s="1" t="s">
        <v>60</v>
      </c>
      <c r="N556" s="1" t="s">
        <v>153</v>
      </c>
      <c r="O556" s="1" t="s">
        <v>154</v>
      </c>
      <c r="P556" s="1" t="s">
        <v>69</v>
      </c>
      <c r="Q556" s="1" t="s">
        <v>63</v>
      </c>
      <c r="R556" s="24" t="s">
        <v>128</v>
      </c>
      <c r="S556" s="172">
        <v>140500</v>
      </c>
      <c r="T556" s="172">
        <v>137461</v>
      </c>
      <c r="U556" s="172"/>
      <c r="V556" s="45" t="str">
        <f>IFERROR(IF(U556-T556 &lt;= 0, "", U556-T556), "")</f>
        <v/>
      </c>
      <c r="W556" s="1" t="s">
        <v>65</v>
      </c>
      <c r="X556" s="1" t="s">
        <v>220</v>
      </c>
      <c r="Y556" s="339">
        <v>42130</v>
      </c>
      <c r="Z556" s="175">
        <v>524.88</v>
      </c>
      <c r="AA556" s="173">
        <f>Tabela13[[#This Row],[VALOR/UN]]*Tabela13[[#This Row],[QUAN]]</f>
        <v>524.88</v>
      </c>
      <c r="AB556" s="251" t="str">
        <f>IFERROR(Tabela13[[#This Row],[TOTAL]]/Tabela13[[#This Row],[Km Rodado]],"")</f>
        <v/>
      </c>
    </row>
    <row r="557" spans="1:28" ht="13.5" hidden="1" customHeight="1">
      <c r="A557" s="30" t="s">
        <v>822</v>
      </c>
      <c r="B557" s="30" t="s">
        <v>762</v>
      </c>
      <c r="C557" s="30" t="s">
        <v>415</v>
      </c>
      <c r="D557" s="53">
        <v>45163</v>
      </c>
      <c r="E557" s="53">
        <v>45168</v>
      </c>
      <c r="F557" s="7" t="s">
        <v>11</v>
      </c>
      <c r="G557" s="1" t="s">
        <v>58</v>
      </c>
      <c r="H557" s="1" t="s">
        <v>5</v>
      </c>
      <c r="I557" s="351" t="s">
        <v>96</v>
      </c>
      <c r="J557" s="1">
        <v>1</v>
      </c>
      <c r="K557" s="1">
        <v>16</v>
      </c>
      <c r="L557" s="1" t="s">
        <v>22</v>
      </c>
      <c r="M557" s="1" t="s">
        <v>60</v>
      </c>
      <c r="N557" s="1" t="s">
        <v>153</v>
      </c>
      <c r="O557" s="1" t="s">
        <v>154</v>
      </c>
      <c r="P557" s="1" t="s">
        <v>69</v>
      </c>
      <c r="Q557" s="1" t="s">
        <v>63</v>
      </c>
      <c r="R557" s="24" t="s">
        <v>128</v>
      </c>
      <c r="S557" s="172">
        <v>140500</v>
      </c>
      <c r="T557" s="172">
        <v>137461</v>
      </c>
      <c r="U557" s="172"/>
      <c r="V557" s="45" t="str">
        <f>IFERROR(IF(U557-T557 &lt;= 0, "", U557-T557), "")</f>
        <v/>
      </c>
      <c r="W557" s="1" t="s">
        <v>65</v>
      </c>
      <c r="X557" s="1" t="s">
        <v>220</v>
      </c>
      <c r="Y557" s="339">
        <v>39409</v>
      </c>
      <c r="Z557" s="175">
        <v>491.85</v>
      </c>
      <c r="AA557" s="173">
        <f>Tabela13[[#This Row],[VALOR/UN]]*Tabela13[[#This Row],[QUAN]]</f>
        <v>491.85</v>
      </c>
      <c r="AB557" s="251" t="str">
        <f>IFERROR(Tabela13[[#This Row],[TOTAL]]/Tabela13[[#This Row],[Km Rodado]],"")</f>
        <v/>
      </c>
    </row>
    <row r="558" spans="1:28" ht="13.5" hidden="1" customHeight="1">
      <c r="A558" s="30" t="s">
        <v>823</v>
      </c>
      <c r="B558" s="30" t="s">
        <v>728</v>
      </c>
      <c r="C558" s="30" t="s">
        <v>415</v>
      </c>
      <c r="D558" s="53">
        <v>45163</v>
      </c>
      <c r="E558" s="53">
        <v>45166</v>
      </c>
      <c r="F558" s="7" t="s">
        <v>11</v>
      </c>
      <c r="G558" s="1" t="s">
        <v>58</v>
      </c>
      <c r="H558" s="1" t="s">
        <v>5</v>
      </c>
      <c r="I558" s="351" t="s">
        <v>104</v>
      </c>
      <c r="J558" s="1">
        <v>2</v>
      </c>
      <c r="K558" s="1">
        <v>15</v>
      </c>
      <c r="L558" s="1" t="s">
        <v>24</v>
      </c>
      <c r="M558" s="1" t="s">
        <v>75</v>
      </c>
      <c r="N558" s="1" t="s">
        <v>153</v>
      </c>
      <c r="O558" s="1" t="s">
        <v>474</v>
      </c>
      <c r="P558" s="1" t="s">
        <v>69</v>
      </c>
      <c r="Q558" s="1" t="s">
        <v>77</v>
      </c>
      <c r="R558" s="24" t="s">
        <v>824</v>
      </c>
      <c r="S558" s="172">
        <v>36890</v>
      </c>
      <c r="T558" s="172">
        <v>37000</v>
      </c>
      <c r="U558" s="172"/>
      <c r="V558" s="45" t="str">
        <f>IFERROR(IF(U558-T558 &lt;= 0, "", U558-T558), "")</f>
        <v/>
      </c>
      <c r="W558" s="1" t="s">
        <v>65</v>
      </c>
      <c r="X558" s="1" t="s">
        <v>155</v>
      </c>
      <c r="Y558" s="339" t="s">
        <v>825</v>
      </c>
      <c r="Z558" s="175">
        <v>295.16000000000003</v>
      </c>
      <c r="AA558" s="173">
        <f>Tabela13[[#This Row],[VALOR/UN]]*Tabela13[[#This Row],[QUAN]]</f>
        <v>590.32000000000005</v>
      </c>
      <c r="AB558" s="251" t="str">
        <f>IFERROR(Tabela13[[#This Row],[TOTAL]]/Tabela13[[#This Row],[Km Rodado]],"")</f>
        <v/>
      </c>
    </row>
    <row r="559" spans="1:28" ht="13.5" hidden="1" customHeight="1">
      <c r="A559" s="30" t="s">
        <v>826</v>
      </c>
      <c r="B559" s="30" t="s">
        <v>762</v>
      </c>
      <c r="C559" s="30" t="s">
        <v>415</v>
      </c>
      <c r="D559" s="53">
        <v>45163</v>
      </c>
      <c r="E559" s="53">
        <v>45191</v>
      </c>
      <c r="F559" s="7" t="s">
        <v>11</v>
      </c>
      <c r="G559" s="1" t="s">
        <v>58</v>
      </c>
      <c r="H559" s="1" t="s">
        <v>5</v>
      </c>
      <c r="I559" s="351" t="s">
        <v>80</v>
      </c>
      <c r="J559" s="1">
        <v>2</v>
      </c>
      <c r="K559" s="1">
        <v>16</v>
      </c>
      <c r="L559" s="1" t="s">
        <v>22</v>
      </c>
      <c r="M559" s="1" t="s">
        <v>60</v>
      </c>
      <c r="N559" s="1" t="s">
        <v>153</v>
      </c>
      <c r="O559" s="1" t="s">
        <v>154</v>
      </c>
      <c r="P559" s="1" t="s">
        <v>69</v>
      </c>
      <c r="Q559" s="1" t="s">
        <v>63</v>
      </c>
      <c r="R559" s="24" t="s">
        <v>827</v>
      </c>
      <c r="S559" s="172">
        <v>33283</v>
      </c>
      <c r="T559" s="172">
        <v>39500</v>
      </c>
      <c r="U559" s="172"/>
      <c r="V559" s="45" t="str">
        <f>IFERROR(IF(U559-T559 &lt;= 0, "", U559-T559), "")</f>
        <v/>
      </c>
      <c r="W559" s="1" t="s">
        <v>65</v>
      </c>
      <c r="X559" s="1" t="s">
        <v>220</v>
      </c>
      <c r="Y559" s="339">
        <v>42130</v>
      </c>
      <c r="Z559" s="175">
        <v>485.83</v>
      </c>
      <c r="AA559" s="173">
        <f>Tabela13[[#This Row],[VALOR/UN]]*Tabela13[[#This Row],[QUAN]]</f>
        <v>971.66</v>
      </c>
      <c r="AB559" s="251" t="str">
        <f>IFERROR(Tabela13[[#This Row],[TOTAL]]/Tabela13[[#This Row],[Km Rodado]],"")</f>
        <v/>
      </c>
    </row>
    <row r="560" spans="1:28" ht="13.5" hidden="1" customHeight="1">
      <c r="A560" s="30"/>
      <c r="B560" s="30"/>
      <c r="C560" s="30" t="s">
        <v>415</v>
      </c>
      <c r="D560" s="53">
        <v>45167</v>
      </c>
      <c r="F560" s="7" t="s">
        <v>11</v>
      </c>
      <c r="G560" s="1" t="s">
        <v>58</v>
      </c>
      <c r="H560" s="1" t="s">
        <v>5</v>
      </c>
      <c r="I560" s="351" t="s">
        <v>80</v>
      </c>
      <c r="J560" s="1">
        <v>2</v>
      </c>
      <c r="K560" s="1">
        <v>14</v>
      </c>
      <c r="L560" s="1" t="s">
        <v>22</v>
      </c>
      <c r="M560" s="1" t="s">
        <v>84</v>
      </c>
      <c r="N560" s="1" t="s">
        <v>153</v>
      </c>
      <c r="O560" s="1" t="s">
        <v>154</v>
      </c>
      <c r="P560" s="1" t="s">
        <v>69</v>
      </c>
      <c r="Q560" s="1" t="s">
        <v>87</v>
      </c>
      <c r="R560" s="24" t="s">
        <v>389</v>
      </c>
      <c r="S560" s="172">
        <v>70628</v>
      </c>
      <c r="T560" s="172">
        <v>70628</v>
      </c>
      <c r="U560" s="172"/>
      <c r="V560" s="45" t="str">
        <f>IFERROR(IF(U560-T560 &lt;= 0, "", U560-T560), "")</f>
        <v/>
      </c>
      <c r="X560" s="1" t="s">
        <v>155</v>
      </c>
      <c r="Y560" s="339">
        <v>412</v>
      </c>
      <c r="Z560" s="175">
        <v>241.59</v>
      </c>
      <c r="AA560" s="173">
        <f>Tabela13[[#This Row],[VALOR/UN]]*Tabela13[[#This Row],[QUAN]]</f>
        <v>483.18</v>
      </c>
      <c r="AB560" s="251" t="str">
        <f>IFERROR(Tabela13[[#This Row],[TOTAL]]/Tabela13[[#This Row],[Km Rodado]],"")</f>
        <v/>
      </c>
    </row>
    <row r="561" spans="1:28" ht="13.5" hidden="1" customHeight="1">
      <c r="A561" s="30"/>
      <c r="B561" s="30"/>
      <c r="C561" s="30" t="s">
        <v>415</v>
      </c>
      <c r="D561" s="53">
        <v>45167</v>
      </c>
      <c r="E561" s="53">
        <v>45167</v>
      </c>
      <c r="F561" s="7" t="s">
        <v>11</v>
      </c>
      <c r="G561" s="1" t="s">
        <v>58</v>
      </c>
      <c r="H561" s="1" t="s">
        <v>5</v>
      </c>
      <c r="I561" s="351" t="s">
        <v>80</v>
      </c>
      <c r="J561" s="1">
        <v>2</v>
      </c>
      <c r="K561" s="1">
        <v>16</v>
      </c>
      <c r="L561" s="1" t="s">
        <v>22</v>
      </c>
      <c r="M561" s="1" t="s">
        <v>143</v>
      </c>
      <c r="N561" s="1" t="s">
        <v>134</v>
      </c>
      <c r="O561" s="1" t="s">
        <v>135</v>
      </c>
      <c r="P561" s="1" t="s">
        <v>69</v>
      </c>
      <c r="Q561" s="1" t="s">
        <v>162</v>
      </c>
      <c r="R561" s="24" t="s">
        <v>361</v>
      </c>
      <c r="S561" s="172">
        <v>68385</v>
      </c>
      <c r="T561" s="172">
        <v>68385</v>
      </c>
      <c r="U561" s="172"/>
      <c r="V561" s="45" t="str">
        <f>IFERROR(IF(U561-T561 &lt;= 0, "", U561-T561), "")</f>
        <v/>
      </c>
      <c r="X561" s="1" t="s">
        <v>155</v>
      </c>
      <c r="Y561" s="339">
        <v>623</v>
      </c>
      <c r="Z561" s="175">
        <v>544.71</v>
      </c>
      <c r="AA561" s="173">
        <f>Tabela13[[#This Row],[VALOR/UN]]*Tabela13[[#This Row],[QUAN]]</f>
        <v>1089.42</v>
      </c>
      <c r="AB561" s="251" t="str">
        <f>IFERROR(Tabela13[[#This Row],[TOTAL]]/Tabela13[[#This Row],[Km Rodado]],"")</f>
        <v/>
      </c>
    </row>
    <row r="562" spans="1:28" ht="13.5" hidden="1" customHeight="1">
      <c r="A562" s="30" t="s">
        <v>828</v>
      </c>
      <c r="B562" s="30" t="s">
        <v>762</v>
      </c>
      <c r="C562" s="30" t="s">
        <v>415</v>
      </c>
      <c r="D562" s="53">
        <v>45170</v>
      </c>
      <c r="E562" s="53">
        <v>45181</v>
      </c>
      <c r="F562" s="7" t="s">
        <v>196</v>
      </c>
      <c r="G562" s="1" t="s">
        <v>58</v>
      </c>
      <c r="H562" s="1" t="s">
        <v>14</v>
      </c>
      <c r="I562" s="351" t="s">
        <v>132</v>
      </c>
      <c r="J562" s="1">
        <v>2</v>
      </c>
      <c r="K562" s="1">
        <v>16</v>
      </c>
      <c r="L562" s="1" t="s">
        <v>22</v>
      </c>
      <c r="M562" s="1" t="s">
        <v>60</v>
      </c>
      <c r="N562" s="1" t="s">
        <v>153</v>
      </c>
      <c r="O562" s="1" t="s">
        <v>154</v>
      </c>
      <c r="P562" s="1" t="s">
        <v>69</v>
      </c>
      <c r="Q562" s="1" t="s">
        <v>63</v>
      </c>
      <c r="R562" s="24" t="s">
        <v>312</v>
      </c>
      <c r="S562" s="172">
        <v>133313</v>
      </c>
      <c r="T562" s="172">
        <v>210000</v>
      </c>
      <c r="U562" s="172"/>
      <c r="V562" s="45" t="str">
        <f>IFERROR(IF(U562-T562 &lt;= 0, "", U562-T562), "")</f>
        <v/>
      </c>
      <c r="W562" s="1" t="s">
        <v>65</v>
      </c>
      <c r="X562" s="1" t="s">
        <v>220</v>
      </c>
      <c r="Y562" s="339">
        <v>42130</v>
      </c>
      <c r="Z562" s="175">
        <v>485.83</v>
      </c>
      <c r="AA562" s="173">
        <f>Tabela13[[#This Row],[VALOR/UN]]*Tabela13[[#This Row],[QUAN]]</f>
        <v>971.66</v>
      </c>
      <c r="AB562" s="251" t="str">
        <f>IFERROR(Tabela13[[#This Row],[TOTAL]]/Tabela13[[#This Row],[Km Rodado]],"")</f>
        <v/>
      </c>
    </row>
    <row r="563" spans="1:28" ht="13.5" hidden="1" customHeight="1">
      <c r="A563" s="30" t="s">
        <v>829</v>
      </c>
      <c r="B563" s="30" t="s">
        <v>830</v>
      </c>
      <c r="C563" s="30" t="s">
        <v>415</v>
      </c>
      <c r="D563" s="53">
        <v>45170</v>
      </c>
      <c r="E563" s="53">
        <v>45175</v>
      </c>
      <c r="F563" s="7" t="s">
        <v>196</v>
      </c>
      <c r="G563" s="1" t="s">
        <v>58</v>
      </c>
      <c r="H563" s="1" t="s">
        <v>5</v>
      </c>
      <c r="I563" s="351" t="s">
        <v>83</v>
      </c>
      <c r="J563" s="1">
        <v>2</v>
      </c>
      <c r="K563" s="1">
        <v>16</v>
      </c>
      <c r="L563" s="1" t="s">
        <v>24</v>
      </c>
      <c r="M563" s="1" t="s">
        <v>60</v>
      </c>
      <c r="N563" s="1" t="s">
        <v>396</v>
      </c>
      <c r="O563" s="1" t="s">
        <v>397</v>
      </c>
      <c r="P563" s="1" t="s">
        <v>69</v>
      </c>
      <c r="Q563" s="1" t="s">
        <v>63</v>
      </c>
      <c r="R563" s="24" t="s">
        <v>98</v>
      </c>
      <c r="S563" s="172">
        <v>135529</v>
      </c>
      <c r="T563" s="172">
        <v>135614</v>
      </c>
      <c r="U563" s="172"/>
      <c r="V563" s="45" t="str">
        <f>IFERROR(IF(U563-T563 &lt;= 0, "", U563-T563), "")</f>
        <v/>
      </c>
      <c r="W563" s="1" t="s">
        <v>65</v>
      </c>
      <c r="X563" s="1" t="s">
        <v>220</v>
      </c>
      <c r="Y563" s="339">
        <v>43677</v>
      </c>
      <c r="Z563" s="175">
        <v>524.88</v>
      </c>
      <c r="AA563" s="173">
        <f>Tabela13[[#This Row],[VALOR/UN]]*Tabela13[[#This Row],[QUAN]]</f>
        <v>1049.76</v>
      </c>
      <c r="AB563" s="251" t="str">
        <f>IFERROR(Tabela13[[#This Row],[TOTAL]]/Tabela13[[#This Row],[Km Rodado]],"")</f>
        <v/>
      </c>
    </row>
    <row r="564" spans="1:28" ht="13.5" hidden="1" customHeight="1">
      <c r="A564" s="30" t="s">
        <v>831</v>
      </c>
      <c r="B564" s="30" t="s">
        <v>830</v>
      </c>
      <c r="C564" s="30" t="s">
        <v>415</v>
      </c>
      <c r="D564" s="53">
        <v>45170</v>
      </c>
      <c r="E564" s="53">
        <v>45175</v>
      </c>
      <c r="F564" s="7" t="s">
        <v>196</v>
      </c>
      <c r="G564" s="1" t="s">
        <v>58</v>
      </c>
      <c r="H564" s="1" t="s">
        <v>5</v>
      </c>
      <c r="I564" s="351" t="s">
        <v>83</v>
      </c>
      <c r="J564" s="1">
        <v>2</v>
      </c>
      <c r="K564" s="1">
        <v>16</v>
      </c>
      <c r="L564" s="1" t="s">
        <v>22</v>
      </c>
      <c r="M564" s="1" t="s">
        <v>60</v>
      </c>
      <c r="N564" s="1" t="s">
        <v>396</v>
      </c>
      <c r="O564" s="1" t="s">
        <v>397</v>
      </c>
      <c r="P564" s="1" t="s">
        <v>69</v>
      </c>
      <c r="Q564" s="1" t="s">
        <v>63</v>
      </c>
      <c r="R564" s="24" t="s">
        <v>98</v>
      </c>
      <c r="S564" s="172">
        <v>135529</v>
      </c>
      <c r="T564" s="172">
        <v>135614</v>
      </c>
      <c r="U564" s="172"/>
      <c r="V564" s="45" t="str">
        <f>IFERROR(IF(U564-T564 &lt;= 0, "", U564-T564), "")</f>
        <v/>
      </c>
      <c r="W564" s="1" t="s">
        <v>65</v>
      </c>
      <c r="X564" s="1" t="s">
        <v>220</v>
      </c>
      <c r="Y564" s="339">
        <v>43677</v>
      </c>
      <c r="Z564" s="175">
        <v>524.88</v>
      </c>
      <c r="AA564" s="173">
        <f>Tabela13[[#This Row],[VALOR/UN]]*Tabela13[[#This Row],[QUAN]]</f>
        <v>1049.76</v>
      </c>
      <c r="AB564" s="251" t="str">
        <f>IFERROR(Tabela13[[#This Row],[TOTAL]]/Tabela13[[#This Row],[Km Rodado]],"")</f>
        <v/>
      </c>
    </row>
    <row r="565" spans="1:28" ht="13.5" hidden="1" customHeight="1">
      <c r="A565" s="30" t="s">
        <v>832</v>
      </c>
      <c r="B565" s="30" t="s">
        <v>833</v>
      </c>
      <c r="C565" s="30" t="s">
        <v>415</v>
      </c>
      <c r="D565" s="53">
        <v>45170</v>
      </c>
      <c r="E565" s="53">
        <v>45190</v>
      </c>
      <c r="F565" s="7" t="s">
        <v>196</v>
      </c>
      <c r="G565" s="1" t="s">
        <v>58</v>
      </c>
      <c r="H565" s="1" t="s">
        <v>12</v>
      </c>
      <c r="I565" s="351" t="s">
        <v>99</v>
      </c>
      <c r="J565" s="1">
        <v>2</v>
      </c>
      <c r="K565" s="1">
        <v>14</v>
      </c>
      <c r="L565" s="1" t="s">
        <v>22</v>
      </c>
      <c r="M565" s="1" t="s">
        <v>84</v>
      </c>
      <c r="N565" s="1" t="s">
        <v>153</v>
      </c>
      <c r="O565" s="1" t="s">
        <v>154</v>
      </c>
      <c r="P565" s="1" t="s">
        <v>69</v>
      </c>
      <c r="Q565" s="1" t="s">
        <v>87</v>
      </c>
      <c r="R565" s="24" t="s">
        <v>120</v>
      </c>
      <c r="S565" s="172">
        <v>125000</v>
      </c>
      <c r="T565" s="172">
        <v>125482</v>
      </c>
      <c r="U565" s="172"/>
      <c r="V565" s="45" t="str">
        <f>IFERROR(IF(U565-T565 &lt;= 0, "", U565-T565), "")</f>
        <v/>
      </c>
      <c r="W565" s="1" t="s">
        <v>65</v>
      </c>
      <c r="X565" s="1" t="s">
        <v>155</v>
      </c>
      <c r="Y565" s="339">
        <v>412</v>
      </c>
      <c r="Z565" s="175">
        <v>241.59</v>
      </c>
      <c r="AA565" s="173">
        <f>Tabela13[[#This Row],[VALOR/UN]]*Tabela13[[#This Row],[QUAN]]</f>
        <v>483.18</v>
      </c>
      <c r="AB565" s="251" t="str">
        <f>IFERROR(Tabela13[[#This Row],[TOTAL]]/Tabela13[[#This Row],[Km Rodado]],"")</f>
        <v/>
      </c>
    </row>
    <row r="566" spans="1:28" ht="13.5" hidden="1" customHeight="1">
      <c r="A566" s="30" t="s">
        <v>834</v>
      </c>
      <c r="B566" s="30" t="s">
        <v>835</v>
      </c>
      <c r="C566" s="30" t="s">
        <v>415</v>
      </c>
      <c r="D566" s="53">
        <v>45170</v>
      </c>
      <c r="E566" s="53">
        <v>45180</v>
      </c>
      <c r="F566" s="7" t="s">
        <v>196</v>
      </c>
      <c r="G566" s="1" t="s">
        <v>58</v>
      </c>
      <c r="H566" s="1" t="s">
        <v>12</v>
      </c>
      <c r="I566" s="351" t="s">
        <v>111</v>
      </c>
      <c r="J566" s="1">
        <v>2</v>
      </c>
      <c r="K566" s="1">
        <v>15</v>
      </c>
      <c r="L566" s="1" t="s">
        <v>22</v>
      </c>
      <c r="M566" s="1" t="s">
        <v>75</v>
      </c>
      <c r="N566" s="1" t="s">
        <v>153</v>
      </c>
      <c r="O566" s="1" t="s">
        <v>474</v>
      </c>
      <c r="P566" s="1" t="s">
        <v>69</v>
      </c>
      <c r="Q566" s="1" t="s">
        <v>77</v>
      </c>
      <c r="R566" s="24" t="s">
        <v>780</v>
      </c>
      <c r="S566" s="172">
        <v>65890</v>
      </c>
      <c r="T566" s="172">
        <v>68172</v>
      </c>
      <c r="U566" s="172"/>
      <c r="V566" s="45" t="str">
        <f>IFERROR(IF(U566-T566 &lt;= 0, "", U566-T566), "")</f>
        <v/>
      </c>
      <c r="W566" s="1" t="s">
        <v>65</v>
      </c>
      <c r="X566" s="1" t="s">
        <v>220</v>
      </c>
      <c r="Y566" s="339" t="s">
        <v>836</v>
      </c>
      <c r="Z566" s="175">
        <v>290.14</v>
      </c>
      <c r="AA566" s="173">
        <f>Tabela13[[#This Row],[VALOR/UN]]*Tabela13[[#This Row],[QUAN]]</f>
        <v>580.28</v>
      </c>
      <c r="AB566" s="251" t="str">
        <f>IFERROR(Tabela13[[#This Row],[TOTAL]]/Tabela13[[#This Row],[Km Rodado]],"")</f>
        <v/>
      </c>
    </row>
    <row r="567" spans="1:28" ht="13.5" hidden="1" customHeight="1">
      <c r="A567" s="30" t="s">
        <v>837</v>
      </c>
      <c r="B567" s="30" t="s">
        <v>838</v>
      </c>
      <c r="C567" s="30" t="s">
        <v>415</v>
      </c>
      <c r="D567" s="53">
        <v>45173</v>
      </c>
      <c r="E567" s="53">
        <v>45181</v>
      </c>
      <c r="F567" s="7" t="s">
        <v>196</v>
      </c>
      <c r="G567" s="1" t="s">
        <v>58</v>
      </c>
      <c r="H567" s="1" t="s">
        <v>12</v>
      </c>
      <c r="I567" s="351" t="s">
        <v>165</v>
      </c>
      <c r="J567" s="1">
        <v>2</v>
      </c>
      <c r="K567" s="1">
        <v>15</v>
      </c>
      <c r="L567" s="1" t="s">
        <v>22</v>
      </c>
      <c r="M567" s="1" t="s">
        <v>75</v>
      </c>
      <c r="N567" s="1" t="s">
        <v>153</v>
      </c>
      <c r="O567" s="1" t="s">
        <v>474</v>
      </c>
      <c r="P567" s="1" t="s">
        <v>69</v>
      </c>
      <c r="Q567" s="1" t="s">
        <v>77</v>
      </c>
      <c r="R567" s="24" t="s">
        <v>450</v>
      </c>
      <c r="S567" s="172">
        <v>60000</v>
      </c>
      <c r="T567" s="172">
        <v>59000</v>
      </c>
      <c r="U567" s="172"/>
      <c r="V567" s="45" t="str">
        <f>IFERROR(IF(U567-T567 &lt;= 0, "", U567-T567), "")</f>
        <v/>
      </c>
      <c r="W567" s="1" t="s">
        <v>65</v>
      </c>
      <c r="X567" s="1" t="s">
        <v>155</v>
      </c>
      <c r="Y567" s="339" t="s">
        <v>825</v>
      </c>
      <c r="Z567" s="175">
        <v>295.16000000000003</v>
      </c>
      <c r="AA567" s="173">
        <f>Tabela13[[#This Row],[VALOR/UN]]*Tabela13[[#This Row],[QUAN]]</f>
        <v>590.32000000000005</v>
      </c>
      <c r="AB567" s="251" t="str">
        <f>IFERROR(Tabela13[[#This Row],[TOTAL]]/Tabela13[[#This Row],[Km Rodado]],"")</f>
        <v/>
      </c>
    </row>
    <row r="568" spans="1:28" ht="13.5" hidden="1" customHeight="1">
      <c r="A568" s="30" t="s">
        <v>839</v>
      </c>
      <c r="B568" s="30" t="s">
        <v>818</v>
      </c>
      <c r="C568" s="30" t="s">
        <v>415</v>
      </c>
      <c r="D568" s="53">
        <v>45173</v>
      </c>
      <c r="E568" s="53">
        <v>45181</v>
      </c>
      <c r="F568" s="7" t="s">
        <v>196</v>
      </c>
      <c r="G568" s="1" t="s">
        <v>58</v>
      </c>
      <c r="H568" s="1" t="s">
        <v>12</v>
      </c>
      <c r="I568" s="351" t="s">
        <v>165</v>
      </c>
      <c r="J568" s="1">
        <v>2</v>
      </c>
      <c r="K568" s="1">
        <v>15</v>
      </c>
      <c r="L568" s="1" t="s">
        <v>24</v>
      </c>
      <c r="M568" s="1" t="s">
        <v>75</v>
      </c>
      <c r="N568" s="1" t="s">
        <v>153</v>
      </c>
      <c r="O568" s="1" t="s">
        <v>474</v>
      </c>
      <c r="P568" s="1" t="s">
        <v>69</v>
      </c>
      <c r="Q568" s="1" t="s">
        <v>77</v>
      </c>
      <c r="R568" s="24" t="s">
        <v>450</v>
      </c>
      <c r="S568" s="172">
        <v>60000</v>
      </c>
      <c r="T568" s="172">
        <v>59000</v>
      </c>
      <c r="U568" s="172"/>
      <c r="V568" s="45" t="str">
        <f>IFERROR(IF(U568-T568 &lt;= 0, "", U568-T568), "")</f>
        <v/>
      </c>
      <c r="W568" s="1" t="s">
        <v>65</v>
      </c>
      <c r="X568" s="1" t="s">
        <v>155</v>
      </c>
      <c r="Y568" s="339" t="s">
        <v>825</v>
      </c>
      <c r="Z568" s="175">
        <v>295.16000000000003</v>
      </c>
      <c r="AA568" s="173">
        <f>Tabela13[[#This Row],[VALOR/UN]]*Tabela13[[#This Row],[QUAN]]</f>
        <v>590.32000000000005</v>
      </c>
      <c r="AB568" s="251" t="str">
        <f>IFERROR(Tabela13[[#This Row],[TOTAL]]/Tabela13[[#This Row],[Km Rodado]],"")</f>
        <v/>
      </c>
    </row>
    <row r="569" spans="1:28" ht="13.5" hidden="1" customHeight="1">
      <c r="A569" s="30" t="s">
        <v>840</v>
      </c>
      <c r="B569" s="30" t="s">
        <v>790</v>
      </c>
      <c r="C569" s="186" t="s">
        <v>415</v>
      </c>
      <c r="D569" s="53">
        <v>45175</v>
      </c>
      <c r="E569" s="53">
        <v>45202</v>
      </c>
      <c r="F569" s="7" t="s">
        <v>196</v>
      </c>
      <c r="G569" s="1" t="s">
        <v>58</v>
      </c>
      <c r="H569" s="1" t="s">
        <v>5</v>
      </c>
      <c r="I569" s="351" t="s">
        <v>83</v>
      </c>
      <c r="J569" s="1">
        <v>2</v>
      </c>
      <c r="K569" s="1">
        <v>16</v>
      </c>
      <c r="L569" s="1" t="s">
        <v>22</v>
      </c>
      <c r="M569" s="1" t="s">
        <v>143</v>
      </c>
      <c r="N569" s="1" t="s">
        <v>134</v>
      </c>
      <c r="O569" s="1" t="s">
        <v>135</v>
      </c>
      <c r="P569" s="1" t="s">
        <v>69</v>
      </c>
      <c r="Q569" s="1" t="s">
        <v>144</v>
      </c>
      <c r="R569" s="24" t="s">
        <v>258</v>
      </c>
      <c r="S569" s="172">
        <v>109081</v>
      </c>
      <c r="T569" s="172">
        <v>114474</v>
      </c>
      <c r="U569" s="172"/>
      <c r="V569" s="45" t="str">
        <f>IFERROR(IF(U569-T569 &lt;= 0, "", U569-T569), "")</f>
        <v/>
      </c>
      <c r="W569" s="1" t="s">
        <v>65</v>
      </c>
      <c r="X569" s="1" t="s">
        <v>220</v>
      </c>
      <c r="Y569" s="339">
        <v>44121</v>
      </c>
      <c r="Z569" s="175">
        <v>555.65</v>
      </c>
      <c r="AA569" s="173">
        <f>Tabela13[[#This Row],[VALOR/UN]]*Tabela13[[#This Row],[QUAN]]</f>
        <v>1111.3</v>
      </c>
      <c r="AB569" s="251" t="str">
        <f>IFERROR(Tabela13[[#This Row],[TOTAL]]/Tabela13[[#This Row],[Km Rodado]],"")</f>
        <v/>
      </c>
    </row>
    <row r="570" spans="1:28" ht="13.5" hidden="1" customHeight="1">
      <c r="A570" s="30" t="s">
        <v>841</v>
      </c>
      <c r="B570" s="30" t="s">
        <v>790</v>
      </c>
      <c r="C570" s="186" t="s">
        <v>415</v>
      </c>
      <c r="D570" s="53">
        <v>45175</v>
      </c>
      <c r="E570" s="53">
        <v>45202</v>
      </c>
      <c r="F570" s="7" t="s">
        <v>196</v>
      </c>
      <c r="G570" s="1" t="s">
        <v>58</v>
      </c>
      <c r="H570" s="1" t="s">
        <v>5</v>
      </c>
      <c r="I570" s="351" t="s">
        <v>83</v>
      </c>
      <c r="J570" s="1">
        <v>2</v>
      </c>
      <c r="K570" s="1">
        <v>16</v>
      </c>
      <c r="L570" s="1" t="s">
        <v>24</v>
      </c>
      <c r="M570" s="1" t="s">
        <v>143</v>
      </c>
      <c r="N570" s="1" t="s">
        <v>134</v>
      </c>
      <c r="O570" s="1" t="s">
        <v>135</v>
      </c>
      <c r="P570" s="1" t="s">
        <v>69</v>
      </c>
      <c r="Q570" s="1" t="s">
        <v>144</v>
      </c>
      <c r="R570" s="24" t="s">
        <v>258</v>
      </c>
      <c r="S570" s="172">
        <v>109081</v>
      </c>
      <c r="T570" s="172">
        <v>114474</v>
      </c>
      <c r="U570" s="172"/>
      <c r="V570" s="45" t="str">
        <f>IFERROR(IF(U570-T570 &lt;= 0, "", U570-T570), "")</f>
        <v/>
      </c>
      <c r="W570" s="1" t="s">
        <v>65</v>
      </c>
      <c r="X570" s="1" t="s">
        <v>220</v>
      </c>
      <c r="Y570" s="339">
        <v>44121</v>
      </c>
      <c r="Z570" s="175">
        <v>555.65</v>
      </c>
      <c r="AA570" s="173">
        <f>Tabela13[[#This Row],[VALOR/UN]]*Tabela13[[#This Row],[QUAN]]</f>
        <v>1111.3</v>
      </c>
      <c r="AB570" s="251" t="str">
        <f>IFERROR(Tabela13[[#This Row],[TOTAL]]/Tabela13[[#This Row],[Km Rodado]],"")</f>
        <v/>
      </c>
    </row>
    <row r="571" spans="1:28" ht="13.5" hidden="1" customHeight="1">
      <c r="A571" s="30" t="s">
        <v>842</v>
      </c>
      <c r="B571" s="30" t="s">
        <v>830</v>
      </c>
      <c r="C571" s="30" t="s">
        <v>415</v>
      </c>
      <c r="D571" s="53">
        <v>45180</v>
      </c>
      <c r="E571" s="53">
        <v>45183</v>
      </c>
      <c r="F571" s="7" t="s">
        <v>196</v>
      </c>
      <c r="G571" s="1" t="s">
        <v>58</v>
      </c>
      <c r="H571" s="1" t="s">
        <v>9</v>
      </c>
      <c r="I571" s="351" t="s">
        <v>72</v>
      </c>
      <c r="J571" s="1">
        <v>2</v>
      </c>
      <c r="K571" s="1">
        <v>16</v>
      </c>
      <c r="L571" s="1" t="s">
        <v>22</v>
      </c>
      <c r="M571" s="1" t="s">
        <v>60</v>
      </c>
      <c r="N571" s="1" t="s">
        <v>396</v>
      </c>
      <c r="O571" s="1" t="s">
        <v>397</v>
      </c>
      <c r="P571" s="1" t="s">
        <v>69</v>
      </c>
      <c r="Q571" s="1" t="s">
        <v>63</v>
      </c>
      <c r="R571" s="24" t="s">
        <v>329</v>
      </c>
      <c r="S571" s="172">
        <v>52773</v>
      </c>
      <c r="T571" s="172">
        <v>52739</v>
      </c>
      <c r="U571" s="172"/>
      <c r="V571" s="45" t="str">
        <f>IFERROR(IF(U571-T571 &lt;= 0, "", U571-T571), "")</f>
        <v/>
      </c>
      <c r="W571" s="1" t="s">
        <v>65</v>
      </c>
      <c r="X571" s="1" t="s">
        <v>220</v>
      </c>
      <c r="Y571" s="339">
        <v>43677</v>
      </c>
      <c r="Z571" s="175">
        <v>524.88</v>
      </c>
      <c r="AA571" s="173">
        <f>Tabela13[[#This Row],[VALOR/UN]]*Tabela13[[#This Row],[QUAN]]</f>
        <v>1049.76</v>
      </c>
      <c r="AB571" s="251" t="str">
        <f>IFERROR(Tabela13[[#This Row],[TOTAL]]/Tabela13[[#This Row],[Km Rodado]],"")</f>
        <v/>
      </c>
    </row>
    <row r="572" spans="1:28" ht="13.5" hidden="1" customHeight="1">
      <c r="A572" s="30" t="s">
        <v>843</v>
      </c>
      <c r="B572" s="30" t="s">
        <v>830</v>
      </c>
      <c r="C572" s="30" t="s">
        <v>415</v>
      </c>
      <c r="D572" s="53">
        <v>45180</v>
      </c>
      <c r="E572" s="53">
        <v>45183</v>
      </c>
      <c r="F572" s="7" t="s">
        <v>196</v>
      </c>
      <c r="G572" s="1" t="s">
        <v>58</v>
      </c>
      <c r="H572" s="1" t="s">
        <v>9</v>
      </c>
      <c r="I572" s="351" t="s">
        <v>72</v>
      </c>
      <c r="J572" s="1">
        <v>2</v>
      </c>
      <c r="K572" s="1">
        <v>16</v>
      </c>
      <c r="L572" s="1" t="s">
        <v>24</v>
      </c>
      <c r="M572" s="1" t="s">
        <v>60</v>
      </c>
      <c r="N572" s="1" t="s">
        <v>396</v>
      </c>
      <c r="O572" s="1" t="s">
        <v>397</v>
      </c>
      <c r="P572" s="1" t="s">
        <v>69</v>
      </c>
      <c r="Q572" s="1" t="s">
        <v>63</v>
      </c>
      <c r="R572" s="24" t="s">
        <v>329</v>
      </c>
      <c r="S572" s="172">
        <v>52773</v>
      </c>
      <c r="T572" s="172">
        <v>52739</v>
      </c>
      <c r="U572" s="172"/>
      <c r="V572" s="45" t="str">
        <f>IFERROR(IF(U572-T572 &lt;= 0, "", U572-T572), "")</f>
        <v/>
      </c>
      <c r="W572" s="1" t="s">
        <v>65</v>
      </c>
      <c r="X572" s="1" t="s">
        <v>220</v>
      </c>
      <c r="Y572" s="339">
        <v>43677</v>
      </c>
      <c r="Z572" s="175">
        <v>524.88</v>
      </c>
      <c r="AA572" s="173">
        <f>Tabela13[[#This Row],[VALOR/UN]]*Tabela13[[#This Row],[QUAN]]</f>
        <v>1049.76</v>
      </c>
      <c r="AB572" s="251" t="str">
        <f>IFERROR(Tabela13[[#This Row],[TOTAL]]/Tabela13[[#This Row],[Km Rodado]],"")</f>
        <v/>
      </c>
    </row>
    <row r="573" spans="1:28" ht="13.5" hidden="1" customHeight="1">
      <c r="A573" s="30" t="s">
        <v>844</v>
      </c>
      <c r="B573" s="30" t="s">
        <v>830</v>
      </c>
      <c r="C573" s="30" t="s">
        <v>415</v>
      </c>
      <c r="D573" s="53">
        <v>45180</v>
      </c>
      <c r="E573" s="53">
        <v>45184</v>
      </c>
      <c r="F573" s="7" t="s">
        <v>196</v>
      </c>
      <c r="G573" s="1" t="s">
        <v>58</v>
      </c>
      <c r="H573" s="1" t="s">
        <v>9</v>
      </c>
      <c r="I573" s="351" t="s">
        <v>72</v>
      </c>
      <c r="J573" s="1">
        <v>2</v>
      </c>
      <c r="K573" s="1">
        <v>16</v>
      </c>
      <c r="L573" s="1" t="s">
        <v>22</v>
      </c>
      <c r="M573" s="1" t="s">
        <v>60</v>
      </c>
      <c r="N573" s="1" t="s">
        <v>396</v>
      </c>
      <c r="O573" s="1" t="s">
        <v>397</v>
      </c>
      <c r="P573" s="1" t="s">
        <v>69</v>
      </c>
      <c r="Q573" s="1" t="s">
        <v>63</v>
      </c>
      <c r="R573" s="24" t="s">
        <v>845</v>
      </c>
      <c r="S573" s="172">
        <v>79804</v>
      </c>
      <c r="T573" s="172">
        <v>80335</v>
      </c>
      <c r="U573" s="172"/>
      <c r="V573" s="45" t="str">
        <f>IFERROR(IF(U573-T573 &lt;= 0, "", U573-T573), "")</f>
        <v/>
      </c>
      <c r="W573" s="1" t="s">
        <v>65</v>
      </c>
      <c r="X573" s="1" t="s">
        <v>220</v>
      </c>
      <c r="Y573" s="339">
        <v>43677</v>
      </c>
      <c r="Z573" s="175">
        <v>524.88</v>
      </c>
      <c r="AA573" s="173">
        <f>Tabela13[[#This Row],[VALOR/UN]]*Tabela13[[#This Row],[QUAN]]</f>
        <v>1049.76</v>
      </c>
      <c r="AB573" s="251" t="str">
        <f>IFERROR(Tabela13[[#This Row],[TOTAL]]/Tabela13[[#This Row],[Km Rodado]],"")</f>
        <v/>
      </c>
    </row>
    <row r="574" spans="1:28" ht="13.5" hidden="1" customHeight="1">
      <c r="A574" s="30" t="s">
        <v>846</v>
      </c>
      <c r="B574" s="30" t="s">
        <v>830</v>
      </c>
      <c r="C574" s="30" t="s">
        <v>415</v>
      </c>
      <c r="D574" s="53">
        <v>45180</v>
      </c>
      <c r="E574" s="53">
        <v>45184</v>
      </c>
      <c r="F574" s="7" t="s">
        <v>196</v>
      </c>
      <c r="G574" s="1" t="s">
        <v>58</v>
      </c>
      <c r="H574" s="1" t="s">
        <v>9</v>
      </c>
      <c r="I574" s="351" t="s">
        <v>72</v>
      </c>
      <c r="J574" s="1">
        <v>2</v>
      </c>
      <c r="K574" s="1">
        <v>16</v>
      </c>
      <c r="L574" s="1" t="s">
        <v>24</v>
      </c>
      <c r="M574" s="1" t="s">
        <v>60</v>
      </c>
      <c r="N574" s="1" t="s">
        <v>396</v>
      </c>
      <c r="O574" s="1" t="s">
        <v>397</v>
      </c>
      <c r="P574" s="1" t="s">
        <v>69</v>
      </c>
      <c r="Q574" s="1" t="s">
        <v>63</v>
      </c>
      <c r="R574" s="24" t="s">
        <v>845</v>
      </c>
      <c r="S574" s="172">
        <v>79804</v>
      </c>
      <c r="T574" s="172">
        <v>80335</v>
      </c>
      <c r="U574" s="172"/>
      <c r="V574" s="45" t="str">
        <f>IFERROR(IF(U574-T574 &lt;= 0, "", U574-T574), "")</f>
        <v/>
      </c>
      <c r="W574" s="1" t="s">
        <v>65</v>
      </c>
      <c r="X574" s="1" t="s">
        <v>220</v>
      </c>
      <c r="Y574" s="339">
        <v>43677</v>
      </c>
      <c r="Z574" s="175">
        <v>524.88</v>
      </c>
      <c r="AA574" s="173">
        <f>Tabela13[[#This Row],[VALOR/UN]]*Tabela13[[#This Row],[QUAN]]</f>
        <v>1049.76</v>
      </c>
      <c r="AB574" s="251" t="str">
        <f>IFERROR(Tabela13[[#This Row],[TOTAL]]/Tabela13[[#This Row],[Km Rodado]],"")</f>
        <v/>
      </c>
    </row>
    <row r="575" spans="1:28" ht="13.5" hidden="1" customHeight="1">
      <c r="A575" s="30" t="s">
        <v>847</v>
      </c>
      <c r="B575" s="30" t="s">
        <v>848</v>
      </c>
      <c r="C575" s="30" t="s">
        <v>415</v>
      </c>
      <c r="D575" s="53">
        <v>45180</v>
      </c>
      <c r="E575" s="53">
        <v>45196</v>
      </c>
      <c r="F575" s="7" t="s">
        <v>196</v>
      </c>
      <c r="G575" s="1" t="s">
        <v>58</v>
      </c>
      <c r="H575" s="1" t="s">
        <v>5</v>
      </c>
      <c r="I575" s="351" t="s">
        <v>80</v>
      </c>
      <c r="J575" s="1">
        <v>2</v>
      </c>
      <c r="K575" s="1">
        <v>14</v>
      </c>
      <c r="L575" s="1" t="s">
        <v>22</v>
      </c>
      <c r="M575" s="1" t="s">
        <v>84</v>
      </c>
      <c r="N575" s="1" t="s">
        <v>153</v>
      </c>
      <c r="O575" s="1" t="s">
        <v>154</v>
      </c>
      <c r="P575" s="1" t="s">
        <v>69</v>
      </c>
      <c r="Q575" s="1" t="s">
        <v>87</v>
      </c>
      <c r="R575" s="24" t="s">
        <v>376</v>
      </c>
      <c r="S575" s="172">
        <v>63374</v>
      </c>
      <c r="T575" s="172">
        <v>63374</v>
      </c>
      <c r="U575" s="172"/>
      <c r="V575" s="45" t="str">
        <f>IFERROR(IF(U575-T575 &lt;= 0, "", U575-T575), "")</f>
        <v/>
      </c>
      <c r="W575" s="1" t="s">
        <v>65</v>
      </c>
      <c r="X575" s="1" t="s">
        <v>155</v>
      </c>
      <c r="Y575" s="339">
        <v>412</v>
      </c>
      <c r="Z575" s="175">
        <v>241.59</v>
      </c>
      <c r="AA575" s="173">
        <f>Tabela13[[#This Row],[VALOR/UN]]*Tabela13[[#This Row],[QUAN]]</f>
        <v>483.18</v>
      </c>
      <c r="AB575" s="251" t="str">
        <f>IFERROR(Tabela13[[#This Row],[TOTAL]]/Tabela13[[#This Row],[Km Rodado]],"")</f>
        <v/>
      </c>
    </row>
    <row r="576" spans="1:28" ht="13.5" hidden="1" customHeight="1">
      <c r="A576" s="30" t="s">
        <v>849</v>
      </c>
      <c r="B576" s="30" t="s">
        <v>850</v>
      </c>
      <c r="C576" s="30" t="s">
        <v>415</v>
      </c>
      <c r="D576" s="53">
        <v>45180</v>
      </c>
      <c r="E576" s="53">
        <v>45196</v>
      </c>
      <c r="F576" s="7" t="s">
        <v>196</v>
      </c>
      <c r="G576" s="1" t="s">
        <v>58</v>
      </c>
      <c r="H576" s="1" t="s">
        <v>5</v>
      </c>
      <c r="I576" s="351" t="s">
        <v>80</v>
      </c>
      <c r="J576" s="1">
        <v>2</v>
      </c>
      <c r="K576" s="1">
        <v>14</v>
      </c>
      <c r="L576" s="1" t="s">
        <v>24</v>
      </c>
      <c r="M576" s="1" t="s">
        <v>84</v>
      </c>
      <c r="N576" s="1" t="s">
        <v>153</v>
      </c>
      <c r="O576" s="1" t="s">
        <v>154</v>
      </c>
      <c r="P576" s="1" t="s">
        <v>69</v>
      </c>
      <c r="Q576" s="1" t="s">
        <v>87</v>
      </c>
      <c r="R576" s="24" t="s">
        <v>376</v>
      </c>
      <c r="S576" s="172">
        <v>63374</v>
      </c>
      <c r="T576" s="172">
        <v>63374</v>
      </c>
      <c r="U576" s="172"/>
      <c r="V576" s="45" t="str">
        <f>IFERROR(IF(U576-T576 &lt;= 0, "", U576-T576), "")</f>
        <v/>
      </c>
      <c r="W576" s="1" t="s">
        <v>65</v>
      </c>
      <c r="X576" s="1" t="s">
        <v>155</v>
      </c>
      <c r="Y576" s="339">
        <v>412</v>
      </c>
      <c r="Z576" s="175">
        <v>241.59</v>
      </c>
      <c r="AA576" s="173">
        <f>Tabela13[[#This Row],[VALOR/UN]]*Tabela13[[#This Row],[QUAN]]</f>
        <v>483.18</v>
      </c>
      <c r="AB576" s="251" t="str">
        <f>IFERROR(Tabela13[[#This Row],[TOTAL]]/Tabela13[[#This Row],[Km Rodado]],"")</f>
        <v/>
      </c>
    </row>
    <row r="577" spans="1:28" ht="13.5" hidden="1" customHeight="1">
      <c r="A577" s="30" t="s">
        <v>851</v>
      </c>
      <c r="B577" s="30" t="s">
        <v>852</v>
      </c>
      <c r="C577" s="30" t="s">
        <v>415</v>
      </c>
      <c r="D577" s="53">
        <v>45180</v>
      </c>
      <c r="E577" s="53" t="s">
        <v>700</v>
      </c>
      <c r="F577" s="7" t="s">
        <v>196</v>
      </c>
      <c r="G577" s="1" t="s">
        <v>58</v>
      </c>
      <c r="H577" s="1" t="s">
        <v>5</v>
      </c>
      <c r="I577" s="351" t="s">
        <v>66</v>
      </c>
      <c r="J577" s="1">
        <v>2</v>
      </c>
      <c r="K577" s="1">
        <v>15</v>
      </c>
      <c r="L577" s="1" t="s">
        <v>22</v>
      </c>
      <c r="M577" s="1" t="s">
        <v>75</v>
      </c>
      <c r="N577" s="1" t="s">
        <v>153</v>
      </c>
      <c r="O577" s="1" t="s">
        <v>474</v>
      </c>
      <c r="P577" s="1" t="s">
        <v>69</v>
      </c>
      <c r="Q577" s="1" t="s">
        <v>77</v>
      </c>
      <c r="R577" s="24" t="s">
        <v>420</v>
      </c>
      <c r="S577" s="172">
        <v>84100</v>
      </c>
      <c r="T577" s="172"/>
      <c r="U577" s="172"/>
      <c r="V577" s="45" t="str">
        <f>IFERROR(IF(U577-T577 &lt;= 0, "", U577-T577), "")</f>
        <v/>
      </c>
      <c r="W577" s="1" t="s">
        <v>65</v>
      </c>
      <c r="X577" s="1" t="s">
        <v>220</v>
      </c>
      <c r="Y577" s="339" t="s">
        <v>836</v>
      </c>
      <c r="Z577" s="175">
        <v>290.14</v>
      </c>
      <c r="AA577" s="173">
        <f>Tabela13[[#This Row],[VALOR/UN]]*Tabela13[[#This Row],[QUAN]]</f>
        <v>580.28</v>
      </c>
      <c r="AB577" s="251" t="str">
        <f>IFERROR(Tabela13[[#This Row],[TOTAL]]/Tabela13[[#This Row],[Km Rodado]],"")</f>
        <v/>
      </c>
    </row>
    <row r="578" spans="1:28" ht="13.5" hidden="1" customHeight="1">
      <c r="A578" s="30" t="s">
        <v>853</v>
      </c>
      <c r="B578" s="30" t="s">
        <v>810</v>
      </c>
      <c r="C578" s="30" t="s">
        <v>415</v>
      </c>
      <c r="D578" s="53">
        <v>45181</v>
      </c>
      <c r="E578" s="53" t="s">
        <v>854</v>
      </c>
      <c r="F578" s="7" t="s">
        <v>196</v>
      </c>
      <c r="G578" s="1" t="s">
        <v>58</v>
      </c>
      <c r="H578" s="1" t="s">
        <v>5</v>
      </c>
      <c r="I578" s="351" t="s">
        <v>59</v>
      </c>
      <c r="J578" s="1">
        <v>2</v>
      </c>
      <c r="K578" s="1" t="s">
        <v>7</v>
      </c>
      <c r="L578" s="1" t="s">
        <v>22</v>
      </c>
      <c r="M578" s="1" t="s">
        <v>133</v>
      </c>
      <c r="N578" s="1" t="s">
        <v>787</v>
      </c>
      <c r="O578" s="1" t="s">
        <v>855</v>
      </c>
      <c r="P578" s="1" t="s">
        <v>69</v>
      </c>
      <c r="Q578" s="18" t="s">
        <v>136</v>
      </c>
      <c r="R578" s="24" t="s">
        <v>856</v>
      </c>
      <c r="S578" s="172">
        <v>254208</v>
      </c>
      <c r="T578" s="172"/>
      <c r="U578" s="172"/>
      <c r="V578" s="45" t="str">
        <f>IFERROR(IF(U578-T578 &lt;= 0, "", U578-T578), "")</f>
        <v/>
      </c>
      <c r="W578" s="1" t="s">
        <v>65</v>
      </c>
      <c r="X578" s="1" t="s">
        <v>155</v>
      </c>
      <c r="Y578" s="339">
        <v>596</v>
      </c>
      <c r="Z578" s="175">
        <v>684.8</v>
      </c>
      <c r="AA578" s="173">
        <f>Tabela13[[#This Row],[VALOR/UN]]*Tabela13[[#This Row],[QUAN]]</f>
        <v>1369.6</v>
      </c>
      <c r="AB578" s="251" t="str">
        <f>IFERROR(Tabela13[[#This Row],[TOTAL]]/Tabela13[[#This Row],[Km Rodado]],"")</f>
        <v/>
      </c>
    </row>
    <row r="579" spans="1:28" ht="13.5" hidden="1" customHeight="1">
      <c r="A579" s="30" t="s">
        <v>857</v>
      </c>
      <c r="B579" s="30" t="s">
        <v>858</v>
      </c>
      <c r="C579" s="30" t="s">
        <v>415</v>
      </c>
      <c r="D579" s="53">
        <v>45181</v>
      </c>
      <c r="E579" s="53">
        <v>45182</v>
      </c>
      <c r="F579" s="7" t="s">
        <v>196</v>
      </c>
      <c r="G579" s="1" t="s">
        <v>58</v>
      </c>
      <c r="H579" s="1" t="s">
        <v>5</v>
      </c>
      <c r="I579" s="351" t="s">
        <v>96</v>
      </c>
      <c r="J579" s="1">
        <v>2</v>
      </c>
      <c r="K579" s="1">
        <v>15</v>
      </c>
      <c r="L579" s="1" t="s">
        <v>22</v>
      </c>
      <c r="M579" s="1" t="s">
        <v>75</v>
      </c>
      <c r="N579" s="1" t="s">
        <v>153</v>
      </c>
      <c r="O579" s="1" t="s">
        <v>474</v>
      </c>
      <c r="P579" s="1" t="s">
        <v>69</v>
      </c>
      <c r="Q579" s="1" t="s">
        <v>77</v>
      </c>
      <c r="R579" s="24" t="s">
        <v>568</v>
      </c>
      <c r="S579" s="172">
        <v>79750</v>
      </c>
      <c r="T579" s="172">
        <v>75197</v>
      </c>
      <c r="U579" s="172"/>
      <c r="V579" s="45" t="str">
        <f>IFERROR(IF(U579-T579 &lt;= 0, "", U579-T579), "")</f>
        <v/>
      </c>
      <c r="W579" s="1" t="s">
        <v>65</v>
      </c>
      <c r="X579" s="1" t="s">
        <v>155</v>
      </c>
      <c r="Y579" s="339" t="s">
        <v>825</v>
      </c>
      <c r="Z579" s="175">
        <v>295.16000000000003</v>
      </c>
      <c r="AA579" s="173">
        <f>Tabela13[[#This Row],[VALOR/UN]]*Tabela13[[#This Row],[QUAN]]</f>
        <v>590.32000000000005</v>
      </c>
      <c r="AB579" s="251" t="str">
        <f>IFERROR(Tabela13[[#This Row],[TOTAL]]/Tabela13[[#This Row],[Km Rodado]],"")</f>
        <v/>
      </c>
    </row>
    <row r="580" spans="1:28" ht="13.5" hidden="1" customHeight="1">
      <c r="A580" s="30" t="s">
        <v>859</v>
      </c>
      <c r="B580" s="30" t="s">
        <v>830</v>
      </c>
      <c r="C580" s="30" t="s">
        <v>415</v>
      </c>
      <c r="D580" s="53">
        <v>45182</v>
      </c>
      <c r="E580" s="53">
        <v>45187</v>
      </c>
      <c r="F580" s="7" t="s">
        <v>196</v>
      </c>
      <c r="G580" s="1" t="s">
        <v>58</v>
      </c>
      <c r="H580" s="1" t="s">
        <v>5</v>
      </c>
      <c r="I580" s="351" t="s">
        <v>59</v>
      </c>
      <c r="J580" s="1">
        <v>2</v>
      </c>
      <c r="K580" s="1">
        <v>16</v>
      </c>
      <c r="L580" s="1" t="s">
        <v>22</v>
      </c>
      <c r="M580" s="1" t="s">
        <v>60</v>
      </c>
      <c r="N580" s="1" t="s">
        <v>396</v>
      </c>
      <c r="O580" s="1" t="s">
        <v>397</v>
      </c>
      <c r="P580" s="1" t="s">
        <v>69</v>
      </c>
      <c r="Q580" s="1" t="s">
        <v>63</v>
      </c>
      <c r="R580" s="24" t="s">
        <v>405</v>
      </c>
      <c r="S580" s="172">
        <v>80006</v>
      </c>
      <c r="T580" s="172">
        <v>80062</v>
      </c>
      <c r="U580" s="172"/>
      <c r="V580" s="45" t="str">
        <f>IFERROR(IF(U580-T580 &lt;= 0, "", U580-T580), "")</f>
        <v/>
      </c>
      <c r="W580" s="1" t="s">
        <v>65</v>
      </c>
      <c r="X580" s="1" t="s">
        <v>220</v>
      </c>
      <c r="Y580" s="339">
        <v>43677</v>
      </c>
      <c r="Z580" s="175">
        <v>524.88</v>
      </c>
      <c r="AA580" s="173">
        <f>Tabela13[[#This Row],[VALOR/UN]]*Tabela13[[#This Row],[QUAN]]</f>
        <v>1049.76</v>
      </c>
      <c r="AB580" s="251" t="str">
        <f>IFERROR(Tabela13[[#This Row],[TOTAL]]/Tabela13[[#This Row],[Km Rodado]],"")</f>
        <v/>
      </c>
    </row>
    <row r="581" spans="1:28" ht="13.5" hidden="1" customHeight="1">
      <c r="A581" s="30" t="s">
        <v>860</v>
      </c>
      <c r="B581" s="30" t="s">
        <v>830</v>
      </c>
      <c r="C581" s="30" t="s">
        <v>415</v>
      </c>
      <c r="D581" s="53">
        <v>45182</v>
      </c>
      <c r="E581" s="53">
        <v>45188</v>
      </c>
      <c r="F581" s="7" t="s">
        <v>196</v>
      </c>
      <c r="G581" s="1" t="s">
        <v>58</v>
      </c>
      <c r="H581" s="1" t="s">
        <v>14</v>
      </c>
      <c r="I581" s="351" t="s">
        <v>132</v>
      </c>
      <c r="J581" s="1">
        <v>2</v>
      </c>
      <c r="K581" s="1">
        <v>16</v>
      </c>
      <c r="L581" s="1" t="s">
        <v>22</v>
      </c>
      <c r="M581" s="1" t="s">
        <v>60</v>
      </c>
      <c r="N581" s="1" t="s">
        <v>396</v>
      </c>
      <c r="O581" s="1" t="s">
        <v>397</v>
      </c>
      <c r="P581" s="1" t="s">
        <v>69</v>
      </c>
      <c r="Q581" s="1" t="s">
        <v>63</v>
      </c>
      <c r="R581" s="24" t="s">
        <v>861</v>
      </c>
      <c r="S581" s="172">
        <v>62634</v>
      </c>
      <c r="T581" s="172">
        <v>63097</v>
      </c>
      <c r="U581" s="172"/>
      <c r="V581" s="45" t="str">
        <f>IFERROR(IF(U581-T581 &lt;= 0, "", U581-T581), "")</f>
        <v/>
      </c>
      <c r="W581" s="1" t="s">
        <v>65</v>
      </c>
      <c r="X581" s="1" t="s">
        <v>220</v>
      </c>
      <c r="Y581" s="339">
        <v>43677</v>
      </c>
      <c r="Z581" s="175">
        <v>524.88</v>
      </c>
      <c r="AA581" s="173">
        <f>Tabela13[[#This Row],[VALOR/UN]]*Tabela13[[#This Row],[QUAN]]</f>
        <v>1049.76</v>
      </c>
      <c r="AB581" s="251" t="str">
        <f>IFERROR(Tabela13[[#This Row],[TOTAL]]/Tabela13[[#This Row],[Km Rodado]],"")</f>
        <v/>
      </c>
    </row>
    <row r="582" spans="1:28" ht="13.5" hidden="1" customHeight="1">
      <c r="A582" s="30"/>
      <c r="B582" s="30"/>
      <c r="C582" s="30" t="s">
        <v>415</v>
      </c>
      <c r="D582" s="53">
        <v>45183</v>
      </c>
      <c r="E582" s="53">
        <v>45195</v>
      </c>
      <c r="F582" s="7" t="s">
        <v>196</v>
      </c>
      <c r="G582" s="1" t="s">
        <v>58</v>
      </c>
      <c r="H582" s="1" t="s">
        <v>5</v>
      </c>
      <c r="I582" s="351" t="s">
        <v>80</v>
      </c>
      <c r="J582" s="1">
        <v>2</v>
      </c>
      <c r="K582" s="1">
        <v>15</v>
      </c>
      <c r="L582" s="1" t="s">
        <v>22</v>
      </c>
      <c r="M582" s="1" t="s">
        <v>75</v>
      </c>
      <c r="N582" s="1" t="s">
        <v>153</v>
      </c>
      <c r="O582" s="1" t="s">
        <v>474</v>
      </c>
      <c r="P582" s="1" t="s">
        <v>69</v>
      </c>
      <c r="Q582" s="1" t="s">
        <v>77</v>
      </c>
      <c r="R582" s="24" t="s">
        <v>452</v>
      </c>
      <c r="S582" s="172">
        <v>54065</v>
      </c>
      <c r="T582" s="172">
        <v>54058</v>
      </c>
      <c r="U582" s="172"/>
      <c r="V582" s="45" t="str">
        <f>IFERROR(IF(U582-T582 &lt;= 0, "", U582-T582), "")</f>
        <v/>
      </c>
      <c r="X582" s="1" t="s">
        <v>155</v>
      </c>
      <c r="Y582" s="339">
        <v>713</v>
      </c>
      <c r="Z582" s="175">
        <v>295.16000000000003</v>
      </c>
      <c r="AA582" s="173">
        <f>Tabela13[[#This Row],[VALOR/UN]]*Tabela13[[#This Row],[QUAN]]</f>
        <v>590.32000000000005</v>
      </c>
      <c r="AB582" s="251" t="str">
        <f>IFERROR(Tabela13[[#This Row],[TOTAL]]/Tabela13[[#This Row],[Km Rodado]],"")</f>
        <v/>
      </c>
    </row>
    <row r="583" spans="1:28" ht="13.5" hidden="1" customHeight="1">
      <c r="A583" s="30" t="s">
        <v>862</v>
      </c>
      <c r="B583" s="30" t="s">
        <v>838</v>
      </c>
      <c r="C583" s="30" t="s">
        <v>415</v>
      </c>
      <c r="D583" s="53">
        <v>45187</v>
      </c>
      <c r="E583" s="53">
        <v>45189</v>
      </c>
      <c r="F583" s="7" t="s">
        <v>196</v>
      </c>
      <c r="G583" s="1" t="s">
        <v>58</v>
      </c>
      <c r="H583" s="1" t="s">
        <v>5</v>
      </c>
      <c r="I583" s="351" t="s">
        <v>104</v>
      </c>
      <c r="J583" s="1">
        <v>2</v>
      </c>
      <c r="K583" s="1">
        <v>15</v>
      </c>
      <c r="L583" s="1" t="s">
        <v>22</v>
      </c>
      <c r="M583" s="1" t="s">
        <v>75</v>
      </c>
      <c r="N583" s="1" t="s">
        <v>153</v>
      </c>
      <c r="O583" s="1" t="s">
        <v>474</v>
      </c>
      <c r="P583" s="1" t="s">
        <v>69</v>
      </c>
      <c r="Q583" s="1" t="s">
        <v>77</v>
      </c>
      <c r="R583" s="24" t="s">
        <v>538</v>
      </c>
      <c r="S583" s="172">
        <v>66888</v>
      </c>
      <c r="T583" s="172">
        <v>66984</v>
      </c>
      <c r="U583" s="172"/>
      <c r="V583" s="45" t="str">
        <f>IFERROR(IF(U583-T583 &lt;= 0, "", U583-T583), "")</f>
        <v/>
      </c>
      <c r="W583" s="1" t="s">
        <v>65</v>
      </c>
      <c r="X583" s="1" t="s">
        <v>155</v>
      </c>
      <c r="Y583" s="339" t="s">
        <v>825</v>
      </c>
      <c r="Z583" s="175">
        <v>295.16000000000003</v>
      </c>
      <c r="AA583" s="173">
        <f>Tabela13[[#This Row],[VALOR/UN]]*Tabela13[[#This Row],[QUAN]]</f>
        <v>590.32000000000005</v>
      </c>
      <c r="AB583" s="251" t="str">
        <f>IFERROR(Tabela13[[#This Row],[TOTAL]]/Tabela13[[#This Row],[Km Rodado]],"")</f>
        <v/>
      </c>
    </row>
    <row r="584" spans="1:28" ht="13.5" hidden="1" customHeight="1">
      <c r="A584" s="30" t="s">
        <v>863</v>
      </c>
      <c r="B584" s="30" t="s">
        <v>864</v>
      </c>
      <c r="C584" s="30" t="s">
        <v>415</v>
      </c>
      <c r="D584" s="53">
        <v>45188</v>
      </c>
      <c r="E584" s="53" t="s">
        <v>700</v>
      </c>
      <c r="F584" s="7" t="s">
        <v>196</v>
      </c>
      <c r="G584" s="1" t="s">
        <v>58</v>
      </c>
      <c r="H584" s="1" t="s">
        <v>12</v>
      </c>
      <c r="I584" s="351" t="s">
        <v>99</v>
      </c>
      <c r="J584" s="1">
        <v>2</v>
      </c>
      <c r="K584" s="1">
        <v>16</v>
      </c>
      <c r="L584" s="1" t="s">
        <v>22</v>
      </c>
      <c r="M584" s="1" t="s">
        <v>60</v>
      </c>
      <c r="N584" s="1" t="s">
        <v>67</v>
      </c>
      <c r="O584" s="1" t="s">
        <v>68</v>
      </c>
      <c r="P584" s="1" t="s">
        <v>69</v>
      </c>
      <c r="Q584" s="1" t="s">
        <v>63</v>
      </c>
      <c r="R584" s="24" t="s">
        <v>298</v>
      </c>
      <c r="S584" s="172">
        <v>156500</v>
      </c>
      <c r="T584" s="172"/>
      <c r="U584" s="172"/>
      <c r="V584" s="45" t="str">
        <f>IFERROR(IF(U584-T584 &lt;= 0, "", U584-T584), "")</f>
        <v/>
      </c>
      <c r="W584" s="1" t="s">
        <v>65</v>
      </c>
      <c r="X584" s="1" t="s">
        <v>71</v>
      </c>
      <c r="Y584" s="339">
        <v>1553</v>
      </c>
      <c r="Z584" s="175">
        <v>626</v>
      </c>
      <c r="AA584" s="173">
        <f>Tabela13[[#This Row],[VALOR/UN]]*Tabela13[[#This Row],[QUAN]]</f>
        <v>1252</v>
      </c>
      <c r="AB584" s="251" t="str">
        <f>IFERROR(Tabela13[[#This Row],[TOTAL]]/Tabela13[[#This Row],[Km Rodado]],"")</f>
        <v/>
      </c>
    </row>
    <row r="585" spans="1:28" ht="13.5" hidden="1" customHeight="1">
      <c r="A585" s="30" t="s">
        <v>865</v>
      </c>
      <c r="B585" s="30" t="s">
        <v>866</v>
      </c>
      <c r="C585" s="30" t="s">
        <v>415</v>
      </c>
      <c r="D585" s="53">
        <v>45188</v>
      </c>
      <c r="E585" s="53" t="s">
        <v>700</v>
      </c>
      <c r="F585" s="7" t="s">
        <v>196</v>
      </c>
      <c r="G585" s="1" t="s">
        <v>58</v>
      </c>
      <c r="H585" s="1" t="s">
        <v>12</v>
      </c>
      <c r="I585" s="351" t="s">
        <v>99</v>
      </c>
      <c r="J585" s="1">
        <v>2</v>
      </c>
      <c r="K585" s="1">
        <v>16</v>
      </c>
      <c r="L585" s="1" t="s">
        <v>24</v>
      </c>
      <c r="M585" s="1" t="s">
        <v>60</v>
      </c>
      <c r="N585" s="1" t="s">
        <v>67</v>
      </c>
      <c r="O585" s="1" t="s">
        <v>68</v>
      </c>
      <c r="P585" s="1" t="s">
        <v>69</v>
      </c>
      <c r="Q585" s="1" t="s">
        <v>63</v>
      </c>
      <c r="R585" s="24" t="s">
        <v>298</v>
      </c>
      <c r="S585" s="172">
        <v>156500</v>
      </c>
      <c r="T585" s="172"/>
      <c r="U585" s="172"/>
      <c r="V585" s="45" t="str">
        <f>IFERROR(IF(U585-T585 &lt;= 0, "", U585-T585), "")</f>
        <v/>
      </c>
      <c r="W585" s="1" t="s">
        <v>65</v>
      </c>
      <c r="X585" s="1" t="s">
        <v>71</v>
      </c>
      <c r="Y585" s="339">
        <v>1553</v>
      </c>
      <c r="Z585" s="175">
        <v>626</v>
      </c>
      <c r="AA585" s="173">
        <f>Tabela13[[#This Row],[VALOR/UN]]*Tabela13[[#This Row],[QUAN]]</f>
        <v>1252</v>
      </c>
      <c r="AB585" s="251" t="str">
        <f>IFERROR(Tabela13[[#This Row],[TOTAL]]/Tabela13[[#This Row],[Km Rodado]],"")</f>
        <v/>
      </c>
    </row>
    <row r="586" spans="1:28" ht="13.5" hidden="1" customHeight="1">
      <c r="A586" s="30" t="s">
        <v>867</v>
      </c>
      <c r="B586" s="30" t="s">
        <v>868</v>
      </c>
      <c r="C586" s="30" t="s">
        <v>415</v>
      </c>
      <c r="D586" s="53">
        <v>45188</v>
      </c>
      <c r="E586" s="53" t="s">
        <v>700</v>
      </c>
      <c r="F586" s="7" t="s">
        <v>196</v>
      </c>
      <c r="G586" s="1" t="s">
        <v>58</v>
      </c>
      <c r="H586" s="1" t="s">
        <v>5</v>
      </c>
      <c r="I586" s="351" t="s">
        <v>83</v>
      </c>
      <c r="J586" s="1">
        <v>1</v>
      </c>
      <c r="K586" s="1" t="s">
        <v>7</v>
      </c>
      <c r="L586" s="1" t="s">
        <v>22</v>
      </c>
      <c r="M586" s="1" t="s">
        <v>133</v>
      </c>
      <c r="N586" s="1" t="s">
        <v>648</v>
      </c>
      <c r="O586" s="1" t="s">
        <v>649</v>
      </c>
      <c r="P586" s="1" t="s">
        <v>69</v>
      </c>
      <c r="Q586" s="1" t="s">
        <v>636</v>
      </c>
      <c r="R586" s="24" t="s">
        <v>738</v>
      </c>
      <c r="S586" s="172">
        <v>143085</v>
      </c>
      <c r="T586" s="172"/>
      <c r="U586" s="172"/>
      <c r="V586" s="45" t="str">
        <f>IFERROR(IF(U586-T586 &lt;= 0, "", U586-T586), "")</f>
        <v/>
      </c>
      <c r="W586" s="1" t="s">
        <v>65</v>
      </c>
      <c r="X586" s="1" t="s">
        <v>155</v>
      </c>
      <c r="Y586" s="339">
        <v>720</v>
      </c>
      <c r="Z586" s="175">
        <v>685.27</v>
      </c>
      <c r="AA586" s="173">
        <f>Tabela13[[#This Row],[VALOR/UN]]*Tabela13[[#This Row],[QUAN]]</f>
        <v>685.27</v>
      </c>
      <c r="AB586" s="251" t="str">
        <f>IFERROR(Tabela13[[#This Row],[TOTAL]]/Tabela13[[#This Row],[Km Rodado]],"")</f>
        <v/>
      </c>
    </row>
    <row r="587" spans="1:28" ht="13.5" hidden="1" customHeight="1">
      <c r="A587" s="30" t="s">
        <v>869</v>
      </c>
      <c r="B587" s="30" t="s">
        <v>870</v>
      </c>
      <c r="C587" s="30" t="s">
        <v>415</v>
      </c>
      <c r="D587" s="53">
        <v>45188</v>
      </c>
      <c r="E587" s="53">
        <v>45201</v>
      </c>
      <c r="F587" s="7" t="s">
        <v>196</v>
      </c>
      <c r="G587" s="1" t="s">
        <v>58</v>
      </c>
      <c r="H587" s="1" t="s">
        <v>5</v>
      </c>
      <c r="I587" s="351" t="s">
        <v>96</v>
      </c>
      <c r="J587" s="1">
        <v>2</v>
      </c>
      <c r="K587" s="1">
        <v>15</v>
      </c>
      <c r="L587" s="1" t="s">
        <v>22</v>
      </c>
      <c r="M587" s="1" t="s">
        <v>75</v>
      </c>
      <c r="N587" s="1" t="s">
        <v>153</v>
      </c>
      <c r="O587" s="1" t="s">
        <v>474</v>
      </c>
      <c r="P587" s="1" t="s">
        <v>69</v>
      </c>
      <c r="Q587" s="1" t="s">
        <v>77</v>
      </c>
      <c r="R587" s="24" t="s">
        <v>468</v>
      </c>
      <c r="S587" s="172">
        <v>72000</v>
      </c>
      <c r="T587" s="172">
        <v>69994</v>
      </c>
      <c r="U587" s="172"/>
      <c r="V587" s="45" t="str">
        <f>IFERROR(IF(U587-T587 &lt;= 0, "", U587-T587), "")</f>
        <v/>
      </c>
      <c r="W587" s="1" t="s">
        <v>65</v>
      </c>
      <c r="X587" s="1" t="s">
        <v>155</v>
      </c>
      <c r="Y587" s="339">
        <v>726</v>
      </c>
      <c r="Z587" s="175">
        <v>295.16000000000003</v>
      </c>
      <c r="AA587" s="173">
        <f>Tabela13[[#This Row],[VALOR/UN]]*Tabela13[[#This Row],[QUAN]]</f>
        <v>590.32000000000005</v>
      </c>
      <c r="AB587" s="251" t="str">
        <f>IFERROR(Tabela13[[#This Row],[TOTAL]]/Tabela13[[#This Row],[Km Rodado]],"")</f>
        <v/>
      </c>
    </row>
    <row r="588" spans="1:28" ht="13.5" hidden="1" customHeight="1">
      <c r="A588" s="30" t="s">
        <v>871</v>
      </c>
      <c r="B588" s="30" t="s">
        <v>870</v>
      </c>
      <c r="C588" s="30" t="s">
        <v>415</v>
      </c>
      <c r="D588" s="53">
        <v>45188</v>
      </c>
      <c r="E588" s="53" t="s">
        <v>700</v>
      </c>
      <c r="F588" s="7" t="s">
        <v>196</v>
      </c>
      <c r="G588" s="1" t="s">
        <v>58</v>
      </c>
      <c r="H588" s="1" t="s">
        <v>5</v>
      </c>
      <c r="I588" s="351" t="s">
        <v>96</v>
      </c>
      <c r="J588" s="1">
        <v>2</v>
      </c>
      <c r="K588" s="1">
        <v>15</v>
      </c>
      <c r="L588" s="1" t="s">
        <v>22</v>
      </c>
      <c r="M588" s="1" t="s">
        <v>75</v>
      </c>
      <c r="N588" s="1" t="s">
        <v>153</v>
      </c>
      <c r="O588" s="1" t="s">
        <v>474</v>
      </c>
      <c r="P588" s="1" t="s">
        <v>69</v>
      </c>
      <c r="Q588" s="1" t="s">
        <v>77</v>
      </c>
      <c r="R588" s="24" t="s">
        <v>572</v>
      </c>
      <c r="S588" s="172">
        <v>55000</v>
      </c>
      <c r="T588" s="172"/>
      <c r="U588" s="172"/>
      <c r="V588" s="45" t="str">
        <f>IFERROR(IF(U588-T588 &lt;= 0, "", U588-T588), "")</f>
        <v/>
      </c>
      <c r="W588" s="1" t="s">
        <v>65</v>
      </c>
      <c r="X588" s="1" t="s">
        <v>155</v>
      </c>
      <c r="Y588" s="339" t="s">
        <v>825</v>
      </c>
      <c r="Z588" s="175">
        <v>295.16000000000003</v>
      </c>
      <c r="AA588" s="173">
        <f>Tabela13[[#This Row],[VALOR/UN]]*Tabela13[[#This Row],[QUAN]]</f>
        <v>590.32000000000005</v>
      </c>
      <c r="AB588" s="251" t="str">
        <f>IFERROR(Tabela13[[#This Row],[TOTAL]]/Tabela13[[#This Row],[Km Rodado]],"")</f>
        <v/>
      </c>
    </row>
    <row r="589" spans="1:28" ht="13.5" hidden="1" customHeight="1">
      <c r="A589" s="30" t="s">
        <v>872</v>
      </c>
      <c r="B589" s="30" t="s">
        <v>873</v>
      </c>
      <c r="C589" s="30" t="s">
        <v>415</v>
      </c>
      <c r="D589" s="53">
        <v>45188</v>
      </c>
      <c r="E589" s="53" t="s">
        <v>700</v>
      </c>
      <c r="F589" s="7" t="s">
        <v>196</v>
      </c>
      <c r="G589" s="1" t="s">
        <v>58</v>
      </c>
      <c r="H589" s="1" t="s">
        <v>5</v>
      </c>
      <c r="I589" s="351" t="s">
        <v>96</v>
      </c>
      <c r="J589" s="1">
        <v>2</v>
      </c>
      <c r="K589" s="1">
        <v>15</v>
      </c>
      <c r="L589" s="1" t="s">
        <v>24</v>
      </c>
      <c r="M589" s="1" t="s">
        <v>75</v>
      </c>
      <c r="N589" s="1" t="s">
        <v>153</v>
      </c>
      <c r="O589" s="1" t="s">
        <v>474</v>
      </c>
      <c r="P589" s="1" t="s">
        <v>69</v>
      </c>
      <c r="Q589" s="1" t="s">
        <v>77</v>
      </c>
      <c r="R589" s="24" t="s">
        <v>572</v>
      </c>
      <c r="S589" s="172">
        <v>55000</v>
      </c>
      <c r="T589" s="172"/>
      <c r="U589" s="172"/>
      <c r="V589" s="45" t="str">
        <f>IFERROR(IF(U589-T589 &lt;= 0, "", U589-T589), "")</f>
        <v/>
      </c>
      <c r="W589" s="1" t="s">
        <v>65</v>
      </c>
      <c r="X589" s="1" t="s">
        <v>155</v>
      </c>
      <c r="Y589" s="339">
        <v>726</v>
      </c>
      <c r="Z589" s="175">
        <v>295.16000000000003</v>
      </c>
      <c r="AA589" s="173">
        <f>Tabela13[[#This Row],[VALOR/UN]]*Tabela13[[#This Row],[QUAN]]</f>
        <v>590.32000000000005</v>
      </c>
      <c r="AB589" s="251" t="str">
        <f>IFERROR(Tabela13[[#This Row],[TOTAL]]/Tabela13[[#This Row],[Km Rodado]],"")</f>
        <v/>
      </c>
    </row>
    <row r="590" spans="1:28" ht="13.5" hidden="1" customHeight="1">
      <c r="A590" s="30" t="s">
        <v>874</v>
      </c>
      <c r="B590" s="30" t="s">
        <v>703</v>
      </c>
      <c r="C590" s="30" t="s">
        <v>415</v>
      </c>
      <c r="D590" s="53">
        <v>45189</v>
      </c>
      <c r="E590" s="53">
        <v>45195</v>
      </c>
      <c r="F590" s="7" t="s">
        <v>196</v>
      </c>
      <c r="G590" s="1" t="s">
        <v>58</v>
      </c>
      <c r="H590" s="1" t="s">
        <v>12</v>
      </c>
      <c r="I590" s="351" t="s">
        <v>165</v>
      </c>
      <c r="J590" s="1">
        <v>2</v>
      </c>
      <c r="K590" s="1">
        <v>16</v>
      </c>
      <c r="L590" s="1" t="s">
        <v>24</v>
      </c>
      <c r="M590" s="1" t="s">
        <v>60</v>
      </c>
      <c r="N590" s="1" t="s">
        <v>67</v>
      </c>
      <c r="O590" s="1" t="s">
        <v>68</v>
      </c>
      <c r="P590" s="1" t="s">
        <v>69</v>
      </c>
      <c r="Q590" s="1" t="s">
        <v>63</v>
      </c>
      <c r="R590" s="24" t="s">
        <v>571</v>
      </c>
      <c r="S590" s="172">
        <v>100000</v>
      </c>
      <c r="T590" s="172">
        <v>100419</v>
      </c>
      <c r="U590" s="172"/>
      <c r="V590" s="45" t="str">
        <f>IFERROR(IF(U590-T590 &lt;= 0, "", U590-T590), "")</f>
        <v/>
      </c>
      <c r="W590" s="1" t="s">
        <v>65</v>
      </c>
      <c r="X590" s="1" t="s">
        <v>71</v>
      </c>
      <c r="Y590" s="339">
        <v>1553</v>
      </c>
      <c r="Z590" s="175">
        <v>626</v>
      </c>
      <c r="AA590" s="173">
        <f>Tabela13[[#This Row],[VALOR/UN]]*Tabela13[[#This Row],[QUAN]]</f>
        <v>1252</v>
      </c>
      <c r="AB590" s="251" t="str">
        <f>IFERROR(Tabela13[[#This Row],[TOTAL]]/Tabela13[[#This Row],[Km Rodado]],"")</f>
        <v/>
      </c>
    </row>
    <row r="591" spans="1:28" ht="13.5" hidden="1" customHeight="1">
      <c r="A591" s="30" t="s">
        <v>875</v>
      </c>
      <c r="B591" s="30" t="s">
        <v>876</v>
      </c>
      <c r="C591" s="30" t="s">
        <v>415</v>
      </c>
      <c r="D591" s="53">
        <v>45189</v>
      </c>
      <c r="E591" s="53">
        <v>45195</v>
      </c>
      <c r="F591" s="7" t="s">
        <v>196</v>
      </c>
      <c r="G591" s="1" t="s">
        <v>58</v>
      </c>
      <c r="H591" s="1" t="s">
        <v>12</v>
      </c>
      <c r="I591" s="351" t="s">
        <v>165</v>
      </c>
      <c r="J591" s="1">
        <v>2</v>
      </c>
      <c r="K591" s="1">
        <v>16</v>
      </c>
      <c r="L591" s="1" t="s">
        <v>22</v>
      </c>
      <c r="M591" s="1" t="s">
        <v>60</v>
      </c>
      <c r="N591" s="1" t="s">
        <v>67</v>
      </c>
      <c r="O591" s="1" t="s">
        <v>68</v>
      </c>
      <c r="P591" s="1" t="s">
        <v>69</v>
      </c>
      <c r="Q591" s="1" t="s">
        <v>63</v>
      </c>
      <c r="R591" s="24" t="s">
        <v>571</v>
      </c>
      <c r="S591" s="172">
        <v>100000</v>
      </c>
      <c r="T591" s="172">
        <v>100419</v>
      </c>
      <c r="U591" s="172"/>
      <c r="V591" s="45" t="str">
        <f>IFERROR(IF(U591-T591 &lt;= 0, "", U591-T591), "")</f>
        <v/>
      </c>
      <c r="W591" s="1" t="s">
        <v>65</v>
      </c>
      <c r="X591" s="1" t="s">
        <v>71</v>
      </c>
      <c r="Y591" s="339">
        <v>1553</v>
      </c>
      <c r="Z591" s="175">
        <v>626</v>
      </c>
      <c r="AA591" s="173">
        <f>Tabela13[[#This Row],[VALOR/UN]]*Tabela13[[#This Row],[QUAN]]</f>
        <v>1252</v>
      </c>
      <c r="AB591" s="251" t="str">
        <f>IFERROR(Tabela13[[#This Row],[TOTAL]]/Tabela13[[#This Row],[Km Rodado]],"")</f>
        <v/>
      </c>
    </row>
    <row r="592" spans="1:28" ht="13.5" hidden="1" customHeight="1">
      <c r="A592" s="30" t="s">
        <v>877</v>
      </c>
      <c r="B592" s="30" t="s">
        <v>870</v>
      </c>
      <c r="C592" s="30" t="s">
        <v>415</v>
      </c>
      <c r="D592" s="53">
        <v>45190</v>
      </c>
      <c r="E592" s="53">
        <v>45196</v>
      </c>
      <c r="F592" s="7" t="s">
        <v>196</v>
      </c>
      <c r="G592" s="1" t="s">
        <v>58</v>
      </c>
      <c r="H592" s="1" t="s">
        <v>5</v>
      </c>
      <c r="I592" s="351" t="s">
        <v>66</v>
      </c>
      <c r="J592" s="1">
        <v>2</v>
      </c>
      <c r="K592" s="1">
        <v>15</v>
      </c>
      <c r="L592" s="1" t="s">
        <v>24</v>
      </c>
      <c r="M592" s="1" t="s">
        <v>75</v>
      </c>
      <c r="N592" s="1" t="s">
        <v>153</v>
      </c>
      <c r="O592" s="1" t="s">
        <v>474</v>
      </c>
      <c r="P592" s="1" t="s">
        <v>69</v>
      </c>
      <c r="Q592" s="1" t="s">
        <v>77</v>
      </c>
      <c r="R592" s="24" t="s">
        <v>439</v>
      </c>
      <c r="S592" s="172">
        <v>95170</v>
      </c>
      <c r="T592" s="172">
        <v>96742</v>
      </c>
      <c r="U592" s="172"/>
      <c r="V592" s="45" t="str">
        <f>IFERROR(IF(U592-T592 &lt;= 0, "", U592-T592), "")</f>
        <v/>
      </c>
      <c r="W592" s="1" t="s">
        <v>65</v>
      </c>
      <c r="X592" s="1" t="s">
        <v>155</v>
      </c>
      <c r="Y592" s="339">
        <v>713</v>
      </c>
      <c r="Z592" s="175">
        <v>295.16000000000003</v>
      </c>
      <c r="AA592" s="173">
        <f>Tabela13[[#This Row],[VALOR/UN]]*Tabela13[[#This Row],[QUAN]]</f>
        <v>590.32000000000005</v>
      </c>
      <c r="AB592" s="251" t="str">
        <f>IFERROR(Tabela13[[#This Row],[TOTAL]]/Tabela13[[#This Row],[Km Rodado]],"")</f>
        <v/>
      </c>
    </row>
    <row r="593" spans="1:28" ht="13.5" hidden="1" customHeight="1">
      <c r="A593" s="30" t="s">
        <v>878</v>
      </c>
      <c r="B593" s="30" t="s">
        <v>873</v>
      </c>
      <c r="C593" s="30" t="s">
        <v>415</v>
      </c>
      <c r="D593" s="53">
        <v>45190</v>
      </c>
      <c r="E593" s="53">
        <v>45196</v>
      </c>
      <c r="F593" s="7" t="s">
        <v>196</v>
      </c>
      <c r="G593" s="1" t="s">
        <v>58</v>
      </c>
      <c r="H593" s="1" t="s">
        <v>5</v>
      </c>
      <c r="I593" s="351" t="s">
        <v>66</v>
      </c>
      <c r="J593" s="1">
        <v>2</v>
      </c>
      <c r="K593" s="1">
        <v>15</v>
      </c>
      <c r="L593" s="1" t="s">
        <v>22</v>
      </c>
      <c r="M593" s="1" t="s">
        <v>75</v>
      </c>
      <c r="N593" s="1" t="s">
        <v>153</v>
      </c>
      <c r="O593" s="1" t="s">
        <v>474</v>
      </c>
      <c r="P593" s="1" t="s">
        <v>69</v>
      </c>
      <c r="Q593" s="1" t="s">
        <v>77</v>
      </c>
      <c r="R593" s="24" t="s">
        <v>439</v>
      </c>
      <c r="S593" s="172">
        <v>95170</v>
      </c>
      <c r="T593" s="172">
        <v>96742</v>
      </c>
      <c r="U593" s="172"/>
      <c r="V593" s="45" t="str">
        <f>IFERROR(IF(U593-T593 &lt;= 0, "", U593-T593), "")</f>
        <v/>
      </c>
      <c r="W593" s="1" t="s">
        <v>65</v>
      </c>
      <c r="X593" s="1" t="s">
        <v>155</v>
      </c>
      <c r="Y593" s="339">
        <v>713</v>
      </c>
      <c r="Z593" s="175">
        <v>295.16000000000003</v>
      </c>
      <c r="AA593" s="173">
        <f>Tabela13[[#This Row],[VALOR/UN]]*Tabela13[[#This Row],[QUAN]]</f>
        <v>590.32000000000005</v>
      </c>
      <c r="AB593" s="251" t="str">
        <f>IFERROR(Tabela13[[#This Row],[TOTAL]]/Tabela13[[#This Row],[Km Rodado]],"")</f>
        <v/>
      </c>
    </row>
    <row r="594" spans="1:28" ht="13.5" hidden="1" customHeight="1">
      <c r="A594" s="30" t="s">
        <v>879</v>
      </c>
      <c r="B594" s="30" t="s">
        <v>782</v>
      </c>
      <c r="C594" s="30" t="s">
        <v>415</v>
      </c>
      <c r="D594" s="53">
        <v>45190</v>
      </c>
      <c r="E594" s="53">
        <v>45198</v>
      </c>
      <c r="F594" s="7" t="s">
        <v>196</v>
      </c>
      <c r="G594" s="1" t="s">
        <v>58</v>
      </c>
      <c r="H594" s="1" t="s">
        <v>5</v>
      </c>
      <c r="I594" s="351" t="s">
        <v>104</v>
      </c>
      <c r="J594" s="1">
        <v>2</v>
      </c>
      <c r="K594" s="1">
        <v>16</v>
      </c>
      <c r="L594" s="1" t="s">
        <v>22</v>
      </c>
      <c r="M594" s="1" t="s">
        <v>60</v>
      </c>
      <c r="N594" s="1" t="s">
        <v>67</v>
      </c>
      <c r="O594" s="1" t="s">
        <v>68</v>
      </c>
      <c r="P594" s="1" t="s">
        <v>69</v>
      </c>
      <c r="Q594" s="1" t="s">
        <v>63</v>
      </c>
      <c r="R594" s="24" t="s">
        <v>880</v>
      </c>
      <c r="S594" s="172">
        <v>73000</v>
      </c>
      <c r="T594" s="172">
        <v>73320</v>
      </c>
      <c r="U594" s="172"/>
      <c r="V594" s="45" t="str">
        <f>IFERROR(IF(U594-T594 &lt;= 0, "", U594-T594), "")</f>
        <v/>
      </c>
      <c r="W594" s="1" t="s">
        <v>65</v>
      </c>
      <c r="X594" s="1" t="s">
        <v>71</v>
      </c>
      <c r="Y594" s="339">
        <v>1553</v>
      </c>
      <c r="Z594" s="175">
        <v>626</v>
      </c>
      <c r="AA594" s="173">
        <f>Tabela13[[#This Row],[VALOR/UN]]*Tabela13[[#This Row],[QUAN]]</f>
        <v>1252</v>
      </c>
      <c r="AB594" s="251" t="str">
        <f>IFERROR(Tabela13[[#This Row],[TOTAL]]/Tabela13[[#This Row],[Km Rodado]],"")</f>
        <v/>
      </c>
    </row>
    <row r="595" spans="1:28" ht="13.5" hidden="1" customHeight="1">
      <c r="A595" s="30" t="s">
        <v>881</v>
      </c>
      <c r="B595" s="30" t="s">
        <v>762</v>
      </c>
      <c r="C595" s="30" t="s">
        <v>415</v>
      </c>
      <c r="D595" s="53">
        <v>45190</v>
      </c>
      <c r="E595" s="53">
        <v>45195</v>
      </c>
      <c r="F595" s="7" t="s">
        <v>196</v>
      </c>
      <c r="G595" s="1" t="s">
        <v>58</v>
      </c>
      <c r="H595" s="1" t="s">
        <v>5</v>
      </c>
      <c r="I595" s="351" t="s">
        <v>66</v>
      </c>
      <c r="J595" s="1">
        <v>2</v>
      </c>
      <c r="K595" s="1">
        <v>15</v>
      </c>
      <c r="L595" s="1" t="s">
        <v>22</v>
      </c>
      <c r="M595" s="1" t="s">
        <v>75</v>
      </c>
      <c r="N595" s="1" t="s">
        <v>153</v>
      </c>
      <c r="O595" s="1" t="s">
        <v>474</v>
      </c>
      <c r="P595" s="1" t="s">
        <v>69</v>
      </c>
      <c r="Q595" s="1" t="s">
        <v>77</v>
      </c>
      <c r="R595" s="24" t="s">
        <v>882</v>
      </c>
      <c r="S595" s="172">
        <v>20100</v>
      </c>
      <c r="T595" s="172">
        <v>20279</v>
      </c>
      <c r="U595" s="172"/>
      <c r="V595" s="45" t="str">
        <f>IFERROR(IF(U595-T595 &lt;= 0, "", U595-T595), "")</f>
        <v/>
      </c>
      <c r="W595" s="1" t="s">
        <v>65</v>
      </c>
      <c r="X595" s="1" t="s">
        <v>155</v>
      </c>
      <c r="Y595" s="339">
        <v>713</v>
      </c>
      <c r="Z595" s="175">
        <v>295.16000000000003</v>
      </c>
      <c r="AA595" s="173">
        <f>Tabela13[[#This Row],[VALOR/UN]]*Tabela13[[#This Row],[QUAN]]</f>
        <v>590.32000000000005</v>
      </c>
      <c r="AB595" s="251" t="str">
        <f>IFERROR(Tabela13[[#This Row],[TOTAL]]/Tabela13[[#This Row],[Km Rodado]],"")</f>
        <v/>
      </c>
    </row>
    <row r="596" spans="1:28" ht="13.5" hidden="1" customHeight="1">
      <c r="A596" s="30" t="s">
        <v>883</v>
      </c>
      <c r="B596" s="30" t="s">
        <v>884</v>
      </c>
      <c r="C596" s="30" t="s">
        <v>415</v>
      </c>
      <c r="D596" s="53">
        <v>45195</v>
      </c>
      <c r="E596" s="53">
        <v>45189</v>
      </c>
      <c r="F596" s="7" t="s">
        <v>196</v>
      </c>
      <c r="G596" s="1" t="s">
        <v>58</v>
      </c>
      <c r="H596" s="1" t="s">
        <v>12</v>
      </c>
      <c r="I596" s="351" t="s">
        <v>99</v>
      </c>
      <c r="J596" s="1">
        <v>2</v>
      </c>
      <c r="K596" s="1">
        <v>15</v>
      </c>
      <c r="L596" s="1" t="s">
        <v>22</v>
      </c>
      <c r="M596" s="1" t="s">
        <v>60</v>
      </c>
      <c r="N596" s="1" t="s">
        <v>67</v>
      </c>
      <c r="O596" s="1" t="s">
        <v>68</v>
      </c>
      <c r="P596" s="1" t="s">
        <v>69</v>
      </c>
      <c r="Q596" s="1" t="s">
        <v>77</v>
      </c>
      <c r="R596" s="156" t="s">
        <v>815</v>
      </c>
      <c r="S596" s="177">
        <v>58339</v>
      </c>
      <c r="T596" s="178">
        <v>128365</v>
      </c>
      <c r="U596" s="178"/>
      <c r="V596" s="45" t="str">
        <f>IFERROR(IF(U596-T596 &lt;= 0, "", U596-T596), "")</f>
        <v/>
      </c>
      <c r="W596" s="226" t="s">
        <v>65</v>
      </c>
      <c r="X596" s="1" t="s">
        <v>155</v>
      </c>
      <c r="Y596" s="343">
        <v>713</v>
      </c>
      <c r="Z596" s="250">
        <v>295.16000000000003</v>
      </c>
      <c r="AA596" s="247">
        <v>590.32000000000005</v>
      </c>
      <c r="AB596" s="251" t="str">
        <f>IFERROR(Tabela13[[#This Row],[TOTAL]]/Tabela13[[#This Row],[Km Rodado]],"")</f>
        <v/>
      </c>
    </row>
    <row r="597" spans="1:28" ht="13.5" hidden="1" customHeight="1">
      <c r="A597" s="30" t="s">
        <v>885</v>
      </c>
      <c r="B597" s="30" t="s">
        <v>886</v>
      </c>
      <c r="C597" s="186" t="s">
        <v>415</v>
      </c>
      <c r="D597" s="53">
        <v>45196</v>
      </c>
      <c r="E597" s="53">
        <v>45202</v>
      </c>
      <c r="F597" s="7" t="s">
        <v>196</v>
      </c>
      <c r="G597" s="1" t="s">
        <v>58</v>
      </c>
      <c r="H597" s="1" t="s">
        <v>12</v>
      </c>
      <c r="I597" s="351" t="s">
        <v>74</v>
      </c>
      <c r="J597" s="1">
        <v>2</v>
      </c>
      <c r="K597" s="1">
        <v>14</v>
      </c>
      <c r="L597" s="1" t="s">
        <v>22</v>
      </c>
      <c r="M597" s="1" t="s">
        <v>84</v>
      </c>
      <c r="N597" s="1" t="s">
        <v>396</v>
      </c>
      <c r="O597" s="1" t="s">
        <v>620</v>
      </c>
      <c r="P597" s="1" t="s">
        <v>69</v>
      </c>
      <c r="Q597" s="1" t="s">
        <v>102</v>
      </c>
      <c r="R597" s="24" t="s">
        <v>456</v>
      </c>
      <c r="S597" s="172">
        <v>161846</v>
      </c>
      <c r="T597" s="172">
        <v>162259</v>
      </c>
      <c r="U597" s="172"/>
      <c r="V597" s="45" t="str">
        <f>IFERROR(IF(U597-T597 &lt;= 0, "", U597-T597), "")</f>
        <v/>
      </c>
      <c r="W597" s="1" t="s">
        <v>65</v>
      </c>
      <c r="X597" s="1" t="s">
        <v>155</v>
      </c>
      <c r="Y597" s="339" t="s">
        <v>887</v>
      </c>
      <c r="Z597" s="175">
        <v>279</v>
      </c>
      <c r="AA597" s="173">
        <f>Tabela13[[#This Row],[VALOR/UN]]*Tabela13[[#This Row],[QUAN]]</f>
        <v>558</v>
      </c>
      <c r="AB597" s="251" t="str">
        <f>IFERROR(Tabela13[[#This Row],[TOTAL]]/Tabela13[[#This Row],[Km Rodado]],"")</f>
        <v/>
      </c>
    </row>
    <row r="598" spans="1:28" ht="13.5" hidden="1" customHeight="1">
      <c r="A598" s="30" t="s">
        <v>888</v>
      </c>
      <c r="B598" s="30" t="s">
        <v>889</v>
      </c>
      <c r="C598" s="30" t="s">
        <v>415</v>
      </c>
      <c r="D598" s="53">
        <v>45196</v>
      </c>
      <c r="E598" s="53">
        <v>45202</v>
      </c>
      <c r="F598" s="7" t="s">
        <v>196</v>
      </c>
      <c r="G598" s="1" t="s">
        <v>58</v>
      </c>
      <c r="H598" s="1" t="s">
        <v>12</v>
      </c>
      <c r="I598" s="351" t="s">
        <v>74</v>
      </c>
      <c r="J598" s="1">
        <v>2</v>
      </c>
      <c r="K598" s="1">
        <v>14</v>
      </c>
      <c r="L598" s="1" t="s">
        <v>24</v>
      </c>
      <c r="M598" s="1" t="s">
        <v>84</v>
      </c>
      <c r="N598" s="1" t="s">
        <v>396</v>
      </c>
      <c r="O598" s="1" t="s">
        <v>620</v>
      </c>
      <c r="P598" s="1" t="s">
        <v>69</v>
      </c>
      <c r="Q598" s="1" t="s">
        <v>87</v>
      </c>
      <c r="R598" s="24" t="s">
        <v>890</v>
      </c>
      <c r="S598" s="172">
        <v>123046</v>
      </c>
      <c r="T598" s="172">
        <v>123858</v>
      </c>
      <c r="U598" s="172"/>
      <c r="V598" s="45" t="str">
        <f>IFERROR(IF(U598-T598 &lt;= 0, "", U598-T598), "")</f>
        <v/>
      </c>
      <c r="W598" s="1" t="s">
        <v>65</v>
      </c>
      <c r="X598" s="1" t="s">
        <v>155</v>
      </c>
      <c r="Y598" s="339" t="s">
        <v>887</v>
      </c>
      <c r="Z598" s="175">
        <v>279</v>
      </c>
      <c r="AA598" s="173">
        <f>Tabela13[[#This Row],[VALOR/UN]]*Tabela13[[#This Row],[QUAN]]</f>
        <v>558</v>
      </c>
      <c r="AB598" s="251" t="str">
        <f>IFERROR(Tabela13[[#This Row],[TOTAL]]/Tabela13[[#This Row],[Km Rodado]],"")</f>
        <v/>
      </c>
    </row>
    <row r="599" spans="1:28" ht="13.5" hidden="1" customHeight="1">
      <c r="A599" s="30" t="s">
        <v>891</v>
      </c>
      <c r="B599" s="30" t="s">
        <v>728</v>
      </c>
      <c r="C599" s="30" t="s">
        <v>415</v>
      </c>
      <c r="D599" s="53">
        <v>45196</v>
      </c>
      <c r="E599" s="53">
        <v>45201</v>
      </c>
      <c r="F599" s="7" t="s">
        <v>196</v>
      </c>
      <c r="G599" s="1" t="s">
        <v>58</v>
      </c>
      <c r="H599" s="1" t="s">
        <v>12</v>
      </c>
      <c r="I599" s="351" t="s">
        <v>74</v>
      </c>
      <c r="J599" s="1">
        <v>2</v>
      </c>
      <c r="K599" s="1">
        <v>14</v>
      </c>
      <c r="L599" s="1" t="s">
        <v>22</v>
      </c>
      <c r="M599" s="1" t="s">
        <v>84</v>
      </c>
      <c r="N599" s="1" t="s">
        <v>396</v>
      </c>
      <c r="O599" s="1" t="s">
        <v>620</v>
      </c>
      <c r="P599" s="1" t="s">
        <v>69</v>
      </c>
      <c r="Q599" s="1" t="s">
        <v>87</v>
      </c>
      <c r="R599" s="24" t="s">
        <v>179</v>
      </c>
      <c r="S599" s="172">
        <v>129330</v>
      </c>
      <c r="T599" s="172">
        <v>130360</v>
      </c>
      <c r="U599" s="172"/>
      <c r="V599" s="45" t="str">
        <f>IFERROR(IF(U599-T599 &lt;= 0, "", U599-T599), "")</f>
        <v/>
      </c>
      <c r="W599" s="1" t="s">
        <v>65</v>
      </c>
      <c r="X599" s="1" t="s">
        <v>155</v>
      </c>
      <c r="Y599" s="339" t="s">
        <v>887</v>
      </c>
      <c r="Z599" s="175">
        <v>279</v>
      </c>
      <c r="AA599" s="173">
        <f>Tabela13[[#This Row],[VALOR/UN]]*Tabela13[[#This Row],[QUAN]]</f>
        <v>558</v>
      </c>
      <c r="AB599" s="251" t="str">
        <f>IFERROR(Tabela13[[#This Row],[TOTAL]]/Tabela13[[#This Row],[Km Rodado]],"")</f>
        <v/>
      </c>
    </row>
    <row r="600" spans="1:28" ht="13.5" hidden="1" customHeight="1">
      <c r="A600" s="30" t="s">
        <v>892</v>
      </c>
      <c r="B600" s="30" t="s">
        <v>886</v>
      </c>
      <c r="C600" s="30" t="s">
        <v>415</v>
      </c>
      <c r="D600" s="53">
        <v>45196</v>
      </c>
      <c r="E600" s="53">
        <v>45201</v>
      </c>
      <c r="F600" s="7" t="s">
        <v>196</v>
      </c>
      <c r="G600" s="1" t="s">
        <v>58</v>
      </c>
      <c r="H600" s="1" t="s">
        <v>12</v>
      </c>
      <c r="I600" s="351" t="s">
        <v>74</v>
      </c>
      <c r="J600" s="1">
        <v>2</v>
      </c>
      <c r="K600" s="1">
        <v>14</v>
      </c>
      <c r="L600" s="1" t="s">
        <v>24</v>
      </c>
      <c r="M600" s="1" t="s">
        <v>84</v>
      </c>
      <c r="N600" s="1" t="s">
        <v>396</v>
      </c>
      <c r="O600" s="1" t="s">
        <v>620</v>
      </c>
      <c r="P600" s="1" t="s">
        <v>69</v>
      </c>
      <c r="Q600" s="1" t="s">
        <v>87</v>
      </c>
      <c r="R600" s="24" t="s">
        <v>179</v>
      </c>
      <c r="S600" s="172">
        <v>129330</v>
      </c>
      <c r="T600" s="172">
        <v>130360</v>
      </c>
      <c r="U600" s="172"/>
      <c r="V600" s="45" t="str">
        <f>IFERROR(IF(U600-T600 &lt;= 0, "", U600-T600), "")</f>
        <v/>
      </c>
      <c r="W600" s="1" t="s">
        <v>65</v>
      </c>
      <c r="X600" s="1" t="s">
        <v>155</v>
      </c>
      <c r="Y600" s="339" t="s">
        <v>887</v>
      </c>
      <c r="Z600" s="175">
        <v>279</v>
      </c>
      <c r="AA600" s="173">
        <f>Tabela13[[#This Row],[VALOR/UN]]*Tabela13[[#This Row],[QUAN]]</f>
        <v>558</v>
      </c>
      <c r="AB600" s="251" t="str">
        <f>IFERROR(Tabela13[[#This Row],[TOTAL]]/Tabela13[[#This Row],[Km Rodado]],"")</f>
        <v/>
      </c>
    </row>
    <row r="601" spans="1:28" ht="13.5" hidden="1" customHeight="1">
      <c r="A601" s="30" t="s">
        <v>893</v>
      </c>
      <c r="B601" s="30" t="s">
        <v>703</v>
      </c>
      <c r="C601" s="30" t="s">
        <v>415</v>
      </c>
      <c r="D601" s="53">
        <v>45196</v>
      </c>
      <c r="E601" s="53" t="s">
        <v>700</v>
      </c>
      <c r="F601" s="7" t="s">
        <v>196</v>
      </c>
      <c r="G601" s="1" t="s">
        <v>58</v>
      </c>
      <c r="H601" s="1" t="s">
        <v>12</v>
      </c>
      <c r="I601" s="351" t="s">
        <v>99</v>
      </c>
      <c r="J601" s="1">
        <v>2</v>
      </c>
      <c r="K601" s="1">
        <v>14</v>
      </c>
      <c r="L601" s="1" t="s">
        <v>22</v>
      </c>
      <c r="M601" s="1" t="s">
        <v>84</v>
      </c>
      <c r="N601" s="1" t="s">
        <v>153</v>
      </c>
      <c r="O601" s="1" t="s">
        <v>154</v>
      </c>
      <c r="P601" s="1" t="s">
        <v>69</v>
      </c>
      <c r="Q601" s="1" t="s">
        <v>87</v>
      </c>
      <c r="R601" s="24" t="s">
        <v>114</v>
      </c>
      <c r="S601" s="172">
        <v>112600</v>
      </c>
      <c r="T601" s="172" t="s">
        <v>700</v>
      </c>
      <c r="U601" s="172"/>
      <c r="V601" s="45" t="str">
        <f>IFERROR(IF(U601-T601 &lt;= 0, "", U601-T601), "")</f>
        <v/>
      </c>
      <c r="W601" s="1" t="s">
        <v>65</v>
      </c>
      <c r="X601" s="1" t="s">
        <v>155</v>
      </c>
      <c r="Y601" s="339" t="s">
        <v>894</v>
      </c>
      <c r="Z601" s="175">
        <v>279</v>
      </c>
      <c r="AA601" s="173">
        <f>Tabela13[[#This Row],[VALOR/UN]]*Tabela13[[#This Row],[QUAN]]</f>
        <v>558</v>
      </c>
      <c r="AB601" s="251" t="str">
        <f>IFERROR(Tabela13[[#This Row],[TOTAL]]/Tabela13[[#This Row],[Km Rodado]],"")</f>
        <v/>
      </c>
    </row>
    <row r="602" spans="1:28" ht="13.5" hidden="1" customHeight="1">
      <c r="A602" s="30" t="s">
        <v>895</v>
      </c>
      <c r="B602" s="30" t="s">
        <v>884</v>
      </c>
      <c r="C602" s="30" t="s">
        <v>415</v>
      </c>
      <c r="D602" s="53">
        <v>45196</v>
      </c>
      <c r="E602" s="53">
        <v>45204</v>
      </c>
      <c r="F602" s="7" t="s">
        <v>196</v>
      </c>
      <c r="G602" s="1" t="s">
        <v>58</v>
      </c>
      <c r="H602" s="1" t="s">
        <v>12</v>
      </c>
      <c r="I602" s="351" t="s">
        <v>74</v>
      </c>
      <c r="J602" s="1">
        <v>2</v>
      </c>
      <c r="K602" s="1">
        <v>15</v>
      </c>
      <c r="L602" s="1" t="s">
        <v>24</v>
      </c>
      <c r="M602" s="1" t="s">
        <v>75</v>
      </c>
      <c r="N602" s="1" t="s">
        <v>153</v>
      </c>
      <c r="O602" s="1" t="s">
        <v>474</v>
      </c>
      <c r="P602" s="1" t="s">
        <v>69</v>
      </c>
      <c r="Q602" s="1" t="s">
        <v>77</v>
      </c>
      <c r="R602" s="24" t="s">
        <v>642</v>
      </c>
      <c r="S602" s="172">
        <v>43093</v>
      </c>
      <c r="T602" s="172">
        <v>72581</v>
      </c>
      <c r="U602" s="172"/>
      <c r="V602" s="45" t="str">
        <f>IFERROR(IF(U602-T602 &lt;= 0, "", U602-T602), "")</f>
        <v/>
      </c>
      <c r="W602" s="1" t="s">
        <v>65</v>
      </c>
      <c r="X602" s="1" t="s">
        <v>155</v>
      </c>
      <c r="Y602" s="339">
        <v>713</v>
      </c>
      <c r="Z602" s="175">
        <v>295.16000000000003</v>
      </c>
      <c r="AA602" s="173">
        <f>Tabela13[[#This Row],[VALOR/UN]]*Tabela13[[#This Row],[QUAN]]</f>
        <v>590.32000000000005</v>
      </c>
      <c r="AB602" s="251" t="str">
        <f>IFERROR(Tabela13[[#This Row],[TOTAL]]/Tabela13[[#This Row],[Km Rodado]],"")</f>
        <v/>
      </c>
    </row>
    <row r="603" spans="1:28" ht="13.5" hidden="1" customHeight="1">
      <c r="A603" s="30" t="s">
        <v>896</v>
      </c>
      <c r="B603" s="30" t="s">
        <v>728</v>
      </c>
      <c r="C603" s="30" t="s">
        <v>415</v>
      </c>
      <c r="D603" s="53">
        <v>45197</v>
      </c>
      <c r="E603" s="53">
        <v>45201</v>
      </c>
      <c r="F603" s="7" t="s">
        <v>196</v>
      </c>
      <c r="G603" s="1" t="s">
        <v>58</v>
      </c>
      <c r="H603" s="1" t="s">
        <v>12</v>
      </c>
      <c r="I603" s="351" t="s">
        <v>165</v>
      </c>
      <c r="J603" s="1">
        <v>2</v>
      </c>
      <c r="K603" s="1">
        <v>14</v>
      </c>
      <c r="L603" s="1" t="s">
        <v>24</v>
      </c>
      <c r="M603" s="1" t="s">
        <v>84</v>
      </c>
      <c r="N603" s="1" t="s">
        <v>396</v>
      </c>
      <c r="O603" s="1" t="s">
        <v>620</v>
      </c>
      <c r="P603" s="1" t="s">
        <v>69</v>
      </c>
      <c r="Q603" s="1" t="s">
        <v>87</v>
      </c>
      <c r="R603" s="24" t="s">
        <v>169</v>
      </c>
      <c r="S603" s="172">
        <v>106500</v>
      </c>
      <c r="T603" s="172">
        <v>106527</v>
      </c>
      <c r="U603" s="172"/>
      <c r="V603" s="45" t="str">
        <f>IFERROR(IF(U603-T603 &lt;= 0, "", U603-T603), "")</f>
        <v/>
      </c>
      <c r="W603" s="1" t="s">
        <v>65</v>
      </c>
      <c r="X603" s="1" t="s">
        <v>155</v>
      </c>
      <c r="Y603" s="339" t="s">
        <v>887</v>
      </c>
      <c r="Z603" s="175">
        <v>279</v>
      </c>
      <c r="AA603" s="173">
        <f>Tabela13[[#This Row],[VALOR/UN]]*Tabela13[[#This Row],[QUAN]]</f>
        <v>558</v>
      </c>
      <c r="AB603" s="251" t="str">
        <f>IFERROR(Tabela13[[#This Row],[TOTAL]]/Tabela13[[#This Row],[Km Rodado]],"")</f>
        <v/>
      </c>
    </row>
    <row r="604" spans="1:28" ht="13.5" hidden="1" customHeight="1">
      <c r="A604" s="30" t="s">
        <v>897</v>
      </c>
      <c r="B604" s="30" t="s">
        <v>886</v>
      </c>
      <c r="C604" s="30" t="s">
        <v>415</v>
      </c>
      <c r="D604" s="53">
        <v>45197</v>
      </c>
      <c r="E604" s="53">
        <v>45201</v>
      </c>
      <c r="F604" s="7" t="s">
        <v>196</v>
      </c>
      <c r="G604" s="1" t="s">
        <v>58</v>
      </c>
      <c r="H604" s="1" t="s">
        <v>12</v>
      </c>
      <c r="I604" s="351" t="s">
        <v>165</v>
      </c>
      <c r="J604" s="1">
        <v>2</v>
      </c>
      <c r="K604" s="1">
        <v>14</v>
      </c>
      <c r="L604" s="1" t="s">
        <v>22</v>
      </c>
      <c r="M604" s="1" t="s">
        <v>84</v>
      </c>
      <c r="N604" s="1" t="s">
        <v>396</v>
      </c>
      <c r="O604" s="1" t="s">
        <v>620</v>
      </c>
      <c r="P604" s="1" t="s">
        <v>69</v>
      </c>
      <c r="Q604" s="1" t="s">
        <v>87</v>
      </c>
      <c r="R604" s="24" t="s">
        <v>169</v>
      </c>
      <c r="S604" s="172">
        <v>106500</v>
      </c>
      <c r="T604" s="172">
        <v>106527</v>
      </c>
      <c r="U604" s="172"/>
      <c r="V604" s="45" t="str">
        <f>IFERROR(IF(U604-T604 &lt;= 0, "", U604-T604), "")</f>
        <v/>
      </c>
      <c r="W604" s="1" t="s">
        <v>65</v>
      </c>
      <c r="X604" s="1" t="s">
        <v>155</v>
      </c>
      <c r="Y604" s="339" t="s">
        <v>887</v>
      </c>
      <c r="Z604" s="175">
        <v>279</v>
      </c>
      <c r="AA604" s="173">
        <f>Tabela13[[#This Row],[VALOR/UN]]*Tabela13[[#This Row],[QUAN]]</f>
        <v>558</v>
      </c>
      <c r="AB604" s="251" t="str">
        <f>IFERROR(Tabela13[[#This Row],[TOTAL]]/Tabela13[[#This Row],[Km Rodado]],"")</f>
        <v/>
      </c>
    </row>
    <row r="605" spans="1:28" ht="13.5" hidden="1" customHeight="1">
      <c r="A605" s="30" t="s">
        <v>898</v>
      </c>
      <c r="B605" s="30" t="s">
        <v>899</v>
      </c>
      <c r="C605" s="186" t="s">
        <v>415</v>
      </c>
      <c r="D605" s="53">
        <v>45198</v>
      </c>
      <c r="E605" s="53">
        <v>45203</v>
      </c>
      <c r="F605" s="7" t="s">
        <v>196</v>
      </c>
      <c r="G605" s="1" t="s">
        <v>58</v>
      </c>
      <c r="H605" s="1" t="s">
        <v>12</v>
      </c>
      <c r="I605" s="351" t="s">
        <v>74</v>
      </c>
      <c r="J605" s="1">
        <v>2</v>
      </c>
      <c r="K605" s="1">
        <v>16</v>
      </c>
      <c r="L605" s="1" t="s">
        <v>24</v>
      </c>
      <c r="M605" s="1" t="s">
        <v>143</v>
      </c>
      <c r="N605" s="1" t="s">
        <v>134</v>
      </c>
      <c r="O605" s="1" t="s">
        <v>135</v>
      </c>
      <c r="P605" s="1" t="s">
        <v>69</v>
      </c>
      <c r="Q605" s="1" t="s">
        <v>144</v>
      </c>
      <c r="R605" s="24" t="s">
        <v>472</v>
      </c>
      <c r="S605" s="172">
        <v>90477</v>
      </c>
      <c r="T605" s="172">
        <v>91511</v>
      </c>
      <c r="U605" s="172"/>
      <c r="V605" s="45" t="str">
        <f>IFERROR(IF(U605-T605 &lt;= 0, "", U605-T605), "")</f>
        <v/>
      </c>
      <c r="W605" s="1" t="s">
        <v>65</v>
      </c>
      <c r="X605" s="1" t="s">
        <v>155</v>
      </c>
      <c r="Y605" s="339" t="s">
        <v>900</v>
      </c>
      <c r="Z605" s="175">
        <v>545.24</v>
      </c>
      <c r="AA605" s="173">
        <f>Tabela13[[#This Row],[VALOR/UN]]*Tabela13[[#This Row],[QUAN]]</f>
        <v>1090.48</v>
      </c>
      <c r="AB605" s="251" t="str">
        <f>IFERROR(Tabela13[[#This Row],[TOTAL]]/Tabela13[[#This Row],[Km Rodado]],"")</f>
        <v/>
      </c>
    </row>
    <row r="606" spans="1:28" ht="13.5" hidden="1" customHeight="1">
      <c r="A606" s="30" t="s">
        <v>901</v>
      </c>
      <c r="B606" s="30" t="s">
        <v>902</v>
      </c>
      <c r="C606" s="30" t="s">
        <v>415</v>
      </c>
      <c r="D606" s="53">
        <v>45198</v>
      </c>
      <c r="E606" s="53">
        <v>45202</v>
      </c>
      <c r="F606" s="7" t="s">
        <v>196</v>
      </c>
      <c r="G606" s="1" t="s">
        <v>58</v>
      </c>
      <c r="H606" s="1" t="s">
        <v>12</v>
      </c>
      <c r="I606" s="351" t="s">
        <v>165</v>
      </c>
      <c r="J606" s="1">
        <v>2</v>
      </c>
      <c r="K606" s="1">
        <v>14</v>
      </c>
      <c r="L606" s="1" t="s">
        <v>22</v>
      </c>
      <c r="M606" s="1" t="s">
        <v>84</v>
      </c>
      <c r="N606" s="1" t="s">
        <v>153</v>
      </c>
      <c r="O606" s="1" t="s">
        <v>154</v>
      </c>
      <c r="P606" s="1" t="s">
        <v>69</v>
      </c>
      <c r="Q606" s="1" t="s">
        <v>87</v>
      </c>
      <c r="R606" s="24" t="s">
        <v>167</v>
      </c>
      <c r="S606" s="172">
        <v>98300</v>
      </c>
      <c r="T606" s="172">
        <v>98192</v>
      </c>
      <c r="U606" s="172"/>
      <c r="V606" s="45" t="str">
        <f>IFERROR(IF(U606-T606 &lt;= 0, "", U606-T606), "")</f>
        <v/>
      </c>
      <c r="W606" s="1" t="s">
        <v>65</v>
      </c>
      <c r="X606" s="1" t="s">
        <v>155</v>
      </c>
      <c r="Y606" s="339">
        <v>774</v>
      </c>
      <c r="Z606" s="175">
        <v>274.64999999999998</v>
      </c>
      <c r="AA606" s="173">
        <f>Tabela13[[#This Row],[VALOR/UN]]*Tabela13[[#This Row],[QUAN]]</f>
        <v>549.29999999999995</v>
      </c>
      <c r="AB606" s="251" t="str">
        <f>IFERROR(Tabela13[[#This Row],[TOTAL]]/Tabela13[[#This Row],[Km Rodado]],"")</f>
        <v/>
      </c>
    </row>
    <row r="607" spans="1:28" ht="13.5" hidden="1" customHeight="1">
      <c r="A607" s="30" t="s">
        <v>903</v>
      </c>
      <c r="B607" s="30" t="s">
        <v>899</v>
      </c>
      <c r="C607" s="30" t="s">
        <v>415</v>
      </c>
      <c r="D607" s="53">
        <v>45198</v>
      </c>
      <c r="E607" s="53">
        <v>45210</v>
      </c>
      <c r="F607" s="7" t="s">
        <v>196</v>
      </c>
      <c r="G607" s="1" t="s">
        <v>58</v>
      </c>
      <c r="H607" s="1" t="s">
        <v>5</v>
      </c>
      <c r="I607" s="351" t="s">
        <v>104</v>
      </c>
      <c r="J607" s="1">
        <v>2</v>
      </c>
      <c r="K607" s="1">
        <v>16</v>
      </c>
      <c r="L607" s="1" t="s">
        <v>22</v>
      </c>
      <c r="M607" s="1" t="s">
        <v>143</v>
      </c>
      <c r="N607" s="1" t="s">
        <v>134</v>
      </c>
      <c r="O607" s="1" t="s">
        <v>135</v>
      </c>
      <c r="P607" s="1" t="s">
        <v>69</v>
      </c>
      <c r="Q607" s="1" t="s">
        <v>144</v>
      </c>
      <c r="R607" s="24" t="s">
        <v>791</v>
      </c>
      <c r="S607" s="172">
        <v>79806</v>
      </c>
      <c r="T607" s="172">
        <v>81959</v>
      </c>
      <c r="U607" s="172"/>
      <c r="V607" s="45" t="str">
        <f>IFERROR(IF(U607-T607 &lt;= 0, "", U607-T607), "")</f>
        <v/>
      </c>
      <c r="W607" s="1" t="s">
        <v>65</v>
      </c>
      <c r="X607" s="1" t="s">
        <v>155</v>
      </c>
      <c r="Y607" s="339" t="s">
        <v>900</v>
      </c>
      <c r="Z607" s="175">
        <v>545.24</v>
      </c>
      <c r="AA607" s="173">
        <f>Tabela13[[#This Row],[VALOR/UN]]*Tabela13[[#This Row],[QUAN]]</f>
        <v>1090.48</v>
      </c>
      <c r="AB607" s="251" t="str">
        <f>IFERROR(Tabela13[[#This Row],[TOTAL]]/Tabela13[[#This Row],[Km Rodado]],"")</f>
        <v/>
      </c>
    </row>
    <row r="608" spans="1:28" ht="13.5" hidden="1" customHeight="1">
      <c r="A608" s="30" t="s">
        <v>904</v>
      </c>
      <c r="B608" s="30" t="s">
        <v>905</v>
      </c>
      <c r="C608" s="186" t="s">
        <v>415</v>
      </c>
      <c r="D608" s="53">
        <v>45202</v>
      </c>
      <c r="E608" s="53">
        <v>45204</v>
      </c>
      <c r="F608" s="7" t="s">
        <v>257</v>
      </c>
      <c r="G608" s="1" t="s">
        <v>58</v>
      </c>
      <c r="H608" s="1" t="s">
        <v>5</v>
      </c>
      <c r="I608" s="351" t="s">
        <v>59</v>
      </c>
      <c r="J608" s="1">
        <v>2</v>
      </c>
      <c r="K608" s="1">
        <v>16</v>
      </c>
      <c r="L608" s="1" t="s">
        <v>22</v>
      </c>
      <c r="M608" s="1" t="s">
        <v>60</v>
      </c>
      <c r="N608" s="1" t="s">
        <v>67</v>
      </c>
      <c r="O608" s="1" t="s">
        <v>68</v>
      </c>
      <c r="P608" s="1" t="s">
        <v>69</v>
      </c>
      <c r="Q608" s="1" t="s">
        <v>63</v>
      </c>
      <c r="R608" s="24" t="s">
        <v>385</v>
      </c>
      <c r="S608" s="172">
        <v>161618</v>
      </c>
      <c r="T608" s="172">
        <v>162317</v>
      </c>
      <c r="U608" s="172"/>
      <c r="V608" s="45" t="str">
        <f>IFERROR(IF(U608-T608 &lt;= 0, "", U608-T608), "")</f>
        <v/>
      </c>
      <c r="W608" s="1" t="s">
        <v>65</v>
      </c>
      <c r="X608" s="1" t="s">
        <v>71</v>
      </c>
      <c r="Y608" s="339">
        <v>1589</v>
      </c>
      <c r="Z608" s="175">
        <v>626</v>
      </c>
      <c r="AA608" s="173">
        <f>Tabela13[[#This Row],[VALOR/UN]]*Tabela13[[#This Row],[QUAN]]</f>
        <v>1252</v>
      </c>
      <c r="AB608" s="251" t="str">
        <f>IFERROR(Tabela13[[#This Row],[TOTAL]]/Tabela13[[#This Row],[Km Rodado]],"")</f>
        <v/>
      </c>
    </row>
    <row r="609" spans="1:28" ht="13.5" hidden="1" customHeight="1">
      <c r="A609" s="30" t="s">
        <v>906</v>
      </c>
      <c r="B609" s="30" t="s">
        <v>907</v>
      </c>
      <c r="C609" s="30" t="s">
        <v>415</v>
      </c>
      <c r="D609" s="53">
        <v>45202</v>
      </c>
      <c r="E609" s="53">
        <v>45208</v>
      </c>
      <c r="F609" s="7" t="s">
        <v>257</v>
      </c>
      <c r="G609" s="1" t="s">
        <v>58</v>
      </c>
      <c r="H609" s="1" t="s">
        <v>5</v>
      </c>
      <c r="I609" s="351" t="s">
        <v>80</v>
      </c>
      <c r="J609" s="1">
        <v>2</v>
      </c>
      <c r="K609" s="1">
        <v>16</v>
      </c>
      <c r="L609" s="1" t="s">
        <v>22</v>
      </c>
      <c r="M609" s="1" t="s">
        <v>60</v>
      </c>
      <c r="N609" s="1" t="s">
        <v>67</v>
      </c>
      <c r="O609" s="1" t="s">
        <v>68</v>
      </c>
      <c r="P609" s="1" t="s">
        <v>69</v>
      </c>
      <c r="Q609" s="1" t="s">
        <v>63</v>
      </c>
      <c r="R609" s="24" t="s">
        <v>556</v>
      </c>
      <c r="S609" s="172">
        <v>210318</v>
      </c>
      <c r="T609" s="172">
        <v>210318</v>
      </c>
      <c r="U609" s="172"/>
      <c r="V609" s="45" t="str">
        <f>IFERROR(IF(U609-T609 &lt;= 0, "", U609-T609), "")</f>
        <v/>
      </c>
      <c r="W609" s="185" t="s">
        <v>65</v>
      </c>
      <c r="X609" s="1" t="s">
        <v>71</v>
      </c>
      <c r="Y609" s="339">
        <v>1589</v>
      </c>
      <c r="Z609" s="175">
        <v>626</v>
      </c>
      <c r="AA609" s="173">
        <f>Tabela13[[#This Row],[VALOR/UN]]*Tabela13[[#This Row],[QUAN]]</f>
        <v>1252</v>
      </c>
      <c r="AB609" s="251" t="str">
        <f>IFERROR(Tabela13[[#This Row],[TOTAL]]/Tabela13[[#This Row],[Km Rodado]],"")</f>
        <v/>
      </c>
    </row>
    <row r="610" spans="1:28" ht="13.5" hidden="1" customHeight="1">
      <c r="A610" s="30" t="s">
        <v>908</v>
      </c>
      <c r="B610" s="30" t="s">
        <v>909</v>
      </c>
      <c r="C610" s="30" t="s">
        <v>415</v>
      </c>
      <c r="D610" s="53">
        <v>45202</v>
      </c>
      <c r="E610" s="1" t="s">
        <v>700</v>
      </c>
      <c r="F610" s="7" t="s">
        <v>257</v>
      </c>
      <c r="G610" s="1" t="s">
        <v>58</v>
      </c>
      <c r="H610" s="1" t="s">
        <v>12</v>
      </c>
      <c r="I610" s="351" t="s">
        <v>74</v>
      </c>
      <c r="J610" s="1">
        <v>2</v>
      </c>
      <c r="K610" s="1">
        <v>16</v>
      </c>
      <c r="L610" s="1" t="s">
        <v>22</v>
      </c>
      <c r="M610" s="1" t="s">
        <v>60</v>
      </c>
      <c r="N610" s="1" t="s">
        <v>67</v>
      </c>
      <c r="O610" s="1" t="s">
        <v>68</v>
      </c>
      <c r="P610" s="1" t="s">
        <v>69</v>
      </c>
      <c r="Q610" s="1" t="s">
        <v>63</v>
      </c>
      <c r="R610" s="24" t="s">
        <v>222</v>
      </c>
      <c r="S610" s="172">
        <v>82924</v>
      </c>
      <c r="T610" s="172" t="s">
        <v>700</v>
      </c>
      <c r="U610" s="172"/>
      <c r="V610" s="45" t="str">
        <f>IFERROR(IF(U610-T610 &lt;= 0, "", U610-T610), "")</f>
        <v/>
      </c>
      <c r="W610" s="1" t="s">
        <v>65</v>
      </c>
      <c r="X610" s="1" t="s">
        <v>71</v>
      </c>
      <c r="Y610" s="339">
        <v>1589</v>
      </c>
      <c r="Z610" s="175">
        <v>626</v>
      </c>
      <c r="AA610" s="173">
        <f>Tabela13[[#This Row],[VALOR/UN]]*Tabela13[[#This Row],[QUAN]]</f>
        <v>1252</v>
      </c>
      <c r="AB610" s="251" t="str">
        <f>IFERROR(Tabela13[[#This Row],[TOTAL]]/Tabela13[[#This Row],[Km Rodado]],"")</f>
        <v/>
      </c>
    </row>
    <row r="611" spans="1:28" ht="13.5" hidden="1" customHeight="1">
      <c r="A611" s="30" t="s">
        <v>910</v>
      </c>
      <c r="B611" s="30" t="s">
        <v>902</v>
      </c>
      <c r="C611" s="30" t="s">
        <v>415</v>
      </c>
      <c r="D611" s="53">
        <v>45202</v>
      </c>
      <c r="E611" s="53">
        <v>45209</v>
      </c>
      <c r="F611" s="7" t="s">
        <v>257</v>
      </c>
      <c r="G611" s="1" t="s">
        <v>58</v>
      </c>
      <c r="H611" s="1" t="s">
        <v>5</v>
      </c>
      <c r="I611" s="351" t="s">
        <v>96</v>
      </c>
      <c r="J611" s="1">
        <v>2</v>
      </c>
      <c r="K611" s="1">
        <v>16</v>
      </c>
      <c r="L611" s="1" t="s">
        <v>22</v>
      </c>
      <c r="M611" s="1" t="s">
        <v>60</v>
      </c>
      <c r="N611" s="1" t="s">
        <v>67</v>
      </c>
      <c r="O611" s="1" t="s">
        <v>68</v>
      </c>
      <c r="P611" s="1" t="s">
        <v>69</v>
      </c>
      <c r="Q611" s="1" t="s">
        <v>63</v>
      </c>
      <c r="R611" s="24" t="s">
        <v>201</v>
      </c>
      <c r="S611" s="172">
        <v>98933</v>
      </c>
      <c r="T611" s="172">
        <v>101240</v>
      </c>
      <c r="U611" s="172"/>
      <c r="V611" s="45" t="str">
        <f>IFERROR(IF(U611-T611 &lt;= 0, "", U611-T611), "")</f>
        <v/>
      </c>
      <c r="W611" s="1" t="s">
        <v>65</v>
      </c>
      <c r="X611" s="1" t="s">
        <v>71</v>
      </c>
      <c r="Y611" s="339">
        <v>1589</v>
      </c>
      <c r="Z611" s="175">
        <v>626</v>
      </c>
      <c r="AA611" s="173">
        <f>Tabela13[[#This Row],[VALOR/UN]]*Tabela13[[#This Row],[QUAN]]</f>
        <v>1252</v>
      </c>
      <c r="AB611" s="251" t="str">
        <f>IFERROR(Tabela13[[#This Row],[TOTAL]]/Tabela13[[#This Row],[Km Rodado]],"")</f>
        <v/>
      </c>
    </row>
    <row r="612" spans="1:28" ht="13.5" hidden="1" customHeight="1">
      <c r="A612" s="30" t="s">
        <v>911</v>
      </c>
      <c r="B612" s="30" t="s">
        <v>902</v>
      </c>
      <c r="C612" s="30" t="s">
        <v>415</v>
      </c>
      <c r="D612" s="53">
        <v>45202</v>
      </c>
      <c r="E612" s="53">
        <v>45212</v>
      </c>
      <c r="F612" s="7" t="s">
        <v>257</v>
      </c>
      <c r="G612" s="1" t="s">
        <v>58</v>
      </c>
      <c r="H612" s="1" t="s">
        <v>5</v>
      </c>
      <c r="I612" s="351" t="s">
        <v>96</v>
      </c>
      <c r="J612" s="1">
        <v>2</v>
      </c>
      <c r="K612" s="1">
        <v>16</v>
      </c>
      <c r="L612" s="1" t="s">
        <v>22</v>
      </c>
      <c r="M612" s="1" t="s">
        <v>60</v>
      </c>
      <c r="N612" s="1" t="s">
        <v>67</v>
      </c>
      <c r="O612" s="1" t="s">
        <v>68</v>
      </c>
      <c r="P612" s="1" t="s">
        <v>69</v>
      </c>
      <c r="Q612" s="1" t="s">
        <v>63</v>
      </c>
      <c r="R612" s="24" t="s">
        <v>97</v>
      </c>
      <c r="S612" s="172">
        <v>188352</v>
      </c>
      <c r="T612" s="172">
        <v>190860</v>
      </c>
      <c r="U612" s="172">
        <f>Tabela13[[#This Row],[KM SOLICITADO]]-S610</f>
        <v>105428</v>
      </c>
      <c r="V612" s="172">
        <v>44396</v>
      </c>
      <c r="W612" s="1" t="s">
        <v>65</v>
      </c>
      <c r="X612" s="1" t="s">
        <v>71</v>
      </c>
      <c r="Y612" s="339">
        <v>1589</v>
      </c>
      <c r="Z612" s="175">
        <v>626</v>
      </c>
      <c r="AA612" s="173">
        <f>Tabela13[[#This Row],[VALOR/UN]]*Tabela13[[#This Row],[QUAN]]</f>
        <v>1252</v>
      </c>
      <c r="AB612" s="251">
        <f>IFERROR(Tabela13[[#This Row],[TOTAL]]/Tabela13[[#This Row],[Km Rodado]],"")</f>
        <v>2.8200738805297776E-2</v>
      </c>
    </row>
    <row r="613" spans="1:28" ht="13.5" hidden="1" customHeight="1">
      <c r="A613" s="30" t="s">
        <v>912</v>
      </c>
      <c r="B613" s="30" t="s">
        <v>909</v>
      </c>
      <c r="C613" s="30" t="s">
        <v>415</v>
      </c>
      <c r="D613" s="53">
        <v>45202</v>
      </c>
      <c r="E613" s="53">
        <v>45204</v>
      </c>
      <c r="F613" s="7" t="s">
        <v>257</v>
      </c>
      <c r="G613" s="1" t="s">
        <v>58</v>
      </c>
      <c r="H613" s="1" t="s">
        <v>5</v>
      </c>
      <c r="I613" s="351" t="s">
        <v>104</v>
      </c>
      <c r="J613" s="1">
        <v>2</v>
      </c>
      <c r="K613" s="1">
        <v>16</v>
      </c>
      <c r="L613" s="1" t="s">
        <v>24</v>
      </c>
      <c r="M613" s="1" t="s">
        <v>60</v>
      </c>
      <c r="N613" s="1" t="s">
        <v>67</v>
      </c>
      <c r="O613" s="1" t="s">
        <v>68</v>
      </c>
      <c r="P613" s="1" t="s">
        <v>69</v>
      </c>
      <c r="Q613" s="1" t="s">
        <v>63</v>
      </c>
      <c r="R613" s="24" t="s">
        <v>913</v>
      </c>
      <c r="S613" s="172">
        <v>43725</v>
      </c>
      <c r="T613" s="172">
        <v>47283</v>
      </c>
      <c r="U613" s="172"/>
      <c r="V613" s="45" t="str">
        <f>IFERROR(IF(U613-T613 &lt;= 0, "", U613-T613), "")</f>
        <v/>
      </c>
      <c r="W613" s="1" t="s">
        <v>65</v>
      </c>
      <c r="X613" s="1" t="s">
        <v>71</v>
      </c>
      <c r="Y613" s="339">
        <v>1589</v>
      </c>
      <c r="Z613" s="175">
        <v>626</v>
      </c>
      <c r="AA613" s="173">
        <f>Tabela13[[#This Row],[VALOR/UN]]*Tabela13[[#This Row],[QUAN]]</f>
        <v>1252</v>
      </c>
      <c r="AB613" s="251" t="str">
        <f>IFERROR(Tabela13[[#This Row],[TOTAL]]/Tabela13[[#This Row],[Km Rodado]],"")</f>
        <v/>
      </c>
    </row>
    <row r="614" spans="1:28" ht="13.5" hidden="1" customHeight="1">
      <c r="A614" s="30" t="s">
        <v>914</v>
      </c>
      <c r="B614" s="30" t="s">
        <v>909</v>
      </c>
      <c r="C614" s="30" t="s">
        <v>415</v>
      </c>
      <c r="D614" s="53">
        <v>45202</v>
      </c>
      <c r="E614" s="53">
        <v>45204</v>
      </c>
      <c r="F614" s="7" t="s">
        <v>257</v>
      </c>
      <c r="G614" s="1" t="s">
        <v>58</v>
      </c>
      <c r="H614" s="1" t="s">
        <v>5</v>
      </c>
      <c r="I614" s="351" t="s">
        <v>104</v>
      </c>
      <c r="J614" s="1">
        <v>2</v>
      </c>
      <c r="K614" s="1">
        <v>16</v>
      </c>
      <c r="L614" s="1" t="s">
        <v>22</v>
      </c>
      <c r="M614" s="1" t="s">
        <v>60</v>
      </c>
      <c r="N614" s="1" t="s">
        <v>67</v>
      </c>
      <c r="O614" s="1" t="s">
        <v>68</v>
      </c>
      <c r="P614" s="1" t="s">
        <v>69</v>
      </c>
      <c r="Q614" s="1" t="s">
        <v>63</v>
      </c>
      <c r="R614" s="24" t="s">
        <v>913</v>
      </c>
      <c r="S614" s="172">
        <v>43725</v>
      </c>
      <c r="T614" s="172">
        <v>47283</v>
      </c>
      <c r="U614" s="172"/>
      <c r="V614" s="45" t="str">
        <f>IFERROR(IF(U614-T614 &lt;= 0, "", U614-T614), "")</f>
        <v/>
      </c>
      <c r="W614" s="227" t="s">
        <v>65</v>
      </c>
      <c r="X614" s="1" t="s">
        <v>71</v>
      </c>
      <c r="Y614" s="339">
        <v>1589</v>
      </c>
      <c r="Z614" s="175">
        <v>626</v>
      </c>
      <c r="AA614" s="173">
        <f>Tabela13[[#This Row],[VALOR/UN]]*Tabela13[[#This Row],[QUAN]]</f>
        <v>1252</v>
      </c>
      <c r="AB614" s="251" t="str">
        <f>IFERROR(Tabela13[[#This Row],[TOTAL]]/Tabela13[[#This Row],[Km Rodado]],"")</f>
        <v/>
      </c>
    </row>
    <row r="615" spans="1:28" ht="13.5" hidden="1" customHeight="1">
      <c r="A615" s="30" t="s">
        <v>915</v>
      </c>
      <c r="B615" s="30" t="s">
        <v>902</v>
      </c>
      <c r="C615" s="30" t="s">
        <v>415</v>
      </c>
      <c r="D615" s="53">
        <v>45203</v>
      </c>
      <c r="E615" s="53">
        <v>45208</v>
      </c>
      <c r="F615" s="7" t="s">
        <v>257</v>
      </c>
      <c r="G615" s="1" t="s">
        <v>58</v>
      </c>
      <c r="H615" s="1" t="s">
        <v>5</v>
      </c>
      <c r="I615" s="351" t="s">
        <v>80</v>
      </c>
      <c r="J615" s="1">
        <v>2</v>
      </c>
      <c r="K615" s="1">
        <v>16</v>
      </c>
      <c r="L615" s="1" t="s">
        <v>24</v>
      </c>
      <c r="M615" s="1" t="s">
        <v>60</v>
      </c>
      <c r="N615" s="1" t="s">
        <v>67</v>
      </c>
      <c r="O615" s="1" t="s">
        <v>68</v>
      </c>
      <c r="P615" s="1" t="s">
        <v>69</v>
      </c>
      <c r="Q615" s="1" t="s">
        <v>63</v>
      </c>
      <c r="R615" s="24" t="s">
        <v>157</v>
      </c>
      <c r="S615" s="172">
        <v>94582</v>
      </c>
      <c r="T615" s="172">
        <v>95376</v>
      </c>
      <c r="U615" s="172"/>
      <c r="V615" s="45" t="str">
        <f>IFERROR(IF(U615-T615 &lt;= 0, "", U615-T615), "")</f>
        <v/>
      </c>
      <c r="W615" s="1" t="s">
        <v>65</v>
      </c>
      <c r="X615" s="1" t="s">
        <v>71</v>
      </c>
      <c r="Y615" s="339">
        <v>1589</v>
      </c>
      <c r="Z615" s="175">
        <v>626</v>
      </c>
      <c r="AA615" s="173">
        <f>Tabela13[[#This Row],[VALOR/UN]]*Tabela13[[#This Row],[QUAN]]</f>
        <v>1252</v>
      </c>
      <c r="AB615" s="251" t="str">
        <f>IFERROR(Tabela13[[#This Row],[TOTAL]]/Tabela13[[#This Row],[Km Rodado]],"")</f>
        <v/>
      </c>
    </row>
    <row r="616" spans="1:28" ht="13.5" hidden="1" customHeight="1">
      <c r="A616" s="30" t="s">
        <v>916</v>
      </c>
      <c r="B616" s="30" t="s">
        <v>905</v>
      </c>
      <c r="C616" s="30" t="s">
        <v>415</v>
      </c>
      <c r="D616" s="53">
        <v>45203</v>
      </c>
      <c r="E616" s="53">
        <v>45208</v>
      </c>
      <c r="F616" s="7" t="s">
        <v>257</v>
      </c>
      <c r="G616" s="1" t="s">
        <v>58</v>
      </c>
      <c r="H616" s="1" t="s">
        <v>5</v>
      </c>
      <c r="I616" s="351" t="s">
        <v>80</v>
      </c>
      <c r="J616" s="1">
        <v>2</v>
      </c>
      <c r="K616" s="1">
        <v>16</v>
      </c>
      <c r="L616" s="1" t="s">
        <v>22</v>
      </c>
      <c r="M616" s="1" t="s">
        <v>60</v>
      </c>
      <c r="N616" s="1" t="s">
        <v>67</v>
      </c>
      <c r="O616" s="1" t="s">
        <v>68</v>
      </c>
      <c r="P616" s="1" t="s">
        <v>69</v>
      </c>
      <c r="Q616" s="1" t="s">
        <v>63</v>
      </c>
      <c r="R616" s="24" t="s">
        <v>157</v>
      </c>
      <c r="S616" s="172">
        <v>94582</v>
      </c>
      <c r="T616" s="172">
        <v>95376</v>
      </c>
      <c r="U616" s="172"/>
      <c r="V616" s="45" t="str">
        <f>IFERROR(IF(U616-T616 &lt;= 0, "", U616-T616), "")</f>
        <v/>
      </c>
      <c r="W616" s="1" t="s">
        <v>65</v>
      </c>
      <c r="X616" s="1" t="s">
        <v>71</v>
      </c>
      <c r="Y616" s="339">
        <v>1589</v>
      </c>
      <c r="Z616" s="175">
        <v>626</v>
      </c>
      <c r="AA616" s="173">
        <f>Tabela13[[#This Row],[VALOR/UN]]*Tabela13[[#This Row],[QUAN]]</f>
        <v>1252</v>
      </c>
      <c r="AB616" s="251" t="str">
        <f>IFERROR(Tabela13[[#This Row],[TOTAL]]/Tabela13[[#This Row],[Km Rodado]],"")</f>
        <v/>
      </c>
    </row>
    <row r="617" spans="1:28" ht="13.5" hidden="1" customHeight="1">
      <c r="A617" s="30" t="s">
        <v>917</v>
      </c>
      <c r="B617" s="30" t="s">
        <v>820</v>
      </c>
      <c r="C617" s="186" t="s">
        <v>415</v>
      </c>
      <c r="D617" s="53">
        <v>45205</v>
      </c>
      <c r="E617" s="53">
        <v>45210</v>
      </c>
      <c r="F617" s="7" t="s">
        <v>257</v>
      </c>
      <c r="G617" s="1" t="s">
        <v>58</v>
      </c>
      <c r="H617" s="1" t="s">
        <v>5</v>
      </c>
      <c r="I617" s="351" t="s">
        <v>83</v>
      </c>
      <c r="J617" s="1">
        <v>2</v>
      </c>
      <c r="K617" s="1">
        <v>16</v>
      </c>
      <c r="L617" s="1" t="s">
        <v>22</v>
      </c>
      <c r="M617" s="1" t="s">
        <v>143</v>
      </c>
      <c r="N617" s="1" t="s">
        <v>134</v>
      </c>
      <c r="O617" s="1" t="s">
        <v>135</v>
      </c>
      <c r="P617" s="1" t="s">
        <v>69</v>
      </c>
      <c r="Q617" s="1" t="s">
        <v>144</v>
      </c>
      <c r="R617" s="24" t="s">
        <v>225</v>
      </c>
      <c r="S617" s="172">
        <v>187987</v>
      </c>
      <c r="T617" s="172">
        <v>189326</v>
      </c>
      <c r="U617" s="172"/>
      <c r="V617" s="45" t="str">
        <f>IFERROR(IF(U617-T617 &lt;= 0, "", U617-T617), "")</f>
        <v/>
      </c>
      <c r="W617" s="1" t="s">
        <v>65</v>
      </c>
      <c r="X617" s="1" t="s">
        <v>155</v>
      </c>
      <c r="Y617" s="339">
        <v>25467</v>
      </c>
      <c r="Z617" s="175">
        <v>543.51</v>
      </c>
      <c r="AA617" s="173">
        <f>Tabela13[[#This Row],[VALOR/UN]]*Tabela13[[#This Row],[QUAN]]</f>
        <v>1087.02</v>
      </c>
      <c r="AB617" s="251" t="str">
        <f>IFERROR(Tabela13[[#This Row],[TOTAL]]/Tabela13[[#This Row],[Km Rodado]],"")</f>
        <v/>
      </c>
    </row>
    <row r="618" spans="1:28" ht="13.5" hidden="1" customHeight="1">
      <c r="A618" s="30" t="s">
        <v>918</v>
      </c>
      <c r="B618" s="30" t="s">
        <v>919</v>
      </c>
      <c r="C618" s="186" t="s">
        <v>415</v>
      </c>
      <c r="D618" s="53">
        <v>45205</v>
      </c>
      <c r="E618" s="53">
        <v>45210</v>
      </c>
      <c r="F618" s="7" t="s">
        <v>257</v>
      </c>
      <c r="G618" s="1" t="s">
        <v>58</v>
      </c>
      <c r="H618" s="1" t="s">
        <v>5</v>
      </c>
      <c r="I618" s="351" t="s">
        <v>83</v>
      </c>
      <c r="J618" s="1">
        <v>2</v>
      </c>
      <c r="K618" s="1">
        <v>16</v>
      </c>
      <c r="L618" s="1" t="s">
        <v>24</v>
      </c>
      <c r="M618" s="1" t="s">
        <v>143</v>
      </c>
      <c r="N618" s="1" t="s">
        <v>134</v>
      </c>
      <c r="O618" s="1" t="s">
        <v>135</v>
      </c>
      <c r="P618" s="1" t="s">
        <v>69</v>
      </c>
      <c r="Q618" s="1" t="s">
        <v>144</v>
      </c>
      <c r="R618" s="24" t="s">
        <v>225</v>
      </c>
      <c r="S618" s="172">
        <v>187987</v>
      </c>
      <c r="T618" s="172">
        <v>189326</v>
      </c>
      <c r="U618" s="172"/>
      <c r="V618" s="45" t="str">
        <f>IFERROR(IF(U618-T618 &lt;= 0, "", U618-T618), "")</f>
        <v/>
      </c>
      <c r="W618" s="1" t="s">
        <v>65</v>
      </c>
      <c r="X618" s="1" t="s">
        <v>155</v>
      </c>
      <c r="Y618" s="339">
        <v>25467</v>
      </c>
      <c r="Z618" s="175">
        <v>543.51</v>
      </c>
      <c r="AA618" s="173">
        <f>Tabela13[[#This Row],[VALOR/UN]]*Tabela13[[#This Row],[QUAN]]</f>
        <v>1087.02</v>
      </c>
      <c r="AB618" s="251" t="str">
        <f>IFERROR(Tabela13[[#This Row],[TOTAL]]/Tabela13[[#This Row],[Km Rodado]],"")</f>
        <v/>
      </c>
    </row>
    <row r="619" spans="1:28" ht="13.5" hidden="1" customHeight="1">
      <c r="A619" s="30" t="s">
        <v>920</v>
      </c>
      <c r="B619" s="30" t="s">
        <v>909</v>
      </c>
      <c r="C619" s="30" t="s">
        <v>415</v>
      </c>
      <c r="D619" s="7">
        <v>45208</v>
      </c>
      <c r="E619" s="53">
        <v>45212</v>
      </c>
      <c r="F619" s="1" t="s">
        <v>257</v>
      </c>
      <c r="G619" s="1" t="s">
        <v>58</v>
      </c>
      <c r="H619" s="1" t="s">
        <v>5</v>
      </c>
      <c r="I619" s="351" t="s">
        <v>104</v>
      </c>
      <c r="J619" s="1">
        <v>2</v>
      </c>
      <c r="K619" s="1">
        <v>16</v>
      </c>
      <c r="L619" s="1" t="s">
        <v>22</v>
      </c>
      <c r="M619" s="1" t="s">
        <v>60</v>
      </c>
      <c r="N619" s="1" t="s">
        <v>67</v>
      </c>
      <c r="O619" s="1" t="s">
        <v>68</v>
      </c>
      <c r="P619" s="1" t="s">
        <v>69</v>
      </c>
      <c r="Q619" s="1" t="s">
        <v>921</v>
      </c>
      <c r="R619" s="24" t="s">
        <v>239</v>
      </c>
      <c r="S619" s="172">
        <v>154000</v>
      </c>
      <c r="T619" s="172">
        <v>153808</v>
      </c>
      <c r="U619" s="172">
        <v>193797</v>
      </c>
      <c r="V619" s="45">
        <f>IFERROR(IF(U619-T619 &lt;= 0, "", U619-T619), "")</f>
        <v>39989</v>
      </c>
      <c r="W619" s="1" t="s">
        <v>65</v>
      </c>
      <c r="X619" s="1" t="s">
        <v>71</v>
      </c>
      <c r="Y619" s="339">
        <v>1589</v>
      </c>
      <c r="Z619" s="175">
        <v>626</v>
      </c>
      <c r="AA619" s="173">
        <f>Tabela13[[#This Row],[VALOR/UN]]*Tabela13[[#This Row],[QUAN]]</f>
        <v>1252</v>
      </c>
      <c r="AB619" s="251">
        <f>IFERROR(Tabela13[[#This Row],[TOTAL]]/Tabela13[[#This Row],[Km Rodado]],"")</f>
        <v>3.1308609867713624E-2</v>
      </c>
    </row>
    <row r="620" spans="1:28" ht="13.5" hidden="1" customHeight="1">
      <c r="A620" s="30" t="s">
        <v>922</v>
      </c>
      <c r="B620" s="30" t="s">
        <v>905</v>
      </c>
      <c r="C620" s="30" t="s">
        <v>415</v>
      </c>
      <c r="D620" s="7">
        <v>45208</v>
      </c>
      <c r="E620" s="53">
        <v>45212</v>
      </c>
      <c r="F620" s="1" t="s">
        <v>257</v>
      </c>
      <c r="G620" s="1" t="s">
        <v>58</v>
      </c>
      <c r="H620" s="1" t="s">
        <v>5</v>
      </c>
      <c r="I620" s="351" t="s">
        <v>104</v>
      </c>
      <c r="J620" s="1">
        <v>2</v>
      </c>
      <c r="K620" s="1">
        <v>16</v>
      </c>
      <c r="L620" s="1" t="s">
        <v>24</v>
      </c>
      <c r="M620" s="1" t="s">
        <v>60</v>
      </c>
      <c r="N620" s="1" t="s">
        <v>67</v>
      </c>
      <c r="O620" s="1" t="s">
        <v>68</v>
      </c>
      <c r="P620" s="1" t="s">
        <v>69</v>
      </c>
      <c r="Q620" s="1" t="s">
        <v>921</v>
      </c>
      <c r="R620" s="24" t="s">
        <v>239</v>
      </c>
      <c r="S620" s="172">
        <v>154000</v>
      </c>
      <c r="T620" s="172">
        <v>153808</v>
      </c>
      <c r="U620" s="172"/>
      <c r="V620" s="45" t="str">
        <f>IFERROR(IF(U620-T620 &lt;= 0, "", U620-T620), "")</f>
        <v/>
      </c>
      <c r="W620" s="1" t="s">
        <v>65</v>
      </c>
      <c r="X620" s="1" t="s">
        <v>71</v>
      </c>
      <c r="Y620" s="339">
        <v>1589</v>
      </c>
      <c r="Z620" s="175">
        <v>626</v>
      </c>
      <c r="AA620" s="173">
        <f>Tabela13[[#This Row],[VALOR/UN]]*Tabela13[[#This Row],[QUAN]]</f>
        <v>1252</v>
      </c>
      <c r="AB620" s="251" t="str">
        <f>IFERROR(Tabela13[[#This Row],[TOTAL]]/Tabela13[[#This Row],[Km Rodado]],"")</f>
        <v/>
      </c>
    </row>
    <row r="621" spans="1:28" ht="13.5" hidden="1" customHeight="1">
      <c r="A621" s="30" t="s">
        <v>923</v>
      </c>
      <c r="B621" s="30" t="s">
        <v>884</v>
      </c>
      <c r="C621" s="30" t="s">
        <v>415</v>
      </c>
      <c r="D621" s="7">
        <v>45208</v>
      </c>
      <c r="E621" s="53">
        <v>45208</v>
      </c>
      <c r="F621" s="1" t="s">
        <v>257</v>
      </c>
      <c r="G621" s="1" t="s">
        <v>58</v>
      </c>
      <c r="H621" s="1" t="s">
        <v>12</v>
      </c>
      <c r="I621" s="351" t="s">
        <v>99</v>
      </c>
      <c r="J621" s="1">
        <v>2</v>
      </c>
      <c r="K621" s="1">
        <v>15</v>
      </c>
      <c r="L621" s="1" t="s">
        <v>24</v>
      </c>
      <c r="M621" s="1" t="s">
        <v>75</v>
      </c>
      <c r="N621" s="1" t="s">
        <v>153</v>
      </c>
      <c r="O621" s="1" t="s">
        <v>474</v>
      </c>
      <c r="P621" s="1" t="s">
        <v>69</v>
      </c>
      <c r="Q621" s="1" t="s">
        <v>77</v>
      </c>
      <c r="R621" s="24" t="s">
        <v>815</v>
      </c>
      <c r="S621" s="172">
        <v>61800</v>
      </c>
      <c r="T621" s="172">
        <v>129365</v>
      </c>
      <c r="U621" s="172"/>
      <c r="V621" s="45" t="str">
        <f>IFERROR(IF(U621-T621 &lt;= 0, "", U621-T621), "")</f>
        <v/>
      </c>
      <c r="W621" s="1" t="s">
        <v>65</v>
      </c>
      <c r="X621" s="1" t="s">
        <v>155</v>
      </c>
      <c r="Y621" s="339">
        <v>763</v>
      </c>
      <c r="Z621" s="175">
        <v>295.16000000000003</v>
      </c>
      <c r="AA621" s="173">
        <f>Tabela13[[#This Row],[VALOR/UN]]*Tabela13[[#This Row],[QUAN]]</f>
        <v>590.32000000000005</v>
      </c>
      <c r="AB621" s="251" t="str">
        <f>IFERROR(Tabela13[[#This Row],[TOTAL]]/Tabela13[[#This Row],[Km Rodado]],"")</f>
        <v/>
      </c>
    </row>
    <row r="622" spans="1:28" ht="13.5" hidden="1" customHeight="1">
      <c r="A622" s="30" t="s">
        <v>924</v>
      </c>
      <c r="B622" s="30" t="s">
        <v>884</v>
      </c>
      <c r="C622" s="30" t="s">
        <v>415</v>
      </c>
      <c r="D622" s="7">
        <v>45208</v>
      </c>
      <c r="E622" s="53">
        <v>45229</v>
      </c>
      <c r="F622" s="1" t="s">
        <v>257</v>
      </c>
      <c r="G622" s="1" t="s">
        <v>58</v>
      </c>
      <c r="H622" s="1" t="s">
        <v>5</v>
      </c>
      <c r="I622" s="351" t="s">
        <v>104</v>
      </c>
      <c r="J622" s="1">
        <v>2</v>
      </c>
      <c r="K622" s="1">
        <v>15</v>
      </c>
      <c r="L622" s="1" t="s">
        <v>22</v>
      </c>
      <c r="M622" s="1" t="s">
        <v>75</v>
      </c>
      <c r="N622" s="1" t="s">
        <v>153</v>
      </c>
      <c r="O622" s="1" t="s">
        <v>474</v>
      </c>
      <c r="P622" s="1" t="s">
        <v>69</v>
      </c>
      <c r="Q622" s="1" t="s">
        <v>77</v>
      </c>
      <c r="R622" s="24" t="s">
        <v>574</v>
      </c>
      <c r="S622" s="172">
        <v>70000</v>
      </c>
      <c r="T622" s="172">
        <v>75034</v>
      </c>
      <c r="U622" s="172"/>
      <c r="V622" s="45" t="str">
        <f>IFERROR(IF(U622-T622 &lt;= 0, "", U622-T622), "")</f>
        <v/>
      </c>
      <c r="W622" s="1" t="s">
        <v>65</v>
      </c>
      <c r="X622" s="1" t="s">
        <v>155</v>
      </c>
      <c r="Y622" s="339">
        <v>763</v>
      </c>
      <c r="Z622" s="175">
        <v>295.16000000000003</v>
      </c>
      <c r="AA622" s="173">
        <f>Tabela13[[#This Row],[VALOR/UN]]*Tabela13[[#This Row],[QUAN]]</f>
        <v>590.32000000000005</v>
      </c>
      <c r="AB622" s="251" t="str">
        <f>IFERROR(Tabela13[[#This Row],[TOTAL]]/Tabela13[[#This Row],[Km Rodado]],"")</f>
        <v/>
      </c>
    </row>
    <row r="623" spans="1:28" ht="13.5" hidden="1" customHeight="1">
      <c r="A623" s="30" t="s">
        <v>925</v>
      </c>
      <c r="B623" s="30" t="s">
        <v>884</v>
      </c>
      <c r="C623" s="30" t="s">
        <v>415</v>
      </c>
      <c r="D623" s="7">
        <v>45208</v>
      </c>
      <c r="E623" s="53">
        <v>45229</v>
      </c>
      <c r="F623" s="1" t="s">
        <v>257</v>
      </c>
      <c r="G623" s="1" t="s">
        <v>58</v>
      </c>
      <c r="H623" s="1" t="s">
        <v>5</v>
      </c>
      <c r="I623" s="351" t="s">
        <v>104</v>
      </c>
      <c r="J623" s="1">
        <v>2</v>
      </c>
      <c r="K623" s="1">
        <v>15</v>
      </c>
      <c r="L623" s="1" t="s">
        <v>24</v>
      </c>
      <c r="M623" s="1" t="s">
        <v>75</v>
      </c>
      <c r="N623" s="1" t="s">
        <v>153</v>
      </c>
      <c r="O623" s="1" t="s">
        <v>474</v>
      </c>
      <c r="P623" s="1" t="s">
        <v>69</v>
      </c>
      <c r="Q623" s="1" t="s">
        <v>77</v>
      </c>
      <c r="R623" s="24" t="s">
        <v>574</v>
      </c>
      <c r="S623" s="172">
        <v>70000</v>
      </c>
      <c r="T623" s="172">
        <v>75034</v>
      </c>
      <c r="U623" s="172"/>
      <c r="V623" s="45" t="str">
        <f>IFERROR(IF(U623-T623 &lt;= 0, "", U623-T623), "")</f>
        <v/>
      </c>
      <c r="W623" s="1" t="s">
        <v>65</v>
      </c>
      <c r="X623" s="1" t="s">
        <v>155</v>
      </c>
      <c r="Y623" s="339">
        <v>763</v>
      </c>
      <c r="Z623" s="175">
        <v>295.16000000000003</v>
      </c>
      <c r="AA623" s="173">
        <f>Tabela13[[#This Row],[VALOR/UN]]*Tabela13[[#This Row],[QUAN]]</f>
        <v>590.32000000000005</v>
      </c>
      <c r="AB623" s="251" t="str">
        <f>IFERROR(Tabela13[[#This Row],[TOTAL]]/Tabela13[[#This Row],[Km Rodado]],"")</f>
        <v/>
      </c>
    </row>
    <row r="624" spans="1:28" ht="13.5" hidden="1" customHeight="1">
      <c r="A624" s="30"/>
      <c r="B624" s="30"/>
      <c r="C624" s="30" t="s">
        <v>415</v>
      </c>
      <c r="D624" s="53">
        <v>45210</v>
      </c>
      <c r="E624" s="53" t="s">
        <v>700</v>
      </c>
      <c r="F624" s="7" t="s">
        <v>257</v>
      </c>
      <c r="G624" s="1" t="s">
        <v>58</v>
      </c>
      <c r="H624" s="1" t="s">
        <v>5</v>
      </c>
      <c r="I624" s="351" t="s">
        <v>80</v>
      </c>
      <c r="J624" s="1">
        <v>2</v>
      </c>
      <c r="K624" s="1">
        <v>15</v>
      </c>
      <c r="L624" s="1" t="s">
        <v>22</v>
      </c>
      <c r="M624" s="1" t="s">
        <v>75</v>
      </c>
      <c r="N624" s="1" t="s">
        <v>926</v>
      </c>
      <c r="O624" s="1" t="s">
        <v>927</v>
      </c>
      <c r="P624" s="1" t="s">
        <v>69</v>
      </c>
      <c r="Q624" s="1" t="s">
        <v>160</v>
      </c>
      <c r="R624" s="157" t="s">
        <v>928</v>
      </c>
      <c r="S624" s="172">
        <v>63418</v>
      </c>
      <c r="T624" s="172" t="s">
        <v>700</v>
      </c>
      <c r="U624" s="172"/>
      <c r="V624" s="45" t="str">
        <f>IFERROR(IF(U624-T624 &lt;= 0, "", U624-T624), "")</f>
        <v/>
      </c>
      <c r="X624" s="1" t="s">
        <v>155</v>
      </c>
      <c r="Y624" s="339">
        <v>25375</v>
      </c>
      <c r="Z624" s="175">
        <v>299.06</v>
      </c>
      <c r="AA624" s="173">
        <f>Tabela13[[#This Row],[VALOR/UN]]*Tabela13[[#This Row],[QUAN]]</f>
        <v>598.12</v>
      </c>
      <c r="AB624" s="251" t="str">
        <f>IFERROR(Tabela13[[#This Row],[TOTAL]]/Tabela13[[#This Row],[Km Rodado]],"")</f>
        <v/>
      </c>
    </row>
    <row r="625" spans="1:28" ht="13.5" hidden="1" customHeight="1">
      <c r="A625" s="30"/>
      <c r="B625" s="30"/>
      <c r="C625" s="30" t="s">
        <v>415</v>
      </c>
      <c r="D625" s="53">
        <v>45210</v>
      </c>
      <c r="E625" s="53" t="s">
        <v>700</v>
      </c>
      <c r="F625" s="7" t="s">
        <v>257</v>
      </c>
      <c r="G625" s="1" t="s">
        <v>58</v>
      </c>
      <c r="H625" s="1" t="s">
        <v>5</v>
      </c>
      <c r="I625" s="351" t="s">
        <v>80</v>
      </c>
      <c r="J625" s="1">
        <v>2</v>
      </c>
      <c r="K625" s="1">
        <v>15</v>
      </c>
      <c r="L625" s="1" t="s">
        <v>24</v>
      </c>
      <c r="M625" s="1" t="s">
        <v>75</v>
      </c>
      <c r="N625" s="1" t="s">
        <v>926</v>
      </c>
      <c r="O625" s="1" t="s">
        <v>927</v>
      </c>
      <c r="P625" s="1" t="s">
        <v>69</v>
      </c>
      <c r="Q625" s="1" t="s">
        <v>160</v>
      </c>
      <c r="R625" s="157" t="s">
        <v>928</v>
      </c>
      <c r="S625" s="172">
        <v>63418</v>
      </c>
      <c r="T625" s="172" t="s">
        <v>700</v>
      </c>
      <c r="U625" s="172"/>
      <c r="V625" s="45" t="str">
        <f>IFERROR(IF(U625-T625 &lt;= 0, "", U625-T625), "")</f>
        <v/>
      </c>
      <c r="X625" s="1" t="s">
        <v>155</v>
      </c>
      <c r="Y625" s="339">
        <v>25375</v>
      </c>
      <c r="Z625" s="175">
        <v>299.06</v>
      </c>
      <c r="AA625" s="173">
        <f>Tabela13[[#This Row],[VALOR/UN]]*Tabela13[[#This Row],[QUAN]]</f>
        <v>598.12</v>
      </c>
      <c r="AB625" s="251" t="str">
        <f>IFERROR(Tabela13[[#This Row],[TOTAL]]/Tabela13[[#This Row],[Km Rodado]],"")</f>
        <v/>
      </c>
    </row>
    <row r="626" spans="1:28" ht="13.5" hidden="1" customHeight="1">
      <c r="A626" s="30" t="s">
        <v>929</v>
      </c>
      <c r="B626" s="30" t="s">
        <v>884</v>
      </c>
      <c r="C626" s="30" t="s">
        <v>415</v>
      </c>
      <c r="D626" s="53">
        <v>45210</v>
      </c>
      <c r="E626" s="53">
        <v>45232</v>
      </c>
      <c r="F626" s="7" t="s">
        <v>257</v>
      </c>
      <c r="G626" s="1" t="s">
        <v>58</v>
      </c>
      <c r="H626" s="1" t="s">
        <v>12</v>
      </c>
      <c r="I626" s="351" t="s">
        <v>99</v>
      </c>
      <c r="J626" s="1">
        <v>2</v>
      </c>
      <c r="K626" s="1">
        <v>15</v>
      </c>
      <c r="L626" s="1" t="s">
        <v>22</v>
      </c>
      <c r="M626" s="1" t="s">
        <v>75</v>
      </c>
      <c r="N626" s="1" t="s">
        <v>153</v>
      </c>
      <c r="O626" s="1" t="s">
        <v>474</v>
      </c>
      <c r="P626" s="1" t="s">
        <v>69</v>
      </c>
      <c r="Q626" s="1" t="s">
        <v>930</v>
      </c>
      <c r="R626" s="24" t="s">
        <v>733</v>
      </c>
      <c r="S626" s="172">
        <v>68500</v>
      </c>
      <c r="T626" s="172">
        <v>68237</v>
      </c>
      <c r="U626" s="172"/>
      <c r="V626" s="45" t="str">
        <f>IFERROR(IF(U626-T626 &lt;= 0, "", U626-T626), "")</f>
        <v/>
      </c>
      <c r="W626" s="1" t="s">
        <v>65</v>
      </c>
      <c r="X626" s="1" t="s">
        <v>155</v>
      </c>
      <c r="Y626" s="339">
        <v>763</v>
      </c>
      <c r="Z626" s="175">
        <v>295.16000000000003</v>
      </c>
      <c r="AA626" s="173">
        <f>Tabela13[[#This Row],[VALOR/UN]]*Tabela13[[#This Row],[QUAN]]</f>
        <v>590.32000000000005</v>
      </c>
      <c r="AB626" s="251" t="str">
        <f>IFERROR(Tabela13[[#This Row],[TOTAL]]/Tabela13[[#This Row],[Km Rodado]],"")</f>
        <v/>
      </c>
    </row>
    <row r="627" spans="1:28" ht="13.5" hidden="1" customHeight="1">
      <c r="A627" s="30" t="s">
        <v>931</v>
      </c>
      <c r="B627" s="30" t="s">
        <v>820</v>
      </c>
      <c r="C627" s="186" t="s">
        <v>415</v>
      </c>
      <c r="D627" s="53">
        <v>45212</v>
      </c>
      <c r="E627" s="53" t="s">
        <v>700</v>
      </c>
      <c r="F627" s="7" t="s">
        <v>257</v>
      </c>
      <c r="G627" s="1" t="s">
        <v>58</v>
      </c>
      <c r="H627" s="1" t="s">
        <v>5</v>
      </c>
      <c r="I627" s="351" t="s">
        <v>80</v>
      </c>
      <c r="J627" s="1">
        <v>2</v>
      </c>
      <c r="K627" s="1">
        <v>16</v>
      </c>
      <c r="L627" s="1" t="s">
        <v>24</v>
      </c>
      <c r="M627" s="1" t="s">
        <v>143</v>
      </c>
      <c r="N627" s="1" t="s">
        <v>134</v>
      </c>
      <c r="O627" s="1" t="s">
        <v>135</v>
      </c>
      <c r="P627" s="1" t="s">
        <v>69</v>
      </c>
      <c r="Q627" s="1" t="s">
        <v>144</v>
      </c>
      <c r="R627" s="24" t="s">
        <v>156</v>
      </c>
      <c r="S627" s="172">
        <v>234819</v>
      </c>
      <c r="T627" s="172" t="s">
        <v>700</v>
      </c>
      <c r="U627" s="172"/>
      <c r="V627" s="45" t="str">
        <f>IFERROR(IF(U627-T627 &lt;= 0, "", U627-T627), "")</f>
        <v/>
      </c>
      <c r="W627" s="1" t="s">
        <v>65</v>
      </c>
      <c r="X627" s="1" t="s">
        <v>155</v>
      </c>
      <c r="Y627" s="339">
        <v>25467</v>
      </c>
      <c r="Z627" s="175">
        <v>543.51</v>
      </c>
      <c r="AA627" s="173">
        <f>Tabela13[[#This Row],[VALOR/UN]]*Tabela13[[#This Row],[QUAN]]</f>
        <v>1087.02</v>
      </c>
      <c r="AB627" s="251" t="str">
        <f>IFERROR(Tabela13[[#This Row],[TOTAL]]/Tabela13[[#This Row],[Km Rodado]],"")</f>
        <v/>
      </c>
    </row>
    <row r="628" spans="1:28" ht="13.5" hidden="1" customHeight="1">
      <c r="A628" s="30" t="s">
        <v>932</v>
      </c>
      <c r="B628" s="30" t="s">
        <v>790</v>
      </c>
      <c r="C628" s="186" t="s">
        <v>415</v>
      </c>
      <c r="D628" s="53">
        <v>45212</v>
      </c>
      <c r="E628" s="53" t="s">
        <v>700</v>
      </c>
      <c r="F628" s="7" t="s">
        <v>257</v>
      </c>
      <c r="G628" s="1" t="s">
        <v>58</v>
      </c>
      <c r="H628" s="1" t="s">
        <v>5</v>
      </c>
      <c r="I628" s="351" t="s">
        <v>80</v>
      </c>
      <c r="J628" s="1">
        <v>2</v>
      </c>
      <c r="K628" s="1">
        <v>16</v>
      </c>
      <c r="L628" s="1" t="s">
        <v>22</v>
      </c>
      <c r="M628" s="1" t="s">
        <v>143</v>
      </c>
      <c r="N628" s="1" t="s">
        <v>134</v>
      </c>
      <c r="O628" s="1" t="s">
        <v>135</v>
      </c>
      <c r="P628" s="1" t="s">
        <v>69</v>
      </c>
      <c r="Q628" s="1" t="s">
        <v>144</v>
      </c>
      <c r="R628" s="24" t="s">
        <v>156</v>
      </c>
      <c r="S628" s="172">
        <v>234819</v>
      </c>
      <c r="T628" s="172" t="s">
        <v>700</v>
      </c>
      <c r="U628" s="172"/>
      <c r="V628" s="45" t="str">
        <f>IFERROR(IF(U628-T628 &lt;= 0, "", U628-T628), "")</f>
        <v/>
      </c>
      <c r="W628" s="1" t="s">
        <v>65</v>
      </c>
      <c r="X628" s="1" t="s">
        <v>155</v>
      </c>
      <c r="Y628" s="339">
        <v>838</v>
      </c>
      <c r="Z628" s="175">
        <v>543.39</v>
      </c>
      <c r="AA628" s="173">
        <f>Tabela13[[#This Row],[VALOR/UN]]*Tabela13[[#This Row],[QUAN]]</f>
        <v>1086.78</v>
      </c>
      <c r="AB628" s="251" t="str">
        <f>IFERROR(Tabela13[[#This Row],[TOTAL]]/Tabela13[[#This Row],[Km Rodado]],"")</f>
        <v/>
      </c>
    </row>
    <row r="629" spans="1:28" ht="13.5" hidden="1" customHeight="1">
      <c r="A629" s="30" t="s">
        <v>933</v>
      </c>
      <c r="B629" s="30" t="s">
        <v>884</v>
      </c>
      <c r="C629" s="30" t="s">
        <v>415</v>
      </c>
      <c r="D629" s="53">
        <v>45212</v>
      </c>
      <c r="E629" s="53">
        <v>45218</v>
      </c>
      <c r="F629" s="7" t="s">
        <v>257</v>
      </c>
      <c r="G629" s="1" t="s">
        <v>58</v>
      </c>
      <c r="H629" s="1" t="s">
        <v>5</v>
      </c>
      <c r="I629" s="351" t="s">
        <v>104</v>
      </c>
      <c r="J629" s="1">
        <v>2</v>
      </c>
      <c r="K629" s="1">
        <v>15</v>
      </c>
      <c r="L629" s="1" t="s">
        <v>22</v>
      </c>
      <c r="M629" s="1" t="s">
        <v>75</v>
      </c>
      <c r="N629" s="1" t="s">
        <v>153</v>
      </c>
      <c r="O629" s="1" t="s">
        <v>474</v>
      </c>
      <c r="P629" s="1" t="s">
        <v>69</v>
      </c>
      <c r="Q629" s="1" t="s">
        <v>930</v>
      </c>
      <c r="R629" s="24" t="s">
        <v>555</v>
      </c>
      <c r="S629" s="172">
        <v>81760</v>
      </c>
      <c r="T629" s="172">
        <v>83470</v>
      </c>
      <c r="U629" s="172"/>
      <c r="V629" s="45" t="str">
        <f>IFERROR(IF(U629-T629 &lt;= 0, "", U629-T629), "")</f>
        <v/>
      </c>
      <c r="W629" s="1" t="s">
        <v>65</v>
      </c>
      <c r="X629" s="1" t="s">
        <v>155</v>
      </c>
      <c r="Y629" s="339">
        <v>763</v>
      </c>
      <c r="Z629" s="175">
        <v>295.16000000000003</v>
      </c>
      <c r="AA629" s="173">
        <f>Tabela13[[#This Row],[VALOR/UN]]*Tabela13[[#This Row],[QUAN]]</f>
        <v>590.32000000000005</v>
      </c>
      <c r="AB629" s="251" t="str">
        <f>IFERROR(Tabela13[[#This Row],[TOTAL]]/Tabela13[[#This Row],[Km Rodado]],"")</f>
        <v/>
      </c>
    </row>
    <row r="630" spans="1:28" ht="13.5" hidden="1" customHeight="1">
      <c r="A630" s="30" t="s">
        <v>934</v>
      </c>
      <c r="B630" s="30" t="s">
        <v>884</v>
      </c>
      <c r="C630" s="30" t="s">
        <v>415</v>
      </c>
      <c r="D630" s="53">
        <v>45216</v>
      </c>
      <c r="E630" s="53">
        <v>45222</v>
      </c>
      <c r="F630" s="7" t="s">
        <v>257</v>
      </c>
      <c r="G630" s="1" t="s">
        <v>58</v>
      </c>
      <c r="H630" s="1" t="s">
        <v>5</v>
      </c>
      <c r="I630" s="351" t="s">
        <v>66</v>
      </c>
      <c r="J630" s="1">
        <v>2</v>
      </c>
      <c r="K630" s="1">
        <v>15</v>
      </c>
      <c r="L630" s="1" t="s">
        <v>22</v>
      </c>
      <c r="M630" s="1" t="s">
        <v>75</v>
      </c>
      <c r="N630" s="1" t="s">
        <v>153</v>
      </c>
      <c r="O630" s="1" t="s">
        <v>474</v>
      </c>
      <c r="P630" s="1" t="s">
        <v>69</v>
      </c>
      <c r="Q630" s="1" t="s">
        <v>102</v>
      </c>
      <c r="R630" s="24" t="s">
        <v>553</v>
      </c>
      <c r="S630" s="172">
        <v>136950</v>
      </c>
      <c r="T630" s="172">
        <v>138391</v>
      </c>
      <c r="U630" s="172"/>
      <c r="V630" s="45" t="str">
        <f>IFERROR(IF(U630-T630 &lt;= 0, "", U630-T630), "")</f>
        <v/>
      </c>
      <c r="W630" s="1" t="s">
        <v>65</v>
      </c>
      <c r="X630" s="1" t="s">
        <v>155</v>
      </c>
      <c r="Y630" s="339">
        <v>763</v>
      </c>
      <c r="Z630" s="175">
        <v>295.16000000000003</v>
      </c>
      <c r="AA630" s="173">
        <f>Tabela13[[#This Row],[VALOR/UN]]*Tabela13[[#This Row],[QUAN]]</f>
        <v>590.32000000000005</v>
      </c>
      <c r="AB630" s="251" t="str">
        <f>IFERROR(Tabela13[[#This Row],[TOTAL]]/Tabela13[[#This Row],[Km Rodado]],"")</f>
        <v/>
      </c>
    </row>
    <row r="631" spans="1:28" ht="13.5" hidden="1" customHeight="1">
      <c r="A631" s="30" t="s">
        <v>935</v>
      </c>
      <c r="B631" s="30" t="s">
        <v>884</v>
      </c>
      <c r="C631" s="30" t="s">
        <v>415</v>
      </c>
      <c r="D631" s="53">
        <v>45216</v>
      </c>
      <c r="E631" s="53">
        <v>45222</v>
      </c>
      <c r="F631" s="7" t="s">
        <v>257</v>
      </c>
      <c r="G631" s="1" t="s">
        <v>58</v>
      </c>
      <c r="H631" s="1" t="s">
        <v>5</v>
      </c>
      <c r="I631" s="351" t="s">
        <v>66</v>
      </c>
      <c r="J631" s="1">
        <v>2</v>
      </c>
      <c r="K631" s="1">
        <v>15</v>
      </c>
      <c r="L631" s="1" t="s">
        <v>24</v>
      </c>
      <c r="M631" s="1" t="s">
        <v>75</v>
      </c>
      <c r="N631" s="1" t="s">
        <v>153</v>
      </c>
      <c r="O631" s="1" t="s">
        <v>474</v>
      </c>
      <c r="P631" s="1" t="s">
        <v>69</v>
      </c>
      <c r="Q631" s="1" t="s">
        <v>102</v>
      </c>
      <c r="R631" s="24" t="s">
        <v>553</v>
      </c>
      <c r="S631" s="172">
        <v>136950</v>
      </c>
      <c r="T631" s="172">
        <v>138391</v>
      </c>
      <c r="U631" s="172"/>
      <c r="V631" s="45" t="str">
        <f>IFERROR(IF(U631-T631 &lt;= 0, "", U631-T631), "")</f>
        <v/>
      </c>
      <c r="W631" s="1" t="s">
        <v>65</v>
      </c>
      <c r="X631" s="1" t="s">
        <v>155</v>
      </c>
      <c r="Y631" s="339">
        <v>763</v>
      </c>
      <c r="Z631" s="175">
        <v>295.16000000000003</v>
      </c>
      <c r="AA631" s="173">
        <f>Tabela13[[#This Row],[VALOR/UN]]*Tabela13[[#This Row],[QUAN]]</f>
        <v>590.32000000000005</v>
      </c>
      <c r="AB631" s="251" t="str">
        <f>IFERROR(Tabela13[[#This Row],[TOTAL]]/Tabela13[[#This Row],[Km Rodado]],"")</f>
        <v/>
      </c>
    </row>
    <row r="632" spans="1:28" ht="13.5" hidden="1" customHeight="1">
      <c r="A632" s="30" t="s">
        <v>936</v>
      </c>
      <c r="B632" s="30" t="s">
        <v>907</v>
      </c>
      <c r="C632" s="30" t="s">
        <v>415</v>
      </c>
      <c r="D632" s="53">
        <v>45216</v>
      </c>
      <c r="E632" s="53">
        <v>45219</v>
      </c>
      <c r="F632" s="7" t="s">
        <v>257</v>
      </c>
      <c r="G632" s="1" t="s">
        <v>58</v>
      </c>
      <c r="H632" s="1" t="s">
        <v>5</v>
      </c>
      <c r="I632" s="351" t="s">
        <v>66</v>
      </c>
      <c r="J632" s="1">
        <v>2</v>
      </c>
      <c r="K632" s="1">
        <v>14</v>
      </c>
      <c r="L632" s="1" t="s">
        <v>22</v>
      </c>
      <c r="M632" s="1" t="s">
        <v>84</v>
      </c>
      <c r="N632" s="1" t="s">
        <v>153</v>
      </c>
      <c r="O632" s="1" t="s">
        <v>154</v>
      </c>
      <c r="P632" s="1" t="s">
        <v>69</v>
      </c>
      <c r="Q632" s="1" t="s">
        <v>87</v>
      </c>
      <c r="R632" s="24" t="s">
        <v>235</v>
      </c>
      <c r="S632" s="172">
        <v>132710</v>
      </c>
      <c r="T632" s="172">
        <v>133104</v>
      </c>
      <c r="U632" s="172"/>
      <c r="V632" s="45" t="str">
        <f>IFERROR(IF(U632-T632 &lt;= 0, "", U632-T632), "")</f>
        <v/>
      </c>
      <c r="W632" s="1" t="s">
        <v>65</v>
      </c>
      <c r="X632" s="1" t="s">
        <v>155</v>
      </c>
      <c r="Y632" s="339">
        <v>774</v>
      </c>
      <c r="Z632" s="175">
        <v>274.64999999999998</v>
      </c>
      <c r="AA632" s="173">
        <f>Tabela13[[#This Row],[VALOR/UN]]*Tabela13[[#This Row],[QUAN]]</f>
        <v>549.29999999999995</v>
      </c>
      <c r="AB632" s="251" t="str">
        <f>IFERROR(Tabela13[[#This Row],[TOTAL]]/Tabela13[[#This Row],[Km Rodado]],"")</f>
        <v/>
      </c>
    </row>
    <row r="633" spans="1:28" ht="13.5" hidden="1" customHeight="1">
      <c r="A633" s="30" t="s">
        <v>937</v>
      </c>
      <c r="B633" s="30" t="s">
        <v>902</v>
      </c>
      <c r="C633" s="30" t="s">
        <v>415</v>
      </c>
      <c r="D633" s="53">
        <v>45216</v>
      </c>
      <c r="E633" s="53">
        <v>45219</v>
      </c>
      <c r="F633" s="7" t="s">
        <v>257</v>
      </c>
      <c r="G633" s="1" t="s">
        <v>58</v>
      </c>
      <c r="H633" s="1" t="s">
        <v>5</v>
      </c>
      <c r="I633" s="351" t="s">
        <v>66</v>
      </c>
      <c r="J633" s="1">
        <v>2</v>
      </c>
      <c r="K633" s="1">
        <v>14</v>
      </c>
      <c r="L633" s="1" t="s">
        <v>24</v>
      </c>
      <c r="M633" s="1" t="s">
        <v>84</v>
      </c>
      <c r="N633" s="1" t="s">
        <v>153</v>
      </c>
      <c r="O633" s="1" t="s">
        <v>154</v>
      </c>
      <c r="P633" s="1" t="s">
        <v>69</v>
      </c>
      <c r="Q633" s="1" t="s">
        <v>87</v>
      </c>
      <c r="R633" s="24" t="s">
        <v>235</v>
      </c>
      <c r="S633" s="172">
        <v>132710</v>
      </c>
      <c r="T633" s="172">
        <v>133104</v>
      </c>
      <c r="U633" s="172"/>
      <c r="V633" s="45" t="str">
        <f>IFERROR(IF(U633-T633 &lt;= 0, "", U633-T633), "")</f>
        <v/>
      </c>
      <c r="W633" s="1" t="s">
        <v>65</v>
      </c>
      <c r="X633" s="1" t="s">
        <v>155</v>
      </c>
      <c r="Y633" s="339">
        <v>774</v>
      </c>
      <c r="Z633" s="175">
        <v>274.64999999999998</v>
      </c>
      <c r="AA633" s="173">
        <f>Tabela13[[#This Row],[VALOR/UN]]*Tabela13[[#This Row],[QUAN]]</f>
        <v>549.29999999999995</v>
      </c>
      <c r="AB633" s="251" t="str">
        <f>IFERROR(Tabela13[[#This Row],[TOTAL]]/Tabela13[[#This Row],[Km Rodado]],"")</f>
        <v/>
      </c>
    </row>
    <row r="634" spans="1:28" ht="13.5" hidden="1" customHeight="1">
      <c r="A634" s="30" t="s">
        <v>938</v>
      </c>
      <c r="B634" s="30" t="s">
        <v>884</v>
      </c>
      <c r="C634" s="30" t="s">
        <v>415</v>
      </c>
      <c r="D634" s="53">
        <v>45216</v>
      </c>
      <c r="E634" s="53">
        <v>45223</v>
      </c>
      <c r="F634" s="7" t="s">
        <v>257</v>
      </c>
      <c r="G634" s="1" t="s">
        <v>58</v>
      </c>
      <c r="H634" s="1" t="s">
        <v>5</v>
      </c>
      <c r="I634" s="351" t="s">
        <v>66</v>
      </c>
      <c r="J634" s="1">
        <v>2</v>
      </c>
      <c r="K634" s="1">
        <v>15</v>
      </c>
      <c r="L634" s="1" t="s">
        <v>24</v>
      </c>
      <c r="M634" s="1" t="s">
        <v>75</v>
      </c>
      <c r="N634" s="1" t="s">
        <v>153</v>
      </c>
      <c r="O634" s="1" t="s">
        <v>474</v>
      </c>
      <c r="P634" s="1" t="s">
        <v>69</v>
      </c>
      <c r="Q634" s="1" t="s">
        <v>77</v>
      </c>
      <c r="R634" s="24" t="s">
        <v>420</v>
      </c>
      <c r="S634" s="172">
        <v>91593</v>
      </c>
      <c r="T634" s="172">
        <v>93017</v>
      </c>
      <c r="U634" s="172"/>
      <c r="V634" s="45" t="str">
        <f>IFERROR(IF(U634-T634 &lt;= 0, "", U634-T634), "")</f>
        <v/>
      </c>
      <c r="W634" s="1" t="s">
        <v>65</v>
      </c>
      <c r="X634" s="1" t="s">
        <v>155</v>
      </c>
      <c r="Y634" s="339">
        <v>763</v>
      </c>
      <c r="Z634" s="175">
        <v>295.16000000000003</v>
      </c>
      <c r="AA634" s="173">
        <f>Tabela13[[#This Row],[VALOR/UN]]*Tabela13[[#This Row],[QUAN]]</f>
        <v>590.32000000000005</v>
      </c>
      <c r="AB634" s="251" t="str">
        <f>IFERROR(Tabela13[[#This Row],[TOTAL]]/Tabela13[[#This Row],[Km Rodado]],"")</f>
        <v/>
      </c>
    </row>
    <row r="635" spans="1:28" ht="13.5" hidden="1" customHeight="1">
      <c r="A635" s="30" t="s">
        <v>939</v>
      </c>
      <c r="B635" s="30" t="s">
        <v>884</v>
      </c>
      <c r="C635" s="30" t="s">
        <v>415</v>
      </c>
      <c r="D635" s="53">
        <v>45216</v>
      </c>
      <c r="E635" s="53">
        <v>45217</v>
      </c>
      <c r="F635" s="7" t="s">
        <v>257</v>
      </c>
      <c r="G635" s="1" t="s">
        <v>58</v>
      </c>
      <c r="H635" s="1" t="s">
        <v>5</v>
      </c>
      <c r="I635" s="351" t="s">
        <v>96</v>
      </c>
      <c r="J635" s="1">
        <v>2</v>
      </c>
      <c r="K635" s="1">
        <v>15</v>
      </c>
      <c r="L635" s="1" t="s">
        <v>24</v>
      </c>
      <c r="M635" s="1" t="s">
        <v>75</v>
      </c>
      <c r="N635" s="1" t="s">
        <v>153</v>
      </c>
      <c r="O635" s="1" t="s">
        <v>474</v>
      </c>
      <c r="P635" s="1" t="s">
        <v>69</v>
      </c>
      <c r="Q635" s="1" t="s">
        <v>77</v>
      </c>
      <c r="R635" s="24" t="s">
        <v>468</v>
      </c>
      <c r="S635" s="172">
        <v>75578</v>
      </c>
      <c r="T635" s="172">
        <v>75598</v>
      </c>
      <c r="U635" s="172"/>
      <c r="V635" s="45" t="str">
        <f>IFERROR(IF(U635-T635 &lt;= 0, "", U635-T635), "")</f>
        <v/>
      </c>
      <c r="W635" s="1" t="s">
        <v>65</v>
      </c>
      <c r="X635" s="1" t="s">
        <v>155</v>
      </c>
      <c r="Y635" s="339">
        <v>861</v>
      </c>
      <c r="Z635" s="175">
        <v>284.36</v>
      </c>
      <c r="AA635" s="173">
        <f>Tabela13[[#This Row],[VALOR/UN]]*Tabela13[[#This Row],[QUAN]]</f>
        <v>568.72</v>
      </c>
      <c r="AB635" s="251" t="str">
        <f>IFERROR(Tabela13[[#This Row],[TOTAL]]/Tabela13[[#This Row],[Km Rodado]],"")</f>
        <v/>
      </c>
    </row>
    <row r="636" spans="1:28" ht="13.5" hidden="1" customHeight="1">
      <c r="A636" s="30"/>
      <c r="B636" s="30"/>
      <c r="C636" s="30" t="s">
        <v>415</v>
      </c>
      <c r="D636" s="53">
        <v>45216</v>
      </c>
      <c r="E636" s="53">
        <v>45217</v>
      </c>
      <c r="F636" s="7" t="s">
        <v>257</v>
      </c>
      <c r="G636" s="1" t="s">
        <v>58</v>
      </c>
      <c r="H636" s="1" t="s">
        <v>5</v>
      </c>
      <c r="I636" s="351" t="s">
        <v>96</v>
      </c>
      <c r="J636" s="1">
        <v>2</v>
      </c>
      <c r="K636" s="1">
        <v>15</v>
      </c>
      <c r="L636" s="1" t="s">
        <v>22</v>
      </c>
      <c r="M636" s="1" t="s">
        <v>75</v>
      </c>
      <c r="N636" s="1" t="s">
        <v>153</v>
      </c>
      <c r="O636" s="1" t="s">
        <v>474</v>
      </c>
      <c r="P636" s="1" t="s">
        <v>69</v>
      </c>
      <c r="Q636" s="1" t="s">
        <v>77</v>
      </c>
      <c r="R636" s="24" t="s">
        <v>468</v>
      </c>
      <c r="S636" s="172">
        <v>75578</v>
      </c>
      <c r="T636" s="172">
        <v>75598</v>
      </c>
      <c r="U636" s="172"/>
      <c r="V636" s="45" t="str">
        <f>IFERROR(IF(U636-T636 &lt;= 0, "", U636-T636), "")</f>
        <v/>
      </c>
      <c r="X636" s="1" t="s">
        <v>155</v>
      </c>
      <c r="Y636" s="339">
        <v>910</v>
      </c>
      <c r="Z636" s="175">
        <v>284.36</v>
      </c>
      <c r="AA636" s="173">
        <f>Tabela13[[#This Row],[VALOR/UN]]*Tabela13[[#This Row],[QUAN]]</f>
        <v>568.72</v>
      </c>
      <c r="AB636" s="251" t="str">
        <f>IFERROR(Tabela13[[#This Row],[TOTAL]]/Tabela13[[#This Row],[Km Rodado]],"")</f>
        <v/>
      </c>
    </row>
    <row r="637" spans="1:28" ht="13.5" hidden="1" customHeight="1">
      <c r="A637" s="30" t="s">
        <v>940</v>
      </c>
      <c r="B637" s="30" t="s">
        <v>884</v>
      </c>
      <c r="C637" s="30" t="s">
        <v>415</v>
      </c>
      <c r="D637" s="53">
        <v>45216</v>
      </c>
      <c r="E637" s="53">
        <v>45218</v>
      </c>
      <c r="F637" s="7" t="s">
        <v>257</v>
      </c>
      <c r="G637" s="1" t="s">
        <v>58</v>
      </c>
      <c r="H637" s="1" t="s">
        <v>5</v>
      </c>
      <c r="I637" s="351" t="s">
        <v>80</v>
      </c>
      <c r="J637" s="1">
        <v>2</v>
      </c>
      <c r="K637" s="1">
        <v>15</v>
      </c>
      <c r="L637" s="1" t="s">
        <v>22</v>
      </c>
      <c r="M637" s="1" t="s">
        <v>75</v>
      </c>
      <c r="N637" s="1" t="s">
        <v>153</v>
      </c>
      <c r="O637" s="1" t="s">
        <v>474</v>
      </c>
      <c r="P637" s="1" t="s">
        <v>69</v>
      </c>
      <c r="Q637" s="1" t="s">
        <v>77</v>
      </c>
      <c r="R637" s="24" t="s">
        <v>363</v>
      </c>
      <c r="S637" s="172">
        <v>84426</v>
      </c>
      <c r="T637" s="172">
        <v>126000</v>
      </c>
      <c r="U637" s="172"/>
      <c r="V637" s="45" t="str">
        <f>IFERROR(IF(U637-T637 &lt;= 0, "", U637-T637), "")</f>
        <v/>
      </c>
      <c r="W637" s="1" t="s">
        <v>65</v>
      </c>
      <c r="X637" s="1" t="s">
        <v>155</v>
      </c>
      <c r="Y637" s="339">
        <v>763</v>
      </c>
      <c r="Z637" s="175">
        <v>295.16000000000003</v>
      </c>
      <c r="AA637" s="173">
        <f>Tabela13[[#This Row],[VALOR/UN]]*Tabela13[[#This Row],[QUAN]]</f>
        <v>590.32000000000005</v>
      </c>
      <c r="AB637" s="251" t="str">
        <f>IFERROR(Tabela13[[#This Row],[TOTAL]]/Tabela13[[#This Row],[Km Rodado]],"")</f>
        <v/>
      </c>
    </row>
    <row r="638" spans="1:28" ht="13.5" hidden="1" customHeight="1">
      <c r="A638" s="30" t="s">
        <v>941</v>
      </c>
      <c r="B638" s="30" t="s">
        <v>884</v>
      </c>
      <c r="C638" s="30" t="s">
        <v>415</v>
      </c>
      <c r="D638" s="53">
        <v>45216</v>
      </c>
      <c r="E638" s="53">
        <v>45218</v>
      </c>
      <c r="F638" s="7" t="s">
        <v>257</v>
      </c>
      <c r="G638" s="1" t="s">
        <v>58</v>
      </c>
      <c r="H638" s="1" t="s">
        <v>5</v>
      </c>
      <c r="I638" s="351" t="s">
        <v>80</v>
      </c>
      <c r="J638" s="1">
        <v>2</v>
      </c>
      <c r="K638" s="1">
        <v>15</v>
      </c>
      <c r="L638" s="1" t="s">
        <v>24</v>
      </c>
      <c r="M638" s="1" t="s">
        <v>75</v>
      </c>
      <c r="N638" s="1" t="s">
        <v>153</v>
      </c>
      <c r="O638" s="1" t="s">
        <v>474</v>
      </c>
      <c r="P638" s="1" t="s">
        <v>69</v>
      </c>
      <c r="Q638" s="1" t="s">
        <v>77</v>
      </c>
      <c r="R638" s="24" t="s">
        <v>363</v>
      </c>
      <c r="S638" s="172">
        <v>84426</v>
      </c>
      <c r="T638" s="172">
        <v>126000</v>
      </c>
      <c r="U638" s="172"/>
      <c r="V638" s="45" t="str">
        <f>IFERROR(IF(U638-T638 &lt;= 0, "", U638-T638), "")</f>
        <v/>
      </c>
      <c r="W638" s="1" t="s">
        <v>65</v>
      </c>
      <c r="X638" s="1" t="s">
        <v>155</v>
      </c>
      <c r="Y638" s="339">
        <v>763</v>
      </c>
      <c r="Z638" s="175">
        <v>295.16000000000003</v>
      </c>
      <c r="AA638" s="173">
        <f>Tabela13[[#This Row],[VALOR/UN]]*Tabela13[[#This Row],[QUAN]]</f>
        <v>590.32000000000005</v>
      </c>
      <c r="AB638" s="251" t="str">
        <f>IFERROR(Tabela13[[#This Row],[TOTAL]]/Tabela13[[#This Row],[Km Rodado]],"")</f>
        <v/>
      </c>
    </row>
    <row r="639" spans="1:28" ht="13.5" hidden="1" customHeight="1">
      <c r="A639" s="30" t="s">
        <v>942</v>
      </c>
      <c r="B639" s="30" t="s">
        <v>884</v>
      </c>
      <c r="C639" s="30" t="s">
        <v>415</v>
      </c>
      <c r="D639" s="53">
        <v>45216</v>
      </c>
      <c r="E639" s="53">
        <v>45229</v>
      </c>
      <c r="F639" s="7" t="s">
        <v>257</v>
      </c>
      <c r="G639" s="1" t="s">
        <v>58</v>
      </c>
      <c r="H639" s="1" t="s">
        <v>5</v>
      </c>
      <c r="I639" s="351" t="s">
        <v>66</v>
      </c>
      <c r="J639" s="1">
        <v>2</v>
      </c>
      <c r="K639" s="1">
        <v>15</v>
      </c>
      <c r="L639" s="1" t="s">
        <v>24</v>
      </c>
      <c r="M639" s="1" t="s">
        <v>75</v>
      </c>
      <c r="N639" s="1" t="s">
        <v>153</v>
      </c>
      <c r="O639" s="1" t="s">
        <v>474</v>
      </c>
      <c r="P639" s="1" t="s">
        <v>69</v>
      </c>
      <c r="Q639" s="1" t="s">
        <v>77</v>
      </c>
      <c r="R639" s="24" t="s">
        <v>882</v>
      </c>
      <c r="S639" s="172">
        <v>27312</v>
      </c>
      <c r="T639" s="172">
        <v>31300</v>
      </c>
      <c r="U639" s="172"/>
      <c r="V639" s="45" t="str">
        <f>IFERROR(IF(U639-T639 &lt;= 0, "", U639-T639), "")</f>
        <v/>
      </c>
      <c r="W639" s="1" t="s">
        <v>65</v>
      </c>
      <c r="X639" s="1" t="s">
        <v>155</v>
      </c>
      <c r="Y639" s="339">
        <v>763</v>
      </c>
      <c r="Z639" s="175">
        <v>295.16000000000003</v>
      </c>
      <c r="AA639" s="173">
        <f>Tabela13[[#This Row],[VALOR/UN]]*Tabela13[[#This Row],[QUAN]]</f>
        <v>590.32000000000005</v>
      </c>
      <c r="AB639" s="251" t="str">
        <f>IFERROR(Tabela13[[#This Row],[TOTAL]]/Tabela13[[#This Row],[Km Rodado]],"")</f>
        <v/>
      </c>
    </row>
    <row r="640" spans="1:28" ht="13.5" hidden="1" customHeight="1">
      <c r="A640" s="30" t="s">
        <v>943</v>
      </c>
      <c r="B640" s="30" t="s">
        <v>944</v>
      </c>
      <c r="C640" s="30" t="s">
        <v>415</v>
      </c>
      <c r="D640" s="53">
        <v>45217</v>
      </c>
      <c r="E640" s="53">
        <v>45224</v>
      </c>
      <c r="F640" s="7" t="s">
        <v>257</v>
      </c>
      <c r="G640" s="1" t="s">
        <v>58</v>
      </c>
      <c r="H640" s="1" t="s">
        <v>14</v>
      </c>
      <c r="I640" s="351" t="s">
        <v>132</v>
      </c>
      <c r="J640" s="1">
        <v>2</v>
      </c>
      <c r="K640" s="1">
        <v>16</v>
      </c>
      <c r="L640" s="1" t="s">
        <v>22</v>
      </c>
      <c r="M640" s="1" t="s">
        <v>60</v>
      </c>
      <c r="N640" s="1" t="s">
        <v>280</v>
      </c>
      <c r="O640" s="1" t="s">
        <v>280</v>
      </c>
      <c r="P640" s="1" t="s">
        <v>69</v>
      </c>
      <c r="Q640" s="1" t="s">
        <v>63</v>
      </c>
      <c r="R640" s="24" t="s">
        <v>560</v>
      </c>
      <c r="S640" s="172">
        <v>20380</v>
      </c>
      <c r="T640" s="172">
        <v>1</v>
      </c>
      <c r="U640" s="172"/>
      <c r="V640" s="45" t="str">
        <f>IFERROR(IF(U640-T640 &lt;= 0, "", U640-T640), "")</f>
        <v/>
      </c>
      <c r="W640" s="1" t="s">
        <v>65</v>
      </c>
      <c r="X640" s="1" t="s">
        <v>194</v>
      </c>
      <c r="Y640" s="339" t="s">
        <v>945</v>
      </c>
      <c r="Z640" s="175">
        <v>539</v>
      </c>
      <c r="AA640" s="173">
        <f>Tabela13[[#This Row],[VALOR/UN]]*Tabela13[[#This Row],[QUAN]]</f>
        <v>1078</v>
      </c>
      <c r="AB640" s="251" t="str">
        <f>IFERROR(Tabela13[[#This Row],[TOTAL]]/Tabela13[[#This Row],[Km Rodado]],"")</f>
        <v/>
      </c>
    </row>
    <row r="641" spans="1:28" ht="13.5" hidden="1" customHeight="1">
      <c r="A641" s="30" t="s">
        <v>946</v>
      </c>
      <c r="B641" s="30" t="s">
        <v>884</v>
      </c>
      <c r="C641" s="30" t="s">
        <v>415</v>
      </c>
      <c r="D641" s="53">
        <v>45218</v>
      </c>
      <c r="E641" s="53" t="s">
        <v>700</v>
      </c>
      <c r="F641" s="7" t="s">
        <v>257</v>
      </c>
      <c r="G641" s="1" t="s">
        <v>58</v>
      </c>
      <c r="H641" s="1" t="s">
        <v>12</v>
      </c>
      <c r="I641" s="351" t="s">
        <v>165</v>
      </c>
      <c r="J641" s="1">
        <v>1</v>
      </c>
      <c r="K641" s="1">
        <v>15</v>
      </c>
      <c r="L641" s="1" t="s">
        <v>22</v>
      </c>
      <c r="M641" s="1" t="s">
        <v>75</v>
      </c>
      <c r="N641" s="1" t="s">
        <v>153</v>
      </c>
      <c r="O641" s="1" t="s">
        <v>474</v>
      </c>
      <c r="P641" s="1" t="s">
        <v>69</v>
      </c>
      <c r="Q641" s="1" t="s">
        <v>77</v>
      </c>
      <c r="R641" s="24" t="s">
        <v>450</v>
      </c>
      <c r="S641" s="172">
        <v>67500</v>
      </c>
      <c r="T641" s="172" t="s">
        <v>700</v>
      </c>
      <c r="U641" s="172"/>
      <c r="V641" s="45" t="str">
        <f>IFERROR(IF(U641-T641 &lt;= 0, "", U641-T641), "")</f>
        <v/>
      </c>
      <c r="W641" s="1" t="s">
        <v>65</v>
      </c>
      <c r="X641" s="1" t="s">
        <v>155</v>
      </c>
      <c r="Y641" s="339">
        <v>861</v>
      </c>
      <c r="Z641" s="175">
        <v>284.36</v>
      </c>
      <c r="AA641" s="173">
        <f>Tabela13[[#This Row],[VALOR/UN]]*Tabela13[[#This Row],[QUAN]]</f>
        <v>284.36</v>
      </c>
      <c r="AB641" s="251" t="str">
        <f>IFERROR(Tabela13[[#This Row],[TOTAL]]/Tabela13[[#This Row],[Km Rodado]],"")</f>
        <v/>
      </c>
    </row>
    <row r="642" spans="1:28" ht="13.5" hidden="1" customHeight="1">
      <c r="A642" s="30" t="s">
        <v>947</v>
      </c>
      <c r="B642" s="30" t="s">
        <v>884</v>
      </c>
      <c r="C642" s="30" t="s">
        <v>415</v>
      </c>
      <c r="D642" s="53">
        <v>45218</v>
      </c>
      <c r="E642" s="53">
        <v>45229</v>
      </c>
      <c r="F642" s="7" t="s">
        <v>257</v>
      </c>
      <c r="G642" s="1" t="s">
        <v>58</v>
      </c>
      <c r="H642" s="1" t="s">
        <v>5</v>
      </c>
      <c r="I642" s="351" t="s">
        <v>66</v>
      </c>
      <c r="J642" s="1">
        <v>2</v>
      </c>
      <c r="K642" s="1">
        <v>15</v>
      </c>
      <c r="L642" s="1" t="s">
        <v>24</v>
      </c>
      <c r="M642" s="1" t="s">
        <v>75</v>
      </c>
      <c r="N642" s="1" t="s">
        <v>153</v>
      </c>
      <c r="O642" s="1" t="s">
        <v>474</v>
      </c>
      <c r="P642" s="1" t="s">
        <v>69</v>
      </c>
      <c r="Q642" s="1" t="s">
        <v>77</v>
      </c>
      <c r="R642" s="24" t="s">
        <v>800</v>
      </c>
      <c r="S642" s="172">
        <v>40800</v>
      </c>
      <c r="T642" s="172">
        <v>42140</v>
      </c>
      <c r="U642" s="172"/>
      <c r="V642" s="45" t="str">
        <f>IFERROR(IF(U642-T642 &lt;= 0, "", U642-T642), "")</f>
        <v/>
      </c>
      <c r="W642" s="1" t="s">
        <v>65</v>
      </c>
      <c r="X642" s="1" t="s">
        <v>155</v>
      </c>
      <c r="Y642" s="339">
        <v>861</v>
      </c>
      <c r="Z642" s="175">
        <v>284.36</v>
      </c>
      <c r="AA642" s="173">
        <f>Tabela13[[#This Row],[VALOR/UN]]*Tabela13[[#This Row],[QUAN]]</f>
        <v>568.72</v>
      </c>
      <c r="AB642" s="251" t="str">
        <f>IFERROR(Tabela13[[#This Row],[TOTAL]]/Tabela13[[#This Row],[Km Rodado]],"")</f>
        <v/>
      </c>
    </row>
    <row r="643" spans="1:28" ht="13.5" hidden="1" customHeight="1">
      <c r="A643" s="30" t="s">
        <v>948</v>
      </c>
      <c r="B643" s="30" t="s">
        <v>884</v>
      </c>
      <c r="C643" s="30" t="s">
        <v>415</v>
      </c>
      <c r="D643" s="53">
        <v>45218</v>
      </c>
      <c r="E643" s="53">
        <v>45229</v>
      </c>
      <c r="F643" s="7" t="s">
        <v>257</v>
      </c>
      <c r="G643" s="1" t="s">
        <v>58</v>
      </c>
      <c r="H643" s="1" t="s">
        <v>5</v>
      </c>
      <c r="I643" s="351" t="s">
        <v>66</v>
      </c>
      <c r="J643" s="1">
        <v>2</v>
      </c>
      <c r="K643" s="1">
        <v>15</v>
      </c>
      <c r="L643" s="1" t="s">
        <v>22</v>
      </c>
      <c r="M643" s="1" t="s">
        <v>75</v>
      </c>
      <c r="N643" s="1" t="s">
        <v>153</v>
      </c>
      <c r="O643" s="1" t="s">
        <v>474</v>
      </c>
      <c r="P643" s="1" t="s">
        <v>69</v>
      </c>
      <c r="Q643" s="1" t="s">
        <v>77</v>
      </c>
      <c r="R643" s="24" t="s">
        <v>800</v>
      </c>
      <c r="S643" s="172">
        <v>40800</v>
      </c>
      <c r="T643" s="172">
        <v>42140</v>
      </c>
      <c r="U643" s="172"/>
      <c r="V643" s="45" t="str">
        <f>IFERROR(IF(U643-T643 &lt;= 0, "", U643-T643), "")</f>
        <v/>
      </c>
      <c r="W643" s="1" t="s">
        <v>65</v>
      </c>
      <c r="X643" s="1" t="s">
        <v>155</v>
      </c>
      <c r="Y643" s="339">
        <v>861</v>
      </c>
      <c r="Z643" s="175">
        <v>284.36</v>
      </c>
      <c r="AA643" s="173">
        <f>Tabela13[[#This Row],[VALOR/UN]]*Tabela13[[#This Row],[QUAN]]</f>
        <v>568.72</v>
      </c>
      <c r="AB643" s="251" t="str">
        <f>IFERROR(Tabela13[[#This Row],[TOTAL]]/Tabela13[[#This Row],[Km Rodado]],"")</f>
        <v/>
      </c>
    </row>
    <row r="644" spans="1:28" ht="13.5" hidden="1" customHeight="1">
      <c r="A644" s="30" t="s">
        <v>949</v>
      </c>
      <c r="B644" s="30" t="s">
        <v>884</v>
      </c>
      <c r="C644" s="30" t="s">
        <v>415</v>
      </c>
      <c r="D644" s="53">
        <v>45219</v>
      </c>
      <c r="E644" s="53">
        <v>45223</v>
      </c>
      <c r="F644" s="7" t="s">
        <v>257</v>
      </c>
      <c r="G644" s="1" t="s">
        <v>58</v>
      </c>
      <c r="H644" s="1" t="s">
        <v>12</v>
      </c>
      <c r="I644" s="351" t="s">
        <v>74</v>
      </c>
      <c r="J644" s="1">
        <v>2</v>
      </c>
      <c r="K644" s="1">
        <v>15</v>
      </c>
      <c r="L644" s="1" t="s">
        <v>22</v>
      </c>
      <c r="M644" s="1" t="s">
        <v>75</v>
      </c>
      <c r="N644" s="1" t="s">
        <v>153</v>
      </c>
      <c r="O644" s="1" t="s">
        <v>474</v>
      </c>
      <c r="P644" s="1" t="s">
        <v>69</v>
      </c>
      <c r="Q644" s="1" t="s">
        <v>77</v>
      </c>
      <c r="R644" s="24" t="s">
        <v>950</v>
      </c>
      <c r="S644" s="172">
        <v>43093</v>
      </c>
      <c r="T644" s="172">
        <v>42880</v>
      </c>
      <c r="U644" s="172"/>
      <c r="V644" s="45" t="str">
        <f>IFERROR(IF(U644-T644 &lt;= 0, "", U644-T644), "")</f>
        <v/>
      </c>
      <c r="W644" s="1" t="s">
        <v>65</v>
      </c>
      <c r="X644" s="1" t="s">
        <v>155</v>
      </c>
      <c r="Y644" s="339">
        <v>861</v>
      </c>
      <c r="Z644" s="175">
        <v>284.36</v>
      </c>
      <c r="AA644" s="173">
        <f>Tabela13[[#This Row],[VALOR/UN]]*Tabela13[[#This Row],[QUAN]]</f>
        <v>568.72</v>
      </c>
      <c r="AB644" s="251" t="str">
        <f>IFERROR(Tabela13[[#This Row],[TOTAL]]/Tabela13[[#This Row],[Km Rodado]],"")</f>
        <v/>
      </c>
    </row>
    <row r="645" spans="1:28" ht="13.5" hidden="1" customHeight="1">
      <c r="A645" s="30" t="s">
        <v>951</v>
      </c>
      <c r="B645" s="30" t="s">
        <v>907</v>
      </c>
      <c r="C645" s="30" t="s">
        <v>415</v>
      </c>
      <c r="D645" s="53">
        <v>45223</v>
      </c>
      <c r="E645" s="53">
        <v>45230</v>
      </c>
      <c r="F645" s="7" t="s">
        <v>257</v>
      </c>
      <c r="G645" s="1" t="s">
        <v>58</v>
      </c>
      <c r="H645" s="1" t="s">
        <v>5</v>
      </c>
      <c r="I645" s="351" t="s">
        <v>59</v>
      </c>
      <c r="J645" s="1">
        <v>2</v>
      </c>
      <c r="K645" s="1">
        <v>16</v>
      </c>
      <c r="L645" s="1" t="s">
        <v>22</v>
      </c>
      <c r="M645" s="1" t="s">
        <v>60</v>
      </c>
      <c r="N645" s="1" t="s">
        <v>67</v>
      </c>
      <c r="O645" s="1" t="s">
        <v>68</v>
      </c>
      <c r="P645" s="1" t="s">
        <v>69</v>
      </c>
      <c r="Q645" s="1" t="s">
        <v>63</v>
      </c>
      <c r="R645" s="24" t="s">
        <v>400</v>
      </c>
      <c r="S645" s="172">
        <v>131440</v>
      </c>
      <c r="T645" s="172">
        <v>62784</v>
      </c>
      <c r="U645" s="172"/>
      <c r="V645" s="45" t="str">
        <f>IFERROR(IF(U645-T645 &lt;= 0, "", U645-T645), "")</f>
        <v/>
      </c>
      <c r="W645" s="1" t="s">
        <v>65</v>
      </c>
      <c r="X645" s="1" t="s">
        <v>71</v>
      </c>
      <c r="Y645" s="339">
        <v>1759</v>
      </c>
      <c r="Z645" s="175">
        <v>626</v>
      </c>
      <c r="AA645" s="173">
        <f>Tabela13[[#This Row],[VALOR/UN]]*Tabela13[[#This Row],[QUAN]]</f>
        <v>1252</v>
      </c>
      <c r="AB645" s="251" t="str">
        <f>IFERROR(Tabela13[[#This Row],[TOTAL]]/Tabela13[[#This Row],[Km Rodado]],"")</f>
        <v/>
      </c>
    </row>
    <row r="646" spans="1:28" ht="13.5" hidden="1" customHeight="1">
      <c r="A646" s="30" t="s">
        <v>952</v>
      </c>
      <c r="B646" s="30" t="s">
        <v>953</v>
      </c>
      <c r="C646" s="30" t="s">
        <v>415</v>
      </c>
      <c r="D646" s="53">
        <v>45223</v>
      </c>
      <c r="E646" s="53">
        <v>45230</v>
      </c>
      <c r="F646" s="7" t="s">
        <v>257</v>
      </c>
      <c r="G646" s="1" t="s">
        <v>58</v>
      </c>
      <c r="H646" s="1" t="s">
        <v>5</v>
      </c>
      <c r="I646" s="351" t="s">
        <v>59</v>
      </c>
      <c r="J646" s="1">
        <v>2</v>
      </c>
      <c r="K646" s="1">
        <v>16</v>
      </c>
      <c r="L646" s="1" t="s">
        <v>24</v>
      </c>
      <c r="M646" s="1" t="s">
        <v>60</v>
      </c>
      <c r="N646" s="1" t="s">
        <v>67</v>
      </c>
      <c r="O646" s="1" t="s">
        <v>68</v>
      </c>
      <c r="P646" s="1" t="s">
        <v>69</v>
      </c>
      <c r="Q646" s="1" t="s">
        <v>63</v>
      </c>
      <c r="R646" s="24" t="s">
        <v>400</v>
      </c>
      <c r="S646" s="172">
        <v>131440</v>
      </c>
      <c r="T646" s="172">
        <v>62784</v>
      </c>
      <c r="U646" s="172"/>
      <c r="V646" s="45" t="str">
        <f>IFERROR(IF(U646-T646 &lt;= 0, "", U646-T646), "")</f>
        <v/>
      </c>
      <c r="W646" s="1" t="s">
        <v>65</v>
      </c>
      <c r="X646" s="1" t="s">
        <v>71</v>
      </c>
      <c r="Y646" s="339">
        <v>1759</v>
      </c>
      <c r="Z646" s="175">
        <v>626</v>
      </c>
      <c r="AA646" s="173">
        <f>Tabela13[[#This Row],[VALOR/UN]]*Tabela13[[#This Row],[QUAN]]</f>
        <v>1252</v>
      </c>
      <c r="AB646" s="251" t="str">
        <f>IFERROR(Tabela13[[#This Row],[TOTAL]]/Tabela13[[#This Row],[Km Rodado]],"")</f>
        <v/>
      </c>
    </row>
    <row r="647" spans="1:28" ht="13.5" hidden="1" customHeight="1">
      <c r="A647" s="30" t="s">
        <v>954</v>
      </c>
      <c r="B647" s="30" t="s">
        <v>955</v>
      </c>
      <c r="C647" s="30" t="s">
        <v>415</v>
      </c>
      <c r="D647" s="53">
        <v>45223</v>
      </c>
      <c r="E647" s="53" t="s">
        <v>700</v>
      </c>
      <c r="F647" s="7" t="s">
        <v>257</v>
      </c>
      <c r="G647" s="1" t="s">
        <v>58</v>
      </c>
      <c r="H647" s="1" t="s">
        <v>12</v>
      </c>
      <c r="I647" s="351" t="s">
        <v>159</v>
      </c>
      <c r="J647" s="1">
        <v>2</v>
      </c>
      <c r="K647" s="1">
        <v>16</v>
      </c>
      <c r="L647" s="1" t="s">
        <v>22</v>
      </c>
      <c r="M647" s="1" t="s">
        <v>60</v>
      </c>
      <c r="N647" s="1" t="s">
        <v>67</v>
      </c>
      <c r="O647" s="1" t="s">
        <v>68</v>
      </c>
      <c r="P647" s="1" t="s">
        <v>69</v>
      </c>
      <c r="Q647" s="1" t="s">
        <v>63</v>
      </c>
      <c r="R647" s="24" t="s">
        <v>529</v>
      </c>
      <c r="S647" s="172">
        <v>67812</v>
      </c>
      <c r="T647" s="172" t="s">
        <v>700</v>
      </c>
      <c r="U647" s="172"/>
      <c r="V647" s="45" t="str">
        <f>IFERROR(IF(U647-T647 &lt;= 0, "", U647-T647), "")</f>
        <v/>
      </c>
      <c r="X647" s="1" t="s">
        <v>71</v>
      </c>
      <c r="Y647" s="339">
        <v>1792</v>
      </c>
      <c r="Z647" s="175">
        <v>626</v>
      </c>
      <c r="AA647" s="173">
        <f>Tabela13[[#This Row],[VALOR/UN]]*Tabela13[[#This Row],[QUAN]]</f>
        <v>1252</v>
      </c>
      <c r="AB647" s="251" t="str">
        <f>IFERROR(Tabela13[[#This Row],[TOTAL]]/Tabela13[[#This Row],[Km Rodado]],"")</f>
        <v/>
      </c>
    </row>
    <row r="648" spans="1:28" ht="13.5" hidden="1" customHeight="1">
      <c r="A648" s="30" t="s">
        <v>956</v>
      </c>
      <c r="B648" s="30" t="s">
        <v>957</v>
      </c>
      <c r="C648" s="30" t="s">
        <v>415</v>
      </c>
      <c r="D648" s="53">
        <v>45223</v>
      </c>
      <c r="E648" s="53" t="s">
        <v>700</v>
      </c>
      <c r="F648" s="7" t="s">
        <v>257</v>
      </c>
      <c r="G648" s="1" t="s">
        <v>58</v>
      </c>
      <c r="H648" s="1" t="s">
        <v>12</v>
      </c>
      <c r="I648" s="351" t="s">
        <v>159</v>
      </c>
      <c r="J648" s="1">
        <v>2</v>
      </c>
      <c r="K648" s="1">
        <v>16</v>
      </c>
      <c r="L648" s="1" t="s">
        <v>24</v>
      </c>
      <c r="M648" s="1" t="s">
        <v>60</v>
      </c>
      <c r="N648" s="1" t="s">
        <v>280</v>
      </c>
      <c r="O648" s="1" t="s">
        <v>280</v>
      </c>
      <c r="P648" s="1" t="s">
        <v>69</v>
      </c>
      <c r="Q648" s="1" t="s">
        <v>63</v>
      </c>
      <c r="R648" s="24" t="s">
        <v>529</v>
      </c>
      <c r="S648" s="172">
        <v>67812</v>
      </c>
      <c r="T648" s="172" t="s">
        <v>700</v>
      </c>
      <c r="U648" s="172"/>
      <c r="V648" s="45" t="str">
        <f>IFERROR(IF(U648-T648 &lt;= 0, "", U648-T648), "")</f>
        <v/>
      </c>
      <c r="W648" s="1" t="s">
        <v>65</v>
      </c>
      <c r="X648" s="1" t="s">
        <v>194</v>
      </c>
      <c r="Y648" s="339" t="s">
        <v>945</v>
      </c>
      <c r="Z648" s="175">
        <v>539</v>
      </c>
      <c r="AA648" s="173">
        <f>Tabela13[[#This Row],[VALOR/UN]]*Tabela13[[#This Row],[QUAN]]</f>
        <v>1078</v>
      </c>
      <c r="AB648" s="251" t="str">
        <f>IFERROR(Tabela13[[#This Row],[TOTAL]]/Tabela13[[#This Row],[Km Rodado]],"")</f>
        <v/>
      </c>
    </row>
    <row r="649" spans="1:28" ht="13.5" hidden="1" customHeight="1">
      <c r="A649" s="30" t="s">
        <v>958</v>
      </c>
      <c r="B649" s="30" t="s">
        <v>902</v>
      </c>
      <c r="C649" s="30" t="s">
        <v>415</v>
      </c>
      <c r="D649" s="53">
        <v>45223</v>
      </c>
      <c r="E649" s="53">
        <v>45230</v>
      </c>
      <c r="F649" s="7" t="s">
        <v>257</v>
      </c>
      <c r="G649" s="1" t="s">
        <v>58</v>
      </c>
      <c r="H649" s="1" t="s">
        <v>5</v>
      </c>
      <c r="I649" s="351" t="s">
        <v>107</v>
      </c>
      <c r="J649" s="1">
        <v>2</v>
      </c>
      <c r="K649" s="1">
        <v>14</v>
      </c>
      <c r="L649" s="1" t="s">
        <v>22</v>
      </c>
      <c r="M649" s="1" t="s">
        <v>84</v>
      </c>
      <c r="N649" s="1" t="s">
        <v>153</v>
      </c>
      <c r="O649" s="1" t="s">
        <v>154</v>
      </c>
      <c r="P649" s="1" t="s">
        <v>69</v>
      </c>
      <c r="Q649" s="1" t="s">
        <v>87</v>
      </c>
      <c r="R649" s="24" t="s">
        <v>241</v>
      </c>
      <c r="S649" s="172">
        <v>112599</v>
      </c>
      <c r="T649" s="172">
        <v>103199</v>
      </c>
      <c r="U649" s="172"/>
      <c r="V649" s="45" t="str">
        <f>IFERROR(IF(U649-T649 &lt;= 0, "", U649-T649), "")</f>
        <v/>
      </c>
      <c r="W649" s="1" t="s">
        <v>65</v>
      </c>
      <c r="X649" s="1" t="s">
        <v>155</v>
      </c>
      <c r="Y649" s="339">
        <v>774</v>
      </c>
      <c r="Z649" s="175">
        <v>274.64999999999998</v>
      </c>
      <c r="AA649" s="173">
        <f>Tabela13[[#This Row],[VALOR/UN]]*Tabela13[[#This Row],[QUAN]]</f>
        <v>549.29999999999995</v>
      </c>
      <c r="AB649" s="251" t="str">
        <f>IFERROR(Tabela13[[#This Row],[TOTAL]]/Tabela13[[#This Row],[Km Rodado]],"")</f>
        <v/>
      </c>
    </row>
    <row r="650" spans="1:28" ht="13.5" hidden="1" customHeight="1">
      <c r="A650" s="30" t="s">
        <v>959</v>
      </c>
      <c r="B650" s="30" t="s">
        <v>960</v>
      </c>
      <c r="C650" s="30" t="s">
        <v>415</v>
      </c>
      <c r="D650" s="53">
        <v>45223</v>
      </c>
      <c r="E650" s="53">
        <v>45230</v>
      </c>
      <c r="F650" s="7" t="s">
        <v>257</v>
      </c>
      <c r="G650" s="1" t="s">
        <v>58</v>
      </c>
      <c r="H650" s="1" t="s">
        <v>5</v>
      </c>
      <c r="I650" s="351" t="s">
        <v>107</v>
      </c>
      <c r="J650" s="1">
        <v>2</v>
      </c>
      <c r="K650" s="1">
        <v>14</v>
      </c>
      <c r="L650" s="1" t="s">
        <v>24</v>
      </c>
      <c r="M650" s="1" t="s">
        <v>84</v>
      </c>
      <c r="N650" s="1" t="s">
        <v>153</v>
      </c>
      <c r="O650" s="1" t="s">
        <v>154</v>
      </c>
      <c r="P650" s="1" t="s">
        <v>69</v>
      </c>
      <c r="Q650" s="1" t="s">
        <v>87</v>
      </c>
      <c r="R650" s="24" t="s">
        <v>241</v>
      </c>
      <c r="S650" s="172">
        <v>112599</v>
      </c>
      <c r="T650" s="172">
        <v>103199</v>
      </c>
      <c r="U650" s="172"/>
      <c r="V650" s="45" t="str">
        <f>IFERROR(IF(U650-T650 &lt;= 0, "", U650-T650), "")</f>
        <v/>
      </c>
      <c r="W650" s="1" t="s">
        <v>65</v>
      </c>
      <c r="X650" s="1" t="s">
        <v>155</v>
      </c>
      <c r="Y650" s="339">
        <v>774</v>
      </c>
      <c r="Z650" s="175">
        <v>274.64999999999998</v>
      </c>
      <c r="AA650" s="173">
        <f>Tabela13[[#This Row],[VALOR/UN]]*Tabela13[[#This Row],[QUAN]]</f>
        <v>549.29999999999995</v>
      </c>
      <c r="AB650" s="251" t="str">
        <f>IFERROR(Tabela13[[#This Row],[TOTAL]]/Tabela13[[#This Row],[Km Rodado]],"")</f>
        <v/>
      </c>
    </row>
    <row r="651" spans="1:28" ht="13.5" hidden="1" customHeight="1">
      <c r="A651" s="30" t="s">
        <v>961</v>
      </c>
      <c r="B651" s="30" t="s">
        <v>884</v>
      </c>
      <c r="C651" s="30" t="s">
        <v>415</v>
      </c>
      <c r="D651" s="53">
        <v>45223</v>
      </c>
      <c r="E651" s="53">
        <v>45240</v>
      </c>
      <c r="F651" s="7" t="s">
        <v>257</v>
      </c>
      <c r="G651" s="1" t="s">
        <v>58</v>
      </c>
      <c r="H651" s="1" t="s">
        <v>12</v>
      </c>
      <c r="I651" s="351" t="s">
        <v>99</v>
      </c>
      <c r="J651" s="1">
        <v>2</v>
      </c>
      <c r="K651" s="1">
        <v>15</v>
      </c>
      <c r="L651" s="1" t="s">
        <v>24</v>
      </c>
      <c r="M651" s="1" t="s">
        <v>75</v>
      </c>
      <c r="N651" s="1" t="s">
        <v>153</v>
      </c>
      <c r="O651" s="1" t="s">
        <v>474</v>
      </c>
      <c r="P651" s="1" t="s">
        <v>69</v>
      </c>
      <c r="Q651" s="1" t="s">
        <v>77</v>
      </c>
      <c r="R651" s="24" t="s">
        <v>733</v>
      </c>
      <c r="S651" s="172">
        <v>70000</v>
      </c>
      <c r="T651" s="172">
        <v>70063</v>
      </c>
      <c r="U651" s="172"/>
      <c r="V651" s="45" t="str">
        <f>IFERROR(IF(U651-T651 &lt;= 0, "", U651-T651), "")</f>
        <v/>
      </c>
      <c r="W651" s="1" t="s">
        <v>65</v>
      </c>
      <c r="X651" s="1" t="s">
        <v>155</v>
      </c>
      <c r="Y651" s="339">
        <v>861</v>
      </c>
      <c r="Z651" s="175">
        <v>284.36</v>
      </c>
      <c r="AA651" s="173">
        <f>Tabela13[[#This Row],[VALOR/UN]]*Tabela13[[#This Row],[QUAN]]</f>
        <v>568.72</v>
      </c>
      <c r="AB651" s="251" t="str">
        <f>IFERROR(Tabela13[[#This Row],[TOTAL]]/Tabela13[[#This Row],[Km Rodado]],"")</f>
        <v/>
      </c>
    </row>
    <row r="652" spans="1:28" ht="13.5" hidden="1" customHeight="1">
      <c r="A652" s="30" t="s">
        <v>962</v>
      </c>
      <c r="B652" s="30" t="s">
        <v>957</v>
      </c>
      <c r="C652" s="30" t="s">
        <v>415</v>
      </c>
      <c r="D652" s="53">
        <v>45224</v>
      </c>
      <c r="E652" s="53">
        <v>45226</v>
      </c>
      <c r="F652" s="7" t="s">
        <v>257</v>
      </c>
      <c r="G652" s="1" t="s">
        <v>58</v>
      </c>
      <c r="H652" s="1" t="s">
        <v>12</v>
      </c>
      <c r="I652" s="351" t="s">
        <v>165</v>
      </c>
      <c r="J652" s="1">
        <v>1</v>
      </c>
      <c r="K652" s="1">
        <v>16</v>
      </c>
      <c r="L652" s="1" t="s">
        <v>22</v>
      </c>
      <c r="M652" s="1" t="s">
        <v>60</v>
      </c>
      <c r="N652" s="1" t="s">
        <v>280</v>
      </c>
      <c r="O652" s="1" t="s">
        <v>280</v>
      </c>
      <c r="P652" s="1" t="s">
        <v>69</v>
      </c>
      <c r="Q652" s="1" t="s">
        <v>63</v>
      </c>
      <c r="R652" s="24" t="s">
        <v>571</v>
      </c>
      <c r="S652" s="172">
        <v>105500</v>
      </c>
      <c r="T652" s="172">
        <v>106569</v>
      </c>
      <c r="U652" s="172"/>
      <c r="V652" s="45" t="str">
        <f>IFERROR(IF(U652-T652 &lt;= 0, "", U652-T652), "")</f>
        <v/>
      </c>
      <c r="W652" s="1" t="s">
        <v>65</v>
      </c>
      <c r="X652" s="1" t="s">
        <v>194</v>
      </c>
      <c r="Y652" s="339" t="s">
        <v>945</v>
      </c>
      <c r="Z652" s="175">
        <v>539</v>
      </c>
      <c r="AA652" s="173">
        <f>Tabela13[[#This Row],[VALOR/UN]]*Tabela13[[#This Row],[QUAN]]</f>
        <v>539</v>
      </c>
      <c r="AB652" s="251" t="str">
        <f>IFERROR(Tabela13[[#This Row],[TOTAL]]/Tabela13[[#This Row],[Km Rodado]],"")</f>
        <v/>
      </c>
    </row>
    <row r="653" spans="1:28" ht="13.5" hidden="1" customHeight="1">
      <c r="A653" s="30" t="s">
        <v>963</v>
      </c>
      <c r="B653" s="30" t="s">
        <v>884</v>
      </c>
      <c r="C653" s="30" t="s">
        <v>415</v>
      </c>
      <c r="D653" s="53">
        <v>45224</v>
      </c>
      <c r="E653" s="53">
        <v>45240</v>
      </c>
      <c r="F653" s="7" t="s">
        <v>257</v>
      </c>
      <c r="G653" s="1" t="s">
        <v>58</v>
      </c>
      <c r="H653" s="1" t="s">
        <v>5</v>
      </c>
      <c r="I653" s="351" t="s">
        <v>104</v>
      </c>
      <c r="J653" s="1">
        <v>2</v>
      </c>
      <c r="K653" s="1">
        <v>15</v>
      </c>
      <c r="L653" s="1" t="s">
        <v>22</v>
      </c>
      <c r="M653" s="1" t="s">
        <v>75</v>
      </c>
      <c r="N653" s="1" t="s">
        <v>153</v>
      </c>
      <c r="O653" s="1" t="s">
        <v>474</v>
      </c>
      <c r="P653" s="1" t="s">
        <v>69</v>
      </c>
      <c r="Q653" s="1" t="s">
        <v>77</v>
      </c>
      <c r="R653" s="24" t="s">
        <v>824</v>
      </c>
      <c r="S653" s="172">
        <v>53000</v>
      </c>
      <c r="T653" s="172">
        <v>56792</v>
      </c>
      <c r="U653" s="172"/>
      <c r="V653" s="45" t="str">
        <f>IFERROR(IF(U653-T653 &lt;= 0, "", U653-T653), "")</f>
        <v/>
      </c>
      <c r="W653" s="1" t="s">
        <v>65</v>
      </c>
      <c r="X653" s="1" t="s">
        <v>155</v>
      </c>
      <c r="Y653" s="339">
        <v>861</v>
      </c>
      <c r="Z653" s="175">
        <v>284.36</v>
      </c>
      <c r="AA653" s="173">
        <f>Tabela13[[#This Row],[VALOR/UN]]*Tabela13[[#This Row],[QUAN]]</f>
        <v>568.72</v>
      </c>
      <c r="AB653" s="251" t="str">
        <f>IFERROR(Tabela13[[#This Row],[TOTAL]]/Tabela13[[#This Row],[Km Rodado]],"")</f>
        <v/>
      </c>
    </row>
    <row r="654" spans="1:28" ht="13.5" hidden="1" customHeight="1">
      <c r="A654" s="30" t="s">
        <v>964</v>
      </c>
      <c r="B654" s="30" t="s">
        <v>884</v>
      </c>
      <c r="C654" s="30" t="s">
        <v>415</v>
      </c>
      <c r="D654" s="53">
        <v>45224</v>
      </c>
      <c r="E654" s="53">
        <v>45240</v>
      </c>
      <c r="F654" s="7" t="s">
        <v>257</v>
      </c>
      <c r="G654" s="1" t="s">
        <v>58</v>
      </c>
      <c r="H654" s="1" t="s">
        <v>5</v>
      </c>
      <c r="I654" s="351" t="s">
        <v>104</v>
      </c>
      <c r="J654" s="1">
        <v>2</v>
      </c>
      <c r="K654" s="1">
        <v>15</v>
      </c>
      <c r="L654" s="1" t="s">
        <v>24</v>
      </c>
      <c r="M654" s="1" t="s">
        <v>75</v>
      </c>
      <c r="N654" s="1" t="s">
        <v>153</v>
      </c>
      <c r="O654" s="1" t="s">
        <v>474</v>
      </c>
      <c r="P654" s="1" t="s">
        <v>69</v>
      </c>
      <c r="Q654" s="1" t="s">
        <v>77</v>
      </c>
      <c r="R654" s="24" t="s">
        <v>824</v>
      </c>
      <c r="S654" s="172">
        <v>53000</v>
      </c>
      <c r="T654" s="172">
        <v>56792</v>
      </c>
      <c r="U654" s="172"/>
      <c r="V654" s="45" t="str">
        <f>IFERROR(IF(U654-T654 &lt;= 0, "", U654-T654), "")</f>
        <v/>
      </c>
      <c r="W654" s="1" t="s">
        <v>65</v>
      </c>
      <c r="X654" s="1" t="s">
        <v>155</v>
      </c>
      <c r="Y654" s="339">
        <v>861</v>
      </c>
      <c r="Z654" s="175">
        <v>284.36</v>
      </c>
      <c r="AA654" s="173">
        <f>Tabela13[[#This Row],[VALOR/UN]]*Tabela13[[#This Row],[QUAN]]</f>
        <v>568.72</v>
      </c>
      <c r="AB654" s="251" t="str">
        <f>IFERROR(Tabela13[[#This Row],[TOTAL]]/Tabela13[[#This Row],[Km Rodado]],"")</f>
        <v/>
      </c>
    </row>
    <row r="655" spans="1:28" ht="13.5" hidden="1" customHeight="1">
      <c r="A655" s="30" t="s">
        <v>965</v>
      </c>
      <c r="B655" s="30" t="s">
        <v>960</v>
      </c>
      <c r="C655" s="30" t="s">
        <v>415</v>
      </c>
      <c r="D655" s="53">
        <v>45225</v>
      </c>
      <c r="E655" s="53">
        <v>45233</v>
      </c>
      <c r="F655" s="7" t="s">
        <v>257</v>
      </c>
      <c r="G655" s="1" t="s">
        <v>58</v>
      </c>
      <c r="H655" s="1" t="s">
        <v>12</v>
      </c>
      <c r="I655" s="351" t="s">
        <v>99</v>
      </c>
      <c r="J655" s="1">
        <v>2</v>
      </c>
      <c r="K655" s="1">
        <v>14</v>
      </c>
      <c r="L655" s="1" t="s">
        <v>22</v>
      </c>
      <c r="M655" s="1" t="s">
        <v>84</v>
      </c>
      <c r="N655" s="1" t="s">
        <v>153</v>
      </c>
      <c r="O655" s="1" t="s">
        <v>154</v>
      </c>
      <c r="P655" s="1" t="s">
        <v>69</v>
      </c>
      <c r="Q655" s="1" t="s">
        <v>87</v>
      </c>
      <c r="R655" s="24" t="s">
        <v>120</v>
      </c>
      <c r="S655" s="172">
        <v>138200</v>
      </c>
      <c r="T655" s="172">
        <v>138190</v>
      </c>
      <c r="U655" s="172"/>
      <c r="V655" s="45" t="str">
        <f>IFERROR(IF(U655-T655 &lt;= 0, "", U655-T655), "")</f>
        <v/>
      </c>
      <c r="W655" s="1" t="s">
        <v>65</v>
      </c>
      <c r="X655" s="1" t="s">
        <v>155</v>
      </c>
      <c r="Y655" s="339">
        <v>774</v>
      </c>
      <c r="Z655" s="175">
        <v>274.64999999999998</v>
      </c>
      <c r="AA655" s="173">
        <f>Tabela13[[#This Row],[VALOR/UN]]*Tabela13[[#This Row],[QUAN]]</f>
        <v>549.29999999999995</v>
      </c>
      <c r="AB655" s="251" t="str">
        <f>IFERROR(Tabela13[[#This Row],[TOTAL]]/Tabela13[[#This Row],[Km Rodado]],"")</f>
        <v/>
      </c>
    </row>
    <row r="656" spans="1:28" ht="13.5" hidden="1" customHeight="1">
      <c r="A656" s="30" t="s">
        <v>966</v>
      </c>
      <c r="B656" s="30" t="s">
        <v>902</v>
      </c>
      <c r="C656" s="30" t="s">
        <v>415</v>
      </c>
      <c r="D656" s="53">
        <v>45225</v>
      </c>
      <c r="E656" s="53">
        <v>45233</v>
      </c>
      <c r="F656" s="7" t="s">
        <v>257</v>
      </c>
      <c r="G656" s="1" t="s">
        <v>58</v>
      </c>
      <c r="H656" s="1" t="s">
        <v>12</v>
      </c>
      <c r="I656" s="351" t="s">
        <v>99</v>
      </c>
      <c r="J656" s="1">
        <v>2</v>
      </c>
      <c r="K656" s="1">
        <v>14</v>
      </c>
      <c r="L656" s="1" t="s">
        <v>24</v>
      </c>
      <c r="M656" s="1" t="s">
        <v>84</v>
      </c>
      <c r="N656" s="1" t="s">
        <v>153</v>
      </c>
      <c r="O656" s="1" t="s">
        <v>154</v>
      </c>
      <c r="P656" s="1" t="s">
        <v>69</v>
      </c>
      <c r="Q656" s="1" t="s">
        <v>87</v>
      </c>
      <c r="R656" s="24" t="s">
        <v>120</v>
      </c>
      <c r="S656" s="172">
        <v>138200</v>
      </c>
      <c r="T656" s="172">
        <v>138190</v>
      </c>
      <c r="U656" s="172"/>
      <c r="V656" s="45" t="str">
        <f>IFERROR(IF(U656-T656 &lt;= 0, "", U656-T656), "")</f>
        <v/>
      </c>
      <c r="W656" s="1" t="s">
        <v>65</v>
      </c>
      <c r="X656" s="1" t="s">
        <v>155</v>
      </c>
      <c r="Y656" s="339">
        <v>774</v>
      </c>
      <c r="Z656" s="175">
        <v>274.64999999999998</v>
      </c>
      <c r="AA656" s="173">
        <f>Tabela13[[#This Row],[VALOR/UN]]*Tabela13[[#This Row],[QUAN]]</f>
        <v>549.29999999999995</v>
      </c>
      <c r="AB656" s="251" t="str">
        <f>IFERROR(Tabela13[[#This Row],[TOTAL]]/Tabela13[[#This Row],[Km Rodado]],"")</f>
        <v/>
      </c>
    </row>
    <row r="657" spans="1:28" ht="13.5" hidden="1" customHeight="1">
      <c r="A657" s="30" t="s">
        <v>967</v>
      </c>
      <c r="B657" s="30" t="s">
        <v>968</v>
      </c>
      <c r="C657" s="30" t="s">
        <v>415</v>
      </c>
      <c r="D657" s="53">
        <v>45225</v>
      </c>
      <c r="E657" s="53">
        <v>45247</v>
      </c>
      <c r="F657" s="7" t="s">
        <v>257</v>
      </c>
      <c r="G657" s="1" t="s">
        <v>58</v>
      </c>
      <c r="H657" s="1" t="s">
        <v>12</v>
      </c>
      <c r="I657" s="351" t="s">
        <v>99</v>
      </c>
      <c r="J657" s="1">
        <v>2</v>
      </c>
      <c r="K657" s="1">
        <v>16</v>
      </c>
      <c r="L657" s="1" t="s">
        <v>22</v>
      </c>
      <c r="M657" s="1" t="s">
        <v>60</v>
      </c>
      <c r="N657" s="1" t="s">
        <v>280</v>
      </c>
      <c r="O657" s="1" t="s">
        <v>280</v>
      </c>
      <c r="P657" s="1" t="s">
        <v>69</v>
      </c>
      <c r="Q657" s="1" t="s">
        <v>63</v>
      </c>
      <c r="R657" s="24" t="s">
        <v>969</v>
      </c>
      <c r="S657" s="172">
        <v>30520</v>
      </c>
      <c r="T657" s="172">
        <v>31122</v>
      </c>
      <c r="U657" s="172"/>
      <c r="V657" s="45" t="str">
        <f>IFERROR(IF(U657-T657 &lt;= 0, "", U657-T657), "")</f>
        <v/>
      </c>
      <c r="W657" s="1" t="s">
        <v>65</v>
      </c>
      <c r="X657" s="1" t="s">
        <v>194</v>
      </c>
      <c r="Y657" s="339" t="s">
        <v>945</v>
      </c>
      <c r="Z657" s="175">
        <v>539</v>
      </c>
      <c r="AA657" s="173">
        <f>Tabela13[[#This Row],[VALOR/UN]]*Tabela13[[#This Row],[QUAN]]</f>
        <v>1078</v>
      </c>
      <c r="AB657" s="251" t="str">
        <f>IFERROR(Tabela13[[#This Row],[TOTAL]]/Tabela13[[#This Row],[Km Rodado]],"")</f>
        <v/>
      </c>
    </row>
    <row r="658" spans="1:28" ht="13.5" hidden="1" customHeight="1">
      <c r="A658" s="30" t="s">
        <v>970</v>
      </c>
      <c r="B658" s="30" t="s">
        <v>957</v>
      </c>
      <c r="C658" s="30" t="s">
        <v>415</v>
      </c>
      <c r="D658" s="53">
        <v>45225</v>
      </c>
      <c r="E658" s="53">
        <v>45247</v>
      </c>
      <c r="F658" s="7" t="s">
        <v>257</v>
      </c>
      <c r="G658" s="1" t="s">
        <v>58</v>
      </c>
      <c r="H658" s="1" t="s">
        <v>12</v>
      </c>
      <c r="I658" s="351" t="s">
        <v>99</v>
      </c>
      <c r="J658" s="1">
        <v>2</v>
      </c>
      <c r="K658" s="1">
        <v>16</v>
      </c>
      <c r="L658" s="1" t="s">
        <v>24</v>
      </c>
      <c r="M658" s="1" t="s">
        <v>60</v>
      </c>
      <c r="N658" s="1" t="s">
        <v>280</v>
      </c>
      <c r="O658" s="1" t="s">
        <v>280</v>
      </c>
      <c r="P658" s="1" t="s">
        <v>69</v>
      </c>
      <c r="Q658" s="1" t="s">
        <v>63</v>
      </c>
      <c r="R658" s="24" t="s">
        <v>969</v>
      </c>
      <c r="S658" s="172">
        <v>30520</v>
      </c>
      <c r="T658" s="172">
        <v>31122</v>
      </c>
      <c r="U658" s="172"/>
      <c r="V658" s="45" t="str">
        <f>IFERROR(IF(U658-T658 &lt;= 0, "", U658-T658), "")</f>
        <v/>
      </c>
      <c r="W658" s="1" t="s">
        <v>65</v>
      </c>
      <c r="X658" s="1" t="s">
        <v>194</v>
      </c>
      <c r="Y658" s="339" t="s">
        <v>945</v>
      </c>
      <c r="Z658" s="175">
        <v>539</v>
      </c>
      <c r="AA658" s="173">
        <f>Tabela13[[#This Row],[VALOR/UN]]*Tabela13[[#This Row],[QUAN]]</f>
        <v>1078</v>
      </c>
      <c r="AB658" s="251" t="str">
        <f>IFERROR(Tabela13[[#This Row],[TOTAL]]/Tabela13[[#This Row],[Km Rodado]],"")</f>
        <v/>
      </c>
    </row>
    <row r="659" spans="1:28" ht="13.5" hidden="1" customHeight="1">
      <c r="A659" s="30"/>
      <c r="B659" s="30"/>
      <c r="C659" s="30" t="s">
        <v>415</v>
      </c>
      <c r="D659" s="53">
        <v>45226</v>
      </c>
      <c r="E659" s="53" t="s">
        <v>700</v>
      </c>
      <c r="F659" s="7" t="s">
        <v>257</v>
      </c>
      <c r="G659" s="1" t="s">
        <v>58</v>
      </c>
      <c r="H659" s="1" t="s">
        <v>5</v>
      </c>
      <c r="I659" s="351" t="s">
        <v>80</v>
      </c>
      <c r="J659" s="1">
        <v>2</v>
      </c>
      <c r="K659" s="1">
        <v>15</v>
      </c>
      <c r="L659" s="1" t="s">
        <v>22</v>
      </c>
      <c r="M659" s="1" t="s">
        <v>75</v>
      </c>
      <c r="N659" s="1" t="s">
        <v>153</v>
      </c>
      <c r="O659" s="1" t="s">
        <v>474</v>
      </c>
      <c r="P659" s="1" t="s">
        <v>69</v>
      </c>
      <c r="Q659" s="185" t="s">
        <v>102</v>
      </c>
      <c r="R659" s="24" t="s">
        <v>971</v>
      </c>
      <c r="S659" s="172">
        <v>105459</v>
      </c>
      <c r="T659" s="172" t="s">
        <v>700</v>
      </c>
      <c r="U659" s="172"/>
      <c r="V659" s="45" t="str">
        <f>IFERROR(IF(U659-T659 &lt;= 0, "", U659-T659), "")</f>
        <v/>
      </c>
      <c r="X659" s="1" t="s">
        <v>155</v>
      </c>
      <c r="Y659" s="339">
        <v>861</v>
      </c>
      <c r="Z659" s="175">
        <v>284.36</v>
      </c>
      <c r="AA659" s="173">
        <f>Tabela13[[#This Row],[VALOR/UN]]*Tabela13[[#This Row],[QUAN]]</f>
        <v>568.72</v>
      </c>
      <c r="AB659" s="251" t="str">
        <f>IFERROR(Tabela13[[#This Row],[TOTAL]]/Tabela13[[#This Row],[Km Rodado]],"")</f>
        <v/>
      </c>
    </row>
    <row r="660" spans="1:28" ht="13.5" hidden="1" customHeight="1">
      <c r="A660" s="30"/>
      <c r="B660" s="30"/>
      <c r="C660" s="30" t="s">
        <v>415</v>
      </c>
      <c r="D660" s="53">
        <v>45226</v>
      </c>
      <c r="E660" s="53" t="s">
        <v>700</v>
      </c>
      <c r="F660" s="7" t="s">
        <v>257</v>
      </c>
      <c r="G660" s="1" t="s">
        <v>58</v>
      </c>
      <c r="H660" s="1" t="s">
        <v>5</v>
      </c>
      <c r="I660" s="351" t="s">
        <v>80</v>
      </c>
      <c r="J660" s="1">
        <v>2</v>
      </c>
      <c r="K660" s="1">
        <v>15</v>
      </c>
      <c r="L660" s="1" t="s">
        <v>24</v>
      </c>
      <c r="M660" s="1" t="s">
        <v>75</v>
      </c>
      <c r="N660" s="1" t="s">
        <v>153</v>
      </c>
      <c r="O660" s="1" t="s">
        <v>474</v>
      </c>
      <c r="P660" s="1" t="s">
        <v>69</v>
      </c>
      <c r="Q660" s="185" t="s">
        <v>102</v>
      </c>
      <c r="R660" s="24" t="s">
        <v>971</v>
      </c>
      <c r="S660" s="172">
        <v>105459</v>
      </c>
      <c r="T660" s="172" t="s">
        <v>700</v>
      </c>
      <c r="U660" s="172"/>
      <c r="V660" s="45" t="str">
        <f>IFERROR(IF(U660-T660 &lt;= 0, "", U660-T660), "")</f>
        <v/>
      </c>
      <c r="X660" s="1" t="s">
        <v>155</v>
      </c>
      <c r="Y660" s="339">
        <v>861</v>
      </c>
      <c r="Z660" s="175">
        <v>284.36</v>
      </c>
      <c r="AA660" s="173">
        <f>Tabela13[[#This Row],[VALOR/UN]]*Tabela13[[#This Row],[QUAN]]</f>
        <v>568.72</v>
      </c>
      <c r="AB660" s="251" t="str">
        <f>IFERROR(Tabela13[[#This Row],[TOTAL]]/Tabela13[[#This Row],[Km Rodado]],"")</f>
        <v/>
      </c>
    </row>
    <row r="661" spans="1:28" ht="13.5" hidden="1" customHeight="1">
      <c r="A661" s="30" t="s">
        <v>972</v>
      </c>
      <c r="B661" s="30" t="s">
        <v>973</v>
      </c>
      <c r="C661" s="30" t="s">
        <v>415</v>
      </c>
      <c r="D661" s="53">
        <v>45226</v>
      </c>
      <c r="E661" s="53" t="s">
        <v>700</v>
      </c>
      <c r="F661" s="7" t="s">
        <v>257</v>
      </c>
      <c r="G661" s="1" t="s">
        <v>58</v>
      </c>
      <c r="H661" s="1" t="s">
        <v>5</v>
      </c>
      <c r="I661" s="351" t="s">
        <v>66</v>
      </c>
      <c r="J661" s="1">
        <v>2</v>
      </c>
      <c r="K661" s="1" t="s">
        <v>7</v>
      </c>
      <c r="L661" s="1" t="s">
        <v>594</v>
      </c>
      <c r="M661" s="1" t="s">
        <v>133</v>
      </c>
      <c r="N661" s="1" t="s">
        <v>604</v>
      </c>
      <c r="O661" s="1" t="s">
        <v>604</v>
      </c>
      <c r="P661" s="1" t="s">
        <v>62</v>
      </c>
      <c r="Q661" s="1" t="s">
        <v>636</v>
      </c>
      <c r="R661" s="24" t="s">
        <v>665</v>
      </c>
      <c r="S661" s="172">
        <v>148811</v>
      </c>
      <c r="T661" s="172" t="s">
        <v>700</v>
      </c>
      <c r="U661" s="172"/>
      <c r="V661" s="45" t="str">
        <f>IFERROR(IF(U661-T661 &lt;= 0, "", U661-T661), "")</f>
        <v/>
      </c>
      <c r="W661" s="1" t="s">
        <v>65</v>
      </c>
      <c r="X661" s="1" t="s">
        <v>58</v>
      </c>
      <c r="Y661" s="258" t="s">
        <v>151</v>
      </c>
      <c r="Z661" s="169">
        <v>0</v>
      </c>
      <c r="AA661" s="169">
        <f>Tabela13[[#This Row],[VALOR/UN]]*Tabela13[[#This Row],[QUAN]]</f>
        <v>0</v>
      </c>
      <c r="AB661" s="251" t="str">
        <f>IFERROR(Tabela13[[#This Row],[TOTAL]]/Tabela13[[#This Row],[Km Rodado]],"")</f>
        <v/>
      </c>
    </row>
    <row r="662" spans="1:28" ht="13.5" hidden="1" customHeight="1">
      <c r="A662" s="30" t="s">
        <v>974</v>
      </c>
      <c r="B662" s="30" t="s">
        <v>762</v>
      </c>
      <c r="C662" s="30" t="s">
        <v>415</v>
      </c>
      <c r="D662" s="53">
        <v>45226</v>
      </c>
      <c r="E662" s="53">
        <v>45230</v>
      </c>
      <c r="F662" s="7" t="s">
        <v>257</v>
      </c>
      <c r="G662" s="1" t="s">
        <v>58</v>
      </c>
      <c r="H662" s="1" t="s">
        <v>5</v>
      </c>
      <c r="I662" s="351" t="s">
        <v>104</v>
      </c>
      <c r="J662" s="1">
        <v>2</v>
      </c>
      <c r="K662" s="1">
        <v>15</v>
      </c>
      <c r="L662" s="1" t="s">
        <v>22</v>
      </c>
      <c r="M662" s="1" t="s">
        <v>75</v>
      </c>
      <c r="N662" s="1" t="s">
        <v>153</v>
      </c>
      <c r="O662" s="1" t="s">
        <v>474</v>
      </c>
      <c r="P662" s="1" t="s">
        <v>69</v>
      </c>
      <c r="Q662" s="1" t="s">
        <v>77</v>
      </c>
      <c r="R662" s="24" t="s">
        <v>565</v>
      </c>
      <c r="S662" s="172">
        <v>69000</v>
      </c>
      <c r="T662" s="172">
        <v>69632</v>
      </c>
      <c r="U662" s="172"/>
      <c r="V662" s="45" t="str">
        <f>IFERROR(IF(U662-T662 &lt;= 0, "", U662-T662), "")</f>
        <v/>
      </c>
      <c r="W662" s="1" t="s">
        <v>65</v>
      </c>
      <c r="X662" s="1" t="s">
        <v>220</v>
      </c>
      <c r="Y662" s="339">
        <v>46791</v>
      </c>
      <c r="Z662" s="175">
        <v>284.36</v>
      </c>
      <c r="AA662" s="173">
        <f>Tabela13[[#This Row],[VALOR/UN]]*Tabela13[[#This Row],[QUAN]]</f>
        <v>568.72</v>
      </c>
      <c r="AB662" s="251" t="str">
        <f>IFERROR(Tabela13[[#This Row],[TOTAL]]/Tabela13[[#This Row],[Km Rodado]],"")</f>
        <v/>
      </c>
    </row>
    <row r="663" spans="1:28" ht="13.5" hidden="1" customHeight="1">
      <c r="A663" s="30" t="s">
        <v>975</v>
      </c>
      <c r="B663" s="30" t="s">
        <v>873</v>
      </c>
      <c r="C663" s="30" t="s">
        <v>415</v>
      </c>
      <c r="D663" s="53">
        <v>45226</v>
      </c>
      <c r="E663" s="53">
        <v>45230</v>
      </c>
      <c r="F663" s="7" t="s">
        <v>257</v>
      </c>
      <c r="G663" s="1" t="s">
        <v>58</v>
      </c>
      <c r="H663" s="1" t="s">
        <v>5</v>
      </c>
      <c r="I663" s="351" t="s">
        <v>104</v>
      </c>
      <c r="J663" s="1">
        <v>2</v>
      </c>
      <c r="K663" s="1">
        <v>15</v>
      </c>
      <c r="L663" s="1" t="s">
        <v>24</v>
      </c>
      <c r="M663" s="1" t="s">
        <v>75</v>
      </c>
      <c r="N663" s="1" t="s">
        <v>153</v>
      </c>
      <c r="O663" s="1" t="s">
        <v>474</v>
      </c>
      <c r="P663" s="1" t="s">
        <v>69</v>
      </c>
      <c r="Q663" s="1" t="s">
        <v>77</v>
      </c>
      <c r="R663" s="24" t="s">
        <v>565</v>
      </c>
      <c r="S663" s="172">
        <v>69000</v>
      </c>
      <c r="T663" s="172">
        <v>69632</v>
      </c>
      <c r="U663" s="172"/>
      <c r="V663" s="45" t="str">
        <f>IFERROR(IF(U663-T663 &lt;= 0, "", U663-T663), "")</f>
        <v/>
      </c>
      <c r="W663" s="1" t="s">
        <v>65</v>
      </c>
      <c r="X663" s="1" t="s">
        <v>220</v>
      </c>
      <c r="Y663" s="339">
        <v>46791</v>
      </c>
      <c r="Z663" s="175">
        <v>284.36</v>
      </c>
      <c r="AA663" s="173">
        <f>Tabela13[[#This Row],[VALOR/UN]]*Tabela13[[#This Row],[QUAN]]</f>
        <v>568.72</v>
      </c>
      <c r="AB663" s="251" t="str">
        <f>IFERROR(Tabela13[[#This Row],[TOTAL]]/Tabela13[[#This Row],[Km Rodado]],"")</f>
        <v/>
      </c>
    </row>
    <row r="664" spans="1:28" ht="13.5" hidden="1" customHeight="1">
      <c r="A664" s="30" t="s">
        <v>976</v>
      </c>
      <c r="B664" s="30" t="s">
        <v>977</v>
      </c>
      <c r="C664" s="30" t="s">
        <v>415</v>
      </c>
      <c r="D664" s="53">
        <v>45229</v>
      </c>
      <c r="E664" s="53" t="s">
        <v>700</v>
      </c>
      <c r="F664" s="7" t="s">
        <v>257</v>
      </c>
      <c r="G664" s="1" t="s">
        <v>58</v>
      </c>
      <c r="H664" s="1" t="s">
        <v>5</v>
      </c>
      <c r="I664" s="351" t="s">
        <v>80</v>
      </c>
      <c r="J664" s="1">
        <v>2</v>
      </c>
      <c r="K664" s="1" t="s">
        <v>39</v>
      </c>
      <c r="M664" s="1" t="s">
        <v>595</v>
      </c>
      <c r="N664" s="1" t="s">
        <v>978</v>
      </c>
      <c r="O664" s="1" t="s">
        <v>979</v>
      </c>
      <c r="P664" s="1" t="s">
        <v>62</v>
      </c>
      <c r="Q664" s="1" t="s">
        <v>657</v>
      </c>
      <c r="R664" s="24" t="s">
        <v>980</v>
      </c>
      <c r="S664" s="172">
        <v>519154</v>
      </c>
      <c r="T664" s="172"/>
      <c r="U664" s="172"/>
      <c r="V664" s="45" t="str">
        <f>IFERROR(IF(U664-T664 &lt;= 0, "", U664-T664), "")</f>
        <v/>
      </c>
      <c r="W664" s="1" t="s">
        <v>65</v>
      </c>
      <c r="X664" s="1" t="s">
        <v>58</v>
      </c>
      <c r="Y664" s="258" t="s">
        <v>151</v>
      </c>
      <c r="Z664" s="169">
        <v>0</v>
      </c>
      <c r="AA664" s="169">
        <f>Tabela13[[#This Row],[VALOR/UN]]*Tabela13[[#This Row],[QUAN]]</f>
        <v>0</v>
      </c>
      <c r="AB664" s="251" t="str">
        <f>IFERROR(Tabela13[[#This Row],[TOTAL]]/Tabela13[[#This Row],[Km Rodado]],"")</f>
        <v/>
      </c>
    </row>
    <row r="665" spans="1:28" ht="13.5" hidden="1" customHeight="1">
      <c r="A665" s="30" t="s">
        <v>981</v>
      </c>
      <c r="B665" s="30" t="s">
        <v>982</v>
      </c>
      <c r="C665" s="30" t="s">
        <v>415</v>
      </c>
      <c r="D665" s="53">
        <v>45229</v>
      </c>
      <c r="E665" s="53" t="s">
        <v>700</v>
      </c>
      <c r="F665" s="7" t="s">
        <v>257</v>
      </c>
      <c r="G665" s="1" t="s">
        <v>58</v>
      </c>
      <c r="H665" s="1" t="s">
        <v>5</v>
      </c>
      <c r="I665" s="351" t="s">
        <v>80</v>
      </c>
      <c r="J665" s="1">
        <v>2</v>
      </c>
      <c r="K665" s="1" t="s">
        <v>39</v>
      </c>
      <c r="M665" s="1" t="s">
        <v>595</v>
      </c>
      <c r="N665" s="1" t="s">
        <v>978</v>
      </c>
      <c r="O665" s="1" t="s">
        <v>983</v>
      </c>
      <c r="P665" s="1" t="s">
        <v>62</v>
      </c>
      <c r="Q665" s="1" t="s">
        <v>657</v>
      </c>
      <c r="R665" s="24" t="s">
        <v>980</v>
      </c>
      <c r="S665" s="172">
        <v>519154</v>
      </c>
      <c r="T665" s="172"/>
      <c r="U665" s="172"/>
      <c r="V665" s="45" t="str">
        <f>IFERROR(IF(U665-T665 &lt;= 0, "", U665-T665), "")</f>
        <v/>
      </c>
      <c r="W665" s="1" t="s">
        <v>65</v>
      </c>
      <c r="X665" s="1" t="s">
        <v>58</v>
      </c>
      <c r="Y665" s="258" t="s">
        <v>151</v>
      </c>
      <c r="Z665" s="169">
        <v>0</v>
      </c>
      <c r="AA665" s="169">
        <f>Tabela13[[#This Row],[VALOR/UN]]*Tabela13[[#This Row],[QUAN]]</f>
        <v>0</v>
      </c>
      <c r="AB665" s="251" t="str">
        <f>IFERROR(Tabela13[[#This Row],[TOTAL]]/Tabela13[[#This Row],[Km Rodado]],"")</f>
        <v/>
      </c>
    </row>
    <row r="666" spans="1:28" ht="13.5" hidden="1" customHeight="1">
      <c r="A666" s="30" t="s">
        <v>984</v>
      </c>
      <c r="B666" s="30" t="s">
        <v>985</v>
      </c>
      <c r="C666" s="30" t="s">
        <v>415</v>
      </c>
      <c r="D666" s="53">
        <v>45229</v>
      </c>
      <c r="E666" s="53" t="s">
        <v>700</v>
      </c>
      <c r="F666" s="7" t="s">
        <v>257</v>
      </c>
      <c r="G666" s="1" t="s">
        <v>58</v>
      </c>
      <c r="H666" s="1" t="s">
        <v>12</v>
      </c>
      <c r="I666" s="351" t="s">
        <v>74</v>
      </c>
      <c r="J666" s="1">
        <v>2</v>
      </c>
      <c r="K666" s="1" t="s">
        <v>39</v>
      </c>
      <c r="L666" s="1" t="s">
        <v>24</v>
      </c>
      <c r="M666" s="1" t="s">
        <v>595</v>
      </c>
      <c r="N666" s="1" t="s">
        <v>153</v>
      </c>
      <c r="O666" s="1" t="s">
        <v>986</v>
      </c>
      <c r="P666" s="1" t="s">
        <v>62</v>
      </c>
      <c r="Q666" s="1" t="s">
        <v>657</v>
      </c>
      <c r="R666" s="24" t="s">
        <v>987</v>
      </c>
      <c r="S666" s="172">
        <v>257438</v>
      </c>
      <c r="T666" s="172"/>
      <c r="U666" s="172"/>
      <c r="V666" s="45" t="str">
        <f>IFERROR(IF(U666-T666 &lt;= 0, "", U666-T666), "")</f>
        <v/>
      </c>
      <c r="W666" s="1" t="s">
        <v>65</v>
      </c>
      <c r="X666" s="1" t="s">
        <v>58</v>
      </c>
      <c r="Y666" s="258" t="s">
        <v>151</v>
      </c>
      <c r="Z666" s="169">
        <v>0</v>
      </c>
      <c r="AA666" s="169">
        <f>Tabela13[[#This Row],[VALOR/UN]]*Tabela13[[#This Row],[QUAN]]</f>
        <v>0</v>
      </c>
      <c r="AB666" s="251" t="str">
        <f>IFERROR(Tabela13[[#This Row],[TOTAL]]/Tabela13[[#This Row],[Km Rodado]],"")</f>
        <v/>
      </c>
    </row>
    <row r="667" spans="1:28" ht="13.5" hidden="1" customHeight="1">
      <c r="A667" s="30" t="s">
        <v>988</v>
      </c>
      <c r="B667" s="30" t="s">
        <v>989</v>
      </c>
      <c r="C667" s="30" t="s">
        <v>415</v>
      </c>
      <c r="D667" s="53">
        <v>45229</v>
      </c>
      <c r="E667" s="53" t="s">
        <v>700</v>
      </c>
      <c r="F667" s="7" t="s">
        <v>257</v>
      </c>
      <c r="G667" s="1" t="s">
        <v>58</v>
      </c>
      <c r="H667" s="1" t="s">
        <v>12</v>
      </c>
      <c r="I667" s="351" t="s">
        <v>74</v>
      </c>
      <c r="J667" s="1">
        <v>1</v>
      </c>
      <c r="K667" s="1" t="s">
        <v>39</v>
      </c>
      <c r="L667" s="1" t="s">
        <v>24</v>
      </c>
      <c r="M667" s="1" t="s">
        <v>595</v>
      </c>
      <c r="N667" s="1" t="s">
        <v>125</v>
      </c>
      <c r="O667" s="1" t="s">
        <v>990</v>
      </c>
      <c r="P667" s="1" t="s">
        <v>62</v>
      </c>
      <c r="Q667" s="1" t="s">
        <v>657</v>
      </c>
      <c r="R667" s="24" t="s">
        <v>987</v>
      </c>
      <c r="S667" s="172">
        <v>257438</v>
      </c>
      <c r="T667" s="172"/>
      <c r="U667" s="172"/>
      <c r="V667" s="45" t="str">
        <f>IFERROR(IF(U667-T667 &lt;= 0, "", U667-T667), "")</f>
        <v/>
      </c>
      <c r="W667" s="1" t="s">
        <v>65</v>
      </c>
      <c r="X667" s="1" t="s">
        <v>58</v>
      </c>
      <c r="Y667" s="258" t="s">
        <v>151</v>
      </c>
      <c r="Z667" s="169">
        <v>0</v>
      </c>
      <c r="AA667" s="169">
        <f>Tabela13[[#This Row],[VALOR/UN]]*Tabela13[[#This Row],[QUAN]]</f>
        <v>0</v>
      </c>
      <c r="AB667" s="251" t="str">
        <f>IFERROR(Tabela13[[#This Row],[TOTAL]]/Tabela13[[#This Row],[Km Rodado]],"")</f>
        <v/>
      </c>
    </row>
    <row r="668" spans="1:28" ht="13.5" hidden="1" customHeight="1">
      <c r="A668" s="30" t="s">
        <v>991</v>
      </c>
      <c r="B668" s="30" t="s">
        <v>992</v>
      </c>
      <c r="C668" s="30" t="s">
        <v>415</v>
      </c>
      <c r="D668" s="53">
        <v>45229</v>
      </c>
      <c r="E668" s="53" t="s">
        <v>700</v>
      </c>
      <c r="F668" s="7" t="s">
        <v>257</v>
      </c>
      <c r="G668" s="1" t="s">
        <v>58</v>
      </c>
      <c r="H668" s="1" t="s">
        <v>12</v>
      </c>
      <c r="I668" s="351" t="s">
        <v>74</v>
      </c>
      <c r="J668" s="1">
        <v>1</v>
      </c>
      <c r="K668" s="1" t="s">
        <v>39</v>
      </c>
      <c r="L668" s="1" t="s">
        <v>24</v>
      </c>
      <c r="M668" s="1" t="s">
        <v>595</v>
      </c>
      <c r="N668" s="1" t="s">
        <v>596</v>
      </c>
      <c r="O668" s="1" t="s">
        <v>993</v>
      </c>
      <c r="P668" s="1" t="s">
        <v>62</v>
      </c>
      <c r="Q668" s="1" t="s">
        <v>657</v>
      </c>
      <c r="R668" s="24" t="s">
        <v>987</v>
      </c>
      <c r="S668" s="172">
        <v>257438</v>
      </c>
      <c r="T668" s="172"/>
      <c r="U668" s="172"/>
      <c r="V668" s="45" t="str">
        <f>IFERROR(IF(U668-T668 &lt;= 0, "", U668-T668), "")</f>
        <v/>
      </c>
      <c r="W668" s="1" t="s">
        <v>65</v>
      </c>
      <c r="X668" s="1" t="s">
        <v>58</v>
      </c>
      <c r="Y668" s="258" t="s">
        <v>151</v>
      </c>
      <c r="Z668" s="169">
        <v>0</v>
      </c>
      <c r="AA668" s="169">
        <f>Tabela13[[#This Row],[VALOR/UN]]*Tabela13[[#This Row],[QUAN]]</f>
        <v>0</v>
      </c>
      <c r="AB668" s="251" t="str">
        <f>IFERROR(Tabela13[[#This Row],[TOTAL]]/Tabela13[[#This Row],[Km Rodado]],"")</f>
        <v/>
      </c>
    </row>
    <row r="669" spans="1:28" ht="13.5" hidden="1" customHeight="1">
      <c r="A669" s="30" t="s">
        <v>994</v>
      </c>
      <c r="B669" s="30" t="s">
        <v>873</v>
      </c>
      <c r="C669" s="30" t="s">
        <v>415</v>
      </c>
      <c r="D669" s="53">
        <v>45230</v>
      </c>
      <c r="E669" s="53" t="s">
        <v>700</v>
      </c>
      <c r="F669" s="7" t="s">
        <v>257</v>
      </c>
      <c r="G669" s="1" t="s">
        <v>58</v>
      </c>
      <c r="H669" s="1" t="s">
        <v>12</v>
      </c>
      <c r="I669" s="351" t="s">
        <v>165</v>
      </c>
      <c r="J669" s="1">
        <v>2</v>
      </c>
      <c r="K669" s="1">
        <v>15</v>
      </c>
      <c r="L669" s="1" t="s">
        <v>22</v>
      </c>
      <c r="M669" s="1" t="s">
        <v>75</v>
      </c>
      <c r="N669" s="1" t="s">
        <v>153</v>
      </c>
      <c r="O669" s="1" t="s">
        <v>474</v>
      </c>
      <c r="P669" s="1" t="s">
        <v>69</v>
      </c>
      <c r="Q669" s="1" t="s">
        <v>77</v>
      </c>
      <c r="R669" s="24" t="s">
        <v>995</v>
      </c>
      <c r="S669" s="172">
        <v>38000</v>
      </c>
      <c r="T669" s="172"/>
      <c r="U669" s="172"/>
      <c r="V669" s="45" t="str">
        <f>IFERROR(IF(U669-T669 &lt;= 0, "", U669-T669), "")</f>
        <v/>
      </c>
      <c r="W669" s="1" t="s">
        <v>65</v>
      </c>
      <c r="X669" s="1" t="s">
        <v>220</v>
      </c>
      <c r="Y669" s="339">
        <v>46791</v>
      </c>
      <c r="Z669" s="175">
        <v>284.36</v>
      </c>
      <c r="AA669" s="173">
        <f>Tabela13[[#This Row],[VALOR/UN]]*Tabela13[[#This Row],[QUAN]]</f>
        <v>568.72</v>
      </c>
      <c r="AB669" s="251" t="str">
        <f>IFERROR(Tabela13[[#This Row],[TOTAL]]/Tabela13[[#This Row],[Km Rodado]],"")</f>
        <v/>
      </c>
    </row>
    <row r="670" spans="1:28" ht="13.5" hidden="1" customHeight="1">
      <c r="A670" s="30" t="s">
        <v>996</v>
      </c>
      <c r="B670" s="30" t="s">
        <v>997</v>
      </c>
      <c r="C670" s="30" t="s">
        <v>415</v>
      </c>
      <c r="D670" s="53">
        <v>45230</v>
      </c>
      <c r="E670" s="53" t="s">
        <v>700</v>
      </c>
      <c r="F670" s="7" t="s">
        <v>257</v>
      </c>
      <c r="G670" s="1" t="s">
        <v>58</v>
      </c>
      <c r="H670" s="1" t="s">
        <v>12</v>
      </c>
      <c r="I670" s="351" t="s">
        <v>165</v>
      </c>
      <c r="J670" s="1">
        <v>2</v>
      </c>
      <c r="K670" s="1">
        <v>15</v>
      </c>
      <c r="L670" s="1" t="s">
        <v>24</v>
      </c>
      <c r="M670" s="1" t="s">
        <v>75</v>
      </c>
      <c r="N670" s="1" t="s">
        <v>153</v>
      </c>
      <c r="O670" s="1" t="s">
        <v>474</v>
      </c>
      <c r="P670" s="1" t="s">
        <v>69</v>
      </c>
      <c r="Q670" s="1" t="s">
        <v>77</v>
      </c>
      <c r="R670" s="24" t="s">
        <v>995</v>
      </c>
      <c r="S670" s="172">
        <v>38000</v>
      </c>
      <c r="T670" s="172"/>
      <c r="U670" s="172"/>
      <c r="V670" s="45" t="str">
        <f>IFERROR(IF(U670-T670 &lt;= 0, "", U670-T670), "")</f>
        <v/>
      </c>
      <c r="W670" s="1" t="s">
        <v>65</v>
      </c>
      <c r="X670" s="1" t="s">
        <v>155</v>
      </c>
      <c r="Y670" s="339">
        <v>910</v>
      </c>
      <c r="Z670" s="175">
        <v>284.36</v>
      </c>
      <c r="AA670" s="173">
        <f>Tabela13[[#This Row],[VALOR/UN]]*Tabela13[[#This Row],[QUAN]]</f>
        <v>568.72</v>
      </c>
      <c r="AB670" s="251" t="str">
        <f>IFERROR(Tabela13[[#This Row],[TOTAL]]/Tabela13[[#This Row],[Km Rodado]],"")</f>
        <v/>
      </c>
    </row>
    <row r="671" spans="1:28" ht="13.5" hidden="1" customHeight="1">
      <c r="A671" s="30" t="s">
        <v>998</v>
      </c>
      <c r="B671" s="30" t="s">
        <v>902</v>
      </c>
      <c r="C671" s="30" t="s">
        <v>415</v>
      </c>
      <c r="D671" s="53">
        <v>45231</v>
      </c>
      <c r="E671" s="53">
        <v>45236</v>
      </c>
      <c r="F671" s="7" t="s">
        <v>301</v>
      </c>
      <c r="G671" s="1" t="s">
        <v>58</v>
      </c>
      <c r="H671" s="1" t="s">
        <v>12</v>
      </c>
      <c r="I671" s="351" t="s">
        <v>111</v>
      </c>
      <c r="J671" s="1">
        <v>2</v>
      </c>
      <c r="K671" s="1">
        <v>14</v>
      </c>
      <c r="L671" s="1" t="s">
        <v>22</v>
      </c>
      <c r="M671" s="1" t="s">
        <v>84</v>
      </c>
      <c r="N671" s="1" t="s">
        <v>153</v>
      </c>
      <c r="O671" s="1" t="s">
        <v>154</v>
      </c>
      <c r="P671" s="1" t="s">
        <v>69</v>
      </c>
      <c r="Q671" s="1" t="s">
        <v>87</v>
      </c>
      <c r="R671" s="24" t="s">
        <v>999</v>
      </c>
      <c r="S671" s="172">
        <v>36892</v>
      </c>
      <c r="T671" s="172">
        <v>40235</v>
      </c>
      <c r="U671" s="172"/>
      <c r="V671" s="45" t="str">
        <f>IFERROR(IF(U671-T671 &lt;= 0, "", U671-T671), "")</f>
        <v/>
      </c>
      <c r="W671" s="1" t="s">
        <v>65</v>
      </c>
      <c r="X671" s="1" t="s">
        <v>155</v>
      </c>
      <c r="Y671" s="339">
        <v>774</v>
      </c>
      <c r="Z671" s="175">
        <v>274.64999999999998</v>
      </c>
      <c r="AA671" s="173">
        <f>Tabela13[[#This Row],[VALOR/UN]]*Tabela13[[#This Row],[QUAN]]</f>
        <v>549.29999999999995</v>
      </c>
      <c r="AB671" s="251" t="str">
        <f>IFERROR(Tabela13[[#This Row],[TOTAL]]/Tabela13[[#This Row],[Km Rodado]],"")</f>
        <v/>
      </c>
    </row>
    <row r="672" spans="1:28" ht="13.5" hidden="1" customHeight="1">
      <c r="A672" s="30" t="s">
        <v>1000</v>
      </c>
      <c r="B672" s="30" t="s">
        <v>1001</v>
      </c>
      <c r="C672" s="30" t="s">
        <v>415</v>
      </c>
      <c r="D672" s="53">
        <v>45231</v>
      </c>
      <c r="E672" s="53">
        <v>45236</v>
      </c>
      <c r="F672" s="7" t="s">
        <v>301</v>
      </c>
      <c r="G672" s="1" t="s">
        <v>58</v>
      </c>
      <c r="H672" s="1" t="s">
        <v>12</v>
      </c>
      <c r="I672" s="351" t="s">
        <v>111</v>
      </c>
      <c r="J672" s="1">
        <v>2</v>
      </c>
      <c r="K672" s="1">
        <v>14</v>
      </c>
      <c r="L672" s="1" t="s">
        <v>24</v>
      </c>
      <c r="M672" s="1" t="s">
        <v>84</v>
      </c>
      <c r="N672" s="1" t="s">
        <v>153</v>
      </c>
      <c r="O672" s="1" t="s">
        <v>154</v>
      </c>
      <c r="P672" s="1" t="s">
        <v>69</v>
      </c>
      <c r="Q672" s="1" t="s">
        <v>87</v>
      </c>
      <c r="R672" s="24" t="s">
        <v>999</v>
      </c>
      <c r="S672" s="172">
        <v>36892</v>
      </c>
      <c r="T672" s="172">
        <v>40235</v>
      </c>
      <c r="U672" s="172"/>
      <c r="V672" s="45" t="str">
        <f>IFERROR(IF(U672-T672 &lt;= 0, "", U672-T672), "")</f>
        <v/>
      </c>
      <c r="W672" s="1" t="s">
        <v>65</v>
      </c>
      <c r="X672" s="1" t="s">
        <v>155</v>
      </c>
      <c r="Y672" s="339">
        <v>934</v>
      </c>
      <c r="Z672" s="175">
        <v>259.08</v>
      </c>
      <c r="AA672" s="173">
        <f>Tabela13[[#This Row],[VALOR/UN]]*Tabela13[[#This Row],[QUAN]]</f>
        <v>518.16</v>
      </c>
      <c r="AB672" s="251" t="str">
        <f>IFERROR(Tabela13[[#This Row],[TOTAL]]/Tabela13[[#This Row],[Km Rodado]],"")</f>
        <v/>
      </c>
    </row>
    <row r="673" spans="1:28" ht="13.5" hidden="1" customHeight="1">
      <c r="A673" s="30" t="s">
        <v>1002</v>
      </c>
      <c r="B673" s="30" t="s">
        <v>997</v>
      </c>
      <c r="C673" s="30" t="s">
        <v>415</v>
      </c>
      <c r="D673" s="53">
        <v>45231</v>
      </c>
      <c r="E673" s="53">
        <v>45236</v>
      </c>
      <c r="F673" s="7" t="s">
        <v>301</v>
      </c>
      <c r="G673" s="1" t="s">
        <v>58</v>
      </c>
      <c r="H673" s="1" t="s">
        <v>5</v>
      </c>
      <c r="I673" s="351" t="s">
        <v>80</v>
      </c>
      <c r="J673" s="1">
        <v>2</v>
      </c>
      <c r="K673" s="1">
        <v>15</v>
      </c>
      <c r="L673" s="1" t="s">
        <v>22</v>
      </c>
      <c r="M673" s="1" t="s">
        <v>75</v>
      </c>
      <c r="N673" s="1" t="s">
        <v>153</v>
      </c>
      <c r="O673" s="1" t="s">
        <v>474</v>
      </c>
      <c r="P673" s="1" t="s">
        <v>69</v>
      </c>
      <c r="Q673" s="1" t="s">
        <v>77</v>
      </c>
      <c r="R673" s="24" t="s">
        <v>564</v>
      </c>
      <c r="S673" s="172">
        <v>69892</v>
      </c>
      <c r="T673" s="172">
        <v>70175</v>
      </c>
      <c r="U673" s="172"/>
      <c r="V673" s="45" t="str">
        <f>IFERROR(IF(U673-T673 &lt;= 0, "", U673-T673), "")</f>
        <v/>
      </c>
      <c r="W673" s="1" t="s">
        <v>65</v>
      </c>
      <c r="X673" s="1" t="s">
        <v>155</v>
      </c>
      <c r="Y673" s="339">
        <v>910</v>
      </c>
      <c r="Z673" s="175">
        <v>284.36</v>
      </c>
      <c r="AA673" s="173">
        <f>Tabela13[[#This Row],[VALOR/UN]]*Tabela13[[#This Row],[QUAN]]</f>
        <v>568.72</v>
      </c>
      <c r="AB673" s="251" t="str">
        <f>IFERROR(Tabela13[[#This Row],[TOTAL]]/Tabela13[[#This Row],[Km Rodado]],"")</f>
        <v/>
      </c>
    </row>
    <row r="674" spans="1:28" ht="13.5" hidden="1" customHeight="1">
      <c r="A674" s="30" t="s">
        <v>1003</v>
      </c>
      <c r="B674" s="30" t="s">
        <v>1004</v>
      </c>
      <c r="C674" s="30" t="s">
        <v>415</v>
      </c>
      <c r="D674" s="53">
        <v>45233</v>
      </c>
      <c r="E674" s="53" t="s">
        <v>700</v>
      </c>
      <c r="F674" s="7" t="s">
        <v>301</v>
      </c>
      <c r="G674" s="1" t="s">
        <v>58</v>
      </c>
      <c r="H674" s="1" t="s">
        <v>12</v>
      </c>
      <c r="I674" s="351" t="s">
        <v>111</v>
      </c>
      <c r="J674" s="1">
        <v>2</v>
      </c>
      <c r="K674" s="1" t="s">
        <v>39</v>
      </c>
      <c r="L674" s="1" t="s">
        <v>22</v>
      </c>
      <c r="M674" s="1" t="s">
        <v>595</v>
      </c>
      <c r="N674" s="1" t="s">
        <v>635</v>
      </c>
      <c r="O674" s="1" t="s">
        <v>855</v>
      </c>
      <c r="P674" s="1" t="s">
        <v>69</v>
      </c>
      <c r="R674" s="24" t="s">
        <v>1005</v>
      </c>
      <c r="S674" s="172">
        <v>317642</v>
      </c>
      <c r="T674" s="172"/>
      <c r="U674" s="172"/>
      <c r="V674" s="45" t="str">
        <f>IFERROR(IF(U674-T674 &lt;= 0, "", U674-T674), "")</f>
        <v/>
      </c>
      <c r="W674" s="1" t="s">
        <v>65</v>
      </c>
      <c r="X674" s="1" t="s">
        <v>155</v>
      </c>
      <c r="Y674" s="339">
        <v>949</v>
      </c>
      <c r="Z674" s="175">
        <v>1611.35</v>
      </c>
      <c r="AA674" s="173">
        <f>Tabela13[[#This Row],[VALOR/UN]]*Tabela13[[#This Row],[QUAN]]</f>
        <v>3222.7</v>
      </c>
      <c r="AB674" s="251" t="str">
        <f>IFERROR(Tabela13[[#This Row],[TOTAL]]/Tabela13[[#This Row],[Km Rodado]],"")</f>
        <v/>
      </c>
    </row>
    <row r="675" spans="1:28" ht="13.5" hidden="1" customHeight="1">
      <c r="A675" s="30" t="s">
        <v>1006</v>
      </c>
      <c r="B675" s="30" t="s">
        <v>957</v>
      </c>
      <c r="C675" s="30" t="s">
        <v>415</v>
      </c>
      <c r="D675" s="53">
        <v>45233</v>
      </c>
      <c r="E675" s="53" t="s">
        <v>700</v>
      </c>
      <c r="F675" s="7" t="s">
        <v>301</v>
      </c>
      <c r="G675" s="1" t="s">
        <v>58</v>
      </c>
      <c r="H675" s="1" t="s">
        <v>14</v>
      </c>
      <c r="I675" s="351" t="s">
        <v>132</v>
      </c>
      <c r="J675" s="1">
        <v>1</v>
      </c>
      <c r="K675" s="1">
        <v>16</v>
      </c>
      <c r="L675" s="1" t="s">
        <v>380</v>
      </c>
      <c r="M675" s="1" t="s">
        <v>60</v>
      </c>
      <c r="N675" s="1" t="s">
        <v>280</v>
      </c>
      <c r="O675" s="1" t="s">
        <v>1007</v>
      </c>
      <c r="P675" s="1" t="s">
        <v>69</v>
      </c>
      <c r="Q675" s="1" t="s">
        <v>1008</v>
      </c>
      <c r="R675" s="24" t="s">
        <v>1009</v>
      </c>
      <c r="S675" s="172">
        <v>28540</v>
      </c>
      <c r="T675" s="172"/>
      <c r="U675" s="172"/>
      <c r="V675" s="45" t="str">
        <f>IFERROR(IF(U675-T675 &lt;= 0, "", U675-T675), "")</f>
        <v/>
      </c>
      <c r="W675" s="1" t="s">
        <v>65</v>
      </c>
      <c r="X675" s="1" t="s">
        <v>194</v>
      </c>
      <c r="Y675" s="339" t="s">
        <v>945</v>
      </c>
      <c r="Z675" s="175">
        <v>539</v>
      </c>
      <c r="AA675" s="173">
        <f>Tabela13[[#This Row],[VALOR/UN]]*Tabela13[[#This Row],[QUAN]]</f>
        <v>539</v>
      </c>
      <c r="AB675" s="251" t="str">
        <f>IFERROR(Tabela13[[#This Row],[TOTAL]]/Tabela13[[#This Row],[Km Rodado]],"")</f>
        <v/>
      </c>
    </row>
    <row r="676" spans="1:28" ht="13.5" hidden="1" customHeight="1">
      <c r="A676" s="30" t="s">
        <v>1010</v>
      </c>
      <c r="B676" s="30" t="s">
        <v>973</v>
      </c>
      <c r="C676" s="30" t="s">
        <v>415</v>
      </c>
      <c r="D676" s="53">
        <v>45236</v>
      </c>
      <c r="E676" s="53">
        <v>45238</v>
      </c>
      <c r="F676" s="7" t="s">
        <v>301</v>
      </c>
      <c r="G676" s="1" t="s">
        <v>58</v>
      </c>
      <c r="H676" s="1" t="s">
        <v>14</v>
      </c>
      <c r="I676" s="351" t="s">
        <v>132</v>
      </c>
      <c r="J676" s="1">
        <v>2</v>
      </c>
      <c r="K676" s="1" t="s">
        <v>7</v>
      </c>
      <c r="L676" s="1" t="s">
        <v>24</v>
      </c>
      <c r="M676" s="1" t="s">
        <v>133</v>
      </c>
      <c r="N676" s="1" t="s">
        <v>604</v>
      </c>
      <c r="O676" s="1" t="s">
        <v>1011</v>
      </c>
      <c r="P676" s="1" t="s">
        <v>62</v>
      </c>
      <c r="Q676" s="1" t="s">
        <v>136</v>
      </c>
      <c r="R676" s="24" t="s">
        <v>137</v>
      </c>
      <c r="S676" s="172">
        <v>166520</v>
      </c>
      <c r="T676" s="172">
        <v>166852</v>
      </c>
      <c r="U676" s="172"/>
      <c r="V676" s="45" t="str">
        <f>IFERROR(IF(U676-T676 &lt;= 0, "", U676-T676), "")</f>
        <v/>
      </c>
      <c r="W676" s="1" t="s">
        <v>65</v>
      </c>
      <c r="X676" s="1" t="s">
        <v>58</v>
      </c>
      <c r="Y676" s="258" t="s">
        <v>151</v>
      </c>
      <c r="Z676" s="169">
        <v>0</v>
      </c>
      <c r="AA676" s="169">
        <f>Tabela13[[#This Row],[VALOR/UN]]*Tabela13[[#This Row],[QUAN]]</f>
        <v>0</v>
      </c>
      <c r="AB676" s="251" t="str">
        <f>IFERROR(Tabela13[[#This Row],[TOTAL]]/Tabela13[[#This Row],[Km Rodado]],"")</f>
        <v/>
      </c>
    </row>
    <row r="677" spans="1:28" ht="13.5" hidden="1" customHeight="1">
      <c r="A677" s="30" t="s">
        <v>1012</v>
      </c>
      <c r="B677" s="30" t="s">
        <v>1013</v>
      </c>
      <c r="C677" s="30" t="s">
        <v>415</v>
      </c>
      <c r="D677" s="53">
        <v>45236</v>
      </c>
      <c r="E677" s="53">
        <v>45238</v>
      </c>
      <c r="F677" s="7" t="s">
        <v>301</v>
      </c>
      <c r="G677" s="1" t="s">
        <v>58</v>
      </c>
      <c r="H677" s="1" t="s">
        <v>14</v>
      </c>
      <c r="I677" s="351" t="s">
        <v>132</v>
      </c>
      <c r="J677" s="1">
        <v>1</v>
      </c>
      <c r="K677" s="1" t="s">
        <v>7</v>
      </c>
      <c r="L677" s="1" t="s">
        <v>22</v>
      </c>
      <c r="M677" s="1" t="s">
        <v>133</v>
      </c>
      <c r="N677" s="1" t="s">
        <v>604</v>
      </c>
      <c r="O677" s="1" t="s">
        <v>1011</v>
      </c>
      <c r="P677" s="1" t="s">
        <v>62</v>
      </c>
      <c r="Q677" s="1" t="s">
        <v>136</v>
      </c>
      <c r="R677" s="24" t="s">
        <v>137</v>
      </c>
      <c r="S677" s="172">
        <v>166520</v>
      </c>
      <c r="T677" s="172">
        <v>166852</v>
      </c>
      <c r="U677" s="172"/>
      <c r="V677" s="45" t="str">
        <f>IFERROR(IF(U677-T677 &lt;= 0, "", U677-T677), "")</f>
        <v/>
      </c>
      <c r="W677" s="1" t="s">
        <v>65</v>
      </c>
      <c r="X677" s="1" t="s">
        <v>58</v>
      </c>
      <c r="Y677" s="258" t="s">
        <v>151</v>
      </c>
      <c r="Z677" s="169">
        <v>0</v>
      </c>
      <c r="AA677" s="169">
        <f>Tabela13[[#This Row],[VALOR/UN]]*Tabela13[[#This Row],[QUAN]]</f>
        <v>0</v>
      </c>
      <c r="AB677" s="251" t="str">
        <f>IFERROR(Tabela13[[#This Row],[TOTAL]]/Tabela13[[#This Row],[Km Rodado]],"")</f>
        <v/>
      </c>
    </row>
    <row r="678" spans="1:28" ht="13.5" hidden="1" customHeight="1">
      <c r="A678" s="30" t="s">
        <v>1014</v>
      </c>
      <c r="B678" s="30" t="s">
        <v>1015</v>
      </c>
      <c r="C678" s="30" t="s">
        <v>415</v>
      </c>
      <c r="D678" s="53">
        <v>45236</v>
      </c>
      <c r="E678" s="53">
        <v>45238</v>
      </c>
      <c r="F678" s="7" t="s">
        <v>301</v>
      </c>
      <c r="G678" s="1" t="s">
        <v>58</v>
      </c>
      <c r="H678" s="1" t="s">
        <v>14</v>
      </c>
      <c r="I678" s="351" t="s">
        <v>132</v>
      </c>
      <c r="J678" s="1">
        <v>1</v>
      </c>
      <c r="K678" s="1" t="s">
        <v>7</v>
      </c>
      <c r="L678" s="1" t="s">
        <v>22</v>
      </c>
      <c r="M678" s="1" t="s">
        <v>133</v>
      </c>
      <c r="N678" s="1" t="s">
        <v>396</v>
      </c>
      <c r="O678" s="1" t="s">
        <v>396</v>
      </c>
      <c r="P678" s="1" t="s">
        <v>62</v>
      </c>
      <c r="Q678" s="1" t="s">
        <v>136</v>
      </c>
      <c r="R678" s="24" t="s">
        <v>137</v>
      </c>
      <c r="S678" s="172">
        <v>166520</v>
      </c>
      <c r="T678" s="172">
        <v>166852</v>
      </c>
      <c r="U678" s="172"/>
      <c r="V678" s="45" t="str">
        <f>IFERROR(IF(U678-T678 &lt;= 0, "", U678-T678), "")</f>
        <v/>
      </c>
      <c r="W678" s="1" t="s">
        <v>65</v>
      </c>
      <c r="X678" s="1" t="s">
        <v>58</v>
      </c>
      <c r="Y678" s="258" t="s">
        <v>151</v>
      </c>
      <c r="Z678" s="169">
        <v>0</v>
      </c>
      <c r="AA678" s="169">
        <f>Tabela13[[#This Row],[VALOR/UN]]*Tabela13[[#This Row],[QUAN]]</f>
        <v>0</v>
      </c>
      <c r="AB678" s="251" t="str">
        <f>IFERROR(Tabela13[[#This Row],[TOTAL]]/Tabela13[[#This Row],[Km Rodado]],"")</f>
        <v/>
      </c>
    </row>
    <row r="679" spans="1:28" ht="13.5" hidden="1" customHeight="1">
      <c r="A679" s="30"/>
      <c r="B679" s="30"/>
      <c r="C679" s="30" t="s">
        <v>415</v>
      </c>
      <c r="D679" s="53">
        <v>45236</v>
      </c>
      <c r="E679" s="53" t="s">
        <v>700</v>
      </c>
      <c r="F679" s="7" t="s">
        <v>301</v>
      </c>
      <c r="G679" s="1" t="s">
        <v>58</v>
      </c>
      <c r="H679" s="1" t="s">
        <v>5</v>
      </c>
      <c r="I679" s="351" t="s">
        <v>80</v>
      </c>
      <c r="J679" s="1">
        <v>2</v>
      </c>
      <c r="K679" s="1">
        <v>14</v>
      </c>
      <c r="L679" s="1" t="s">
        <v>24</v>
      </c>
      <c r="M679" s="1" t="s">
        <v>84</v>
      </c>
      <c r="N679" s="1" t="s">
        <v>153</v>
      </c>
      <c r="O679" s="1" t="s">
        <v>154</v>
      </c>
      <c r="P679" s="1" t="s">
        <v>69</v>
      </c>
      <c r="Q679" s="185" t="s">
        <v>87</v>
      </c>
      <c r="R679" s="24" t="s">
        <v>389</v>
      </c>
      <c r="S679" s="172">
        <v>80093</v>
      </c>
      <c r="T679" s="172">
        <v>80093</v>
      </c>
      <c r="U679" s="172"/>
      <c r="V679" s="45" t="str">
        <f>IFERROR(IF(U679-T679 &lt;= 0, "", U679-T679), "")</f>
        <v/>
      </c>
      <c r="X679" s="1" t="s">
        <v>155</v>
      </c>
      <c r="Y679" s="339">
        <v>934</v>
      </c>
      <c r="Z679" s="175">
        <v>259.08</v>
      </c>
      <c r="AA679" s="173">
        <f>Tabela13[[#This Row],[VALOR/UN]]*Tabela13[[#This Row],[QUAN]]</f>
        <v>518.16</v>
      </c>
      <c r="AB679" s="251" t="str">
        <f>IFERROR(Tabela13[[#This Row],[TOTAL]]/Tabela13[[#This Row],[Km Rodado]],"")</f>
        <v/>
      </c>
    </row>
    <row r="680" spans="1:28" ht="13.5" hidden="1" customHeight="1">
      <c r="A680" s="30" t="s">
        <v>1016</v>
      </c>
      <c r="B680" s="30" t="s">
        <v>1017</v>
      </c>
      <c r="C680" s="30" t="s">
        <v>415</v>
      </c>
      <c r="D680" s="53">
        <v>45237</v>
      </c>
      <c r="E680" s="53" t="s">
        <v>700</v>
      </c>
      <c r="F680" s="7" t="s">
        <v>301</v>
      </c>
      <c r="G680" s="1" t="s">
        <v>58</v>
      </c>
      <c r="H680" s="1" t="s">
        <v>5</v>
      </c>
      <c r="I680" s="351" t="s">
        <v>96</v>
      </c>
      <c r="J680" s="1">
        <v>2</v>
      </c>
      <c r="K680" s="1">
        <v>16</v>
      </c>
      <c r="L680" s="1" t="s">
        <v>24</v>
      </c>
      <c r="M680" s="1" t="s">
        <v>60</v>
      </c>
      <c r="N680" s="1" t="s">
        <v>280</v>
      </c>
      <c r="O680" s="1" t="s">
        <v>1007</v>
      </c>
      <c r="P680" s="1" t="s">
        <v>69</v>
      </c>
      <c r="Q680" s="1" t="s">
        <v>1008</v>
      </c>
      <c r="R680" s="24" t="s">
        <v>1018</v>
      </c>
      <c r="S680" s="172">
        <v>194300</v>
      </c>
      <c r="T680" s="172"/>
      <c r="U680" s="172"/>
      <c r="V680" s="45" t="str">
        <f>IFERROR(IF(U680-T680 &lt;= 0, "", U680-T680), "")</f>
        <v/>
      </c>
      <c r="W680" s="1" t="s">
        <v>65</v>
      </c>
      <c r="X680" s="1" t="s">
        <v>194</v>
      </c>
      <c r="Y680" s="339" t="s">
        <v>945</v>
      </c>
      <c r="Z680" s="175">
        <v>539</v>
      </c>
      <c r="AA680" s="173">
        <f>Tabela13[[#This Row],[VALOR/UN]]*Tabela13[[#This Row],[QUAN]]</f>
        <v>1078</v>
      </c>
      <c r="AB680" s="251" t="str">
        <f>IFERROR(Tabela13[[#This Row],[TOTAL]]/Tabela13[[#This Row],[Km Rodado]],"")</f>
        <v/>
      </c>
    </row>
    <row r="681" spans="1:28" ht="13.5" hidden="1" customHeight="1">
      <c r="A681" s="30" t="s">
        <v>1019</v>
      </c>
      <c r="B681" s="30" t="s">
        <v>1020</v>
      </c>
      <c r="C681" s="30" t="s">
        <v>415</v>
      </c>
      <c r="D681" s="53">
        <v>45237</v>
      </c>
      <c r="E681" s="53" t="s">
        <v>700</v>
      </c>
      <c r="F681" s="7" t="s">
        <v>301</v>
      </c>
      <c r="G681" s="1" t="s">
        <v>58</v>
      </c>
      <c r="H681" s="1" t="s">
        <v>5</v>
      </c>
      <c r="I681" s="351" t="s">
        <v>96</v>
      </c>
      <c r="J681" s="1">
        <v>2</v>
      </c>
      <c r="K681" s="1">
        <v>16</v>
      </c>
      <c r="L681" s="1" t="s">
        <v>22</v>
      </c>
      <c r="M681" s="1" t="s">
        <v>60</v>
      </c>
      <c r="N681" s="1" t="s">
        <v>280</v>
      </c>
      <c r="O681" s="1" t="s">
        <v>1007</v>
      </c>
      <c r="P681" s="1" t="s">
        <v>69</v>
      </c>
      <c r="Q681" s="1" t="s">
        <v>1008</v>
      </c>
      <c r="R681" s="24" t="s">
        <v>413</v>
      </c>
      <c r="S681" s="172">
        <v>61905</v>
      </c>
      <c r="T681" s="172"/>
      <c r="U681" s="172"/>
      <c r="V681" s="45" t="str">
        <f>IFERROR(IF(U681-T681 &lt;= 0, "", U681-T681), "")</f>
        <v/>
      </c>
      <c r="W681" s="1" t="s">
        <v>65</v>
      </c>
      <c r="X681" s="1" t="s">
        <v>194</v>
      </c>
      <c r="Y681" s="339" t="s">
        <v>945</v>
      </c>
      <c r="Z681" s="175">
        <v>539</v>
      </c>
      <c r="AA681" s="173">
        <f>Tabela13[[#This Row],[VALOR/UN]]*Tabela13[[#This Row],[QUAN]]</f>
        <v>1078</v>
      </c>
      <c r="AB681" s="251" t="str">
        <f>IFERROR(Tabela13[[#This Row],[TOTAL]]/Tabela13[[#This Row],[Km Rodado]],"")</f>
        <v/>
      </c>
    </row>
    <row r="682" spans="1:28" ht="13.5" hidden="1" customHeight="1">
      <c r="A682" s="30" t="s">
        <v>1021</v>
      </c>
      <c r="B682" s="30" t="s">
        <v>997</v>
      </c>
      <c r="C682" s="30" t="s">
        <v>415</v>
      </c>
      <c r="D682" s="53">
        <v>45237</v>
      </c>
      <c r="E682" s="53" t="s">
        <v>700</v>
      </c>
      <c r="F682" s="7" t="s">
        <v>301</v>
      </c>
      <c r="G682" s="1" t="s">
        <v>58</v>
      </c>
      <c r="H682" s="1" t="s">
        <v>12</v>
      </c>
      <c r="I682" s="351" t="s">
        <v>165</v>
      </c>
      <c r="J682" s="1">
        <v>2</v>
      </c>
      <c r="K682" s="1">
        <v>15</v>
      </c>
      <c r="L682" s="1" t="s">
        <v>22</v>
      </c>
      <c r="M682" s="1" t="s">
        <v>75</v>
      </c>
      <c r="N682" s="1" t="s">
        <v>153</v>
      </c>
      <c r="O682" s="1" t="s">
        <v>474</v>
      </c>
      <c r="P682" s="1" t="s">
        <v>69</v>
      </c>
      <c r="Q682" s="1" t="s">
        <v>77</v>
      </c>
      <c r="R682" s="24" t="s">
        <v>450</v>
      </c>
      <c r="S682" s="172">
        <v>71199</v>
      </c>
      <c r="T682" s="172"/>
      <c r="U682" s="172"/>
      <c r="V682" s="45" t="str">
        <f>IFERROR(IF(U682-T682 &lt;= 0, "", U682-T682), "")</f>
        <v/>
      </c>
      <c r="W682" s="1" t="s">
        <v>65</v>
      </c>
      <c r="X682" s="1" t="s">
        <v>155</v>
      </c>
      <c r="Y682" s="339">
        <v>910</v>
      </c>
      <c r="Z682" s="175">
        <v>284.36</v>
      </c>
      <c r="AA682" s="173">
        <f>Tabela13[[#This Row],[VALOR/UN]]*Tabela13[[#This Row],[QUAN]]</f>
        <v>568.72</v>
      </c>
      <c r="AB682" s="251" t="str">
        <f>IFERROR(Tabela13[[#This Row],[TOTAL]]/Tabela13[[#This Row],[Km Rodado]],"")</f>
        <v/>
      </c>
    </row>
    <row r="683" spans="1:28" ht="13.5" hidden="1" customHeight="1">
      <c r="A683" s="30" t="s">
        <v>1022</v>
      </c>
      <c r="B683" s="30" t="s">
        <v>957</v>
      </c>
      <c r="C683" s="30" t="s">
        <v>415</v>
      </c>
      <c r="D683" s="53">
        <v>45237</v>
      </c>
      <c r="E683" s="53">
        <v>45244</v>
      </c>
      <c r="F683" s="7" t="s">
        <v>301</v>
      </c>
      <c r="G683" s="1" t="s">
        <v>58</v>
      </c>
      <c r="H683" s="1" t="s">
        <v>5</v>
      </c>
      <c r="I683" s="351" t="s">
        <v>107</v>
      </c>
      <c r="J683" s="1">
        <v>2</v>
      </c>
      <c r="K683" s="1">
        <v>16</v>
      </c>
      <c r="L683" s="1" t="s">
        <v>22</v>
      </c>
      <c r="M683" s="1" t="s">
        <v>60</v>
      </c>
      <c r="N683" s="1" t="s">
        <v>280</v>
      </c>
      <c r="O683" s="1" t="s">
        <v>1007</v>
      </c>
      <c r="P683" s="1" t="s">
        <v>69</v>
      </c>
      <c r="Q683" s="1" t="s">
        <v>1008</v>
      </c>
      <c r="R683" s="24" t="s">
        <v>1023</v>
      </c>
      <c r="S683" s="172">
        <v>35306</v>
      </c>
      <c r="T683" s="172">
        <v>36879</v>
      </c>
      <c r="U683" s="172"/>
      <c r="V683" s="45" t="str">
        <f>IFERROR(IF(U683-T683 &lt;= 0, "", U683-T683), "")</f>
        <v/>
      </c>
      <c r="W683" s="1" t="s">
        <v>65</v>
      </c>
      <c r="X683" s="1" t="s">
        <v>194</v>
      </c>
      <c r="Y683" s="339" t="s">
        <v>945</v>
      </c>
      <c r="Z683" s="175">
        <v>539</v>
      </c>
      <c r="AA683" s="173">
        <f>Tabela13[[#This Row],[VALOR/UN]]*Tabela13[[#This Row],[QUAN]]</f>
        <v>1078</v>
      </c>
      <c r="AB683" s="251" t="str">
        <f>IFERROR(Tabela13[[#This Row],[TOTAL]]/Tabela13[[#This Row],[Km Rodado]],"")</f>
        <v/>
      </c>
    </row>
    <row r="684" spans="1:28" ht="13.5" hidden="1" customHeight="1">
      <c r="A684" s="30" t="s">
        <v>1024</v>
      </c>
      <c r="B684" s="30" t="s">
        <v>1025</v>
      </c>
      <c r="C684" s="30" t="s">
        <v>415</v>
      </c>
      <c r="D684" s="53">
        <v>45237</v>
      </c>
      <c r="E684" s="53">
        <v>45244</v>
      </c>
      <c r="F684" s="7" t="s">
        <v>301</v>
      </c>
      <c r="G684" s="1" t="s">
        <v>58</v>
      </c>
      <c r="H684" s="1" t="s">
        <v>5</v>
      </c>
      <c r="I684" s="351" t="s">
        <v>107</v>
      </c>
      <c r="J684" s="1">
        <v>2</v>
      </c>
      <c r="K684" s="1">
        <v>16</v>
      </c>
      <c r="L684" s="1" t="s">
        <v>24</v>
      </c>
      <c r="M684" s="1" t="s">
        <v>60</v>
      </c>
      <c r="N684" s="1" t="s">
        <v>280</v>
      </c>
      <c r="O684" s="1" t="s">
        <v>1007</v>
      </c>
      <c r="P684" s="1" t="s">
        <v>69</v>
      </c>
      <c r="Q684" s="1" t="s">
        <v>1008</v>
      </c>
      <c r="R684" s="24" t="s">
        <v>1023</v>
      </c>
      <c r="S684" s="172">
        <v>35306</v>
      </c>
      <c r="T684" s="172">
        <v>36879</v>
      </c>
      <c r="U684" s="172"/>
      <c r="V684" s="45" t="str">
        <f>IFERROR(IF(U684-T684 &lt;= 0, "", U684-T684), "")</f>
        <v/>
      </c>
      <c r="W684" s="1" t="s">
        <v>65</v>
      </c>
      <c r="X684" s="1" t="s">
        <v>194</v>
      </c>
      <c r="Y684" s="339" t="s">
        <v>945</v>
      </c>
      <c r="Z684" s="175">
        <v>539</v>
      </c>
      <c r="AA684" s="173">
        <f>Tabela13[[#This Row],[VALOR/UN]]*Tabela13[[#This Row],[QUAN]]</f>
        <v>1078</v>
      </c>
      <c r="AB684" s="251" t="str">
        <f>IFERROR(Tabela13[[#This Row],[TOTAL]]/Tabela13[[#This Row],[Km Rodado]],"")</f>
        <v/>
      </c>
    </row>
    <row r="685" spans="1:28" ht="13.5" hidden="1" customHeight="1">
      <c r="A685" s="30" t="s">
        <v>1026</v>
      </c>
      <c r="B685" s="30" t="s">
        <v>1027</v>
      </c>
      <c r="C685" s="30" t="s">
        <v>415</v>
      </c>
      <c r="D685" s="53">
        <v>45238</v>
      </c>
      <c r="E685" s="53">
        <v>45240</v>
      </c>
      <c r="F685" s="7" t="s">
        <v>301</v>
      </c>
      <c r="G685" s="1" t="s">
        <v>58</v>
      </c>
      <c r="H685" s="1" t="s">
        <v>14</v>
      </c>
      <c r="I685" s="351" t="s">
        <v>132</v>
      </c>
      <c r="J685" s="1">
        <v>2</v>
      </c>
      <c r="K685" s="1" t="s">
        <v>7</v>
      </c>
      <c r="L685" s="1" t="s">
        <v>24</v>
      </c>
      <c r="M685" s="1" t="s">
        <v>133</v>
      </c>
      <c r="N685" s="1" t="s">
        <v>635</v>
      </c>
      <c r="O685" s="1" t="s">
        <v>855</v>
      </c>
      <c r="P685" s="1" t="s">
        <v>69</v>
      </c>
      <c r="Q685" s="1" t="s">
        <v>136</v>
      </c>
      <c r="R685" s="24" t="s">
        <v>137</v>
      </c>
      <c r="S685" s="172">
        <v>166520</v>
      </c>
      <c r="T685" s="172">
        <v>166852</v>
      </c>
      <c r="U685" s="172"/>
      <c r="V685" s="45" t="str">
        <f>IFERROR(IF(U685-T685 &lt;= 0, "", U685-T685), "")</f>
        <v/>
      </c>
      <c r="X685" s="1" t="s">
        <v>155</v>
      </c>
      <c r="Y685" s="339">
        <v>25703</v>
      </c>
      <c r="Z685" s="175">
        <v>670.42</v>
      </c>
      <c r="AA685" s="173">
        <f>Tabela13[[#This Row],[VALOR/UN]]*Tabela13[[#This Row],[QUAN]]</f>
        <v>1340.84</v>
      </c>
      <c r="AB685" s="251" t="str">
        <f>IFERROR(Tabela13[[#This Row],[TOTAL]]/Tabela13[[#This Row],[Km Rodado]],"")</f>
        <v/>
      </c>
    </row>
    <row r="686" spans="1:28" ht="13.5" hidden="1" customHeight="1">
      <c r="A686" s="30" t="s">
        <v>1028</v>
      </c>
      <c r="B686" s="30" t="s">
        <v>997</v>
      </c>
      <c r="C686" s="30" t="s">
        <v>415</v>
      </c>
      <c r="D686" s="53">
        <v>45244</v>
      </c>
      <c r="E686" s="53" t="s">
        <v>700</v>
      </c>
      <c r="F686" s="7" t="s">
        <v>301</v>
      </c>
      <c r="G686" s="1" t="s">
        <v>58</v>
      </c>
      <c r="H686" s="1" t="s">
        <v>14</v>
      </c>
      <c r="I686" s="351" t="s">
        <v>132</v>
      </c>
      <c r="J686" s="1">
        <v>2</v>
      </c>
      <c r="K686" s="1">
        <v>16</v>
      </c>
      <c r="L686" s="1" t="s">
        <v>24</v>
      </c>
      <c r="M686" s="1" t="s">
        <v>60</v>
      </c>
      <c r="N686" s="1" t="s">
        <v>396</v>
      </c>
      <c r="O686" s="1" t="s">
        <v>397</v>
      </c>
      <c r="P686" s="1" t="s">
        <v>69</v>
      </c>
      <c r="Q686" s="1" t="s">
        <v>1008</v>
      </c>
      <c r="R686" s="24" t="s">
        <v>1029</v>
      </c>
      <c r="S686" s="172">
        <v>20380</v>
      </c>
      <c r="T686" s="172"/>
      <c r="U686" s="172"/>
      <c r="V686" s="45" t="str">
        <f>IFERROR(IF(U686-T686 &lt;= 0, "", U686-T686), "")</f>
        <v/>
      </c>
      <c r="W686" s="1" t="s">
        <v>65</v>
      </c>
      <c r="X686" s="1" t="s">
        <v>155</v>
      </c>
      <c r="Y686" s="339">
        <v>969</v>
      </c>
      <c r="Z686" s="175">
        <v>495.69</v>
      </c>
      <c r="AA686" s="173">
        <f>Tabela13[[#This Row],[VALOR/UN]]*Tabela13[[#This Row],[QUAN]]</f>
        <v>991.38</v>
      </c>
      <c r="AB686" s="251" t="str">
        <f>IFERROR(Tabela13[[#This Row],[TOTAL]]/Tabela13[[#This Row],[Km Rodado]],"")</f>
        <v/>
      </c>
    </row>
    <row r="687" spans="1:28" ht="13.5" hidden="1" customHeight="1">
      <c r="A687" s="30" t="s">
        <v>1030</v>
      </c>
      <c r="B687" s="30" t="s">
        <v>1031</v>
      </c>
      <c r="C687" s="30" t="s">
        <v>415</v>
      </c>
      <c r="D687" s="53">
        <v>45246</v>
      </c>
      <c r="E687" s="53" t="s">
        <v>700</v>
      </c>
      <c r="F687" s="7" t="s">
        <v>301</v>
      </c>
      <c r="G687" s="1" t="s">
        <v>58</v>
      </c>
      <c r="H687" s="1" t="s">
        <v>5</v>
      </c>
      <c r="I687" s="351" t="s">
        <v>80</v>
      </c>
      <c r="J687" s="1">
        <v>2</v>
      </c>
      <c r="K687" s="1" t="s">
        <v>7</v>
      </c>
      <c r="M687" s="1" t="s">
        <v>210</v>
      </c>
      <c r="N687" s="1" t="s">
        <v>635</v>
      </c>
      <c r="O687" s="1" t="s">
        <v>788</v>
      </c>
      <c r="P687" s="1" t="s">
        <v>69</v>
      </c>
      <c r="Q687" s="1" t="s">
        <v>136</v>
      </c>
      <c r="S687" s="172">
        <v>101177</v>
      </c>
      <c r="T687" s="172"/>
      <c r="U687" s="172"/>
      <c r="V687" s="45" t="str">
        <f>IFERROR(IF(U687-T687 &lt;= 0, "", U687-T687), "")</f>
        <v/>
      </c>
      <c r="X687" s="1" t="s">
        <v>155</v>
      </c>
      <c r="Y687" s="339" t="s">
        <v>1032</v>
      </c>
      <c r="Z687" s="175">
        <v>753.35</v>
      </c>
      <c r="AA687" s="173">
        <f>Tabela13[[#This Row],[VALOR/UN]]*Tabela13[[#This Row],[QUAN]]</f>
        <v>1506.7</v>
      </c>
      <c r="AB687" s="251" t="str">
        <f>IFERROR(Tabela13[[#This Row],[TOTAL]]/Tabela13[[#This Row],[Km Rodado]],"")</f>
        <v/>
      </c>
    </row>
    <row r="688" spans="1:28" ht="13.5" hidden="1" customHeight="1">
      <c r="A688" s="30" t="s">
        <v>1033</v>
      </c>
      <c r="B688" s="30" t="s">
        <v>1034</v>
      </c>
      <c r="C688" s="30" t="s">
        <v>415</v>
      </c>
      <c r="D688" s="53">
        <v>45246</v>
      </c>
      <c r="E688" s="53" t="s">
        <v>700</v>
      </c>
      <c r="F688" s="7" t="s">
        <v>301</v>
      </c>
      <c r="G688" s="1" t="s">
        <v>58</v>
      </c>
      <c r="H688" s="1" t="s">
        <v>5</v>
      </c>
      <c r="I688" s="351" t="s">
        <v>80</v>
      </c>
      <c r="J688" s="1">
        <v>2</v>
      </c>
      <c r="K688" s="1">
        <v>14</v>
      </c>
      <c r="L688" s="1" t="s">
        <v>22</v>
      </c>
      <c r="M688" s="1" t="s">
        <v>1035</v>
      </c>
      <c r="N688" s="1" t="s">
        <v>153</v>
      </c>
      <c r="O688" s="1" t="s">
        <v>154</v>
      </c>
      <c r="P688" s="1" t="s">
        <v>69</v>
      </c>
      <c r="Q688" s="1" t="s">
        <v>1036</v>
      </c>
      <c r="R688" s="1" t="s">
        <v>1037</v>
      </c>
      <c r="S688" s="172">
        <v>124644</v>
      </c>
      <c r="T688" s="172"/>
      <c r="U688" s="172"/>
      <c r="V688" s="45" t="str">
        <f>IFERROR(IF(U688-T688 &lt;= 0, "", U688-T688), "")</f>
        <v/>
      </c>
      <c r="X688" s="1" t="s">
        <v>155</v>
      </c>
      <c r="Y688" s="339">
        <v>992</v>
      </c>
      <c r="Z688" s="175">
        <v>311.55</v>
      </c>
      <c r="AA688" s="173">
        <f>Tabela13[[#This Row],[VALOR/UN]]*Tabela13[[#This Row],[QUAN]]</f>
        <v>623.1</v>
      </c>
      <c r="AB688" s="251" t="str">
        <f>IFERROR(Tabela13[[#This Row],[TOTAL]]/Tabela13[[#This Row],[Km Rodado]],"")</f>
        <v/>
      </c>
    </row>
    <row r="689" spans="1:28" ht="13.5" hidden="1" customHeight="1">
      <c r="A689" s="30"/>
      <c r="B689" s="30"/>
      <c r="C689" s="30" t="s">
        <v>415</v>
      </c>
      <c r="D689" s="53">
        <v>45247</v>
      </c>
      <c r="E689" s="53" t="s">
        <v>700</v>
      </c>
      <c r="F689" s="7" t="s">
        <v>301</v>
      </c>
      <c r="G689" s="1" t="s">
        <v>58</v>
      </c>
      <c r="H689" s="1" t="s">
        <v>5</v>
      </c>
      <c r="I689" s="351" t="s">
        <v>80</v>
      </c>
      <c r="J689" s="1">
        <v>2</v>
      </c>
      <c r="K689" s="1" t="s">
        <v>39</v>
      </c>
      <c r="M689" s="1" t="s">
        <v>595</v>
      </c>
      <c r="N689" s="1" t="s">
        <v>181</v>
      </c>
      <c r="O689" s="1" t="s">
        <v>784</v>
      </c>
      <c r="P689" s="1" t="s">
        <v>62</v>
      </c>
      <c r="Q689" s="185"/>
      <c r="R689" s="24"/>
      <c r="S689" s="172"/>
      <c r="T689" s="172"/>
      <c r="U689" s="172"/>
      <c r="V689" s="45" t="str">
        <f>IFERROR(IF(U689-T689 &lt;= 0, "", U689-T689), "")</f>
        <v/>
      </c>
      <c r="X689" s="1" t="s">
        <v>1038</v>
      </c>
      <c r="Y689" s="339">
        <v>0</v>
      </c>
      <c r="Z689" s="169">
        <v>0</v>
      </c>
      <c r="AA689" s="169">
        <v>0</v>
      </c>
      <c r="AB689" s="251" t="str">
        <f>IFERROR(Tabela13[[#This Row],[TOTAL]]/Tabela13[[#This Row],[Km Rodado]],"")</f>
        <v/>
      </c>
    </row>
    <row r="690" spans="1:28" ht="13.5" hidden="1" customHeight="1">
      <c r="A690" s="30"/>
      <c r="B690" s="30"/>
      <c r="C690" s="30" t="s">
        <v>415</v>
      </c>
      <c r="D690" s="53">
        <v>45247</v>
      </c>
      <c r="E690" s="53" t="s">
        <v>700</v>
      </c>
      <c r="F690" s="7" t="s">
        <v>301</v>
      </c>
      <c r="G690" s="1" t="s">
        <v>58</v>
      </c>
      <c r="H690" s="1" t="s">
        <v>5</v>
      </c>
      <c r="I690" s="351" t="s">
        <v>80</v>
      </c>
      <c r="J690" s="1">
        <v>2</v>
      </c>
      <c r="K690" s="1">
        <v>16</v>
      </c>
      <c r="L690" s="1" t="s">
        <v>24</v>
      </c>
      <c r="M690" s="1" t="s">
        <v>60</v>
      </c>
      <c r="N690" s="1" t="s">
        <v>396</v>
      </c>
      <c r="O690" s="1" t="s">
        <v>397</v>
      </c>
      <c r="P690" s="1" t="s">
        <v>69</v>
      </c>
      <c r="Q690" s="1" t="s">
        <v>1008</v>
      </c>
      <c r="R690" s="24" t="s">
        <v>556</v>
      </c>
      <c r="S690" s="172">
        <v>213319</v>
      </c>
      <c r="T690" s="172"/>
      <c r="U690" s="172"/>
      <c r="V690" s="45" t="str">
        <f>IFERROR(IF(U690-T690 &lt;= 0, "", U690-T690), "")</f>
        <v/>
      </c>
      <c r="X690" s="1" t="s">
        <v>155</v>
      </c>
      <c r="Y690" s="339">
        <v>969</v>
      </c>
      <c r="Z690" s="175">
        <v>495.69</v>
      </c>
      <c r="AA690" s="173">
        <f>Tabela13[[#This Row],[VALOR/UN]]*Tabela13[[#This Row],[QUAN]]</f>
        <v>991.38</v>
      </c>
      <c r="AB690" s="251" t="str">
        <f>IFERROR(Tabela13[[#This Row],[TOTAL]]/Tabela13[[#This Row],[Km Rodado]],"")</f>
        <v/>
      </c>
    </row>
    <row r="691" spans="1:28" ht="13.5" hidden="1" customHeight="1">
      <c r="A691" s="30" t="s">
        <v>1039</v>
      </c>
      <c r="B691" s="30" t="s">
        <v>1040</v>
      </c>
      <c r="C691" s="30" t="s">
        <v>415</v>
      </c>
      <c r="D691" s="53">
        <v>45247</v>
      </c>
      <c r="E691" s="53">
        <v>45251</v>
      </c>
      <c r="F691" s="7" t="s">
        <v>301</v>
      </c>
      <c r="G691" s="1" t="s">
        <v>58</v>
      </c>
      <c r="H691" s="1" t="s">
        <v>12</v>
      </c>
      <c r="I691" s="351" t="s">
        <v>165</v>
      </c>
      <c r="J691" s="1">
        <v>2</v>
      </c>
      <c r="K691" s="1">
        <v>15</v>
      </c>
      <c r="L691" s="1" t="s">
        <v>24</v>
      </c>
      <c r="M691" s="1" t="s">
        <v>75</v>
      </c>
      <c r="N691" s="1" t="s">
        <v>153</v>
      </c>
      <c r="O691" s="1" t="s">
        <v>474</v>
      </c>
      <c r="P691" s="1" t="s">
        <v>69</v>
      </c>
      <c r="Q691" s="1" t="s">
        <v>77</v>
      </c>
      <c r="R691" s="24" t="s">
        <v>1041</v>
      </c>
      <c r="S691" s="172">
        <v>26626</v>
      </c>
      <c r="T691" s="172">
        <v>26665</v>
      </c>
      <c r="U691" s="172"/>
      <c r="V691" s="45" t="str">
        <f>IFERROR(IF(U691-T691 &lt;= 0, "", U691-T691), "")</f>
        <v/>
      </c>
      <c r="W691" s="1" t="s">
        <v>65</v>
      </c>
      <c r="X691" s="1" t="s">
        <v>155</v>
      </c>
      <c r="Y691" s="339">
        <v>910</v>
      </c>
      <c r="Z691" s="175">
        <v>284.36</v>
      </c>
      <c r="AA691" s="173">
        <f>Tabela13[[#This Row],[VALOR/UN]]*Tabela13[[#This Row],[QUAN]]</f>
        <v>568.72</v>
      </c>
      <c r="AB691" s="251" t="str">
        <f>IFERROR(Tabela13[[#This Row],[TOTAL]]/Tabela13[[#This Row],[Km Rodado]],"")</f>
        <v/>
      </c>
    </row>
    <row r="692" spans="1:28" ht="13.5" hidden="1" customHeight="1">
      <c r="A692" s="30" t="s">
        <v>1042</v>
      </c>
      <c r="B692" s="30" t="s">
        <v>997</v>
      </c>
      <c r="C692" s="30" t="s">
        <v>415</v>
      </c>
      <c r="D692" s="53">
        <v>45247</v>
      </c>
      <c r="E692" s="53">
        <v>45251</v>
      </c>
      <c r="F692" s="7" t="s">
        <v>301</v>
      </c>
      <c r="G692" s="1" t="s">
        <v>58</v>
      </c>
      <c r="H692" s="1" t="s">
        <v>12</v>
      </c>
      <c r="I692" s="351" t="s">
        <v>165</v>
      </c>
      <c r="J692" s="1">
        <v>2</v>
      </c>
      <c r="K692" s="1">
        <v>15</v>
      </c>
      <c r="L692" s="1" t="s">
        <v>22</v>
      </c>
      <c r="M692" s="1" t="s">
        <v>75</v>
      </c>
      <c r="N692" s="1" t="s">
        <v>153</v>
      </c>
      <c r="O692" s="1" t="s">
        <v>474</v>
      </c>
      <c r="P692" s="1" t="s">
        <v>69</v>
      </c>
      <c r="Q692" s="1" t="s">
        <v>77</v>
      </c>
      <c r="R692" s="24" t="s">
        <v>1041</v>
      </c>
      <c r="S692" s="172">
        <v>26626</v>
      </c>
      <c r="T692" s="172">
        <v>26665</v>
      </c>
      <c r="U692" s="172"/>
      <c r="V692" s="45" t="str">
        <f>IFERROR(IF(U692-T692 &lt;= 0, "", U692-T692), "")</f>
        <v/>
      </c>
      <c r="W692" s="1" t="s">
        <v>65</v>
      </c>
      <c r="X692" s="1" t="s">
        <v>155</v>
      </c>
      <c r="Y692" s="339">
        <v>910</v>
      </c>
      <c r="Z692" s="175">
        <v>284.36</v>
      </c>
      <c r="AA692" s="173">
        <f>Tabela13[[#This Row],[VALOR/UN]]*Tabela13[[#This Row],[QUAN]]</f>
        <v>568.72</v>
      </c>
      <c r="AB692" s="251" t="str">
        <f>IFERROR(Tabela13[[#This Row],[TOTAL]]/Tabela13[[#This Row],[Km Rodado]],"")</f>
        <v/>
      </c>
    </row>
    <row r="693" spans="1:28" ht="13.5" hidden="1" customHeight="1">
      <c r="A693" s="30"/>
      <c r="B693" s="30"/>
      <c r="C693" s="30" t="s">
        <v>415</v>
      </c>
      <c r="D693" s="53">
        <v>45250</v>
      </c>
      <c r="E693" s="53" t="s">
        <v>700</v>
      </c>
      <c r="F693" s="7" t="s">
        <v>301</v>
      </c>
      <c r="G693" s="1" t="s">
        <v>58</v>
      </c>
      <c r="H693" s="1" t="s">
        <v>5</v>
      </c>
      <c r="I693" s="351" t="s">
        <v>96</v>
      </c>
      <c r="J693" s="1">
        <v>1</v>
      </c>
      <c r="K693" s="1" t="s">
        <v>7</v>
      </c>
      <c r="L693" s="1" t="s">
        <v>24</v>
      </c>
      <c r="M693" s="1" t="s">
        <v>133</v>
      </c>
      <c r="N693" s="1" t="s">
        <v>635</v>
      </c>
      <c r="O693" s="1" t="s">
        <v>788</v>
      </c>
      <c r="P693" s="1" t="s">
        <v>69</v>
      </c>
      <c r="Q693" s="1" t="s">
        <v>136</v>
      </c>
      <c r="R693" s="24" t="s">
        <v>1043</v>
      </c>
      <c r="S693" s="172">
        <v>106212</v>
      </c>
      <c r="T693" s="172"/>
      <c r="U693" s="172"/>
      <c r="V693" s="45" t="str">
        <f>IFERROR(IF(U693-T693 &lt;= 0, "", U693-T693), "")</f>
        <v/>
      </c>
      <c r="X693" s="1" t="s">
        <v>155</v>
      </c>
      <c r="Y693" s="339">
        <v>25786</v>
      </c>
      <c r="Z693" s="175">
        <v>670.42</v>
      </c>
      <c r="AA693" s="173">
        <f>Tabela13[[#This Row],[VALOR/UN]]*Tabela13[[#This Row],[QUAN]]</f>
        <v>670.42</v>
      </c>
      <c r="AB693" s="251" t="str">
        <f>IFERROR(Tabela13[[#This Row],[TOTAL]]/Tabela13[[#This Row],[Km Rodado]],"")</f>
        <v/>
      </c>
    </row>
    <row r="694" spans="1:28" ht="13.5" hidden="1" customHeight="1">
      <c r="A694" s="30" t="s">
        <v>1044</v>
      </c>
      <c r="B694" s="30" t="s">
        <v>1045</v>
      </c>
      <c r="C694" s="30" t="s">
        <v>415</v>
      </c>
      <c r="D694" s="53">
        <v>45251</v>
      </c>
      <c r="E694" s="53">
        <v>45258</v>
      </c>
      <c r="F694" s="7" t="s">
        <v>301</v>
      </c>
      <c r="G694" s="1" t="s">
        <v>58</v>
      </c>
      <c r="H694" s="1" t="s">
        <v>5</v>
      </c>
      <c r="I694" s="351" t="s">
        <v>96</v>
      </c>
      <c r="J694" s="1">
        <v>2</v>
      </c>
      <c r="K694" s="1">
        <v>14</v>
      </c>
      <c r="L694" s="1" t="s">
        <v>22</v>
      </c>
      <c r="M694" s="1" t="s">
        <v>1046</v>
      </c>
      <c r="N694" s="1" t="s">
        <v>1047</v>
      </c>
      <c r="O694" s="1" t="s">
        <v>1048</v>
      </c>
      <c r="P694" s="1" t="s">
        <v>69</v>
      </c>
      <c r="Q694" s="1" t="s">
        <v>100</v>
      </c>
      <c r="R694" s="1" t="s">
        <v>1049</v>
      </c>
      <c r="S694" s="172">
        <v>126000</v>
      </c>
      <c r="T694" s="172">
        <v>126259</v>
      </c>
      <c r="U694" s="172"/>
      <c r="V694" s="45" t="str">
        <f>IFERROR(IF(U694-T694 &lt;= 0, "", U694-T694), "")</f>
        <v/>
      </c>
      <c r="W694" s="1" t="s">
        <v>65</v>
      </c>
      <c r="X694" s="1" t="s">
        <v>155</v>
      </c>
      <c r="Y694" s="339" t="s">
        <v>1050</v>
      </c>
      <c r="Z694" s="175">
        <v>282.13</v>
      </c>
      <c r="AA694" s="173">
        <f>Tabela13[[#This Row],[VALOR/UN]]*Tabela13[[#This Row],[QUAN]]</f>
        <v>564.26</v>
      </c>
      <c r="AB694" s="251" t="str">
        <f>IFERROR(Tabela13[[#This Row],[TOTAL]]/Tabela13[[#This Row],[Km Rodado]],"")</f>
        <v/>
      </c>
    </row>
    <row r="695" spans="1:28" ht="13.5" hidden="1" customHeight="1">
      <c r="A695" s="30" t="s">
        <v>1051</v>
      </c>
      <c r="B695" s="30" t="s">
        <v>997</v>
      </c>
      <c r="C695" s="30" t="s">
        <v>415</v>
      </c>
      <c r="D695" s="53">
        <v>45251</v>
      </c>
      <c r="E695" s="53">
        <v>45254</v>
      </c>
      <c r="F695" s="7" t="s">
        <v>301</v>
      </c>
      <c r="G695" s="1" t="s">
        <v>58</v>
      </c>
      <c r="H695" s="1" t="s">
        <v>12</v>
      </c>
      <c r="I695" s="351" t="s">
        <v>74</v>
      </c>
      <c r="J695" s="1">
        <v>2</v>
      </c>
      <c r="K695" s="1">
        <v>15</v>
      </c>
      <c r="L695" s="1" t="s">
        <v>24</v>
      </c>
      <c r="M695" s="1" t="s">
        <v>75</v>
      </c>
      <c r="N695" s="1" t="s">
        <v>153</v>
      </c>
      <c r="O695" s="1" t="s">
        <v>474</v>
      </c>
      <c r="P695" s="1" t="s">
        <v>69</v>
      </c>
      <c r="Q695" s="1" t="s">
        <v>77</v>
      </c>
      <c r="R695" s="24" t="s">
        <v>642</v>
      </c>
      <c r="S695" s="172">
        <v>81429</v>
      </c>
      <c r="T695" s="172">
        <v>81690</v>
      </c>
      <c r="U695" s="172"/>
      <c r="V695" s="45" t="str">
        <f>IFERROR(IF(U695-T695 &lt;= 0, "", U695-T695), "")</f>
        <v/>
      </c>
      <c r="W695" s="1" t="s">
        <v>65</v>
      </c>
      <c r="X695" s="1" t="s">
        <v>155</v>
      </c>
      <c r="Y695" s="339">
        <v>910</v>
      </c>
      <c r="Z695" s="175">
        <v>284.36</v>
      </c>
      <c r="AA695" s="173">
        <f>Tabela13[[#This Row],[VALOR/UN]]*Tabela13[[#This Row],[QUAN]]</f>
        <v>568.72</v>
      </c>
      <c r="AB695" s="251" t="str">
        <f>IFERROR(Tabela13[[#This Row],[TOTAL]]/Tabela13[[#This Row],[Km Rodado]],"")</f>
        <v/>
      </c>
    </row>
    <row r="696" spans="1:28" ht="13.5" hidden="1" customHeight="1">
      <c r="A696" s="30" t="s">
        <v>1052</v>
      </c>
      <c r="B696" s="30" t="s">
        <v>997</v>
      </c>
      <c r="C696" s="30" t="s">
        <v>415</v>
      </c>
      <c r="D696" s="53">
        <v>45252</v>
      </c>
      <c r="E696" s="53">
        <v>45281</v>
      </c>
      <c r="F696" s="7" t="s">
        <v>301</v>
      </c>
      <c r="G696" s="1" t="s">
        <v>58</v>
      </c>
      <c r="H696" s="1" t="s">
        <v>5</v>
      </c>
      <c r="I696" s="351" t="s">
        <v>66</v>
      </c>
      <c r="J696" s="1">
        <v>2</v>
      </c>
      <c r="K696" s="1">
        <v>15</v>
      </c>
      <c r="L696" s="1" t="s">
        <v>24</v>
      </c>
      <c r="M696" s="1" t="s">
        <v>75</v>
      </c>
      <c r="N696" s="1" t="s">
        <v>153</v>
      </c>
      <c r="O696" s="1" t="s">
        <v>474</v>
      </c>
      <c r="P696" s="1" t="s">
        <v>69</v>
      </c>
      <c r="Q696" s="1" t="s">
        <v>77</v>
      </c>
      <c r="R696" s="24" t="s">
        <v>420</v>
      </c>
      <c r="S696" s="172">
        <v>100110</v>
      </c>
      <c r="T696" s="172">
        <v>108275</v>
      </c>
      <c r="U696" s="172"/>
      <c r="V696" s="45" t="str">
        <f>IFERROR(IF(U696-T696 &lt;= 0, "", U696-T696), "")</f>
        <v/>
      </c>
      <c r="W696" s="1" t="s">
        <v>65</v>
      </c>
      <c r="X696" s="1" t="s">
        <v>155</v>
      </c>
      <c r="Y696" s="339">
        <v>910</v>
      </c>
      <c r="Z696" s="175">
        <v>284.36</v>
      </c>
      <c r="AA696" s="173">
        <f>Tabela13[[#This Row],[VALOR/UN]]*Tabela13[[#This Row],[QUAN]]</f>
        <v>568.72</v>
      </c>
      <c r="AB696" s="251" t="str">
        <f>IFERROR(Tabela13[[#This Row],[TOTAL]]/Tabela13[[#This Row],[Km Rodado]],"")</f>
        <v/>
      </c>
    </row>
    <row r="697" spans="1:28" ht="13.5" hidden="1" customHeight="1">
      <c r="A697" s="30"/>
      <c r="B697" s="30"/>
      <c r="C697" s="30" t="s">
        <v>415</v>
      </c>
      <c r="D697" s="53">
        <v>45253</v>
      </c>
      <c r="E697" s="53" t="s">
        <v>700</v>
      </c>
      <c r="F697" s="7" t="s">
        <v>301</v>
      </c>
      <c r="G697" s="1" t="s">
        <v>58</v>
      </c>
      <c r="H697" s="1" t="s">
        <v>5</v>
      </c>
      <c r="I697" s="351" t="s">
        <v>80</v>
      </c>
      <c r="J697" s="1">
        <v>1</v>
      </c>
      <c r="K697" s="1">
        <v>14</v>
      </c>
      <c r="L697" s="1" t="s">
        <v>380</v>
      </c>
      <c r="M697" s="1" t="s">
        <v>84</v>
      </c>
      <c r="N697" s="1" t="s">
        <v>153</v>
      </c>
      <c r="O697" s="1" t="s">
        <v>154</v>
      </c>
      <c r="P697" s="1" t="s">
        <v>69</v>
      </c>
      <c r="Q697" s="1" t="s">
        <v>1053</v>
      </c>
      <c r="R697" s="24" t="s">
        <v>1054</v>
      </c>
      <c r="S697" s="172">
        <v>93903</v>
      </c>
      <c r="T697" s="172"/>
      <c r="U697" s="172"/>
      <c r="V697" s="45" t="str">
        <f>IFERROR(IF(U697-T697 &lt;= 0, "", U697-T697), "")</f>
        <v/>
      </c>
      <c r="X697" s="1" t="s">
        <v>155</v>
      </c>
      <c r="Y697" s="339">
        <v>934</v>
      </c>
      <c r="Z697" s="175">
        <v>259.08</v>
      </c>
      <c r="AA697" s="173">
        <f>Tabela13[[#This Row],[VALOR/UN]]*Tabela13[[#This Row],[QUAN]]</f>
        <v>259.08</v>
      </c>
      <c r="AB697" s="251" t="str">
        <f>IFERROR(Tabela13[[#This Row],[TOTAL]]/Tabela13[[#This Row],[Km Rodado]],"")</f>
        <v/>
      </c>
    </row>
    <row r="698" spans="1:28" ht="13.5" hidden="1" customHeight="1">
      <c r="A698" s="30" t="s">
        <v>1055</v>
      </c>
      <c r="B698" s="30" t="s">
        <v>1056</v>
      </c>
      <c r="C698" s="30" t="s">
        <v>415</v>
      </c>
      <c r="D698" s="53">
        <v>45253</v>
      </c>
      <c r="E698" s="53" t="s">
        <v>700</v>
      </c>
      <c r="F698" s="7" t="s">
        <v>301</v>
      </c>
      <c r="G698" s="1" t="s">
        <v>58</v>
      </c>
      <c r="H698" s="1" t="s">
        <v>5</v>
      </c>
      <c r="I698" s="351" t="s">
        <v>107</v>
      </c>
      <c r="J698" s="1">
        <v>2</v>
      </c>
      <c r="K698" s="1" t="s">
        <v>7</v>
      </c>
      <c r="L698" s="1" t="s">
        <v>22</v>
      </c>
      <c r="M698" s="1" t="s">
        <v>210</v>
      </c>
      <c r="N698" s="1" t="s">
        <v>635</v>
      </c>
      <c r="O698" s="1" t="s">
        <v>788</v>
      </c>
      <c r="P698" s="1" t="s">
        <v>69</v>
      </c>
      <c r="Q698" s="1" t="s">
        <v>1057</v>
      </c>
      <c r="R698" s="1" t="s">
        <v>214</v>
      </c>
      <c r="S698" s="172">
        <v>216419</v>
      </c>
      <c r="T698" s="172"/>
      <c r="U698" s="172"/>
      <c r="V698" s="45" t="str">
        <f>IFERROR(IF(U698-T698 &lt;= 0, "", U698-T698), "")</f>
        <v/>
      </c>
      <c r="X698" s="1" t="s">
        <v>155</v>
      </c>
      <c r="Y698" s="339">
        <v>1060</v>
      </c>
      <c r="Z698" s="175">
        <v>726.58</v>
      </c>
      <c r="AA698" s="173">
        <f>Tabela13[[#This Row],[VALOR/UN]]*Tabela13[[#This Row],[QUAN]]</f>
        <v>1453.16</v>
      </c>
      <c r="AB698" s="251" t="str">
        <f>IFERROR(Tabela13[[#This Row],[TOTAL]]/Tabela13[[#This Row],[Km Rodado]],"")</f>
        <v/>
      </c>
    </row>
    <row r="699" spans="1:28" ht="13.5" hidden="1" customHeight="1">
      <c r="A699" s="30" t="s">
        <v>1058</v>
      </c>
      <c r="B699" s="30" t="s">
        <v>1059</v>
      </c>
      <c r="C699" s="30" t="s">
        <v>415</v>
      </c>
      <c r="D699" s="53">
        <v>45253</v>
      </c>
      <c r="E699" s="53">
        <v>45260</v>
      </c>
      <c r="F699" s="7" t="s">
        <v>301</v>
      </c>
      <c r="G699" s="1" t="s">
        <v>58</v>
      </c>
      <c r="H699" s="1" t="s">
        <v>5</v>
      </c>
      <c r="I699" s="351" t="s">
        <v>83</v>
      </c>
      <c r="J699" s="1">
        <v>2</v>
      </c>
      <c r="K699" s="1">
        <v>15</v>
      </c>
      <c r="L699" s="1" t="s">
        <v>24</v>
      </c>
      <c r="M699" s="1" t="s">
        <v>75</v>
      </c>
      <c r="N699" s="1" t="s">
        <v>153</v>
      </c>
      <c r="O699" s="1" t="s">
        <v>474</v>
      </c>
      <c r="P699" s="1" t="s">
        <v>69</v>
      </c>
      <c r="Q699" s="1" t="s">
        <v>77</v>
      </c>
      <c r="R699" s="24" t="s">
        <v>713</v>
      </c>
      <c r="S699" s="172">
        <v>64140</v>
      </c>
      <c r="T699" s="172">
        <v>64599</v>
      </c>
      <c r="U699" s="172"/>
      <c r="V699" s="45" t="str">
        <f>IFERROR(IF(U699-T699 &lt;= 0, "", U699-T699), "")</f>
        <v/>
      </c>
      <c r="W699" s="1" t="s">
        <v>65</v>
      </c>
      <c r="X699" s="1" t="s">
        <v>155</v>
      </c>
      <c r="Y699" s="339" t="s">
        <v>1060</v>
      </c>
      <c r="Z699" s="175">
        <v>261.91000000000003</v>
      </c>
      <c r="AA699" s="173">
        <f>Tabela13[[#This Row],[VALOR/UN]]*Tabela13[[#This Row],[QUAN]]</f>
        <v>523.82000000000005</v>
      </c>
      <c r="AB699" s="251" t="str">
        <f>IFERROR(Tabela13[[#This Row],[TOTAL]]/Tabela13[[#This Row],[Km Rodado]],"")</f>
        <v/>
      </c>
    </row>
    <row r="700" spans="1:28" ht="13.5" hidden="1" customHeight="1">
      <c r="A700" s="30" t="s">
        <v>1061</v>
      </c>
      <c r="B700" s="30" t="s">
        <v>1062</v>
      </c>
      <c r="C700" s="30" t="s">
        <v>415</v>
      </c>
      <c r="D700" s="53">
        <v>45253</v>
      </c>
      <c r="E700" s="53">
        <v>45260</v>
      </c>
      <c r="F700" s="7" t="s">
        <v>301</v>
      </c>
      <c r="G700" s="1" t="s">
        <v>58</v>
      </c>
      <c r="H700" s="1" t="s">
        <v>5</v>
      </c>
      <c r="I700" s="351" t="s">
        <v>83</v>
      </c>
      <c r="J700" s="1">
        <v>2</v>
      </c>
      <c r="K700" s="1">
        <v>15</v>
      </c>
      <c r="L700" s="1" t="s">
        <v>22</v>
      </c>
      <c r="M700" s="1" t="s">
        <v>75</v>
      </c>
      <c r="N700" s="1" t="s">
        <v>153</v>
      </c>
      <c r="O700" s="1" t="s">
        <v>474</v>
      </c>
      <c r="P700" s="1" t="s">
        <v>69</v>
      </c>
      <c r="Q700" s="1" t="s">
        <v>77</v>
      </c>
      <c r="R700" s="24" t="s">
        <v>713</v>
      </c>
      <c r="S700" s="172">
        <v>64140</v>
      </c>
      <c r="T700" s="172">
        <v>64599</v>
      </c>
      <c r="U700" s="172"/>
      <c r="V700" s="45" t="str">
        <f>IFERROR(IF(U700-T700 &lt;= 0, "", U700-T700), "")</f>
        <v/>
      </c>
      <c r="W700" s="1" t="s">
        <v>65</v>
      </c>
      <c r="X700" s="1" t="s">
        <v>155</v>
      </c>
      <c r="Y700" s="339" t="s">
        <v>1060</v>
      </c>
      <c r="Z700" s="175">
        <v>261.91000000000003</v>
      </c>
      <c r="AA700" s="173">
        <f>Tabela13[[#This Row],[VALOR/UN]]*Tabela13[[#This Row],[QUAN]]</f>
        <v>523.82000000000005</v>
      </c>
      <c r="AB700" s="251" t="str">
        <f>IFERROR(Tabela13[[#This Row],[TOTAL]]/Tabela13[[#This Row],[Km Rodado]],"")</f>
        <v/>
      </c>
    </row>
    <row r="701" spans="1:28" ht="13.5" hidden="1" customHeight="1">
      <c r="A701" s="30" t="s">
        <v>1063</v>
      </c>
      <c r="B701" s="30" t="s">
        <v>997</v>
      </c>
      <c r="C701" s="30" t="s">
        <v>415</v>
      </c>
      <c r="D701" s="53">
        <v>45253</v>
      </c>
      <c r="E701" s="53">
        <v>45281</v>
      </c>
      <c r="F701" s="7" t="s">
        <v>301</v>
      </c>
      <c r="G701" s="1" t="s">
        <v>58</v>
      </c>
      <c r="H701" s="1" t="s">
        <v>5</v>
      </c>
      <c r="I701" s="351" t="s">
        <v>66</v>
      </c>
      <c r="J701" s="1">
        <v>2</v>
      </c>
      <c r="K701" s="1">
        <v>16</v>
      </c>
      <c r="L701" s="1" t="s">
        <v>22</v>
      </c>
      <c r="M701" s="1" t="s">
        <v>60</v>
      </c>
      <c r="N701" s="1" t="s">
        <v>396</v>
      </c>
      <c r="O701" s="1" t="s">
        <v>397</v>
      </c>
      <c r="P701" s="1" t="s">
        <v>69</v>
      </c>
      <c r="Q701" s="1" t="s">
        <v>1008</v>
      </c>
      <c r="R701" s="24" t="s">
        <v>1064</v>
      </c>
      <c r="S701" s="172">
        <v>29850</v>
      </c>
      <c r="T701" s="172">
        <v>38155</v>
      </c>
      <c r="U701" s="172"/>
      <c r="V701" s="45" t="str">
        <f>IFERROR(IF(U701-T701 &lt;= 0, "", U701-T701), "")</f>
        <v/>
      </c>
      <c r="W701" s="1" t="s">
        <v>65</v>
      </c>
      <c r="X701" s="1" t="s">
        <v>155</v>
      </c>
      <c r="Y701" s="339">
        <v>969</v>
      </c>
      <c r="Z701" s="175">
        <v>495.69</v>
      </c>
      <c r="AA701" s="173">
        <f>Tabela13[[#This Row],[VALOR/UN]]*Tabela13[[#This Row],[QUAN]]</f>
        <v>991.38</v>
      </c>
      <c r="AB701" s="251" t="str">
        <f>IFERROR(Tabela13[[#This Row],[TOTAL]]/Tabela13[[#This Row],[Km Rodado]],"")</f>
        <v/>
      </c>
    </row>
    <row r="702" spans="1:28" ht="13.5" hidden="1" customHeight="1">
      <c r="A702" s="30" t="s">
        <v>1065</v>
      </c>
      <c r="B702" s="30" t="s">
        <v>1066</v>
      </c>
      <c r="C702" s="30" t="s">
        <v>415</v>
      </c>
      <c r="D702" s="53">
        <v>45254</v>
      </c>
      <c r="E702" s="53" t="s">
        <v>700</v>
      </c>
      <c r="F702" s="7" t="s">
        <v>301</v>
      </c>
      <c r="G702" s="1" t="s">
        <v>58</v>
      </c>
      <c r="H702" s="1" t="s">
        <v>14</v>
      </c>
      <c r="I702" s="351" t="s">
        <v>132</v>
      </c>
      <c r="J702" s="1">
        <v>2</v>
      </c>
      <c r="K702" s="1">
        <v>16</v>
      </c>
      <c r="L702" s="1" t="s">
        <v>22</v>
      </c>
      <c r="M702" s="1" t="s">
        <v>60</v>
      </c>
      <c r="N702" s="1" t="s">
        <v>396</v>
      </c>
      <c r="O702" s="1" t="s">
        <v>397</v>
      </c>
      <c r="P702" s="1" t="s">
        <v>69</v>
      </c>
      <c r="Q702" s="1" t="s">
        <v>1008</v>
      </c>
      <c r="R702" s="24" t="s">
        <v>423</v>
      </c>
      <c r="S702" s="172">
        <v>114001</v>
      </c>
      <c r="T702" s="172"/>
      <c r="U702" s="172"/>
      <c r="V702" s="45" t="str">
        <f>IFERROR(IF(U702-T702 &lt;= 0, "", U702-T702), "")</f>
        <v/>
      </c>
      <c r="W702" s="1" t="s">
        <v>65</v>
      </c>
      <c r="X702" s="1" t="s">
        <v>155</v>
      </c>
      <c r="Y702" s="339">
        <v>969</v>
      </c>
      <c r="Z702" s="175">
        <v>495.69</v>
      </c>
      <c r="AA702" s="173">
        <f>Tabela13[[#This Row],[VALOR/UN]]*Tabela13[[#This Row],[QUAN]]</f>
        <v>991.38</v>
      </c>
      <c r="AB702" s="251" t="str">
        <f>IFERROR(Tabela13[[#This Row],[TOTAL]]/Tabela13[[#This Row],[Km Rodado]],"")</f>
        <v/>
      </c>
    </row>
    <row r="703" spans="1:28" ht="13.5" hidden="1" customHeight="1">
      <c r="A703" s="30" t="s">
        <v>1067</v>
      </c>
      <c r="B703" s="30" t="s">
        <v>968</v>
      </c>
      <c r="C703" s="30" t="s">
        <v>415</v>
      </c>
      <c r="D703" s="53">
        <v>45254</v>
      </c>
      <c r="E703" s="53" t="s">
        <v>700</v>
      </c>
      <c r="F703" s="7" t="s">
        <v>301</v>
      </c>
      <c r="G703" s="1" t="s">
        <v>58</v>
      </c>
      <c r="H703" s="1" t="s">
        <v>14</v>
      </c>
      <c r="I703" s="351" t="s">
        <v>132</v>
      </c>
      <c r="J703" s="1">
        <v>2</v>
      </c>
      <c r="K703" s="1">
        <v>16</v>
      </c>
      <c r="L703" s="1" t="s">
        <v>22</v>
      </c>
      <c r="M703" s="1" t="s">
        <v>60</v>
      </c>
      <c r="N703" s="1" t="s">
        <v>280</v>
      </c>
      <c r="O703" s="1" t="s">
        <v>1007</v>
      </c>
      <c r="P703" s="1" t="s">
        <v>69</v>
      </c>
      <c r="Q703" s="1" t="s">
        <v>1008</v>
      </c>
      <c r="R703" s="24" t="s">
        <v>1029</v>
      </c>
      <c r="S703" s="172">
        <v>109479</v>
      </c>
      <c r="T703" s="172"/>
      <c r="U703" s="172"/>
      <c r="V703" s="45" t="str">
        <f>IFERROR(IF(U703-T703 &lt;= 0, "", U703-T703), "")</f>
        <v/>
      </c>
      <c r="W703" s="1" t="s">
        <v>65</v>
      </c>
      <c r="X703" s="1" t="s">
        <v>155</v>
      </c>
      <c r="Y703" s="339" t="s">
        <v>945</v>
      </c>
      <c r="Z703" s="175">
        <v>539</v>
      </c>
      <c r="AA703" s="173">
        <f>Tabela13[[#This Row],[VALOR/UN]]*Tabela13[[#This Row],[QUAN]]</f>
        <v>1078</v>
      </c>
      <c r="AB703" s="251" t="str">
        <f>IFERROR(Tabela13[[#This Row],[TOTAL]]/Tabela13[[#This Row],[Km Rodado]],"")</f>
        <v/>
      </c>
    </row>
    <row r="704" spans="1:28" ht="13.5" hidden="1" customHeight="1">
      <c r="A704" s="30" t="s">
        <v>1068</v>
      </c>
      <c r="B704" s="30" t="s">
        <v>1069</v>
      </c>
      <c r="C704" s="30" t="s">
        <v>415</v>
      </c>
      <c r="D704" s="53">
        <v>45258</v>
      </c>
      <c r="E704" s="53">
        <v>45267</v>
      </c>
      <c r="F704" s="7" t="s">
        <v>301</v>
      </c>
      <c r="G704" s="1" t="s">
        <v>58</v>
      </c>
      <c r="H704" s="1" t="s">
        <v>12</v>
      </c>
      <c r="I704" s="351" t="s">
        <v>99</v>
      </c>
      <c r="J704" s="1">
        <v>2</v>
      </c>
      <c r="K704" s="1">
        <v>15</v>
      </c>
      <c r="L704" s="1" t="s">
        <v>24</v>
      </c>
      <c r="M704" s="1" t="s">
        <v>1070</v>
      </c>
      <c r="N704" s="1" t="s">
        <v>153</v>
      </c>
      <c r="O704" s="1" t="s">
        <v>474</v>
      </c>
      <c r="P704" s="1" t="s">
        <v>69</v>
      </c>
      <c r="Q704" s="1" t="s">
        <v>160</v>
      </c>
      <c r="R704" s="24" t="s">
        <v>1071</v>
      </c>
      <c r="S704" s="172">
        <v>54100</v>
      </c>
      <c r="T704" s="172">
        <v>54344</v>
      </c>
      <c r="U704" s="172"/>
      <c r="V704" s="45" t="str">
        <f>IFERROR(IF(U704-T704 &lt;= 0, "", U704-T704), "")</f>
        <v/>
      </c>
      <c r="X704" s="1" t="s">
        <v>155</v>
      </c>
      <c r="Y704" s="339">
        <v>25868</v>
      </c>
      <c r="Z704" s="175">
        <v>243.64</v>
      </c>
      <c r="AA704" s="173">
        <f>Tabela13[[#This Row],[VALOR/UN]]*Tabela13[[#This Row],[QUAN]]</f>
        <v>487.28</v>
      </c>
      <c r="AB704" s="251" t="str">
        <f>IFERROR(Tabela13[[#This Row],[TOTAL]]/Tabela13[[#This Row],[Km Rodado]],"")</f>
        <v/>
      </c>
    </row>
    <row r="705" spans="1:28" ht="13.5" hidden="1" customHeight="1">
      <c r="A705" s="30" t="s">
        <v>1072</v>
      </c>
      <c r="B705" s="30" t="s">
        <v>1059</v>
      </c>
      <c r="C705" s="30" t="s">
        <v>415</v>
      </c>
      <c r="D705" s="53">
        <v>45259</v>
      </c>
      <c r="E705" s="53">
        <v>45267</v>
      </c>
      <c r="F705" s="7" t="s">
        <v>301</v>
      </c>
      <c r="G705" s="1" t="s">
        <v>58</v>
      </c>
      <c r="H705" s="1" t="s">
        <v>5</v>
      </c>
      <c r="I705" s="351" t="s">
        <v>104</v>
      </c>
      <c r="J705" s="1">
        <v>2</v>
      </c>
      <c r="K705" s="1">
        <v>15</v>
      </c>
      <c r="L705" s="1" t="s">
        <v>24</v>
      </c>
      <c r="M705" s="1" t="s">
        <v>75</v>
      </c>
      <c r="N705" s="1" t="s">
        <v>153</v>
      </c>
      <c r="O705" s="1" t="s">
        <v>474</v>
      </c>
      <c r="P705" s="1" t="s">
        <v>69</v>
      </c>
      <c r="Q705" s="1" t="s">
        <v>77</v>
      </c>
      <c r="R705" s="24" t="s">
        <v>555</v>
      </c>
      <c r="S705" s="172">
        <v>92850</v>
      </c>
      <c r="T705" s="172">
        <v>94200</v>
      </c>
      <c r="U705" s="172"/>
      <c r="V705" s="45" t="str">
        <f>IFERROR(IF(U705-T705 &lt;= 0, "", U705-T705), "")</f>
        <v/>
      </c>
      <c r="W705" s="1" t="s">
        <v>65</v>
      </c>
      <c r="X705" s="1" t="s">
        <v>155</v>
      </c>
      <c r="Y705" s="339" t="s">
        <v>1060</v>
      </c>
      <c r="Z705" s="175">
        <v>261.91000000000003</v>
      </c>
      <c r="AA705" s="173">
        <f>Tabela13[[#This Row],[VALOR/UN]]*Tabela13[[#This Row],[QUAN]]</f>
        <v>523.82000000000005</v>
      </c>
      <c r="AB705" s="251" t="str">
        <f>IFERROR(Tabela13[[#This Row],[TOTAL]]/Tabela13[[#This Row],[Km Rodado]],"")</f>
        <v/>
      </c>
    </row>
    <row r="706" spans="1:28" ht="13.5" hidden="1" customHeight="1">
      <c r="A706" s="30" t="s">
        <v>1073</v>
      </c>
      <c r="B706" s="30" t="s">
        <v>1045</v>
      </c>
      <c r="C706" s="30" t="s">
        <v>415</v>
      </c>
      <c r="D706" s="53">
        <v>45261</v>
      </c>
      <c r="E706" s="53">
        <v>45276</v>
      </c>
      <c r="F706" s="7" t="s">
        <v>335</v>
      </c>
      <c r="G706" s="1" t="s">
        <v>58</v>
      </c>
      <c r="H706" s="1" t="s">
        <v>14</v>
      </c>
      <c r="I706" s="351" t="s">
        <v>132</v>
      </c>
      <c r="J706" s="1">
        <v>2</v>
      </c>
      <c r="K706" s="1">
        <v>16</v>
      </c>
      <c r="L706" s="1" t="s">
        <v>22</v>
      </c>
      <c r="M706" s="1" t="s">
        <v>60</v>
      </c>
      <c r="N706" s="1" t="s">
        <v>396</v>
      </c>
      <c r="O706" s="1" t="s">
        <v>397</v>
      </c>
      <c r="P706" s="1" t="s">
        <v>69</v>
      </c>
      <c r="Q706" s="1" t="s">
        <v>1008</v>
      </c>
      <c r="R706" s="24" t="s">
        <v>246</v>
      </c>
      <c r="S706" s="172">
        <v>156231</v>
      </c>
      <c r="T706" s="172">
        <v>166132</v>
      </c>
      <c r="U706" s="172"/>
      <c r="V706" s="45" t="str">
        <f>IFERROR(IF(U706-T706 &lt;= 0, "", U706-T706), "")</f>
        <v/>
      </c>
      <c r="W706" s="1" t="s">
        <v>65</v>
      </c>
      <c r="X706" s="1" t="s">
        <v>155</v>
      </c>
      <c r="Y706" s="339" t="s">
        <v>1074</v>
      </c>
      <c r="Z706" s="175">
        <v>485.47</v>
      </c>
      <c r="AA706" s="173">
        <f>Tabela13[[#This Row],[VALOR/UN]]*Tabela13[[#This Row],[QUAN]]</f>
        <v>970.94</v>
      </c>
      <c r="AB706" s="251" t="str">
        <f>IFERROR(Tabela13[[#This Row],[TOTAL]]/Tabela13[[#This Row],[Km Rodado]],"")</f>
        <v/>
      </c>
    </row>
    <row r="707" spans="1:28" ht="13.5" hidden="1" customHeight="1">
      <c r="A707" s="30" t="s">
        <v>1075</v>
      </c>
      <c r="B707" s="30" t="s">
        <v>1076</v>
      </c>
      <c r="C707" s="30" t="s">
        <v>415</v>
      </c>
      <c r="D707" s="53">
        <v>45261</v>
      </c>
      <c r="E707" s="53">
        <v>45267</v>
      </c>
      <c r="F707" s="7" t="s">
        <v>335</v>
      </c>
      <c r="G707" s="1" t="s">
        <v>58</v>
      </c>
      <c r="H707" s="1" t="s">
        <v>12</v>
      </c>
      <c r="I707" s="351" t="s">
        <v>74</v>
      </c>
      <c r="J707" s="1">
        <v>2</v>
      </c>
      <c r="K707" s="1">
        <v>15</v>
      </c>
      <c r="L707" s="1" t="s">
        <v>22</v>
      </c>
      <c r="M707" s="1" t="s">
        <v>75</v>
      </c>
      <c r="N707" s="1" t="s">
        <v>153</v>
      </c>
      <c r="O707" s="1" t="s">
        <v>474</v>
      </c>
      <c r="P707" s="1" t="s">
        <v>69</v>
      </c>
      <c r="Q707" s="1" t="s">
        <v>77</v>
      </c>
      <c r="R707" s="24" t="s">
        <v>1077</v>
      </c>
      <c r="S707" s="172">
        <v>49702</v>
      </c>
      <c r="T707" s="172">
        <v>50500</v>
      </c>
      <c r="U707" s="172"/>
      <c r="V707" s="45" t="str">
        <f>IFERROR(IF(U707-T707 &lt;= 0, "", U707-T707), "")</f>
        <v/>
      </c>
      <c r="W707" s="1" t="s">
        <v>65</v>
      </c>
      <c r="X707" s="1" t="s">
        <v>155</v>
      </c>
      <c r="Y707" s="339" t="s">
        <v>1060</v>
      </c>
      <c r="Z707" s="175">
        <v>261.91000000000003</v>
      </c>
      <c r="AA707" s="173">
        <f>Tabela13[[#This Row],[VALOR/UN]]*Tabela13[[#This Row],[QUAN]]</f>
        <v>523.82000000000005</v>
      </c>
      <c r="AB707" s="251" t="str">
        <f>IFERROR(Tabela13[[#This Row],[TOTAL]]/Tabela13[[#This Row],[Km Rodado]],"")</f>
        <v/>
      </c>
    </row>
    <row r="708" spans="1:28" ht="13.5" hidden="1" customHeight="1">
      <c r="A708" s="30" t="s">
        <v>1078</v>
      </c>
      <c r="B708" s="30" t="s">
        <v>1079</v>
      </c>
      <c r="C708" s="30" t="s">
        <v>415</v>
      </c>
      <c r="D708" s="53">
        <v>45261</v>
      </c>
      <c r="E708" s="53">
        <v>45272</v>
      </c>
      <c r="F708" s="7" t="s">
        <v>335</v>
      </c>
      <c r="G708" s="1" t="s">
        <v>58</v>
      </c>
      <c r="H708" s="1" t="s">
        <v>5</v>
      </c>
      <c r="I708" s="351" t="s">
        <v>80</v>
      </c>
      <c r="J708" s="1">
        <v>1</v>
      </c>
      <c r="K708" s="1">
        <v>15</v>
      </c>
      <c r="L708" s="1" t="s">
        <v>380</v>
      </c>
      <c r="M708" s="1" t="s">
        <v>75</v>
      </c>
      <c r="N708" s="1" t="s">
        <v>153</v>
      </c>
      <c r="O708" s="1" t="s">
        <v>474</v>
      </c>
      <c r="P708" s="1" t="s">
        <v>69</v>
      </c>
      <c r="Q708" s="1" t="s">
        <v>77</v>
      </c>
      <c r="R708" s="24" t="s">
        <v>642</v>
      </c>
      <c r="S708" s="172">
        <v>82624</v>
      </c>
      <c r="T708" s="172">
        <v>84418</v>
      </c>
      <c r="U708" s="172"/>
      <c r="V708" s="45" t="str">
        <f>IFERROR(IF(U708-T708 &lt;= 0, "", U708-T708), "")</f>
        <v/>
      </c>
      <c r="W708" s="1" t="s">
        <v>65</v>
      </c>
      <c r="X708" s="1" t="s">
        <v>155</v>
      </c>
      <c r="Y708" s="339" t="s">
        <v>1060</v>
      </c>
      <c r="Z708" s="175">
        <v>261.91000000000003</v>
      </c>
      <c r="AA708" s="173">
        <f>Tabela13[[#This Row],[VALOR/UN]]*Tabela13[[#This Row],[QUAN]]</f>
        <v>261.91000000000003</v>
      </c>
      <c r="AB708" s="251" t="str">
        <f>IFERROR(Tabela13[[#This Row],[TOTAL]]/Tabela13[[#This Row],[Km Rodado]],"")</f>
        <v/>
      </c>
    </row>
    <row r="709" spans="1:28" ht="13.5" hidden="1" customHeight="1">
      <c r="A709" s="30" t="s">
        <v>1080</v>
      </c>
      <c r="B709" s="30" t="s">
        <v>884</v>
      </c>
      <c r="C709" s="30" t="s">
        <v>415</v>
      </c>
      <c r="D709" s="53">
        <v>45261</v>
      </c>
      <c r="E709" s="53">
        <v>45272</v>
      </c>
      <c r="F709" s="7" t="s">
        <v>335</v>
      </c>
      <c r="G709" s="1" t="s">
        <v>58</v>
      </c>
      <c r="H709" s="1" t="s">
        <v>12</v>
      </c>
      <c r="I709" s="351" t="s">
        <v>74</v>
      </c>
      <c r="J709" s="1">
        <v>1</v>
      </c>
      <c r="K709" s="1">
        <v>15</v>
      </c>
      <c r="L709" s="1" t="s">
        <v>22</v>
      </c>
      <c r="M709" s="1" t="s">
        <v>75</v>
      </c>
      <c r="N709" s="1" t="s">
        <v>153</v>
      </c>
      <c r="O709" s="1" t="s">
        <v>474</v>
      </c>
      <c r="P709" s="1" t="s">
        <v>69</v>
      </c>
      <c r="Q709" s="1" t="s">
        <v>77</v>
      </c>
      <c r="R709" s="24" t="s">
        <v>642</v>
      </c>
      <c r="S709" s="172">
        <v>82624</v>
      </c>
      <c r="T709" s="172">
        <v>84418</v>
      </c>
      <c r="U709" s="172"/>
      <c r="V709" s="45" t="str">
        <f>IFERROR(IF(U709-T709 &lt;= 0, "", U709-T709), "")</f>
        <v/>
      </c>
      <c r="W709" s="1" t="s">
        <v>65</v>
      </c>
      <c r="X709" s="1" t="s">
        <v>155</v>
      </c>
      <c r="Y709" s="339" t="s">
        <v>1060</v>
      </c>
      <c r="Z709" s="175">
        <v>261.91000000000003</v>
      </c>
      <c r="AA709" s="173">
        <f>Tabela13[[#This Row],[VALOR/UN]]*Tabela13[[#This Row],[QUAN]]</f>
        <v>261.91000000000003</v>
      </c>
      <c r="AB709" s="251" t="str">
        <f>IFERROR(Tabela13[[#This Row],[TOTAL]]/Tabela13[[#This Row],[Km Rodado]],"")</f>
        <v/>
      </c>
    </row>
    <row r="710" spans="1:28" ht="13.5" hidden="1" customHeight="1">
      <c r="A710" s="30" t="s">
        <v>1081</v>
      </c>
      <c r="B710" s="30" t="s">
        <v>884</v>
      </c>
      <c r="C710" s="30" t="s">
        <v>415</v>
      </c>
      <c r="D710" s="53">
        <v>45261</v>
      </c>
      <c r="E710" s="53">
        <v>45267</v>
      </c>
      <c r="F710" s="7" t="s">
        <v>335</v>
      </c>
      <c r="G710" s="1" t="s">
        <v>58</v>
      </c>
      <c r="H710" s="1" t="s">
        <v>12</v>
      </c>
      <c r="I710" s="351" t="s">
        <v>99</v>
      </c>
      <c r="J710" s="1">
        <v>2</v>
      </c>
      <c r="K710" s="1">
        <v>15</v>
      </c>
      <c r="L710" s="1" t="s">
        <v>22</v>
      </c>
      <c r="M710" s="1" t="s">
        <v>75</v>
      </c>
      <c r="N710" s="1" t="s">
        <v>153</v>
      </c>
      <c r="O710" s="1" t="s">
        <v>474</v>
      </c>
      <c r="P710" s="1" t="s">
        <v>69</v>
      </c>
      <c r="Q710" s="1" t="s">
        <v>77</v>
      </c>
      <c r="R710" s="24" t="s">
        <v>518</v>
      </c>
      <c r="S710" s="172">
        <v>54200</v>
      </c>
      <c r="T710" s="172">
        <v>70521</v>
      </c>
      <c r="U710" s="172"/>
      <c r="V710" s="45" t="str">
        <f>IFERROR(IF(U710-T710 &lt;= 0, "", U710-T710), "")</f>
        <v/>
      </c>
      <c r="W710" s="1" t="s">
        <v>65</v>
      </c>
      <c r="X710" s="1" t="s">
        <v>155</v>
      </c>
      <c r="Y710" s="339" t="s">
        <v>1060</v>
      </c>
      <c r="Z710" s="175">
        <v>261.91000000000003</v>
      </c>
      <c r="AA710" s="173">
        <f>Tabela13[[#This Row],[VALOR/UN]]*Tabela13[[#This Row],[QUAN]]</f>
        <v>523.82000000000005</v>
      </c>
      <c r="AB710" s="251" t="str">
        <f>IFERROR(Tabela13[[#This Row],[TOTAL]]/Tabela13[[#This Row],[Km Rodado]],"")</f>
        <v/>
      </c>
    </row>
    <row r="711" spans="1:28" ht="13.5" hidden="1" customHeight="1">
      <c r="A711" s="30" t="s">
        <v>1082</v>
      </c>
      <c r="B711" s="30" t="s">
        <v>1083</v>
      </c>
      <c r="C711" s="186" t="s">
        <v>415</v>
      </c>
      <c r="D711" s="53">
        <v>45264</v>
      </c>
      <c r="E711" s="53">
        <v>45279</v>
      </c>
      <c r="F711" s="7" t="s">
        <v>335</v>
      </c>
      <c r="G711" s="1" t="s">
        <v>58</v>
      </c>
      <c r="H711" s="1" t="s">
        <v>5</v>
      </c>
      <c r="I711" s="351" t="s">
        <v>96</v>
      </c>
      <c r="J711" s="1">
        <v>2</v>
      </c>
      <c r="K711" s="1">
        <v>16</v>
      </c>
      <c r="L711" s="1" t="s">
        <v>22</v>
      </c>
      <c r="M711" s="1" t="s">
        <v>143</v>
      </c>
      <c r="N711" s="1" t="s">
        <v>291</v>
      </c>
      <c r="O711" s="1" t="s">
        <v>292</v>
      </c>
      <c r="P711" s="1" t="s">
        <v>69</v>
      </c>
      <c r="Q711" s="1" t="s">
        <v>144</v>
      </c>
      <c r="R711" s="24" t="s">
        <v>145</v>
      </c>
      <c r="S711" s="172">
        <v>256167</v>
      </c>
      <c r="T711" s="172">
        <v>257008</v>
      </c>
      <c r="U711" s="172"/>
      <c r="V711" s="45" t="str">
        <f>IFERROR(IF(U711-T711 &lt;= 0, "", U711-T711), "")</f>
        <v/>
      </c>
      <c r="W711" s="1" t="s">
        <v>65</v>
      </c>
      <c r="X711" s="1" t="s">
        <v>194</v>
      </c>
      <c r="Y711" s="339">
        <v>151418</v>
      </c>
      <c r="Z711" s="175">
        <v>510</v>
      </c>
      <c r="AA711" s="173">
        <f>Tabela13[[#This Row],[VALOR/UN]]*Tabela13[[#This Row],[QUAN]]</f>
        <v>1020</v>
      </c>
      <c r="AB711" s="251" t="str">
        <f>IFERROR(Tabela13[[#This Row],[TOTAL]]/Tabela13[[#This Row],[Km Rodado]],"")</f>
        <v/>
      </c>
    </row>
    <row r="712" spans="1:28" ht="13.5" hidden="1" customHeight="1">
      <c r="A712" s="30" t="s">
        <v>1084</v>
      </c>
      <c r="B712" s="30" t="s">
        <v>1085</v>
      </c>
      <c r="C712" s="186" t="s">
        <v>415</v>
      </c>
      <c r="D712" s="53">
        <v>45264</v>
      </c>
      <c r="E712" s="53">
        <v>45279</v>
      </c>
      <c r="F712" s="7" t="s">
        <v>335</v>
      </c>
      <c r="G712" s="1" t="s">
        <v>58</v>
      </c>
      <c r="H712" s="1" t="s">
        <v>5</v>
      </c>
      <c r="I712" s="351" t="s">
        <v>96</v>
      </c>
      <c r="J712" s="1">
        <v>2</v>
      </c>
      <c r="K712" s="1">
        <v>16</v>
      </c>
      <c r="L712" s="1" t="s">
        <v>24</v>
      </c>
      <c r="M712" s="1" t="s">
        <v>143</v>
      </c>
      <c r="N712" s="1" t="s">
        <v>291</v>
      </c>
      <c r="O712" s="1" t="s">
        <v>292</v>
      </c>
      <c r="P712" s="1" t="s">
        <v>69</v>
      </c>
      <c r="Q712" s="1" t="s">
        <v>144</v>
      </c>
      <c r="R712" s="24" t="s">
        <v>145</v>
      </c>
      <c r="S712" s="172">
        <v>256167</v>
      </c>
      <c r="T712" s="172">
        <v>257008</v>
      </c>
      <c r="U712" s="172"/>
      <c r="V712" s="45" t="str">
        <f>IFERROR(IF(U712-T712 &lt;= 0, "", U712-T712), "")</f>
        <v/>
      </c>
      <c r="W712" s="1" t="s">
        <v>65</v>
      </c>
      <c r="X712" s="1" t="s">
        <v>194</v>
      </c>
      <c r="Y712" s="339">
        <v>151418</v>
      </c>
      <c r="Z712" s="175">
        <v>510</v>
      </c>
      <c r="AA712" s="173">
        <f>Tabela13[[#This Row],[VALOR/UN]]*Tabela13[[#This Row],[QUAN]]</f>
        <v>1020</v>
      </c>
      <c r="AB712" s="251" t="str">
        <f>IFERROR(Tabela13[[#This Row],[TOTAL]]/Tabela13[[#This Row],[Km Rodado]],"")</f>
        <v/>
      </c>
    </row>
    <row r="713" spans="1:28" ht="13.5" hidden="1" customHeight="1">
      <c r="A713" s="30" t="s">
        <v>1086</v>
      </c>
      <c r="B713" s="30" t="s">
        <v>1045</v>
      </c>
      <c r="C713" s="30" t="s">
        <v>415</v>
      </c>
      <c r="D713" s="53">
        <v>45264</v>
      </c>
      <c r="E713" s="53">
        <v>45267</v>
      </c>
      <c r="F713" s="7" t="s">
        <v>335</v>
      </c>
      <c r="G713" s="1" t="s">
        <v>58</v>
      </c>
      <c r="H713" s="1" t="s">
        <v>5</v>
      </c>
      <c r="I713" s="351" t="s">
        <v>104</v>
      </c>
      <c r="J713" s="1">
        <v>2</v>
      </c>
      <c r="K713" s="1">
        <v>16</v>
      </c>
      <c r="L713" s="1" t="s">
        <v>22</v>
      </c>
      <c r="M713" s="1" t="s">
        <v>60</v>
      </c>
      <c r="N713" s="1" t="s">
        <v>396</v>
      </c>
      <c r="O713" s="1" t="s">
        <v>397</v>
      </c>
      <c r="P713" s="1" t="s">
        <v>69</v>
      </c>
      <c r="Q713" s="1" t="s">
        <v>1008</v>
      </c>
      <c r="R713" s="24" t="s">
        <v>913</v>
      </c>
      <c r="S713" s="172">
        <v>61500</v>
      </c>
      <c r="T713" s="172">
        <v>61650</v>
      </c>
      <c r="U713" s="172"/>
      <c r="V713" s="45" t="str">
        <f>IFERROR(IF(U713-T713 &lt;= 0, "", U713-T713), "")</f>
        <v/>
      </c>
      <c r="W713" s="1" t="s">
        <v>65</v>
      </c>
      <c r="X713" s="1" t="s">
        <v>155</v>
      </c>
      <c r="Y713" s="339">
        <v>25813</v>
      </c>
      <c r="Z713" s="175">
        <v>485.47</v>
      </c>
      <c r="AA713" s="173">
        <f>Tabela13[[#This Row],[VALOR/UN]]*Tabela13[[#This Row],[QUAN]]</f>
        <v>970.94</v>
      </c>
      <c r="AB713" s="251" t="str">
        <f>IFERROR(Tabela13[[#This Row],[TOTAL]]/Tabela13[[#This Row],[Km Rodado]],"")</f>
        <v/>
      </c>
    </row>
    <row r="714" spans="1:28" ht="13.5" hidden="1" customHeight="1">
      <c r="A714" s="30" t="s">
        <v>1087</v>
      </c>
      <c r="B714" s="30" t="s">
        <v>1088</v>
      </c>
      <c r="C714" s="30" t="s">
        <v>415</v>
      </c>
      <c r="D714" s="53">
        <v>45264</v>
      </c>
      <c r="E714" s="53">
        <v>45267</v>
      </c>
      <c r="F714" s="7" t="s">
        <v>335</v>
      </c>
      <c r="G714" s="1" t="s">
        <v>58</v>
      </c>
      <c r="H714" s="1" t="s">
        <v>5</v>
      </c>
      <c r="I714" s="351" t="s">
        <v>104</v>
      </c>
      <c r="J714" s="1">
        <v>2</v>
      </c>
      <c r="K714" s="1">
        <v>16</v>
      </c>
      <c r="L714" s="1" t="s">
        <v>24</v>
      </c>
      <c r="M714" s="1" t="s">
        <v>60</v>
      </c>
      <c r="N714" s="1" t="s">
        <v>396</v>
      </c>
      <c r="O714" s="1" t="s">
        <v>397</v>
      </c>
      <c r="P714" s="1" t="s">
        <v>69</v>
      </c>
      <c r="Q714" s="1" t="s">
        <v>1008</v>
      </c>
      <c r="R714" s="24" t="s">
        <v>913</v>
      </c>
      <c r="S714" s="172">
        <v>61500</v>
      </c>
      <c r="T714" s="172">
        <v>61650</v>
      </c>
      <c r="U714" s="172"/>
      <c r="V714" s="45" t="str">
        <f>IFERROR(IF(U714-T714 &lt;= 0, "", U714-T714), "")</f>
        <v/>
      </c>
      <c r="W714" s="1" t="s">
        <v>65</v>
      </c>
      <c r="X714" s="1" t="s">
        <v>155</v>
      </c>
      <c r="Y714" s="339" t="s">
        <v>1074</v>
      </c>
      <c r="Z714" s="175">
        <v>485.47</v>
      </c>
      <c r="AA714" s="173">
        <f>Tabela13[[#This Row],[VALOR/UN]]*Tabela13[[#This Row],[QUAN]]</f>
        <v>970.94</v>
      </c>
      <c r="AB714" s="251" t="str">
        <f>IFERROR(Tabela13[[#This Row],[TOTAL]]/Tabela13[[#This Row],[Km Rodado]],"")</f>
        <v/>
      </c>
    </row>
    <row r="715" spans="1:28" ht="13.5" hidden="1" customHeight="1">
      <c r="A715" s="30" t="s">
        <v>1089</v>
      </c>
      <c r="B715" s="30" t="s">
        <v>1045</v>
      </c>
      <c r="C715" s="30" t="s">
        <v>415</v>
      </c>
      <c r="D715" s="53">
        <v>45264</v>
      </c>
      <c r="E715" s="53">
        <v>45269</v>
      </c>
      <c r="F715" s="7" t="s">
        <v>335</v>
      </c>
      <c r="G715" s="1" t="s">
        <v>58</v>
      </c>
      <c r="H715" s="1" t="s">
        <v>5</v>
      </c>
      <c r="I715" s="351" t="s">
        <v>83</v>
      </c>
      <c r="J715" s="1">
        <v>2</v>
      </c>
      <c r="K715" s="1">
        <v>16</v>
      </c>
      <c r="L715" s="1" t="s">
        <v>22</v>
      </c>
      <c r="M715" s="1" t="s">
        <v>60</v>
      </c>
      <c r="N715" s="1" t="s">
        <v>396</v>
      </c>
      <c r="O715" s="1" t="s">
        <v>397</v>
      </c>
      <c r="P715" s="1" t="s">
        <v>69</v>
      </c>
      <c r="Q715" s="1" t="s">
        <v>1008</v>
      </c>
      <c r="R715" s="24" t="s">
        <v>237</v>
      </c>
      <c r="S715" s="172">
        <v>115395</v>
      </c>
      <c r="T715" s="172">
        <v>115404</v>
      </c>
      <c r="U715" s="172"/>
      <c r="V715" s="45" t="str">
        <f>IFERROR(IF(U715-T715 &lt;= 0, "", U715-T715), "")</f>
        <v/>
      </c>
      <c r="W715" s="1" t="s">
        <v>65</v>
      </c>
      <c r="X715" s="1" t="s">
        <v>155</v>
      </c>
      <c r="Y715" s="339" t="s">
        <v>1074</v>
      </c>
      <c r="Z715" s="175">
        <v>485.47</v>
      </c>
      <c r="AA715" s="173">
        <f>Tabela13[[#This Row],[VALOR/UN]]*Tabela13[[#This Row],[QUAN]]</f>
        <v>970.94</v>
      </c>
      <c r="AB715" s="251" t="str">
        <f>IFERROR(Tabela13[[#This Row],[TOTAL]]/Tabela13[[#This Row],[Km Rodado]],"")</f>
        <v/>
      </c>
    </row>
    <row r="716" spans="1:28" ht="13.5" hidden="1" customHeight="1">
      <c r="A716" s="30" t="s">
        <v>1090</v>
      </c>
      <c r="B716" s="30" t="s">
        <v>1045</v>
      </c>
      <c r="C716" s="30" t="s">
        <v>415</v>
      </c>
      <c r="D716" s="53">
        <v>45264</v>
      </c>
      <c r="E716" s="53">
        <v>45269</v>
      </c>
      <c r="F716" s="7" t="s">
        <v>335</v>
      </c>
      <c r="G716" s="1" t="s">
        <v>58</v>
      </c>
      <c r="H716" s="1" t="s">
        <v>5</v>
      </c>
      <c r="I716" s="351" t="s">
        <v>83</v>
      </c>
      <c r="J716" s="1">
        <v>2</v>
      </c>
      <c r="K716" s="1">
        <v>16</v>
      </c>
      <c r="L716" s="1" t="s">
        <v>24</v>
      </c>
      <c r="M716" s="1" t="s">
        <v>60</v>
      </c>
      <c r="N716" s="1" t="s">
        <v>396</v>
      </c>
      <c r="O716" s="1" t="s">
        <v>397</v>
      </c>
      <c r="P716" s="1" t="s">
        <v>69</v>
      </c>
      <c r="Q716" s="1" t="s">
        <v>1008</v>
      </c>
      <c r="R716" s="24" t="s">
        <v>237</v>
      </c>
      <c r="S716" s="172">
        <v>115395</v>
      </c>
      <c r="T716" s="172">
        <v>115404</v>
      </c>
      <c r="U716" s="172"/>
      <c r="V716" s="45" t="str">
        <f>IFERROR(IF(U716-T716 &lt;= 0, "", U716-T716), "")</f>
        <v/>
      </c>
      <c r="W716" s="1" t="s">
        <v>65</v>
      </c>
      <c r="X716" s="1" t="s">
        <v>155</v>
      </c>
      <c r="Y716" s="339" t="s">
        <v>1074</v>
      </c>
      <c r="Z716" s="175">
        <v>485.47</v>
      </c>
      <c r="AA716" s="173">
        <f>Tabela13[[#This Row],[VALOR/UN]]*Tabela13[[#This Row],[QUAN]]</f>
        <v>970.94</v>
      </c>
      <c r="AB716" s="251" t="str">
        <f>IFERROR(Tabela13[[#This Row],[TOTAL]]/Tabela13[[#This Row],[Km Rodado]],"")</f>
        <v/>
      </c>
    </row>
    <row r="717" spans="1:28" ht="12.75" hidden="1" customHeight="1">
      <c r="A717" s="30" t="s">
        <v>1091</v>
      </c>
      <c r="B717" s="30" t="s">
        <v>1045</v>
      </c>
      <c r="C717" s="30" t="s">
        <v>415</v>
      </c>
      <c r="D717" s="53">
        <v>45264</v>
      </c>
      <c r="F717" s="7" t="s">
        <v>335</v>
      </c>
      <c r="G717" s="1" t="s">
        <v>58</v>
      </c>
      <c r="H717" s="1" t="s">
        <v>14</v>
      </c>
      <c r="I717" s="351" t="s">
        <v>132</v>
      </c>
      <c r="J717" s="1">
        <v>2</v>
      </c>
      <c r="K717" s="1">
        <v>16</v>
      </c>
      <c r="L717" s="1" t="s">
        <v>22</v>
      </c>
      <c r="M717" s="1" t="s">
        <v>60</v>
      </c>
      <c r="N717" s="1" t="s">
        <v>396</v>
      </c>
      <c r="O717" s="1" t="s">
        <v>397</v>
      </c>
      <c r="P717" s="1" t="s">
        <v>69</v>
      </c>
      <c r="Q717" s="1" t="s">
        <v>1008</v>
      </c>
      <c r="R717" s="24" t="s">
        <v>494</v>
      </c>
      <c r="S717" s="172">
        <v>26112</v>
      </c>
      <c r="T717" s="172"/>
      <c r="U717" s="172"/>
      <c r="V717" s="45" t="str">
        <f>IFERROR(IF(U717-T717 &lt;= 0, "", U717-T717), "")</f>
        <v/>
      </c>
      <c r="W717" s="1" t="s">
        <v>65</v>
      </c>
      <c r="X717" s="1" t="s">
        <v>155</v>
      </c>
      <c r="Y717" s="339" t="s">
        <v>1074</v>
      </c>
      <c r="Z717" s="175">
        <v>485.47</v>
      </c>
      <c r="AA717" s="173">
        <f>Tabela13[[#This Row],[VALOR/UN]]*Tabela13[[#This Row],[QUAN]]</f>
        <v>970.94</v>
      </c>
      <c r="AB717" s="251" t="str">
        <f>IFERROR(Tabela13[[#This Row],[TOTAL]]/Tabela13[[#This Row],[Km Rodado]],"")</f>
        <v/>
      </c>
    </row>
    <row r="718" spans="1:28" hidden="1">
      <c r="A718" s="30" t="s">
        <v>1092</v>
      </c>
      <c r="B718" s="30" t="s">
        <v>1045</v>
      </c>
      <c r="C718" s="30" t="s">
        <v>415</v>
      </c>
      <c r="D718" s="53">
        <v>45264</v>
      </c>
      <c r="E718" s="53">
        <v>45275</v>
      </c>
      <c r="F718" s="7" t="s">
        <v>335</v>
      </c>
      <c r="G718" s="1" t="s">
        <v>58</v>
      </c>
      <c r="H718" s="1" t="s">
        <v>5</v>
      </c>
      <c r="I718" s="351" t="s">
        <v>83</v>
      </c>
      <c r="J718" s="1">
        <v>2</v>
      </c>
      <c r="K718" s="1">
        <v>16</v>
      </c>
      <c r="L718" s="1" t="s">
        <v>22</v>
      </c>
      <c r="M718" s="1" t="s">
        <v>60</v>
      </c>
      <c r="N718" s="1" t="s">
        <v>396</v>
      </c>
      <c r="O718" s="1" t="s">
        <v>397</v>
      </c>
      <c r="P718" s="1" t="s">
        <v>69</v>
      </c>
      <c r="Q718" s="1" t="s">
        <v>1008</v>
      </c>
      <c r="R718" s="24" t="s">
        <v>1093</v>
      </c>
      <c r="S718" s="172">
        <v>58245</v>
      </c>
      <c r="T718" s="172">
        <v>59139</v>
      </c>
      <c r="U718" s="172"/>
      <c r="V718" s="45" t="str">
        <f>IFERROR(IF(U718-T718 &lt;= 0, "", U718-T718), "")</f>
        <v/>
      </c>
      <c r="W718" s="1" t="s">
        <v>65</v>
      </c>
      <c r="X718" s="1" t="s">
        <v>155</v>
      </c>
      <c r="Y718" s="339" t="s">
        <v>1074</v>
      </c>
      <c r="Z718" s="175">
        <v>485.47</v>
      </c>
      <c r="AA718" s="173">
        <f>Tabela13[[#This Row],[VALOR/UN]]*Tabela13[[#This Row],[QUAN]]</f>
        <v>970.94</v>
      </c>
      <c r="AB718" s="251" t="str">
        <f>IFERROR(Tabela13[[#This Row],[TOTAL]]/Tabela13[[#This Row],[Km Rodado]],"")</f>
        <v/>
      </c>
    </row>
    <row r="719" spans="1:28" hidden="1">
      <c r="A719" s="30" t="s">
        <v>1094</v>
      </c>
      <c r="B719" s="30" t="s">
        <v>1045</v>
      </c>
      <c r="C719" s="30" t="s">
        <v>415</v>
      </c>
      <c r="D719" s="53">
        <v>45264</v>
      </c>
      <c r="E719" s="53">
        <v>45275</v>
      </c>
      <c r="F719" s="7" t="s">
        <v>335</v>
      </c>
      <c r="G719" s="1" t="s">
        <v>58</v>
      </c>
      <c r="H719" s="1" t="s">
        <v>5</v>
      </c>
      <c r="I719" s="351" t="s">
        <v>83</v>
      </c>
      <c r="J719" s="1">
        <v>2</v>
      </c>
      <c r="K719" s="1">
        <v>16</v>
      </c>
      <c r="L719" s="1" t="s">
        <v>24</v>
      </c>
      <c r="M719" s="1" t="s">
        <v>60</v>
      </c>
      <c r="N719" s="1" t="s">
        <v>396</v>
      </c>
      <c r="O719" s="1" t="s">
        <v>397</v>
      </c>
      <c r="P719" s="1" t="s">
        <v>69</v>
      </c>
      <c r="Q719" s="1" t="s">
        <v>1008</v>
      </c>
      <c r="R719" s="24" t="s">
        <v>1093</v>
      </c>
      <c r="S719" s="172">
        <v>58245</v>
      </c>
      <c r="T719" s="172">
        <v>59139</v>
      </c>
      <c r="U719" s="172"/>
      <c r="V719" s="45" t="str">
        <f>IFERROR(IF(U719-T719 &lt;= 0, "", U719-T719), "")</f>
        <v/>
      </c>
      <c r="W719" s="1" t="s">
        <v>65</v>
      </c>
      <c r="X719" s="1" t="s">
        <v>155</v>
      </c>
      <c r="Y719" s="339" t="s">
        <v>1074</v>
      </c>
      <c r="Z719" s="175">
        <v>485.47</v>
      </c>
      <c r="AA719" s="173">
        <f>Tabela13[[#This Row],[VALOR/UN]]*Tabela13[[#This Row],[QUAN]]</f>
        <v>970.94</v>
      </c>
      <c r="AB719" s="251" t="str">
        <f>IFERROR(Tabela13[[#This Row],[TOTAL]]/Tabela13[[#This Row],[Km Rodado]],"")</f>
        <v/>
      </c>
    </row>
    <row r="720" spans="1:28" hidden="1">
      <c r="A720" s="30" t="s">
        <v>1095</v>
      </c>
      <c r="B720" s="30" t="s">
        <v>884</v>
      </c>
      <c r="C720" s="30" t="s">
        <v>415</v>
      </c>
      <c r="D720" s="53">
        <v>45264</v>
      </c>
      <c r="E720" s="53">
        <v>45279</v>
      </c>
      <c r="F720" s="7" t="s">
        <v>335</v>
      </c>
      <c r="G720" s="1" t="s">
        <v>58</v>
      </c>
      <c r="H720" s="1" t="s">
        <v>5</v>
      </c>
      <c r="I720" s="351" t="s">
        <v>96</v>
      </c>
      <c r="J720" s="1">
        <v>2</v>
      </c>
      <c r="K720" s="1">
        <v>15</v>
      </c>
      <c r="L720" s="1" t="s">
        <v>22</v>
      </c>
      <c r="M720" s="1" t="s">
        <v>75</v>
      </c>
      <c r="N720" s="1" t="s">
        <v>153</v>
      </c>
      <c r="O720" s="1" t="s">
        <v>474</v>
      </c>
      <c r="P720" s="1" t="s">
        <v>69</v>
      </c>
      <c r="Q720" s="1" t="s">
        <v>77</v>
      </c>
      <c r="R720" s="225" t="s">
        <v>547</v>
      </c>
      <c r="S720" s="172">
        <v>78111</v>
      </c>
      <c r="T720" s="172">
        <v>79099</v>
      </c>
      <c r="U720" s="172"/>
      <c r="V720" s="45" t="str">
        <f>IFERROR(IF(U720-T720 &lt;= 0, "", U720-T720), "")</f>
        <v/>
      </c>
      <c r="W720" s="1" t="s">
        <v>65</v>
      </c>
      <c r="X720" s="1" t="s">
        <v>155</v>
      </c>
      <c r="Y720" s="339" t="s">
        <v>1060</v>
      </c>
      <c r="Z720" s="175">
        <v>261.91000000000003</v>
      </c>
      <c r="AA720" s="173">
        <f>Tabela13[[#This Row],[VALOR/UN]]*Tabela13[[#This Row],[QUAN]]</f>
        <v>523.82000000000005</v>
      </c>
      <c r="AB720" s="251" t="str">
        <f>IFERROR(Tabela13[[#This Row],[TOTAL]]/Tabela13[[#This Row],[Km Rodado]],"")</f>
        <v/>
      </c>
    </row>
    <row r="721" spans="1:28" hidden="1">
      <c r="A721" s="30" t="s">
        <v>1096</v>
      </c>
      <c r="B721" s="30" t="s">
        <v>884</v>
      </c>
      <c r="C721" s="30" t="s">
        <v>415</v>
      </c>
      <c r="D721" s="53">
        <v>45264</v>
      </c>
      <c r="E721" s="53">
        <v>45279</v>
      </c>
      <c r="F721" s="7" t="s">
        <v>335</v>
      </c>
      <c r="G721" s="1" t="s">
        <v>58</v>
      </c>
      <c r="H721" s="1" t="s">
        <v>5</v>
      </c>
      <c r="I721" s="351" t="s">
        <v>96</v>
      </c>
      <c r="J721" s="1">
        <v>2</v>
      </c>
      <c r="K721" s="1">
        <v>15</v>
      </c>
      <c r="L721" s="1" t="s">
        <v>24</v>
      </c>
      <c r="M721" s="1" t="s">
        <v>75</v>
      </c>
      <c r="N721" s="1" t="s">
        <v>153</v>
      </c>
      <c r="O721" s="1" t="s">
        <v>474</v>
      </c>
      <c r="P721" s="1" t="s">
        <v>69</v>
      </c>
      <c r="Q721" s="1" t="s">
        <v>77</v>
      </c>
      <c r="R721" s="225" t="s">
        <v>547</v>
      </c>
      <c r="S721" s="172">
        <v>78111</v>
      </c>
      <c r="T721" s="172">
        <v>79099</v>
      </c>
      <c r="U721" s="172"/>
      <c r="V721" s="45" t="str">
        <f>IFERROR(IF(U721-T721 &lt;= 0, "", U721-T721), "")</f>
        <v/>
      </c>
      <c r="W721" s="1" t="s">
        <v>65</v>
      </c>
      <c r="X721" s="1" t="s">
        <v>155</v>
      </c>
      <c r="Y721" s="339" t="s">
        <v>1060</v>
      </c>
      <c r="Z721" s="175">
        <v>261.91000000000003</v>
      </c>
      <c r="AA721" s="173">
        <f>Tabela13[[#This Row],[VALOR/UN]]*Tabela13[[#This Row],[QUAN]]</f>
        <v>523.82000000000005</v>
      </c>
      <c r="AB721" s="251" t="str">
        <f>IFERROR(Tabela13[[#This Row],[TOTAL]]/Tabela13[[#This Row],[Km Rodado]],"")</f>
        <v/>
      </c>
    </row>
    <row r="722" spans="1:28" hidden="1">
      <c r="A722" s="30" t="s">
        <v>1097</v>
      </c>
      <c r="B722" s="30" t="s">
        <v>1062</v>
      </c>
      <c r="C722" s="30" t="s">
        <v>415</v>
      </c>
      <c r="D722" s="53">
        <v>45264</v>
      </c>
      <c r="F722" s="7" t="s">
        <v>335</v>
      </c>
      <c r="G722" s="1" t="s">
        <v>58</v>
      </c>
      <c r="H722" s="1" t="s">
        <v>5</v>
      </c>
      <c r="I722" s="351" t="s">
        <v>83</v>
      </c>
      <c r="J722" s="1">
        <v>2</v>
      </c>
      <c r="K722" s="1">
        <v>15</v>
      </c>
      <c r="L722" s="1" t="s">
        <v>22</v>
      </c>
      <c r="M722" s="1" t="s">
        <v>75</v>
      </c>
      <c r="N722" s="1" t="s">
        <v>153</v>
      </c>
      <c r="O722" s="1" t="s">
        <v>474</v>
      </c>
      <c r="P722" s="1" t="s">
        <v>69</v>
      </c>
      <c r="Q722" s="1" t="s">
        <v>77</v>
      </c>
      <c r="R722" s="24" t="s">
        <v>1098</v>
      </c>
      <c r="S722" s="172">
        <v>27451</v>
      </c>
      <c r="T722" s="172"/>
      <c r="U722" s="172"/>
      <c r="V722" s="45" t="str">
        <f>IFERROR(IF(U722-T722 &lt;= 0, "", U722-T722), "")</f>
        <v/>
      </c>
      <c r="W722" s="1" t="s">
        <v>65</v>
      </c>
      <c r="X722" s="1" t="s">
        <v>155</v>
      </c>
      <c r="Y722" s="339" t="s">
        <v>1060</v>
      </c>
      <c r="Z722" s="175">
        <v>261.91000000000003</v>
      </c>
      <c r="AA722" s="173">
        <f>Tabela13[[#This Row],[VALOR/UN]]*Tabela13[[#This Row],[QUAN]]</f>
        <v>523.82000000000005</v>
      </c>
      <c r="AB722" s="251" t="str">
        <f>IFERROR(Tabela13[[#This Row],[TOTAL]]/Tabela13[[#This Row],[Km Rodado]],"")</f>
        <v/>
      </c>
    </row>
    <row r="723" spans="1:28" ht="13.5" hidden="1" customHeight="1">
      <c r="A723" s="30" t="s">
        <v>1099</v>
      </c>
      <c r="B723" s="30" t="s">
        <v>1079</v>
      </c>
      <c r="C723" s="30" t="s">
        <v>415</v>
      </c>
      <c r="D723" s="53">
        <v>45264</v>
      </c>
      <c r="F723" s="7" t="s">
        <v>335</v>
      </c>
      <c r="G723" s="1" t="s">
        <v>58</v>
      </c>
      <c r="H723" s="1" t="s">
        <v>5</v>
      </c>
      <c r="I723" s="351" t="s">
        <v>83</v>
      </c>
      <c r="J723" s="1">
        <v>2</v>
      </c>
      <c r="K723" s="1">
        <v>15</v>
      </c>
      <c r="L723" s="1" t="s">
        <v>24</v>
      </c>
      <c r="M723" s="1" t="s">
        <v>75</v>
      </c>
      <c r="N723" s="1" t="s">
        <v>153</v>
      </c>
      <c r="O723" s="1" t="s">
        <v>474</v>
      </c>
      <c r="P723" s="1" t="s">
        <v>69</v>
      </c>
      <c r="Q723" s="1" t="s">
        <v>77</v>
      </c>
      <c r="R723" s="24" t="s">
        <v>1098</v>
      </c>
      <c r="S723" s="172">
        <v>27451</v>
      </c>
      <c r="T723" s="172"/>
      <c r="U723" s="172"/>
      <c r="V723" s="45" t="str">
        <f>IFERROR(IF(U723-T723 &lt;= 0, "", U723-T723), "")</f>
        <v/>
      </c>
      <c r="W723" s="1" t="s">
        <v>65</v>
      </c>
      <c r="X723" s="1" t="s">
        <v>155</v>
      </c>
      <c r="Y723" s="339" t="s">
        <v>1060</v>
      </c>
      <c r="Z723" s="175">
        <v>261.91000000000003</v>
      </c>
      <c r="AA723" s="173">
        <f>Tabela13[[#This Row],[VALOR/UN]]*Tabela13[[#This Row],[QUAN]]</f>
        <v>523.82000000000005</v>
      </c>
      <c r="AB723" s="251" t="str">
        <f>IFERROR(Tabela13[[#This Row],[TOTAL]]/Tabela13[[#This Row],[Km Rodado]],"")</f>
        <v/>
      </c>
    </row>
    <row r="724" spans="1:28" ht="13.5" hidden="1" customHeight="1">
      <c r="A724" s="30" t="s">
        <v>1100</v>
      </c>
      <c r="B724" s="30" t="s">
        <v>1045</v>
      </c>
      <c r="C724" s="30" t="s">
        <v>415</v>
      </c>
      <c r="D724" s="53">
        <v>45266</v>
      </c>
      <c r="F724" s="7" t="s">
        <v>335</v>
      </c>
      <c r="G724" s="1" t="s">
        <v>58</v>
      </c>
      <c r="H724" s="1" t="s">
        <v>12</v>
      </c>
      <c r="I724" s="351" t="s">
        <v>99</v>
      </c>
      <c r="J724" s="1">
        <v>2</v>
      </c>
      <c r="K724" s="1">
        <v>16</v>
      </c>
      <c r="L724" s="1" t="s">
        <v>22</v>
      </c>
      <c r="M724" s="1" t="s">
        <v>60</v>
      </c>
      <c r="N724" s="1" t="s">
        <v>396</v>
      </c>
      <c r="O724" s="1" t="s">
        <v>397</v>
      </c>
      <c r="P724" s="1" t="s">
        <v>69</v>
      </c>
      <c r="Q724" s="1" t="s">
        <v>1008</v>
      </c>
      <c r="R724" s="24" t="s">
        <v>969</v>
      </c>
      <c r="S724" s="172">
        <v>39000</v>
      </c>
      <c r="T724" s="172"/>
      <c r="U724" s="172"/>
      <c r="V724" s="45" t="str">
        <f>IFERROR(IF(U724-T724 &lt;= 0, "", U724-T724), "")</f>
        <v/>
      </c>
      <c r="W724" s="1" t="s">
        <v>65</v>
      </c>
      <c r="X724" s="1" t="s">
        <v>155</v>
      </c>
      <c r="Y724" s="339" t="s">
        <v>1074</v>
      </c>
      <c r="Z724" s="175">
        <v>485.47</v>
      </c>
      <c r="AA724" s="173">
        <f>Tabela13[[#This Row],[VALOR/UN]]*Tabela13[[#This Row],[QUAN]]</f>
        <v>970.94</v>
      </c>
      <c r="AB724" s="251" t="str">
        <f>IFERROR(Tabela13[[#This Row],[TOTAL]]/Tabela13[[#This Row],[Km Rodado]],"")</f>
        <v/>
      </c>
    </row>
    <row r="725" spans="1:28" hidden="1">
      <c r="A725" s="30" t="s">
        <v>1101</v>
      </c>
      <c r="B725" s="30" t="s">
        <v>1102</v>
      </c>
      <c r="C725" s="186" t="s">
        <v>415</v>
      </c>
      <c r="D725" s="53">
        <v>45267</v>
      </c>
      <c r="F725" s="7" t="s">
        <v>335</v>
      </c>
      <c r="G725" s="1" t="s">
        <v>58</v>
      </c>
      <c r="H725" s="1" t="s">
        <v>5</v>
      </c>
      <c r="I725" s="351" t="s">
        <v>59</v>
      </c>
      <c r="J725" s="1">
        <v>1</v>
      </c>
      <c r="K725" s="1" t="s">
        <v>39</v>
      </c>
      <c r="L725" s="1" t="s">
        <v>24</v>
      </c>
      <c r="M725" s="1" t="s">
        <v>595</v>
      </c>
      <c r="N725" s="1" t="s">
        <v>1103</v>
      </c>
      <c r="O725" s="1" t="s">
        <v>1103</v>
      </c>
      <c r="P725" s="1" t="s">
        <v>62</v>
      </c>
      <c r="Q725" s="1" t="s">
        <v>597</v>
      </c>
      <c r="R725" s="225" t="s">
        <v>1104</v>
      </c>
      <c r="S725" s="172">
        <v>202695</v>
      </c>
      <c r="T725" s="172"/>
      <c r="U725" s="172"/>
      <c r="V725" s="45" t="str">
        <f>IFERROR(IF(U725-T725 &lt;= 0, "", U725-T725), "")</f>
        <v/>
      </c>
      <c r="X725" s="1" t="s">
        <v>599</v>
      </c>
      <c r="Y725" s="339">
        <v>47687</v>
      </c>
      <c r="Z725" s="175">
        <v>550</v>
      </c>
      <c r="AA725" s="173">
        <f>Tabela13[[#This Row],[VALOR/UN]]*Tabela13[[#This Row],[QUAN]]</f>
        <v>550</v>
      </c>
      <c r="AB725" s="251" t="str">
        <f>IFERROR(Tabela13[[#This Row],[TOTAL]]/Tabela13[[#This Row],[Km Rodado]],"")</f>
        <v/>
      </c>
    </row>
    <row r="726" spans="1:28" hidden="1">
      <c r="A726" s="30" t="s">
        <v>1105</v>
      </c>
      <c r="B726" s="30" t="s">
        <v>1106</v>
      </c>
      <c r="C726" s="186" t="s">
        <v>415</v>
      </c>
      <c r="D726" s="53">
        <v>45267</v>
      </c>
      <c r="F726" s="7" t="s">
        <v>335</v>
      </c>
      <c r="G726" s="1" t="s">
        <v>58</v>
      </c>
      <c r="H726" s="1" t="s">
        <v>5</v>
      </c>
      <c r="I726" s="351" t="s">
        <v>59</v>
      </c>
      <c r="J726" s="1">
        <v>2</v>
      </c>
      <c r="K726" s="1">
        <v>16</v>
      </c>
      <c r="L726" s="1" t="s">
        <v>24</v>
      </c>
      <c r="M726" s="1" t="s">
        <v>60</v>
      </c>
      <c r="N726" s="1" t="s">
        <v>396</v>
      </c>
      <c r="O726" s="1" t="s">
        <v>397</v>
      </c>
      <c r="P726" s="1" t="s">
        <v>69</v>
      </c>
      <c r="Q726" s="1" t="s">
        <v>1008</v>
      </c>
      <c r="R726" s="24" t="s">
        <v>385</v>
      </c>
      <c r="S726" s="172">
        <v>167694</v>
      </c>
      <c r="T726" s="172"/>
      <c r="U726" s="172"/>
      <c r="V726" s="45" t="str">
        <f>IFERROR(IF(U726-T726 &lt;= 0, "", U726-T726), "")</f>
        <v/>
      </c>
      <c r="W726" s="1" t="s">
        <v>65</v>
      </c>
      <c r="X726" s="1" t="s">
        <v>155</v>
      </c>
      <c r="Y726" s="339">
        <v>25813</v>
      </c>
      <c r="Z726" s="175">
        <v>485.47</v>
      </c>
      <c r="AA726" s="173">
        <f>Tabela13[[#This Row],[VALOR/UN]]*Tabela13[[#This Row],[QUAN]]</f>
        <v>970.94</v>
      </c>
      <c r="AB726" s="251" t="str">
        <f>IFERROR(Tabela13[[#This Row],[TOTAL]]/Tabela13[[#This Row],[Km Rodado]],"")</f>
        <v/>
      </c>
    </row>
    <row r="727" spans="1:28" hidden="1">
      <c r="A727" s="30" t="s">
        <v>1107</v>
      </c>
      <c r="B727" s="30" t="s">
        <v>1106</v>
      </c>
      <c r="C727" s="186" t="s">
        <v>415</v>
      </c>
      <c r="D727" s="53">
        <v>45267</v>
      </c>
      <c r="F727" s="7" t="s">
        <v>335</v>
      </c>
      <c r="G727" s="1" t="s">
        <v>58</v>
      </c>
      <c r="H727" s="1" t="s">
        <v>5</v>
      </c>
      <c r="I727" s="351" t="s">
        <v>59</v>
      </c>
      <c r="J727" s="1">
        <v>2</v>
      </c>
      <c r="K727" s="1">
        <v>16</v>
      </c>
      <c r="L727" s="1" t="s">
        <v>22</v>
      </c>
      <c r="M727" s="1" t="s">
        <v>60</v>
      </c>
      <c r="N727" s="1" t="s">
        <v>396</v>
      </c>
      <c r="O727" s="1" t="s">
        <v>397</v>
      </c>
      <c r="P727" s="1" t="s">
        <v>69</v>
      </c>
      <c r="Q727" s="1" t="s">
        <v>1008</v>
      </c>
      <c r="R727" s="24" t="s">
        <v>385</v>
      </c>
      <c r="S727" s="172">
        <v>167694</v>
      </c>
      <c r="T727" s="172"/>
      <c r="U727" s="172"/>
      <c r="V727" s="45" t="str">
        <f>IFERROR(IF(U727-T727 &lt;= 0, "", U727-T727), "")</f>
        <v/>
      </c>
      <c r="W727" s="1" t="s">
        <v>65</v>
      </c>
      <c r="X727" s="1" t="s">
        <v>155</v>
      </c>
      <c r="Y727" s="339">
        <v>25813</v>
      </c>
      <c r="Z727" s="175">
        <v>485.47</v>
      </c>
      <c r="AA727" s="173">
        <f>Tabela13[[#This Row],[VALOR/UN]]*Tabela13[[#This Row],[QUAN]]</f>
        <v>970.94</v>
      </c>
      <c r="AB727" s="251" t="str">
        <f>IFERROR(Tabela13[[#This Row],[TOTAL]]/Tabela13[[#This Row],[Km Rodado]],"")</f>
        <v/>
      </c>
    </row>
    <row r="728" spans="1:28" hidden="1">
      <c r="A728" s="30" t="s">
        <v>1108</v>
      </c>
      <c r="B728" s="30" t="s">
        <v>1109</v>
      </c>
      <c r="C728" s="30" t="s">
        <v>415</v>
      </c>
      <c r="D728" s="53">
        <v>45267</v>
      </c>
      <c r="F728" s="7" t="s">
        <v>335</v>
      </c>
      <c r="G728" s="1" t="s">
        <v>58</v>
      </c>
      <c r="H728" s="1" t="s">
        <v>5</v>
      </c>
      <c r="I728" s="351" t="s">
        <v>59</v>
      </c>
      <c r="J728" s="1">
        <v>2</v>
      </c>
      <c r="K728" s="1">
        <v>16</v>
      </c>
      <c r="L728" s="1" t="s">
        <v>22</v>
      </c>
      <c r="M728" s="1" t="s">
        <v>60</v>
      </c>
      <c r="N728" s="1" t="s">
        <v>67</v>
      </c>
      <c r="O728" s="1" t="s">
        <v>68</v>
      </c>
      <c r="P728" s="1" t="s">
        <v>69</v>
      </c>
      <c r="Q728" s="1" t="s">
        <v>1008</v>
      </c>
      <c r="R728" s="24" t="s">
        <v>400</v>
      </c>
      <c r="S728" s="172">
        <v>167694</v>
      </c>
      <c r="T728" s="172"/>
      <c r="U728" s="172"/>
      <c r="V728" s="45" t="str">
        <f>IFERROR(IF(U728-T728 &lt;= 0, "", U728-T728), "")</f>
        <v/>
      </c>
      <c r="W728" s="1" t="s">
        <v>65</v>
      </c>
      <c r="X728" s="1" t="s">
        <v>71</v>
      </c>
      <c r="Y728" s="339">
        <v>1844</v>
      </c>
      <c r="Z728" s="175">
        <v>537</v>
      </c>
      <c r="AA728" s="173">
        <f>Tabela13[[#This Row],[VALOR/UN]]*Tabela13[[#This Row],[QUAN]]</f>
        <v>1074</v>
      </c>
      <c r="AB728" s="251" t="str">
        <f>IFERROR(Tabela13[[#This Row],[TOTAL]]/Tabela13[[#This Row],[Km Rodado]],"")</f>
        <v/>
      </c>
    </row>
    <row r="729" spans="1:28" hidden="1">
      <c r="A729" s="30" t="s">
        <v>1110</v>
      </c>
      <c r="B729" s="30" t="s">
        <v>1111</v>
      </c>
      <c r="C729" s="30" t="s">
        <v>415</v>
      </c>
      <c r="D729" s="53">
        <v>45267</v>
      </c>
      <c r="F729" s="7" t="s">
        <v>335</v>
      </c>
      <c r="G729" s="1" t="s">
        <v>58</v>
      </c>
      <c r="H729" s="1" t="s">
        <v>12</v>
      </c>
      <c r="I729" s="351" t="s">
        <v>111</v>
      </c>
      <c r="J729" s="1">
        <v>1</v>
      </c>
      <c r="K729" s="1" t="s">
        <v>7</v>
      </c>
      <c r="L729" s="1" t="s">
        <v>380</v>
      </c>
      <c r="M729" s="1" t="s">
        <v>210</v>
      </c>
      <c r="N729" s="1" t="s">
        <v>604</v>
      </c>
      <c r="O729" s="1" t="s">
        <v>604</v>
      </c>
      <c r="P729" s="1" t="s">
        <v>62</v>
      </c>
      <c r="Q729" s="1" t="s">
        <v>136</v>
      </c>
      <c r="R729" s="157"/>
      <c r="S729" s="172"/>
      <c r="T729" s="172"/>
      <c r="U729" s="172"/>
      <c r="V729" s="45" t="str">
        <f>IFERROR(IF(U729-T729 &lt;= 0, "", U729-T729), "")</f>
        <v/>
      </c>
      <c r="X729" s="1" t="s">
        <v>58</v>
      </c>
      <c r="Y729" s="258" t="s">
        <v>151</v>
      </c>
      <c r="Z729" s="169">
        <v>0</v>
      </c>
      <c r="AA729" s="169">
        <f>Tabela13[[#This Row],[VALOR/UN]]*Tabela13[[#This Row],[QUAN]]</f>
        <v>0</v>
      </c>
      <c r="AB729" s="251" t="str">
        <f>IFERROR(Tabela13[[#This Row],[TOTAL]]/Tabela13[[#This Row],[Km Rodado]],"")</f>
        <v/>
      </c>
    </row>
    <row r="730" spans="1:28" hidden="1">
      <c r="A730" s="30" t="s">
        <v>1112</v>
      </c>
      <c r="B730" s="30" t="s">
        <v>1113</v>
      </c>
      <c r="C730" s="30" t="s">
        <v>415</v>
      </c>
      <c r="D730" s="53">
        <v>45271</v>
      </c>
      <c r="F730" s="7" t="s">
        <v>335</v>
      </c>
      <c r="G730" s="1" t="s">
        <v>58</v>
      </c>
      <c r="H730" s="1" t="s">
        <v>5</v>
      </c>
      <c r="I730" s="351" t="s">
        <v>59</v>
      </c>
      <c r="J730" s="1">
        <v>2</v>
      </c>
      <c r="K730" s="1">
        <v>16</v>
      </c>
      <c r="L730" s="1" t="s">
        <v>22</v>
      </c>
      <c r="M730" s="1" t="s">
        <v>60</v>
      </c>
      <c r="N730" s="1" t="s">
        <v>67</v>
      </c>
      <c r="O730" s="1" t="s">
        <v>68</v>
      </c>
      <c r="P730" s="1" t="s">
        <v>69</v>
      </c>
      <c r="Q730" s="1" t="s">
        <v>1008</v>
      </c>
      <c r="R730" s="24" t="s">
        <v>1114</v>
      </c>
      <c r="S730" s="172">
        <v>93141</v>
      </c>
      <c r="T730" s="172"/>
      <c r="U730" s="172"/>
      <c r="V730" s="45" t="str">
        <f>IFERROR(IF(U730-T730 &lt;= 0, "", U730-T730), "")</f>
        <v/>
      </c>
      <c r="W730" s="1" t="s">
        <v>65</v>
      </c>
      <c r="X730" s="1" t="s">
        <v>71</v>
      </c>
      <c r="Y730" s="339">
        <v>1844</v>
      </c>
      <c r="Z730" s="175">
        <v>537</v>
      </c>
      <c r="AA730" s="173">
        <f>Tabela13[[#This Row],[VALOR/UN]]*Tabela13[[#This Row],[QUAN]]</f>
        <v>1074</v>
      </c>
      <c r="AB730" s="251" t="str">
        <f>IFERROR(Tabela13[[#This Row],[TOTAL]]/Tabela13[[#This Row],[Km Rodado]],"")</f>
        <v/>
      </c>
    </row>
    <row r="731" spans="1:28" hidden="1">
      <c r="A731" s="30" t="s">
        <v>1115</v>
      </c>
      <c r="B731" s="30" t="s">
        <v>1116</v>
      </c>
      <c r="C731" s="30" t="s">
        <v>415</v>
      </c>
      <c r="D731" s="53">
        <v>45271</v>
      </c>
      <c r="F731" s="7" t="s">
        <v>335</v>
      </c>
      <c r="G731" s="1" t="s">
        <v>58</v>
      </c>
      <c r="H731" s="1" t="s">
        <v>5</v>
      </c>
      <c r="I731" s="351" t="s">
        <v>59</v>
      </c>
      <c r="J731" s="1">
        <v>2</v>
      </c>
      <c r="K731" s="1">
        <v>16</v>
      </c>
      <c r="L731" s="1" t="s">
        <v>24</v>
      </c>
      <c r="M731" s="1" t="s">
        <v>60</v>
      </c>
      <c r="N731" s="1" t="s">
        <v>67</v>
      </c>
      <c r="O731" s="1" t="s">
        <v>68</v>
      </c>
      <c r="P731" s="1" t="s">
        <v>69</v>
      </c>
      <c r="Q731" s="1" t="s">
        <v>1008</v>
      </c>
      <c r="R731" s="24" t="s">
        <v>1114</v>
      </c>
      <c r="S731" s="172">
        <v>93141</v>
      </c>
      <c r="T731" s="172"/>
      <c r="U731" s="172"/>
      <c r="V731" s="45" t="str">
        <f>IFERROR(IF(U731-T731 &lt;= 0, "", U731-T731), "")</f>
        <v/>
      </c>
      <c r="W731" s="1" t="s">
        <v>65</v>
      </c>
      <c r="X731" s="1" t="s">
        <v>71</v>
      </c>
      <c r="Y731" s="339">
        <v>1844</v>
      </c>
      <c r="Z731" s="175">
        <v>537</v>
      </c>
      <c r="AA731" s="173">
        <f>Tabela13[[#This Row],[VALOR/UN]]*Tabela13[[#This Row],[QUAN]]</f>
        <v>1074</v>
      </c>
      <c r="AB731" s="251" t="str">
        <f>IFERROR(Tabela13[[#This Row],[TOTAL]]/Tabela13[[#This Row],[Km Rodado]],"")</f>
        <v/>
      </c>
    </row>
    <row r="732" spans="1:28" hidden="1">
      <c r="A732" s="30" t="s">
        <v>1117</v>
      </c>
      <c r="B732" s="30" t="s">
        <v>1085</v>
      </c>
      <c r="C732" s="186" t="s">
        <v>415</v>
      </c>
      <c r="D732" s="53">
        <v>45273</v>
      </c>
      <c r="F732" s="7" t="s">
        <v>335</v>
      </c>
      <c r="G732" s="1" t="s">
        <v>58</v>
      </c>
      <c r="H732" s="1" t="s">
        <v>5</v>
      </c>
      <c r="I732" s="351" t="s">
        <v>104</v>
      </c>
      <c r="J732" s="1">
        <v>2</v>
      </c>
      <c r="K732" s="1">
        <v>16</v>
      </c>
      <c r="L732" s="1" t="s">
        <v>22</v>
      </c>
      <c r="M732" s="1" t="s">
        <v>143</v>
      </c>
      <c r="N732" s="1" t="s">
        <v>396</v>
      </c>
      <c r="O732" s="1" t="s">
        <v>396</v>
      </c>
      <c r="P732" s="1" t="s">
        <v>69</v>
      </c>
      <c r="Q732" s="1" t="s">
        <v>144</v>
      </c>
      <c r="R732" s="24" t="s">
        <v>491</v>
      </c>
      <c r="S732" s="172">
        <v>81900</v>
      </c>
      <c r="T732" s="172"/>
      <c r="U732" s="172"/>
      <c r="V732" s="45" t="str">
        <f>IFERROR(IF(U732-T732 &lt;= 0, "", U732-T732), "")</f>
        <v/>
      </c>
      <c r="W732" s="1" t="s">
        <v>65</v>
      </c>
      <c r="X732" s="1" t="s">
        <v>194</v>
      </c>
      <c r="Y732" s="339">
        <v>151418</v>
      </c>
      <c r="Z732" s="175">
        <v>510</v>
      </c>
      <c r="AA732" s="173">
        <f>Tabela13[[#This Row],[VALOR/UN]]*Tabela13[[#This Row],[QUAN]]</f>
        <v>1020</v>
      </c>
      <c r="AB732" s="251" t="str">
        <f>IFERROR(Tabela13[[#This Row],[TOTAL]]/Tabela13[[#This Row],[Km Rodado]],"")</f>
        <v/>
      </c>
    </row>
    <row r="733" spans="1:28" hidden="1">
      <c r="A733" s="30" t="s">
        <v>1118</v>
      </c>
      <c r="B733" s="30" t="s">
        <v>1119</v>
      </c>
      <c r="C733" s="186" t="s">
        <v>415</v>
      </c>
      <c r="D733" s="53">
        <v>45273</v>
      </c>
      <c r="F733" s="7" t="s">
        <v>335</v>
      </c>
      <c r="G733" s="1" t="s">
        <v>58</v>
      </c>
      <c r="H733" s="1" t="s">
        <v>5</v>
      </c>
      <c r="I733" s="351" t="s">
        <v>104</v>
      </c>
      <c r="J733" s="1">
        <v>2</v>
      </c>
      <c r="K733" s="1">
        <v>16</v>
      </c>
      <c r="L733" s="1" t="s">
        <v>24</v>
      </c>
      <c r="M733" s="1" t="s">
        <v>143</v>
      </c>
      <c r="N733" s="1" t="s">
        <v>396</v>
      </c>
      <c r="O733" s="1" t="s">
        <v>396</v>
      </c>
      <c r="P733" s="1" t="s">
        <v>69</v>
      </c>
      <c r="Q733" s="1" t="s">
        <v>144</v>
      </c>
      <c r="R733" s="24" t="s">
        <v>491</v>
      </c>
      <c r="S733" s="172">
        <v>81900</v>
      </c>
      <c r="T733" s="172"/>
      <c r="U733" s="172"/>
      <c r="V733" s="45" t="str">
        <f>IFERROR(IF(U733-T733 &lt;= 0, "", U733-T733), "")</f>
        <v/>
      </c>
      <c r="W733" s="1" t="s">
        <v>65</v>
      </c>
      <c r="X733" s="1" t="s">
        <v>194</v>
      </c>
      <c r="Y733" s="339">
        <v>151418</v>
      </c>
      <c r="Z733" s="175">
        <v>510</v>
      </c>
      <c r="AA733" s="173">
        <f>Tabela13[[#This Row],[VALOR/UN]]*Tabela13[[#This Row],[QUAN]]</f>
        <v>1020</v>
      </c>
      <c r="AB733" s="251" t="str">
        <f>IFERROR(Tabela13[[#This Row],[TOTAL]]/Tabela13[[#This Row],[Km Rodado]],"")</f>
        <v/>
      </c>
    </row>
    <row r="734" spans="1:28" hidden="1">
      <c r="A734" s="30" t="s">
        <v>1120</v>
      </c>
      <c r="B734" s="30" t="s">
        <v>1121</v>
      </c>
      <c r="C734" s="186" t="s">
        <v>415</v>
      </c>
      <c r="D734" s="53">
        <v>45273</v>
      </c>
      <c r="F734" s="7" t="s">
        <v>335</v>
      </c>
      <c r="G734" s="1" t="s">
        <v>58</v>
      </c>
      <c r="H734" s="1" t="s">
        <v>5</v>
      </c>
      <c r="I734" s="351" t="s">
        <v>80</v>
      </c>
      <c r="J734" s="1">
        <v>2</v>
      </c>
      <c r="K734" s="1">
        <v>16</v>
      </c>
      <c r="L734" s="1" t="s">
        <v>24</v>
      </c>
      <c r="M734" s="1" t="s">
        <v>126</v>
      </c>
      <c r="N734" s="1" t="s">
        <v>181</v>
      </c>
      <c r="O734" s="1" t="s">
        <v>181</v>
      </c>
      <c r="P734" s="1" t="s">
        <v>69</v>
      </c>
      <c r="Q734" s="1" t="s">
        <v>162</v>
      </c>
      <c r="R734" s="255" t="s">
        <v>1122</v>
      </c>
      <c r="S734" s="172">
        <v>171687</v>
      </c>
      <c r="T734" s="172"/>
      <c r="U734" s="172"/>
      <c r="V734" s="45" t="str">
        <f>IFERROR(IF(U734-T734 &lt;= 0, "", U734-T734), "")</f>
        <v/>
      </c>
      <c r="W734" s="1" t="s">
        <v>65</v>
      </c>
      <c r="X734" s="1" t="s">
        <v>155</v>
      </c>
      <c r="Y734" s="339">
        <v>25937</v>
      </c>
      <c r="Z734" s="175">
        <v>453.43</v>
      </c>
      <c r="AA734" s="173">
        <f>Tabela13[[#This Row],[VALOR/UN]]*Tabela13[[#This Row],[QUAN]]</f>
        <v>906.86</v>
      </c>
      <c r="AB734" s="251" t="str">
        <f>IFERROR(Tabela13[[#This Row],[TOTAL]]/Tabela13[[#This Row],[Km Rodado]],"")</f>
        <v/>
      </c>
    </row>
    <row r="735" spans="1:28" hidden="1">
      <c r="A735" s="30" t="s">
        <v>1123</v>
      </c>
      <c r="B735" s="30" t="s">
        <v>1121</v>
      </c>
      <c r="C735" s="186" t="s">
        <v>415</v>
      </c>
      <c r="D735" s="53">
        <v>45273</v>
      </c>
      <c r="F735" s="7" t="s">
        <v>335</v>
      </c>
      <c r="G735" s="1" t="s">
        <v>58</v>
      </c>
      <c r="H735" s="1" t="s">
        <v>5</v>
      </c>
      <c r="I735" s="351" t="s">
        <v>80</v>
      </c>
      <c r="J735" s="1">
        <v>2</v>
      </c>
      <c r="K735" s="1">
        <v>16</v>
      </c>
      <c r="L735" s="1" t="s">
        <v>24</v>
      </c>
      <c r="M735" s="1" t="s">
        <v>126</v>
      </c>
      <c r="N735" s="1" t="s">
        <v>181</v>
      </c>
      <c r="O735" s="1" t="s">
        <v>181</v>
      </c>
      <c r="P735" s="1" t="s">
        <v>69</v>
      </c>
      <c r="Q735" s="1" t="s">
        <v>162</v>
      </c>
      <c r="R735" s="255" t="s">
        <v>1122</v>
      </c>
      <c r="S735" s="172">
        <v>171687</v>
      </c>
      <c r="T735" s="172"/>
      <c r="U735" s="172"/>
      <c r="V735" s="45" t="str">
        <f>IFERROR(IF(U735-T735 &lt;= 0, "", U735-T735), "")</f>
        <v/>
      </c>
      <c r="W735" s="1" t="s">
        <v>65</v>
      </c>
      <c r="X735" s="1" t="s">
        <v>155</v>
      </c>
      <c r="Y735" s="339">
        <v>25937</v>
      </c>
      <c r="Z735" s="175">
        <v>453.43</v>
      </c>
      <c r="AA735" s="173">
        <f>Tabela13[[#This Row],[VALOR/UN]]*Tabela13[[#This Row],[QUAN]]</f>
        <v>906.86</v>
      </c>
      <c r="AB735" s="251" t="str">
        <f>IFERROR(Tabela13[[#This Row],[TOTAL]]/Tabela13[[#This Row],[Km Rodado]],"")</f>
        <v/>
      </c>
    </row>
    <row r="736" spans="1:28" hidden="1">
      <c r="A736" s="30"/>
      <c r="B736" s="30"/>
      <c r="C736" s="30" t="s">
        <v>415</v>
      </c>
      <c r="D736" s="53">
        <v>45273</v>
      </c>
      <c r="F736" s="7" t="s">
        <v>335</v>
      </c>
      <c r="G736" s="1" t="s">
        <v>58</v>
      </c>
      <c r="H736" s="1" t="s">
        <v>5</v>
      </c>
      <c r="I736" s="351" t="s">
        <v>59</v>
      </c>
      <c r="J736" s="1">
        <v>2</v>
      </c>
      <c r="K736" s="1" t="s">
        <v>7</v>
      </c>
      <c r="L736" s="1" t="s">
        <v>24</v>
      </c>
      <c r="M736" s="1" t="s">
        <v>133</v>
      </c>
      <c r="N736" s="1" t="s">
        <v>635</v>
      </c>
      <c r="O736" s="1" t="s">
        <v>635</v>
      </c>
      <c r="P736" s="1" t="s">
        <v>69</v>
      </c>
      <c r="Q736" s="1" t="s">
        <v>1057</v>
      </c>
      <c r="R736" s="24" t="s">
        <v>1124</v>
      </c>
      <c r="S736" s="172">
        <v>52930</v>
      </c>
      <c r="T736" s="172"/>
      <c r="U736" s="172"/>
      <c r="V736" s="45" t="str">
        <f>IFERROR(IF(U736-T736 &lt;= 0, "", U736-T736), "")</f>
        <v/>
      </c>
      <c r="X736" s="1" t="s">
        <v>155</v>
      </c>
      <c r="Y736" s="339">
        <v>1037</v>
      </c>
      <c r="Z736" s="175">
        <v>670.42</v>
      </c>
      <c r="AA736" s="173">
        <f>Tabela13[[#This Row],[VALOR/UN]]*Tabela13[[#This Row],[QUAN]]</f>
        <v>1340.84</v>
      </c>
      <c r="AB736" s="251" t="str">
        <f>IFERROR(Tabela13[[#This Row],[TOTAL]]/Tabela13[[#This Row],[Km Rodado]],"")</f>
        <v/>
      </c>
    </row>
    <row r="737" spans="1:28" hidden="1">
      <c r="A737" s="30"/>
      <c r="B737" s="30"/>
      <c r="C737" s="30" t="s">
        <v>415</v>
      </c>
      <c r="D737" s="53">
        <v>45273</v>
      </c>
      <c r="F737" s="7" t="s">
        <v>335</v>
      </c>
      <c r="G737" s="1" t="s">
        <v>58</v>
      </c>
      <c r="H737" s="1" t="s">
        <v>5</v>
      </c>
      <c r="I737" s="351" t="s">
        <v>59</v>
      </c>
      <c r="J737" s="1">
        <v>2</v>
      </c>
      <c r="K737" s="1" t="s">
        <v>7</v>
      </c>
      <c r="L737" s="1" t="s">
        <v>24</v>
      </c>
      <c r="M737" s="1" t="s">
        <v>133</v>
      </c>
      <c r="N737" s="1" t="s">
        <v>635</v>
      </c>
      <c r="O737" s="1" t="s">
        <v>635</v>
      </c>
      <c r="P737" s="1" t="s">
        <v>69</v>
      </c>
      <c r="Q737" s="1" t="s">
        <v>1057</v>
      </c>
      <c r="R737" s="24" t="s">
        <v>1124</v>
      </c>
      <c r="S737" s="172">
        <v>52930</v>
      </c>
      <c r="T737" s="172"/>
      <c r="U737" s="172"/>
      <c r="V737" s="45" t="str">
        <f>IFERROR(IF(U737-T737 &lt;= 0, "", U737-T737), "")</f>
        <v/>
      </c>
      <c r="X737" s="1" t="s">
        <v>155</v>
      </c>
      <c r="Y737" s="339">
        <v>1037</v>
      </c>
      <c r="Z737" s="175">
        <v>670.42</v>
      </c>
      <c r="AA737" s="173">
        <f>Tabela13[[#This Row],[VALOR/UN]]*Tabela13[[#This Row],[QUAN]]</f>
        <v>1340.84</v>
      </c>
      <c r="AB737" s="251" t="str">
        <f>IFERROR(Tabela13[[#This Row],[TOTAL]]/Tabela13[[#This Row],[Km Rodado]],"")</f>
        <v/>
      </c>
    </row>
    <row r="738" spans="1:28" hidden="1">
      <c r="A738" s="30" t="s">
        <v>1125</v>
      </c>
      <c r="B738" s="30" t="s">
        <v>1001</v>
      </c>
      <c r="C738" s="30" t="s">
        <v>415</v>
      </c>
      <c r="D738" s="53">
        <v>45273</v>
      </c>
      <c r="F738" s="7" t="s">
        <v>335</v>
      </c>
      <c r="G738" s="1" t="s">
        <v>58</v>
      </c>
      <c r="H738" s="1" t="s">
        <v>12</v>
      </c>
      <c r="I738" s="351" t="s">
        <v>99</v>
      </c>
      <c r="J738" s="1">
        <v>2</v>
      </c>
      <c r="K738" s="1">
        <v>14</v>
      </c>
      <c r="L738" s="1" t="s">
        <v>22</v>
      </c>
      <c r="M738" s="1" t="s">
        <v>84</v>
      </c>
      <c r="N738" s="1" t="s">
        <v>153</v>
      </c>
      <c r="O738" s="1" t="s">
        <v>153</v>
      </c>
      <c r="P738" s="1" t="s">
        <v>69</v>
      </c>
      <c r="Q738" s="1" t="s">
        <v>87</v>
      </c>
      <c r="R738" s="24" t="s">
        <v>120</v>
      </c>
      <c r="S738" s="172">
        <v>152000</v>
      </c>
      <c r="T738" s="172"/>
      <c r="U738" s="172"/>
      <c r="V738" s="45" t="str">
        <f>IFERROR(IF(U738-T738 &lt;= 0, "", U738-T738), "")</f>
        <v/>
      </c>
      <c r="W738" s="1" t="s">
        <v>65</v>
      </c>
      <c r="X738" s="1" t="s">
        <v>155</v>
      </c>
      <c r="Y738" s="339">
        <v>934</v>
      </c>
      <c r="Z738" s="175">
        <v>259.08</v>
      </c>
      <c r="AA738" s="173">
        <f>Tabela13[[#This Row],[VALOR/UN]]*Tabela13[[#This Row],[QUAN]]</f>
        <v>518.16</v>
      </c>
      <c r="AB738" s="251" t="str">
        <f>IFERROR(Tabela13[[#This Row],[TOTAL]]/Tabela13[[#This Row],[Km Rodado]],"")</f>
        <v/>
      </c>
    </row>
    <row r="739" spans="1:28" hidden="1">
      <c r="A739" s="30" t="s">
        <v>1126</v>
      </c>
      <c r="B739" s="30" t="s">
        <v>1127</v>
      </c>
      <c r="C739" s="30" t="s">
        <v>415</v>
      </c>
      <c r="D739" s="53">
        <v>45274</v>
      </c>
      <c r="F739" s="7" t="s">
        <v>335</v>
      </c>
      <c r="G739" s="1" t="s">
        <v>58</v>
      </c>
      <c r="H739" s="1" t="s">
        <v>5</v>
      </c>
      <c r="I739" s="351" t="s">
        <v>80</v>
      </c>
      <c r="J739" s="1">
        <v>1</v>
      </c>
      <c r="K739" s="1" t="s">
        <v>39</v>
      </c>
      <c r="L739" s="1" t="s">
        <v>24</v>
      </c>
      <c r="M739" s="1" t="s">
        <v>595</v>
      </c>
      <c r="N739" s="1" t="s">
        <v>596</v>
      </c>
      <c r="O739" s="1" t="s">
        <v>596</v>
      </c>
      <c r="P739" s="1" t="s">
        <v>62</v>
      </c>
      <c r="Q739" s="1" t="s">
        <v>657</v>
      </c>
      <c r="R739" s="24" t="s">
        <v>1128</v>
      </c>
      <c r="S739" s="172">
        <v>466552</v>
      </c>
      <c r="T739" s="172"/>
      <c r="U739" s="172"/>
      <c r="V739" s="45" t="str">
        <f>IFERROR(IF(U739-T739 &lt;= 0, "", U739-T739), "")</f>
        <v/>
      </c>
      <c r="X739" s="1" t="s">
        <v>599</v>
      </c>
      <c r="Y739" s="339">
        <v>47687</v>
      </c>
      <c r="Z739" s="175">
        <v>550</v>
      </c>
      <c r="AA739" s="173">
        <f>Tabela13[[#This Row],[VALOR/UN]]*Tabela13[[#This Row],[QUAN]]</f>
        <v>550</v>
      </c>
      <c r="AB739" s="251" t="str">
        <f>IFERROR(Tabela13[[#This Row],[TOTAL]]/Tabela13[[#This Row],[Km Rodado]],"")</f>
        <v/>
      </c>
    </row>
    <row r="740" spans="1:28" hidden="1">
      <c r="A740" s="30" t="s">
        <v>1129</v>
      </c>
      <c r="B740" s="30" t="s">
        <v>1130</v>
      </c>
      <c r="C740" s="30" t="s">
        <v>415</v>
      </c>
      <c r="D740" s="53">
        <v>45274</v>
      </c>
      <c r="F740" s="7" t="s">
        <v>335</v>
      </c>
      <c r="G740" s="1" t="s">
        <v>58</v>
      </c>
      <c r="H740" s="1" t="s">
        <v>5</v>
      </c>
      <c r="I740" s="351" t="s">
        <v>80</v>
      </c>
      <c r="J740" s="1">
        <v>1</v>
      </c>
      <c r="K740" s="1" t="s">
        <v>39</v>
      </c>
      <c r="L740" s="1" t="s">
        <v>24</v>
      </c>
      <c r="M740" s="1" t="s">
        <v>595</v>
      </c>
      <c r="N740" s="1" t="s">
        <v>1131</v>
      </c>
      <c r="O740" s="1" t="s">
        <v>1131</v>
      </c>
      <c r="P740" s="1" t="s">
        <v>62</v>
      </c>
      <c r="Q740" s="1" t="s">
        <v>657</v>
      </c>
      <c r="R740" s="24" t="s">
        <v>1128</v>
      </c>
      <c r="S740" s="172">
        <v>466552</v>
      </c>
      <c r="T740" s="172"/>
      <c r="U740" s="172"/>
      <c r="V740" s="45" t="str">
        <f>IFERROR(IF(U740-T740 &lt;= 0, "", U740-T740), "")</f>
        <v/>
      </c>
      <c r="X740" s="1" t="s">
        <v>599</v>
      </c>
      <c r="Y740" s="339">
        <v>47687</v>
      </c>
      <c r="Z740" s="175">
        <v>550</v>
      </c>
      <c r="AA740" s="173">
        <f>Tabela13[[#This Row],[VALOR/UN]]*Tabela13[[#This Row],[QUAN]]</f>
        <v>550</v>
      </c>
      <c r="AB740" s="251" t="str">
        <f>IFERROR(Tabela13[[#This Row],[TOTAL]]/Tabela13[[#This Row],[Km Rodado]],"")</f>
        <v/>
      </c>
    </row>
    <row r="741" spans="1:28" hidden="1">
      <c r="A741" s="30" t="s">
        <v>1132</v>
      </c>
      <c r="B741" s="30" t="s">
        <v>1133</v>
      </c>
      <c r="C741" s="30" t="s">
        <v>415</v>
      </c>
      <c r="D741" s="53">
        <v>45274</v>
      </c>
      <c r="F741" s="7" t="s">
        <v>335</v>
      </c>
      <c r="G741" s="1" t="s">
        <v>58</v>
      </c>
      <c r="H741" s="1" t="s">
        <v>5</v>
      </c>
      <c r="I741" s="351" t="s">
        <v>107</v>
      </c>
      <c r="J741" s="1">
        <v>2</v>
      </c>
      <c r="K741" s="1">
        <v>14</v>
      </c>
      <c r="L741" s="1" t="s">
        <v>22</v>
      </c>
      <c r="M741" s="1" t="s">
        <v>84</v>
      </c>
      <c r="N741" s="1" t="s">
        <v>153</v>
      </c>
      <c r="O741" s="1" t="s">
        <v>154</v>
      </c>
      <c r="P741" s="1" t="s">
        <v>69</v>
      </c>
      <c r="Q741" s="1" t="s">
        <v>87</v>
      </c>
      <c r="R741" s="24" t="s">
        <v>368</v>
      </c>
      <c r="S741" s="172">
        <v>148164</v>
      </c>
      <c r="T741" s="172"/>
      <c r="U741" s="172"/>
      <c r="V741" s="45" t="str">
        <f>IFERROR(IF(U741-T741 &lt;= 0, "", U741-T741), "")</f>
        <v/>
      </c>
      <c r="W741" s="1" t="s">
        <v>65</v>
      </c>
      <c r="X741" s="1" t="s">
        <v>155</v>
      </c>
      <c r="Y741" s="339">
        <v>934</v>
      </c>
      <c r="Z741" s="175">
        <v>259.08</v>
      </c>
      <c r="AA741" s="173">
        <f>Tabela13[[#This Row],[VALOR/UN]]*Tabela13[[#This Row],[QUAN]]</f>
        <v>518.16</v>
      </c>
      <c r="AB741" s="251" t="str">
        <f>IFERROR(Tabela13[[#This Row],[TOTAL]]/Tabela13[[#This Row],[Km Rodado]],"")</f>
        <v/>
      </c>
    </row>
    <row r="742" spans="1:28" hidden="1">
      <c r="A742" s="30" t="s">
        <v>1134</v>
      </c>
      <c r="B742" s="30" t="s">
        <v>1135</v>
      </c>
      <c r="C742" s="30" t="s">
        <v>415</v>
      </c>
      <c r="D742" s="53">
        <v>45274</v>
      </c>
      <c r="F742" s="7" t="s">
        <v>335</v>
      </c>
      <c r="G742" s="1" t="s">
        <v>58</v>
      </c>
      <c r="H742" s="1" t="s">
        <v>5</v>
      </c>
      <c r="I742" s="351" t="s">
        <v>107</v>
      </c>
      <c r="J742" s="1">
        <v>2</v>
      </c>
      <c r="K742" s="1">
        <v>14</v>
      </c>
      <c r="L742" s="1" t="s">
        <v>24</v>
      </c>
      <c r="M742" s="1" t="s">
        <v>84</v>
      </c>
      <c r="N742" s="1" t="s">
        <v>153</v>
      </c>
      <c r="O742" s="1" t="s">
        <v>154</v>
      </c>
      <c r="P742" s="1" t="s">
        <v>69</v>
      </c>
      <c r="Q742" s="1" t="s">
        <v>87</v>
      </c>
      <c r="R742" s="24" t="s">
        <v>368</v>
      </c>
      <c r="S742" s="172">
        <v>148164</v>
      </c>
      <c r="T742" s="172"/>
      <c r="U742" s="172"/>
      <c r="V742" s="45" t="str">
        <f>IFERROR(IF(U742-T742 &lt;= 0, "", U742-T742), "")</f>
        <v/>
      </c>
      <c r="W742" s="1" t="s">
        <v>65</v>
      </c>
      <c r="X742" s="1" t="s">
        <v>155</v>
      </c>
      <c r="Y742" s="339">
        <v>934</v>
      </c>
      <c r="Z742" s="175">
        <v>259.08</v>
      </c>
      <c r="AA742" s="173">
        <f>Tabela13[[#This Row],[VALOR/UN]]*Tabela13[[#This Row],[QUAN]]</f>
        <v>518.16</v>
      </c>
      <c r="AB742" s="251" t="str">
        <f>IFERROR(Tabela13[[#This Row],[TOTAL]]/Tabela13[[#This Row],[Km Rodado]],"")</f>
        <v/>
      </c>
    </row>
    <row r="743" spans="1:28" hidden="1">
      <c r="A743" s="30" t="s">
        <v>1136</v>
      </c>
      <c r="B743" s="30" t="s">
        <v>1137</v>
      </c>
      <c r="C743" s="30" t="s">
        <v>415</v>
      </c>
      <c r="D743" s="53">
        <v>45274</v>
      </c>
      <c r="F743" s="7" t="s">
        <v>335</v>
      </c>
      <c r="G743" s="1" t="s">
        <v>58</v>
      </c>
      <c r="H743" s="1" t="s">
        <v>5</v>
      </c>
      <c r="I743" s="351" t="s">
        <v>80</v>
      </c>
      <c r="J743" s="1">
        <v>2</v>
      </c>
      <c r="K743" s="1">
        <v>16</v>
      </c>
      <c r="L743" s="1" t="s">
        <v>22</v>
      </c>
      <c r="M743" s="1" t="s">
        <v>60</v>
      </c>
      <c r="N743" s="1" t="s">
        <v>67</v>
      </c>
      <c r="O743" s="1" t="s">
        <v>68</v>
      </c>
      <c r="P743" s="1" t="s">
        <v>69</v>
      </c>
      <c r="Q743" s="1" t="s">
        <v>1008</v>
      </c>
      <c r="R743" s="24" t="s">
        <v>117</v>
      </c>
      <c r="S743" s="172">
        <v>223140</v>
      </c>
      <c r="T743" s="172"/>
      <c r="U743" s="172">
        <f>Tabela13[[#This Row],[KM SOLICITADO]]-S742</f>
        <v>74976</v>
      </c>
      <c r="V743" s="45">
        <f>IFERROR(IF(U743-T743 &lt;= 0, "", U743-T743), "")</f>
        <v>74976</v>
      </c>
      <c r="W743" s="1" t="s">
        <v>65</v>
      </c>
      <c r="X743" s="1" t="s">
        <v>71</v>
      </c>
      <c r="Y743" s="339">
        <v>1844</v>
      </c>
      <c r="Z743" s="175">
        <v>537</v>
      </c>
      <c r="AA743" s="173">
        <f>Tabela13[[#This Row],[VALOR/UN]]*Tabela13[[#This Row],[QUAN]]</f>
        <v>1074</v>
      </c>
      <c r="AB743" s="251">
        <f>IFERROR(Tabela13[[#This Row],[TOTAL]]/Tabela13[[#This Row],[Km Rodado]],"")</f>
        <v>1.4324583866837388E-2</v>
      </c>
    </row>
    <row r="744" spans="1:28" hidden="1">
      <c r="A744" s="30" t="s">
        <v>1138</v>
      </c>
      <c r="B744" s="30" t="s">
        <v>1139</v>
      </c>
      <c r="C744" s="30" t="s">
        <v>415</v>
      </c>
      <c r="D744" s="53">
        <v>45274</v>
      </c>
      <c r="F744" s="7" t="s">
        <v>335</v>
      </c>
      <c r="G744" s="1" t="s">
        <v>58</v>
      </c>
      <c r="H744" s="1" t="s">
        <v>5</v>
      </c>
      <c r="I744" s="351" t="s">
        <v>80</v>
      </c>
      <c r="J744" s="1">
        <v>2</v>
      </c>
      <c r="K744" s="1">
        <v>16</v>
      </c>
      <c r="L744" s="1" t="s">
        <v>24</v>
      </c>
      <c r="M744" s="1" t="s">
        <v>60</v>
      </c>
      <c r="N744" s="1" t="s">
        <v>67</v>
      </c>
      <c r="O744" s="1" t="s">
        <v>68</v>
      </c>
      <c r="P744" s="1" t="s">
        <v>69</v>
      </c>
      <c r="Q744" s="1" t="s">
        <v>1008</v>
      </c>
      <c r="R744" s="24" t="s">
        <v>117</v>
      </c>
      <c r="S744" s="172">
        <v>223140</v>
      </c>
      <c r="T744" s="172"/>
      <c r="U744" s="172"/>
      <c r="V744" s="45" t="str">
        <f>IFERROR(IF(U744-T744 &lt;= 0, "", U744-T744), "")</f>
        <v/>
      </c>
      <c r="W744" s="1" t="s">
        <v>65</v>
      </c>
      <c r="X744" s="1" t="s">
        <v>71</v>
      </c>
      <c r="Y744" s="339">
        <v>1844</v>
      </c>
      <c r="Z744" s="175">
        <v>537</v>
      </c>
      <c r="AA744" s="173">
        <f>Tabela13[[#This Row],[VALOR/UN]]*Tabela13[[#This Row],[QUAN]]</f>
        <v>1074</v>
      </c>
      <c r="AB744" s="251" t="str">
        <f>IFERROR(Tabela13[[#This Row],[TOTAL]]/Tabela13[[#This Row],[Km Rodado]],"")</f>
        <v/>
      </c>
    </row>
    <row r="745" spans="1:28" hidden="1">
      <c r="A745" s="30" t="s">
        <v>1140</v>
      </c>
      <c r="B745" s="30" t="s">
        <v>1141</v>
      </c>
      <c r="C745" s="30" t="s">
        <v>415</v>
      </c>
      <c r="D745" s="53">
        <v>45274</v>
      </c>
      <c r="F745" s="7" t="s">
        <v>335</v>
      </c>
      <c r="G745" s="1" t="s">
        <v>58</v>
      </c>
      <c r="H745" s="1" t="s">
        <v>5</v>
      </c>
      <c r="I745" s="351" t="s">
        <v>80</v>
      </c>
      <c r="J745" s="1">
        <v>2</v>
      </c>
      <c r="K745" s="1">
        <v>15</v>
      </c>
      <c r="L745" s="1" t="s">
        <v>22</v>
      </c>
      <c r="M745" s="1" t="s">
        <v>75</v>
      </c>
      <c r="N745" s="1" t="s">
        <v>67</v>
      </c>
      <c r="O745" s="1" t="s">
        <v>68</v>
      </c>
      <c r="P745" s="1" t="s">
        <v>69</v>
      </c>
      <c r="Q745" s="1" t="s">
        <v>77</v>
      </c>
      <c r="R745" s="24" t="s">
        <v>448</v>
      </c>
      <c r="S745" s="172">
        <v>101750</v>
      </c>
      <c r="T745" s="172"/>
      <c r="U745" s="172"/>
      <c r="V745" s="45" t="str">
        <f>IFERROR(IF(U745-T745 &lt;= 0, "", U745-T745), "")</f>
        <v/>
      </c>
      <c r="W745" s="1" t="s">
        <v>65</v>
      </c>
      <c r="X745" s="1" t="s">
        <v>71</v>
      </c>
      <c r="Y745" s="339" t="s">
        <v>1142</v>
      </c>
      <c r="Z745" s="175">
        <v>315</v>
      </c>
      <c r="AA745" s="173">
        <f>Tabela13[[#This Row],[VALOR/UN]]*Tabela13[[#This Row],[QUAN]]</f>
        <v>630</v>
      </c>
      <c r="AB745" s="251" t="str">
        <f>IFERROR(Tabela13[[#This Row],[TOTAL]]/Tabela13[[#This Row],[Km Rodado]],"")</f>
        <v/>
      </c>
    </row>
    <row r="746" spans="1:28" hidden="1">
      <c r="A746" s="30" t="s">
        <v>1143</v>
      </c>
      <c r="B746" s="30" t="s">
        <v>1141</v>
      </c>
      <c r="C746" s="30" t="s">
        <v>415</v>
      </c>
      <c r="D746" s="53">
        <v>45274</v>
      </c>
      <c r="F746" s="7" t="s">
        <v>335</v>
      </c>
      <c r="G746" s="1" t="s">
        <v>58</v>
      </c>
      <c r="H746" s="1" t="s">
        <v>5</v>
      </c>
      <c r="I746" s="351" t="s">
        <v>80</v>
      </c>
      <c r="J746" s="1">
        <v>2</v>
      </c>
      <c r="K746" s="1">
        <v>15</v>
      </c>
      <c r="L746" s="1" t="s">
        <v>24</v>
      </c>
      <c r="M746" s="1" t="s">
        <v>75</v>
      </c>
      <c r="N746" s="1" t="s">
        <v>67</v>
      </c>
      <c r="O746" s="1" t="s">
        <v>68</v>
      </c>
      <c r="P746" s="1" t="s">
        <v>69</v>
      </c>
      <c r="Q746" s="1" t="s">
        <v>77</v>
      </c>
      <c r="R746" s="24" t="s">
        <v>448</v>
      </c>
      <c r="S746" s="172">
        <v>101750</v>
      </c>
      <c r="T746" s="172"/>
      <c r="U746" s="172"/>
      <c r="V746" s="45" t="str">
        <f>IFERROR(IF(U746-T746 &lt;= 0, "", U746-T746), "")</f>
        <v/>
      </c>
      <c r="W746" s="1" t="s">
        <v>65</v>
      </c>
      <c r="X746" s="1" t="s">
        <v>71</v>
      </c>
      <c r="Y746" s="339" t="s">
        <v>1142</v>
      </c>
      <c r="Z746" s="175">
        <v>315</v>
      </c>
      <c r="AA746" s="173">
        <f>Tabela13[[#This Row],[VALOR/UN]]*Tabela13[[#This Row],[QUAN]]</f>
        <v>630</v>
      </c>
      <c r="AB746" s="251" t="str">
        <f>IFERROR(Tabela13[[#This Row],[TOTAL]]/Tabela13[[#This Row],[Km Rodado]],"")</f>
        <v/>
      </c>
    </row>
    <row r="747" spans="1:28" hidden="1">
      <c r="A747" s="30" t="s">
        <v>1144</v>
      </c>
      <c r="B747" s="30" t="s">
        <v>1141</v>
      </c>
      <c r="C747" s="30" t="s">
        <v>415</v>
      </c>
      <c r="D747" s="53">
        <v>45274</v>
      </c>
      <c r="F747" s="7" t="s">
        <v>335</v>
      </c>
      <c r="G747" s="1" t="s">
        <v>58</v>
      </c>
      <c r="H747" s="1" t="s">
        <v>12</v>
      </c>
      <c r="I747" s="351" t="s">
        <v>99</v>
      </c>
      <c r="J747" s="1">
        <v>2</v>
      </c>
      <c r="K747" s="1">
        <v>15</v>
      </c>
      <c r="L747" s="1" t="s">
        <v>22</v>
      </c>
      <c r="M747" s="1" t="s">
        <v>75</v>
      </c>
      <c r="N747" s="1" t="s">
        <v>67</v>
      </c>
      <c r="O747" s="1" t="s">
        <v>68</v>
      </c>
      <c r="P747" s="1" t="s">
        <v>69</v>
      </c>
      <c r="Q747" s="1" t="s">
        <v>77</v>
      </c>
      <c r="R747" s="24" t="s">
        <v>518</v>
      </c>
      <c r="S747" s="172">
        <v>56388</v>
      </c>
      <c r="T747" s="172"/>
      <c r="U747" s="172"/>
      <c r="V747" s="45" t="str">
        <f>IFERROR(IF(U747-T747 &lt;= 0, "", U747-T747), "")</f>
        <v/>
      </c>
      <c r="W747" s="1" t="s">
        <v>65</v>
      </c>
      <c r="X747" s="1" t="s">
        <v>71</v>
      </c>
      <c r="Y747" s="339" t="s">
        <v>1142</v>
      </c>
      <c r="Z747" s="175">
        <v>315</v>
      </c>
      <c r="AA747" s="173">
        <f>Tabela13[[#This Row],[VALOR/UN]]*Tabela13[[#This Row],[QUAN]]</f>
        <v>630</v>
      </c>
      <c r="AB747" s="251" t="str">
        <f>IFERROR(Tabela13[[#This Row],[TOTAL]]/Tabela13[[#This Row],[Km Rodado]],"")</f>
        <v/>
      </c>
    </row>
    <row r="748" spans="1:28" hidden="1">
      <c r="A748" s="30" t="s">
        <v>1145</v>
      </c>
      <c r="B748" s="30" t="s">
        <v>858</v>
      </c>
      <c r="C748" s="30" t="s">
        <v>415</v>
      </c>
      <c r="D748" s="53">
        <v>45275</v>
      </c>
      <c r="F748" s="7" t="s">
        <v>335</v>
      </c>
      <c r="G748" s="1" t="s">
        <v>58</v>
      </c>
      <c r="H748" s="1" t="s">
        <v>5</v>
      </c>
      <c r="I748" s="351" t="s">
        <v>80</v>
      </c>
      <c r="J748" s="1">
        <v>2</v>
      </c>
      <c r="K748" s="1">
        <v>16</v>
      </c>
      <c r="L748" s="1" t="s">
        <v>22</v>
      </c>
      <c r="M748" s="1" t="s">
        <v>60</v>
      </c>
      <c r="N748" s="1" t="s">
        <v>67</v>
      </c>
      <c r="O748" s="1" t="s">
        <v>68</v>
      </c>
      <c r="P748" s="1" t="s">
        <v>69</v>
      </c>
      <c r="Q748" s="1" t="s">
        <v>1008</v>
      </c>
      <c r="R748" s="24" t="s">
        <v>157</v>
      </c>
      <c r="S748" s="172">
        <v>104837</v>
      </c>
      <c r="T748" s="172"/>
      <c r="U748" s="172">
        <f>Tabela13[[#This Row],[KM SOLICITADO]]-S747</f>
        <v>48449</v>
      </c>
      <c r="V748" s="45">
        <f>IFERROR(IF(U748-T748 &lt;= 0, "", U748-T748), "")</f>
        <v>48449</v>
      </c>
      <c r="W748" s="1" t="s">
        <v>65</v>
      </c>
      <c r="X748" s="1" t="s">
        <v>71</v>
      </c>
      <c r="Y748" s="339">
        <v>1844</v>
      </c>
      <c r="Z748" s="175">
        <v>537</v>
      </c>
      <c r="AA748" s="173">
        <f>Tabela13[[#This Row],[VALOR/UN]]*Tabela13[[#This Row],[QUAN]]</f>
        <v>1074</v>
      </c>
      <c r="AB748" s="251">
        <f>IFERROR(Tabela13[[#This Row],[TOTAL]]/Tabela13[[#This Row],[Km Rodado]],"")</f>
        <v>2.2167640198972115E-2</v>
      </c>
    </row>
    <row r="749" spans="1:28" hidden="1">
      <c r="A749" s="30" t="s">
        <v>1146</v>
      </c>
      <c r="B749" s="30" t="s">
        <v>1147</v>
      </c>
      <c r="C749" s="30" t="s">
        <v>415</v>
      </c>
      <c r="D749" s="53">
        <v>45275</v>
      </c>
      <c r="F749" s="7" t="s">
        <v>335</v>
      </c>
      <c r="G749" s="1" t="s">
        <v>58</v>
      </c>
      <c r="H749" s="1" t="s">
        <v>5</v>
      </c>
      <c r="I749" s="351" t="s">
        <v>96</v>
      </c>
      <c r="J749" s="1">
        <v>2</v>
      </c>
      <c r="K749" s="1">
        <v>16</v>
      </c>
      <c r="L749" s="1" t="s">
        <v>22</v>
      </c>
      <c r="M749" s="1" t="s">
        <v>60</v>
      </c>
      <c r="N749" s="1" t="s">
        <v>67</v>
      </c>
      <c r="O749" s="1" t="s">
        <v>68</v>
      </c>
      <c r="P749" s="1" t="s">
        <v>69</v>
      </c>
      <c r="Q749" s="1" t="s">
        <v>1008</v>
      </c>
      <c r="R749" s="24" t="s">
        <v>97</v>
      </c>
      <c r="S749" s="172">
        <v>203100</v>
      </c>
      <c r="T749" s="172"/>
      <c r="U749" s="172"/>
      <c r="V749" s="45" t="str">
        <f>IFERROR(IF(U749-T749 &lt;= 0, "", U749-T749), "")</f>
        <v/>
      </c>
      <c r="W749" s="1" t="s">
        <v>65</v>
      </c>
      <c r="X749" s="1" t="s">
        <v>71</v>
      </c>
      <c r="Y749" s="339">
        <v>1844</v>
      </c>
      <c r="Z749" s="175">
        <v>537</v>
      </c>
      <c r="AA749" s="173">
        <f>Tabela13[[#This Row],[VALOR/UN]]*Tabela13[[#This Row],[QUAN]]</f>
        <v>1074</v>
      </c>
      <c r="AB749" s="251" t="str">
        <f>IFERROR(Tabela13[[#This Row],[TOTAL]]/Tabela13[[#This Row],[Km Rodado]],"")</f>
        <v/>
      </c>
    </row>
    <row r="750" spans="1:28" hidden="1">
      <c r="A750" s="30" t="s">
        <v>1148</v>
      </c>
      <c r="B750" s="30" t="s">
        <v>1141</v>
      </c>
      <c r="C750" s="30" t="s">
        <v>415</v>
      </c>
      <c r="D750" s="53">
        <v>45275</v>
      </c>
      <c r="F750" s="7" t="s">
        <v>335</v>
      </c>
      <c r="G750" s="1" t="s">
        <v>58</v>
      </c>
      <c r="H750" s="1" t="s">
        <v>5</v>
      </c>
      <c r="I750" s="351" t="s">
        <v>96</v>
      </c>
      <c r="J750" s="1">
        <v>2</v>
      </c>
      <c r="K750" s="1">
        <v>15</v>
      </c>
      <c r="L750" s="1" t="s">
        <v>22</v>
      </c>
      <c r="M750" s="1" t="s">
        <v>75</v>
      </c>
      <c r="N750" s="1" t="s">
        <v>67</v>
      </c>
      <c r="O750" s="1" t="s">
        <v>68</v>
      </c>
      <c r="P750" s="1" t="s">
        <v>69</v>
      </c>
      <c r="Q750" s="1" t="s">
        <v>77</v>
      </c>
      <c r="R750" s="24" t="s">
        <v>568</v>
      </c>
      <c r="S750" s="172">
        <v>93545</v>
      </c>
      <c r="T750" s="172"/>
      <c r="U750" s="172"/>
      <c r="V750" s="45" t="str">
        <f>IFERROR(IF(U750-T750 &lt;= 0, "", U750-T750), "")</f>
        <v/>
      </c>
      <c r="W750" s="1" t="s">
        <v>65</v>
      </c>
      <c r="X750" s="1" t="s">
        <v>71</v>
      </c>
      <c r="Y750" s="339" t="s">
        <v>1142</v>
      </c>
      <c r="Z750" s="175">
        <v>315</v>
      </c>
      <c r="AA750" s="173">
        <f>Tabela13[[#This Row],[VALOR/UN]]*Tabela13[[#This Row],[QUAN]]</f>
        <v>630</v>
      </c>
      <c r="AB750" s="251" t="str">
        <f>IFERROR(Tabela13[[#This Row],[TOTAL]]/Tabela13[[#This Row],[Km Rodado]],"")</f>
        <v/>
      </c>
    </row>
    <row r="751" spans="1:28" hidden="1">
      <c r="A751" s="30" t="s">
        <v>1149</v>
      </c>
      <c r="B751" s="30" t="s">
        <v>1141</v>
      </c>
      <c r="C751" s="30" t="s">
        <v>415</v>
      </c>
      <c r="D751" s="53">
        <v>45275</v>
      </c>
      <c r="F751" s="7" t="s">
        <v>335</v>
      </c>
      <c r="G751" s="1" t="s">
        <v>58</v>
      </c>
      <c r="H751" s="1" t="s">
        <v>5</v>
      </c>
      <c r="I751" s="351" t="s">
        <v>96</v>
      </c>
      <c r="J751" s="1">
        <v>2</v>
      </c>
      <c r="K751" s="1">
        <v>15</v>
      </c>
      <c r="L751" s="1" t="s">
        <v>24</v>
      </c>
      <c r="M751" s="1" t="s">
        <v>75</v>
      </c>
      <c r="N751" s="1" t="s">
        <v>67</v>
      </c>
      <c r="O751" s="1" t="s">
        <v>68</v>
      </c>
      <c r="P751" s="1" t="s">
        <v>69</v>
      </c>
      <c r="Q751" s="1" t="s">
        <v>77</v>
      </c>
      <c r="R751" s="24" t="s">
        <v>568</v>
      </c>
      <c r="S751" s="172">
        <v>93545</v>
      </c>
      <c r="T751" s="172"/>
      <c r="U751" s="172"/>
      <c r="V751" s="45" t="str">
        <f>IFERROR(IF(U751-T751 &lt;= 0, "", U751-T751), "")</f>
        <v/>
      </c>
      <c r="W751" s="1" t="s">
        <v>65</v>
      </c>
      <c r="X751" s="1" t="s">
        <v>71</v>
      </c>
      <c r="Y751" s="339" t="s">
        <v>1142</v>
      </c>
      <c r="Z751" s="175">
        <v>315</v>
      </c>
      <c r="AA751" s="173">
        <f>Tabela13[[#This Row],[VALOR/UN]]*Tabela13[[#This Row],[QUAN]]</f>
        <v>630</v>
      </c>
      <c r="AB751" s="251" t="str">
        <f>IFERROR(Tabela13[[#This Row],[TOTAL]]/Tabela13[[#This Row],[Km Rodado]],"")</f>
        <v/>
      </c>
    </row>
    <row r="752" spans="1:28" hidden="1">
      <c r="A752" s="30" t="s">
        <v>1150</v>
      </c>
      <c r="B752" s="30" t="s">
        <v>1109</v>
      </c>
      <c r="C752" s="30" t="s">
        <v>415</v>
      </c>
      <c r="D752" s="53">
        <v>45275</v>
      </c>
      <c r="F752" s="7" t="s">
        <v>335</v>
      </c>
      <c r="G752" s="1" t="s">
        <v>58</v>
      </c>
      <c r="H752" s="1" t="s">
        <v>5</v>
      </c>
      <c r="I752" s="351" t="s">
        <v>96</v>
      </c>
      <c r="J752" s="1">
        <v>2</v>
      </c>
      <c r="K752" s="1">
        <v>16</v>
      </c>
      <c r="L752" s="1" t="s">
        <v>24</v>
      </c>
      <c r="M752" s="1" t="s">
        <v>60</v>
      </c>
      <c r="N752" s="1" t="s">
        <v>67</v>
      </c>
      <c r="O752" s="1" t="s">
        <v>68</v>
      </c>
      <c r="P752" s="1" t="s">
        <v>69</v>
      </c>
      <c r="Q752" s="1" t="s">
        <v>1008</v>
      </c>
      <c r="R752" s="24" t="s">
        <v>1151</v>
      </c>
      <c r="S752" s="172">
        <v>39890</v>
      </c>
      <c r="T752" s="172"/>
      <c r="U752" s="172"/>
      <c r="V752" s="45" t="str">
        <f>IFERROR(IF(U752-T752 &lt;= 0, "", U752-T752), "")</f>
        <v/>
      </c>
      <c r="W752" s="1" t="s">
        <v>65</v>
      </c>
      <c r="X752" s="1" t="s">
        <v>71</v>
      </c>
      <c r="Y752" s="339">
        <v>1844</v>
      </c>
      <c r="Z752" s="175">
        <v>537</v>
      </c>
      <c r="AA752" s="173">
        <f>Tabela13[[#This Row],[VALOR/UN]]*Tabela13[[#This Row],[QUAN]]</f>
        <v>1074</v>
      </c>
      <c r="AB752" s="251" t="str">
        <f>IFERROR(Tabela13[[#This Row],[TOTAL]]/Tabela13[[#This Row],[Km Rodado]],"")</f>
        <v/>
      </c>
    </row>
    <row r="753" spans="1:28" hidden="1">
      <c r="A753" s="30" t="s">
        <v>1152</v>
      </c>
      <c r="B753" s="30" t="s">
        <v>1141</v>
      </c>
      <c r="C753" s="30" t="s">
        <v>415</v>
      </c>
      <c r="D753" s="53">
        <v>45278</v>
      </c>
      <c r="F753" s="7" t="s">
        <v>335</v>
      </c>
      <c r="G753" s="1" t="s">
        <v>58</v>
      </c>
      <c r="H753" s="1" t="s">
        <v>12</v>
      </c>
      <c r="I753" s="351" t="s">
        <v>99</v>
      </c>
      <c r="J753" s="1">
        <v>2</v>
      </c>
      <c r="K753" s="1">
        <v>15</v>
      </c>
      <c r="L753" s="1" t="s">
        <v>22</v>
      </c>
      <c r="M753" s="1" t="s">
        <v>75</v>
      </c>
      <c r="N753" s="1" t="s">
        <v>67</v>
      </c>
      <c r="O753" s="1" t="s">
        <v>68</v>
      </c>
      <c r="P753" s="1" t="s">
        <v>69</v>
      </c>
      <c r="Q753" s="1" t="s">
        <v>77</v>
      </c>
      <c r="R753" s="24" t="s">
        <v>815</v>
      </c>
      <c r="S753" s="172">
        <v>73300</v>
      </c>
      <c r="T753" s="172"/>
      <c r="U753" s="172"/>
      <c r="V753" s="45" t="str">
        <f>IFERROR(IF(U753-T753 &lt;= 0, "", U753-T753), "")</f>
        <v/>
      </c>
      <c r="W753" s="1" t="s">
        <v>65</v>
      </c>
      <c r="X753" s="1" t="s">
        <v>71</v>
      </c>
      <c r="Y753" s="339" t="s">
        <v>1142</v>
      </c>
      <c r="Z753" s="175">
        <v>315</v>
      </c>
      <c r="AA753" s="173">
        <f>Tabela13[[#This Row],[VALOR/UN]]*Tabela13[[#This Row],[QUAN]]</f>
        <v>630</v>
      </c>
      <c r="AB753" s="251" t="str">
        <f>IFERROR(Tabela13[[#This Row],[TOTAL]]/Tabela13[[#This Row],[Km Rodado]],"")</f>
        <v/>
      </c>
    </row>
    <row r="754" spans="1:28" hidden="1">
      <c r="A754" s="30"/>
      <c r="B754" s="30"/>
      <c r="C754" s="30" t="s">
        <v>415</v>
      </c>
      <c r="D754" s="53">
        <v>45278</v>
      </c>
      <c r="F754" s="7" t="s">
        <v>335</v>
      </c>
      <c r="G754" s="1" t="s">
        <v>58</v>
      </c>
      <c r="H754" s="1" t="s">
        <v>12</v>
      </c>
      <c r="I754" s="351" t="s">
        <v>99</v>
      </c>
      <c r="J754" s="1">
        <v>2</v>
      </c>
      <c r="K754" s="1">
        <v>15</v>
      </c>
      <c r="L754" s="1" t="s">
        <v>24</v>
      </c>
      <c r="M754" s="1" t="s">
        <v>75</v>
      </c>
      <c r="N754" s="1" t="s">
        <v>67</v>
      </c>
      <c r="O754" s="1" t="s">
        <v>68</v>
      </c>
      <c r="P754" s="1" t="s">
        <v>69</v>
      </c>
      <c r="Q754" s="1" t="s">
        <v>77</v>
      </c>
      <c r="R754" s="24" t="s">
        <v>815</v>
      </c>
      <c r="S754" s="172">
        <v>73300</v>
      </c>
      <c r="T754" s="172"/>
      <c r="U754" s="172"/>
      <c r="V754" s="45" t="str">
        <f>IFERROR(IF(U754-T754 &lt;= 0, "", U754-T754), "")</f>
        <v/>
      </c>
      <c r="W754" s="1" t="s">
        <v>65</v>
      </c>
      <c r="X754" s="1" t="s">
        <v>71</v>
      </c>
      <c r="Y754" s="339" t="s">
        <v>1153</v>
      </c>
      <c r="Z754" s="175">
        <v>326</v>
      </c>
      <c r="AA754" s="173">
        <f>Tabela13[[#This Row],[VALOR/UN]]*Tabela13[[#This Row],[QUAN]]</f>
        <v>652</v>
      </c>
      <c r="AB754" s="251" t="str">
        <f>IFERROR(Tabela13[[#This Row],[TOTAL]]/Tabela13[[#This Row],[Km Rodado]],"")</f>
        <v/>
      </c>
    </row>
    <row r="755" spans="1:28" hidden="1">
      <c r="A755" s="30" t="s">
        <v>1154</v>
      </c>
      <c r="B755" s="30" t="s">
        <v>1141</v>
      </c>
      <c r="C755" s="30" t="s">
        <v>415</v>
      </c>
      <c r="D755" s="53">
        <v>45278</v>
      </c>
      <c r="F755" s="7" t="s">
        <v>335</v>
      </c>
      <c r="G755" s="1" t="s">
        <v>58</v>
      </c>
      <c r="H755" s="1" t="s">
        <v>12</v>
      </c>
      <c r="I755" s="351" t="s">
        <v>99</v>
      </c>
      <c r="J755" s="1">
        <v>2</v>
      </c>
      <c r="K755" s="1">
        <v>15</v>
      </c>
      <c r="L755" s="1" t="s">
        <v>22</v>
      </c>
      <c r="M755" s="1" t="s">
        <v>75</v>
      </c>
      <c r="N755" s="1" t="s">
        <v>67</v>
      </c>
      <c r="O755" s="1" t="s">
        <v>68</v>
      </c>
      <c r="P755" s="1" t="s">
        <v>69</v>
      </c>
      <c r="Q755" s="1" t="s">
        <v>77</v>
      </c>
      <c r="R755" s="24" t="s">
        <v>733</v>
      </c>
      <c r="S755" s="172">
        <v>86200</v>
      </c>
      <c r="T755" s="172"/>
      <c r="U755" s="172"/>
      <c r="V755" s="45" t="str">
        <f>IFERROR(IF(U755-T755 &lt;= 0, "", U755-T755), "")</f>
        <v/>
      </c>
      <c r="W755" s="1" t="s">
        <v>65</v>
      </c>
      <c r="X755" s="1" t="s">
        <v>71</v>
      </c>
      <c r="Y755" s="339" t="s">
        <v>1142</v>
      </c>
      <c r="Z755" s="175">
        <v>315</v>
      </c>
      <c r="AA755" s="173">
        <f>Tabela13[[#This Row],[VALOR/UN]]*Tabela13[[#This Row],[QUAN]]</f>
        <v>630</v>
      </c>
      <c r="AB755" s="251" t="str">
        <f>IFERROR(Tabela13[[#This Row],[TOTAL]]/Tabela13[[#This Row],[Km Rodado]],"")</f>
        <v/>
      </c>
    </row>
    <row r="756" spans="1:28" hidden="1">
      <c r="A756" s="30" t="s">
        <v>1155</v>
      </c>
      <c r="B756" s="30" t="s">
        <v>1141</v>
      </c>
      <c r="C756" s="30" t="s">
        <v>415</v>
      </c>
      <c r="D756" s="53">
        <v>45280</v>
      </c>
      <c r="F756" s="7" t="s">
        <v>335</v>
      </c>
      <c r="G756" s="1" t="s">
        <v>58</v>
      </c>
      <c r="H756" s="1" t="s">
        <v>5</v>
      </c>
      <c r="I756" s="351" t="s">
        <v>66</v>
      </c>
      <c r="J756" s="1">
        <v>2</v>
      </c>
      <c r="K756" s="1">
        <v>15</v>
      </c>
      <c r="L756" s="1" t="s">
        <v>22</v>
      </c>
      <c r="M756" s="1" t="s">
        <v>75</v>
      </c>
      <c r="N756" s="1" t="s">
        <v>67</v>
      </c>
      <c r="O756" s="1" t="s">
        <v>68</v>
      </c>
      <c r="P756" s="1" t="s">
        <v>69</v>
      </c>
      <c r="Q756" s="1" t="s">
        <v>77</v>
      </c>
      <c r="R756" s="24" t="s">
        <v>439</v>
      </c>
      <c r="S756" s="172">
        <v>120850</v>
      </c>
      <c r="T756" s="172"/>
      <c r="U756" s="172"/>
      <c r="V756" s="45" t="str">
        <f>IFERROR(IF(U756-T756 &lt;= 0, "", U756-T756), "")</f>
        <v/>
      </c>
      <c r="W756" s="1" t="s">
        <v>65</v>
      </c>
      <c r="X756" s="1" t="s">
        <v>71</v>
      </c>
      <c r="Y756" s="339" t="s">
        <v>1142</v>
      </c>
      <c r="Z756" s="175">
        <v>315</v>
      </c>
      <c r="AA756" s="173">
        <f>Tabela13[[#This Row],[VALOR/UN]]*Tabela13[[#This Row],[QUAN]]</f>
        <v>630</v>
      </c>
      <c r="AB756" s="251" t="str">
        <f>IFERROR(Tabela13[[#This Row],[TOTAL]]/Tabela13[[#This Row],[Km Rodado]],"")</f>
        <v/>
      </c>
    </row>
    <row r="757" spans="1:28" hidden="1">
      <c r="A757" s="30" t="s">
        <v>1156</v>
      </c>
      <c r="B757" s="30" t="s">
        <v>1141</v>
      </c>
      <c r="C757" s="30" t="s">
        <v>415</v>
      </c>
      <c r="D757" s="53">
        <v>45280</v>
      </c>
      <c r="F757" s="7" t="s">
        <v>335</v>
      </c>
      <c r="G757" s="1" t="s">
        <v>58</v>
      </c>
      <c r="H757" s="1" t="s">
        <v>5</v>
      </c>
      <c r="I757" s="351" t="s">
        <v>66</v>
      </c>
      <c r="J757" s="1">
        <v>2</v>
      </c>
      <c r="K757" s="1">
        <v>15</v>
      </c>
      <c r="L757" s="1" t="s">
        <v>24</v>
      </c>
      <c r="M757" s="1" t="s">
        <v>75</v>
      </c>
      <c r="N757" s="1" t="s">
        <v>67</v>
      </c>
      <c r="O757" s="1" t="s">
        <v>68</v>
      </c>
      <c r="P757" s="1" t="s">
        <v>69</v>
      </c>
      <c r="Q757" s="1" t="s">
        <v>77</v>
      </c>
      <c r="R757" s="24" t="s">
        <v>439</v>
      </c>
      <c r="S757" s="172">
        <v>120850</v>
      </c>
      <c r="T757" s="172"/>
      <c r="U757" s="172"/>
      <c r="V757" s="45" t="str">
        <f>IFERROR(IF(U757-T757 &lt;= 0, "", U757-T757), "")</f>
        <v/>
      </c>
      <c r="W757" s="1" t="s">
        <v>65</v>
      </c>
      <c r="X757" s="1" t="s">
        <v>71</v>
      </c>
      <c r="Y757" s="339" t="s">
        <v>1142</v>
      </c>
      <c r="Z757" s="175">
        <v>315</v>
      </c>
      <c r="AA757" s="173">
        <f>Tabela13[[#This Row],[VALOR/UN]]*Tabela13[[#This Row],[QUAN]]</f>
        <v>630</v>
      </c>
      <c r="AB757" s="251" t="str">
        <f>IFERROR(Tabela13[[#This Row],[TOTAL]]/Tabela13[[#This Row],[Km Rodado]],"")</f>
        <v/>
      </c>
    </row>
    <row r="758" spans="1:28" hidden="1">
      <c r="A758" s="30" t="s">
        <v>1157</v>
      </c>
      <c r="B758" s="30" t="s">
        <v>1158</v>
      </c>
      <c r="C758" s="30" t="s">
        <v>415</v>
      </c>
      <c r="D758" s="53">
        <v>45281</v>
      </c>
      <c r="F758" s="7" t="s">
        <v>335</v>
      </c>
      <c r="G758" s="1" t="s">
        <v>58</v>
      </c>
      <c r="H758" s="1" t="s">
        <v>14</v>
      </c>
      <c r="I758" s="351" t="s">
        <v>132</v>
      </c>
      <c r="J758" s="1">
        <v>2</v>
      </c>
      <c r="K758" s="1">
        <v>16</v>
      </c>
      <c r="L758" s="1" t="s">
        <v>22</v>
      </c>
      <c r="M758" s="1" t="s">
        <v>60</v>
      </c>
      <c r="N758" s="1" t="s">
        <v>67</v>
      </c>
      <c r="O758" s="1" t="s">
        <v>68</v>
      </c>
      <c r="P758" s="1" t="s">
        <v>69</v>
      </c>
      <c r="Q758" s="1" t="s">
        <v>1008</v>
      </c>
      <c r="R758" s="24" t="s">
        <v>308</v>
      </c>
      <c r="S758" s="172">
        <v>158000</v>
      </c>
      <c r="T758" s="172"/>
      <c r="U758" s="172"/>
      <c r="V758" s="45" t="str">
        <f>IFERROR(IF(U758-T758 &lt;= 0, "", U758-T758), "")</f>
        <v/>
      </c>
      <c r="W758" s="1" t="s">
        <v>65</v>
      </c>
      <c r="X758" s="1" t="s">
        <v>71</v>
      </c>
      <c r="Y758" s="339">
        <v>1844</v>
      </c>
      <c r="Z758" s="175">
        <v>537</v>
      </c>
      <c r="AA758" s="173">
        <f>Tabela13[[#This Row],[VALOR/UN]]*Tabela13[[#This Row],[QUAN]]</f>
        <v>1074</v>
      </c>
      <c r="AB758" s="251" t="str">
        <f>IFERROR(Tabela13[[#This Row],[TOTAL]]/Tabela13[[#This Row],[Km Rodado]],"")</f>
        <v/>
      </c>
    </row>
    <row r="759" spans="1:28" hidden="1">
      <c r="A759" s="30" t="s">
        <v>1159</v>
      </c>
      <c r="B759" s="30" t="s">
        <v>1160</v>
      </c>
      <c r="C759" s="30" t="s">
        <v>415</v>
      </c>
      <c r="D759" s="53">
        <v>45281</v>
      </c>
      <c r="F759" s="7" t="s">
        <v>335</v>
      </c>
      <c r="G759" s="1" t="s">
        <v>58</v>
      </c>
      <c r="H759" s="1" t="s">
        <v>5</v>
      </c>
      <c r="I759" s="351" t="s">
        <v>66</v>
      </c>
      <c r="J759" s="1">
        <v>2</v>
      </c>
      <c r="K759" s="1" t="s">
        <v>7</v>
      </c>
      <c r="L759" s="1" t="s">
        <v>24</v>
      </c>
      <c r="M759" s="1" t="s">
        <v>133</v>
      </c>
      <c r="N759" s="1" t="s">
        <v>181</v>
      </c>
      <c r="O759" s="1" t="s">
        <v>1161</v>
      </c>
      <c r="P759" s="1" t="s">
        <v>69</v>
      </c>
      <c r="Q759" s="1" t="s">
        <v>636</v>
      </c>
      <c r="R759" s="24" t="s">
        <v>665</v>
      </c>
      <c r="S759" s="172">
        <v>164200</v>
      </c>
      <c r="T759" s="172"/>
      <c r="U759" s="172"/>
      <c r="V759" s="45" t="str">
        <f>IFERROR(IF(U759-T759 &lt;= 0, "", U759-T759), "")</f>
        <v/>
      </c>
      <c r="X759" s="1" t="s">
        <v>155</v>
      </c>
      <c r="Y759" s="339" t="s">
        <v>1162</v>
      </c>
      <c r="Z759" s="175">
        <v>685.56</v>
      </c>
      <c r="AA759" s="173">
        <f>Tabela13[[#This Row],[VALOR/UN]]*Tabela13[[#This Row],[QUAN]]</f>
        <v>1371.12</v>
      </c>
      <c r="AB759" s="251" t="str">
        <f>IFERROR(Tabela13[[#This Row],[TOTAL]]/Tabela13[[#This Row],[Km Rodado]],"")</f>
        <v/>
      </c>
    </row>
    <row r="760" spans="1:28" hidden="1">
      <c r="A760" s="30" t="s">
        <v>1163</v>
      </c>
      <c r="B760" s="30" t="s">
        <v>1164</v>
      </c>
      <c r="C760" s="30" t="s">
        <v>415</v>
      </c>
      <c r="D760" s="53">
        <v>45281</v>
      </c>
      <c r="F760" s="7" t="s">
        <v>335</v>
      </c>
      <c r="G760" s="1" t="s">
        <v>58</v>
      </c>
      <c r="H760" s="1" t="s">
        <v>5</v>
      </c>
      <c r="I760" s="351" t="s">
        <v>66</v>
      </c>
      <c r="J760" s="1">
        <v>2</v>
      </c>
      <c r="K760" s="1" t="s">
        <v>7</v>
      </c>
      <c r="L760" s="1" t="s">
        <v>24</v>
      </c>
      <c r="M760" s="1" t="s">
        <v>133</v>
      </c>
      <c r="N760" s="1" t="s">
        <v>181</v>
      </c>
      <c r="O760" s="1" t="s">
        <v>1161</v>
      </c>
      <c r="P760" s="1" t="s">
        <v>69</v>
      </c>
      <c r="Q760" s="1" t="s">
        <v>636</v>
      </c>
      <c r="R760" s="24" t="s">
        <v>665</v>
      </c>
      <c r="S760" s="172">
        <v>164200</v>
      </c>
      <c r="T760" s="172"/>
      <c r="U760" s="172"/>
      <c r="V760" s="45" t="str">
        <f>IFERROR(IF(U760-T760 &lt;= 0, "", U760-T760), "")</f>
        <v/>
      </c>
      <c r="X760" s="1" t="s">
        <v>155</v>
      </c>
      <c r="Y760" s="339" t="s">
        <v>1162</v>
      </c>
      <c r="Z760" s="175">
        <v>685.56</v>
      </c>
      <c r="AA760" s="173">
        <f>Tabela13[[#This Row],[VALOR/UN]]*Tabela13[[#This Row],[QUAN]]</f>
        <v>1371.12</v>
      </c>
      <c r="AB760" s="251" t="str">
        <f>IFERROR(Tabela13[[#This Row],[TOTAL]]/Tabela13[[#This Row],[Km Rodado]],"")</f>
        <v/>
      </c>
    </row>
    <row r="761" spans="1:28" hidden="1">
      <c r="A761" s="30" t="s">
        <v>1165</v>
      </c>
      <c r="B761" s="30" t="s">
        <v>1166</v>
      </c>
      <c r="C761" s="30" t="s">
        <v>415</v>
      </c>
      <c r="D761" s="53">
        <v>45281</v>
      </c>
      <c r="F761" s="7" t="s">
        <v>335</v>
      </c>
      <c r="G761" s="1" t="s">
        <v>58</v>
      </c>
      <c r="H761" s="1" t="s">
        <v>5</v>
      </c>
      <c r="I761" s="351" t="s">
        <v>66</v>
      </c>
      <c r="J761" s="1">
        <v>2</v>
      </c>
      <c r="K761" s="1" t="s">
        <v>7</v>
      </c>
      <c r="L761" s="1" t="s">
        <v>22</v>
      </c>
      <c r="M761" s="1" t="s">
        <v>133</v>
      </c>
      <c r="N761" s="1" t="s">
        <v>181</v>
      </c>
      <c r="O761" s="1" t="s">
        <v>1167</v>
      </c>
      <c r="P761" s="1" t="s">
        <v>69</v>
      </c>
      <c r="Q761" s="1" t="s">
        <v>636</v>
      </c>
      <c r="R761" s="24" t="s">
        <v>665</v>
      </c>
      <c r="S761" s="172">
        <v>164200</v>
      </c>
      <c r="T761" s="172"/>
      <c r="U761" s="172"/>
      <c r="V761" s="45" t="str">
        <f>IFERROR(IF(U761-T761 &lt;= 0, "", U761-T761), "")</f>
        <v/>
      </c>
      <c r="X761" s="1" t="s">
        <v>155</v>
      </c>
      <c r="Y761" s="339">
        <v>1235</v>
      </c>
      <c r="Z761" s="175">
        <v>588.69000000000005</v>
      </c>
      <c r="AA761" s="173">
        <f>Tabela13[[#This Row],[VALOR/UN]]*Tabela13[[#This Row],[QUAN]]</f>
        <v>1177.3800000000001</v>
      </c>
      <c r="AB761" s="251" t="str">
        <f>IFERROR(Tabela13[[#This Row],[TOTAL]]/Tabela13[[#This Row],[Km Rodado]],"")</f>
        <v/>
      </c>
    </row>
    <row r="762" spans="1:28" hidden="1">
      <c r="A762" s="30" t="s">
        <v>1168</v>
      </c>
      <c r="B762" s="30" t="s">
        <v>1169</v>
      </c>
      <c r="C762" s="30" t="s">
        <v>415</v>
      </c>
      <c r="D762" s="53">
        <v>45287</v>
      </c>
      <c r="F762" s="7" t="s">
        <v>335</v>
      </c>
      <c r="G762" s="1" t="s">
        <v>58</v>
      </c>
      <c r="H762" s="1" t="s">
        <v>5</v>
      </c>
      <c r="I762" s="351" t="s">
        <v>96</v>
      </c>
      <c r="J762" s="1">
        <v>2</v>
      </c>
      <c r="K762" s="1">
        <v>16</v>
      </c>
      <c r="L762" s="1" t="s">
        <v>22</v>
      </c>
      <c r="M762" s="1" t="s">
        <v>60</v>
      </c>
      <c r="N762" s="1" t="s">
        <v>67</v>
      </c>
      <c r="O762" s="1" t="s">
        <v>68</v>
      </c>
      <c r="P762" s="1" t="s">
        <v>69</v>
      </c>
      <c r="Q762" s="1" t="s">
        <v>1008</v>
      </c>
      <c r="R762" s="24" t="s">
        <v>201</v>
      </c>
      <c r="S762" s="172">
        <v>112558</v>
      </c>
      <c r="T762" s="172"/>
      <c r="U762" s="172"/>
      <c r="V762" s="45" t="str">
        <f>IFERROR(IF(U762-T762 &lt;= 0, "", U762-T762), "")</f>
        <v/>
      </c>
      <c r="W762" s="1" t="s">
        <v>65</v>
      </c>
      <c r="X762" s="1" t="s">
        <v>71</v>
      </c>
      <c r="Y762" s="339">
        <v>1883</v>
      </c>
      <c r="Z762" s="175">
        <v>547</v>
      </c>
      <c r="AA762" s="173">
        <f>Tabela13[[#This Row],[VALOR/UN]]*Tabela13[[#This Row],[QUAN]]</f>
        <v>1094</v>
      </c>
      <c r="AB762" s="251" t="str">
        <f>IFERROR(Tabela13[[#This Row],[TOTAL]]/Tabela13[[#This Row],[Km Rodado]],"")</f>
        <v/>
      </c>
    </row>
    <row r="763" spans="1:28" hidden="1">
      <c r="A763" s="30" t="s">
        <v>1170</v>
      </c>
      <c r="B763" s="30" t="s">
        <v>1171</v>
      </c>
      <c r="C763" s="30" t="s">
        <v>415</v>
      </c>
      <c r="D763" s="53">
        <v>45287</v>
      </c>
      <c r="F763" s="7" t="s">
        <v>335</v>
      </c>
      <c r="G763" s="1" t="s">
        <v>58</v>
      </c>
      <c r="H763" s="1" t="s">
        <v>5</v>
      </c>
      <c r="I763" s="351" t="s">
        <v>96</v>
      </c>
      <c r="J763" s="1">
        <v>2</v>
      </c>
      <c r="K763" s="1">
        <v>16</v>
      </c>
      <c r="L763" s="1" t="s">
        <v>24</v>
      </c>
      <c r="M763" s="1" t="s">
        <v>60</v>
      </c>
      <c r="N763" s="1" t="s">
        <v>67</v>
      </c>
      <c r="O763" s="1" t="s">
        <v>68</v>
      </c>
      <c r="P763" s="1" t="s">
        <v>69</v>
      </c>
      <c r="Q763" s="1" t="s">
        <v>1008</v>
      </c>
      <c r="R763" s="24" t="s">
        <v>201</v>
      </c>
      <c r="S763" s="172">
        <v>112558</v>
      </c>
      <c r="T763" s="172"/>
      <c r="U763" s="172">
        <f>Tabela13[[#This Row],[KM SOLICITADO]]-S761</f>
        <v>-51642</v>
      </c>
      <c r="V763" s="45" t="str">
        <f>IFERROR(IF(U763-T763 &lt;= 0, "", U763-T763), "")</f>
        <v/>
      </c>
      <c r="W763" s="1" t="s">
        <v>65</v>
      </c>
      <c r="X763" s="1" t="s">
        <v>71</v>
      </c>
      <c r="Y763" s="339">
        <v>1883</v>
      </c>
      <c r="Z763" s="175">
        <v>547</v>
      </c>
      <c r="AA763" s="173">
        <f>Tabela13[[#This Row],[VALOR/UN]]*Tabela13[[#This Row],[QUAN]]</f>
        <v>1094</v>
      </c>
      <c r="AB763" s="251" t="str">
        <f>IFERROR(Tabela13[[#This Row],[TOTAL]]/Tabela13[[#This Row],[Km Rodado]],"")</f>
        <v/>
      </c>
    </row>
    <row r="764" spans="1:28" hidden="1">
      <c r="A764" s="30" t="s">
        <v>1172</v>
      </c>
      <c r="B764" s="30" t="s">
        <v>1173</v>
      </c>
      <c r="C764" s="30" t="s">
        <v>415</v>
      </c>
      <c r="D764" s="53">
        <v>45287</v>
      </c>
      <c r="F764" s="7" t="s">
        <v>335</v>
      </c>
      <c r="G764" s="1" t="s">
        <v>58</v>
      </c>
      <c r="H764" s="1" t="s">
        <v>5</v>
      </c>
      <c r="I764" s="351" t="s">
        <v>96</v>
      </c>
      <c r="J764" s="1">
        <v>2</v>
      </c>
      <c r="K764" s="1">
        <v>16</v>
      </c>
      <c r="L764" s="1" t="s">
        <v>24</v>
      </c>
      <c r="M764" s="1" t="s">
        <v>60</v>
      </c>
      <c r="N764" s="1" t="s">
        <v>67</v>
      </c>
      <c r="O764" s="1" t="s">
        <v>68</v>
      </c>
      <c r="P764" s="1" t="s">
        <v>69</v>
      </c>
      <c r="Q764" s="1" t="s">
        <v>1008</v>
      </c>
      <c r="R764" s="24" t="s">
        <v>413</v>
      </c>
      <c r="S764" s="172">
        <v>68005</v>
      </c>
      <c r="T764" s="172"/>
      <c r="U764" s="172"/>
      <c r="V764" s="45" t="str">
        <f>IFERROR(IF(U764-T764 &lt;= 0, "", U764-T764), "")</f>
        <v/>
      </c>
      <c r="W764" s="1" t="s">
        <v>65</v>
      </c>
      <c r="X764" s="1" t="s">
        <v>71</v>
      </c>
      <c r="Y764" s="339">
        <v>1883</v>
      </c>
      <c r="Z764" s="175">
        <v>547</v>
      </c>
      <c r="AA764" s="173">
        <f>Tabela13[[#This Row],[VALOR/UN]]*Tabela13[[#This Row],[QUAN]]</f>
        <v>1094</v>
      </c>
      <c r="AB764" s="251" t="str">
        <f>IFERROR(Tabela13[[#This Row],[TOTAL]]/Tabela13[[#This Row],[Km Rodado]],"")</f>
        <v/>
      </c>
    </row>
    <row r="765" spans="1:28" hidden="1">
      <c r="A765" s="30" t="s">
        <v>1174</v>
      </c>
      <c r="B765" s="30" t="s">
        <v>1175</v>
      </c>
      <c r="C765" s="30" t="s">
        <v>415</v>
      </c>
      <c r="D765" s="53">
        <v>45287</v>
      </c>
      <c r="F765" s="7" t="s">
        <v>335</v>
      </c>
      <c r="G765" s="1" t="s">
        <v>58</v>
      </c>
      <c r="H765" s="1" t="s">
        <v>5</v>
      </c>
      <c r="I765" s="351" t="s">
        <v>80</v>
      </c>
      <c r="J765" s="1">
        <v>2</v>
      </c>
      <c r="K765" s="1">
        <v>16</v>
      </c>
      <c r="L765" s="1" t="s">
        <v>22</v>
      </c>
      <c r="M765" s="1" t="s">
        <v>60</v>
      </c>
      <c r="N765" s="1" t="s">
        <v>67</v>
      </c>
      <c r="O765" s="1" t="s">
        <v>68</v>
      </c>
      <c r="P765" s="1" t="s">
        <v>69</v>
      </c>
      <c r="Q765" s="1" t="s">
        <v>1008</v>
      </c>
      <c r="R765" s="24" t="s">
        <v>827</v>
      </c>
      <c r="S765" s="172">
        <v>70814</v>
      </c>
      <c r="T765" s="172"/>
      <c r="U765" s="172"/>
      <c r="V765" s="45" t="str">
        <f>IFERROR(IF(U765-T765 &lt;= 0, "", U765-T765), "")</f>
        <v/>
      </c>
      <c r="W765" s="1" t="s">
        <v>65</v>
      </c>
      <c r="X765" s="1" t="s">
        <v>71</v>
      </c>
      <c r="Y765" s="339">
        <v>1844</v>
      </c>
      <c r="Z765" s="175">
        <v>537</v>
      </c>
      <c r="AA765" s="173">
        <f>Tabela13[[#This Row],[VALOR/UN]]*Tabela13[[#This Row],[QUAN]]</f>
        <v>1074</v>
      </c>
      <c r="AB765" s="251" t="str">
        <f>IFERROR(Tabela13[[#This Row],[TOTAL]]/Tabela13[[#This Row],[Km Rodado]],"")</f>
        <v/>
      </c>
    </row>
    <row r="766" spans="1:28" hidden="1">
      <c r="A766" s="30" t="s">
        <v>1176</v>
      </c>
      <c r="B766" s="30" t="s">
        <v>1177</v>
      </c>
      <c r="C766" s="30" t="s">
        <v>415</v>
      </c>
      <c r="D766" s="53">
        <v>45287</v>
      </c>
      <c r="F766" s="7" t="s">
        <v>335</v>
      </c>
      <c r="G766" s="1" t="s">
        <v>58</v>
      </c>
      <c r="H766" s="1" t="s">
        <v>5</v>
      </c>
      <c r="I766" s="351" t="s">
        <v>80</v>
      </c>
      <c r="J766" s="1">
        <v>2</v>
      </c>
      <c r="K766" s="1">
        <v>16</v>
      </c>
      <c r="L766" s="1" t="s">
        <v>24</v>
      </c>
      <c r="M766" s="1" t="s">
        <v>60</v>
      </c>
      <c r="N766" s="1" t="s">
        <v>67</v>
      </c>
      <c r="O766" s="1" t="s">
        <v>68</v>
      </c>
      <c r="P766" s="1" t="s">
        <v>69</v>
      </c>
      <c r="Q766" s="1" t="s">
        <v>1008</v>
      </c>
      <c r="R766" s="24" t="s">
        <v>827</v>
      </c>
      <c r="S766" s="172">
        <v>70814</v>
      </c>
      <c r="T766" s="172"/>
      <c r="U766" s="172"/>
      <c r="V766" s="45" t="str">
        <f>IFERROR(IF(U766-T766 &lt;= 0, "", U766-T766), "")</f>
        <v/>
      </c>
      <c r="W766" s="1" t="s">
        <v>65</v>
      </c>
      <c r="X766" s="1" t="s">
        <v>71</v>
      </c>
      <c r="Y766" s="339">
        <v>1844</v>
      </c>
      <c r="Z766" s="175">
        <v>537</v>
      </c>
      <c r="AA766" s="173">
        <f>Tabela13[[#This Row],[VALOR/UN]]*Tabela13[[#This Row],[QUAN]]</f>
        <v>1074</v>
      </c>
      <c r="AB766" s="251" t="str">
        <f>IFERROR(Tabela13[[#This Row],[TOTAL]]/Tabela13[[#This Row],[Km Rodado]],"")</f>
        <v/>
      </c>
    </row>
    <row r="767" spans="1:28" hidden="1">
      <c r="A767" s="30"/>
      <c r="B767" s="30"/>
      <c r="C767" s="30" t="s">
        <v>415</v>
      </c>
      <c r="D767" s="53">
        <v>45287</v>
      </c>
      <c r="F767" s="7" t="s">
        <v>335</v>
      </c>
      <c r="G767" s="1" t="s">
        <v>58</v>
      </c>
      <c r="H767" s="1" t="s">
        <v>5</v>
      </c>
      <c r="I767" s="351" t="s">
        <v>80</v>
      </c>
      <c r="J767" s="1">
        <v>2</v>
      </c>
      <c r="K767" s="1">
        <v>16</v>
      </c>
      <c r="L767" s="1" t="s">
        <v>22</v>
      </c>
      <c r="M767" s="1" t="s">
        <v>60</v>
      </c>
      <c r="N767" s="1" t="s">
        <v>396</v>
      </c>
      <c r="O767" s="1" t="s">
        <v>397</v>
      </c>
      <c r="P767" s="1" t="s">
        <v>69</v>
      </c>
      <c r="Q767" s="1" t="s">
        <v>1008</v>
      </c>
      <c r="R767" s="24" t="s">
        <v>827</v>
      </c>
      <c r="S767" s="172">
        <v>70814</v>
      </c>
      <c r="T767" s="172"/>
      <c r="U767" s="172"/>
      <c r="V767" s="45" t="str">
        <f>IFERROR(IF(U767-T767 &lt;= 0, "", U767-T767), "")</f>
        <v/>
      </c>
      <c r="X767" s="1" t="s">
        <v>155</v>
      </c>
      <c r="Y767" s="339">
        <v>25813</v>
      </c>
      <c r="Z767" s="175">
        <v>485.47</v>
      </c>
      <c r="AA767" s="173">
        <f>Tabela13[[#This Row],[VALOR/UN]]*Tabela13[[#This Row],[QUAN]]</f>
        <v>970.94</v>
      </c>
      <c r="AB767" s="251" t="str">
        <f>IFERROR(Tabela13[[#This Row],[TOTAL]]/Tabela13[[#This Row],[Km Rodado]],"")</f>
        <v/>
      </c>
    </row>
    <row r="768" spans="1:28" hidden="1">
      <c r="A768" s="30" t="s">
        <v>1178</v>
      </c>
      <c r="B768" s="30" t="s">
        <v>1179</v>
      </c>
      <c r="C768" s="30" t="s">
        <v>415</v>
      </c>
      <c r="D768" s="53">
        <v>45288</v>
      </c>
      <c r="F768" s="7" t="s">
        <v>335</v>
      </c>
      <c r="G768" s="1" t="s">
        <v>58</v>
      </c>
      <c r="H768" s="1" t="s">
        <v>12</v>
      </c>
      <c r="I768" s="351" t="s">
        <v>111</v>
      </c>
      <c r="J768" s="1">
        <v>2</v>
      </c>
      <c r="K768" s="1" t="s">
        <v>7</v>
      </c>
      <c r="L768" s="1" t="s">
        <v>22</v>
      </c>
      <c r="M768" s="1" t="s">
        <v>133</v>
      </c>
      <c r="N768" s="1" t="s">
        <v>181</v>
      </c>
      <c r="O768" s="1" t="s">
        <v>1161</v>
      </c>
      <c r="P768" s="1" t="s">
        <v>69</v>
      </c>
      <c r="Q768" s="1" t="s">
        <v>722</v>
      </c>
      <c r="R768" s="24" t="s">
        <v>723</v>
      </c>
      <c r="S768" s="172">
        <v>314311</v>
      </c>
      <c r="T768" s="172"/>
      <c r="U768" s="172"/>
      <c r="V768" s="45" t="str">
        <f>IFERROR(IF(U768-T768 &lt;= 0, "", U768-T768), "")</f>
        <v/>
      </c>
      <c r="X768" s="1" t="s">
        <v>155</v>
      </c>
      <c r="Y768" s="339">
        <v>1270</v>
      </c>
      <c r="Z768" s="175">
        <v>685.56</v>
      </c>
      <c r="AA768" s="173">
        <f>Tabela13[[#This Row],[VALOR/UN]]*Tabela13[[#This Row],[QUAN]]</f>
        <v>1371.12</v>
      </c>
      <c r="AB768" s="251" t="str">
        <f>IFERROR(Tabela13[[#This Row],[TOTAL]]/Tabela13[[#This Row],[Km Rodado]],"")</f>
        <v/>
      </c>
    </row>
    <row r="769" spans="1:28" hidden="1">
      <c r="A769" s="30" t="s">
        <v>1180</v>
      </c>
      <c r="B769" s="30" t="s">
        <v>1160</v>
      </c>
      <c r="C769" s="30" t="s">
        <v>415</v>
      </c>
      <c r="D769" s="53">
        <v>45288</v>
      </c>
      <c r="F769" s="7" t="s">
        <v>335</v>
      </c>
      <c r="G769" s="1" t="s">
        <v>58</v>
      </c>
      <c r="H769" s="1" t="s">
        <v>12</v>
      </c>
      <c r="I769" s="351" t="s">
        <v>111</v>
      </c>
      <c r="J769" s="1">
        <v>2</v>
      </c>
      <c r="K769" s="1" t="s">
        <v>7</v>
      </c>
      <c r="L769" s="1" t="s">
        <v>24</v>
      </c>
      <c r="M769" s="1" t="s">
        <v>133</v>
      </c>
      <c r="N769" s="1" t="s">
        <v>181</v>
      </c>
      <c r="O769" s="1" t="s">
        <v>1161</v>
      </c>
      <c r="P769" s="1" t="s">
        <v>69</v>
      </c>
      <c r="Q769" s="1" t="s">
        <v>722</v>
      </c>
      <c r="R769" s="24" t="s">
        <v>723</v>
      </c>
      <c r="S769" s="172">
        <v>314311</v>
      </c>
      <c r="T769" s="172"/>
      <c r="U769" s="172"/>
      <c r="V769" s="45" t="str">
        <f>IFERROR(IF(U769-T769 &lt;= 0, "", U769-T769), "")</f>
        <v/>
      </c>
      <c r="X769" s="1" t="s">
        <v>155</v>
      </c>
      <c r="Y769" s="339">
        <v>1270</v>
      </c>
      <c r="Z769" s="175">
        <v>685.56</v>
      </c>
      <c r="AA769" s="173">
        <f>Tabela13[[#This Row],[VALOR/UN]]*Tabela13[[#This Row],[QUAN]]</f>
        <v>1371.12</v>
      </c>
      <c r="AB769" s="251" t="str">
        <f>IFERROR(Tabela13[[#This Row],[TOTAL]]/Tabela13[[#This Row],[Km Rodado]],"")</f>
        <v/>
      </c>
    </row>
    <row r="770" spans="1:28" hidden="1">
      <c r="A770" s="30" t="s">
        <v>1181</v>
      </c>
      <c r="B770" s="30" t="s">
        <v>1182</v>
      </c>
      <c r="C770" s="30" t="s">
        <v>415</v>
      </c>
      <c r="D770" s="53">
        <v>45288</v>
      </c>
      <c r="F770" s="7" t="s">
        <v>335</v>
      </c>
      <c r="G770" s="1" t="s">
        <v>58</v>
      </c>
      <c r="H770" s="1" t="s">
        <v>5</v>
      </c>
      <c r="I770" s="351" t="s">
        <v>83</v>
      </c>
      <c r="J770" s="1">
        <v>2</v>
      </c>
      <c r="K770" s="1">
        <v>14</v>
      </c>
      <c r="L770" s="1" t="s">
        <v>22</v>
      </c>
      <c r="M770" s="1" t="s">
        <v>84</v>
      </c>
      <c r="N770" s="1" t="s">
        <v>153</v>
      </c>
      <c r="O770" s="1" t="s">
        <v>154</v>
      </c>
      <c r="P770" s="1" t="s">
        <v>69</v>
      </c>
      <c r="Q770" s="1" t="s">
        <v>87</v>
      </c>
      <c r="R770" s="1" t="s">
        <v>1183</v>
      </c>
      <c r="S770" s="172">
        <v>31171</v>
      </c>
      <c r="T770" s="172"/>
      <c r="U770" s="172"/>
      <c r="V770" s="45" t="str">
        <f>IFERROR(IF(U770-T770 &lt;= 0, "", U770-T770), "")</f>
        <v/>
      </c>
      <c r="X770" s="1" t="s">
        <v>220</v>
      </c>
      <c r="Y770" s="339">
        <v>50079</v>
      </c>
      <c r="Z770" s="175">
        <v>250.09</v>
      </c>
      <c r="AA770" s="173">
        <f>Tabela13[[#This Row],[VALOR/UN]]*Tabela13[[#This Row],[QUAN]]</f>
        <v>500.18</v>
      </c>
      <c r="AB770" s="251" t="str">
        <f>IFERROR(Tabela13[[#This Row],[TOTAL]]/Tabela13[[#This Row],[Km Rodado]],"")</f>
        <v/>
      </c>
    </row>
    <row r="771" spans="1:28" hidden="1">
      <c r="A771" s="30" t="s">
        <v>1184</v>
      </c>
      <c r="B771" s="30" t="s">
        <v>1069</v>
      </c>
      <c r="C771" s="30" t="s">
        <v>415</v>
      </c>
      <c r="D771" s="53">
        <v>45288</v>
      </c>
      <c r="F771" s="7" t="s">
        <v>335</v>
      </c>
      <c r="G771" s="1" t="s">
        <v>58</v>
      </c>
      <c r="H771" s="1" t="s">
        <v>5</v>
      </c>
      <c r="I771" s="351" t="s">
        <v>83</v>
      </c>
      <c r="J771" s="1">
        <v>2</v>
      </c>
      <c r="K771" s="1">
        <v>14</v>
      </c>
      <c r="L771" s="1" t="s">
        <v>24</v>
      </c>
      <c r="M771" s="1" t="s">
        <v>84</v>
      </c>
      <c r="N771" s="1" t="s">
        <v>153</v>
      </c>
      <c r="O771" s="1" t="s">
        <v>154</v>
      </c>
      <c r="P771" s="1" t="s">
        <v>69</v>
      </c>
      <c r="Q771" s="1" t="s">
        <v>87</v>
      </c>
      <c r="R771" s="1" t="s">
        <v>1183</v>
      </c>
      <c r="S771" s="172">
        <v>31171</v>
      </c>
      <c r="T771" s="172"/>
      <c r="U771" s="172"/>
      <c r="V771" s="45" t="str">
        <f>IFERROR(IF(U771-T771 &lt;= 0, "", U771-T771), "")</f>
        <v/>
      </c>
      <c r="X771" s="1" t="s">
        <v>220</v>
      </c>
      <c r="Y771" s="339">
        <v>50079</v>
      </c>
      <c r="Z771" s="175">
        <v>250.09</v>
      </c>
      <c r="AA771" s="173">
        <f>Tabela13[[#This Row],[VALOR/UN]]*Tabela13[[#This Row],[QUAN]]</f>
        <v>500.18</v>
      </c>
      <c r="AB771" s="251" t="str">
        <f>IFERROR(Tabela13[[#This Row],[TOTAL]]/Tabela13[[#This Row],[Km Rodado]],"")</f>
        <v/>
      </c>
    </row>
    <row r="772" spans="1:28" hidden="1">
      <c r="A772" s="30" t="s">
        <v>1185</v>
      </c>
      <c r="B772" s="30" t="s">
        <v>1186</v>
      </c>
      <c r="C772" s="30" t="s">
        <v>415</v>
      </c>
      <c r="D772" s="53">
        <v>45288</v>
      </c>
      <c r="F772" s="7" t="s">
        <v>335</v>
      </c>
      <c r="G772" s="1" t="s">
        <v>58</v>
      </c>
      <c r="H772" s="1" t="s">
        <v>5</v>
      </c>
      <c r="I772" s="351" t="s">
        <v>83</v>
      </c>
      <c r="J772" s="1">
        <v>2</v>
      </c>
      <c r="K772" s="1">
        <v>14</v>
      </c>
      <c r="L772" s="1" t="s">
        <v>22</v>
      </c>
      <c r="M772" s="1" t="s">
        <v>84</v>
      </c>
      <c r="N772" s="1" t="s">
        <v>153</v>
      </c>
      <c r="O772" s="1" t="s">
        <v>154</v>
      </c>
      <c r="P772" s="1" t="s">
        <v>69</v>
      </c>
      <c r="Q772" s="1" t="s">
        <v>87</v>
      </c>
      <c r="R772" s="24" t="s">
        <v>272</v>
      </c>
      <c r="S772" s="172">
        <v>109924</v>
      </c>
      <c r="T772" s="172"/>
      <c r="U772" s="172"/>
      <c r="V772" s="45" t="str">
        <f>IFERROR(IF(U772-T772 &lt;= 0, "", U772-T772), "")</f>
        <v/>
      </c>
      <c r="W772" s="1" t="s">
        <v>65</v>
      </c>
      <c r="X772" s="1" t="s">
        <v>220</v>
      </c>
      <c r="Y772" s="339">
        <v>50079</v>
      </c>
      <c r="Z772" s="175">
        <v>250.09</v>
      </c>
      <c r="AA772" s="173">
        <f>Tabela13[[#This Row],[VALOR/UN]]*Tabela13[[#This Row],[QUAN]]</f>
        <v>500.18</v>
      </c>
      <c r="AB772" s="251" t="str">
        <f>IFERROR(Tabela13[[#This Row],[TOTAL]]/Tabela13[[#This Row],[Km Rodado]],"")</f>
        <v/>
      </c>
    </row>
    <row r="773" spans="1:28" hidden="1">
      <c r="A773" s="30" t="s">
        <v>1187</v>
      </c>
      <c r="B773" s="30" t="s">
        <v>1188</v>
      </c>
      <c r="C773" s="30" t="s">
        <v>415</v>
      </c>
      <c r="D773" s="53">
        <v>45288</v>
      </c>
      <c r="F773" s="7" t="s">
        <v>335</v>
      </c>
      <c r="G773" s="1" t="s">
        <v>58</v>
      </c>
      <c r="H773" s="1" t="s">
        <v>5</v>
      </c>
      <c r="I773" s="351" t="s">
        <v>83</v>
      </c>
      <c r="J773" s="1">
        <v>2</v>
      </c>
      <c r="K773" s="1">
        <v>14</v>
      </c>
      <c r="L773" s="1" t="s">
        <v>24</v>
      </c>
      <c r="M773" s="1" t="s">
        <v>84</v>
      </c>
      <c r="N773" s="1" t="s">
        <v>153</v>
      </c>
      <c r="O773" s="1" t="s">
        <v>154</v>
      </c>
      <c r="P773" s="1" t="s">
        <v>69</v>
      </c>
      <c r="Q773" s="1" t="s">
        <v>87</v>
      </c>
      <c r="R773" s="24" t="s">
        <v>272</v>
      </c>
      <c r="S773" s="172">
        <v>109924</v>
      </c>
      <c r="T773" s="172"/>
      <c r="U773" s="172"/>
      <c r="V773" s="45" t="str">
        <f>IFERROR(IF(U773-T773 &lt;= 0, "", U773-T773), "")</f>
        <v/>
      </c>
      <c r="W773" s="1" t="s">
        <v>65</v>
      </c>
      <c r="X773" s="1" t="s">
        <v>220</v>
      </c>
      <c r="Y773" s="339">
        <v>50079</v>
      </c>
      <c r="Z773" s="175">
        <v>250.09</v>
      </c>
      <c r="AA773" s="173">
        <f>Tabela13[[#This Row],[VALOR/UN]]*Tabela13[[#This Row],[QUAN]]</f>
        <v>500.18</v>
      </c>
      <c r="AB773" s="251" t="str">
        <f>IFERROR(Tabela13[[#This Row],[TOTAL]]/Tabela13[[#This Row],[Km Rodado]],"")</f>
        <v/>
      </c>
    </row>
    <row r="774" spans="1:28" hidden="1">
      <c r="A774" s="30" t="s">
        <v>1189</v>
      </c>
      <c r="B774" s="30" t="s">
        <v>728</v>
      </c>
      <c r="C774" s="30" t="s">
        <v>415</v>
      </c>
      <c r="D774" s="53">
        <v>45288</v>
      </c>
      <c r="F774" s="7" t="s">
        <v>335</v>
      </c>
      <c r="G774" s="1" t="s">
        <v>58</v>
      </c>
      <c r="H774" s="1" t="s">
        <v>5</v>
      </c>
      <c r="I774" s="351" t="s">
        <v>83</v>
      </c>
      <c r="J774" s="1">
        <v>2</v>
      </c>
      <c r="K774" s="1">
        <v>15</v>
      </c>
      <c r="L774" s="1" t="s">
        <v>24</v>
      </c>
      <c r="M774" s="1" t="s">
        <v>75</v>
      </c>
      <c r="N774" s="1" t="s">
        <v>67</v>
      </c>
      <c r="O774" s="1" t="s">
        <v>68</v>
      </c>
      <c r="P774" s="1" t="s">
        <v>69</v>
      </c>
      <c r="Q774" s="1" t="s">
        <v>77</v>
      </c>
      <c r="R774" s="24" t="s">
        <v>710</v>
      </c>
      <c r="S774" s="172">
        <v>69216</v>
      </c>
      <c r="T774" s="172"/>
      <c r="U774" s="172"/>
      <c r="V774" s="45" t="str">
        <f>IFERROR(IF(U774-T774 &lt;= 0, "", U774-T774), "")</f>
        <v/>
      </c>
      <c r="W774" s="1" t="s">
        <v>65</v>
      </c>
      <c r="X774" s="1" t="s">
        <v>71</v>
      </c>
      <c r="Y774" s="339" t="s">
        <v>1142</v>
      </c>
      <c r="Z774" s="175">
        <v>315</v>
      </c>
      <c r="AA774" s="173">
        <f>Tabela13[[#This Row],[VALOR/UN]]*Tabela13[[#This Row],[QUAN]]</f>
        <v>630</v>
      </c>
      <c r="AB774" s="251" t="str">
        <f>IFERROR(Tabela13[[#This Row],[TOTAL]]/Tabela13[[#This Row],[Km Rodado]],"")</f>
        <v/>
      </c>
    </row>
    <row r="775" spans="1:28" hidden="1">
      <c r="A775" s="30" t="s">
        <v>1190</v>
      </c>
      <c r="B775" s="30" t="s">
        <v>728</v>
      </c>
      <c r="C775" s="30" t="s">
        <v>415</v>
      </c>
      <c r="D775" s="53">
        <v>45288</v>
      </c>
      <c r="F775" s="7" t="s">
        <v>335</v>
      </c>
      <c r="G775" s="1" t="s">
        <v>58</v>
      </c>
      <c r="H775" s="1" t="s">
        <v>5</v>
      </c>
      <c r="I775" s="351" t="s">
        <v>83</v>
      </c>
      <c r="J775" s="1">
        <v>2</v>
      </c>
      <c r="K775" s="1">
        <v>15</v>
      </c>
      <c r="L775" s="1" t="s">
        <v>22</v>
      </c>
      <c r="M775" s="1" t="s">
        <v>75</v>
      </c>
      <c r="N775" s="1" t="s">
        <v>67</v>
      </c>
      <c r="O775" s="1" t="s">
        <v>68</v>
      </c>
      <c r="P775" s="1" t="s">
        <v>69</v>
      </c>
      <c r="Q775" s="1" t="s">
        <v>77</v>
      </c>
      <c r="R775" s="24" t="s">
        <v>710</v>
      </c>
      <c r="S775" s="172">
        <v>69216</v>
      </c>
      <c r="T775" s="172"/>
      <c r="U775" s="172"/>
      <c r="V775" s="45" t="str">
        <f>IFERROR(IF(U775-T775 &lt;= 0, "", U775-T775), "")</f>
        <v/>
      </c>
      <c r="W775" s="1" t="s">
        <v>65</v>
      </c>
      <c r="X775" s="1" t="s">
        <v>71</v>
      </c>
      <c r="Y775" s="339" t="s">
        <v>1153</v>
      </c>
      <c r="Z775" s="175">
        <v>315</v>
      </c>
      <c r="AA775" s="173">
        <f>Tabela13[[#This Row],[VALOR/UN]]*Tabela13[[#This Row],[QUAN]]</f>
        <v>630</v>
      </c>
      <c r="AB775" s="251" t="str">
        <f>IFERROR(Tabela13[[#This Row],[TOTAL]]/Tabela13[[#This Row],[Km Rodado]],"")</f>
        <v/>
      </c>
    </row>
    <row r="776" spans="1:28" hidden="1">
      <c r="A776" s="30"/>
      <c r="B776" s="30"/>
      <c r="C776" s="30" t="s">
        <v>415</v>
      </c>
      <c r="D776" s="53">
        <v>45288</v>
      </c>
      <c r="F776" s="7" t="s">
        <v>335</v>
      </c>
      <c r="G776" s="1" t="s">
        <v>58</v>
      </c>
      <c r="H776" s="1" t="s">
        <v>5</v>
      </c>
      <c r="I776" s="351" t="s">
        <v>80</v>
      </c>
      <c r="J776" s="1">
        <v>2</v>
      </c>
      <c r="K776" s="1">
        <v>15</v>
      </c>
      <c r="L776" s="1" t="s">
        <v>22</v>
      </c>
      <c r="M776" s="1" t="s">
        <v>75</v>
      </c>
      <c r="N776" s="1" t="s">
        <v>67</v>
      </c>
      <c r="O776" s="1" t="s">
        <v>68</v>
      </c>
      <c r="P776" s="1" t="s">
        <v>69</v>
      </c>
      <c r="Q776" s="1" t="s">
        <v>77</v>
      </c>
      <c r="R776" s="24" t="s">
        <v>1191</v>
      </c>
      <c r="S776" s="172"/>
      <c r="T776" s="172"/>
      <c r="U776" s="172"/>
      <c r="V776" s="45" t="str">
        <f>IFERROR(IF(U776-T776 &lt;= 0, "", U776-T776), "")</f>
        <v/>
      </c>
      <c r="X776" s="1" t="s">
        <v>71</v>
      </c>
      <c r="Y776" s="339" t="s">
        <v>1142</v>
      </c>
      <c r="Z776" s="175">
        <v>315</v>
      </c>
      <c r="AA776" s="173">
        <f>Tabela13[[#This Row],[VALOR/UN]]*Tabela13[[#This Row],[QUAN]]</f>
        <v>630</v>
      </c>
      <c r="AB776" s="251" t="str">
        <f>IFERROR(Tabela13[[#This Row],[TOTAL]]/Tabela13[[#This Row],[Km Rodado]],"")</f>
        <v/>
      </c>
    </row>
    <row r="777" spans="1:28" hidden="1">
      <c r="A777" s="30" t="s">
        <v>1192</v>
      </c>
      <c r="B777" s="30" t="s">
        <v>415</v>
      </c>
      <c r="C777" s="186" t="s">
        <v>415</v>
      </c>
      <c r="D777" s="53">
        <v>45289</v>
      </c>
      <c r="F777" s="7" t="s">
        <v>335</v>
      </c>
      <c r="G777" s="1" t="s">
        <v>58</v>
      </c>
      <c r="H777" s="1" t="s">
        <v>5</v>
      </c>
      <c r="I777" s="351" t="s">
        <v>83</v>
      </c>
      <c r="J777" s="1">
        <v>2</v>
      </c>
      <c r="K777" s="1" t="s">
        <v>39</v>
      </c>
      <c r="L777" s="1" t="s">
        <v>22</v>
      </c>
      <c r="M777" s="1" t="s">
        <v>595</v>
      </c>
      <c r="N777" s="1" t="s">
        <v>181</v>
      </c>
      <c r="O777" s="1" t="s">
        <v>1193</v>
      </c>
      <c r="P777" s="1" t="s">
        <v>62</v>
      </c>
      <c r="Q777" s="1" t="s">
        <v>597</v>
      </c>
      <c r="R777" s="24" t="s">
        <v>1194</v>
      </c>
      <c r="S777" s="172">
        <v>229535</v>
      </c>
      <c r="T777" s="172"/>
      <c r="U777" s="172"/>
      <c r="V777" s="45" t="str">
        <f>IFERROR(IF(U777-T777 &lt;= 0, "", U777-T777), "")</f>
        <v/>
      </c>
      <c r="X777" s="1" t="s">
        <v>1038</v>
      </c>
      <c r="Y777" s="339"/>
      <c r="Z777" s="169">
        <v>0</v>
      </c>
      <c r="AA777" s="169">
        <v>0</v>
      </c>
      <c r="AB777" s="251" t="str">
        <f>IFERROR(Tabela13[[#This Row],[TOTAL]]/Tabela13[[#This Row],[Km Rodado]],"")</f>
        <v/>
      </c>
    </row>
    <row r="778" spans="1:28" hidden="1">
      <c r="A778" s="30" t="s">
        <v>1195</v>
      </c>
      <c r="B778" s="30" t="s">
        <v>1196</v>
      </c>
      <c r="C778" s="30" t="s">
        <v>1197</v>
      </c>
      <c r="D778" s="53">
        <v>45293</v>
      </c>
      <c r="E778" s="53" t="s">
        <v>700</v>
      </c>
      <c r="F778" s="7" t="s">
        <v>344</v>
      </c>
      <c r="G778" s="1" t="s">
        <v>58</v>
      </c>
      <c r="H778" s="1" t="s">
        <v>5</v>
      </c>
      <c r="I778" s="351" t="s">
        <v>59</v>
      </c>
      <c r="J778" s="1">
        <v>1</v>
      </c>
      <c r="K778" s="1" t="s">
        <v>7</v>
      </c>
      <c r="L778" s="1" t="s">
        <v>22</v>
      </c>
      <c r="M778" s="1" t="s">
        <v>133</v>
      </c>
      <c r="N778" s="1" t="s">
        <v>181</v>
      </c>
      <c r="O778" s="1" t="s">
        <v>1161</v>
      </c>
      <c r="P778" s="1" t="s">
        <v>69</v>
      </c>
      <c r="Q778" s="1" t="s">
        <v>136</v>
      </c>
      <c r="R778" s="24" t="s">
        <v>751</v>
      </c>
      <c r="S778" s="47">
        <v>200876</v>
      </c>
      <c r="T778" s="47" t="s">
        <v>700</v>
      </c>
      <c r="U778" s="47"/>
      <c r="V778" s="45" t="str">
        <f>IFERROR(IF(U778-T778 &lt;= 0, "", U778-T778), "")</f>
        <v/>
      </c>
      <c r="X778" s="1" t="s">
        <v>155</v>
      </c>
      <c r="Y778" s="258">
        <v>1269</v>
      </c>
      <c r="Z778" s="233">
        <v>685.56</v>
      </c>
      <c r="AA778" s="179">
        <f>Tabela13[[#This Row],[VALOR/UN]]*Tabela13[[#This Row],[QUAN]]</f>
        <v>685.56</v>
      </c>
      <c r="AB778" s="251" t="str">
        <f>IFERROR(Tabela13[[#This Row],[TOTAL]]/Tabela13[[#This Row],[Km Rodado]],"")</f>
        <v/>
      </c>
    </row>
    <row r="779" spans="1:28" hidden="1">
      <c r="A779" s="216">
        <v>1218</v>
      </c>
      <c r="B779" s="153">
        <v>3623</v>
      </c>
      <c r="C779" s="30" t="s">
        <v>1197</v>
      </c>
      <c r="D779" s="53">
        <v>45293</v>
      </c>
      <c r="E779" s="53" t="s">
        <v>700</v>
      </c>
      <c r="F779" s="7" t="s">
        <v>344</v>
      </c>
      <c r="G779" s="1" t="s">
        <v>58</v>
      </c>
      <c r="H779" s="1" t="s">
        <v>5</v>
      </c>
      <c r="I779" s="351" t="s">
        <v>59</v>
      </c>
      <c r="J779" s="1">
        <v>1</v>
      </c>
      <c r="K779" s="1" t="s">
        <v>7</v>
      </c>
      <c r="L779" s="1" t="s">
        <v>24</v>
      </c>
      <c r="M779" s="1" t="s">
        <v>133</v>
      </c>
      <c r="N779" s="1" t="s">
        <v>181</v>
      </c>
      <c r="O779" s="1" t="s">
        <v>1161</v>
      </c>
      <c r="P779" s="1" t="s">
        <v>69</v>
      </c>
      <c r="Q779" s="1" t="s">
        <v>136</v>
      </c>
      <c r="R779" s="24" t="s">
        <v>751</v>
      </c>
      <c r="S779" s="47">
        <v>200876</v>
      </c>
      <c r="T779" s="47" t="s">
        <v>700</v>
      </c>
      <c r="U779" s="47"/>
      <c r="V779" s="45" t="str">
        <f>IFERROR(IF(U779-T779 &lt;= 0, "", U779-T779), "")</f>
        <v/>
      </c>
      <c r="X779" s="1" t="s">
        <v>155</v>
      </c>
      <c r="Y779" s="258">
        <v>1269</v>
      </c>
      <c r="Z779" s="233">
        <v>685.56</v>
      </c>
      <c r="AA779" s="179">
        <f>Tabela13[[#This Row],[VALOR/UN]]*Tabela13[[#This Row],[QUAN]]</f>
        <v>685.56</v>
      </c>
      <c r="AB779" s="251" t="str">
        <f>IFERROR(Tabela13[[#This Row],[TOTAL]]/Tabela13[[#This Row],[Km Rodado]],"")</f>
        <v/>
      </c>
    </row>
    <row r="780" spans="1:28" hidden="1">
      <c r="A780" s="30" t="s">
        <v>1198</v>
      </c>
      <c r="B780" s="30" t="s">
        <v>1199</v>
      </c>
      <c r="C780" s="30" t="s">
        <v>1197</v>
      </c>
      <c r="D780" s="53">
        <v>45293</v>
      </c>
      <c r="E780" s="53" t="s">
        <v>700</v>
      </c>
      <c r="F780" s="7" t="s">
        <v>344</v>
      </c>
      <c r="G780" s="1" t="s">
        <v>58</v>
      </c>
      <c r="H780" s="1" t="s">
        <v>5</v>
      </c>
      <c r="I780" s="351" t="s">
        <v>59</v>
      </c>
      <c r="J780" s="1">
        <v>1</v>
      </c>
      <c r="K780" s="1" t="s">
        <v>7</v>
      </c>
      <c r="L780" s="1" t="s">
        <v>24</v>
      </c>
      <c r="M780" s="1" t="s">
        <v>133</v>
      </c>
      <c r="N780" s="1" t="s">
        <v>181</v>
      </c>
      <c r="O780" s="1" t="s">
        <v>1161</v>
      </c>
      <c r="P780" s="1" t="s">
        <v>69</v>
      </c>
      <c r="Q780" s="1" t="s">
        <v>136</v>
      </c>
      <c r="R780" s="24" t="s">
        <v>751</v>
      </c>
      <c r="S780" s="47">
        <v>200876</v>
      </c>
      <c r="T780" s="47" t="s">
        <v>700</v>
      </c>
      <c r="U780" s="47"/>
      <c r="V780" s="45" t="str">
        <f>IFERROR(IF(U780-T780 &lt;= 0, "", U780-T780), "")</f>
        <v/>
      </c>
      <c r="X780" s="1" t="s">
        <v>155</v>
      </c>
      <c r="Y780" s="258">
        <v>1269</v>
      </c>
      <c r="Z780" s="233">
        <v>685.56</v>
      </c>
      <c r="AA780" s="179">
        <f>Tabela13[[#This Row],[VALOR/UN]]*Tabela13[[#This Row],[QUAN]]</f>
        <v>685.56</v>
      </c>
      <c r="AB780" s="251" t="str">
        <f>IFERROR(Tabela13[[#This Row],[TOTAL]]/Tabela13[[#This Row],[Km Rodado]],"")</f>
        <v/>
      </c>
    </row>
    <row r="781" spans="1:28" hidden="1">
      <c r="A781" s="153">
        <v>1217</v>
      </c>
      <c r="B781" s="30" t="s">
        <v>1160</v>
      </c>
      <c r="C781" s="30" t="s">
        <v>1197</v>
      </c>
      <c r="D781" s="53">
        <v>45293</v>
      </c>
      <c r="E781" s="53" t="s">
        <v>700</v>
      </c>
      <c r="F781" s="7" t="s">
        <v>471</v>
      </c>
      <c r="G781" s="1" t="s">
        <v>58</v>
      </c>
      <c r="H781" s="1" t="s">
        <v>5</v>
      </c>
      <c r="I781" s="351" t="s">
        <v>59</v>
      </c>
      <c r="J781" s="1">
        <v>1</v>
      </c>
      <c r="K781" s="1" t="s">
        <v>7</v>
      </c>
      <c r="L781" s="1" t="s">
        <v>22</v>
      </c>
      <c r="M781" s="1" t="s">
        <v>133</v>
      </c>
      <c r="N781" s="1" t="s">
        <v>181</v>
      </c>
      <c r="O781" s="1" t="s">
        <v>1161</v>
      </c>
      <c r="P781" s="1" t="s">
        <v>69</v>
      </c>
      <c r="Q781" s="1" t="s">
        <v>136</v>
      </c>
      <c r="R781" s="24" t="s">
        <v>64</v>
      </c>
      <c r="S781" s="47">
        <v>200877</v>
      </c>
      <c r="T781" s="47" t="s">
        <v>700</v>
      </c>
      <c r="U781" s="47"/>
      <c r="V781" s="45" t="str">
        <f>IFERROR(IF(U781-T781 &lt;= 0, "", U781-T781), "")</f>
        <v/>
      </c>
      <c r="X781" s="1" t="s">
        <v>155</v>
      </c>
      <c r="Y781" s="258">
        <v>1269</v>
      </c>
      <c r="Z781" s="233">
        <v>685.56</v>
      </c>
      <c r="AA781" s="179">
        <f>Tabela13[[#This Row],[VALOR/UN]]*Tabela13[[#This Row],[QUAN]]</f>
        <v>685.56</v>
      </c>
      <c r="AB781" s="251" t="str">
        <f>IFERROR(Tabela13[[#This Row],[TOTAL]]/Tabela13[[#This Row],[Km Rodado]],"")</f>
        <v/>
      </c>
    </row>
    <row r="782" spans="1:28" hidden="1">
      <c r="A782" s="30" t="s">
        <v>1200</v>
      </c>
      <c r="B782" s="30" t="s">
        <v>703</v>
      </c>
      <c r="C782" s="30" t="s">
        <v>1197</v>
      </c>
      <c r="D782" s="53">
        <v>45293</v>
      </c>
      <c r="E782" s="53">
        <v>45295</v>
      </c>
      <c r="F782" s="7" t="s">
        <v>344</v>
      </c>
      <c r="G782" s="1" t="s">
        <v>58</v>
      </c>
      <c r="H782" s="1" t="s">
        <v>14</v>
      </c>
      <c r="I782" s="351" t="s">
        <v>132</v>
      </c>
      <c r="J782" s="1">
        <v>2</v>
      </c>
      <c r="K782" s="1">
        <v>16</v>
      </c>
      <c r="L782" s="1" t="s">
        <v>22</v>
      </c>
      <c r="M782" s="1" t="s">
        <v>60</v>
      </c>
      <c r="N782" s="1" t="s">
        <v>67</v>
      </c>
      <c r="O782" s="1" t="s">
        <v>1201</v>
      </c>
      <c r="P782" s="1" t="s">
        <v>69</v>
      </c>
      <c r="Q782" s="1" t="s">
        <v>1008</v>
      </c>
      <c r="R782" s="24" t="s">
        <v>1009</v>
      </c>
      <c r="S782" s="47">
        <v>58451</v>
      </c>
      <c r="T782" s="47">
        <v>60237</v>
      </c>
      <c r="U782" s="47"/>
      <c r="V782" s="45" t="str">
        <f>IFERROR(IF(U782-T782 &lt;= 0, "", U782-T782), "")</f>
        <v/>
      </c>
      <c r="W782" s="1" t="s">
        <v>65</v>
      </c>
      <c r="X782" s="1" t="s">
        <v>71</v>
      </c>
      <c r="Y782" s="258">
        <v>1883</v>
      </c>
      <c r="Z782" s="233">
        <v>547</v>
      </c>
      <c r="AA782" s="179">
        <f>Tabela13[[#This Row],[VALOR/UN]]*Tabela13[[#This Row],[QUAN]]</f>
        <v>1094</v>
      </c>
      <c r="AB782" s="251" t="str">
        <f>IFERROR(Tabela13[[#This Row],[TOTAL]]/Tabela13[[#This Row],[Km Rodado]],"")</f>
        <v/>
      </c>
    </row>
    <row r="783" spans="1:28" hidden="1">
      <c r="A783" s="30" t="s">
        <v>1202</v>
      </c>
      <c r="B783" s="30" t="s">
        <v>1203</v>
      </c>
      <c r="C783" s="30" t="s">
        <v>1197</v>
      </c>
      <c r="D783" s="53">
        <v>45295</v>
      </c>
      <c r="E783" s="53" t="s">
        <v>700</v>
      </c>
      <c r="F783" s="7" t="s">
        <v>344</v>
      </c>
      <c r="G783" s="1" t="s">
        <v>58</v>
      </c>
      <c r="H783" s="1" t="s">
        <v>5</v>
      </c>
      <c r="I783" s="351" t="s">
        <v>66</v>
      </c>
      <c r="J783" s="1">
        <v>2</v>
      </c>
      <c r="K783" s="1">
        <v>15</v>
      </c>
      <c r="L783" s="1" t="s">
        <v>22</v>
      </c>
      <c r="M783" s="1" t="s">
        <v>75</v>
      </c>
      <c r="N783" s="1" t="s">
        <v>67</v>
      </c>
      <c r="O783" s="1" t="s">
        <v>68</v>
      </c>
      <c r="P783" s="1" t="s">
        <v>69</v>
      </c>
      <c r="Q783" s="1" t="s">
        <v>77</v>
      </c>
      <c r="R783" s="24" t="s">
        <v>420</v>
      </c>
      <c r="S783" s="47">
        <v>109920</v>
      </c>
      <c r="T783" s="47" t="s">
        <v>700</v>
      </c>
      <c r="U783" s="47"/>
      <c r="V783" s="45" t="str">
        <f>IFERROR(IF(U783-T783 &lt;= 0, "", U783-T783), "")</f>
        <v/>
      </c>
      <c r="W783" s="1" t="s">
        <v>65</v>
      </c>
      <c r="X783" s="1" t="s">
        <v>71</v>
      </c>
      <c r="Y783" s="258" t="s">
        <v>1153</v>
      </c>
      <c r="Z783" s="233">
        <v>326</v>
      </c>
      <c r="AA783" s="179">
        <f>Tabela13[[#This Row],[VALOR/UN]]*Tabela13[[#This Row],[QUAN]]</f>
        <v>652</v>
      </c>
      <c r="AB783" s="251" t="str">
        <f>IFERROR(Tabela13[[#This Row],[TOTAL]]/Tabela13[[#This Row],[Km Rodado]],"")</f>
        <v/>
      </c>
    </row>
    <row r="784" spans="1:28" hidden="1">
      <c r="A784" s="30" t="s">
        <v>1204</v>
      </c>
      <c r="B784" s="30" t="s">
        <v>1141</v>
      </c>
      <c r="C784" s="30" t="s">
        <v>1197</v>
      </c>
      <c r="D784" s="53">
        <v>45295</v>
      </c>
      <c r="E784" s="53" t="s">
        <v>700</v>
      </c>
      <c r="F784" s="7" t="s">
        <v>344</v>
      </c>
      <c r="G784" s="1" t="s">
        <v>58</v>
      </c>
      <c r="H784" s="1" t="s">
        <v>5</v>
      </c>
      <c r="I784" s="351" t="s">
        <v>66</v>
      </c>
      <c r="J784" s="1">
        <v>2</v>
      </c>
      <c r="K784" s="1">
        <v>15</v>
      </c>
      <c r="L784" s="1" t="s">
        <v>24</v>
      </c>
      <c r="M784" s="1" t="s">
        <v>75</v>
      </c>
      <c r="N784" s="1" t="s">
        <v>67</v>
      </c>
      <c r="O784" s="1" t="s">
        <v>68</v>
      </c>
      <c r="P784" s="1" t="s">
        <v>69</v>
      </c>
      <c r="Q784" s="1" t="s">
        <v>77</v>
      </c>
      <c r="R784" s="24" t="s">
        <v>420</v>
      </c>
      <c r="S784" s="47">
        <v>109920</v>
      </c>
      <c r="T784" s="47" t="s">
        <v>700</v>
      </c>
      <c r="U784" s="47"/>
      <c r="V784" s="45" t="str">
        <f>IFERROR(IF(U784-T784 &lt;= 0, "", U784-T784), "")</f>
        <v/>
      </c>
      <c r="W784" s="1" t="s">
        <v>65</v>
      </c>
      <c r="X784" s="1" t="s">
        <v>71</v>
      </c>
      <c r="Y784" s="258" t="s">
        <v>1153</v>
      </c>
      <c r="Z784" s="233">
        <v>326</v>
      </c>
      <c r="AA784" s="179">
        <f>Tabela13[[#This Row],[VALOR/UN]]*Tabela13[[#This Row],[QUAN]]</f>
        <v>652</v>
      </c>
      <c r="AB784" s="251" t="str">
        <f>IFERROR(Tabela13[[#This Row],[TOTAL]]/Tabela13[[#This Row],[Km Rodado]],"")</f>
        <v/>
      </c>
    </row>
    <row r="785" spans="1:28" hidden="1">
      <c r="A785" s="30" t="s">
        <v>1205</v>
      </c>
      <c r="B785" s="30" t="s">
        <v>728</v>
      </c>
      <c r="C785" s="30" t="s">
        <v>1197</v>
      </c>
      <c r="D785" s="53">
        <v>45295</v>
      </c>
      <c r="E785" s="53">
        <v>45303</v>
      </c>
      <c r="F785" s="7" t="s">
        <v>344</v>
      </c>
      <c r="G785" s="1" t="s">
        <v>58</v>
      </c>
      <c r="H785" s="1" t="s">
        <v>5</v>
      </c>
      <c r="I785" s="351" t="s">
        <v>80</v>
      </c>
      <c r="J785" s="1">
        <v>2</v>
      </c>
      <c r="K785" s="1">
        <v>15</v>
      </c>
      <c r="L785" s="1" t="s">
        <v>22</v>
      </c>
      <c r="M785" s="1" t="s">
        <v>75</v>
      </c>
      <c r="N785" s="1" t="s">
        <v>67</v>
      </c>
      <c r="O785" s="1" t="s">
        <v>68</v>
      </c>
      <c r="P785" s="1" t="s">
        <v>69</v>
      </c>
      <c r="Q785" s="1" t="s">
        <v>77</v>
      </c>
      <c r="R785" s="24" t="s">
        <v>1191</v>
      </c>
      <c r="S785" s="47">
        <v>39562</v>
      </c>
      <c r="T785" s="47">
        <v>39562</v>
      </c>
      <c r="U785" s="47"/>
      <c r="V785" s="45" t="str">
        <f>IFERROR(IF(U785-T785 &lt;= 0, "", U785-T785), "")</f>
        <v/>
      </c>
      <c r="W785" s="1" t="s">
        <v>65</v>
      </c>
      <c r="X785" s="1" t="s">
        <v>71</v>
      </c>
      <c r="Y785" s="258" t="s">
        <v>1153</v>
      </c>
      <c r="Z785" s="233">
        <v>326</v>
      </c>
      <c r="AA785" s="179">
        <f>Tabela13[[#This Row],[VALOR/UN]]*Tabela13[[#This Row],[QUAN]]</f>
        <v>652</v>
      </c>
      <c r="AB785" s="251" t="str">
        <f>IFERROR(Tabela13[[#This Row],[TOTAL]]/Tabela13[[#This Row],[Km Rodado]],"")</f>
        <v/>
      </c>
    </row>
    <row r="786" spans="1:28" hidden="1">
      <c r="A786" s="30" t="s">
        <v>1206</v>
      </c>
      <c r="B786" s="30" t="s">
        <v>1045</v>
      </c>
      <c r="C786" s="30" t="s">
        <v>1197</v>
      </c>
      <c r="D786" s="53">
        <v>45295</v>
      </c>
      <c r="E786" s="53" t="s">
        <v>700</v>
      </c>
      <c r="F786" s="7" t="s">
        <v>344</v>
      </c>
      <c r="G786" s="1" t="s">
        <v>58</v>
      </c>
      <c r="H786" s="1" t="s">
        <v>5</v>
      </c>
      <c r="I786" s="351" t="s">
        <v>66</v>
      </c>
      <c r="J786" s="1">
        <v>2</v>
      </c>
      <c r="K786" s="1">
        <v>15</v>
      </c>
      <c r="L786" s="1" t="s">
        <v>22</v>
      </c>
      <c r="M786" s="1" t="s">
        <v>75</v>
      </c>
      <c r="N786" s="1" t="s">
        <v>153</v>
      </c>
      <c r="O786" s="1" t="s">
        <v>474</v>
      </c>
      <c r="P786" s="1" t="s">
        <v>69</v>
      </c>
      <c r="Q786" s="1" t="s">
        <v>77</v>
      </c>
      <c r="R786" s="24" t="s">
        <v>800</v>
      </c>
      <c r="S786" s="47">
        <v>60000</v>
      </c>
      <c r="T786" s="47" t="s">
        <v>700</v>
      </c>
      <c r="U786" s="47"/>
      <c r="V786" s="45" t="str">
        <f>IFERROR(IF(U786-T786 &lt;= 0, "", U786-T786), "")</f>
        <v/>
      </c>
      <c r="W786" s="1" t="s">
        <v>65</v>
      </c>
      <c r="X786" s="1" t="s">
        <v>155</v>
      </c>
      <c r="Y786" s="258">
        <v>1296</v>
      </c>
      <c r="Z786" s="233">
        <v>279.99</v>
      </c>
      <c r="AA786" s="179">
        <f>Tabela13[[#This Row],[VALOR/UN]]*Tabela13[[#This Row],[QUAN]]</f>
        <v>559.98</v>
      </c>
      <c r="AB786" s="251" t="str">
        <f>IFERROR(Tabela13[[#This Row],[TOTAL]]/Tabela13[[#This Row],[Km Rodado]],"")</f>
        <v/>
      </c>
    </row>
    <row r="787" spans="1:28" hidden="1">
      <c r="A787" s="30" t="s">
        <v>1207</v>
      </c>
      <c r="B787" s="30" t="s">
        <v>884</v>
      </c>
      <c r="C787" s="30" t="s">
        <v>1197</v>
      </c>
      <c r="D787" s="53">
        <v>45295</v>
      </c>
      <c r="E787" s="53" t="s">
        <v>700</v>
      </c>
      <c r="F787" s="7" t="s">
        <v>344</v>
      </c>
      <c r="G787" s="1" t="s">
        <v>58</v>
      </c>
      <c r="H787" s="1" t="s">
        <v>5</v>
      </c>
      <c r="I787" s="351" t="s">
        <v>66</v>
      </c>
      <c r="J787" s="1">
        <v>2</v>
      </c>
      <c r="K787" s="1">
        <v>15</v>
      </c>
      <c r="L787" s="1" t="s">
        <v>22</v>
      </c>
      <c r="M787" s="1" t="s">
        <v>75</v>
      </c>
      <c r="N787" s="1" t="s">
        <v>153</v>
      </c>
      <c r="O787" s="1" t="s">
        <v>474</v>
      </c>
      <c r="P787" s="1" t="s">
        <v>69</v>
      </c>
      <c r="Q787" s="1" t="s">
        <v>77</v>
      </c>
      <c r="R787" s="24" t="s">
        <v>800</v>
      </c>
      <c r="S787" s="47">
        <v>60000</v>
      </c>
      <c r="T787" s="47" t="s">
        <v>700</v>
      </c>
      <c r="U787" s="47"/>
      <c r="V787" s="45" t="str">
        <f>IFERROR(IF(U787-T787 &lt;= 0, "", U787-T787), "")</f>
        <v/>
      </c>
      <c r="W787" s="1" t="s">
        <v>65</v>
      </c>
      <c r="X787" s="1" t="s">
        <v>155</v>
      </c>
      <c r="Y787" s="258">
        <v>1296</v>
      </c>
      <c r="Z787" s="233">
        <v>279.99</v>
      </c>
      <c r="AA787" s="179">
        <f>Tabela13[[#This Row],[VALOR/UN]]*Tabela13[[#This Row],[QUAN]]</f>
        <v>559.98</v>
      </c>
      <c r="AB787" s="251" t="str">
        <f>IFERROR(Tabela13[[#This Row],[TOTAL]]/Tabela13[[#This Row],[Km Rodado]],"")</f>
        <v/>
      </c>
    </row>
    <row r="788" spans="1:28" hidden="1">
      <c r="A788" s="30" t="s">
        <v>1208</v>
      </c>
      <c r="B788" s="30" t="s">
        <v>1079</v>
      </c>
      <c r="C788" s="30" t="s">
        <v>1197</v>
      </c>
      <c r="D788" s="53">
        <v>45295</v>
      </c>
      <c r="E788" s="53">
        <v>45302</v>
      </c>
      <c r="F788" s="7" t="s">
        <v>344</v>
      </c>
      <c r="G788" s="1" t="s">
        <v>58</v>
      </c>
      <c r="H788" s="1" t="s">
        <v>5</v>
      </c>
      <c r="I788" s="351" t="s">
        <v>66</v>
      </c>
      <c r="J788" s="1">
        <v>2</v>
      </c>
      <c r="K788" s="1">
        <v>15</v>
      </c>
      <c r="L788" s="1" t="s">
        <v>22</v>
      </c>
      <c r="M788" s="1" t="s">
        <v>75</v>
      </c>
      <c r="N788" s="1" t="s">
        <v>153</v>
      </c>
      <c r="O788" s="1" t="s">
        <v>474</v>
      </c>
      <c r="P788" s="1" t="s">
        <v>69</v>
      </c>
      <c r="Q788" s="1" t="s">
        <v>77</v>
      </c>
      <c r="R788" s="24" t="s">
        <v>882</v>
      </c>
      <c r="S788" s="47">
        <v>48800</v>
      </c>
      <c r="T788" s="47">
        <v>96742</v>
      </c>
      <c r="U788" s="47"/>
      <c r="V788" s="45" t="str">
        <f>IFERROR(IF(U788-T788 &lt;= 0, "", U788-T788), "")</f>
        <v/>
      </c>
      <c r="W788" s="1" t="s">
        <v>65</v>
      </c>
      <c r="X788" s="1" t="s">
        <v>155</v>
      </c>
      <c r="Y788" s="258" t="s">
        <v>1060</v>
      </c>
      <c r="Z788" s="233">
        <v>261.91000000000003</v>
      </c>
      <c r="AA788" s="179">
        <f>Tabela13[[#This Row],[VALOR/UN]]*Tabela13[[#This Row],[QUAN]]</f>
        <v>523.82000000000005</v>
      </c>
      <c r="AB788" s="251" t="str">
        <f>IFERROR(Tabela13[[#This Row],[TOTAL]]/Tabela13[[#This Row],[Km Rodado]],"")</f>
        <v/>
      </c>
    </row>
    <row r="789" spans="1:28" hidden="1">
      <c r="A789" s="30" t="s">
        <v>1209</v>
      </c>
      <c r="B789" s="30" t="s">
        <v>1203</v>
      </c>
      <c r="C789" s="30" t="s">
        <v>1197</v>
      </c>
      <c r="D789" s="53">
        <v>45295</v>
      </c>
      <c r="E789" s="53">
        <v>45302</v>
      </c>
      <c r="F789" s="7" t="s">
        <v>344</v>
      </c>
      <c r="G789" s="1" t="s">
        <v>58</v>
      </c>
      <c r="H789" s="1" t="s">
        <v>5</v>
      </c>
      <c r="I789" s="351" t="s">
        <v>66</v>
      </c>
      <c r="J789" s="1">
        <v>2</v>
      </c>
      <c r="K789" s="1">
        <v>15</v>
      </c>
      <c r="L789" s="1" t="s">
        <v>24</v>
      </c>
      <c r="M789" s="1" t="s">
        <v>75</v>
      </c>
      <c r="N789" s="1" t="s">
        <v>67</v>
      </c>
      <c r="O789" s="1" t="s">
        <v>68</v>
      </c>
      <c r="P789" s="1" t="s">
        <v>69</v>
      </c>
      <c r="Q789" s="1" t="s">
        <v>77</v>
      </c>
      <c r="R789" s="24" t="s">
        <v>882</v>
      </c>
      <c r="S789" s="47">
        <v>48800</v>
      </c>
      <c r="T789" s="47">
        <v>96742</v>
      </c>
      <c r="U789" s="47"/>
      <c r="V789" s="45" t="str">
        <f>IFERROR(IF(U789-T789 &lt;= 0, "", U789-T789), "")</f>
        <v/>
      </c>
      <c r="W789" s="1" t="s">
        <v>65</v>
      </c>
      <c r="X789" s="1" t="s">
        <v>71</v>
      </c>
      <c r="Y789" s="258" t="s">
        <v>1153</v>
      </c>
      <c r="Z789" s="233">
        <v>326</v>
      </c>
      <c r="AA789" s="179">
        <f>Tabela13[[#This Row],[VALOR/UN]]*Tabela13[[#This Row],[QUAN]]</f>
        <v>652</v>
      </c>
      <c r="AB789" s="251" t="str">
        <f>IFERROR(Tabela13[[#This Row],[TOTAL]]/Tabela13[[#This Row],[Km Rodado]],"")</f>
        <v/>
      </c>
    </row>
    <row r="790" spans="1:28" hidden="1">
      <c r="A790" s="30" t="s">
        <v>1210</v>
      </c>
      <c r="B790" s="30" t="s">
        <v>1079</v>
      </c>
      <c r="C790" s="30" t="s">
        <v>1197</v>
      </c>
      <c r="D790" s="53">
        <v>45296</v>
      </c>
      <c r="E790" s="53">
        <v>45301</v>
      </c>
      <c r="F790" s="7" t="s">
        <v>344</v>
      </c>
      <c r="G790" s="1" t="s">
        <v>58</v>
      </c>
      <c r="H790" s="1" t="s">
        <v>5</v>
      </c>
      <c r="I790" s="351" t="s">
        <v>96</v>
      </c>
      <c r="J790" s="1">
        <v>2</v>
      </c>
      <c r="K790" s="1">
        <v>15</v>
      </c>
      <c r="L790" s="1" t="s">
        <v>22</v>
      </c>
      <c r="M790" s="1" t="s">
        <v>75</v>
      </c>
      <c r="N790" s="1" t="s">
        <v>153</v>
      </c>
      <c r="O790" s="1" t="s">
        <v>474</v>
      </c>
      <c r="P790" s="1" t="s">
        <v>69</v>
      </c>
      <c r="Q790" s="1" t="s">
        <v>77</v>
      </c>
      <c r="R790" s="24" t="s">
        <v>468</v>
      </c>
      <c r="S790" s="47">
        <v>89000</v>
      </c>
      <c r="T790" s="47">
        <v>88626</v>
      </c>
      <c r="U790" s="47"/>
      <c r="V790" s="45" t="str">
        <f>IFERROR(IF(U790-T790 &lt;= 0, "", U790-T790), "")</f>
        <v/>
      </c>
      <c r="W790" s="1" t="s">
        <v>65</v>
      </c>
      <c r="X790" s="1" t="s">
        <v>155</v>
      </c>
      <c r="Y790" s="258">
        <v>1296</v>
      </c>
      <c r="Z790" s="233">
        <v>279.99</v>
      </c>
      <c r="AA790" s="179">
        <f>Tabela13[[#This Row],[VALOR/UN]]*Tabela13[[#This Row],[QUAN]]</f>
        <v>559.98</v>
      </c>
      <c r="AB790" s="251" t="str">
        <f>IFERROR(Tabela13[[#This Row],[TOTAL]]/Tabela13[[#This Row],[Km Rodado]],"")</f>
        <v/>
      </c>
    </row>
    <row r="791" spans="1:28" hidden="1">
      <c r="A791" s="30" t="s">
        <v>1211</v>
      </c>
      <c r="B791" s="30" t="s">
        <v>1212</v>
      </c>
      <c r="C791" s="186" t="s">
        <v>1197</v>
      </c>
      <c r="D791" s="53">
        <v>45301</v>
      </c>
      <c r="E791" s="53" t="s">
        <v>700</v>
      </c>
      <c r="F791" s="7" t="s">
        <v>344</v>
      </c>
      <c r="G791" s="1" t="s">
        <v>58</v>
      </c>
      <c r="H791" s="1" t="s">
        <v>5</v>
      </c>
      <c r="I791" s="351" t="s">
        <v>59</v>
      </c>
      <c r="J791" s="1">
        <v>1</v>
      </c>
      <c r="K791" s="1" t="s">
        <v>39</v>
      </c>
      <c r="L791" s="1" t="s">
        <v>24</v>
      </c>
      <c r="M791" s="1" t="s">
        <v>595</v>
      </c>
      <c r="N791" s="1" t="s">
        <v>604</v>
      </c>
      <c r="O791" s="1" t="s">
        <v>1213</v>
      </c>
      <c r="P791" s="1" t="s">
        <v>62</v>
      </c>
      <c r="Q791" s="1" t="s">
        <v>597</v>
      </c>
      <c r="R791" s="24" t="s">
        <v>598</v>
      </c>
      <c r="S791" s="47">
        <v>158861</v>
      </c>
      <c r="T791" s="47" t="s">
        <v>700</v>
      </c>
      <c r="U791" s="47"/>
      <c r="V791" s="45" t="str">
        <f>IFERROR(IF(U791-T791 &lt;= 0, "", U791-T791), "")</f>
        <v/>
      </c>
      <c r="X791" s="1" t="s">
        <v>599</v>
      </c>
      <c r="Y791" s="258">
        <v>49501</v>
      </c>
      <c r="Z791" s="233">
        <v>490</v>
      </c>
      <c r="AA791" s="179">
        <f>Tabela13[[#This Row],[VALOR/UN]]*Tabela13[[#This Row],[QUAN]]</f>
        <v>490</v>
      </c>
      <c r="AB791" s="251" t="str">
        <f>IFERROR(Tabela13[[#This Row],[TOTAL]]/Tabela13[[#This Row],[Km Rodado]],"")</f>
        <v/>
      </c>
    </row>
    <row r="792" spans="1:28" hidden="1">
      <c r="A792" s="30" t="s">
        <v>1214</v>
      </c>
      <c r="B792" s="30" t="s">
        <v>1215</v>
      </c>
      <c r="C792" s="186" t="s">
        <v>1197</v>
      </c>
      <c r="D792" s="53">
        <v>45301</v>
      </c>
      <c r="E792" s="53" t="s">
        <v>700</v>
      </c>
      <c r="F792" s="7" t="s">
        <v>344</v>
      </c>
      <c r="G792" s="1" t="s">
        <v>58</v>
      </c>
      <c r="H792" s="1" t="s">
        <v>5</v>
      </c>
      <c r="I792" s="351" t="s">
        <v>59</v>
      </c>
      <c r="J792" s="1">
        <v>1</v>
      </c>
      <c r="K792" s="1" t="s">
        <v>39</v>
      </c>
      <c r="L792" s="1" t="s">
        <v>24</v>
      </c>
      <c r="M792" s="1" t="s">
        <v>595</v>
      </c>
      <c r="N792" s="1" t="s">
        <v>604</v>
      </c>
      <c r="O792" s="1" t="s">
        <v>1213</v>
      </c>
      <c r="P792" s="1" t="s">
        <v>62</v>
      </c>
      <c r="Q792" s="1" t="s">
        <v>597</v>
      </c>
      <c r="R792" s="24" t="s">
        <v>598</v>
      </c>
      <c r="S792" s="47">
        <v>158861</v>
      </c>
      <c r="T792" s="47" t="s">
        <v>700</v>
      </c>
      <c r="U792" s="47"/>
      <c r="V792" s="45" t="str">
        <f>IFERROR(IF(U792-T792 &lt;= 0, "", U792-T792), "")</f>
        <v/>
      </c>
      <c r="X792" s="1" t="s">
        <v>599</v>
      </c>
      <c r="Y792" s="258">
        <v>49501</v>
      </c>
      <c r="Z792" s="233">
        <v>490</v>
      </c>
      <c r="AA792" s="179">
        <f>Tabela13[[#This Row],[VALOR/UN]]*Tabela13[[#This Row],[QUAN]]</f>
        <v>490</v>
      </c>
      <c r="AB792" s="251" t="str">
        <f>IFERROR(Tabela13[[#This Row],[TOTAL]]/Tabela13[[#This Row],[Km Rodado]],"")</f>
        <v/>
      </c>
    </row>
    <row r="793" spans="1:28" hidden="1">
      <c r="A793" s="30" t="s">
        <v>1216</v>
      </c>
      <c r="B793" s="30" t="s">
        <v>1217</v>
      </c>
      <c r="C793" s="186" t="s">
        <v>1197</v>
      </c>
      <c r="D793" s="53">
        <v>45301</v>
      </c>
      <c r="E793" s="53" t="s">
        <v>700</v>
      </c>
      <c r="F793" s="7" t="s">
        <v>344</v>
      </c>
      <c r="G793" s="1" t="s">
        <v>58</v>
      </c>
      <c r="H793" s="1" t="s">
        <v>5</v>
      </c>
      <c r="I793" s="351" t="s">
        <v>59</v>
      </c>
      <c r="J793" s="1">
        <v>1</v>
      </c>
      <c r="K793" s="1" t="s">
        <v>39</v>
      </c>
      <c r="L793" s="1" t="s">
        <v>24</v>
      </c>
      <c r="M793" s="1" t="s">
        <v>595</v>
      </c>
      <c r="N793" s="1" t="s">
        <v>1103</v>
      </c>
      <c r="O793" s="1" t="s">
        <v>1218</v>
      </c>
      <c r="P793" s="1" t="s">
        <v>62</v>
      </c>
      <c r="Q793" s="1" t="s">
        <v>597</v>
      </c>
      <c r="R793" s="24" t="s">
        <v>598</v>
      </c>
      <c r="S793" s="47">
        <v>158861</v>
      </c>
      <c r="T793" s="47" t="s">
        <v>700</v>
      </c>
      <c r="U793" s="47"/>
      <c r="V793" s="45" t="str">
        <f>IFERROR(IF(U793-T793 &lt;= 0, "", U793-T793), "")</f>
        <v/>
      </c>
      <c r="X793" s="1" t="s">
        <v>599</v>
      </c>
      <c r="Y793" s="258">
        <v>49501</v>
      </c>
      <c r="Z793" s="233">
        <v>490</v>
      </c>
      <c r="AA793" s="179">
        <f>Tabela13[[#This Row],[VALOR/UN]]*Tabela13[[#This Row],[QUAN]]</f>
        <v>490</v>
      </c>
      <c r="AB793" s="251" t="str">
        <f>IFERROR(Tabela13[[#This Row],[TOTAL]]/Tabela13[[#This Row],[Km Rodado]],"")</f>
        <v/>
      </c>
    </row>
    <row r="794" spans="1:28" hidden="1">
      <c r="A794" s="30" t="s">
        <v>1219</v>
      </c>
      <c r="B794" s="30" t="s">
        <v>1220</v>
      </c>
      <c r="C794" s="186" t="s">
        <v>1197</v>
      </c>
      <c r="D794" s="53">
        <v>45301</v>
      </c>
      <c r="E794" s="53" t="s">
        <v>700</v>
      </c>
      <c r="F794" s="7" t="s">
        <v>344</v>
      </c>
      <c r="G794" s="1" t="s">
        <v>58</v>
      </c>
      <c r="H794" s="1" t="s">
        <v>5</v>
      </c>
      <c r="I794" s="351" t="s">
        <v>59</v>
      </c>
      <c r="J794" s="1">
        <v>1</v>
      </c>
      <c r="K794" s="1" t="s">
        <v>39</v>
      </c>
      <c r="L794" s="1" t="s">
        <v>24</v>
      </c>
      <c r="M794" s="1" t="s">
        <v>595</v>
      </c>
      <c r="N794" s="1" t="s">
        <v>596</v>
      </c>
      <c r="O794" s="1" t="s">
        <v>993</v>
      </c>
      <c r="P794" s="1" t="s">
        <v>62</v>
      </c>
      <c r="Q794" s="1" t="s">
        <v>597</v>
      </c>
      <c r="R794" s="24" t="s">
        <v>598</v>
      </c>
      <c r="S794" s="47">
        <v>158861</v>
      </c>
      <c r="T794" s="47" t="s">
        <v>700</v>
      </c>
      <c r="U794" s="47"/>
      <c r="V794" s="45" t="str">
        <f>IFERROR(IF(U794-T794 &lt;= 0, "", U794-T794), "")</f>
        <v/>
      </c>
      <c r="X794" s="1" t="s">
        <v>599</v>
      </c>
      <c r="Y794" s="258">
        <v>49501</v>
      </c>
      <c r="Z794" s="233">
        <v>490</v>
      </c>
      <c r="AA794" s="179">
        <f>Tabela13[[#This Row],[VALOR/UN]]*Tabela13[[#This Row],[QUAN]]</f>
        <v>490</v>
      </c>
      <c r="AB794" s="251" t="str">
        <f>IFERROR(Tabela13[[#This Row],[TOTAL]]/Tabela13[[#This Row],[Km Rodado]],"")</f>
        <v/>
      </c>
    </row>
    <row r="795" spans="1:28" hidden="1">
      <c r="A795" s="30" t="s">
        <v>1221</v>
      </c>
      <c r="B795" s="30" t="s">
        <v>1222</v>
      </c>
      <c r="C795" s="30" t="s">
        <v>1197</v>
      </c>
      <c r="D795" s="53">
        <v>45301</v>
      </c>
      <c r="E795" s="53">
        <v>45313</v>
      </c>
      <c r="F795" s="7" t="s">
        <v>344</v>
      </c>
      <c r="G795" s="1" t="s">
        <v>58</v>
      </c>
      <c r="H795" s="1" t="s">
        <v>5</v>
      </c>
      <c r="I795" s="351" t="s">
        <v>96</v>
      </c>
      <c r="J795" s="1">
        <v>2</v>
      </c>
      <c r="K795" s="1">
        <v>16</v>
      </c>
      <c r="L795" s="1" t="s">
        <v>22</v>
      </c>
      <c r="M795" s="1" t="s">
        <v>60</v>
      </c>
      <c r="N795" s="1" t="s">
        <v>396</v>
      </c>
      <c r="O795" s="1" t="s">
        <v>397</v>
      </c>
      <c r="P795" s="1" t="s">
        <v>69</v>
      </c>
      <c r="Q795" s="1" t="s">
        <v>1008</v>
      </c>
      <c r="R795" s="24" t="s">
        <v>197</v>
      </c>
      <c r="S795" s="47">
        <v>130855</v>
      </c>
      <c r="T795" s="47">
        <v>130395</v>
      </c>
      <c r="U795" s="47"/>
      <c r="V795" s="45" t="str">
        <f>IFERROR(IF(U795-T795 &lt;= 0, "", U795-T795), "")</f>
        <v/>
      </c>
      <c r="X795" s="1" t="s">
        <v>220</v>
      </c>
      <c r="Y795" s="258">
        <v>50755</v>
      </c>
      <c r="Z795" s="233">
        <v>523.36</v>
      </c>
      <c r="AA795" s="179">
        <f>Tabela13[[#This Row],[VALOR/UN]]*Tabela13[[#This Row],[QUAN]]</f>
        <v>1046.72</v>
      </c>
      <c r="AB795" s="251" t="str">
        <f>IFERROR(Tabela13[[#This Row],[TOTAL]]/Tabela13[[#This Row],[Km Rodado]],"")</f>
        <v/>
      </c>
    </row>
    <row r="796" spans="1:28" hidden="1">
      <c r="A796" s="30" t="s">
        <v>1223</v>
      </c>
      <c r="B796" s="30" t="s">
        <v>1199</v>
      </c>
      <c r="C796" s="30" t="s">
        <v>1197</v>
      </c>
      <c r="D796" s="53">
        <v>45301</v>
      </c>
      <c r="E796" s="53">
        <v>45304</v>
      </c>
      <c r="F796" s="7" t="s">
        <v>344</v>
      </c>
      <c r="G796" s="1" t="s">
        <v>58</v>
      </c>
      <c r="H796" s="1" t="s">
        <v>5</v>
      </c>
      <c r="I796" s="351" t="s">
        <v>96</v>
      </c>
      <c r="J796" s="1">
        <v>2</v>
      </c>
      <c r="K796" s="1">
        <v>16</v>
      </c>
      <c r="L796" s="1" t="s">
        <v>22</v>
      </c>
      <c r="M796" s="1" t="s">
        <v>60</v>
      </c>
      <c r="N796" s="1" t="s">
        <v>396</v>
      </c>
      <c r="O796" s="1" t="s">
        <v>397</v>
      </c>
      <c r="P796" s="1" t="s">
        <v>69</v>
      </c>
      <c r="Q796" s="1" t="s">
        <v>1008</v>
      </c>
      <c r="R796" s="24" t="s">
        <v>128</v>
      </c>
      <c r="S796" s="47">
        <v>159981</v>
      </c>
      <c r="T796" s="47">
        <v>158438</v>
      </c>
      <c r="U796" s="47"/>
      <c r="V796" s="45" t="str">
        <f>IFERROR(IF(U796-T796 &lt;= 0, "", U796-T796), "")</f>
        <v/>
      </c>
      <c r="W796" s="1" t="s">
        <v>65</v>
      </c>
      <c r="X796" s="1" t="s">
        <v>220</v>
      </c>
      <c r="Y796" s="258">
        <v>50755</v>
      </c>
      <c r="Z796" s="233">
        <v>523.36</v>
      </c>
      <c r="AA796" s="179">
        <f>Tabela13[[#This Row],[VALOR/UN]]*Tabela13[[#This Row],[QUAN]]</f>
        <v>1046.72</v>
      </c>
      <c r="AB796" s="251" t="str">
        <f>IFERROR(Tabela13[[#This Row],[TOTAL]]/Tabela13[[#This Row],[Km Rodado]],"")</f>
        <v/>
      </c>
    </row>
    <row r="797" spans="1:28" hidden="1">
      <c r="A797" s="30" t="s">
        <v>1224</v>
      </c>
      <c r="B797" s="30" t="s">
        <v>1225</v>
      </c>
      <c r="C797" s="30" t="s">
        <v>1197</v>
      </c>
      <c r="D797" s="53">
        <v>45301</v>
      </c>
      <c r="E797" s="53">
        <v>45304</v>
      </c>
      <c r="F797" s="7" t="s">
        <v>344</v>
      </c>
      <c r="G797" s="1" t="s">
        <v>58</v>
      </c>
      <c r="H797" s="1" t="s">
        <v>5</v>
      </c>
      <c r="I797" s="351" t="s">
        <v>96</v>
      </c>
      <c r="J797" s="1">
        <v>2</v>
      </c>
      <c r="K797" s="1">
        <v>16</v>
      </c>
      <c r="L797" s="1" t="s">
        <v>24</v>
      </c>
      <c r="M797" s="1" t="s">
        <v>60</v>
      </c>
      <c r="N797" s="1" t="s">
        <v>396</v>
      </c>
      <c r="O797" s="1" t="s">
        <v>397</v>
      </c>
      <c r="P797" s="1" t="s">
        <v>69</v>
      </c>
      <c r="Q797" s="1" t="s">
        <v>1008</v>
      </c>
      <c r="R797" s="24" t="s">
        <v>128</v>
      </c>
      <c r="S797" s="47">
        <v>159981</v>
      </c>
      <c r="T797" s="47">
        <v>158438</v>
      </c>
      <c r="U797" s="47"/>
      <c r="V797" s="45" t="str">
        <f>IFERROR(IF(U797-T797 &lt;= 0, "", U797-T797), "")</f>
        <v/>
      </c>
      <c r="W797" s="1" t="s">
        <v>65</v>
      </c>
      <c r="X797" s="1" t="s">
        <v>220</v>
      </c>
      <c r="Y797" s="258">
        <v>50755</v>
      </c>
      <c r="Z797" s="233">
        <v>523.36</v>
      </c>
      <c r="AA797" s="179">
        <f>Tabela13[[#This Row],[VALOR/UN]]*Tabela13[[#This Row],[QUAN]]</f>
        <v>1046.72</v>
      </c>
      <c r="AB797" s="251" t="str">
        <f>IFERROR(Tabela13[[#This Row],[TOTAL]]/Tabela13[[#This Row],[Km Rodado]],"")</f>
        <v/>
      </c>
    </row>
    <row r="798" spans="1:28" hidden="1">
      <c r="A798" s="30">
        <v>2522</v>
      </c>
      <c r="B798" s="30" t="s">
        <v>1226</v>
      </c>
      <c r="C798" s="30" t="s">
        <v>1227</v>
      </c>
      <c r="D798" s="53">
        <v>45301</v>
      </c>
      <c r="F798" s="7" t="s">
        <v>344</v>
      </c>
      <c r="G798" s="1" t="s">
        <v>58</v>
      </c>
      <c r="H798" s="1" t="s">
        <v>12</v>
      </c>
      <c r="I798" s="351" t="s">
        <v>99</v>
      </c>
      <c r="J798" s="162">
        <v>1</v>
      </c>
      <c r="K798" s="1">
        <v>14</v>
      </c>
      <c r="L798" s="1" t="s">
        <v>22</v>
      </c>
      <c r="M798" s="1" t="s">
        <v>84</v>
      </c>
      <c r="N798" s="1" t="s">
        <v>153</v>
      </c>
      <c r="O798" s="1" t="s">
        <v>154</v>
      </c>
      <c r="P798" s="1" t="s">
        <v>1228</v>
      </c>
      <c r="Q798" s="1" t="s">
        <v>87</v>
      </c>
      <c r="R798" s="24" t="s">
        <v>549</v>
      </c>
      <c r="S798" s="45">
        <v>131159</v>
      </c>
      <c r="V798" s="45" t="str">
        <f>IFERROR(IF(U798-T798 &lt;= 0, "", U798-T798), "")</f>
        <v/>
      </c>
      <c r="W798" s="162" t="s">
        <v>333</v>
      </c>
      <c r="X798" s="1" t="s">
        <v>220</v>
      </c>
      <c r="Y798" s="162" t="s">
        <v>1229</v>
      </c>
      <c r="Z798" s="269">
        <v>287.37</v>
      </c>
      <c r="AA798" s="169">
        <f>Tabela13[[#This Row],[VALOR/UN]]*Tabela13[[#This Row],[QUAN]]</f>
        <v>287.37</v>
      </c>
      <c r="AB798" s="251" t="str">
        <f>IFERROR(Tabela13[[#This Row],[TOTAL]]/Tabela13[[#This Row],[Km Rodado]],"")</f>
        <v/>
      </c>
    </row>
    <row r="799" spans="1:28" hidden="1">
      <c r="A799" s="30" t="s">
        <v>1230</v>
      </c>
      <c r="B799" s="30" t="s">
        <v>1199</v>
      </c>
      <c r="C799" s="30" t="s">
        <v>1197</v>
      </c>
      <c r="D799" s="53">
        <v>45301</v>
      </c>
      <c r="E799" s="53">
        <v>45302</v>
      </c>
      <c r="F799" s="7" t="s">
        <v>344</v>
      </c>
      <c r="G799" s="1" t="s">
        <v>58</v>
      </c>
      <c r="H799" s="1" t="s">
        <v>5</v>
      </c>
      <c r="I799" s="351" t="s">
        <v>80</v>
      </c>
      <c r="J799" s="1">
        <v>2</v>
      </c>
      <c r="K799" s="1">
        <v>16</v>
      </c>
      <c r="L799" s="1" t="s">
        <v>22</v>
      </c>
      <c r="M799" s="1" t="s">
        <v>60</v>
      </c>
      <c r="N799" s="1" t="s">
        <v>396</v>
      </c>
      <c r="O799" s="1" t="s">
        <v>397</v>
      </c>
      <c r="P799" s="1" t="s">
        <v>69</v>
      </c>
      <c r="Q799" s="1" t="s">
        <v>1008</v>
      </c>
      <c r="R799" s="24" t="s">
        <v>583</v>
      </c>
      <c r="S799" s="47">
        <v>252912</v>
      </c>
      <c r="T799" s="47">
        <v>256000</v>
      </c>
      <c r="U799" s="47"/>
      <c r="V799" s="45" t="str">
        <f>IFERROR(IF(U799-T799 &lt;= 0, "", U799-T799), "")</f>
        <v/>
      </c>
      <c r="W799" s="1" t="s">
        <v>65</v>
      </c>
      <c r="X799" s="1" t="s">
        <v>220</v>
      </c>
      <c r="Y799" s="258">
        <v>50755</v>
      </c>
      <c r="Z799" s="233">
        <v>523.36</v>
      </c>
      <c r="AA799" s="179">
        <f>Tabela13[[#This Row],[VALOR/UN]]*Tabela13[[#This Row],[QUAN]]</f>
        <v>1046.72</v>
      </c>
      <c r="AB799" s="251" t="str">
        <f>IFERROR(Tabela13[[#This Row],[TOTAL]]/Tabela13[[#This Row],[Km Rodado]],"")</f>
        <v/>
      </c>
    </row>
    <row r="800" spans="1:28" hidden="1">
      <c r="A800" s="30" t="s">
        <v>1231</v>
      </c>
      <c r="B800" s="30" t="s">
        <v>1069</v>
      </c>
      <c r="C800" s="30" t="s">
        <v>1197</v>
      </c>
      <c r="D800" s="53">
        <v>45301</v>
      </c>
      <c r="E800" s="53">
        <v>45306</v>
      </c>
      <c r="F800" s="7" t="s">
        <v>344</v>
      </c>
      <c r="G800" s="1" t="s">
        <v>58</v>
      </c>
      <c r="H800" s="1" t="s">
        <v>12</v>
      </c>
      <c r="I800" s="351" t="s">
        <v>99</v>
      </c>
      <c r="J800" s="1">
        <v>2</v>
      </c>
      <c r="K800" s="1">
        <v>14</v>
      </c>
      <c r="L800" s="1" t="s">
        <v>22</v>
      </c>
      <c r="M800" s="1" t="s">
        <v>84</v>
      </c>
      <c r="N800" s="1" t="s">
        <v>153</v>
      </c>
      <c r="O800" s="1" t="s">
        <v>154</v>
      </c>
      <c r="P800" s="1" t="s">
        <v>69</v>
      </c>
      <c r="Q800" s="1" t="s">
        <v>87</v>
      </c>
      <c r="R800" s="24" t="s">
        <v>114</v>
      </c>
      <c r="S800" s="47">
        <v>122000</v>
      </c>
      <c r="T800" s="47">
        <v>121731</v>
      </c>
      <c r="U800" s="47"/>
      <c r="V800" s="45" t="str">
        <f>IFERROR(IF(U800-T800 &lt;= 0, "", U800-T800), "")</f>
        <v/>
      </c>
      <c r="W800" s="1" t="s">
        <v>65</v>
      </c>
      <c r="X800" s="1" t="s">
        <v>155</v>
      </c>
      <c r="Y800" s="258">
        <v>934</v>
      </c>
      <c r="Z800" s="233">
        <v>259.08</v>
      </c>
      <c r="AA800" s="179">
        <f>Tabela13[[#This Row],[VALOR/UN]]*Tabela13[[#This Row],[QUAN]]</f>
        <v>518.16</v>
      </c>
      <c r="AB800" s="251" t="str">
        <f>IFERROR(Tabela13[[#This Row],[TOTAL]]/Tabela13[[#This Row],[Km Rodado]],"")</f>
        <v/>
      </c>
    </row>
    <row r="801" spans="1:28" hidden="1">
      <c r="A801" s="30" t="s">
        <v>1232</v>
      </c>
      <c r="B801" s="30" t="s">
        <v>1079</v>
      </c>
      <c r="C801" s="30" t="s">
        <v>1197</v>
      </c>
      <c r="D801" s="53">
        <v>45301</v>
      </c>
      <c r="E801" s="53" t="s">
        <v>700</v>
      </c>
      <c r="F801" s="7" t="s">
        <v>344</v>
      </c>
      <c r="G801" s="1" t="s">
        <v>58</v>
      </c>
      <c r="H801" s="1" t="s">
        <v>5</v>
      </c>
      <c r="I801" s="351" t="s">
        <v>104</v>
      </c>
      <c r="J801" s="1">
        <v>2</v>
      </c>
      <c r="K801" s="1">
        <v>15</v>
      </c>
      <c r="L801" s="1" t="s">
        <v>22</v>
      </c>
      <c r="M801" s="1" t="s">
        <v>75</v>
      </c>
      <c r="N801" s="1" t="s">
        <v>153</v>
      </c>
      <c r="O801" s="1" t="s">
        <v>474</v>
      </c>
      <c r="P801" s="1" t="s">
        <v>69</v>
      </c>
      <c r="Q801" s="1" t="s">
        <v>77</v>
      </c>
      <c r="R801" s="24" t="s">
        <v>450</v>
      </c>
      <c r="S801" s="47">
        <v>86806</v>
      </c>
      <c r="T801" s="47" t="s">
        <v>700</v>
      </c>
      <c r="U801" s="47"/>
      <c r="V801" s="45" t="str">
        <f>IFERROR(IF(U801-T801 &lt;= 0, "", U801-T801), "")</f>
        <v/>
      </c>
      <c r="W801" s="1" t="s">
        <v>65</v>
      </c>
      <c r="X801" s="1" t="s">
        <v>155</v>
      </c>
      <c r="Y801" s="258">
        <v>1296</v>
      </c>
      <c r="Z801" s="233">
        <v>279.99</v>
      </c>
      <c r="AA801" s="179">
        <f>Tabela13[[#This Row],[VALOR/UN]]*Tabela13[[#This Row],[QUAN]]</f>
        <v>559.98</v>
      </c>
      <c r="AB801" s="251" t="str">
        <f>IFERROR(Tabela13[[#This Row],[TOTAL]]/Tabela13[[#This Row],[Km Rodado]],"")</f>
        <v/>
      </c>
    </row>
    <row r="802" spans="1:28" hidden="1">
      <c r="A802" s="30" t="s">
        <v>1233</v>
      </c>
      <c r="B802" s="30" t="s">
        <v>997</v>
      </c>
      <c r="C802" s="30" t="s">
        <v>1197</v>
      </c>
      <c r="D802" s="53">
        <v>45301</v>
      </c>
      <c r="E802" s="53">
        <v>45303</v>
      </c>
      <c r="F802" s="7" t="s">
        <v>344</v>
      </c>
      <c r="G802" s="1" t="s">
        <v>58</v>
      </c>
      <c r="H802" s="1" t="s">
        <v>5</v>
      </c>
      <c r="I802" s="351" t="s">
        <v>104</v>
      </c>
      <c r="J802" s="1">
        <v>1</v>
      </c>
      <c r="K802" s="1">
        <v>15</v>
      </c>
      <c r="L802" s="1" t="s">
        <v>22</v>
      </c>
      <c r="M802" s="1" t="s">
        <v>75</v>
      </c>
      <c r="N802" s="1" t="s">
        <v>153</v>
      </c>
      <c r="O802" s="1" t="s">
        <v>474</v>
      </c>
      <c r="P802" s="1" t="s">
        <v>69</v>
      </c>
      <c r="Q802" s="1" t="s">
        <v>77</v>
      </c>
      <c r="R802" s="24" t="s">
        <v>574</v>
      </c>
      <c r="S802" s="47">
        <v>86806</v>
      </c>
      <c r="T802" s="47">
        <v>87182</v>
      </c>
      <c r="U802" s="47"/>
      <c r="V802" s="45" t="str">
        <f>IFERROR(IF(U802-T802 &lt;= 0, "", U802-T802), "")</f>
        <v/>
      </c>
      <c r="W802" s="1" t="s">
        <v>65</v>
      </c>
      <c r="X802" s="1" t="s">
        <v>155</v>
      </c>
      <c r="Y802" s="258">
        <v>861</v>
      </c>
      <c r="Z802" s="233">
        <v>284.36</v>
      </c>
      <c r="AA802" s="179">
        <f>Tabela13[[#This Row],[VALOR/UN]]*Tabela13[[#This Row],[QUAN]]</f>
        <v>284.36</v>
      </c>
      <c r="AB802" s="251" t="str">
        <f>IFERROR(Tabela13[[#This Row],[TOTAL]]/Tabela13[[#This Row],[Km Rodado]],"")</f>
        <v/>
      </c>
    </row>
    <row r="803" spans="1:28" hidden="1">
      <c r="A803" s="30">
        <v>2525</v>
      </c>
      <c r="B803" s="30" t="s">
        <v>1234</v>
      </c>
      <c r="C803" s="30" t="s">
        <v>1227</v>
      </c>
      <c r="D803" s="53">
        <v>45301</v>
      </c>
      <c r="F803" s="7" t="s">
        <v>344</v>
      </c>
      <c r="G803" s="1" t="s">
        <v>58</v>
      </c>
      <c r="H803" s="1" t="s">
        <v>412</v>
      </c>
      <c r="I803" s="351" t="s">
        <v>99</v>
      </c>
      <c r="J803" s="162">
        <v>1</v>
      </c>
      <c r="K803" s="1">
        <v>16</v>
      </c>
      <c r="L803" s="1" t="s">
        <v>22</v>
      </c>
      <c r="M803" s="1" t="s">
        <v>60</v>
      </c>
      <c r="N803" s="1" t="s">
        <v>1235</v>
      </c>
      <c r="O803" s="1" t="s">
        <v>1236</v>
      </c>
      <c r="P803" s="1" t="s">
        <v>69</v>
      </c>
      <c r="Q803" s="1" t="s">
        <v>1008</v>
      </c>
      <c r="R803" s="24" t="s">
        <v>1064</v>
      </c>
      <c r="S803" s="45">
        <v>81266</v>
      </c>
      <c r="V803" s="45" t="str">
        <f>IFERROR(IF(U803-T803 &lt;= 0, "", U803-T803), "")</f>
        <v/>
      </c>
      <c r="W803" s="162" t="s">
        <v>333</v>
      </c>
      <c r="X803" s="1" t="s">
        <v>220</v>
      </c>
      <c r="Y803" s="162">
        <v>65908</v>
      </c>
      <c r="Z803" s="269">
        <v>574.04</v>
      </c>
      <c r="AA803" s="169">
        <f>Tabela13[[#This Row],[VALOR/UN]]*Tabela13[[#This Row],[QUAN]]</f>
        <v>574.04</v>
      </c>
      <c r="AB803" s="251" t="str">
        <f>IFERROR(Tabela13[[#This Row],[TOTAL]]/Tabela13[[#This Row],[Km Rodado]],"")</f>
        <v/>
      </c>
    </row>
    <row r="804" spans="1:28" hidden="1">
      <c r="A804" s="30">
        <v>2526</v>
      </c>
      <c r="B804" s="30" t="s">
        <v>1237</v>
      </c>
      <c r="C804" s="30" t="s">
        <v>1227</v>
      </c>
      <c r="D804" s="53">
        <v>45301</v>
      </c>
      <c r="F804" s="7" t="s">
        <v>344</v>
      </c>
      <c r="G804" s="1" t="s">
        <v>58</v>
      </c>
      <c r="H804" s="1" t="s">
        <v>412</v>
      </c>
      <c r="I804" s="351" t="s">
        <v>99</v>
      </c>
      <c r="J804" s="162">
        <v>1</v>
      </c>
      <c r="K804" s="1">
        <v>16</v>
      </c>
      <c r="L804" s="1" t="s">
        <v>22</v>
      </c>
      <c r="M804" s="1" t="s">
        <v>60</v>
      </c>
      <c r="N804" s="1" t="s">
        <v>1235</v>
      </c>
      <c r="O804" s="1" t="s">
        <v>1236</v>
      </c>
      <c r="P804" s="1" t="s">
        <v>1228</v>
      </c>
      <c r="Q804" s="1" t="s">
        <v>1008</v>
      </c>
      <c r="R804" s="24" t="s">
        <v>1064</v>
      </c>
      <c r="S804" s="45">
        <v>81266</v>
      </c>
      <c r="V804" s="45" t="str">
        <f>IFERROR(IF(U804-T804 &lt;= 0, "", U804-T804), "")</f>
        <v/>
      </c>
      <c r="W804" s="162" t="s">
        <v>333</v>
      </c>
      <c r="X804" s="1" t="s">
        <v>220</v>
      </c>
      <c r="Y804" s="162">
        <v>65908</v>
      </c>
      <c r="Z804" s="269">
        <v>574.04</v>
      </c>
      <c r="AA804" s="169">
        <f>Tabela13[[#This Row],[VALOR/UN]]*Tabela13[[#This Row],[QUAN]]</f>
        <v>574.04</v>
      </c>
      <c r="AB804" s="251" t="str">
        <f>IFERROR(Tabela13[[#This Row],[TOTAL]]/Tabela13[[#This Row],[Km Rodado]],"")</f>
        <v/>
      </c>
    </row>
    <row r="805" spans="1:28" hidden="1">
      <c r="A805" s="30" t="s">
        <v>1238</v>
      </c>
      <c r="B805" s="30" t="s">
        <v>1199</v>
      </c>
      <c r="C805" s="30" t="s">
        <v>1197</v>
      </c>
      <c r="D805" s="53">
        <v>45303</v>
      </c>
      <c r="E805" s="53" t="s">
        <v>700</v>
      </c>
      <c r="F805" s="7" t="s">
        <v>344</v>
      </c>
      <c r="G805" s="1" t="s">
        <v>58</v>
      </c>
      <c r="H805" s="1" t="s">
        <v>5</v>
      </c>
      <c r="I805" s="351" t="s">
        <v>83</v>
      </c>
      <c r="J805" s="1">
        <v>2</v>
      </c>
      <c r="K805" s="1">
        <v>16</v>
      </c>
      <c r="L805" s="1" t="s">
        <v>22</v>
      </c>
      <c r="M805" s="1" t="s">
        <v>60</v>
      </c>
      <c r="N805" s="1" t="s">
        <v>396</v>
      </c>
      <c r="O805" s="1" t="s">
        <v>397</v>
      </c>
      <c r="P805" s="1" t="s">
        <v>69</v>
      </c>
      <c r="Q805" s="1" t="s">
        <v>1008</v>
      </c>
      <c r="R805" s="24" t="s">
        <v>98</v>
      </c>
      <c r="S805" s="47">
        <v>161589</v>
      </c>
      <c r="T805" s="47">
        <v>167954</v>
      </c>
      <c r="U805" s="47"/>
      <c r="V805" s="45" t="str">
        <f>IFERROR(IF(U805-T805 &lt;= 0, "", U805-T805), "")</f>
        <v/>
      </c>
      <c r="W805" s="1" t="s">
        <v>65</v>
      </c>
      <c r="X805" s="1" t="s">
        <v>220</v>
      </c>
      <c r="Y805" s="258">
        <v>50755</v>
      </c>
      <c r="Z805" s="233">
        <v>523.36</v>
      </c>
      <c r="AA805" s="179">
        <f>Tabela13[[#This Row],[VALOR/UN]]*Tabela13[[#This Row],[QUAN]]</f>
        <v>1046.72</v>
      </c>
      <c r="AB805" s="251" t="str">
        <f>IFERROR(Tabela13[[#This Row],[TOTAL]]/Tabela13[[#This Row],[Km Rodado]],"")</f>
        <v/>
      </c>
    </row>
    <row r="806" spans="1:28" hidden="1">
      <c r="A806" s="30" t="s">
        <v>1239</v>
      </c>
      <c r="B806" s="30" t="s">
        <v>1199</v>
      </c>
      <c r="C806" s="30" t="s">
        <v>1197</v>
      </c>
      <c r="D806" s="53">
        <v>45303</v>
      </c>
      <c r="E806" s="53" t="s">
        <v>700</v>
      </c>
      <c r="F806" s="7" t="s">
        <v>344</v>
      </c>
      <c r="G806" s="1" t="s">
        <v>58</v>
      </c>
      <c r="H806" s="1" t="s">
        <v>5</v>
      </c>
      <c r="I806" s="351" t="s">
        <v>83</v>
      </c>
      <c r="J806" s="1">
        <v>2</v>
      </c>
      <c r="K806" s="1">
        <v>16</v>
      </c>
      <c r="L806" s="1" t="s">
        <v>24</v>
      </c>
      <c r="M806" s="1" t="s">
        <v>60</v>
      </c>
      <c r="N806" s="1" t="s">
        <v>396</v>
      </c>
      <c r="O806" s="1" t="s">
        <v>397</v>
      </c>
      <c r="P806" s="1" t="s">
        <v>69</v>
      </c>
      <c r="Q806" s="1" t="s">
        <v>1008</v>
      </c>
      <c r="R806" s="24" t="s">
        <v>98</v>
      </c>
      <c r="S806" s="47">
        <v>161589</v>
      </c>
      <c r="T806" s="47">
        <v>167954</v>
      </c>
      <c r="U806" s="47"/>
      <c r="V806" s="45" t="str">
        <f>IFERROR(IF(U806-T806 &lt;= 0, "", U806-T806), "")</f>
        <v/>
      </c>
      <c r="W806" s="1" t="s">
        <v>65</v>
      </c>
      <c r="X806" s="1" t="s">
        <v>220</v>
      </c>
      <c r="Y806" s="258">
        <v>50755</v>
      </c>
      <c r="Z806" s="233">
        <v>523.36</v>
      </c>
      <c r="AA806" s="179">
        <f>Tabela13[[#This Row],[VALOR/UN]]*Tabela13[[#This Row],[QUAN]]</f>
        <v>1046.72</v>
      </c>
      <c r="AB806" s="251" t="str">
        <f>IFERROR(Tabela13[[#This Row],[TOTAL]]/Tabela13[[#This Row],[Km Rodado]],"")</f>
        <v/>
      </c>
    </row>
    <row r="807" spans="1:28" hidden="1">
      <c r="A807" s="30" t="s">
        <v>1240</v>
      </c>
      <c r="B807" s="30" t="s">
        <v>415</v>
      </c>
      <c r="C807" s="30" t="s">
        <v>1197</v>
      </c>
      <c r="D807" s="53">
        <v>45306</v>
      </c>
      <c r="E807" s="53" t="s">
        <v>700</v>
      </c>
      <c r="F807" s="7" t="s">
        <v>344</v>
      </c>
      <c r="G807" s="1" t="s">
        <v>58</v>
      </c>
      <c r="H807" s="1" t="s">
        <v>5</v>
      </c>
      <c r="I807" s="351" t="s">
        <v>80</v>
      </c>
      <c r="J807" s="1">
        <v>2</v>
      </c>
      <c r="K807" s="1" t="s">
        <v>39</v>
      </c>
      <c r="L807" s="1" t="s">
        <v>22</v>
      </c>
      <c r="M807" s="1" t="s">
        <v>595</v>
      </c>
      <c r="N807" s="1" t="s">
        <v>181</v>
      </c>
      <c r="O807" s="1" t="s">
        <v>1193</v>
      </c>
      <c r="P807" s="1" t="s">
        <v>62</v>
      </c>
      <c r="Q807" s="1" t="s">
        <v>1241</v>
      </c>
      <c r="R807" s="24" t="s">
        <v>1242</v>
      </c>
      <c r="S807" s="47">
        <v>189158</v>
      </c>
      <c r="T807" s="47" t="s">
        <v>700</v>
      </c>
      <c r="U807" s="47"/>
      <c r="V807" s="45" t="str">
        <f>IFERROR(IF(U807-T807 &lt;= 0, "", U807-T807), "")</f>
        <v/>
      </c>
      <c r="X807" s="1" t="s">
        <v>1038</v>
      </c>
      <c r="Y807" s="258" t="s">
        <v>1038</v>
      </c>
      <c r="Z807" s="169">
        <v>0</v>
      </c>
      <c r="AA807" s="169">
        <v>0</v>
      </c>
      <c r="AB807" s="251" t="str">
        <f>IFERROR(Tabela13[[#This Row],[TOTAL]]/Tabela13[[#This Row],[Km Rodado]],"")</f>
        <v/>
      </c>
    </row>
    <row r="808" spans="1:28" hidden="1">
      <c r="A808" s="30" t="s">
        <v>1243</v>
      </c>
      <c r="B808" s="30" t="s">
        <v>1226</v>
      </c>
      <c r="C808" s="30" t="s">
        <v>1227</v>
      </c>
      <c r="D808" s="53">
        <v>45306</v>
      </c>
      <c r="F808" s="7" t="s">
        <v>344</v>
      </c>
      <c r="G808" s="1" t="s">
        <v>58</v>
      </c>
      <c r="H808" s="1" t="s">
        <v>12</v>
      </c>
      <c r="I808" s="351" t="s">
        <v>159</v>
      </c>
      <c r="J808" s="162">
        <v>1</v>
      </c>
      <c r="K808" s="1">
        <v>15</v>
      </c>
      <c r="L808" s="1" t="s">
        <v>24</v>
      </c>
      <c r="M808" s="1" t="s">
        <v>75</v>
      </c>
      <c r="N808" s="1" t="s">
        <v>170</v>
      </c>
      <c r="O808" s="1" t="s">
        <v>1244</v>
      </c>
      <c r="P808" s="1" t="s">
        <v>1228</v>
      </c>
      <c r="Q808" s="1" t="s">
        <v>77</v>
      </c>
      <c r="R808" s="24" t="s">
        <v>1245</v>
      </c>
      <c r="S808" s="45">
        <v>56127</v>
      </c>
      <c r="V808" s="165"/>
      <c r="W808" s="162" t="s">
        <v>333</v>
      </c>
      <c r="X808" s="1" t="s">
        <v>168</v>
      </c>
      <c r="Y808" s="162" t="s">
        <v>1246</v>
      </c>
      <c r="Z808" s="269">
        <v>279.35000000000002</v>
      </c>
      <c r="AA808" s="169">
        <f>Tabela13[[#This Row],[VALOR/UN]]*Tabela13[[#This Row],[QUAN]]</f>
        <v>279.35000000000002</v>
      </c>
    </row>
    <row r="809" spans="1:28" hidden="1">
      <c r="A809" s="30" t="s">
        <v>1247</v>
      </c>
      <c r="B809" s="30" t="s">
        <v>1226</v>
      </c>
      <c r="C809" s="30" t="s">
        <v>1227</v>
      </c>
      <c r="D809" s="53">
        <v>45306</v>
      </c>
      <c r="F809" s="7" t="s">
        <v>344</v>
      </c>
      <c r="G809" s="1" t="s">
        <v>58</v>
      </c>
      <c r="H809" s="1" t="s">
        <v>12</v>
      </c>
      <c r="I809" s="351" t="s">
        <v>159</v>
      </c>
      <c r="J809" s="162">
        <v>1</v>
      </c>
      <c r="K809" s="1">
        <v>15</v>
      </c>
      <c r="L809" s="1" t="s">
        <v>22</v>
      </c>
      <c r="M809" s="1" t="s">
        <v>75</v>
      </c>
      <c r="N809" s="1" t="s">
        <v>170</v>
      </c>
      <c r="O809" s="1" t="s">
        <v>1244</v>
      </c>
      <c r="P809" s="1" t="s">
        <v>1228</v>
      </c>
      <c r="Q809" s="1" t="s">
        <v>77</v>
      </c>
      <c r="R809" s="24" t="s">
        <v>1245</v>
      </c>
      <c r="S809" s="45">
        <v>56127</v>
      </c>
      <c r="V809" s="165"/>
      <c r="W809" s="162" t="s">
        <v>333</v>
      </c>
      <c r="X809" s="1" t="s">
        <v>168</v>
      </c>
      <c r="Y809" s="162" t="s">
        <v>1246</v>
      </c>
      <c r="Z809" s="269">
        <v>279.35000000000002</v>
      </c>
      <c r="AA809" s="169">
        <f>Tabela13[[#This Row],[VALOR/UN]]*Tabela13[[#This Row],[QUAN]]</f>
        <v>279.35000000000002</v>
      </c>
    </row>
    <row r="810" spans="1:28" hidden="1">
      <c r="A810" s="30" t="s">
        <v>1248</v>
      </c>
      <c r="B810" s="30" t="s">
        <v>1226</v>
      </c>
      <c r="C810" s="30" t="s">
        <v>1227</v>
      </c>
      <c r="D810" s="53">
        <v>45306</v>
      </c>
      <c r="F810" s="7" t="s">
        <v>344</v>
      </c>
      <c r="G810" s="1" t="s">
        <v>58</v>
      </c>
      <c r="H810" s="1" t="s">
        <v>12</v>
      </c>
      <c r="I810" s="351" t="s">
        <v>159</v>
      </c>
      <c r="J810" s="162">
        <v>1</v>
      </c>
      <c r="K810" s="1">
        <v>15</v>
      </c>
      <c r="L810" s="1" t="s">
        <v>22</v>
      </c>
      <c r="M810" s="1" t="s">
        <v>75</v>
      </c>
      <c r="N810" s="1" t="s">
        <v>170</v>
      </c>
      <c r="O810" s="1" t="s">
        <v>1244</v>
      </c>
      <c r="P810" s="1" t="s">
        <v>1228</v>
      </c>
      <c r="Q810" s="1" t="s">
        <v>77</v>
      </c>
      <c r="R810" s="24" t="s">
        <v>1245</v>
      </c>
      <c r="S810" s="45">
        <v>56127</v>
      </c>
      <c r="V810" s="165"/>
      <c r="W810" s="162" t="s">
        <v>333</v>
      </c>
      <c r="X810" s="1" t="s">
        <v>168</v>
      </c>
      <c r="Y810" s="162" t="s">
        <v>1246</v>
      </c>
      <c r="Z810" s="269">
        <v>279.35000000000002</v>
      </c>
      <c r="AA810" s="169">
        <f>Tabela13[[#This Row],[VALOR/UN]]*Tabela13[[#This Row],[QUAN]]</f>
        <v>279.35000000000002</v>
      </c>
    </row>
    <row r="811" spans="1:28" hidden="1">
      <c r="A811" s="30" t="s">
        <v>1249</v>
      </c>
      <c r="B811" s="30" t="s">
        <v>1250</v>
      </c>
      <c r="C811" s="30" t="s">
        <v>1197</v>
      </c>
      <c r="D811" s="53">
        <v>45307</v>
      </c>
      <c r="E811" s="53">
        <v>45310</v>
      </c>
      <c r="F811" s="7" t="s">
        <v>344</v>
      </c>
      <c r="G811" s="1" t="s">
        <v>58</v>
      </c>
      <c r="H811" s="1" t="s">
        <v>5</v>
      </c>
      <c r="I811" s="351" t="s">
        <v>107</v>
      </c>
      <c r="J811" s="1">
        <v>2</v>
      </c>
      <c r="K811" s="1">
        <v>14</v>
      </c>
      <c r="L811" s="1" t="s">
        <v>24</v>
      </c>
      <c r="M811" s="1" t="s">
        <v>84</v>
      </c>
      <c r="N811" s="1" t="s">
        <v>153</v>
      </c>
      <c r="O811" s="1" t="s">
        <v>154</v>
      </c>
      <c r="P811" s="1" t="s">
        <v>69</v>
      </c>
      <c r="Q811" s="1" t="s">
        <v>87</v>
      </c>
      <c r="R811" s="24" t="s">
        <v>437</v>
      </c>
      <c r="S811" s="47">
        <v>135890</v>
      </c>
      <c r="T811" s="47">
        <v>136583</v>
      </c>
      <c r="U811" s="47"/>
      <c r="V811" s="45" t="str">
        <f>IFERROR(IF(U811-T811 &lt;= 0, "", U811-T811), "")</f>
        <v/>
      </c>
      <c r="W811" s="1" t="s">
        <v>65</v>
      </c>
      <c r="X811" s="1" t="s">
        <v>155</v>
      </c>
      <c r="Y811" s="258">
        <v>934</v>
      </c>
      <c r="Z811" s="233">
        <v>259.08</v>
      </c>
      <c r="AA811" s="179">
        <f>Tabela13[[#This Row],[VALOR/UN]]*Tabela13[[#This Row],[QUAN]]</f>
        <v>518.16</v>
      </c>
      <c r="AB811" s="251" t="str">
        <f>IFERROR(Tabela13[[#This Row],[TOTAL]]/Tabela13[[#This Row],[Km Rodado]],"")</f>
        <v/>
      </c>
    </row>
    <row r="812" spans="1:28" hidden="1">
      <c r="A812" s="30" t="s">
        <v>1251</v>
      </c>
      <c r="B812" s="30" t="s">
        <v>1001</v>
      </c>
      <c r="C812" s="30" t="s">
        <v>1197</v>
      </c>
      <c r="D812" s="53">
        <v>45307</v>
      </c>
      <c r="E812" s="53">
        <v>45310</v>
      </c>
      <c r="F812" s="7" t="s">
        <v>344</v>
      </c>
      <c r="G812" s="1" t="s">
        <v>58</v>
      </c>
      <c r="H812" s="1" t="s">
        <v>5</v>
      </c>
      <c r="I812" s="351" t="s">
        <v>107</v>
      </c>
      <c r="J812" s="1">
        <v>2</v>
      </c>
      <c r="K812" s="1">
        <v>14</v>
      </c>
      <c r="L812" s="1" t="s">
        <v>22</v>
      </c>
      <c r="M812" s="1" t="s">
        <v>84</v>
      </c>
      <c r="N812" s="1" t="s">
        <v>153</v>
      </c>
      <c r="O812" s="1" t="s">
        <v>154</v>
      </c>
      <c r="P812" s="1" t="s">
        <v>69</v>
      </c>
      <c r="Q812" s="1" t="s">
        <v>87</v>
      </c>
      <c r="R812" s="24" t="s">
        <v>437</v>
      </c>
      <c r="S812" s="47">
        <v>135890</v>
      </c>
      <c r="T812" s="47">
        <v>136583</v>
      </c>
      <c r="U812" s="47"/>
      <c r="V812" s="45" t="str">
        <f>IFERROR(IF(U812-T812 &lt;= 0, "", U812-T812), "")</f>
        <v/>
      </c>
      <c r="W812" s="1" t="s">
        <v>65</v>
      </c>
      <c r="X812" s="1" t="s">
        <v>155</v>
      </c>
      <c r="Y812" s="258">
        <v>934</v>
      </c>
      <c r="Z812" s="233">
        <v>259.08</v>
      </c>
      <c r="AA812" s="179">
        <f>Tabela13[[#This Row],[VALOR/UN]]*Tabela13[[#This Row],[QUAN]]</f>
        <v>518.16</v>
      </c>
      <c r="AB812" s="251" t="str">
        <f>IFERROR(Tabela13[[#This Row],[TOTAL]]/Tabela13[[#This Row],[Km Rodado]],"")</f>
        <v/>
      </c>
    </row>
    <row r="813" spans="1:28" hidden="1">
      <c r="A813" s="30" t="s">
        <v>1252</v>
      </c>
      <c r="B813" s="30" t="s">
        <v>1079</v>
      </c>
      <c r="C813" s="30" t="s">
        <v>1197</v>
      </c>
      <c r="D813" s="53">
        <v>45307</v>
      </c>
      <c r="E813" s="53">
        <v>45310</v>
      </c>
      <c r="F813" s="7" t="s">
        <v>344</v>
      </c>
      <c r="G813" s="1" t="s">
        <v>58</v>
      </c>
      <c r="H813" s="1" t="s">
        <v>5</v>
      </c>
      <c r="I813" s="351" t="s">
        <v>107</v>
      </c>
      <c r="J813" s="1">
        <v>2</v>
      </c>
      <c r="K813" s="1">
        <v>15</v>
      </c>
      <c r="L813" s="1" t="s">
        <v>24</v>
      </c>
      <c r="M813" s="1" t="s">
        <v>75</v>
      </c>
      <c r="N813" s="1" t="s">
        <v>153</v>
      </c>
      <c r="O813" s="1" t="s">
        <v>474</v>
      </c>
      <c r="P813" s="1" t="s">
        <v>69</v>
      </c>
      <c r="Q813" s="1" t="s">
        <v>77</v>
      </c>
      <c r="R813" s="24" t="s">
        <v>1253</v>
      </c>
      <c r="S813" s="47">
        <v>30672</v>
      </c>
      <c r="T813" s="47">
        <v>32649</v>
      </c>
      <c r="U813" s="47"/>
      <c r="V813" s="45" t="str">
        <f>IFERROR(IF(U813-T813 &lt;= 0, "", U813-T813), "")</f>
        <v/>
      </c>
      <c r="W813" s="1" t="s">
        <v>65</v>
      </c>
      <c r="X813" s="1" t="s">
        <v>155</v>
      </c>
      <c r="Y813" s="258">
        <v>1296</v>
      </c>
      <c r="Z813" s="233">
        <v>279.99</v>
      </c>
      <c r="AA813" s="179">
        <f>Tabela13[[#This Row],[VALOR/UN]]*Tabela13[[#This Row],[QUAN]]</f>
        <v>559.98</v>
      </c>
      <c r="AB813" s="251" t="str">
        <f>IFERROR(Tabela13[[#This Row],[TOTAL]]/Tabela13[[#This Row],[Km Rodado]],"")</f>
        <v/>
      </c>
    </row>
    <row r="814" spans="1:28" hidden="1">
      <c r="A814" s="30" t="s">
        <v>1254</v>
      </c>
      <c r="B814" s="30" t="s">
        <v>1079</v>
      </c>
      <c r="C814" s="30" t="s">
        <v>1197</v>
      </c>
      <c r="D814" s="53">
        <v>45307</v>
      </c>
      <c r="E814" s="53">
        <v>45310</v>
      </c>
      <c r="F814" s="7" t="s">
        <v>344</v>
      </c>
      <c r="G814" s="1" t="s">
        <v>58</v>
      </c>
      <c r="H814" s="1" t="s">
        <v>5</v>
      </c>
      <c r="I814" s="351" t="s">
        <v>107</v>
      </c>
      <c r="J814" s="1">
        <v>2</v>
      </c>
      <c r="K814" s="1">
        <v>15</v>
      </c>
      <c r="L814" s="1" t="s">
        <v>22</v>
      </c>
      <c r="M814" s="1" t="s">
        <v>75</v>
      </c>
      <c r="N814" s="1" t="s">
        <v>153</v>
      </c>
      <c r="O814" s="1" t="s">
        <v>474</v>
      </c>
      <c r="P814" s="1" t="s">
        <v>69</v>
      </c>
      <c r="Q814" s="1" t="s">
        <v>77</v>
      </c>
      <c r="R814" s="24" t="s">
        <v>1253</v>
      </c>
      <c r="S814" s="47">
        <v>30672</v>
      </c>
      <c r="T814" s="47">
        <v>32649</v>
      </c>
      <c r="U814" s="47"/>
      <c r="V814" s="45" t="str">
        <f>IFERROR(IF(U814-T814 &lt;= 0, "", U814-T814), "")</f>
        <v/>
      </c>
      <c r="W814" s="1" t="s">
        <v>65</v>
      </c>
      <c r="X814" s="1" t="s">
        <v>155</v>
      </c>
      <c r="Y814" s="258">
        <v>1296</v>
      </c>
      <c r="Z814" s="233">
        <v>279.99</v>
      </c>
      <c r="AA814" s="179">
        <f>Tabela13[[#This Row],[VALOR/UN]]*Tabela13[[#This Row],[QUAN]]</f>
        <v>559.98</v>
      </c>
      <c r="AB814" s="251" t="str">
        <f>IFERROR(Tabela13[[#This Row],[TOTAL]]/Tabela13[[#This Row],[Km Rodado]],"")</f>
        <v/>
      </c>
    </row>
    <row r="815" spans="1:28" hidden="1">
      <c r="A815" s="30" t="s">
        <v>1255</v>
      </c>
      <c r="B815" s="30" t="s">
        <v>1045</v>
      </c>
      <c r="C815" s="30" t="s">
        <v>1197</v>
      </c>
      <c r="D815" s="53">
        <v>45308</v>
      </c>
      <c r="E815" s="53" t="s">
        <v>1256</v>
      </c>
      <c r="F815" s="7" t="s">
        <v>344</v>
      </c>
      <c r="G815" s="1" t="s">
        <v>58</v>
      </c>
      <c r="H815" s="1" t="s">
        <v>14</v>
      </c>
      <c r="I815" s="351" t="s">
        <v>132</v>
      </c>
      <c r="J815" s="1">
        <v>1</v>
      </c>
      <c r="K815" s="1">
        <v>15</v>
      </c>
      <c r="L815" s="1" t="s">
        <v>22</v>
      </c>
      <c r="M815" s="1" t="s">
        <v>75</v>
      </c>
      <c r="N815" s="1" t="s">
        <v>1235</v>
      </c>
      <c r="O815" s="1" t="s">
        <v>1257</v>
      </c>
      <c r="P815" s="1" t="s">
        <v>69</v>
      </c>
      <c r="Q815" s="1" t="s">
        <v>160</v>
      </c>
      <c r="R815" s="1" t="s">
        <v>1258</v>
      </c>
      <c r="S815" s="47">
        <v>79254</v>
      </c>
      <c r="T815" s="47" t="s">
        <v>700</v>
      </c>
      <c r="U815" s="47"/>
      <c r="V815" s="45" t="str">
        <f>IFERROR(IF(U815-T815 &lt;= 0, "", U815-T815), "")</f>
        <v/>
      </c>
      <c r="X815" s="1" t="s">
        <v>155</v>
      </c>
      <c r="Y815" s="258">
        <v>1381</v>
      </c>
      <c r="Z815" s="233">
        <v>289.01</v>
      </c>
      <c r="AA815" s="179">
        <f>Tabela13[[#This Row],[VALOR/UN]]*Tabela13[[#This Row],[QUAN]]</f>
        <v>289.01</v>
      </c>
      <c r="AB815" s="251" t="str">
        <f>IFERROR(Tabela13[[#This Row],[TOTAL]]/Tabela13[[#This Row],[Km Rodado]],"")</f>
        <v/>
      </c>
    </row>
    <row r="816" spans="1:28" hidden="1">
      <c r="A816" s="30" t="s">
        <v>1259</v>
      </c>
      <c r="B816" s="30" t="s">
        <v>1260</v>
      </c>
      <c r="C816" s="30" t="s">
        <v>1197</v>
      </c>
      <c r="D816" s="53">
        <v>45308</v>
      </c>
      <c r="E816" s="53" t="s">
        <v>700</v>
      </c>
      <c r="F816" s="7" t="s">
        <v>344</v>
      </c>
      <c r="G816" s="1" t="s">
        <v>58</v>
      </c>
      <c r="H816" s="1" t="s">
        <v>12</v>
      </c>
      <c r="I816" s="351" t="s">
        <v>74</v>
      </c>
      <c r="J816" s="1">
        <v>2</v>
      </c>
      <c r="K816" s="1" t="s">
        <v>39</v>
      </c>
      <c r="L816" s="1" t="s">
        <v>22</v>
      </c>
      <c r="M816" s="1" t="s">
        <v>595</v>
      </c>
      <c r="N816" s="1" t="s">
        <v>635</v>
      </c>
      <c r="O816" s="1" t="s">
        <v>855</v>
      </c>
      <c r="P816" s="1" t="s">
        <v>69</v>
      </c>
      <c r="Q816" s="1" t="s">
        <v>657</v>
      </c>
      <c r="R816" s="24" t="s">
        <v>980</v>
      </c>
      <c r="S816" s="47">
        <v>542928</v>
      </c>
      <c r="T816" s="47" t="s">
        <v>700</v>
      </c>
      <c r="U816" s="47"/>
      <c r="V816" s="45" t="str">
        <f>IFERROR(IF(U816-T816 &lt;= 0, "", U816-T816), "")</f>
        <v/>
      </c>
      <c r="X816" s="1" t="s">
        <v>155</v>
      </c>
      <c r="Y816" s="258">
        <v>1382</v>
      </c>
      <c r="Z816" s="233">
        <v>1655.48</v>
      </c>
      <c r="AA816" s="179">
        <f>Tabela13[[#This Row],[VALOR/UN]]*Tabela13[[#This Row],[QUAN]]</f>
        <v>3310.96</v>
      </c>
      <c r="AB816" s="251" t="str">
        <f>IFERROR(Tabela13[[#This Row],[TOTAL]]/Tabela13[[#This Row],[Km Rodado]],"")</f>
        <v/>
      </c>
    </row>
    <row r="817" spans="1:28" hidden="1">
      <c r="A817" s="30" t="s">
        <v>1261</v>
      </c>
      <c r="B817" s="30" t="s">
        <v>1262</v>
      </c>
      <c r="C817" s="30" t="s">
        <v>1197</v>
      </c>
      <c r="D817" s="53">
        <v>45308</v>
      </c>
      <c r="E817" s="53">
        <v>45406</v>
      </c>
      <c r="F817" s="7" t="s">
        <v>344</v>
      </c>
      <c r="G817" s="1" t="s">
        <v>58</v>
      </c>
      <c r="H817" s="1" t="s">
        <v>5</v>
      </c>
      <c r="I817" s="351" t="s">
        <v>66</v>
      </c>
      <c r="J817" s="1">
        <v>2</v>
      </c>
      <c r="K817" s="1">
        <v>14</v>
      </c>
      <c r="L817" s="1" t="s">
        <v>22</v>
      </c>
      <c r="M817" s="1" t="s">
        <v>84</v>
      </c>
      <c r="N817" s="1" t="s">
        <v>153</v>
      </c>
      <c r="O817" s="1" t="s">
        <v>154</v>
      </c>
      <c r="P817" s="1" t="s">
        <v>69</v>
      </c>
      <c r="Q817" s="1" t="s">
        <v>87</v>
      </c>
      <c r="R817" s="24" t="s">
        <v>235</v>
      </c>
      <c r="S817" s="47">
        <v>150400</v>
      </c>
      <c r="T817" s="47">
        <v>151155</v>
      </c>
      <c r="U817" s="47"/>
      <c r="V817" s="45" t="str">
        <f>IFERROR(IF(U817-T817 &lt;= 0, "", U817-T817), "")</f>
        <v/>
      </c>
      <c r="W817" s="1" t="s">
        <v>65</v>
      </c>
      <c r="X817" s="1" t="s">
        <v>155</v>
      </c>
      <c r="Y817" s="258">
        <v>934</v>
      </c>
      <c r="Z817" s="233">
        <v>259.08</v>
      </c>
      <c r="AA817" s="179">
        <f>Tabela13[[#This Row],[VALOR/UN]]*Tabela13[[#This Row],[QUAN]]</f>
        <v>518.16</v>
      </c>
      <c r="AB817" s="251" t="str">
        <f>IFERROR(Tabela13[[#This Row],[TOTAL]]/Tabela13[[#This Row],[Km Rodado]],"")</f>
        <v/>
      </c>
    </row>
    <row r="818" spans="1:28" hidden="1">
      <c r="A818" s="30" t="s">
        <v>1263</v>
      </c>
      <c r="B818" s="30" t="s">
        <v>886</v>
      </c>
      <c r="C818" s="30" t="s">
        <v>1197</v>
      </c>
      <c r="D818" s="53">
        <v>45308</v>
      </c>
      <c r="E818" s="53">
        <v>45406</v>
      </c>
      <c r="F818" s="7" t="s">
        <v>344</v>
      </c>
      <c r="G818" s="1" t="s">
        <v>58</v>
      </c>
      <c r="H818" s="1" t="s">
        <v>5</v>
      </c>
      <c r="I818" s="351" t="s">
        <v>66</v>
      </c>
      <c r="J818" s="1">
        <v>2</v>
      </c>
      <c r="K818" s="1">
        <v>14</v>
      </c>
      <c r="L818" s="1" t="s">
        <v>24</v>
      </c>
      <c r="M818" s="1" t="s">
        <v>84</v>
      </c>
      <c r="N818" s="1" t="s">
        <v>153</v>
      </c>
      <c r="O818" s="1" t="s">
        <v>154</v>
      </c>
      <c r="P818" s="1" t="s">
        <v>69</v>
      </c>
      <c r="Q818" s="1" t="s">
        <v>87</v>
      </c>
      <c r="R818" s="24" t="s">
        <v>235</v>
      </c>
      <c r="S818" s="47">
        <v>150400</v>
      </c>
      <c r="T818" s="47">
        <v>151155</v>
      </c>
      <c r="U818" s="47"/>
      <c r="V818" s="45" t="str">
        <f>IFERROR(IF(U818-T818 &lt;= 0, "", U818-T818), "")</f>
        <v/>
      </c>
      <c r="W818" s="1" t="s">
        <v>65</v>
      </c>
      <c r="X818" s="1" t="s">
        <v>155</v>
      </c>
      <c r="Y818" s="258">
        <v>934</v>
      </c>
      <c r="Z818" s="233">
        <v>259.08</v>
      </c>
      <c r="AA818" s="179">
        <f>Tabela13[[#This Row],[VALOR/UN]]*Tabela13[[#This Row],[QUAN]]</f>
        <v>518.16</v>
      </c>
      <c r="AB818" s="251" t="str">
        <f>IFERROR(Tabela13[[#This Row],[TOTAL]]/Tabela13[[#This Row],[Km Rodado]],"")</f>
        <v/>
      </c>
    </row>
    <row r="819" spans="1:28" hidden="1">
      <c r="A819" s="30" t="s">
        <v>1264</v>
      </c>
      <c r="B819" s="30" t="s">
        <v>1079</v>
      </c>
      <c r="C819" s="30" t="s">
        <v>1197</v>
      </c>
      <c r="D819" s="53">
        <v>45308</v>
      </c>
      <c r="E819" s="53">
        <v>45314</v>
      </c>
      <c r="F819" s="7" t="s">
        <v>344</v>
      </c>
      <c r="G819" s="1" t="s">
        <v>58</v>
      </c>
      <c r="H819" s="1" t="s">
        <v>5</v>
      </c>
      <c r="I819" s="351" t="s">
        <v>104</v>
      </c>
      <c r="J819" s="1">
        <v>2</v>
      </c>
      <c r="K819" s="1">
        <v>15</v>
      </c>
      <c r="L819" s="1" t="s">
        <v>22</v>
      </c>
      <c r="M819" s="1" t="s">
        <v>75</v>
      </c>
      <c r="N819" s="1" t="s">
        <v>153</v>
      </c>
      <c r="O819" s="1" t="s">
        <v>474</v>
      </c>
      <c r="P819" s="1" t="s">
        <v>69</v>
      </c>
      <c r="Q819" s="1" t="s">
        <v>77</v>
      </c>
      <c r="R819" s="24" t="s">
        <v>565</v>
      </c>
      <c r="S819" s="47">
        <v>82700</v>
      </c>
      <c r="T819" s="47">
        <v>83280</v>
      </c>
      <c r="U819" s="47"/>
      <c r="V819" s="45" t="str">
        <f>IFERROR(IF(U819-T819 &lt;= 0, "", U819-T819), "")</f>
        <v/>
      </c>
      <c r="W819" s="1" t="s">
        <v>65</v>
      </c>
      <c r="X819" s="1" t="s">
        <v>155</v>
      </c>
      <c r="Y819" s="258">
        <v>1296</v>
      </c>
      <c r="Z819" s="233">
        <v>279.99</v>
      </c>
      <c r="AA819" s="179">
        <f>Tabela13[[#This Row],[VALOR/UN]]*Tabela13[[#This Row],[QUAN]]</f>
        <v>559.98</v>
      </c>
      <c r="AB819" s="251" t="str">
        <f>IFERROR(Tabela13[[#This Row],[TOTAL]]/Tabela13[[#This Row],[Km Rodado]],"")</f>
        <v/>
      </c>
    </row>
    <row r="820" spans="1:28" hidden="1">
      <c r="A820" s="30" t="s">
        <v>1265</v>
      </c>
      <c r="B820" s="30" t="s">
        <v>1199</v>
      </c>
      <c r="C820" s="30" t="s">
        <v>1197</v>
      </c>
      <c r="D820" s="53">
        <v>45308</v>
      </c>
      <c r="E820" s="53">
        <v>45310</v>
      </c>
      <c r="F820" s="7" t="s">
        <v>344</v>
      </c>
      <c r="G820" s="1" t="s">
        <v>58</v>
      </c>
      <c r="H820" s="1" t="s">
        <v>5</v>
      </c>
      <c r="I820" s="351" t="s">
        <v>66</v>
      </c>
      <c r="J820" s="1">
        <v>2</v>
      </c>
      <c r="K820" s="1">
        <v>16</v>
      </c>
      <c r="L820" s="1" t="s">
        <v>22</v>
      </c>
      <c r="M820" s="1" t="s">
        <v>60</v>
      </c>
      <c r="N820" s="1" t="s">
        <v>396</v>
      </c>
      <c r="O820" s="1" t="s">
        <v>397</v>
      </c>
      <c r="P820" s="1" t="s">
        <v>69</v>
      </c>
      <c r="Q820" s="1" t="s">
        <v>1008</v>
      </c>
      <c r="R820" s="24" t="s">
        <v>1064</v>
      </c>
      <c r="S820" s="47">
        <v>45000</v>
      </c>
      <c r="T820" s="47">
        <v>96800</v>
      </c>
      <c r="U820" s="47"/>
      <c r="V820" s="45" t="str">
        <f>IFERROR(IF(U820-T820 &lt;= 0, "", U820-T820), "")</f>
        <v/>
      </c>
      <c r="W820" s="1" t="s">
        <v>65</v>
      </c>
      <c r="X820" s="1" t="s">
        <v>220</v>
      </c>
      <c r="Y820" s="258">
        <v>50755</v>
      </c>
      <c r="Z820" s="233">
        <v>523.36</v>
      </c>
      <c r="AA820" s="179">
        <f>Tabela13[[#This Row],[VALOR/UN]]*Tabela13[[#This Row],[QUAN]]</f>
        <v>1046.72</v>
      </c>
      <c r="AB820" s="251" t="str">
        <f>IFERROR(Tabela13[[#This Row],[TOTAL]]/Tabela13[[#This Row],[Km Rodado]],"")</f>
        <v/>
      </c>
    </row>
    <row r="821" spans="1:28" hidden="1">
      <c r="A821" s="30" t="s">
        <v>1266</v>
      </c>
      <c r="B821" s="30" t="s">
        <v>1199</v>
      </c>
      <c r="C821" s="30" t="s">
        <v>1197</v>
      </c>
      <c r="D821" s="53">
        <v>45308</v>
      </c>
      <c r="E821" s="53">
        <v>45310</v>
      </c>
      <c r="F821" s="7" t="s">
        <v>344</v>
      </c>
      <c r="G821" s="1" t="s">
        <v>58</v>
      </c>
      <c r="H821" s="1" t="s">
        <v>5</v>
      </c>
      <c r="I821" s="351" t="s">
        <v>66</v>
      </c>
      <c r="J821" s="1">
        <v>2</v>
      </c>
      <c r="K821" s="1">
        <v>16</v>
      </c>
      <c r="L821" s="1" t="s">
        <v>24</v>
      </c>
      <c r="M821" s="1" t="s">
        <v>60</v>
      </c>
      <c r="N821" s="1" t="s">
        <v>396</v>
      </c>
      <c r="O821" s="1" t="s">
        <v>397</v>
      </c>
      <c r="P821" s="1" t="s">
        <v>69</v>
      </c>
      <c r="Q821" s="1" t="s">
        <v>1008</v>
      </c>
      <c r="R821" s="24" t="s">
        <v>1064</v>
      </c>
      <c r="S821" s="47">
        <v>45000</v>
      </c>
      <c r="T821" s="47">
        <v>96800</v>
      </c>
      <c r="U821" s="47"/>
      <c r="V821" s="45" t="str">
        <f>IFERROR(IF(U821-T821 &lt;= 0, "", U821-T821), "")</f>
        <v/>
      </c>
      <c r="W821" s="1" t="s">
        <v>65</v>
      </c>
      <c r="X821" s="1" t="s">
        <v>220</v>
      </c>
      <c r="Y821" s="258">
        <v>50755</v>
      </c>
      <c r="Z821" s="233">
        <v>523.36</v>
      </c>
      <c r="AA821" s="179">
        <f>Tabela13[[#This Row],[VALOR/UN]]*Tabela13[[#This Row],[QUAN]]</f>
        <v>1046.72</v>
      </c>
      <c r="AB821" s="251" t="str">
        <f>IFERROR(Tabela13[[#This Row],[TOTAL]]/Tabela13[[#This Row],[Km Rodado]],"")</f>
        <v/>
      </c>
    </row>
    <row r="822" spans="1:28" hidden="1">
      <c r="A822" s="30" t="s">
        <v>1267</v>
      </c>
      <c r="B822" s="30" t="s">
        <v>1226</v>
      </c>
      <c r="C822" s="30" t="s">
        <v>1227</v>
      </c>
      <c r="D822" s="53">
        <v>45308</v>
      </c>
      <c r="F822" s="7" t="s">
        <v>344</v>
      </c>
      <c r="G822" s="1" t="s">
        <v>58</v>
      </c>
      <c r="H822" s="1" t="s">
        <v>1268</v>
      </c>
      <c r="I822" s="351" t="s">
        <v>83</v>
      </c>
      <c r="J822" s="162">
        <v>1</v>
      </c>
      <c r="K822" s="1">
        <v>15</v>
      </c>
      <c r="L822" s="1" t="s">
        <v>22</v>
      </c>
      <c r="M822" s="1" t="s">
        <v>75</v>
      </c>
      <c r="N822" s="1" t="s">
        <v>170</v>
      </c>
      <c r="O822" s="1" t="s">
        <v>1244</v>
      </c>
      <c r="P822" s="1" t="s">
        <v>1228</v>
      </c>
      <c r="Q822" s="1" t="s">
        <v>77</v>
      </c>
      <c r="R822" s="24" t="s">
        <v>1269</v>
      </c>
      <c r="V822" s="165"/>
      <c r="W822" s="162" t="s">
        <v>333</v>
      </c>
      <c r="X822" s="1" t="s">
        <v>168</v>
      </c>
      <c r="Y822" s="162" t="s">
        <v>1246</v>
      </c>
      <c r="Z822" s="269">
        <v>279.35000000000002</v>
      </c>
      <c r="AA822" s="169">
        <f>Tabela13[[#This Row],[VALOR/UN]]*Tabela13[[#This Row],[QUAN]]</f>
        <v>279.35000000000002</v>
      </c>
      <c r="AB822" s="251" t="str">
        <f>IFERROR(Tabela13[[#This Row],[TOTAL]]/Tabela13[[#This Row],[Km Rodado]],"")</f>
        <v/>
      </c>
    </row>
    <row r="823" spans="1:28" hidden="1">
      <c r="A823" s="30" t="s">
        <v>1270</v>
      </c>
      <c r="B823" s="30" t="s">
        <v>1271</v>
      </c>
      <c r="C823" s="30" t="s">
        <v>1197</v>
      </c>
      <c r="D823" s="53">
        <v>45309</v>
      </c>
      <c r="E823" s="53" t="s">
        <v>1256</v>
      </c>
      <c r="F823" s="7" t="s">
        <v>344</v>
      </c>
      <c r="G823" s="1" t="s">
        <v>58</v>
      </c>
      <c r="H823" s="1" t="s">
        <v>5</v>
      </c>
      <c r="I823" s="351" t="s">
        <v>80</v>
      </c>
      <c r="J823" s="1">
        <v>2</v>
      </c>
      <c r="K823" s="1">
        <v>16</v>
      </c>
      <c r="L823" s="1" t="s">
        <v>24</v>
      </c>
      <c r="M823" s="1" t="s">
        <v>60</v>
      </c>
      <c r="N823" s="1" t="s">
        <v>67</v>
      </c>
      <c r="O823" s="1" t="s">
        <v>68</v>
      </c>
      <c r="P823" s="1" t="s">
        <v>69</v>
      </c>
      <c r="Q823" s="1" t="s">
        <v>1008</v>
      </c>
      <c r="R823" s="24"/>
      <c r="S823" s="47"/>
      <c r="T823" s="47" t="s">
        <v>1256</v>
      </c>
      <c r="U823" s="47"/>
      <c r="V823" s="45" t="str">
        <f>IFERROR(IF(U823-T823 &lt;= 0, "", U823-T823), "")</f>
        <v/>
      </c>
      <c r="X823" s="1" t="s">
        <v>71</v>
      </c>
      <c r="Y823" s="258">
        <v>1883</v>
      </c>
      <c r="Z823" s="233">
        <v>547</v>
      </c>
      <c r="AA823" s="179">
        <f>Tabela13[[#This Row],[VALOR/UN]]*Tabela13[[#This Row],[QUAN]]</f>
        <v>1094</v>
      </c>
      <c r="AB823" s="251" t="str">
        <f>IFERROR(Tabela13[[#This Row],[TOTAL]]/Tabela13[[#This Row],[Km Rodado]],"")</f>
        <v/>
      </c>
    </row>
    <row r="824" spans="1:28" hidden="1">
      <c r="A824" s="30" t="s">
        <v>1272</v>
      </c>
      <c r="B824" s="30" t="s">
        <v>415</v>
      </c>
      <c r="C824" s="30" t="s">
        <v>1197</v>
      </c>
      <c r="D824" s="53">
        <v>45309</v>
      </c>
      <c r="E824" s="53" t="s">
        <v>1256</v>
      </c>
      <c r="F824" s="7" t="s">
        <v>344</v>
      </c>
      <c r="G824" s="1" t="s">
        <v>58</v>
      </c>
      <c r="H824" s="1" t="s">
        <v>14</v>
      </c>
      <c r="I824" s="351" t="s">
        <v>132</v>
      </c>
      <c r="J824" s="1">
        <v>1</v>
      </c>
      <c r="K824" s="1">
        <v>15</v>
      </c>
      <c r="L824" s="1" t="s">
        <v>22</v>
      </c>
      <c r="M824" s="1" t="s">
        <v>75</v>
      </c>
      <c r="N824" s="1" t="s">
        <v>1235</v>
      </c>
      <c r="O824" s="1" t="s">
        <v>1257</v>
      </c>
      <c r="P824" s="1" t="s">
        <v>69</v>
      </c>
      <c r="Q824" s="1" t="s">
        <v>160</v>
      </c>
      <c r="R824" s="1" t="s">
        <v>1258</v>
      </c>
      <c r="S824" s="47">
        <v>79254</v>
      </c>
      <c r="T824" s="47" t="s">
        <v>1256</v>
      </c>
      <c r="U824" s="47"/>
      <c r="V824" s="45" t="str">
        <f>IFERROR(IF(U824-T824 &lt;= 0, "", U824-T824), "")</f>
        <v/>
      </c>
      <c r="X824" s="1" t="s">
        <v>155</v>
      </c>
      <c r="Y824" s="258">
        <v>1381</v>
      </c>
      <c r="Z824" s="233">
        <v>289.01</v>
      </c>
      <c r="AA824" s="179">
        <f>Tabela13[[#This Row],[VALOR/UN]]*Tabela13[[#This Row],[QUAN]]</f>
        <v>289.01</v>
      </c>
      <c r="AB824" s="251" t="str">
        <f>IFERROR(Tabela13[[#This Row],[TOTAL]]/Tabela13[[#This Row],[Km Rodado]],"")</f>
        <v/>
      </c>
    </row>
    <row r="825" spans="1:28" hidden="1">
      <c r="A825" s="30" t="s">
        <v>1273</v>
      </c>
      <c r="B825" s="30" t="s">
        <v>1133</v>
      </c>
      <c r="C825" s="30" t="s">
        <v>1197</v>
      </c>
      <c r="D825" s="53">
        <v>45309</v>
      </c>
      <c r="E825" s="53">
        <v>45310</v>
      </c>
      <c r="F825" s="7" t="s">
        <v>344</v>
      </c>
      <c r="G825" s="1" t="s">
        <v>58</v>
      </c>
      <c r="H825" s="1" t="s">
        <v>12</v>
      </c>
      <c r="I825" s="351" t="s">
        <v>111</v>
      </c>
      <c r="J825" s="1">
        <v>2</v>
      </c>
      <c r="K825" s="1">
        <v>14</v>
      </c>
      <c r="L825" s="1" t="s">
        <v>24</v>
      </c>
      <c r="M825" s="1" t="s">
        <v>84</v>
      </c>
      <c r="N825" s="1" t="s">
        <v>153</v>
      </c>
      <c r="O825" s="1" t="s">
        <v>154</v>
      </c>
      <c r="P825" s="1" t="s">
        <v>69</v>
      </c>
      <c r="Q825" s="1" t="s">
        <v>87</v>
      </c>
      <c r="R825" s="24" t="s">
        <v>549</v>
      </c>
      <c r="S825" s="47">
        <v>99654</v>
      </c>
      <c r="T825" s="47">
        <v>100881</v>
      </c>
      <c r="U825" s="47"/>
      <c r="V825" s="45" t="str">
        <f>IFERROR(IF(U825-T825 &lt;= 0, "", U825-T825), "")</f>
        <v/>
      </c>
      <c r="W825" s="1" t="s">
        <v>65</v>
      </c>
      <c r="X825" s="1" t="s">
        <v>58</v>
      </c>
      <c r="Y825" s="258" t="s">
        <v>151</v>
      </c>
      <c r="Z825" s="169">
        <v>0</v>
      </c>
      <c r="AA825" s="169">
        <f>Tabela13[[#This Row],[VALOR/UN]]*Tabela13[[#This Row],[QUAN]]</f>
        <v>0</v>
      </c>
      <c r="AB825" s="251" t="str">
        <f>IFERROR(Tabela13[[#This Row],[TOTAL]]/Tabela13[[#This Row],[Km Rodado]],"")</f>
        <v/>
      </c>
    </row>
    <row r="826" spans="1:28" hidden="1">
      <c r="A826" s="30" t="s">
        <v>1274</v>
      </c>
      <c r="B826" s="30" t="s">
        <v>1275</v>
      </c>
      <c r="C826" s="30" t="s">
        <v>1197</v>
      </c>
      <c r="D826" s="53">
        <v>45309</v>
      </c>
      <c r="E826" s="53">
        <v>45310</v>
      </c>
      <c r="F826" s="7" t="s">
        <v>344</v>
      </c>
      <c r="G826" s="1" t="s">
        <v>58</v>
      </c>
      <c r="H826" s="1" t="s">
        <v>12</v>
      </c>
      <c r="I826" s="351" t="s">
        <v>111</v>
      </c>
      <c r="J826" s="1">
        <v>2</v>
      </c>
      <c r="K826" s="1">
        <v>14</v>
      </c>
      <c r="L826" s="1" t="s">
        <v>22</v>
      </c>
      <c r="M826" s="1" t="s">
        <v>84</v>
      </c>
      <c r="N826" s="1" t="s">
        <v>153</v>
      </c>
      <c r="O826" s="1" t="s">
        <v>154</v>
      </c>
      <c r="P826" s="1" t="s">
        <v>69</v>
      </c>
      <c r="Q826" s="1" t="s">
        <v>87</v>
      </c>
      <c r="R826" s="24" t="s">
        <v>549</v>
      </c>
      <c r="S826" s="47">
        <v>99654</v>
      </c>
      <c r="T826" s="47">
        <v>100881</v>
      </c>
      <c r="U826" s="47"/>
      <c r="V826" s="45" t="str">
        <f>IFERROR(IF(U826-T826 &lt;= 0, "", U826-T826), "")</f>
        <v/>
      </c>
      <c r="W826" s="1" t="s">
        <v>65</v>
      </c>
      <c r="X826" s="1" t="s">
        <v>155</v>
      </c>
      <c r="Y826" s="258">
        <v>1533</v>
      </c>
      <c r="Z826" s="233">
        <v>260.89999999999998</v>
      </c>
      <c r="AA826" s="179">
        <f>Tabela13[[#This Row],[VALOR/UN]]*Tabela13[[#This Row],[QUAN]]</f>
        <v>521.79999999999995</v>
      </c>
      <c r="AB826" s="251" t="str">
        <f>IFERROR(Tabela13[[#This Row],[TOTAL]]/Tabela13[[#This Row],[Km Rodado]],"")</f>
        <v/>
      </c>
    </row>
    <row r="827" spans="1:28" hidden="1">
      <c r="A827" s="30" t="s">
        <v>1276</v>
      </c>
      <c r="B827" s="30" t="s">
        <v>1079</v>
      </c>
      <c r="C827" s="30" t="s">
        <v>1197</v>
      </c>
      <c r="D827" s="53">
        <v>45309</v>
      </c>
      <c r="E827" s="53">
        <v>45314</v>
      </c>
      <c r="F827" s="7" t="s">
        <v>344</v>
      </c>
      <c r="G827" s="1" t="s">
        <v>58</v>
      </c>
      <c r="H827" s="1" t="s">
        <v>12</v>
      </c>
      <c r="I827" s="351" t="s">
        <v>99</v>
      </c>
      <c r="J827" s="1">
        <v>2</v>
      </c>
      <c r="K827" s="1">
        <v>15</v>
      </c>
      <c r="L827" s="1" t="s">
        <v>24</v>
      </c>
      <c r="M827" s="1" t="s">
        <v>75</v>
      </c>
      <c r="N827" s="1" t="s">
        <v>153</v>
      </c>
      <c r="O827" s="1" t="s">
        <v>474</v>
      </c>
      <c r="P827" s="1" t="s">
        <v>69</v>
      </c>
      <c r="Q827" s="1" t="s">
        <v>77</v>
      </c>
      <c r="R827" s="24" t="s">
        <v>733</v>
      </c>
      <c r="S827" s="47">
        <v>89000</v>
      </c>
      <c r="T827" s="47">
        <v>88209</v>
      </c>
      <c r="U827" s="47"/>
      <c r="V827" s="45" t="str">
        <f>IFERROR(IF(U827-T827 &lt;= 0, "", U827-T827), "")</f>
        <v/>
      </c>
      <c r="W827" s="1" t="s">
        <v>65</v>
      </c>
      <c r="X827" s="1" t="s">
        <v>155</v>
      </c>
      <c r="Y827" s="258">
        <v>1296</v>
      </c>
      <c r="Z827" s="233">
        <v>279.99</v>
      </c>
      <c r="AA827" s="179">
        <f>Tabela13[[#This Row],[VALOR/UN]]*Tabela13[[#This Row],[QUAN]]</f>
        <v>559.98</v>
      </c>
      <c r="AB827" s="251" t="str">
        <f>IFERROR(Tabela13[[#This Row],[TOTAL]]/Tabela13[[#This Row],[Km Rodado]],"")</f>
        <v/>
      </c>
    </row>
    <row r="828" spans="1:28" hidden="1">
      <c r="A828" s="30" t="s">
        <v>1277</v>
      </c>
      <c r="B828" s="30" t="s">
        <v>1278</v>
      </c>
      <c r="C828" s="186" t="s">
        <v>1197</v>
      </c>
      <c r="D828" s="53">
        <v>45310</v>
      </c>
      <c r="E828" s="53" t="s">
        <v>700</v>
      </c>
      <c r="F828" s="7" t="s">
        <v>344</v>
      </c>
      <c r="G828" s="1" t="s">
        <v>58</v>
      </c>
      <c r="H828" s="1" t="s">
        <v>5</v>
      </c>
      <c r="I828" s="351" t="s">
        <v>59</v>
      </c>
      <c r="J828" s="1">
        <v>2</v>
      </c>
      <c r="K828" s="1" t="s">
        <v>39</v>
      </c>
      <c r="L828" s="1" t="s">
        <v>22</v>
      </c>
      <c r="M828" s="1" t="s">
        <v>595</v>
      </c>
      <c r="N828" s="1" t="s">
        <v>1279</v>
      </c>
      <c r="O828" s="1" t="s">
        <v>1280</v>
      </c>
      <c r="P828" s="1" t="s">
        <v>69</v>
      </c>
      <c r="Q828" s="1" t="s">
        <v>597</v>
      </c>
      <c r="R828" s="24" t="s">
        <v>1281</v>
      </c>
      <c r="S828" s="47">
        <v>262601</v>
      </c>
      <c r="T828" s="47" t="s">
        <v>700</v>
      </c>
      <c r="U828" s="47"/>
      <c r="V828" s="45" t="str">
        <f>IFERROR(IF(U828-T828 &lt;= 0, "", U828-T828), "")</f>
        <v/>
      </c>
      <c r="X828" s="1" t="s">
        <v>155</v>
      </c>
      <c r="Y828" s="258">
        <v>1396</v>
      </c>
      <c r="Z828" s="233">
        <v>1721.44</v>
      </c>
      <c r="AA828" s="179">
        <f>Tabela13[[#This Row],[VALOR/UN]]*Tabela13[[#This Row],[QUAN]]</f>
        <v>3442.88</v>
      </c>
      <c r="AB828" s="251" t="str">
        <f>IFERROR(Tabela13[[#This Row],[TOTAL]]/Tabela13[[#This Row],[Km Rodado]],"")</f>
        <v/>
      </c>
    </row>
    <row r="829" spans="1:28" hidden="1">
      <c r="A829" s="30" t="s">
        <v>1282</v>
      </c>
      <c r="B829" s="30" t="s">
        <v>1278</v>
      </c>
      <c r="C829" s="186" t="s">
        <v>1197</v>
      </c>
      <c r="D829" s="53">
        <v>45310</v>
      </c>
      <c r="E829" s="53" t="s">
        <v>700</v>
      </c>
      <c r="F829" s="7" t="s">
        <v>344</v>
      </c>
      <c r="G829" s="1" t="s">
        <v>58</v>
      </c>
      <c r="H829" s="1" t="s">
        <v>5</v>
      </c>
      <c r="I829" s="351" t="s">
        <v>59</v>
      </c>
      <c r="J829" s="1">
        <v>2</v>
      </c>
      <c r="K829" s="1" t="s">
        <v>39</v>
      </c>
      <c r="L829" s="1" t="s">
        <v>22</v>
      </c>
      <c r="M829" s="1" t="s">
        <v>595</v>
      </c>
      <c r="N829" s="1" t="s">
        <v>1279</v>
      </c>
      <c r="O829" s="1" t="s">
        <v>1280</v>
      </c>
      <c r="P829" s="1" t="s">
        <v>69</v>
      </c>
      <c r="Q829" s="1" t="s">
        <v>597</v>
      </c>
      <c r="R829" s="24" t="s">
        <v>1281</v>
      </c>
      <c r="S829" s="47">
        <v>262601</v>
      </c>
      <c r="T829" s="47" t="s">
        <v>700</v>
      </c>
      <c r="U829" s="47"/>
      <c r="V829" s="45" t="str">
        <f>IFERROR(IF(U829-T829 &lt;= 0, "", U829-T829), "")</f>
        <v/>
      </c>
      <c r="X829" s="1" t="s">
        <v>155</v>
      </c>
      <c r="Y829" s="258">
        <v>1396</v>
      </c>
      <c r="Z829" s="233">
        <v>1721.44</v>
      </c>
      <c r="AA829" s="179">
        <f>Tabela13[[#This Row],[VALOR/UN]]*Tabela13[[#This Row],[QUAN]]</f>
        <v>3442.88</v>
      </c>
      <c r="AB829" s="251" t="str">
        <f>IFERROR(Tabela13[[#This Row],[TOTAL]]/Tabela13[[#This Row],[Km Rodado]],"")</f>
        <v/>
      </c>
    </row>
    <row r="830" spans="1:28" hidden="1">
      <c r="A830" s="30" t="s">
        <v>1283</v>
      </c>
      <c r="B830" s="30" t="s">
        <v>1284</v>
      </c>
      <c r="C830" s="30" t="s">
        <v>1197</v>
      </c>
      <c r="D830" s="53">
        <v>45313</v>
      </c>
      <c r="E830" s="53" t="s">
        <v>700</v>
      </c>
      <c r="F830" s="7" t="s">
        <v>344</v>
      </c>
      <c r="G830" s="1" t="s">
        <v>58</v>
      </c>
      <c r="H830" s="1" t="s">
        <v>14</v>
      </c>
      <c r="I830" s="351" t="s">
        <v>132</v>
      </c>
      <c r="J830" s="1">
        <v>2</v>
      </c>
      <c r="K830" s="1">
        <v>16</v>
      </c>
      <c r="L830" s="1" t="s">
        <v>22</v>
      </c>
      <c r="M830" s="1" t="s">
        <v>60</v>
      </c>
      <c r="N830" s="1" t="s">
        <v>1235</v>
      </c>
      <c r="O830" s="1" t="s">
        <v>1236</v>
      </c>
      <c r="P830" s="1" t="s">
        <v>69</v>
      </c>
      <c r="Q830" s="1" t="s">
        <v>1008</v>
      </c>
      <c r="R830" s="24" t="s">
        <v>1285</v>
      </c>
      <c r="S830" s="47">
        <v>18385</v>
      </c>
      <c r="T830" s="47" t="s">
        <v>700</v>
      </c>
      <c r="U830" s="47"/>
      <c r="V830" s="45" t="str">
        <f>IFERROR(IF(U830-T830 &lt;= 0, "", U830-T830), "")</f>
        <v/>
      </c>
      <c r="X830" s="1" t="s">
        <v>155</v>
      </c>
      <c r="Y830" s="258">
        <v>1409</v>
      </c>
      <c r="Z830" s="233">
        <v>519.05999999999995</v>
      </c>
      <c r="AA830" s="179">
        <f>Tabela13[[#This Row],[VALOR/UN]]*Tabela13[[#This Row],[QUAN]]</f>
        <v>1038.1199999999999</v>
      </c>
      <c r="AB830" s="251" t="str">
        <f>IFERROR(Tabela13[[#This Row],[TOTAL]]/Tabela13[[#This Row],[Km Rodado]],"")</f>
        <v/>
      </c>
    </row>
    <row r="831" spans="1:28" hidden="1">
      <c r="A831" s="30" t="s">
        <v>1286</v>
      </c>
      <c r="B831" s="30" t="s">
        <v>1287</v>
      </c>
      <c r="C831" s="30" t="s">
        <v>1197</v>
      </c>
      <c r="D831" s="53">
        <v>45314</v>
      </c>
      <c r="E831" s="53" t="s">
        <v>700</v>
      </c>
      <c r="F831" s="7" t="s">
        <v>344</v>
      </c>
      <c r="G831" s="1" t="s">
        <v>58</v>
      </c>
      <c r="H831" s="1" t="s">
        <v>5</v>
      </c>
      <c r="I831" s="351" t="s">
        <v>80</v>
      </c>
      <c r="J831" s="1">
        <v>1</v>
      </c>
      <c r="K831" s="1" t="s">
        <v>39</v>
      </c>
      <c r="L831" s="1" t="s">
        <v>24</v>
      </c>
      <c r="M831" s="1" t="s">
        <v>595</v>
      </c>
      <c r="N831" s="1" t="s">
        <v>978</v>
      </c>
      <c r="O831" s="1" t="s">
        <v>983</v>
      </c>
      <c r="P831" s="1" t="s">
        <v>62</v>
      </c>
      <c r="Q831" s="1" t="s">
        <v>1288</v>
      </c>
      <c r="R831" s="24" t="s">
        <v>1289</v>
      </c>
      <c r="S831" s="47">
        <v>9076</v>
      </c>
      <c r="T831" s="47" t="s">
        <v>700</v>
      </c>
      <c r="U831" s="47"/>
      <c r="V831" s="45" t="str">
        <f>IFERROR(IF(U831-T831 &lt;= 0, "", U831-T831), "")</f>
        <v/>
      </c>
      <c r="X831" s="1" t="s">
        <v>599</v>
      </c>
      <c r="Y831" s="258">
        <v>49890</v>
      </c>
      <c r="Z831" s="233">
        <v>570</v>
      </c>
      <c r="AA831" s="179">
        <f>Tabela13[[#This Row],[VALOR/UN]]*Tabela13[[#This Row],[QUAN]]</f>
        <v>570</v>
      </c>
      <c r="AB831" s="251" t="str">
        <f>IFERROR(Tabela13[[#This Row],[TOTAL]]/Tabela13[[#This Row],[Km Rodado]],"")</f>
        <v/>
      </c>
    </row>
    <row r="832" spans="1:28" hidden="1">
      <c r="A832" s="30" t="s">
        <v>1290</v>
      </c>
      <c r="B832" s="30" t="s">
        <v>1291</v>
      </c>
      <c r="C832" s="30" t="s">
        <v>1197</v>
      </c>
      <c r="D832" s="53">
        <v>45314</v>
      </c>
      <c r="E832" s="53" t="s">
        <v>700</v>
      </c>
      <c r="F832" s="7" t="s">
        <v>344</v>
      </c>
      <c r="G832" s="1" t="s">
        <v>58</v>
      </c>
      <c r="H832" s="1" t="s">
        <v>5</v>
      </c>
      <c r="I832" s="351" t="s">
        <v>80</v>
      </c>
      <c r="J832" s="1">
        <v>1</v>
      </c>
      <c r="K832" s="1" t="s">
        <v>39</v>
      </c>
      <c r="L832" s="1" t="s">
        <v>24</v>
      </c>
      <c r="M832" s="1" t="s">
        <v>595</v>
      </c>
      <c r="N832" s="1" t="s">
        <v>978</v>
      </c>
      <c r="O832" s="1" t="s">
        <v>983</v>
      </c>
      <c r="P832" s="1" t="s">
        <v>62</v>
      </c>
      <c r="Q832" s="1" t="s">
        <v>1288</v>
      </c>
      <c r="R832" s="24" t="s">
        <v>1289</v>
      </c>
      <c r="S832" s="47">
        <v>9076</v>
      </c>
      <c r="T832" s="47" t="s">
        <v>700</v>
      </c>
      <c r="U832" s="47"/>
      <c r="V832" s="45" t="str">
        <f>IFERROR(IF(U832-T832 &lt;= 0, "", U832-T832), "")</f>
        <v/>
      </c>
      <c r="X832" s="1" t="s">
        <v>599</v>
      </c>
      <c r="Y832" s="258">
        <v>50120</v>
      </c>
      <c r="Z832" s="233">
        <v>550</v>
      </c>
      <c r="AA832" s="179">
        <f>Tabela13[[#This Row],[VALOR/UN]]*Tabela13[[#This Row],[QUAN]]</f>
        <v>550</v>
      </c>
      <c r="AB832" s="251" t="str">
        <f>IFERROR(Tabela13[[#This Row],[TOTAL]]/Tabela13[[#This Row],[Km Rodado]],"")</f>
        <v/>
      </c>
    </row>
    <row r="833" spans="1:28" hidden="1">
      <c r="A833" s="30" t="s">
        <v>1292</v>
      </c>
      <c r="B833" s="30" t="s">
        <v>985</v>
      </c>
      <c r="C833" s="30" t="s">
        <v>1197</v>
      </c>
      <c r="D833" s="53">
        <v>45314</v>
      </c>
      <c r="E833" s="53" t="s">
        <v>700</v>
      </c>
      <c r="F833" s="7" t="s">
        <v>344</v>
      </c>
      <c r="G833" s="1" t="s">
        <v>58</v>
      </c>
      <c r="H833" s="1" t="s">
        <v>5</v>
      </c>
      <c r="I833" s="351" t="s">
        <v>80</v>
      </c>
      <c r="J833" s="1">
        <v>1</v>
      </c>
      <c r="K833" s="1" t="s">
        <v>39</v>
      </c>
      <c r="L833" s="1" t="s">
        <v>24</v>
      </c>
      <c r="M833" s="1" t="s">
        <v>595</v>
      </c>
      <c r="N833" s="1" t="s">
        <v>1293</v>
      </c>
      <c r="O833" s="1" t="s">
        <v>1294</v>
      </c>
      <c r="P833" s="1" t="s">
        <v>62</v>
      </c>
      <c r="Q833" s="1" t="s">
        <v>1288</v>
      </c>
      <c r="R833" s="24" t="s">
        <v>1289</v>
      </c>
      <c r="S833" s="47">
        <v>9076</v>
      </c>
      <c r="T833" s="47" t="s">
        <v>700</v>
      </c>
      <c r="U833" s="47"/>
      <c r="V833" s="45" t="str">
        <f>IFERROR(IF(U833-T833 &lt;= 0, "", U833-T833), "")</f>
        <v/>
      </c>
      <c r="X833" s="1" t="s">
        <v>599</v>
      </c>
      <c r="Y833" s="258">
        <v>50120</v>
      </c>
      <c r="Z833" s="233">
        <v>550</v>
      </c>
      <c r="AA833" s="179">
        <f>Tabela13[[#This Row],[VALOR/UN]]*Tabela13[[#This Row],[QUAN]]</f>
        <v>550</v>
      </c>
      <c r="AB833" s="251" t="str">
        <f>IFERROR(Tabela13[[#This Row],[TOTAL]]/Tabela13[[#This Row],[Km Rodado]],"")</f>
        <v/>
      </c>
    </row>
    <row r="834" spans="1:28" hidden="1">
      <c r="A834" s="30" t="s">
        <v>1295</v>
      </c>
      <c r="B834" s="30" t="s">
        <v>1296</v>
      </c>
      <c r="C834" s="30" t="s">
        <v>1197</v>
      </c>
      <c r="D834" s="53">
        <v>45314</v>
      </c>
      <c r="E834" s="53" t="s">
        <v>700</v>
      </c>
      <c r="F834" s="7" t="s">
        <v>344</v>
      </c>
      <c r="G834" s="1" t="s">
        <v>58</v>
      </c>
      <c r="H834" s="1" t="s">
        <v>5</v>
      </c>
      <c r="I834" s="351" t="s">
        <v>80</v>
      </c>
      <c r="J834" s="1">
        <v>1</v>
      </c>
      <c r="K834" s="1" t="s">
        <v>39</v>
      </c>
      <c r="L834" s="1" t="s">
        <v>24</v>
      </c>
      <c r="M834" s="1" t="s">
        <v>595</v>
      </c>
      <c r="N834" s="1" t="s">
        <v>978</v>
      </c>
      <c r="O834" s="1" t="s">
        <v>979</v>
      </c>
      <c r="P834" s="1" t="s">
        <v>62</v>
      </c>
      <c r="Q834" s="1" t="s">
        <v>1288</v>
      </c>
      <c r="R834" s="24" t="s">
        <v>1289</v>
      </c>
      <c r="S834" s="47">
        <v>9076</v>
      </c>
      <c r="T834" s="47" t="s">
        <v>700</v>
      </c>
      <c r="U834" s="47"/>
      <c r="V834" s="45" t="str">
        <f>IFERROR(IF(U834-T834 &lt;= 0, "", U834-T834), "")</f>
        <v/>
      </c>
      <c r="X834" s="1" t="s">
        <v>599</v>
      </c>
      <c r="Y834" s="258">
        <v>50120</v>
      </c>
      <c r="Z834" s="233">
        <v>550</v>
      </c>
      <c r="AA834" s="179">
        <f>Tabela13[[#This Row],[VALOR/UN]]*Tabela13[[#This Row],[QUAN]]</f>
        <v>550</v>
      </c>
      <c r="AB834" s="251" t="str">
        <f>IFERROR(Tabela13[[#This Row],[TOTAL]]/Tabela13[[#This Row],[Km Rodado]],"")</f>
        <v/>
      </c>
    </row>
    <row r="835" spans="1:28" hidden="1">
      <c r="A835" s="30" t="s">
        <v>1297</v>
      </c>
      <c r="B835" s="30" t="s">
        <v>1298</v>
      </c>
      <c r="C835" s="30" t="s">
        <v>1197</v>
      </c>
      <c r="D835" s="53">
        <v>45314</v>
      </c>
      <c r="E835" s="53" t="s">
        <v>700</v>
      </c>
      <c r="F835" s="7" t="s">
        <v>344</v>
      </c>
      <c r="G835" s="1" t="s">
        <v>58</v>
      </c>
      <c r="H835" s="1" t="s">
        <v>5</v>
      </c>
      <c r="I835" s="351" t="s">
        <v>80</v>
      </c>
      <c r="J835" s="1">
        <v>3</v>
      </c>
      <c r="K835" s="1" t="s">
        <v>39</v>
      </c>
      <c r="L835" s="1" t="s">
        <v>24</v>
      </c>
      <c r="M835" s="1" t="s">
        <v>595</v>
      </c>
      <c r="N835" s="1" t="s">
        <v>153</v>
      </c>
      <c r="O835" s="1" t="s">
        <v>986</v>
      </c>
      <c r="P835" s="1" t="s">
        <v>62</v>
      </c>
      <c r="Q835" s="1" t="s">
        <v>1288</v>
      </c>
      <c r="R835" s="24" t="s">
        <v>1289</v>
      </c>
      <c r="S835" s="47">
        <v>9076</v>
      </c>
      <c r="T835" s="47" t="s">
        <v>700</v>
      </c>
      <c r="U835" s="47"/>
      <c r="V835" s="45" t="str">
        <f>IFERROR(IF(U835-T835 &lt;= 0, "", U835-T835), "")</f>
        <v/>
      </c>
      <c r="X835" s="1" t="s">
        <v>58</v>
      </c>
      <c r="Y835" s="258" t="s">
        <v>151</v>
      </c>
      <c r="Z835" s="169">
        <v>0</v>
      </c>
      <c r="AA835" s="169">
        <f>Tabela13[[#This Row],[VALOR/UN]]*Tabela13[[#This Row],[QUAN]]</f>
        <v>0</v>
      </c>
      <c r="AB835" s="251" t="str">
        <f>IFERROR(Tabela13[[#This Row],[TOTAL]]/Tabela13[[#This Row],[Km Rodado]],"")</f>
        <v/>
      </c>
    </row>
    <row r="836" spans="1:28" hidden="1">
      <c r="A836" s="30" t="s">
        <v>1299</v>
      </c>
      <c r="B836" s="30" t="s">
        <v>1300</v>
      </c>
      <c r="C836" s="30" t="s">
        <v>1197</v>
      </c>
      <c r="D836" s="53">
        <v>45314</v>
      </c>
      <c r="E836" s="53" t="s">
        <v>700</v>
      </c>
      <c r="F836" s="7" t="s">
        <v>344</v>
      </c>
      <c r="G836" s="1" t="s">
        <v>58</v>
      </c>
      <c r="H836" s="1" t="s">
        <v>5</v>
      </c>
      <c r="I836" s="351" t="s">
        <v>80</v>
      </c>
      <c r="J836" s="1">
        <v>1</v>
      </c>
      <c r="K836" s="1" t="s">
        <v>39</v>
      </c>
      <c r="L836" s="1" t="s">
        <v>24</v>
      </c>
      <c r="M836" s="1" t="s">
        <v>595</v>
      </c>
      <c r="N836" s="1" t="s">
        <v>1293</v>
      </c>
      <c r="O836" s="1" t="s">
        <v>1294</v>
      </c>
      <c r="P836" s="1" t="s">
        <v>62</v>
      </c>
      <c r="Q836" s="1" t="s">
        <v>1288</v>
      </c>
      <c r="R836" s="24" t="s">
        <v>1289</v>
      </c>
      <c r="S836" s="47">
        <v>9076</v>
      </c>
      <c r="T836" s="47" t="s">
        <v>700</v>
      </c>
      <c r="U836" s="47"/>
      <c r="V836" s="45" t="str">
        <f>IFERROR(IF(U836-T836 &lt;= 0, "", U836-T836), "")</f>
        <v/>
      </c>
      <c r="X836" s="1" t="s">
        <v>58</v>
      </c>
      <c r="Y836" s="258" t="s">
        <v>151</v>
      </c>
      <c r="Z836" s="169">
        <v>0</v>
      </c>
      <c r="AA836" s="169">
        <f>Tabela13[[#This Row],[VALOR/UN]]*Tabela13[[#This Row],[QUAN]]</f>
        <v>0</v>
      </c>
      <c r="AB836" s="251" t="str">
        <f>IFERROR(Tabela13[[#This Row],[TOTAL]]/Tabela13[[#This Row],[Km Rodado]],"")</f>
        <v/>
      </c>
    </row>
    <row r="837" spans="1:28" hidden="1">
      <c r="A837" s="30" t="s">
        <v>1301</v>
      </c>
      <c r="B837" s="30" t="s">
        <v>1291</v>
      </c>
      <c r="C837" s="30" t="s">
        <v>1197</v>
      </c>
      <c r="D837" s="53">
        <v>45314</v>
      </c>
      <c r="E837" s="53" t="s">
        <v>700</v>
      </c>
      <c r="F837" s="7" t="s">
        <v>344</v>
      </c>
      <c r="G837" s="1" t="s">
        <v>58</v>
      </c>
      <c r="H837" s="1" t="s">
        <v>5</v>
      </c>
      <c r="I837" s="351" t="s">
        <v>80</v>
      </c>
      <c r="J837" s="1">
        <v>1</v>
      </c>
      <c r="K837" s="1" t="s">
        <v>39</v>
      </c>
      <c r="L837" s="1" t="s">
        <v>24</v>
      </c>
      <c r="M837" s="1" t="s">
        <v>595</v>
      </c>
      <c r="N837" s="1" t="s">
        <v>978</v>
      </c>
      <c r="O837" s="1" t="s">
        <v>983</v>
      </c>
      <c r="P837" s="1" t="s">
        <v>62</v>
      </c>
      <c r="Q837" s="1" t="s">
        <v>1288</v>
      </c>
      <c r="R837" s="24" t="s">
        <v>1289</v>
      </c>
      <c r="S837" s="47">
        <v>9076</v>
      </c>
      <c r="T837" s="47" t="s">
        <v>700</v>
      </c>
      <c r="U837" s="47"/>
      <c r="V837" s="45" t="str">
        <f>IFERROR(IF(U837-T837 &lt;= 0, "", U837-T837), "")</f>
        <v/>
      </c>
      <c r="X837" s="1" t="s">
        <v>58</v>
      </c>
      <c r="Y837" s="258" t="s">
        <v>151</v>
      </c>
      <c r="Z837" s="169">
        <v>0</v>
      </c>
      <c r="AA837" s="169">
        <f>Tabela13[[#This Row],[VALOR/UN]]*Tabela13[[#This Row],[QUAN]]</f>
        <v>0</v>
      </c>
      <c r="AB837" s="251" t="str">
        <f>IFERROR(Tabela13[[#This Row],[TOTAL]]/Tabela13[[#This Row],[Km Rodado]],"")</f>
        <v/>
      </c>
    </row>
    <row r="838" spans="1:28" hidden="1">
      <c r="A838" s="30" t="s">
        <v>1302</v>
      </c>
      <c r="B838" s="30" t="s">
        <v>1278</v>
      </c>
      <c r="C838" s="30" t="s">
        <v>1197</v>
      </c>
      <c r="D838" s="53">
        <v>45314</v>
      </c>
      <c r="E838" s="53" t="s">
        <v>700</v>
      </c>
      <c r="F838" s="7" t="s">
        <v>344</v>
      </c>
      <c r="G838" s="1" t="s">
        <v>58</v>
      </c>
      <c r="H838" s="1" t="s">
        <v>5</v>
      </c>
      <c r="I838" s="351" t="s">
        <v>80</v>
      </c>
      <c r="J838" s="1">
        <v>2</v>
      </c>
      <c r="K838" s="1" t="s">
        <v>39</v>
      </c>
      <c r="L838" s="1" t="s">
        <v>22</v>
      </c>
      <c r="M838" s="1" t="s">
        <v>595</v>
      </c>
      <c r="N838" s="1" t="s">
        <v>1279</v>
      </c>
      <c r="O838" s="1" t="s">
        <v>1280</v>
      </c>
      <c r="P838" s="1" t="s">
        <v>69</v>
      </c>
      <c r="Q838" s="1" t="s">
        <v>1288</v>
      </c>
      <c r="R838" s="24" t="s">
        <v>1289</v>
      </c>
      <c r="S838" s="47">
        <v>9076</v>
      </c>
      <c r="T838" s="47" t="s">
        <v>700</v>
      </c>
      <c r="U838" s="47">
        <v>129593</v>
      </c>
      <c r="V838" s="45" t="str">
        <f>IFERROR(IF(U838-T838 &lt;= 0, "", U838-T838), "")</f>
        <v/>
      </c>
      <c r="X838" s="1" t="s">
        <v>155</v>
      </c>
      <c r="Y838" s="258">
        <v>1398</v>
      </c>
      <c r="Z838" s="233">
        <v>1721.44</v>
      </c>
      <c r="AA838" s="179">
        <f>Tabela13[[#This Row],[VALOR/UN]]*Tabela13[[#This Row],[QUAN]]</f>
        <v>3442.88</v>
      </c>
      <c r="AB838" s="251" t="str">
        <f>IFERROR(Tabela13[[#This Row],[TOTAL]]/Tabela13[[#This Row],[Km Rodado]],"")</f>
        <v/>
      </c>
    </row>
    <row r="839" spans="1:28" hidden="1">
      <c r="A839" s="30" t="s">
        <v>1303</v>
      </c>
      <c r="B839" s="30" t="s">
        <v>1278</v>
      </c>
      <c r="C839" s="30" t="s">
        <v>1197</v>
      </c>
      <c r="D839" s="53">
        <v>45314</v>
      </c>
      <c r="E839" s="53" t="s">
        <v>700</v>
      </c>
      <c r="F839" s="7" t="s">
        <v>344</v>
      </c>
      <c r="G839" s="1" t="s">
        <v>58</v>
      </c>
      <c r="H839" s="1" t="s">
        <v>5</v>
      </c>
      <c r="I839" s="351" t="s">
        <v>80</v>
      </c>
      <c r="J839" s="1">
        <v>2</v>
      </c>
      <c r="K839" s="1" t="s">
        <v>39</v>
      </c>
      <c r="L839" s="1" t="s">
        <v>22</v>
      </c>
      <c r="M839" s="1" t="s">
        <v>595</v>
      </c>
      <c r="N839" s="1" t="s">
        <v>1279</v>
      </c>
      <c r="O839" s="1" t="s">
        <v>1280</v>
      </c>
      <c r="P839" s="1" t="s">
        <v>69</v>
      </c>
      <c r="Q839" s="1" t="s">
        <v>1288</v>
      </c>
      <c r="R839" s="24" t="s">
        <v>1289</v>
      </c>
      <c r="S839" s="47">
        <v>9076</v>
      </c>
      <c r="T839" s="47" t="s">
        <v>700</v>
      </c>
      <c r="U839" s="47">
        <v>129593</v>
      </c>
      <c r="V839" s="45" t="str">
        <f>IFERROR(IF(U839-T839 &lt;= 0, "", U839-T839), "")</f>
        <v/>
      </c>
      <c r="X839" s="1" t="s">
        <v>155</v>
      </c>
      <c r="Y839" s="258">
        <v>1398</v>
      </c>
      <c r="Z839" s="233">
        <v>1721.44</v>
      </c>
      <c r="AA839" s="179">
        <f>Tabela13[[#This Row],[VALOR/UN]]*Tabela13[[#This Row],[QUAN]]</f>
        <v>3442.88</v>
      </c>
      <c r="AB839" s="251" t="str">
        <f>IFERROR(Tabela13[[#This Row],[TOTAL]]/Tabela13[[#This Row],[Km Rodado]],"")</f>
        <v/>
      </c>
    </row>
    <row r="840" spans="1:28" hidden="1">
      <c r="A840" s="30" t="s">
        <v>1304</v>
      </c>
      <c r="B840" s="30" t="s">
        <v>1284</v>
      </c>
      <c r="C840" s="30" t="s">
        <v>1197</v>
      </c>
      <c r="D840" s="53">
        <v>45316</v>
      </c>
      <c r="E840" s="53">
        <v>45322</v>
      </c>
      <c r="F840" s="7" t="s">
        <v>344</v>
      </c>
      <c r="G840" s="1" t="s">
        <v>58</v>
      </c>
      <c r="H840" s="1" t="s">
        <v>5</v>
      </c>
      <c r="I840" s="351" t="s">
        <v>59</v>
      </c>
      <c r="J840" s="1">
        <v>2</v>
      </c>
      <c r="K840" s="1">
        <v>16</v>
      </c>
      <c r="L840" s="1" t="s">
        <v>22</v>
      </c>
      <c r="M840" s="1" t="s">
        <v>60</v>
      </c>
      <c r="N840" s="1" t="s">
        <v>1235</v>
      </c>
      <c r="O840" s="1" t="s">
        <v>1236</v>
      </c>
      <c r="P840" s="1" t="s">
        <v>69</v>
      </c>
      <c r="Q840" s="1" t="s">
        <v>1008</v>
      </c>
      <c r="R840" s="24" t="s">
        <v>410</v>
      </c>
      <c r="S840" s="47">
        <v>50688</v>
      </c>
      <c r="T840" s="47">
        <v>50759</v>
      </c>
      <c r="U840" s="47"/>
      <c r="V840" s="45" t="str">
        <f>IFERROR(IF(U840-T840 &lt;= 0, "", U840-T840), "")</f>
        <v/>
      </c>
      <c r="X840" s="1" t="s">
        <v>155</v>
      </c>
      <c r="Y840" s="258">
        <v>1409</v>
      </c>
      <c r="Z840" s="233">
        <v>519.05999999999995</v>
      </c>
      <c r="AA840" s="179">
        <f>Tabela13[[#This Row],[VALOR/UN]]*Tabela13[[#This Row],[QUAN]]</f>
        <v>1038.1199999999999</v>
      </c>
      <c r="AB840" s="251" t="str">
        <f>IFERROR(Tabela13[[#This Row],[TOTAL]]/Tabela13[[#This Row],[Km Rodado]],"")</f>
        <v/>
      </c>
    </row>
    <row r="841" spans="1:28" hidden="1">
      <c r="A841" s="30" t="s">
        <v>1305</v>
      </c>
      <c r="B841" s="30" t="s">
        <v>1166</v>
      </c>
      <c r="C841" s="30" t="s">
        <v>1197</v>
      </c>
      <c r="D841" s="53">
        <v>45316</v>
      </c>
      <c r="E841" s="53">
        <v>45323</v>
      </c>
      <c r="F841" s="7" t="s">
        <v>344</v>
      </c>
      <c r="G841" s="1" t="s">
        <v>58</v>
      </c>
      <c r="H841" s="1" t="s">
        <v>12</v>
      </c>
      <c r="I841" s="351" t="s">
        <v>74</v>
      </c>
      <c r="J841" s="1">
        <v>2</v>
      </c>
      <c r="K841" s="1">
        <v>15</v>
      </c>
      <c r="L841" s="1" t="s">
        <v>22</v>
      </c>
      <c r="M841" s="1" t="s">
        <v>75</v>
      </c>
      <c r="N841" s="1" t="s">
        <v>153</v>
      </c>
      <c r="O841" s="1" t="s">
        <v>474</v>
      </c>
      <c r="P841" s="1" t="s">
        <v>69</v>
      </c>
      <c r="Q841" s="1" t="s">
        <v>77</v>
      </c>
      <c r="R841" s="24" t="s">
        <v>1077</v>
      </c>
      <c r="S841" s="47">
        <v>59292</v>
      </c>
      <c r="T841" s="47">
        <v>60917</v>
      </c>
      <c r="U841" s="47"/>
      <c r="V841" s="45" t="str">
        <f>IFERROR(IF(U841-T841 &lt;= 0, "", U841-T841), "")</f>
        <v/>
      </c>
      <c r="W841" s="1" t="s">
        <v>65</v>
      </c>
      <c r="X841" s="1" t="s">
        <v>155</v>
      </c>
      <c r="Y841" s="258" t="s">
        <v>1306</v>
      </c>
      <c r="Z841" s="233">
        <v>274.99</v>
      </c>
      <c r="AA841" s="179">
        <f>Tabela13[[#This Row],[VALOR/UN]]*Tabela13[[#This Row],[QUAN]]</f>
        <v>549.98</v>
      </c>
      <c r="AB841" s="251" t="str">
        <f>IFERROR(Tabela13[[#This Row],[TOTAL]]/Tabela13[[#This Row],[Km Rodado]],"")</f>
        <v/>
      </c>
    </row>
    <row r="842" spans="1:28" hidden="1">
      <c r="A842" s="30" t="s">
        <v>1307</v>
      </c>
      <c r="B842" s="30" t="s">
        <v>1308</v>
      </c>
      <c r="C842" s="30" t="s">
        <v>1197</v>
      </c>
      <c r="D842" s="53">
        <v>45316</v>
      </c>
      <c r="E842" s="53">
        <v>45320</v>
      </c>
      <c r="F842" s="7" t="s">
        <v>344</v>
      </c>
      <c r="G842" s="1" t="s">
        <v>58</v>
      </c>
      <c r="H842" s="1" t="s">
        <v>5</v>
      </c>
      <c r="I842" s="351" t="s">
        <v>104</v>
      </c>
      <c r="J842" s="1">
        <v>2</v>
      </c>
      <c r="K842" s="1">
        <v>16</v>
      </c>
      <c r="L842" s="1" t="s">
        <v>22</v>
      </c>
      <c r="M842" s="1" t="s">
        <v>60</v>
      </c>
      <c r="N842" s="1" t="s">
        <v>1235</v>
      </c>
      <c r="O842" s="1" t="s">
        <v>1236</v>
      </c>
      <c r="P842" s="1" t="s">
        <v>69</v>
      </c>
      <c r="Q842" s="1" t="s">
        <v>1008</v>
      </c>
      <c r="R842" s="24" t="s">
        <v>880</v>
      </c>
      <c r="S842" s="47">
        <v>97215</v>
      </c>
      <c r="T842" s="47">
        <v>97630</v>
      </c>
      <c r="U842" s="47"/>
      <c r="V842" s="45" t="str">
        <f>IFERROR(IF(U842-T842 &lt;= 0, "", U842-T842), "")</f>
        <v/>
      </c>
      <c r="X842" s="1" t="s">
        <v>155</v>
      </c>
      <c r="Y842" s="258">
        <v>1409</v>
      </c>
      <c r="Z842" s="233">
        <v>519.05999999999995</v>
      </c>
      <c r="AA842" s="179">
        <f>Tabela13[[#This Row],[VALOR/UN]]*Tabela13[[#This Row],[QUAN]]</f>
        <v>1038.1199999999999</v>
      </c>
      <c r="AB842" s="251" t="str">
        <f>IFERROR(Tabela13[[#This Row],[TOTAL]]/Tabela13[[#This Row],[Km Rodado]],"")</f>
        <v/>
      </c>
    </row>
    <row r="843" spans="1:28" hidden="1">
      <c r="A843" s="30" t="s">
        <v>1309</v>
      </c>
      <c r="B843" s="30" t="s">
        <v>1310</v>
      </c>
      <c r="C843" s="30" t="s">
        <v>1197</v>
      </c>
      <c r="D843" s="53">
        <v>45316</v>
      </c>
      <c r="E843" s="53">
        <v>45320</v>
      </c>
      <c r="F843" s="7" t="s">
        <v>344</v>
      </c>
      <c r="G843" s="1" t="s">
        <v>58</v>
      </c>
      <c r="H843" s="1" t="s">
        <v>5</v>
      </c>
      <c r="I843" s="351" t="s">
        <v>104</v>
      </c>
      <c r="J843" s="1">
        <v>2</v>
      </c>
      <c r="K843" s="1">
        <v>16</v>
      </c>
      <c r="L843" s="1" t="s">
        <v>24</v>
      </c>
      <c r="M843" s="1" t="s">
        <v>60</v>
      </c>
      <c r="N843" s="1" t="s">
        <v>1235</v>
      </c>
      <c r="O843" s="1" t="s">
        <v>1236</v>
      </c>
      <c r="P843" s="1" t="s">
        <v>69</v>
      </c>
      <c r="Q843" s="1" t="s">
        <v>1008</v>
      </c>
      <c r="R843" s="24" t="s">
        <v>880</v>
      </c>
      <c r="S843" s="47">
        <v>97215</v>
      </c>
      <c r="T843" s="47">
        <v>97630</v>
      </c>
      <c r="U843" s="47"/>
      <c r="V843" s="45" t="str">
        <f>IFERROR(IF(U843-T843 &lt;= 0, "", U843-T843), "")</f>
        <v/>
      </c>
      <c r="X843" s="1" t="s">
        <v>155</v>
      </c>
      <c r="Y843" s="258">
        <v>1409</v>
      </c>
      <c r="Z843" s="233">
        <v>519.05999999999995</v>
      </c>
      <c r="AA843" s="179">
        <f>Tabela13[[#This Row],[VALOR/UN]]*Tabela13[[#This Row],[QUAN]]</f>
        <v>1038.1199999999999</v>
      </c>
      <c r="AB843" s="251" t="str">
        <f>IFERROR(Tabela13[[#This Row],[TOTAL]]/Tabela13[[#This Row],[Km Rodado]],"")</f>
        <v/>
      </c>
    </row>
    <row r="844" spans="1:28" hidden="1">
      <c r="A844" s="30" t="s">
        <v>1311</v>
      </c>
      <c r="B844" s="30" t="s">
        <v>1284</v>
      </c>
      <c r="C844" s="30" t="s">
        <v>1197</v>
      </c>
      <c r="D844" s="53">
        <v>45316</v>
      </c>
      <c r="E844" s="53">
        <v>45320</v>
      </c>
      <c r="F844" s="7" t="s">
        <v>344</v>
      </c>
      <c r="G844" s="1" t="s">
        <v>58</v>
      </c>
      <c r="H844" s="1" t="s">
        <v>5</v>
      </c>
      <c r="I844" s="351" t="s">
        <v>107</v>
      </c>
      <c r="J844" s="1">
        <v>2</v>
      </c>
      <c r="K844" s="1">
        <v>16</v>
      </c>
      <c r="L844" s="1" t="s">
        <v>22</v>
      </c>
      <c r="M844" s="1" t="s">
        <v>60</v>
      </c>
      <c r="N844" s="1" t="s">
        <v>1235</v>
      </c>
      <c r="O844" s="1" t="s">
        <v>1236</v>
      </c>
      <c r="P844" s="1" t="s">
        <v>69</v>
      </c>
      <c r="Q844" s="1" t="s">
        <v>1008</v>
      </c>
      <c r="R844" s="24" t="s">
        <v>1023</v>
      </c>
      <c r="S844" s="47">
        <v>53896</v>
      </c>
      <c r="T844" s="47">
        <v>54048</v>
      </c>
      <c r="U844" s="47"/>
      <c r="V844" s="45" t="str">
        <f>IFERROR(IF(U844-T844 &lt;= 0, "", U844-T844), "")</f>
        <v/>
      </c>
      <c r="X844" s="1" t="s">
        <v>155</v>
      </c>
      <c r="Y844" s="258">
        <v>1409</v>
      </c>
      <c r="Z844" s="233">
        <v>519.05999999999995</v>
      </c>
      <c r="AA844" s="179">
        <f>Tabela13[[#This Row],[VALOR/UN]]*Tabela13[[#This Row],[QUAN]]</f>
        <v>1038.1199999999999</v>
      </c>
      <c r="AB844" s="251" t="str">
        <f>IFERROR(Tabela13[[#This Row],[TOTAL]]/Tabela13[[#This Row],[Km Rodado]],"")</f>
        <v/>
      </c>
    </row>
    <row r="845" spans="1:28" hidden="1">
      <c r="A845" s="30" t="s">
        <v>1312</v>
      </c>
      <c r="B845" s="30" t="s">
        <v>1313</v>
      </c>
      <c r="C845" s="30" t="s">
        <v>1227</v>
      </c>
      <c r="D845" s="53">
        <v>45318</v>
      </c>
      <c r="F845" s="7" t="s">
        <v>344</v>
      </c>
      <c r="G845" s="1" t="s">
        <v>58</v>
      </c>
      <c r="H845" s="1" t="s">
        <v>1268</v>
      </c>
      <c r="I845" s="351" t="s">
        <v>96</v>
      </c>
      <c r="J845" s="162">
        <v>1</v>
      </c>
      <c r="K845" s="1">
        <v>16</v>
      </c>
      <c r="L845" s="1" t="s">
        <v>22</v>
      </c>
      <c r="M845" s="1" t="s">
        <v>60</v>
      </c>
      <c r="N845" s="1" t="s">
        <v>1235</v>
      </c>
      <c r="O845" s="1" t="s">
        <v>1236</v>
      </c>
      <c r="P845" s="1" t="s">
        <v>69</v>
      </c>
      <c r="Q845" s="1" t="s">
        <v>1008</v>
      </c>
      <c r="R845" s="1" t="s">
        <v>201</v>
      </c>
      <c r="S845" s="45">
        <v>145822</v>
      </c>
      <c r="V845" s="165" t="str">
        <f>IFERROR(IF(U845-T845 &lt;= 0, "", U845-T845), "")</f>
        <v/>
      </c>
      <c r="W845" s="162" t="s">
        <v>333</v>
      </c>
      <c r="X845" s="1" t="s">
        <v>155</v>
      </c>
      <c r="Y845" s="162" t="s">
        <v>1314</v>
      </c>
      <c r="Z845" s="269">
        <v>580.12</v>
      </c>
      <c r="AA845" s="169">
        <f>Tabela13[[#This Row],[VALOR/UN]]*Tabela13[[#This Row],[QUAN]]</f>
        <v>580.12</v>
      </c>
      <c r="AB845" s="251" t="str">
        <f>IFERROR(Tabela13[[#This Row],[TOTAL]]/Tabela13[[#This Row],[Km Rodado]],"")</f>
        <v/>
      </c>
    </row>
    <row r="846" spans="1:28" hidden="1">
      <c r="A846" s="30" t="s">
        <v>1315</v>
      </c>
      <c r="B846" s="30" t="s">
        <v>1316</v>
      </c>
      <c r="C846" s="30" t="s">
        <v>1227</v>
      </c>
      <c r="D846" s="53">
        <v>45320</v>
      </c>
      <c r="F846" s="7" t="s">
        <v>344</v>
      </c>
      <c r="G846" s="1" t="s">
        <v>58</v>
      </c>
      <c r="H846" s="1" t="s">
        <v>14</v>
      </c>
      <c r="I846" s="351" t="s">
        <v>1317</v>
      </c>
      <c r="J846" s="162">
        <v>1</v>
      </c>
      <c r="K846" s="1">
        <v>14</v>
      </c>
      <c r="L846" s="1" t="s">
        <v>22</v>
      </c>
      <c r="M846" s="1" t="s">
        <v>458</v>
      </c>
      <c r="N846" s="1" t="s">
        <v>1047</v>
      </c>
      <c r="O846" s="1" t="s">
        <v>1048</v>
      </c>
      <c r="P846" s="1" t="s">
        <v>69</v>
      </c>
      <c r="Q846" s="1" t="s">
        <v>160</v>
      </c>
      <c r="R846" s="24" t="s">
        <v>1318</v>
      </c>
      <c r="S846" s="45">
        <v>146164</v>
      </c>
      <c r="V846" s="165" t="str">
        <f>IFERROR(IF(U846-T846 &lt;= 0, "", U846-T846), "")</f>
        <v/>
      </c>
      <c r="W846" s="162" t="s">
        <v>333</v>
      </c>
      <c r="X846" s="1" t="s">
        <v>155</v>
      </c>
      <c r="Y846" s="162">
        <v>3334</v>
      </c>
      <c r="Z846" s="269">
        <v>275</v>
      </c>
      <c r="AA846" s="169">
        <f>Tabela13[[#This Row],[VALOR/UN]]*Tabela13[[#This Row],[QUAN]]</f>
        <v>275</v>
      </c>
      <c r="AB846" s="251" t="str">
        <f>IFERROR(Tabela13[[#This Row],[TOTAL]]/Tabela13[[#This Row],[Km Rodado]],"")</f>
        <v/>
      </c>
    </row>
    <row r="847" spans="1:28" hidden="1">
      <c r="A847" s="30" t="s">
        <v>1319</v>
      </c>
      <c r="B847" s="30" t="s">
        <v>1316</v>
      </c>
      <c r="C847" s="30" t="s">
        <v>1227</v>
      </c>
      <c r="D847" s="53">
        <v>45320</v>
      </c>
      <c r="F847" s="7" t="s">
        <v>344</v>
      </c>
      <c r="G847" s="1" t="s">
        <v>58</v>
      </c>
      <c r="H847" s="1" t="s">
        <v>14</v>
      </c>
      <c r="I847" s="351" t="s">
        <v>1317</v>
      </c>
      <c r="J847" s="162">
        <v>1</v>
      </c>
      <c r="K847" s="1">
        <v>14</v>
      </c>
      <c r="L847" s="1" t="s">
        <v>22</v>
      </c>
      <c r="M847" s="1" t="s">
        <v>458</v>
      </c>
      <c r="N847" s="1" t="s">
        <v>1047</v>
      </c>
      <c r="O847" s="1" t="s">
        <v>1048</v>
      </c>
      <c r="P847" s="1" t="s">
        <v>69</v>
      </c>
      <c r="Q847" s="1" t="s">
        <v>160</v>
      </c>
      <c r="R847" s="24" t="s">
        <v>1318</v>
      </c>
      <c r="S847" s="45">
        <v>146164</v>
      </c>
      <c r="V847" s="165" t="str">
        <f>IFERROR(IF(U847-T847 &lt;= 0, "", U847-T847), "")</f>
        <v/>
      </c>
      <c r="W847" s="162" t="s">
        <v>333</v>
      </c>
      <c r="X847" s="1" t="s">
        <v>155</v>
      </c>
      <c r="Y847" s="162">
        <v>3334</v>
      </c>
      <c r="Z847" s="269">
        <v>275</v>
      </c>
      <c r="AA847" s="169">
        <f>Tabela13[[#This Row],[VALOR/UN]]*Tabela13[[#This Row],[QUAN]]</f>
        <v>275</v>
      </c>
      <c r="AB847" s="251" t="str">
        <f>IFERROR(Tabela13[[#This Row],[TOTAL]]/Tabela13[[#This Row],[Km Rodado]],"")</f>
        <v/>
      </c>
    </row>
    <row r="848" spans="1:28" hidden="1">
      <c r="A848" s="30" t="s">
        <v>1320</v>
      </c>
      <c r="B848" s="30" t="s">
        <v>1310</v>
      </c>
      <c r="C848" s="30" t="s">
        <v>1197</v>
      </c>
      <c r="D848" s="53">
        <v>45320</v>
      </c>
      <c r="E848" s="53">
        <v>45323</v>
      </c>
      <c r="F848" s="7" t="s">
        <v>344</v>
      </c>
      <c r="G848" s="1" t="s">
        <v>58</v>
      </c>
      <c r="H848" s="1" t="s">
        <v>12</v>
      </c>
      <c r="I848" s="351" t="s">
        <v>165</v>
      </c>
      <c r="J848" s="1">
        <v>2</v>
      </c>
      <c r="K848" s="1">
        <v>16</v>
      </c>
      <c r="L848" s="1" t="s">
        <v>22</v>
      </c>
      <c r="M848" s="1" t="s">
        <v>60</v>
      </c>
      <c r="N848" s="1" t="s">
        <v>1235</v>
      </c>
      <c r="O848" s="1" t="s">
        <v>1236</v>
      </c>
      <c r="P848" s="1" t="s">
        <v>69</v>
      </c>
      <c r="Q848" s="1" t="s">
        <v>1008</v>
      </c>
      <c r="R848" s="24" t="s">
        <v>571</v>
      </c>
      <c r="S848" s="47">
        <v>116872</v>
      </c>
      <c r="T848" s="47">
        <v>116947</v>
      </c>
      <c r="U848" s="47"/>
      <c r="V848" s="45" t="str">
        <f>IFERROR(IF(U848-T848 &lt;= 0, "", U848-T848), "")</f>
        <v/>
      </c>
      <c r="X848" s="1" t="s">
        <v>155</v>
      </c>
      <c r="Y848" s="258">
        <v>1409</v>
      </c>
      <c r="Z848" s="233">
        <v>519.05999999999995</v>
      </c>
      <c r="AA848" s="179">
        <f>Tabela13[[#This Row],[VALOR/UN]]*Tabela13[[#This Row],[QUAN]]</f>
        <v>1038.1199999999999</v>
      </c>
      <c r="AB848" s="251" t="str">
        <f>IFERROR(Tabela13[[#This Row],[TOTAL]]/Tabela13[[#This Row],[Km Rodado]],"")</f>
        <v/>
      </c>
    </row>
    <row r="849" spans="1:28" hidden="1">
      <c r="A849" s="30" t="s">
        <v>1321</v>
      </c>
      <c r="B849" s="30" t="s">
        <v>1310</v>
      </c>
      <c r="C849" s="30" t="s">
        <v>1197</v>
      </c>
      <c r="D849" s="53">
        <v>45320</v>
      </c>
      <c r="E849" s="53">
        <v>45323</v>
      </c>
      <c r="F849" s="7" t="s">
        <v>344</v>
      </c>
      <c r="G849" s="1" t="s">
        <v>58</v>
      </c>
      <c r="H849" s="1" t="s">
        <v>12</v>
      </c>
      <c r="I849" s="351" t="s">
        <v>165</v>
      </c>
      <c r="J849" s="1">
        <v>2</v>
      </c>
      <c r="K849" s="1">
        <v>16</v>
      </c>
      <c r="L849" s="1" t="s">
        <v>24</v>
      </c>
      <c r="M849" s="1" t="s">
        <v>60</v>
      </c>
      <c r="N849" s="1" t="s">
        <v>1235</v>
      </c>
      <c r="O849" s="1" t="s">
        <v>1236</v>
      </c>
      <c r="P849" s="1" t="s">
        <v>69</v>
      </c>
      <c r="Q849" s="1" t="s">
        <v>1008</v>
      </c>
      <c r="R849" s="24" t="s">
        <v>571</v>
      </c>
      <c r="S849" s="47">
        <v>116872</v>
      </c>
      <c r="T849" s="47">
        <v>116947</v>
      </c>
      <c r="U849" s="47"/>
      <c r="V849" s="45" t="str">
        <f>IFERROR(IF(U849-T849 &lt;= 0, "", U849-T849), "")</f>
        <v/>
      </c>
      <c r="X849" s="1" t="s">
        <v>155</v>
      </c>
      <c r="Y849" s="258">
        <v>1409</v>
      </c>
      <c r="Z849" s="233">
        <v>519.05999999999995</v>
      </c>
      <c r="AA849" s="179">
        <f>Tabela13[[#This Row],[VALOR/UN]]*Tabela13[[#This Row],[QUAN]]</f>
        <v>1038.1199999999999</v>
      </c>
      <c r="AB849" s="251" t="str">
        <f>IFERROR(Tabela13[[#This Row],[TOTAL]]/Tabela13[[#This Row],[Km Rodado]],"")</f>
        <v/>
      </c>
    </row>
    <row r="850" spans="1:28" hidden="1">
      <c r="A850" s="30">
        <v>2605</v>
      </c>
      <c r="B850" s="30" t="s">
        <v>1322</v>
      </c>
      <c r="C850" s="30" t="s">
        <v>1227</v>
      </c>
      <c r="D850" s="53">
        <v>45320</v>
      </c>
      <c r="F850" s="7" t="s">
        <v>344</v>
      </c>
      <c r="G850" s="1" t="s">
        <v>58</v>
      </c>
      <c r="H850" s="1" t="s">
        <v>14</v>
      </c>
      <c r="I850" s="351" t="s">
        <v>1317</v>
      </c>
      <c r="J850" s="162">
        <v>1</v>
      </c>
      <c r="K850" s="1">
        <v>16</v>
      </c>
      <c r="L850" s="1" t="s">
        <v>22</v>
      </c>
      <c r="M850" s="1" t="s">
        <v>60</v>
      </c>
      <c r="N850" s="1" t="s">
        <v>170</v>
      </c>
      <c r="O850" s="238" t="s">
        <v>1323</v>
      </c>
      <c r="P850" s="1" t="s">
        <v>69</v>
      </c>
      <c r="Q850" s="1" t="s">
        <v>1008</v>
      </c>
      <c r="R850" s="24" t="s">
        <v>1285</v>
      </c>
      <c r="S850" s="45">
        <v>249025</v>
      </c>
      <c r="V850" s="165" t="str">
        <f>IFERROR(IF(U850-T850 &lt;= 0, "", U850-T850), "")</f>
        <v/>
      </c>
      <c r="W850" s="162" t="s">
        <v>333</v>
      </c>
      <c r="X850" s="1" t="s">
        <v>168</v>
      </c>
      <c r="Y850" s="162">
        <v>19093</v>
      </c>
      <c r="Z850" s="269">
        <v>500.87</v>
      </c>
      <c r="AA850" s="169">
        <f>Tabela13[[#This Row],[VALOR/UN]]*Tabela13[[#This Row],[QUAN]]</f>
        <v>500.87</v>
      </c>
      <c r="AB850" s="251" t="str">
        <f>IFERROR(Tabela13[[#This Row],[TOTAL]]/Tabela13[[#This Row],[Km Rodado]],"")</f>
        <v/>
      </c>
    </row>
    <row r="851" spans="1:28" hidden="1">
      <c r="A851" s="30">
        <v>2606</v>
      </c>
      <c r="B851" s="30" t="s">
        <v>1322</v>
      </c>
      <c r="C851" s="30" t="s">
        <v>1227</v>
      </c>
      <c r="D851" s="53">
        <v>45320</v>
      </c>
      <c r="F851" s="7" t="s">
        <v>344</v>
      </c>
      <c r="G851" s="1" t="s">
        <v>58</v>
      </c>
      <c r="H851" s="1" t="s">
        <v>14</v>
      </c>
      <c r="I851" s="351" t="s">
        <v>1317</v>
      </c>
      <c r="J851" s="162">
        <v>1</v>
      </c>
      <c r="K851" s="1">
        <v>16</v>
      </c>
      <c r="L851" s="1" t="s">
        <v>22</v>
      </c>
      <c r="M851" s="1" t="s">
        <v>60</v>
      </c>
      <c r="N851" s="1" t="s">
        <v>170</v>
      </c>
      <c r="O851" s="238" t="s">
        <v>1323</v>
      </c>
      <c r="P851" s="1" t="s">
        <v>69</v>
      </c>
      <c r="Q851" s="1" t="s">
        <v>1008</v>
      </c>
      <c r="R851" s="24" t="s">
        <v>1285</v>
      </c>
      <c r="S851" s="45">
        <v>249025</v>
      </c>
      <c r="V851" s="165" t="str">
        <f>IFERROR(IF(U851-T851 &lt;= 0, "", U851-T851), "")</f>
        <v/>
      </c>
      <c r="W851" s="162" t="s">
        <v>333</v>
      </c>
      <c r="X851" s="1" t="s">
        <v>168</v>
      </c>
      <c r="Y851" s="162">
        <v>19093</v>
      </c>
      <c r="Z851" s="269">
        <v>500.87</v>
      </c>
      <c r="AA851" s="169">
        <f>Tabela13[[#This Row],[VALOR/UN]]*Tabela13[[#This Row],[QUAN]]</f>
        <v>500.87</v>
      </c>
      <c r="AB851" s="251" t="str">
        <f>IFERROR(Tabela13[[#This Row],[TOTAL]]/Tabela13[[#This Row],[Km Rodado]],"")</f>
        <v/>
      </c>
    </row>
    <row r="852" spans="1:28" hidden="1">
      <c r="A852" s="30">
        <v>2607</v>
      </c>
      <c r="B852" s="30" t="s">
        <v>1313</v>
      </c>
      <c r="C852" s="30" t="s">
        <v>1227</v>
      </c>
      <c r="D852" s="53">
        <v>45320</v>
      </c>
      <c r="F852" s="7" t="s">
        <v>344</v>
      </c>
      <c r="G852" s="1" t="s">
        <v>58</v>
      </c>
      <c r="H852" s="1" t="s">
        <v>14</v>
      </c>
      <c r="I852" s="351" t="s">
        <v>1317</v>
      </c>
      <c r="J852" s="162">
        <v>1</v>
      </c>
      <c r="K852" s="1">
        <v>16</v>
      </c>
      <c r="L852" s="1" t="s">
        <v>24</v>
      </c>
      <c r="M852" s="1" t="s">
        <v>60</v>
      </c>
      <c r="N852" s="1" t="s">
        <v>170</v>
      </c>
      <c r="O852" s="238" t="s">
        <v>1323</v>
      </c>
      <c r="P852" s="1" t="s">
        <v>69</v>
      </c>
      <c r="Q852" s="1" t="s">
        <v>1008</v>
      </c>
      <c r="R852" s="24" t="s">
        <v>1285</v>
      </c>
      <c r="S852" s="45">
        <v>249025</v>
      </c>
      <c r="V852" s="165" t="str">
        <f>IFERROR(IF(U852-T852 &lt;= 0, "", U852-T852), "")</f>
        <v/>
      </c>
      <c r="W852" s="162" t="s">
        <v>333</v>
      </c>
      <c r="X852" s="1" t="s">
        <v>168</v>
      </c>
      <c r="Y852" s="162">
        <v>19093</v>
      </c>
      <c r="Z852" s="269">
        <v>500.87</v>
      </c>
      <c r="AA852" s="169">
        <f>Tabela13[[#This Row],[VALOR/UN]]*Tabela13[[#This Row],[QUAN]]</f>
        <v>500.87</v>
      </c>
      <c r="AB852" s="251" t="str">
        <f>IFERROR(Tabela13[[#This Row],[TOTAL]]/Tabela13[[#This Row],[Km Rodado]],"")</f>
        <v/>
      </c>
    </row>
    <row r="853" spans="1:28" hidden="1">
      <c r="A853" s="30">
        <v>2608</v>
      </c>
      <c r="B853" s="30" t="s">
        <v>1322</v>
      </c>
      <c r="C853" s="30" t="s">
        <v>1227</v>
      </c>
      <c r="D853" s="53">
        <v>45320</v>
      </c>
      <c r="F853" s="7" t="s">
        <v>344</v>
      </c>
      <c r="G853" s="1" t="s">
        <v>58</v>
      </c>
      <c r="H853" s="1" t="s">
        <v>14</v>
      </c>
      <c r="I853" s="351" t="s">
        <v>1317</v>
      </c>
      <c r="J853" s="162">
        <v>1</v>
      </c>
      <c r="K853" s="1">
        <v>16</v>
      </c>
      <c r="L853" s="1" t="s">
        <v>24</v>
      </c>
      <c r="M853" s="1" t="s">
        <v>60</v>
      </c>
      <c r="N853" s="1" t="s">
        <v>170</v>
      </c>
      <c r="O853" s="238" t="s">
        <v>1323</v>
      </c>
      <c r="P853" s="1" t="s">
        <v>69</v>
      </c>
      <c r="Q853" s="1" t="s">
        <v>1008</v>
      </c>
      <c r="R853" s="24" t="s">
        <v>1285</v>
      </c>
      <c r="S853" s="45">
        <v>249025</v>
      </c>
      <c r="V853" s="165" t="str">
        <f>IFERROR(IF(U853-T853 &lt;= 0, "", U853-T853), "")</f>
        <v/>
      </c>
      <c r="W853" s="162" t="s">
        <v>333</v>
      </c>
      <c r="X853" s="1" t="s">
        <v>168</v>
      </c>
      <c r="Y853" s="162">
        <v>19093</v>
      </c>
      <c r="Z853" s="269">
        <v>500.87</v>
      </c>
      <c r="AA853" s="169">
        <f>Tabela13[[#This Row],[VALOR/UN]]*Tabela13[[#This Row],[QUAN]]</f>
        <v>500.87</v>
      </c>
      <c r="AB853" s="251" t="str">
        <f>IFERROR(Tabela13[[#This Row],[TOTAL]]/Tabela13[[#This Row],[Km Rodado]],"")</f>
        <v/>
      </c>
    </row>
    <row r="854" spans="1:28" hidden="1">
      <c r="A854" s="30" t="s">
        <v>1324</v>
      </c>
      <c r="B854" s="30" t="s">
        <v>1284</v>
      </c>
      <c r="C854" s="30" t="s">
        <v>1197</v>
      </c>
      <c r="D854" s="53">
        <v>45320</v>
      </c>
      <c r="E854" s="53">
        <v>45328</v>
      </c>
      <c r="F854" s="7" t="s">
        <v>344</v>
      </c>
      <c r="G854" s="1" t="s">
        <v>58</v>
      </c>
      <c r="H854" s="1" t="s">
        <v>12</v>
      </c>
      <c r="I854" s="351" t="s">
        <v>99</v>
      </c>
      <c r="J854" s="1">
        <v>2</v>
      </c>
      <c r="K854" s="1">
        <v>15</v>
      </c>
      <c r="L854" s="1" t="s">
        <v>22</v>
      </c>
      <c r="M854" s="1" t="s">
        <v>75</v>
      </c>
      <c r="N854" s="1" t="s">
        <v>153</v>
      </c>
      <c r="O854" s="1" t="s">
        <v>474</v>
      </c>
      <c r="P854" s="1" t="s">
        <v>69</v>
      </c>
      <c r="Q854" s="1" t="s">
        <v>77</v>
      </c>
      <c r="R854" s="24" t="s">
        <v>733</v>
      </c>
      <c r="S854" s="47">
        <v>91800</v>
      </c>
      <c r="T854" s="47">
        <v>91935</v>
      </c>
      <c r="U854" s="47"/>
      <c r="V854" s="45" t="str">
        <f>IFERROR(IF(U854-T854 &lt;= 0, "", U854-T854), "")</f>
        <v/>
      </c>
      <c r="W854" s="1" t="s">
        <v>65</v>
      </c>
      <c r="X854" s="1" t="s">
        <v>155</v>
      </c>
      <c r="Y854" s="258" t="s">
        <v>1306</v>
      </c>
      <c r="Z854" s="233">
        <v>274.99</v>
      </c>
      <c r="AA854" s="179">
        <f>Tabela13[[#This Row],[VALOR/UN]]*Tabela13[[#This Row],[QUAN]]</f>
        <v>549.98</v>
      </c>
      <c r="AB854" s="251" t="str">
        <f>IFERROR(Tabela13[[#This Row],[TOTAL]]/Tabela13[[#This Row],[Km Rodado]],"")</f>
        <v/>
      </c>
    </row>
    <row r="855" spans="1:28" hidden="1">
      <c r="A855" s="30" t="s">
        <v>1325</v>
      </c>
      <c r="B855" s="30" t="s">
        <v>1326</v>
      </c>
      <c r="C855" s="30" t="s">
        <v>1197</v>
      </c>
      <c r="D855" s="53">
        <v>45320</v>
      </c>
      <c r="E855" s="53">
        <v>45328</v>
      </c>
      <c r="F855" s="7" t="s">
        <v>344</v>
      </c>
      <c r="G855" s="1" t="s">
        <v>58</v>
      </c>
      <c r="H855" s="1" t="s">
        <v>12</v>
      </c>
      <c r="I855" s="351" t="s">
        <v>99</v>
      </c>
      <c r="J855" s="1">
        <v>2</v>
      </c>
      <c r="K855" s="1">
        <v>15</v>
      </c>
      <c r="L855" s="1" t="s">
        <v>24</v>
      </c>
      <c r="M855" s="1" t="s">
        <v>75</v>
      </c>
      <c r="N855" s="1" t="s">
        <v>153</v>
      </c>
      <c r="O855" s="1" t="s">
        <v>474</v>
      </c>
      <c r="P855" s="1" t="s">
        <v>69</v>
      </c>
      <c r="Q855" s="1" t="s">
        <v>77</v>
      </c>
      <c r="R855" s="24" t="s">
        <v>733</v>
      </c>
      <c r="S855" s="47">
        <v>91800</v>
      </c>
      <c r="T855" s="47">
        <v>91935</v>
      </c>
      <c r="U855" s="47"/>
      <c r="V855" s="45" t="str">
        <f>IFERROR(IF(U855-T855 &lt;= 0, "", U855-T855), "")</f>
        <v/>
      </c>
      <c r="W855" s="1" t="s">
        <v>65</v>
      </c>
      <c r="X855" s="1" t="s">
        <v>155</v>
      </c>
      <c r="Y855" s="258" t="s">
        <v>1306</v>
      </c>
      <c r="Z855" s="233">
        <v>274.99</v>
      </c>
      <c r="AA855" s="179">
        <f>Tabela13[[#This Row],[VALOR/UN]]*Tabela13[[#This Row],[QUAN]]</f>
        <v>549.98</v>
      </c>
      <c r="AB855" s="251" t="str">
        <f>IFERROR(Tabela13[[#This Row],[TOTAL]]/Tabela13[[#This Row],[Km Rodado]],"")</f>
        <v/>
      </c>
    </row>
    <row r="856" spans="1:28" hidden="1">
      <c r="A856" s="30" t="s">
        <v>1327</v>
      </c>
      <c r="B856" s="30" t="s">
        <v>1328</v>
      </c>
      <c r="C856" s="30" t="s">
        <v>1197</v>
      </c>
      <c r="D856" s="53">
        <v>45320</v>
      </c>
      <c r="E856" s="53">
        <v>45328</v>
      </c>
      <c r="F856" s="7" t="s">
        <v>344</v>
      </c>
      <c r="G856" s="1" t="s">
        <v>58</v>
      </c>
      <c r="H856" s="1" t="s">
        <v>5</v>
      </c>
      <c r="I856" s="351" t="s">
        <v>104</v>
      </c>
      <c r="J856" s="1">
        <v>2</v>
      </c>
      <c r="K856" s="1">
        <v>15</v>
      </c>
      <c r="L856" s="1" t="s">
        <v>24</v>
      </c>
      <c r="M856" s="1" t="s">
        <v>75</v>
      </c>
      <c r="N856" s="1" t="s">
        <v>153</v>
      </c>
      <c r="O856" s="1" t="s">
        <v>474</v>
      </c>
      <c r="P856" s="1" t="s">
        <v>69</v>
      </c>
      <c r="Q856" s="1" t="s">
        <v>77</v>
      </c>
      <c r="R856" s="24" t="s">
        <v>555</v>
      </c>
      <c r="S856" s="47">
        <v>106250</v>
      </c>
      <c r="T856" s="47">
        <v>108978</v>
      </c>
      <c r="U856" s="47"/>
      <c r="V856" s="45" t="str">
        <f>IFERROR(IF(U856-T856 &lt;= 0, "", U856-T856), "")</f>
        <v/>
      </c>
      <c r="W856" s="1" t="s">
        <v>65</v>
      </c>
      <c r="X856" s="1" t="s">
        <v>155</v>
      </c>
      <c r="Y856" s="258" t="s">
        <v>1306</v>
      </c>
      <c r="Z856" s="233">
        <v>274.99</v>
      </c>
      <c r="AA856" s="179">
        <f>Tabela13[[#This Row],[VALOR/UN]]*Tabela13[[#This Row],[QUAN]]</f>
        <v>549.98</v>
      </c>
      <c r="AB856" s="251" t="str">
        <f>IFERROR(Tabela13[[#This Row],[TOTAL]]/Tabela13[[#This Row],[Km Rodado]],"")</f>
        <v/>
      </c>
    </row>
    <row r="857" spans="1:28" hidden="1">
      <c r="A857" s="30" t="s">
        <v>1329</v>
      </c>
      <c r="B857" s="30" t="s">
        <v>1226</v>
      </c>
      <c r="C857" s="30" t="s">
        <v>1227</v>
      </c>
      <c r="D857" s="53">
        <v>45320</v>
      </c>
      <c r="F857" s="7" t="s">
        <v>344</v>
      </c>
      <c r="G857" s="1" t="s">
        <v>58</v>
      </c>
      <c r="H857" s="1" t="s">
        <v>12</v>
      </c>
      <c r="I857" s="351" t="s">
        <v>165</v>
      </c>
      <c r="J857" s="162">
        <v>1</v>
      </c>
      <c r="K857" s="1">
        <v>15</v>
      </c>
      <c r="L857" s="1" t="s">
        <v>22</v>
      </c>
      <c r="M857" s="1" t="s">
        <v>75</v>
      </c>
      <c r="N857" s="1" t="s">
        <v>170</v>
      </c>
      <c r="O857" s="1" t="s">
        <v>1244</v>
      </c>
      <c r="P857" s="1" t="s">
        <v>69</v>
      </c>
      <c r="Q857" s="1" t="s">
        <v>77</v>
      </c>
      <c r="R857" s="24" t="s">
        <v>1041</v>
      </c>
      <c r="S857" s="45">
        <v>119500</v>
      </c>
      <c r="V857" s="165" t="str">
        <f>IFERROR(IF(U857-T857 &lt;= 0, "", U857-T857), "")</f>
        <v/>
      </c>
      <c r="W857" s="162" t="s">
        <v>333</v>
      </c>
      <c r="X857" s="1" t="s">
        <v>168</v>
      </c>
      <c r="Y857" s="162" t="s">
        <v>1246</v>
      </c>
      <c r="Z857" s="269">
        <v>279.35000000000002</v>
      </c>
      <c r="AA857" s="169">
        <f>Tabela13[[#This Row],[VALOR/UN]]*Tabela13[[#This Row],[QUAN]]</f>
        <v>279.35000000000002</v>
      </c>
      <c r="AB857" s="251" t="str">
        <f>IFERROR(Tabela13[[#This Row],[TOTAL]]/Tabela13[[#This Row],[Km Rodado]],"")</f>
        <v/>
      </c>
    </row>
    <row r="858" spans="1:28" hidden="1">
      <c r="A858" s="30">
        <v>2553</v>
      </c>
      <c r="B858" s="30" t="s">
        <v>1226</v>
      </c>
      <c r="C858" s="30" t="s">
        <v>1227</v>
      </c>
      <c r="D858" s="53">
        <v>45320</v>
      </c>
      <c r="F858" s="7" t="s">
        <v>344</v>
      </c>
      <c r="G858" s="1" t="s">
        <v>58</v>
      </c>
      <c r="H858" s="1" t="s">
        <v>12</v>
      </c>
      <c r="I858" s="351" t="s">
        <v>165</v>
      </c>
      <c r="J858" s="162">
        <v>1</v>
      </c>
      <c r="K858" s="1">
        <v>15</v>
      </c>
      <c r="L858" s="1" t="s">
        <v>22</v>
      </c>
      <c r="M858" s="1" t="s">
        <v>75</v>
      </c>
      <c r="N858" s="1" t="s">
        <v>170</v>
      </c>
      <c r="O858" s="1" t="s">
        <v>1244</v>
      </c>
      <c r="P858" s="1" t="s">
        <v>69</v>
      </c>
      <c r="Q858" s="1" t="s">
        <v>77</v>
      </c>
      <c r="R858" s="24" t="s">
        <v>1041</v>
      </c>
      <c r="S858" s="45">
        <v>119500</v>
      </c>
      <c r="V858" s="165" t="str">
        <f>IFERROR(IF(U858-T858 &lt;= 0, "", U858-T858), "")</f>
        <v/>
      </c>
      <c r="W858" s="162" t="s">
        <v>333</v>
      </c>
      <c r="X858" s="1" t="s">
        <v>168</v>
      </c>
      <c r="Y858" s="162" t="s">
        <v>1246</v>
      </c>
      <c r="Z858" s="269">
        <v>279.35000000000002</v>
      </c>
      <c r="AA858" s="169">
        <f>Tabela13[[#This Row],[VALOR/UN]]*Tabela13[[#This Row],[QUAN]]</f>
        <v>279.35000000000002</v>
      </c>
      <c r="AB858" s="251" t="str">
        <f>IFERROR(Tabela13[[#This Row],[TOTAL]]/Tabela13[[#This Row],[Km Rodado]],"")</f>
        <v/>
      </c>
    </row>
    <row r="859" spans="1:28" hidden="1">
      <c r="A859" s="30">
        <v>2554</v>
      </c>
      <c r="B859" s="30" t="s">
        <v>1226</v>
      </c>
      <c r="C859" s="30" t="s">
        <v>1227</v>
      </c>
      <c r="D859" s="53">
        <v>45320</v>
      </c>
      <c r="F859" s="7" t="s">
        <v>344</v>
      </c>
      <c r="G859" s="1" t="s">
        <v>58</v>
      </c>
      <c r="H859" s="1" t="s">
        <v>12</v>
      </c>
      <c r="I859" s="351" t="s">
        <v>165</v>
      </c>
      <c r="J859" s="162">
        <v>1</v>
      </c>
      <c r="K859" s="1">
        <v>15</v>
      </c>
      <c r="L859" s="1" t="s">
        <v>24</v>
      </c>
      <c r="M859" s="1" t="s">
        <v>75</v>
      </c>
      <c r="N859" s="1" t="s">
        <v>170</v>
      </c>
      <c r="O859" s="1" t="s">
        <v>1244</v>
      </c>
      <c r="P859" s="1" t="s">
        <v>69</v>
      </c>
      <c r="Q859" s="1" t="s">
        <v>77</v>
      </c>
      <c r="R859" s="24" t="s">
        <v>1041</v>
      </c>
      <c r="S859" s="45">
        <v>119500</v>
      </c>
      <c r="V859" s="165" t="str">
        <f>IFERROR(IF(U859-T859 &lt;= 0, "", U859-T859), "")</f>
        <v/>
      </c>
      <c r="W859" s="162" t="s">
        <v>333</v>
      </c>
      <c r="X859" s="1" t="s">
        <v>168</v>
      </c>
      <c r="Y859" s="162" t="s">
        <v>1246</v>
      </c>
      <c r="Z859" s="269">
        <v>279.35000000000002</v>
      </c>
      <c r="AA859" s="169">
        <f>Tabela13[[#This Row],[VALOR/UN]]*Tabela13[[#This Row],[QUAN]]</f>
        <v>279.35000000000002</v>
      </c>
      <c r="AB859" s="251" t="str">
        <f>IFERROR(Tabela13[[#This Row],[TOTAL]]/Tabela13[[#This Row],[Km Rodado]],"")</f>
        <v/>
      </c>
    </row>
    <row r="860" spans="1:28" hidden="1">
      <c r="A860" s="30">
        <v>2555</v>
      </c>
      <c r="B860" s="30" t="s">
        <v>1226</v>
      </c>
      <c r="C860" s="30" t="s">
        <v>1227</v>
      </c>
      <c r="D860" s="53">
        <v>45320</v>
      </c>
      <c r="F860" s="7" t="s">
        <v>344</v>
      </c>
      <c r="G860" s="1" t="s">
        <v>58</v>
      </c>
      <c r="H860" s="1" t="s">
        <v>12</v>
      </c>
      <c r="I860" s="351" t="s">
        <v>165</v>
      </c>
      <c r="J860" s="162">
        <v>1</v>
      </c>
      <c r="K860" s="1">
        <v>15</v>
      </c>
      <c r="L860" s="1" t="s">
        <v>24</v>
      </c>
      <c r="M860" s="1" t="s">
        <v>75</v>
      </c>
      <c r="N860" s="1" t="s">
        <v>170</v>
      </c>
      <c r="O860" s="1" t="s">
        <v>1244</v>
      </c>
      <c r="P860" s="1" t="s">
        <v>69</v>
      </c>
      <c r="Q860" s="1" t="s">
        <v>77</v>
      </c>
      <c r="R860" s="24" t="s">
        <v>1041</v>
      </c>
      <c r="S860" s="45">
        <v>119500</v>
      </c>
      <c r="V860" s="165" t="str">
        <f>IFERROR(IF(U860-T860 &lt;= 0, "", U860-T860), "")</f>
        <v/>
      </c>
      <c r="W860" s="162" t="s">
        <v>333</v>
      </c>
      <c r="X860" s="1" t="s">
        <v>168</v>
      </c>
      <c r="Y860" s="162" t="s">
        <v>1246</v>
      </c>
      <c r="Z860" s="269">
        <v>279.35000000000002</v>
      </c>
      <c r="AA860" s="169">
        <f>Tabela13[[#This Row],[VALOR/UN]]*Tabela13[[#This Row],[QUAN]]</f>
        <v>279.35000000000002</v>
      </c>
      <c r="AB860" s="251" t="str">
        <f>IFERROR(Tabela13[[#This Row],[TOTAL]]/Tabela13[[#This Row],[Km Rodado]],"")</f>
        <v/>
      </c>
    </row>
    <row r="861" spans="1:28" hidden="1">
      <c r="A861" s="30" t="s">
        <v>1330</v>
      </c>
      <c r="B861" s="30" t="s">
        <v>1331</v>
      </c>
      <c r="C861" s="30" t="s">
        <v>1197</v>
      </c>
      <c r="D861" s="53">
        <v>45322</v>
      </c>
      <c r="E861" s="53" t="s">
        <v>700</v>
      </c>
      <c r="F861" s="7" t="s">
        <v>344</v>
      </c>
      <c r="G861" s="1" t="s">
        <v>58</v>
      </c>
      <c r="H861" s="1" t="s">
        <v>12</v>
      </c>
      <c r="I861" s="351" t="s">
        <v>111</v>
      </c>
      <c r="J861" s="1">
        <v>2</v>
      </c>
      <c r="K861" s="1">
        <v>16</v>
      </c>
      <c r="L861" s="1" t="s">
        <v>24</v>
      </c>
      <c r="M861" s="1" t="s">
        <v>143</v>
      </c>
      <c r="N861" s="1" t="s">
        <v>1332</v>
      </c>
      <c r="O861" s="1" t="s">
        <v>1333</v>
      </c>
      <c r="P861" s="1" t="s">
        <v>69</v>
      </c>
      <c r="Q861" s="1" t="s">
        <v>144</v>
      </c>
      <c r="R861" s="24" t="s">
        <v>1334</v>
      </c>
      <c r="S861" s="47">
        <v>331576</v>
      </c>
      <c r="T861" s="47" t="s">
        <v>700</v>
      </c>
      <c r="U861" s="47"/>
      <c r="V861" s="45" t="str">
        <f>IFERROR(IF(U861-T861 &lt;= 0, "", U861-T861), "")</f>
        <v/>
      </c>
      <c r="W861" s="1" t="s">
        <v>65</v>
      </c>
      <c r="X861" s="1" t="s">
        <v>194</v>
      </c>
      <c r="Y861" s="258" t="s">
        <v>1335</v>
      </c>
      <c r="Z861" s="233">
        <v>549</v>
      </c>
      <c r="AA861" s="179">
        <f>Tabela13[[#This Row],[VALOR/UN]]*Tabela13[[#This Row],[QUAN]]</f>
        <v>1098</v>
      </c>
      <c r="AB861" s="251" t="str">
        <f>IFERROR(Tabela13[[#This Row],[TOTAL]]/Tabela13[[#This Row],[Km Rodado]],"")</f>
        <v/>
      </c>
    </row>
    <row r="862" spans="1:28" hidden="1">
      <c r="A862" s="30" t="s">
        <v>1336</v>
      </c>
      <c r="B862" s="30" t="s">
        <v>1337</v>
      </c>
      <c r="C862" s="30" t="s">
        <v>1197</v>
      </c>
      <c r="D862" s="53">
        <v>45322</v>
      </c>
      <c r="E862" s="53" t="s">
        <v>700</v>
      </c>
      <c r="F862" s="7" t="s">
        <v>344</v>
      </c>
      <c r="G862" s="1" t="s">
        <v>58</v>
      </c>
      <c r="H862" s="1" t="s">
        <v>12</v>
      </c>
      <c r="I862" s="351" t="s">
        <v>111</v>
      </c>
      <c r="J862" s="1">
        <v>2</v>
      </c>
      <c r="K862" s="1">
        <v>16</v>
      </c>
      <c r="L862" s="1" t="s">
        <v>24</v>
      </c>
      <c r="M862" s="1" t="s">
        <v>143</v>
      </c>
      <c r="N862" s="1" t="s">
        <v>1332</v>
      </c>
      <c r="O862" s="1" t="s">
        <v>1333</v>
      </c>
      <c r="P862" s="1" t="s">
        <v>69</v>
      </c>
      <c r="Q862" s="1" t="s">
        <v>144</v>
      </c>
      <c r="R862" s="24" t="s">
        <v>1334</v>
      </c>
      <c r="S862" s="47">
        <v>331576</v>
      </c>
      <c r="T862" s="47" t="s">
        <v>700</v>
      </c>
      <c r="U862" s="47"/>
      <c r="V862" s="45" t="str">
        <f>IFERROR(IF(U862-T862 &lt;= 0, "", U862-T862), "")</f>
        <v/>
      </c>
      <c r="W862" s="1" t="s">
        <v>65</v>
      </c>
      <c r="X862" s="1" t="s">
        <v>194</v>
      </c>
      <c r="Y862" s="258" t="s">
        <v>1335</v>
      </c>
      <c r="Z862" s="233">
        <v>549</v>
      </c>
      <c r="AA862" s="179">
        <f>Tabela13[[#This Row],[VALOR/UN]]*Tabela13[[#This Row],[QUAN]]</f>
        <v>1098</v>
      </c>
      <c r="AB862" s="251" t="str">
        <f>IFERROR(Tabela13[[#This Row],[TOTAL]]/Tabela13[[#This Row],[Km Rodado]],"")</f>
        <v/>
      </c>
    </row>
    <row r="863" spans="1:28" hidden="1">
      <c r="A863" s="30" t="s">
        <v>1338</v>
      </c>
      <c r="B863" s="30" t="s">
        <v>1166</v>
      </c>
      <c r="C863" s="30" t="s">
        <v>1197</v>
      </c>
      <c r="D863" s="53">
        <v>45322</v>
      </c>
      <c r="E863" s="53" t="s">
        <v>700</v>
      </c>
      <c r="F863" s="7" t="s">
        <v>344</v>
      </c>
      <c r="G863" s="1" t="s">
        <v>58</v>
      </c>
      <c r="H863" s="1" t="s">
        <v>12</v>
      </c>
      <c r="I863" s="351" t="s">
        <v>111</v>
      </c>
      <c r="J863" s="1">
        <v>2</v>
      </c>
      <c r="K863" s="1">
        <v>16</v>
      </c>
      <c r="L863" s="1" t="s">
        <v>22</v>
      </c>
      <c r="M863" s="1" t="s">
        <v>143</v>
      </c>
      <c r="N863" s="1" t="s">
        <v>1332</v>
      </c>
      <c r="O863" s="1" t="s">
        <v>1333</v>
      </c>
      <c r="P863" s="1" t="s">
        <v>69</v>
      </c>
      <c r="Q863" s="1" t="s">
        <v>144</v>
      </c>
      <c r="R863" s="24" t="s">
        <v>1334</v>
      </c>
      <c r="S863" s="47">
        <v>331576</v>
      </c>
      <c r="T863" s="47" t="s">
        <v>700</v>
      </c>
      <c r="U863" s="47"/>
      <c r="V863" s="45" t="str">
        <f>IFERROR(IF(U863-T863 &lt;= 0, "", U863-T863), "")</f>
        <v/>
      </c>
      <c r="W863" s="1" t="s">
        <v>65</v>
      </c>
      <c r="X863" s="1" t="s">
        <v>194</v>
      </c>
      <c r="Y863" s="258" t="s">
        <v>1335</v>
      </c>
      <c r="Z863" s="233">
        <v>549</v>
      </c>
      <c r="AA863" s="179">
        <f>Tabela13[[#This Row],[VALOR/UN]]*Tabela13[[#This Row],[QUAN]]</f>
        <v>1098</v>
      </c>
      <c r="AB863" s="251" t="str">
        <f>IFERROR(Tabela13[[#This Row],[TOTAL]]/Tabela13[[#This Row],[Km Rodado]],"")</f>
        <v/>
      </c>
    </row>
    <row r="864" spans="1:28" hidden="1">
      <c r="A864" s="30" t="s">
        <v>1339</v>
      </c>
      <c r="B864" s="30" t="s">
        <v>415</v>
      </c>
      <c r="C864" s="30" t="s">
        <v>1197</v>
      </c>
      <c r="D864" s="53">
        <v>45322</v>
      </c>
      <c r="E864" s="53" t="s">
        <v>700</v>
      </c>
      <c r="F864" s="7" t="s">
        <v>344</v>
      </c>
      <c r="G864" s="1" t="s">
        <v>58</v>
      </c>
      <c r="H864" s="1" t="s">
        <v>5</v>
      </c>
      <c r="I864" s="351" t="s">
        <v>80</v>
      </c>
      <c r="J864" s="1">
        <v>2</v>
      </c>
      <c r="K864" s="1">
        <v>14</v>
      </c>
      <c r="L864" s="1" t="s">
        <v>22</v>
      </c>
      <c r="M864" s="1" t="s">
        <v>84</v>
      </c>
      <c r="N864" s="1" t="s">
        <v>153</v>
      </c>
      <c r="O864" s="1" t="s">
        <v>154</v>
      </c>
      <c r="P864" s="1" t="s">
        <v>69</v>
      </c>
      <c r="Q864" s="1" t="s">
        <v>87</v>
      </c>
      <c r="R864" s="24" t="s">
        <v>227</v>
      </c>
      <c r="S864" s="47">
        <v>89084</v>
      </c>
      <c r="T864" s="47" t="s">
        <v>700</v>
      </c>
      <c r="U864" s="47"/>
      <c r="V864" s="45" t="str">
        <f>IFERROR(IF(U864-T864 &lt;= 0, "", U864-T864), "")</f>
        <v/>
      </c>
      <c r="W864" s="1" t="s">
        <v>333</v>
      </c>
      <c r="X864" s="1" t="s">
        <v>194</v>
      </c>
      <c r="Y864" s="258" t="s">
        <v>1335</v>
      </c>
      <c r="Z864" s="233">
        <v>549</v>
      </c>
      <c r="AA864" s="179">
        <f>Tabela13[[#This Row],[VALOR/UN]]*Tabela13[[#This Row],[QUAN]]</f>
        <v>1098</v>
      </c>
      <c r="AB864" s="251" t="str">
        <f>IFERROR(Tabela13[[#This Row],[TOTAL]]/Tabela13[[#This Row],[Km Rodado]],"")</f>
        <v/>
      </c>
    </row>
    <row r="865" spans="1:28" hidden="1">
      <c r="A865" s="30" t="s">
        <v>1340</v>
      </c>
      <c r="B865" s="30" t="s">
        <v>1284</v>
      </c>
      <c r="C865" s="30" t="s">
        <v>1197</v>
      </c>
      <c r="D865" s="53">
        <v>45322</v>
      </c>
      <c r="E865" s="53">
        <v>45337</v>
      </c>
      <c r="F865" s="7" t="s">
        <v>344</v>
      </c>
      <c r="G865" s="1" t="s">
        <v>58</v>
      </c>
      <c r="H865" s="1" t="s">
        <v>14</v>
      </c>
      <c r="I865" s="351" t="s">
        <v>132</v>
      </c>
      <c r="J865" s="1">
        <v>2</v>
      </c>
      <c r="K865" s="1">
        <v>16</v>
      </c>
      <c r="L865" s="1" t="s">
        <v>22</v>
      </c>
      <c r="M865" s="1" t="s">
        <v>60</v>
      </c>
      <c r="N865" s="1" t="s">
        <v>1235</v>
      </c>
      <c r="O865" s="1" t="s">
        <v>1236</v>
      </c>
      <c r="P865" s="1" t="s">
        <v>69</v>
      </c>
      <c r="Q865" s="1" t="s">
        <v>1008</v>
      </c>
      <c r="R865" s="24" t="s">
        <v>705</v>
      </c>
      <c r="S865" s="47">
        <v>87892</v>
      </c>
      <c r="T865" s="47">
        <v>88538</v>
      </c>
      <c r="U865" s="47"/>
      <c r="V865" s="45" t="str">
        <f>IFERROR(IF(U865-T865 &lt;= 0, "", U865-T865), "")</f>
        <v/>
      </c>
      <c r="X865" s="1" t="s">
        <v>155</v>
      </c>
      <c r="Y865" s="258">
        <v>1409</v>
      </c>
      <c r="Z865" s="233">
        <v>519.05999999999995</v>
      </c>
      <c r="AA865" s="179">
        <f>Tabela13[[#This Row],[VALOR/UN]]*Tabela13[[#This Row],[QUAN]]</f>
        <v>1038.1199999999999</v>
      </c>
      <c r="AB865" s="251" t="str">
        <f>IFERROR(Tabela13[[#This Row],[TOTAL]]/Tabela13[[#This Row],[Km Rodado]],"")</f>
        <v/>
      </c>
    </row>
    <row r="866" spans="1:28" hidden="1">
      <c r="A866" s="30" t="s">
        <v>1341</v>
      </c>
      <c r="B866" s="30" t="s">
        <v>1284</v>
      </c>
      <c r="C866" s="186" t="s">
        <v>1197</v>
      </c>
      <c r="D866" s="53">
        <v>45327</v>
      </c>
      <c r="E866" s="53">
        <v>45338</v>
      </c>
      <c r="F866" s="7" t="s">
        <v>471</v>
      </c>
      <c r="G866" s="1" t="s">
        <v>58</v>
      </c>
      <c r="H866" s="1" t="s">
        <v>5</v>
      </c>
      <c r="I866" s="351" t="s">
        <v>59</v>
      </c>
      <c r="J866" s="1">
        <v>2</v>
      </c>
      <c r="K866" s="1">
        <v>16</v>
      </c>
      <c r="L866" s="1" t="s">
        <v>24</v>
      </c>
      <c r="M866" s="1" t="s">
        <v>60</v>
      </c>
      <c r="N866" s="1" t="s">
        <v>1235</v>
      </c>
      <c r="O866" s="1" t="s">
        <v>1236</v>
      </c>
      <c r="P866" s="1" t="s">
        <v>69</v>
      </c>
      <c r="Q866" s="1" t="s">
        <v>1008</v>
      </c>
      <c r="R866" s="24" t="s">
        <v>385</v>
      </c>
      <c r="S866" s="47">
        <v>50688</v>
      </c>
      <c r="T866" s="47">
        <v>174066</v>
      </c>
      <c r="U866" s="47"/>
      <c r="V866" s="45" t="str">
        <f>IFERROR(IF(U866-T866 &lt;= 0, "", U866-T866), "")</f>
        <v/>
      </c>
      <c r="X866" s="1" t="s">
        <v>155</v>
      </c>
      <c r="Y866" s="258">
        <v>1409</v>
      </c>
      <c r="Z866" s="233">
        <v>519.05999999999995</v>
      </c>
      <c r="AA866" s="179">
        <f>Tabela13[[#This Row],[VALOR/UN]]*Tabela13[[#This Row],[QUAN]]</f>
        <v>1038.1199999999999</v>
      </c>
      <c r="AB866" s="251" t="str">
        <f>IFERROR(Tabela13[[#This Row],[TOTAL]]/Tabela13[[#This Row],[Km Rodado]],"")</f>
        <v/>
      </c>
    </row>
    <row r="867" spans="1:28" hidden="1">
      <c r="A867" s="30" t="s">
        <v>1342</v>
      </c>
      <c r="B867" s="30" t="s">
        <v>1343</v>
      </c>
      <c r="C867" s="30" t="s">
        <v>1197</v>
      </c>
      <c r="D867" s="53">
        <v>45327</v>
      </c>
      <c r="E867" s="53" t="s">
        <v>700</v>
      </c>
      <c r="F867" s="7" t="s">
        <v>471</v>
      </c>
      <c r="G867" s="1" t="s">
        <v>58</v>
      </c>
      <c r="H867" s="1" t="s">
        <v>5</v>
      </c>
      <c r="I867" s="351" t="s">
        <v>59</v>
      </c>
      <c r="J867" s="1">
        <v>2</v>
      </c>
      <c r="K867" s="1" t="s">
        <v>7</v>
      </c>
      <c r="L867" s="1" t="s">
        <v>24</v>
      </c>
      <c r="M867" s="1" t="s">
        <v>133</v>
      </c>
      <c r="N867" s="1" t="s">
        <v>181</v>
      </c>
      <c r="O867" s="1" t="s">
        <v>1344</v>
      </c>
      <c r="P867" s="1" t="s">
        <v>69</v>
      </c>
      <c r="Q867" s="1" t="s">
        <v>136</v>
      </c>
      <c r="R867" s="24" t="s">
        <v>1345</v>
      </c>
      <c r="S867" s="47">
        <v>173994</v>
      </c>
      <c r="T867" s="47" t="s">
        <v>700</v>
      </c>
      <c r="U867" s="47"/>
      <c r="V867" s="45" t="str">
        <f>IFERROR(IF(U867-T867 &lt;= 0, "", U867-T867), "")</f>
        <v/>
      </c>
      <c r="X867" s="1" t="s">
        <v>194</v>
      </c>
      <c r="Y867" s="258">
        <v>152388</v>
      </c>
      <c r="Z867" s="233">
        <v>699</v>
      </c>
      <c r="AA867" s="179">
        <f>Tabela13[[#This Row],[VALOR/UN]]*Tabela13[[#This Row],[QUAN]]</f>
        <v>1398</v>
      </c>
      <c r="AB867" s="251" t="str">
        <f>IFERROR(Tabela13[[#This Row],[TOTAL]]/Tabela13[[#This Row],[Km Rodado]],"")</f>
        <v/>
      </c>
    </row>
    <row r="868" spans="1:28" hidden="1">
      <c r="A868" s="30" t="s">
        <v>1346</v>
      </c>
      <c r="B868" s="30" t="s">
        <v>1347</v>
      </c>
      <c r="C868" s="30" t="s">
        <v>1197</v>
      </c>
      <c r="D868" s="53">
        <v>45327</v>
      </c>
      <c r="E868" s="53" t="s">
        <v>700</v>
      </c>
      <c r="F868" s="7" t="s">
        <v>471</v>
      </c>
      <c r="G868" s="1" t="s">
        <v>58</v>
      </c>
      <c r="H868" s="1" t="s">
        <v>9</v>
      </c>
      <c r="I868" s="351" t="s">
        <v>72</v>
      </c>
      <c r="J868" s="1">
        <v>2</v>
      </c>
      <c r="K868" s="1">
        <v>16</v>
      </c>
      <c r="L868" s="1" t="s">
        <v>22</v>
      </c>
      <c r="M868" s="1" t="s">
        <v>60</v>
      </c>
      <c r="N868" s="1" t="s">
        <v>67</v>
      </c>
      <c r="O868" s="1" t="s">
        <v>68</v>
      </c>
      <c r="P868" s="1" t="s">
        <v>69</v>
      </c>
      <c r="Q868" s="1" t="s">
        <v>1008</v>
      </c>
      <c r="R868" s="24" t="s">
        <v>1348</v>
      </c>
      <c r="S868" s="47">
        <v>125358</v>
      </c>
      <c r="T868" s="47" t="s">
        <v>700</v>
      </c>
      <c r="U868" s="47"/>
      <c r="V868" s="45" t="str">
        <f>IFERROR(IF(U868-T868 &lt;= 0, "", U868-T868), "")</f>
        <v/>
      </c>
      <c r="X868" s="1" t="s">
        <v>71</v>
      </c>
      <c r="Y868" s="258">
        <v>1883</v>
      </c>
      <c r="Z868" s="233">
        <v>547</v>
      </c>
      <c r="AA868" s="179">
        <f>Tabela13[[#This Row],[VALOR/UN]]*Tabela13[[#This Row],[QUAN]]</f>
        <v>1094</v>
      </c>
      <c r="AB868" s="251" t="str">
        <f>IFERROR(Tabela13[[#This Row],[TOTAL]]/Tabela13[[#This Row],[Km Rodado]],"")</f>
        <v/>
      </c>
    </row>
    <row r="869" spans="1:28" hidden="1">
      <c r="A869" s="30" t="s">
        <v>1349</v>
      </c>
      <c r="B869" s="30" t="s">
        <v>1166</v>
      </c>
      <c r="C869" s="30" t="s">
        <v>1197</v>
      </c>
      <c r="D869" s="53">
        <v>45327</v>
      </c>
      <c r="E869" s="53" t="s">
        <v>700</v>
      </c>
      <c r="F869" s="7" t="s">
        <v>471</v>
      </c>
      <c r="G869" s="1" t="s">
        <v>58</v>
      </c>
      <c r="H869" s="1" t="s">
        <v>5</v>
      </c>
      <c r="I869" s="351" t="s">
        <v>80</v>
      </c>
      <c r="J869" s="1">
        <v>2</v>
      </c>
      <c r="K869" s="1">
        <v>15</v>
      </c>
      <c r="L869" s="1" t="s">
        <v>22</v>
      </c>
      <c r="M869" s="1" t="s">
        <v>75</v>
      </c>
      <c r="N869" s="1" t="s">
        <v>153</v>
      </c>
      <c r="O869" s="1" t="s">
        <v>474</v>
      </c>
      <c r="P869" s="1" t="s">
        <v>69</v>
      </c>
      <c r="Q869" s="1" t="s">
        <v>77</v>
      </c>
      <c r="R869" s="24" t="s">
        <v>1350</v>
      </c>
      <c r="S869" s="47">
        <v>45927</v>
      </c>
      <c r="T869" s="47" t="s">
        <v>700</v>
      </c>
      <c r="U869" s="47"/>
      <c r="V869" s="45" t="str">
        <f>IFERROR(IF(U869-T869 &lt;= 0, "", U869-T869), "")</f>
        <v/>
      </c>
      <c r="W869" s="1" t="s">
        <v>65</v>
      </c>
      <c r="X869" s="1" t="s">
        <v>155</v>
      </c>
      <c r="Y869" s="258" t="s">
        <v>1306</v>
      </c>
      <c r="Z869" s="233">
        <v>274.99</v>
      </c>
      <c r="AA869" s="179">
        <f>Tabela13[[#This Row],[VALOR/UN]]*Tabela13[[#This Row],[QUAN]]</f>
        <v>549.98</v>
      </c>
      <c r="AB869" s="251" t="str">
        <f>IFERROR(Tabela13[[#This Row],[TOTAL]]/Tabela13[[#This Row],[Km Rodado]],"")</f>
        <v/>
      </c>
    </row>
    <row r="870" spans="1:28" hidden="1">
      <c r="A870" s="30" t="s">
        <v>1351</v>
      </c>
      <c r="B870" s="30" t="s">
        <v>1352</v>
      </c>
      <c r="C870" s="30" t="s">
        <v>1197</v>
      </c>
      <c r="D870" s="53">
        <v>45327</v>
      </c>
      <c r="E870" s="53">
        <v>45328</v>
      </c>
      <c r="F870" s="7" t="s">
        <v>471</v>
      </c>
      <c r="G870" s="1" t="s">
        <v>58</v>
      </c>
      <c r="H870" s="1" t="s">
        <v>5</v>
      </c>
      <c r="I870" s="351" t="s">
        <v>96</v>
      </c>
      <c r="J870" s="1">
        <v>2</v>
      </c>
      <c r="K870" s="1">
        <v>15</v>
      </c>
      <c r="L870" s="1" t="s">
        <v>24</v>
      </c>
      <c r="M870" s="1" t="s">
        <v>75</v>
      </c>
      <c r="N870" s="1" t="s">
        <v>153</v>
      </c>
      <c r="O870" s="1" t="s">
        <v>474</v>
      </c>
      <c r="P870" s="1" t="s">
        <v>69</v>
      </c>
      <c r="Q870" s="1" t="s">
        <v>77</v>
      </c>
      <c r="R870" s="24" t="s">
        <v>572</v>
      </c>
      <c r="S870" s="47">
        <v>74125</v>
      </c>
      <c r="T870" s="47">
        <v>75791</v>
      </c>
      <c r="U870" s="47"/>
      <c r="V870" s="45" t="str">
        <f>IFERROR(IF(U870-T870 &lt;= 0, "", U870-T870), "")</f>
        <v/>
      </c>
      <c r="W870" s="1" t="s">
        <v>65</v>
      </c>
      <c r="X870" s="1" t="s">
        <v>155</v>
      </c>
      <c r="Y870" s="258" t="s">
        <v>1306</v>
      </c>
      <c r="Z870" s="233">
        <v>274.99</v>
      </c>
      <c r="AA870" s="179">
        <f>Tabela13[[#This Row],[VALOR/UN]]*Tabela13[[#This Row],[QUAN]]</f>
        <v>549.98</v>
      </c>
      <c r="AB870" s="251" t="str">
        <f>IFERROR(Tabela13[[#This Row],[TOTAL]]/Tabela13[[#This Row],[Km Rodado]],"")</f>
        <v/>
      </c>
    </row>
    <row r="871" spans="1:28" hidden="1">
      <c r="A871" s="30" t="s">
        <v>1353</v>
      </c>
      <c r="B871" s="30" t="s">
        <v>1166</v>
      </c>
      <c r="C871" s="30" t="s">
        <v>1197</v>
      </c>
      <c r="D871" s="53">
        <v>45327</v>
      </c>
      <c r="E871" s="53">
        <v>45328</v>
      </c>
      <c r="F871" s="7" t="s">
        <v>471</v>
      </c>
      <c r="G871" s="1" t="s">
        <v>58</v>
      </c>
      <c r="H871" s="1" t="s">
        <v>5</v>
      </c>
      <c r="I871" s="351" t="s">
        <v>96</v>
      </c>
      <c r="J871" s="1">
        <v>2</v>
      </c>
      <c r="K871" s="1">
        <v>15</v>
      </c>
      <c r="L871" s="1" t="s">
        <v>22</v>
      </c>
      <c r="M871" s="1" t="s">
        <v>75</v>
      </c>
      <c r="N871" s="1" t="s">
        <v>153</v>
      </c>
      <c r="O871" s="1" t="s">
        <v>474</v>
      </c>
      <c r="P871" s="1" t="s">
        <v>69</v>
      </c>
      <c r="Q871" s="1" t="s">
        <v>77</v>
      </c>
      <c r="R871" s="24" t="s">
        <v>572</v>
      </c>
      <c r="S871" s="47">
        <v>74125</v>
      </c>
      <c r="T871" s="47">
        <v>75791</v>
      </c>
      <c r="U871" s="47"/>
      <c r="V871" s="45" t="str">
        <f>IFERROR(IF(U871-T871 &lt;= 0, "", U871-T871), "")</f>
        <v/>
      </c>
      <c r="W871" s="1" t="s">
        <v>65</v>
      </c>
      <c r="X871" s="1" t="s">
        <v>155</v>
      </c>
      <c r="Y871" s="258" t="s">
        <v>1306</v>
      </c>
      <c r="Z871" s="233">
        <v>274.99</v>
      </c>
      <c r="AA871" s="179">
        <f>Tabela13[[#This Row],[VALOR/UN]]*Tabela13[[#This Row],[QUAN]]</f>
        <v>549.98</v>
      </c>
      <c r="AB871" s="251" t="str">
        <f>IFERROR(Tabela13[[#This Row],[TOTAL]]/Tabela13[[#This Row],[Km Rodado]],"")</f>
        <v/>
      </c>
    </row>
    <row r="872" spans="1:28" hidden="1">
      <c r="A872" s="30" t="s">
        <v>1354</v>
      </c>
      <c r="B872" s="30" t="s">
        <v>1199</v>
      </c>
      <c r="C872" s="30" t="s">
        <v>1197</v>
      </c>
      <c r="D872" s="53">
        <v>45328</v>
      </c>
      <c r="E872" s="53" t="s">
        <v>700</v>
      </c>
      <c r="F872" s="7" t="s">
        <v>471</v>
      </c>
      <c r="G872" s="1" t="s">
        <v>58</v>
      </c>
      <c r="H872" s="1" t="s">
        <v>5</v>
      </c>
      <c r="I872" s="351" t="s">
        <v>59</v>
      </c>
      <c r="J872" s="1">
        <v>2</v>
      </c>
      <c r="K872" s="1" t="s">
        <v>7</v>
      </c>
      <c r="L872" s="1" t="s">
        <v>22</v>
      </c>
      <c r="M872" s="1" t="s">
        <v>133</v>
      </c>
      <c r="N872" s="1" t="s">
        <v>181</v>
      </c>
      <c r="O872" s="1" t="s">
        <v>1161</v>
      </c>
      <c r="P872" s="1" t="s">
        <v>69</v>
      </c>
      <c r="Q872" s="1" t="s">
        <v>136</v>
      </c>
      <c r="R872" s="24" t="s">
        <v>1355</v>
      </c>
      <c r="S872" s="47">
        <v>276480</v>
      </c>
      <c r="T872" s="47" t="s">
        <v>700</v>
      </c>
      <c r="U872" s="47"/>
      <c r="V872" s="45" t="str">
        <f>IFERROR(IF(U872-T872 &lt;= 0, "", U872-T872), "")</f>
        <v/>
      </c>
      <c r="W872" s="185"/>
      <c r="X872" s="1" t="s">
        <v>155</v>
      </c>
      <c r="Y872" s="258" t="s">
        <v>1356</v>
      </c>
      <c r="Z872" s="233">
        <v>694.97</v>
      </c>
      <c r="AA872" s="179">
        <f>Tabela13[[#This Row],[VALOR/UN]]*Tabela13[[#This Row],[QUAN]]</f>
        <v>1389.94</v>
      </c>
      <c r="AB872" s="251" t="str">
        <f>IFERROR(Tabela13[[#This Row],[TOTAL]]/Tabela13[[#This Row],[Km Rodado]],"")</f>
        <v/>
      </c>
    </row>
    <row r="873" spans="1:28" hidden="1">
      <c r="A873" s="30" t="s">
        <v>1357</v>
      </c>
      <c r="B873" s="30" t="s">
        <v>1358</v>
      </c>
      <c r="C873" s="30" t="s">
        <v>1197</v>
      </c>
      <c r="D873" s="53">
        <v>45328</v>
      </c>
      <c r="E873" s="53" t="s">
        <v>700</v>
      </c>
      <c r="F873" s="7" t="s">
        <v>471</v>
      </c>
      <c r="G873" s="1" t="s">
        <v>58</v>
      </c>
      <c r="H873" s="1" t="s">
        <v>5</v>
      </c>
      <c r="I873" s="351" t="s">
        <v>59</v>
      </c>
      <c r="J873" s="1">
        <v>2</v>
      </c>
      <c r="K873" s="1" t="s">
        <v>7</v>
      </c>
      <c r="L873" s="1" t="s">
        <v>24</v>
      </c>
      <c r="M873" s="1" t="s">
        <v>133</v>
      </c>
      <c r="N873" s="1" t="s">
        <v>181</v>
      </c>
      <c r="O873" s="1" t="s">
        <v>1161</v>
      </c>
      <c r="P873" s="1" t="s">
        <v>69</v>
      </c>
      <c r="Q873" s="1" t="s">
        <v>136</v>
      </c>
      <c r="R873" s="24" t="s">
        <v>1355</v>
      </c>
      <c r="S873" s="47">
        <v>276480</v>
      </c>
      <c r="T873" s="47" t="s">
        <v>700</v>
      </c>
      <c r="U873" s="47"/>
      <c r="V873" s="45" t="str">
        <f>IFERROR(IF(U873-T873 &lt;= 0, "", U873-T873), "")</f>
        <v/>
      </c>
      <c r="X873" s="1" t="s">
        <v>155</v>
      </c>
      <c r="Y873" s="258" t="s">
        <v>1356</v>
      </c>
      <c r="Z873" s="233">
        <v>694.97</v>
      </c>
      <c r="AA873" s="179">
        <f>Tabela13[[#This Row],[VALOR/UN]]*Tabela13[[#This Row],[QUAN]]</f>
        <v>1389.94</v>
      </c>
      <c r="AB873" s="251" t="str">
        <f>IFERROR(Tabela13[[#This Row],[TOTAL]]/Tabela13[[#This Row],[Km Rodado]],"")</f>
        <v/>
      </c>
    </row>
    <row r="874" spans="1:28" hidden="1">
      <c r="A874" s="30" t="s">
        <v>1359</v>
      </c>
      <c r="B874" s="30" t="s">
        <v>1360</v>
      </c>
      <c r="C874" s="30" t="s">
        <v>1197</v>
      </c>
      <c r="D874" s="53">
        <v>45328</v>
      </c>
      <c r="E874" s="53" t="s">
        <v>700</v>
      </c>
      <c r="F874" s="7" t="s">
        <v>471</v>
      </c>
      <c r="G874" s="1" t="s">
        <v>58</v>
      </c>
      <c r="H874" s="1" t="s">
        <v>12</v>
      </c>
      <c r="I874" s="351" t="s">
        <v>74</v>
      </c>
      <c r="J874" s="1">
        <v>2</v>
      </c>
      <c r="K874" s="1">
        <v>14</v>
      </c>
      <c r="L874" s="1" t="s">
        <v>24</v>
      </c>
      <c r="M874" s="1" t="s">
        <v>84</v>
      </c>
      <c r="N874" s="1" t="s">
        <v>153</v>
      </c>
      <c r="O874" s="1" t="s">
        <v>154</v>
      </c>
      <c r="P874" s="1" t="s">
        <v>69</v>
      </c>
      <c r="Q874" s="1" t="s">
        <v>87</v>
      </c>
      <c r="R874" s="24" t="s">
        <v>890</v>
      </c>
      <c r="S874" s="47"/>
      <c r="T874" s="47" t="s">
        <v>1256</v>
      </c>
      <c r="U874" s="47"/>
      <c r="V874" s="45" t="str">
        <f>IFERROR(IF(U874-T874 &lt;= 0, "", U874-T874), "")</f>
        <v/>
      </c>
      <c r="W874" s="1" t="s">
        <v>333</v>
      </c>
      <c r="X874" s="1" t="s">
        <v>155</v>
      </c>
      <c r="Y874" s="258">
        <v>1533</v>
      </c>
      <c r="Z874" s="233">
        <v>260.89999999999998</v>
      </c>
      <c r="AA874" s="179">
        <f>Tabela13[[#This Row],[VALOR/UN]]*Tabela13[[#This Row],[QUAN]]</f>
        <v>521.79999999999995</v>
      </c>
      <c r="AB874" s="251" t="str">
        <f>IFERROR(Tabela13[[#This Row],[TOTAL]]/Tabela13[[#This Row],[Km Rodado]],"")</f>
        <v/>
      </c>
    </row>
    <row r="875" spans="1:28" hidden="1">
      <c r="A875" s="30" t="s">
        <v>1361</v>
      </c>
      <c r="B875" s="30" t="s">
        <v>1362</v>
      </c>
      <c r="C875" s="30" t="s">
        <v>1197</v>
      </c>
      <c r="D875" s="53">
        <v>45328</v>
      </c>
      <c r="E875" s="53">
        <v>45351</v>
      </c>
      <c r="F875" s="7" t="s">
        <v>471</v>
      </c>
      <c r="G875" s="1" t="s">
        <v>58</v>
      </c>
      <c r="H875" s="1" t="s">
        <v>12</v>
      </c>
      <c r="I875" s="351" t="s">
        <v>99</v>
      </c>
      <c r="J875" s="1">
        <v>2</v>
      </c>
      <c r="K875" s="1">
        <v>14</v>
      </c>
      <c r="L875" s="1" t="s">
        <v>24</v>
      </c>
      <c r="M875" s="1" t="s">
        <v>84</v>
      </c>
      <c r="N875" s="1" t="s">
        <v>153</v>
      </c>
      <c r="O875" s="1" t="s">
        <v>154</v>
      </c>
      <c r="P875" s="1" t="s">
        <v>69</v>
      </c>
      <c r="Q875" s="1" t="s">
        <v>87</v>
      </c>
      <c r="R875" s="24" t="s">
        <v>120</v>
      </c>
      <c r="S875" s="47">
        <v>159480</v>
      </c>
      <c r="T875" s="47">
        <v>163420</v>
      </c>
      <c r="U875" s="47"/>
      <c r="V875" s="45" t="str">
        <f>IFERROR(IF(U875-T875 &lt;= 0, "", U875-T875), "")</f>
        <v/>
      </c>
      <c r="W875" s="1" t="s">
        <v>333</v>
      </c>
      <c r="X875" s="1" t="s">
        <v>155</v>
      </c>
      <c r="Y875" s="258">
        <v>1533</v>
      </c>
      <c r="Z875" s="233">
        <v>260.89999999999998</v>
      </c>
      <c r="AA875" s="179">
        <f>Tabela13[[#This Row],[VALOR/UN]]*Tabela13[[#This Row],[QUAN]]</f>
        <v>521.79999999999995</v>
      </c>
      <c r="AB875" s="251" t="str">
        <f>IFERROR(Tabela13[[#This Row],[TOTAL]]/Tabela13[[#This Row],[Km Rodado]],"")</f>
        <v/>
      </c>
    </row>
    <row r="876" spans="1:28" hidden="1">
      <c r="A876" s="30" t="s">
        <v>1363</v>
      </c>
      <c r="B876" s="30" t="s">
        <v>1326</v>
      </c>
      <c r="C876" s="30" t="s">
        <v>1197</v>
      </c>
      <c r="D876" s="53">
        <v>45328</v>
      </c>
      <c r="E876" s="53">
        <v>45330</v>
      </c>
      <c r="F876" s="7" t="s">
        <v>471</v>
      </c>
      <c r="G876" s="1" t="s">
        <v>58</v>
      </c>
      <c r="H876" s="1" t="s">
        <v>12</v>
      </c>
      <c r="I876" s="351" t="s">
        <v>159</v>
      </c>
      <c r="J876" s="1">
        <v>2</v>
      </c>
      <c r="K876" s="1">
        <v>15</v>
      </c>
      <c r="L876" s="1" t="s">
        <v>22</v>
      </c>
      <c r="M876" s="1" t="s">
        <v>75</v>
      </c>
      <c r="N876" s="1" t="s">
        <v>153</v>
      </c>
      <c r="O876" s="1" t="s">
        <v>474</v>
      </c>
      <c r="P876" s="1" t="s">
        <v>69</v>
      </c>
      <c r="Q876" s="1" t="s">
        <v>77</v>
      </c>
      <c r="R876" s="24" t="s">
        <v>1364</v>
      </c>
      <c r="S876" s="47">
        <v>54425</v>
      </c>
      <c r="T876" s="47">
        <v>54985</v>
      </c>
      <c r="U876" s="47"/>
      <c r="V876" s="45" t="str">
        <f>IFERROR(IF(U876-T876 &lt;= 0, "", U876-T876), "")</f>
        <v/>
      </c>
      <c r="W876" s="1" t="s">
        <v>65</v>
      </c>
      <c r="X876" s="1" t="s">
        <v>155</v>
      </c>
      <c r="Y876" s="258" t="s">
        <v>1306</v>
      </c>
      <c r="Z876" s="233">
        <v>274.99</v>
      </c>
      <c r="AA876" s="179">
        <f>Tabela13[[#This Row],[VALOR/UN]]*Tabela13[[#This Row],[QUAN]]</f>
        <v>549.98</v>
      </c>
      <c r="AB876" s="251" t="str">
        <f>IFERROR(Tabela13[[#This Row],[TOTAL]]/Tabela13[[#This Row],[Km Rodado]],"")</f>
        <v/>
      </c>
    </row>
    <row r="877" spans="1:28" hidden="1">
      <c r="A877" s="30" t="s">
        <v>1365</v>
      </c>
      <c r="B877" s="30" t="s">
        <v>1079</v>
      </c>
      <c r="C877" s="30" t="s">
        <v>1197</v>
      </c>
      <c r="D877" s="53">
        <v>45328</v>
      </c>
      <c r="E877" s="53">
        <v>45330</v>
      </c>
      <c r="F877" s="7" t="s">
        <v>471</v>
      </c>
      <c r="G877" s="1" t="s">
        <v>58</v>
      </c>
      <c r="H877" s="1" t="s">
        <v>12</v>
      </c>
      <c r="I877" s="351" t="s">
        <v>159</v>
      </c>
      <c r="J877" s="1">
        <v>2</v>
      </c>
      <c r="K877" s="1">
        <v>15</v>
      </c>
      <c r="L877" s="1" t="s">
        <v>24</v>
      </c>
      <c r="M877" s="1" t="s">
        <v>75</v>
      </c>
      <c r="N877" s="1" t="s">
        <v>153</v>
      </c>
      <c r="O877" s="1" t="s">
        <v>474</v>
      </c>
      <c r="P877" s="1" t="s">
        <v>69</v>
      </c>
      <c r="Q877" s="1" t="s">
        <v>77</v>
      </c>
      <c r="R877" s="24" t="s">
        <v>1364</v>
      </c>
      <c r="S877" s="47">
        <v>54425</v>
      </c>
      <c r="T877" s="47">
        <v>54985</v>
      </c>
      <c r="U877" s="47"/>
      <c r="V877" s="45" t="str">
        <f>IFERROR(IF(U877-T877 &lt;= 0, "", U877-T877), "")</f>
        <v/>
      </c>
      <c r="W877" s="1" t="s">
        <v>65</v>
      </c>
      <c r="X877" s="1" t="s">
        <v>155</v>
      </c>
      <c r="Y877" s="258" t="s">
        <v>1306</v>
      </c>
      <c r="Z877" s="233">
        <v>274.99</v>
      </c>
      <c r="AA877" s="179">
        <f>Tabela13[[#This Row],[VALOR/UN]]*Tabela13[[#This Row],[QUAN]]</f>
        <v>549.98</v>
      </c>
      <c r="AB877" s="251" t="str">
        <f>IFERROR(Tabela13[[#This Row],[TOTAL]]/Tabela13[[#This Row],[Km Rodado]],"")</f>
        <v/>
      </c>
    </row>
    <row r="878" spans="1:28" hidden="1">
      <c r="A878" s="30" t="s">
        <v>1366</v>
      </c>
      <c r="B878" s="30" t="s">
        <v>1367</v>
      </c>
      <c r="C878" s="30" t="s">
        <v>1197</v>
      </c>
      <c r="D878" s="53">
        <v>45329</v>
      </c>
      <c r="E878" s="53" t="s">
        <v>700</v>
      </c>
      <c r="F878" s="7" t="s">
        <v>471</v>
      </c>
      <c r="G878" s="1" t="s">
        <v>58</v>
      </c>
      <c r="H878" s="1" t="s">
        <v>12</v>
      </c>
      <c r="I878" s="351" t="s">
        <v>74</v>
      </c>
      <c r="J878" s="1">
        <v>2</v>
      </c>
      <c r="K878" s="1">
        <v>14</v>
      </c>
      <c r="L878" s="1" t="s">
        <v>24</v>
      </c>
      <c r="M878" s="1" t="s">
        <v>458</v>
      </c>
      <c r="N878" s="1" t="s">
        <v>1235</v>
      </c>
      <c r="O878" s="1" t="s">
        <v>1236</v>
      </c>
      <c r="P878" s="1" t="s">
        <v>69</v>
      </c>
      <c r="Q878" s="1" t="s">
        <v>160</v>
      </c>
      <c r="R878" s="56" t="s">
        <v>586</v>
      </c>
      <c r="S878" s="47">
        <v>135762</v>
      </c>
      <c r="T878" s="47" t="s">
        <v>700</v>
      </c>
      <c r="U878" s="47"/>
      <c r="V878" s="45" t="str">
        <f>IFERROR(IF(U878-T878 &lt;= 0, "", U878-T878), "")</f>
        <v/>
      </c>
      <c r="X878" s="1" t="s">
        <v>220</v>
      </c>
      <c r="Y878" s="258">
        <v>52664</v>
      </c>
      <c r="Z878" s="233">
        <v>288.97000000000003</v>
      </c>
      <c r="AA878" s="179">
        <f>Tabela13[[#This Row],[VALOR/UN]]*Tabela13[[#This Row],[QUAN]]</f>
        <v>577.94000000000005</v>
      </c>
      <c r="AB878" s="251" t="str">
        <f>IFERROR(Tabela13[[#This Row],[TOTAL]]/Tabela13[[#This Row],[Km Rodado]],"")</f>
        <v/>
      </c>
    </row>
    <row r="879" spans="1:28" hidden="1">
      <c r="A879" s="30" t="s">
        <v>1368</v>
      </c>
      <c r="B879" s="30" t="s">
        <v>1369</v>
      </c>
      <c r="C879" s="30" t="s">
        <v>1197</v>
      </c>
      <c r="D879" s="53">
        <v>45329</v>
      </c>
      <c r="E879" s="53" t="s">
        <v>700</v>
      </c>
      <c r="F879" s="7" t="s">
        <v>471</v>
      </c>
      <c r="G879" s="1" t="s">
        <v>58</v>
      </c>
      <c r="H879" s="1" t="s">
        <v>12</v>
      </c>
      <c r="I879" s="351" t="s">
        <v>74</v>
      </c>
      <c r="J879" s="1">
        <v>2</v>
      </c>
      <c r="K879" s="1">
        <v>14</v>
      </c>
      <c r="L879" s="1" t="s">
        <v>22</v>
      </c>
      <c r="M879" s="1" t="s">
        <v>458</v>
      </c>
      <c r="N879" s="1" t="s">
        <v>1235</v>
      </c>
      <c r="O879" s="1" t="s">
        <v>1236</v>
      </c>
      <c r="P879" s="1" t="s">
        <v>69</v>
      </c>
      <c r="Q879" s="1" t="s">
        <v>160</v>
      </c>
      <c r="R879" s="56" t="s">
        <v>586</v>
      </c>
      <c r="S879" s="47">
        <v>135762</v>
      </c>
      <c r="T879" s="47" t="s">
        <v>700</v>
      </c>
      <c r="U879" s="47"/>
      <c r="V879" s="45" t="str">
        <f>IFERROR(IF(U879-T879 &lt;= 0, "", U879-T879), "")</f>
        <v/>
      </c>
      <c r="W879" s="1" t="s">
        <v>1370</v>
      </c>
      <c r="X879" s="1" t="s">
        <v>220</v>
      </c>
      <c r="Y879" s="258">
        <v>52664</v>
      </c>
      <c r="Z879" s="233">
        <v>288.97000000000003</v>
      </c>
      <c r="AA879" s="179">
        <f>Tabela13[[#This Row],[VALOR/UN]]*Tabela13[[#This Row],[QUAN]]</f>
        <v>577.94000000000005</v>
      </c>
      <c r="AB879" s="251" t="str">
        <f>IFERROR(Tabela13[[#This Row],[TOTAL]]/Tabela13[[#This Row],[Km Rodado]],"")</f>
        <v/>
      </c>
    </row>
    <row r="880" spans="1:28" hidden="1">
      <c r="A880" s="30" t="s">
        <v>1371</v>
      </c>
      <c r="B880" s="30" t="s">
        <v>1045</v>
      </c>
      <c r="C880" s="30" t="s">
        <v>1197</v>
      </c>
      <c r="D880" s="53">
        <v>45329</v>
      </c>
      <c r="E880" s="53" t="s">
        <v>700</v>
      </c>
      <c r="F880" s="7" t="s">
        <v>471</v>
      </c>
      <c r="G880" s="1" t="s">
        <v>58</v>
      </c>
      <c r="H880" s="1" t="s">
        <v>14</v>
      </c>
      <c r="I880" s="351" t="s">
        <v>132</v>
      </c>
      <c r="J880" s="1">
        <v>2</v>
      </c>
      <c r="K880" s="1">
        <v>16</v>
      </c>
      <c r="L880" s="1" t="s">
        <v>22</v>
      </c>
      <c r="M880" s="1" t="s">
        <v>60</v>
      </c>
      <c r="N880" s="1" t="s">
        <v>396</v>
      </c>
      <c r="O880" s="1" t="s">
        <v>397</v>
      </c>
      <c r="P880" s="1" t="s">
        <v>69</v>
      </c>
      <c r="Q880" s="1" t="s">
        <v>1008</v>
      </c>
      <c r="R880" s="24" t="s">
        <v>246</v>
      </c>
      <c r="S880" s="47">
        <v>188792</v>
      </c>
      <c r="T880" s="47" t="s">
        <v>700</v>
      </c>
      <c r="U880" s="47"/>
      <c r="V880" s="45" t="str">
        <f>IFERROR(IF(U880-T880 &lt;= 0, "", U880-T880), "")</f>
        <v/>
      </c>
      <c r="X880" s="1" t="s">
        <v>220</v>
      </c>
      <c r="Y880" s="258" t="s">
        <v>1372</v>
      </c>
      <c r="Z880" s="233">
        <v>560.6</v>
      </c>
      <c r="AA880" s="179">
        <f>Tabela13[[#This Row],[VALOR/UN]]*Tabela13[[#This Row],[QUAN]]</f>
        <v>1121.2</v>
      </c>
      <c r="AB880" s="251" t="str">
        <f>IFERROR(Tabela13[[#This Row],[TOTAL]]/Tabela13[[#This Row],[Km Rodado]],"")</f>
        <v/>
      </c>
    </row>
    <row r="881" spans="1:28" hidden="1">
      <c r="A881" s="30" t="s">
        <v>1373</v>
      </c>
      <c r="B881" s="30" t="s">
        <v>1374</v>
      </c>
      <c r="C881" s="30" t="s">
        <v>1197</v>
      </c>
      <c r="D881" s="53">
        <v>45329</v>
      </c>
      <c r="E881" s="53">
        <v>45331</v>
      </c>
      <c r="F881" s="7" t="s">
        <v>471</v>
      </c>
      <c r="G881" s="1" t="s">
        <v>58</v>
      </c>
      <c r="H881" s="1" t="s">
        <v>5</v>
      </c>
      <c r="I881" s="351" t="s">
        <v>96</v>
      </c>
      <c r="J881" s="1">
        <v>2</v>
      </c>
      <c r="K881" s="1">
        <v>16</v>
      </c>
      <c r="L881" s="1" t="s">
        <v>22</v>
      </c>
      <c r="M881" s="1" t="s">
        <v>60</v>
      </c>
      <c r="N881" s="1" t="s">
        <v>396</v>
      </c>
      <c r="O881" s="1" t="s">
        <v>397</v>
      </c>
      <c r="P881" s="1" t="s">
        <v>69</v>
      </c>
      <c r="Q881" s="1" t="s">
        <v>1008</v>
      </c>
      <c r="R881" s="24" t="s">
        <v>1151</v>
      </c>
      <c r="S881" s="47">
        <v>51530</v>
      </c>
      <c r="T881" s="47">
        <v>51621</v>
      </c>
      <c r="U881" s="47"/>
      <c r="V881" s="45" t="str">
        <f>IFERROR(IF(U881-T881 &lt;= 0, "", U881-T881), "")</f>
        <v/>
      </c>
      <c r="X881" s="1" t="s">
        <v>220</v>
      </c>
      <c r="Y881" s="258" t="s">
        <v>1372</v>
      </c>
      <c r="Z881" s="233">
        <v>560.6</v>
      </c>
      <c r="AA881" s="179">
        <f>Tabela13[[#This Row],[VALOR/UN]]*Tabela13[[#This Row],[QUAN]]</f>
        <v>1121.2</v>
      </c>
      <c r="AB881" s="251" t="str">
        <f>IFERROR(Tabela13[[#This Row],[TOTAL]]/Tabela13[[#This Row],[Km Rodado]],"")</f>
        <v/>
      </c>
    </row>
    <row r="882" spans="1:28" hidden="1">
      <c r="A882" s="30" t="s">
        <v>1375</v>
      </c>
      <c r="B882" s="30" t="s">
        <v>1374</v>
      </c>
      <c r="C882" s="30" t="s">
        <v>1197</v>
      </c>
      <c r="D882" s="53">
        <v>45336</v>
      </c>
      <c r="E882" s="53">
        <v>45351</v>
      </c>
      <c r="F882" s="7" t="s">
        <v>471</v>
      </c>
      <c r="G882" s="1" t="s">
        <v>58</v>
      </c>
      <c r="H882" s="1" t="s">
        <v>12</v>
      </c>
      <c r="I882" s="351" t="s">
        <v>111</v>
      </c>
      <c r="J882" s="1">
        <v>2</v>
      </c>
      <c r="K882" s="1">
        <v>16</v>
      </c>
      <c r="L882" s="1" t="s">
        <v>22</v>
      </c>
      <c r="M882" s="1" t="s">
        <v>60</v>
      </c>
      <c r="N882" s="1" t="s">
        <v>396</v>
      </c>
      <c r="O882" s="1" t="s">
        <v>397</v>
      </c>
      <c r="P882" s="1" t="s">
        <v>69</v>
      </c>
      <c r="Q882" s="1" t="s">
        <v>1008</v>
      </c>
      <c r="R882" s="24" t="s">
        <v>175</v>
      </c>
      <c r="S882" s="47">
        <v>171694</v>
      </c>
      <c r="T882" s="47">
        <v>173532</v>
      </c>
      <c r="U882" s="47"/>
      <c r="V882" s="45" t="str">
        <f>IFERROR(IF(U882-T882 &lt;= 0, "", U882-T882), "")</f>
        <v/>
      </c>
      <c r="X882" s="1" t="s">
        <v>220</v>
      </c>
      <c r="Y882" s="258" t="s">
        <v>1372</v>
      </c>
      <c r="Z882" s="233">
        <v>560.6</v>
      </c>
      <c r="AA882" s="179">
        <f>Tabela13[[#This Row],[VALOR/UN]]*Tabela13[[#This Row],[QUAN]]</f>
        <v>1121.2</v>
      </c>
      <c r="AB882" s="251" t="str">
        <f>IFERROR(Tabela13[[#This Row],[TOTAL]]/Tabela13[[#This Row],[Km Rodado]],"")</f>
        <v/>
      </c>
    </row>
    <row r="883" spans="1:28" hidden="1">
      <c r="A883" s="30" t="s">
        <v>1376</v>
      </c>
      <c r="B883" s="30" t="s">
        <v>1374</v>
      </c>
      <c r="C883" s="30" t="s">
        <v>1197</v>
      </c>
      <c r="D883" s="53">
        <v>45336</v>
      </c>
      <c r="E883" s="53">
        <v>45351</v>
      </c>
      <c r="F883" s="7" t="s">
        <v>471</v>
      </c>
      <c r="G883" s="1" t="s">
        <v>58</v>
      </c>
      <c r="H883" s="1" t="s">
        <v>12</v>
      </c>
      <c r="I883" s="351" t="s">
        <v>111</v>
      </c>
      <c r="J883" s="1">
        <v>2</v>
      </c>
      <c r="K883" s="1">
        <v>16</v>
      </c>
      <c r="L883" s="1" t="s">
        <v>24</v>
      </c>
      <c r="M883" s="1" t="s">
        <v>60</v>
      </c>
      <c r="N883" s="1" t="s">
        <v>396</v>
      </c>
      <c r="O883" s="1" t="s">
        <v>397</v>
      </c>
      <c r="P883" s="1" t="s">
        <v>69</v>
      </c>
      <c r="Q883" s="1" t="s">
        <v>1008</v>
      </c>
      <c r="R883" s="24" t="s">
        <v>175</v>
      </c>
      <c r="S883" s="47">
        <v>171694</v>
      </c>
      <c r="T883" s="47">
        <v>171532</v>
      </c>
      <c r="U883" s="47"/>
      <c r="V883" s="45" t="str">
        <f>IFERROR(IF(U883-T883 &lt;= 0, "", U883-T883), "")</f>
        <v/>
      </c>
      <c r="X883" s="1" t="s">
        <v>220</v>
      </c>
      <c r="Y883" s="258" t="s">
        <v>1372</v>
      </c>
      <c r="Z883" s="233">
        <v>560.6</v>
      </c>
      <c r="AA883" s="179">
        <f>Tabela13[[#This Row],[VALOR/UN]]*Tabela13[[#This Row],[QUAN]]</f>
        <v>1121.2</v>
      </c>
      <c r="AB883" s="251" t="str">
        <f>IFERROR(Tabela13[[#This Row],[TOTAL]]/Tabela13[[#This Row],[Km Rodado]],"")</f>
        <v/>
      </c>
    </row>
    <row r="884" spans="1:28" hidden="1">
      <c r="A884" s="30"/>
      <c r="B884" s="30"/>
      <c r="C884" s="30" t="s">
        <v>1197</v>
      </c>
      <c r="D884" s="53">
        <v>45336</v>
      </c>
      <c r="E884" s="53">
        <v>45336</v>
      </c>
      <c r="F884" s="7" t="s">
        <v>471</v>
      </c>
      <c r="G884" s="1" t="s">
        <v>58</v>
      </c>
      <c r="H884" s="1" t="s">
        <v>5</v>
      </c>
      <c r="I884" s="351" t="s">
        <v>80</v>
      </c>
      <c r="J884" s="1">
        <v>2</v>
      </c>
      <c r="K884" s="1">
        <v>16</v>
      </c>
      <c r="L884" s="1" t="s">
        <v>22</v>
      </c>
      <c r="M884" s="1" t="s">
        <v>60</v>
      </c>
      <c r="N884" s="1" t="s">
        <v>396</v>
      </c>
      <c r="O884" s="1" t="s">
        <v>397</v>
      </c>
      <c r="P884" s="1" t="s">
        <v>69</v>
      </c>
      <c r="Q884" s="1" t="s">
        <v>1008</v>
      </c>
      <c r="R884" s="24" t="s">
        <v>157</v>
      </c>
      <c r="S884" s="47">
        <v>110836</v>
      </c>
      <c r="T884" s="47">
        <v>110836</v>
      </c>
      <c r="U884" s="47"/>
      <c r="V884" s="45" t="str">
        <f>IFERROR(IF(U884-T884 &lt;= 0, "", U884-T884), "")</f>
        <v/>
      </c>
      <c r="X884" s="1" t="s">
        <v>220</v>
      </c>
      <c r="Y884" s="258" t="s">
        <v>1372</v>
      </c>
      <c r="Z884" s="233">
        <v>560.6</v>
      </c>
      <c r="AA884" s="179">
        <f>Tabela13[[#This Row],[VALOR/UN]]*Tabela13[[#This Row],[QUAN]]</f>
        <v>1121.2</v>
      </c>
      <c r="AB884" s="251" t="str">
        <f>IFERROR(Tabela13[[#This Row],[TOTAL]]/Tabela13[[#This Row],[Km Rodado]],"")</f>
        <v/>
      </c>
    </row>
    <row r="885" spans="1:28" hidden="1">
      <c r="A885" s="30"/>
      <c r="B885" s="30"/>
      <c r="C885" s="30" t="s">
        <v>1197</v>
      </c>
      <c r="D885" s="53">
        <v>45336</v>
      </c>
      <c r="E885" s="53">
        <v>45336</v>
      </c>
      <c r="F885" s="7" t="s">
        <v>471</v>
      </c>
      <c r="G885" s="1" t="s">
        <v>58</v>
      </c>
      <c r="H885" s="1" t="s">
        <v>5</v>
      </c>
      <c r="I885" s="351" t="s">
        <v>80</v>
      </c>
      <c r="J885" s="1">
        <v>2</v>
      </c>
      <c r="K885" s="1">
        <v>16</v>
      </c>
      <c r="L885" s="1" t="s">
        <v>24</v>
      </c>
      <c r="M885" s="1" t="s">
        <v>60</v>
      </c>
      <c r="N885" s="1" t="s">
        <v>1235</v>
      </c>
      <c r="O885" s="1" t="s">
        <v>1236</v>
      </c>
      <c r="P885" s="1" t="s">
        <v>69</v>
      </c>
      <c r="Q885" s="1" t="s">
        <v>1008</v>
      </c>
      <c r="R885" s="24" t="s">
        <v>157</v>
      </c>
      <c r="S885" s="47">
        <v>110836</v>
      </c>
      <c r="T885" s="47">
        <v>110836</v>
      </c>
      <c r="U885" s="47"/>
      <c r="V885" s="45" t="str">
        <f>IFERROR(IF(U885-T885 &lt;= 0, "", U885-T885), "")</f>
        <v/>
      </c>
      <c r="X885" s="1" t="s">
        <v>155</v>
      </c>
      <c r="Y885" s="258">
        <v>1409</v>
      </c>
      <c r="Z885" s="233">
        <v>519.05999999999995</v>
      </c>
      <c r="AA885" s="179">
        <f>Tabela13[[#This Row],[VALOR/UN]]*Tabela13[[#This Row],[QUAN]]</f>
        <v>1038.1199999999999</v>
      </c>
      <c r="AB885" s="251" t="str">
        <f>IFERROR(Tabela13[[#This Row],[TOTAL]]/Tabela13[[#This Row],[Km Rodado]],"")</f>
        <v/>
      </c>
    </row>
    <row r="886" spans="1:28" hidden="1">
      <c r="A886" s="30"/>
      <c r="B886" s="30"/>
      <c r="C886" s="30" t="s">
        <v>1197</v>
      </c>
      <c r="D886" s="53">
        <v>45336</v>
      </c>
      <c r="E886" s="53">
        <v>45342</v>
      </c>
      <c r="F886" s="7" t="s">
        <v>471</v>
      </c>
      <c r="G886" s="1" t="s">
        <v>58</v>
      </c>
      <c r="H886" s="1" t="s">
        <v>5</v>
      </c>
      <c r="I886" s="351" t="s">
        <v>80</v>
      </c>
      <c r="J886" s="1">
        <v>2</v>
      </c>
      <c r="K886" s="1">
        <v>14</v>
      </c>
      <c r="L886" s="1" t="s">
        <v>22</v>
      </c>
      <c r="M886" s="1" t="s">
        <v>84</v>
      </c>
      <c r="N886" s="1" t="s">
        <v>153</v>
      </c>
      <c r="O886" s="1" t="s">
        <v>154</v>
      </c>
      <c r="P886" s="1" t="s">
        <v>69</v>
      </c>
      <c r="Q886" s="1" t="s">
        <v>87</v>
      </c>
      <c r="R886" s="24" t="s">
        <v>1377</v>
      </c>
      <c r="S886" s="47">
        <v>66044</v>
      </c>
      <c r="T886" s="47">
        <v>66044</v>
      </c>
      <c r="U886" s="47"/>
      <c r="V886" s="45" t="str">
        <f>IFERROR(IF(U886-T886 &lt;= 0, "", U886-T886), "")</f>
        <v/>
      </c>
      <c r="W886" s="1" t="s">
        <v>333</v>
      </c>
      <c r="X886" s="1" t="s">
        <v>220</v>
      </c>
      <c r="Y886" s="258" t="s">
        <v>1378</v>
      </c>
      <c r="Z886" s="233">
        <v>260.89</v>
      </c>
      <c r="AA886" s="179">
        <f>Tabela13[[#This Row],[VALOR/UN]]*Tabela13[[#This Row],[QUAN]]</f>
        <v>521.78</v>
      </c>
      <c r="AB886" s="251" t="str">
        <f>IFERROR(Tabela13[[#This Row],[TOTAL]]/Tabela13[[#This Row],[Km Rodado]],"")</f>
        <v/>
      </c>
    </row>
    <row r="887" spans="1:28" hidden="1">
      <c r="A887" s="30" t="s">
        <v>1379</v>
      </c>
      <c r="B887" s="30" t="s">
        <v>1380</v>
      </c>
      <c r="C887" s="30" t="s">
        <v>1197</v>
      </c>
      <c r="D887" s="53">
        <v>45336</v>
      </c>
      <c r="E887" s="53" t="s">
        <v>700</v>
      </c>
      <c r="F887" s="7" t="s">
        <v>471</v>
      </c>
      <c r="G887" s="1" t="s">
        <v>58</v>
      </c>
      <c r="H887" s="1" t="s">
        <v>12</v>
      </c>
      <c r="I887" s="351" t="s">
        <v>111</v>
      </c>
      <c r="J887" s="1">
        <v>2</v>
      </c>
      <c r="K887" s="1">
        <v>15</v>
      </c>
      <c r="L887" s="1" t="s">
        <v>22</v>
      </c>
      <c r="M887" s="1" t="s">
        <v>75</v>
      </c>
      <c r="N887" s="1" t="s">
        <v>153</v>
      </c>
      <c r="O887" s="1" t="s">
        <v>474</v>
      </c>
      <c r="P887" s="1" t="s">
        <v>69</v>
      </c>
      <c r="Q887" s="1" t="s">
        <v>77</v>
      </c>
      <c r="R887" s="24" t="s">
        <v>1381</v>
      </c>
      <c r="S887" s="47">
        <v>29351</v>
      </c>
      <c r="T887" s="47" t="s">
        <v>700</v>
      </c>
      <c r="U887" s="47"/>
      <c r="V887" s="45" t="str">
        <f>IFERROR(IF(U887-T887 &lt;= 0, "", U887-T887), "")</f>
        <v/>
      </c>
      <c r="W887" s="1" t="s">
        <v>65</v>
      </c>
      <c r="X887" s="1" t="s">
        <v>155</v>
      </c>
      <c r="Y887" s="258">
        <v>1296</v>
      </c>
      <c r="Z887" s="233">
        <v>279.99</v>
      </c>
      <c r="AA887" s="179">
        <f>Tabela13[[#This Row],[VALOR/UN]]*Tabela13[[#This Row],[QUAN]]</f>
        <v>559.98</v>
      </c>
      <c r="AB887" s="251" t="str">
        <f>IFERROR(Tabela13[[#This Row],[TOTAL]]/Tabela13[[#This Row],[Km Rodado]],"")</f>
        <v/>
      </c>
    </row>
    <row r="888" spans="1:28" hidden="1">
      <c r="A888" s="30" t="s">
        <v>1382</v>
      </c>
      <c r="B888" s="30" t="s">
        <v>1328</v>
      </c>
      <c r="C888" s="30" t="s">
        <v>1197</v>
      </c>
      <c r="D888" s="53">
        <v>45336</v>
      </c>
      <c r="E888" s="53" t="s">
        <v>700</v>
      </c>
      <c r="F888" s="7" t="s">
        <v>471</v>
      </c>
      <c r="G888" s="1" t="s">
        <v>58</v>
      </c>
      <c r="H888" s="1" t="s">
        <v>12</v>
      </c>
      <c r="I888" s="351" t="s">
        <v>111</v>
      </c>
      <c r="J888" s="1">
        <v>2</v>
      </c>
      <c r="K888" s="1">
        <v>15</v>
      </c>
      <c r="L888" s="1" t="s">
        <v>24</v>
      </c>
      <c r="M888" s="1" t="s">
        <v>75</v>
      </c>
      <c r="N888" s="1" t="s">
        <v>153</v>
      </c>
      <c r="O888" s="1" t="s">
        <v>474</v>
      </c>
      <c r="P888" s="1" t="s">
        <v>69</v>
      </c>
      <c r="Q888" s="1" t="s">
        <v>77</v>
      </c>
      <c r="R888" s="24" t="s">
        <v>1381</v>
      </c>
      <c r="S888" s="47">
        <v>29351</v>
      </c>
      <c r="T888" s="47" t="s">
        <v>700</v>
      </c>
      <c r="U888" s="47"/>
      <c r="V888" s="45" t="str">
        <f>IFERROR(IF(U888-T888 &lt;= 0, "", U888-T888), "")</f>
        <v/>
      </c>
      <c r="W888" s="1" t="s">
        <v>65</v>
      </c>
      <c r="X888" s="1" t="s">
        <v>155</v>
      </c>
      <c r="Y888" s="258">
        <v>1570</v>
      </c>
      <c r="Z888" s="233">
        <v>273.63</v>
      </c>
      <c r="AA888" s="179">
        <f>Tabela13[[#This Row],[VALOR/UN]]*Tabela13[[#This Row],[QUAN]]</f>
        <v>547.26</v>
      </c>
      <c r="AB888" s="251" t="str">
        <f>IFERROR(Tabela13[[#This Row],[TOTAL]]/Tabela13[[#This Row],[Km Rodado]],"")</f>
        <v/>
      </c>
    </row>
    <row r="889" spans="1:28" hidden="1">
      <c r="A889" s="30" t="s">
        <v>1383</v>
      </c>
      <c r="B889" s="30" t="s">
        <v>1326</v>
      </c>
      <c r="C889" s="30" t="s">
        <v>1197</v>
      </c>
      <c r="D889" s="53">
        <v>45336</v>
      </c>
      <c r="E889" s="53">
        <v>45338</v>
      </c>
      <c r="F889" s="7" t="s">
        <v>471</v>
      </c>
      <c r="G889" s="1" t="s">
        <v>58</v>
      </c>
      <c r="H889" s="1" t="s">
        <v>12</v>
      </c>
      <c r="I889" s="351" t="s">
        <v>165</v>
      </c>
      <c r="J889" s="1">
        <v>2</v>
      </c>
      <c r="K889" s="1">
        <v>15</v>
      </c>
      <c r="L889" s="1" t="s">
        <v>24</v>
      </c>
      <c r="M889" s="1" t="s">
        <v>75</v>
      </c>
      <c r="N889" s="1" t="s">
        <v>153</v>
      </c>
      <c r="O889" s="1" t="s">
        <v>474</v>
      </c>
      <c r="P889" s="1" t="s">
        <v>69</v>
      </c>
      <c r="Q889" s="1" t="s">
        <v>77</v>
      </c>
      <c r="R889" s="24" t="s">
        <v>756</v>
      </c>
      <c r="S889" s="47">
        <v>60198</v>
      </c>
      <c r="T889" s="47">
        <v>60256</v>
      </c>
      <c r="U889" s="47"/>
      <c r="V889" s="45" t="str">
        <f>IFERROR(IF(U889-T889 &lt;= 0, "", U889-T889), "")</f>
        <v/>
      </c>
      <c r="W889" s="1" t="s">
        <v>65</v>
      </c>
      <c r="X889" s="1" t="s">
        <v>155</v>
      </c>
      <c r="Y889" s="258">
        <v>1570</v>
      </c>
      <c r="Z889" s="233">
        <v>273.63</v>
      </c>
      <c r="AA889" s="179">
        <f>Tabela13[[#This Row],[VALOR/UN]]*Tabela13[[#This Row],[QUAN]]</f>
        <v>547.26</v>
      </c>
      <c r="AB889" s="251" t="str">
        <f>IFERROR(Tabela13[[#This Row],[TOTAL]]/Tabela13[[#This Row],[Km Rodado]],"")</f>
        <v/>
      </c>
    </row>
    <row r="890" spans="1:28" hidden="1">
      <c r="A890" s="30" t="s">
        <v>1384</v>
      </c>
      <c r="B890" s="30" t="s">
        <v>1166</v>
      </c>
      <c r="C890" s="30" t="s">
        <v>1197</v>
      </c>
      <c r="D890" s="53">
        <v>45336</v>
      </c>
      <c r="E890" s="53">
        <v>45338</v>
      </c>
      <c r="F890" s="7" t="s">
        <v>471</v>
      </c>
      <c r="G890" s="1" t="s">
        <v>58</v>
      </c>
      <c r="H890" s="1" t="s">
        <v>12</v>
      </c>
      <c r="I890" s="351" t="s">
        <v>165</v>
      </c>
      <c r="J890" s="1">
        <v>2</v>
      </c>
      <c r="K890" s="1">
        <v>15</v>
      </c>
      <c r="L890" s="1" t="s">
        <v>22</v>
      </c>
      <c r="M890" s="1" t="s">
        <v>75</v>
      </c>
      <c r="N890" s="1" t="s">
        <v>153</v>
      </c>
      <c r="O890" s="1" t="s">
        <v>474</v>
      </c>
      <c r="P890" s="1" t="s">
        <v>69</v>
      </c>
      <c r="Q890" s="1" t="s">
        <v>77</v>
      </c>
      <c r="R890" s="24" t="s">
        <v>756</v>
      </c>
      <c r="S890" s="47">
        <v>60198</v>
      </c>
      <c r="T890" s="47">
        <v>60256</v>
      </c>
      <c r="U890" s="47"/>
      <c r="V890" s="45" t="str">
        <f>IFERROR(IF(U890-T890 &lt;= 0, "", U890-T890), "")</f>
        <v/>
      </c>
      <c r="W890" s="1" t="s">
        <v>65</v>
      </c>
      <c r="X890" s="1" t="s">
        <v>155</v>
      </c>
      <c r="Y890" s="258">
        <v>1570</v>
      </c>
      <c r="Z890" s="233">
        <v>273.63</v>
      </c>
      <c r="AA890" s="179">
        <f>Tabela13[[#This Row],[VALOR/UN]]*Tabela13[[#This Row],[QUAN]]</f>
        <v>547.26</v>
      </c>
      <c r="AB890" s="251" t="str">
        <f>IFERROR(Tabela13[[#This Row],[TOTAL]]/Tabela13[[#This Row],[Km Rodado]],"")</f>
        <v/>
      </c>
    </row>
    <row r="891" spans="1:28" hidden="1">
      <c r="A891" s="30" t="s">
        <v>1385</v>
      </c>
      <c r="B891" s="30" t="s">
        <v>1166</v>
      </c>
      <c r="C891" s="30" t="s">
        <v>1197</v>
      </c>
      <c r="D891" s="53">
        <v>45336</v>
      </c>
      <c r="E891" s="53">
        <v>45341</v>
      </c>
      <c r="F891" s="7" t="s">
        <v>471</v>
      </c>
      <c r="G891" s="1" t="s">
        <v>58</v>
      </c>
      <c r="H891" s="1" t="s">
        <v>12</v>
      </c>
      <c r="I891" s="351" t="s">
        <v>165</v>
      </c>
      <c r="J891" s="1">
        <v>2</v>
      </c>
      <c r="K891" s="1">
        <v>15</v>
      </c>
      <c r="L891" s="1" t="s">
        <v>24</v>
      </c>
      <c r="M891" s="1" t="s">
        <v>75</v>
      </c>
      <c r="N891" s="1" t="s">
        <v>153</v>
      </c>
      <c r="O891" s="1" t="s">
        <v>474</v>
      </c>
      <c r="P891" s="1" t="s">
        <v>69</v>
      </c>
      <c r="Q891" s="1" t="s">
        <v>77</v>
      </c>
      <c r="R891" s="24" t="s">
        <v>1041</v>
      </c>
      <c r="S891" s="47">
        <v>44814</v>
      </c>
      <c r="T891" s="47">
        <v>45710</v>
      </c>
      <c r="U891" s="47"/>
      <c r="V891" s="45" t="str">
        <f>IFERROR(IF(U891-T891 &lt;= 0, "", U891-T891), "")</f>
        <v/>
      </c>
      <c r="W891" s="1" t="s">
        <v>65</v>
      </c>
      <c r="X891" s="1" t="s">
        <v>155</v>
      </c>
      <c r="Y891" s="258">
        <v>1570</v>
      </c>
      <c r="Z891" s="233">
        <v>273.63</v>
      </c>
      <c r="AA891" s="179">
        <f>Tabela13[[#This Row],[VALOR/UN]]*Tabela13[[#This Row],[QUAN]]</f>
        <v>547.26</v>
      </c>
      <c r="AB891" s="251" t="str">
        <f>IFERROR(Tabela13[[#This Row],[TOTAL]]/Tabela13[[#This Row],[Km Rodado]],"")</f>
        <v/>
      </c>
    </row>
    <row r="892" spans="1:28" hidden="1">
      <c r="A892" s="30" t="s">
        <v>1386</v>
      </c>
      <c r="B892" s="30" t="s">
        <v>1328</v>
      </c>
      <c r="C892" s="30" t="s">
        <v>1197</v>
      </c>
      <c r="D892" s="53">
        <v>45336</v>
      </c>
      <c r="E892" s="53">
        <v>45341</v>
      </c>
      <c r="F892" s="7" t="s">
        <v>471</v>
      </c>
      <c r="G892" s="1" t="s">
        <v>58</v>
      </c>
      <c r="H892" s="1" t="s">
        <v>12</v>
      </c>
      <c r="I892" s="351" t="s">
        <v>165</v>
      </c>
      <c r="J892" s="1">
        <v>2</v>
      </c>
      <c r="K892" s="1">
        <v>15</v>
      </c>
      <c r="L892" s="1" t="s">
        <v>22</v>
      </c>
      <c r="M892" s="1" t="s">
        <v>75</v>
      </c>
      <c r="N892" s="1" t="s">
        <v>153</v>
      </c>
      <c r="O892" s="1" t="s">
        <v>474</v>
      </c>
      <c r="P892" s="1" t="s">
        <v>69</v>
      </c>
      <c r="Q892" s="1" t="s">
        <v>77</v>
      </c>
      <c r="R892" s="24" t="s">
        <v>1041</v>
      </c>
      <c r="S892" s="47">
        <v>44814</v>
      </c>
      <c r="T892" s="47">
        <v>45814</v>
      </c>
      <c r="U892" s="47"/>
      <c r="V892" s="45" t="str">
        <f>IFERROR(IF(U892-T892 &lt;= 0, "", U892-T892), "")</f>
        <v/>
      </c>
      <c r="W892" s="1" t="s">
        <v>65</v>
      </c>
      <c r="X892" s="1" t="s">
        <v>155</v>
      </c>
      <c r="Y892" s="258">
        <v>1570</v>
      </c>
      <c r="Z892" s="233">
        <v>273.63</v>
      </c>
      <c r="AA892" s="179">
        <f>Tabela13[[#This Row],[VALOR/UN]]*Tabela13[[#This Row],[QUAN]]</f>
        <v>547.26</v>
      </c>
      <c r="AB892" s="251" t="str">
        <f>IFERROR(Tabela13[[#This Row],[TOTAL]]/Tabela13[[#This Row],[Km Rodado]],"")</f>
        <v/>
      </c>
    </row>
    <row r="893" spans="1:28" hidden="1">
      <c r="A893" s="30" t="s">
        <v>1387</v>
      </c>
      <c r="B893" s="30" t="s">
        <v>1388</v>
      </c>
      <c r="C893" s="186" t="s">
        <v>1197</v>
      </c>
      <c r="D893" s="53">
        <v>45337</v>
      </c>
      <c r="E893" s="53">
        <v>45341</v>
      </c>
      <c r="F893" s="7" t="s">
        <v>471</v>
      </c>
      <c r="G893" s="1" t="s">
        <v>58</v>
      </c>
      <c r="H893" s="1" t="s">
        <v>12</v>
      </c>
      <c r="I893" s="351" t="s">
        <v>74</v>
      </c>
      <c r="J893" s="1">
        <v>2</v>
      </c>
      <c r="K893" s="1">
        <v>16</v>
      </c>
      <c r="L893" s="1" t="s">
        <v>24</v>
      </c>
      <c r="M893" s="1" t="s">
        <v>143</v>
      </c>
      <c r="N893" s="1" t="s">
        <v>224</v>
      </c>
      <c r="O893" s="1" t="s">
        <v>1389</v>
      </c>
      <c r="P893" s="1" t="s">
        <v>69</v>
      </c>
      <c r="Q893" s="1" t="s">
        <v>144</v>
      </c>
      <c r="R893" s="24" t="s">
        <v>472</v>
      </c>
      <c r="S893" s="47">
        <v>108101</v>
      </c>
      <c r="T893" s="47">
        <v>110348</v>
      </c>
      <c r="U893" s="47"/>
      <c r="V893" s="45" t="str">
        <f>IFERROR(IF(U893-T893 &lt;= 0, "", U893-T893), "")</f>
        <v/>
      </c>
      <c r="W893" s="1" t="s">
        <v>65</v>
      </c>
      <c r="X893" s="1" t="s">
        <v>71</v>
      </c>
      <c r="Y893" s="258" t="s">
        <v>1390</v>
      </c>
      <c r="Z893" s="233">
        <v>549</v>
      </c>
      <c r="AA893" s="179">
        <f>Tabela13[[#This Row],[VALOR/UN]]*Tabela13[[#This Row],[QUAN]]</f>
        <v>1098</v>
      </c>
      <c r="AB893" s="251" t="str">
        <f>IFERROR(Tabela13[[#This Row],[TOTAL]]/Tabela13[[#This Row],[Km Rodado]],"")</f>
        <v/>
      </c>
    </row>
    <row r="894" spans="1:28" hidden="1">
      <c r="A894" s="30" t="s">
        <v>1391</v>
      </c>
      <c r="B894" s="30" t="s">
        <v>902</v>
      </c>
      <c r="C894" s="30" t="s">
        <v>1197</v>
      </c>
      <c r="D894" s="53">
        <v>45337</v>
      </c>
      <c r="E894" s="53">
        <v>45343</v>
      </c>
      <c r="F894" s="7" t="s">
        <v>471</v>
      </c>
      <c r="G894" s="1" t="s">
        <v>58</v>
      </c>
      <c r="H894" s="1" t="s">
        <v>5</v>
      </c>
      <c r="I894" s="351" t="s">
        <v>107</v>
      </c>
      <c r="J894" s="1">
        <v>2</v>
      </c>
      <c r="K894" s="1">
        <v>16</v>
      </c>
      <c r="L894" s="1" t="s">
        <v>22</v>
      </c>
      <c r="M894" s="1" t="s">
        <v>60</v>
      </c>
      <c r="N894" s="1" t="s">
        <v>85</v>
      </c>
      <c r="O894" s="1" t="s">
        <v>86</v>
      </c>
      <c r="P894" s="1" t="s">
        <v>69</v>
      </c>
      <c r="Q894" s="1" t="s">
        <v>1008</v>
      </c>
      <c r="R894" s="205" t="s">
        <v>70</v>
      </c>
      <c r="S894" s="47">
        <v>160116</v>
      </c>
      <c r="T894" s="47">
        <v>162085</v>
      </c>
      <c r="V894" s="45" t="str">
        <f>IFERROR(IF(U894-T894 &lt;= 0, "", U894-T894), "")</f>
        <v/>
      </c>
      <c r="X894" s="1" t="s">
        <v>71</v>
      </c>
      <c r="Y894" s="258">
        <v>1169</v>
      </c>
      <c r="Z894" s="233">
        <v>729</v>
      </c>
      <c r="AA894" s="179">
        <f>Tabela13[[#This Row],[VALOR/UN]]*Tabela13[[#This Row],[QUAN]]</f>
        <v>1458</v>
      </c>
      <c r="AB894" s="251" t="str">
        <f>IFERROR(Tabela13[[#This Row],[TOTAL]]/Tabela13[[#This Row],[Km Rodado]],"")</f>
        <v/>
      </c>
    </row>
    <row r="895" spans="1:28" hidden="1">
      <c r="A895" s="30" t="s">
        <v>1392</v>
      </c>
      <c r="B895" s="30" t="s">
        <v>902</v>
      </c>
      <c r="C895" s="30" t="s">
        <v>1197</v>
      </c>
      <c r="D895" s="53">
        <v>45337</v>
      </c>
      <c r="E895" s="53">
        <v>45343</v>
      </c>
      <c r="F895" s="7" t="s">
        <v>471</v>
      </c>
      <c r="G895" s="1" t="s">
        <v>58</v>
      </c>
      <c r="H895" s="1" t="s">
        <v>5</v>
      </c>
      <c r="I895" s="351" t="s">
        <v>107</v>
      </c>
      <c r="J895" s="1">
        <v>2</v>
      </c>
      <c r="K895" s="1">
        <v>16</v>
      </c>
      <c r="L895" s="1" t="s">
        <v>24</v>
      </c>
      <c r="M895" s="1" t="s">
        <v>60</v>
      </c>
      <c r="N895" s="1" t="s">
        <v>85</v>
      </c>
      <c r="O895" s="1" t="s">
        <v>86</v>
      </c>
      <c r="P895" s="1" t="s">
        <v>69</v>
      </c>
      <c r="Q895" s="1" t="s">
        <v>1008</v>
      </c>
      <c r="R895" s="205" t="s">
        <v>70</v>
      </c>
      <c r="S895" s="47">
        <v>160116</v>
      </c>
      <c r="T895" s="47">
        <v>162085</v>
      </c>
      <c r="V895" s="45" t="str">
        <f>IFERROR(IF(U895-T895 &lt;= 0, "", U895-T895), "")</f>
        <v/>
      </c>
      <c r="X895" s="1" t="s">
        <v>71</v>
      </c>
      <c r="Y895" s="258">
        <v>1169</v>
      </c>
      <c r="Z895" s="233">
        <v>729</v>
      </c>
      <c r="AA895" s="179">
        <f>Tabela13[[#This Row],[VALOR/UN]]*Tabela13[[#This Row],[QUAN]]</f>
        <v>1458</v>
      </c>
      <c r="AB895" s="251" t="str">
        <f>IFERROR(Tabela13[[#This Row],[TOTAL]]/Tabela13[[#This Row],[Km Rodado]],"")</f>
        <v/>
      </c>
    </row>
    <row r="896" spans="1:28" hidden="1">
      <c r="A896" s="30" t="s">
        <v>1393</v>
      </c>
      <c r="B896" s="30" t="s">
        <v>1394</v>
      </c>
      <c r="C896" s="30" t="s">
        <v>1197</v>
      </c>
      <c r="D896" s="53">
        <v>45338</v>
      </c>
      <c r="E896" s="53" t="s">
        <v>700</v>
      </c>
      <c r="F896" s="7" t="s">
        <v>471</v>
      </c>
      <c r="G896" s="1" t="s">
        <v>58</v>
      </c>
      <c r="H896" s="1" t="s">
        <v>5</v>
      </c>
      <c r="I896" s="351" t="s">
        <v>59</v>
      </c>
      <c r="J896" s="1">
        <v>2</v>
      </c>
      <c r="K896" s="1" t="s">
        <v>7</v>
      </c>
      <c r="L896" s="1" t="s">
        <v>24</v>
      </c>
      <c r="M896" s="1" t="s">
        <v>133</v>
      </c>
      <c r="N896" s="1" t="s">
        <v>181</v>
      </c>
      <c r="O896" s="1" t="s">
        <v>1167</v>
      </c>
      <c r="P896" s="1" t="s">
        <v>69</v>
      </c>
      <c r="Q896" s="1" t="s">
        <v>136</v>
      </c>
      <c r="R896" s="24" t="s">
        <v>1345</v>
      </c>
      <c r="S896" s="47">
        <v>175389</v>
      </c>
      <c r="T896" s="47" t="s">
        <v>700</v>
      </c>
      <c r="U896" s="47"/>
      <c r="V896" s="45" t="str">
        <f>IFERROR(IF(U896-T896 &lt;= 0, "", U896-T896), "")</f>
        <v/>
      </c>
      <c r="X896" s="1" t="s">
        <v>155</v>
      </c>
      <c r="Y896" s="258" t="s">
        <v>1395</v>
      </c>
      <c r="Z896" s="233">
        <v>609.5</v>
      </c>
      <c r="AA896" s="179">
        <f>Tabela13[[#This Row],[VALOR/UN]]*Tabela13[[#This Row],[QUAN]]</f>
        <v>1219</v>
      </c>
      <c r="AB896" s="251" t="str">
        <f>IFERROR(Tabela13[[#This Row],[TOTAL]]/Tabela13[[#This Row],[Km Rodado]],"")</f>
        <v/>
      </c>
    </row>
    <row r="897" spans="1:28" hidden="1">
      <c r="A897" s="30" t="s">
        <v>1396</v>
      </c>
      <c r="B897" s="30" t="s">
        <v>902</v>
      </c>
      <c r="C897" s="30" t="s">
        <v>1197</v>
      </c>
      <c r="D897" s="53">
        <v>45338</v>
      </c>
      <c r="E897" s="53">
        <v>45348</v>
      </c>
      <c r="F897" s="7" t="s">
        <v>471</v>
      </c>
      <c r="G897" s="1" t="s">
        <v>58</v>
      </c>
      <c r="H897" s="1" t="s">
        <v>12</v>
      </c>
      <c r="I897" s="351" t="s">
        <v>99</v>
      </c>
      <c r="J897" s="1">
        <v>2</v>
      </c>
      <c r="K897" s="1">
        <v>16</v>
      </c>
      <c r="L897" s="1" t="s">
        <v>22</v>
      </c>
      <c r="M897" s="1" t="s">
        <v>60</v>
      </c>
      <c r="N897" s="1" t="s">
        <v>85</v>
      </c>
      <c r="O897" s="1" t="s">
        <v>86</v>
      </c>
      <c r="P897" s="1" t="s">
        <v>69</v>
      </c>
      <c r="Q897" s="1" t="s">
        <v>1008</v>
      </c>
      <c r="R897" s="156" t="s">
        <v>969</v>
      </c>
      <c r="S897" s="47">
        <v>54500</v>
      </c>
      <c r="T897" s="47">
        <v>53939</v>
      </c>
      <c r="U897" s="47"/>
      <c r="V897" s="45" t="str">
        <f>IFERROR(IF(U897-T897 &lt;= 0, "", U897-T897), "")</f>
        <v/>
      </c>
      <c r="X897" s="1" t="s">
        <v>71</v>
      </c>
      <c r="Y897" s="258">
        <v>1169</v>
      </c>
      <c r="Z897" s="233">
        <v>729</v>
      </c>
      <c r="AA897" s="179">
        <f>Tabela13[[#This Row],[VALOR/UN]]*Tabela13[[#This Row],[QUAN]]</f>
        <v>1458</v>
      </c>
      <c r="AB897" s="251" t="str">
        <f>IFERROR(Tabela13[[#This Row],[TOTAL]]/Tabela13[[#This Row],[Km Rodado]],"")</f>
        <v/>
      </c>
    </row>
    <row r="898" spans="1:28" hidden="1">
      <c r="A898" s="30" t="s">
        <v>1397</v>
      </c>
      <c r="B898" s="30" t="s">
        <v>1398</v>
      </c>
      <c r="C898" s="30" t="s">
        <v>1197</v>
      </c>
      <c r="D898" s="53">
        <v>45338</v>
      </c>
      <c r="E898" s="53">
        <v>45348</v>
      </c>
      <c r="F898" s="7" t="s">
        <v>471</v>
      </c>
      <c r="G898" s="1" t="s">
        <v>58</v>
      </c>
      <c r="H898" s="1" t="s">
        <v>12</v>
      </c>
      <c r="I898" s="351" t="s">
        <v>99</v>
      </c>
      <c r="J898" s="1">
        <v>2</v>
      </c>
      <c r="K898" s="1">
        <v>16</v>
      </c>
      <c r="L898" s="1" t="s">
        <v>24</v>
      </c>
      <c r="M898" s="1" t="s">
        <v>60</v>
      </c>
      <c r="N898" s="1" t="s">
        <v>85</v>
      </c>
      <c r="O898" s="1" t="s">
        <v>86</v>
      </c>
      <c r="P898" s="1" t="s">
        <v>69</v>
      </c>
      <c r="Q898" s="1" t="s">
        <v>1008</v>
      </c>
      <c r="R898" s="156" t="s">
        <v>969</v>
      </c>
      <c r="S898" s="47">
        <v>54500</v>
      </c>
      <c r="T898" s="47">
        <v>53939</v>
      </c>
      <c r="U898" s="47"/>
      <c r="V898" s="45" t="str">
        <f>IFERROR(IF(U898-T898 &lt;= 0, "", U898-T898), "")</f>
        <v/>
      </c>
      <c r="X898" s="1" t="s">
        <v>71</v>
      </c>
      <c r="Y898" s="258">
        <v>1169</v>
      </c>
      <c r="Z898" s="233">
        <v>729</v>
      </c>
      <c r="AA898" s="179">
        <f>Tabela13[[#This Row],[VALOR/UN]]*Tabela13[[#This Row],[QUAN]]</f>
        <v>1458</v>
      </c>
      <c r="AB898" s="251" t="str">
        <f>IFERROR(Tabela13[[#This Row],[TOTAL]]/Tabela13[[#This Row],[Km Rodado]],"")</f>
        <v/>
      </c>
    </row>
    <row r="899" spans="1:28" hidden="1">
      <c r="A899" s="30">
        <v>2535</v>
      </c>
      <c r="B899" s="30" t="s">
        <v>1399</v>
      </c>
      <c r="C899" s="30" t="s">
        <v>1227</v>
      </c>
      <c r="D899" s="53">
        <v>45340</v>
      </c>
      <c r="F899" s="7" t="s">
        <v>471</v>
      </c>
      <c r="G899" s="1" t="s">
        <v>58</v>
      </c>
      <c r="H899" s="1" t="s">
        <v>1268</v>
      </c>
      <c r="I899" s="356" t="s">
        <v>1400</v>
      </c>
      <c r="J899" s="162">
        <v>1</v>
      </c>
      <c r="K899" s="1">
        <v>16</v>
      </c>
      <c r="L899" s="1" t="s">
        <v>22</v>
      </c>
      <c r="M899" s="1" t="s">
        <v>143</v>
      </c>
      <c r="N899" s="1" t="s">
        <v>170</v>
      </c>
      <c r="O899" s="238" t="s">
        <v>1401</v>
      </c>
      <c r="P899" s="1" t="s">
        <v>69</v>
      </c>
      <c r="Q899" s="1" t="s">
        <v>144</v>
      </c>
      <c r="R899" s="24" t="s">
        <v>1402</v>
      </c>
      <c r="S899" s="45">
        <v>93304</v>
      </c>
      <c r="T899" s="45">
        <v>93856</v>
      </c>
      <c r="V899" s="165" t="str">
        <f>IFERROR(IF(U899-T899 &lt;= 0, "", U899-T899), "")</f>
        <v/>
      </c>
      <c r="W899" s="162" t="s">
        <v>333</v>
      </c>
      <c r="X899" s="1" t="s">
        <v>168</v>
      </c>
      <c r="Y899" s="162" t="s">
        <v>1403</v>
      </c>
      <c r="Z899" s="272">
        <v>486.63</v>
      </c>
      <c r="AA899" s="169">
        <f>Tabela13[[#This Row],[VALOR/UN]]*Tabela13[[#This Row],[QUAN]]</f>
        <v>486.63</v>
      </c>
      <c r="AB899" s="251" t="str">
        <f>IFERROR(Tabela13[[#This Row],[TOTAL]]/Tabela13[[#This Row],[Km Rodado]],"")</f>
        <v/>
      </c>
    </row>
    <row r="900" spans="1:28" hidden="1">
      <c r="A900" s="30">
        <v>2539</v>
      </c>
      <c r="B900" s="30" t="s">
        <v>1399</v>
      </c>
      <c r="C900" s="30" t="s">
        <v>1227</v>
      </c>
      <c r="D900" s="53">
        <v>45340</v>
      </c>
      <c r="F900" s="7" t="s">
        <v>471</v>
      </c>
      <c r="G900" s="1" t="s">
        <v>58</v>
      </c>
      <c r="H900" s="1" t="s">
        <v>1268</v>
      </c>
      <c r="I900" s="356" t="s">
        <v>1400</v>
      </c>
      <c r="J900" s="162">
        <v>1</v>
      </c>
      <c r="K900" s="1">
        <v>16</v>
      </c>
      <c r="L900" s="1" t="s">
        <v>22</v>
      </c>
      <c r="M900" s="1" t="s">
        <v>143</v>
      </c>
      <c r="N900" s="1" t="s">
        <v>170</v>
      </c>
      <c r="O900" s="238" t="s">
        <v>1401</v>
      </c>
      <c r="P900" s="1" t="s">
        <v>69</v>
      </c>
      <c r="Q900" s="1" t="s">
        <v>144</v>
      </c>
      <c r="R900" s="24" t="s">
        <v>1402</v>
      </c>
      <c r="S900" s="45">
        <v>93304</v>
      </c>
      <c r="T900" s="45">
        <v>93856</v>
      </c>
      <c r="V900" s="165" t="str">
        <f>IFERROR(IF(U900-T900 &lt;= 0, "", U900-T900), "")</f>
        <v/>
      </c>
      <c r="W900" s="162" t="s">
        <v>333</v>
      </c>
      <c r="X900" s="1" t="s">
        <v>168</v>
      </c>
      <c r="Y900" s="162" t="s">
        <v>1403</v>
      </c>
      <c r="Z900" s="272">
        <v>486.63</v>
      </c>
      <c r="AA900" s="169">
        <f>Tabela13[[#This Row],[VALOR/UN]]*Tabela13[[#This Row],[QUAN]]</f>
        <v>486.63</v>
      </c>
      <c r="AB900" s="251" t="str">
        <f>IFERROR(Tabela13[[#This Row],[TOTAL]]/Tabela13[[#This Row],[Km Rodado]],"")</f>
        <v/>
      </c>
    </row>
    <row r="901" spans="1:28" hidden="1">
      <c r="A901" s="30">
        <v>2541</v>
      </c>
      <c r="B901" s="30" t="s">
        <v>1399</v>
      </c>
      <c r="C901" s="30" t="s">
        <v>1227</v>
      </c>
      <c r="D901" s="53">
        <v>45340</v>
      </c>
      <c r="F901" s="7" t="s">
        <v>471</v>
      </c>
      <c r="G901" s="1" t="s">
        <v>58</v>
      </c>
      <c r="H901" s="1" t="s">
        <v>1268</v>
      </c>
      <c r="I901" s="356" t="s">
        <v>1400</v>
      </c>
      <c r="J901" s="162">
        <v>1</v>
      </c>
      <c r="K901" s="1">
        <v>16</v>
      </c>
      <c r="L901" s="1" t="s">
        <v>24</v>
      </c>
      <c r="M901" s="1" t="s">
        <v>143</v>
      </c>
      <c r="N901" s="1" t="s">
        <v>170</v>
      </c>
      <c r="O901" s="238" t="s">
        <v>1401</v>
      </c>
      <c r="P901" s="1" t="s">
        <v>69</v>
      </c>
      <c r="Q901" s="1" t="s">
        <v>144</v>
      </c>
      <c r="R901" s="24" t="s">
        <v>1402</v>
      </c>
      <c r="S901" s="45">
        <v>93304</v>
      </c>
      <c r="T901" s="45">
        <v>93856</v>
      </c>
      <c r="V901" s="165" t="str">
        <f>IFERROR(IF(U901-T901 &lt;= 0, "", U901-T901), "")</f>
        <v/>
      </c>
      <c r="W901" s="162" t="s">
        <v>333</v>
      </c>
      <c r="X901" s="1" t="s">
        <v>168</v>
      </c>
      <c r="Y901" s="162" t="s">
        <v>1403</v>
      </c>
      <c r="Z901" s="272">
        <v>486.63</v>
      </c>
      <c r="AA901" s="169">
        <f>Tabela13[[#This Row],[VALOR/UN]]*Tabela13[[#This Row],[QUAN]]</f>
        <v>486.63</v>
      </c>
      <c r="AB901" s="251" t="str">
        <f>IFERROR(Tabela13[[#This Row],[TOTAL]]/Tabela13[[#This Row],[Km Rodado]],"")</f>
        <v/>
      </c>
    </row>
    <row r="902" spans="1:28" hidden="1">
      <c r="A902" s="30" t="s">
        <v>1404</v>
      </c>
      <c r="B902" s="30" t="s">
        <v>1399</v>
      </c>
      <c r="C902" s="30" t="s">
        <v>1227</v>
      </c>
      <c r="D902" s="53">
        <v>45340</v>
      </c>
      <c r="F902" s="7" t="s">
        <v>471</v>
      </c>
      <c r="G902" s="1" t="s">
        <v>58</v>
      </c>
      <c r="H902" s="1" t="s">
        <v>1268</v>
      </c>
      <c r="I902" s="356" t="s">
        <v>1400</v>
      </c>
      <c r="J902" s="162">
        <v>1</v>
      </c>
      <c r="K902" s="1">
        <v>16</v>
      </c>
      <c r="L902" s="1" t="s">
        <v>24</v>
      </c>
      <c r="M902" s="1" t="s">
        <v>143</v>
      </c>
      <c r="N902" s="1" t="s">
        <v>170</v>
      </c>
      <c r="O902" s="238" t="s">
        <v>1401</v>
      </c>
      <c r="P902" s="1" t="s">
        <v>69</v>
      </c>
      <c r="Q902" s="1" t="s">
        <v>144</v>
      </c>
      <c r="R902" s="24" t="s">
        <v>1402</v>
      </c>
      <c r="S902" s="45">
        <v>93304</v>
      </c>
      <c r="T902" s="45">
        <v>93856</v>
      </c>
      <c r="V902" s="165" t="str">
        <f>IFERROR(IF(U902-T902 &lt;= 0, "", U902-T902), "")</f>
        <v/>
      </c>
      <c r="W902" s="162" t="s">
        <v>333</v>
      </c>
      <c r="X902" s="1" t="s">
        <v>168</v>
      </c>
      <c r="Y902" s="162" t="s">
        <v>1403</v>
      </c>
      <c r="Z902" s="272">
        <v>486.63</v>
      </c>
      <c r="AA902" s="169">
        <f>Tabela13[[#This Row],[VALOR/UN]]*Tabela13[[#This Row],[QUAN]]</f>
        <v>486.63</v>
      </c>
      <c r="AB902" s="251" t="str">
        <f>IFERROR(Tabela13[[#This Row],[TOTAL]]/Tabela13[[#This Row],[Km Rodado]],"")</f>
        <v/>
      </c>
    </row>
    <row r="903" spans="1:28" hidden="1">
      <c r="A903" s="30" t="s">
        <v>1405</v>
      </c>
      <c r="B903" s="30" t="s">
        <v>1337</v>
      </c>
      <c r="C903" s="30" t="s">
        <v>1197</v>
      </c>
      <c r="D903" s="53">
        <v>45341</v>
      </c>
      <c r="E903" s="53">
        <v>45342</v>
      </c>
      <c r="F903" s="7" t="s">
        <v>471</v>
      </c>
      <c r="G903" s="1" t="s">
        <v>58</v>
      </c>
      <c r="H903" s="1" t="s">
        <v>5</v>
      </c>
      <c r="I903" s="351" t="s">
        <v>80</v>
      </c>
      <c r="J903" s="1">
        <v>1</v>
      </c>
      <c r="K903" s="1">
        <v>14</v>
      </c>
      <c r="L903" s="1" t="s">
        <v>22</v>
      </c>
      <c r="M903" s="1" t="s">
        <v>84</v>
      </c>
      <c r="N903" s="1" t="s">
        <v>153</v>
      </c>
      <c r="O903" s="1" t="s">
        <v>154</v>
      </c>
      <c r="P903" s="1" t="s">
        <v>69</v>
      </c>
      <c r="Q903" s="1" t="s">
        <v>1053</v>
      </c>
      <c r="R903" s="24" t="s">
        <v>1054</v>
      </c>
      <c r="S903" s="47">
        <v>100147</v>
      </c>
      <c r="T903" s="47">
        <v>99784</v>
      </c>
      <c r="U903" s="47"/>
      <c r="V903" s="45" t="str">
        <f>IFERROR(IF(U903-T903 &lt;= 0, "", U903-T903), "")</f>
        <v/>
      </c>
      <c r="W903" s="1" t="s">
        <v>333</v>
      </c>
      <c r="X903" s="1" t="s">
        <v>155</v>
      </c>
      <c r="Y903" s="258">
        <v>934</v>
      </c>
      <c r="Z903" s="233">
        <v>259.08</v>
      </c>
      <c r="AA903" s="179">
        <f>Tabela13[[#This Row],[VALOR/UN]]*Tabela13[[#This Row],[QUAN]]</f>
        <v>259.08</v>
      </c>
      <c r="AB903" s="251" t="str">
        <f>IFERROR(Tabela13[[#This Row],[TOTAL]]/Tabela13[[#This Row],[Km Rodado]],"")</f>
        <v/>
      </c>
    </row>
    <row r="904" spans="1:28" hidden="1">
      <c r="A904" s="30" t="s">
        <v>1406</v>
      </c>
      <c r="B904" s="30" t="s">
        <v>1407</v>
      </c>
      <c r="C904" s="30" t="s">
        <v>1197</v>
      </c>
      <c r="D904" s="53">
        <v>45341</v>
      </c>
      <c r="E904" s="53">
        <v>45342</v>
      </c>
      <c r="F904" s="7" t="s">
        <v>471</v>
      </c>
      <c r="G904" s="1" t="s">
        <v>58</v>
      </c>
      <c r="H904" s="1" t="s">
        <v>5</v>
      </c>
      <c r="I904" s="351" t="s">
        <v>80</v>
      </c>
      <c r="J904" s="1">
        <v>1</v>
      </c>
      <c r="K904" s="1">
        <v>14</v>
      </c>
      <c r="L904" s="1" t="s">
        <v>22</v>
      </c>
      <c r="M904" s="1" t="s">
        <v>84</v>
      </c>
      <c r="N904" s="1" t="s">
        <v>153</v>
      </c>
      <c r="O904" s="1" t="s">
        <v>154</v>
      </c>
      <c r="P904" s="1" t="s">
        <v>69</v>
      </c>
      <c r="Q904" s="1" t="s">
        <v>1053</v>
      </c>
      <c r="R904" s="24" t="s">
        <v>1054</v>
      </c>
      <c r="S904" s="47">
        <v>100147</v>
      </c>
      <c r="T904" s="47">
        <v>99784</v>
      </c>
      <c r="U904" s="47"/>
      <c r="V904" s="45" t="str">
        <f>IFERROR(IF(U904-T904 &lt;= 0, "", U904-T904), "")</f>
        <v/>
      </c>
      <c r="W904" s="1" t="s">
        <v>333</v>
      </c>
      <c r="X904" s="1" t="s">
        <v>220</v>
      </c>
      <c r="Y904" s="258" t="s">
        <v>1378</v>
      </c>
      <c r="Z904" s="233">
        <v>260.89</v>
      </c>
      <c r="AA904" s="179">
        <f>Tabela13[[#This Row],[VALOR/UN]]*Tabela13[[#This Row],[QUAN]]</f>
        <v>260.89</v>
      </c>
      <c r="AB904" s="251" t="str">
        <f>IFERROR(Tabela13[[#This Row],[TOTAL]]/Tabela13[[#This Row],[Km Rodado]],"")</f>
        <v/>
      </c>
    </row>
    <row r="905" spans="1:28" hidden="1">
      <c r="A905" s="30" t="s">
        <v>1408</v>
      </c>
      <c r="B905" s="30" t="s">
        <v>1407</v>
      </c>
      <c r="C905" s="30" t="s">
        <v>1197</v>
      </c>
      <c r="D905" s="53">
        <v>45341</v>
      </c>
      <c r="E905" s="53">
        <v>45342</v>
      </c>
      <c r="F905" s="7" t="s">
        <v>471</v>
      </c>
      <c r="G905" s="1" t="s">
        <v>58</v>
      </c>
      <c r="H905" s="1" t="s">
        <v>5</v>
      </c>
      <c r="I905" s="351" t="s">
        <v>80</v>
      </c>
      <c r="J905" s="1">
        <v>2</v>
      </c>
      <c r="K905" s="1">
        <v>14</v>
      </c>
      <c r="L905" s="1" t="s">
        <v>24</v>
      </c>
      <c r="M905" s="1" t="s">
        <v>84</v>
      </c>
      <c r="N905" s="1" t="s">
        <v>153</v>
      </c>
      <c r="O905" s="1" t="s">
        <v>154</v>
      </c>
      <c r="P905" s="1" t="s">
        <v>69</v>
      </c>
      <c r="Q905" s="1" t="s">
        <v>1053</v>
      </c>
      <c r="R905" s="24" t="s">
        <v>1054</v>
      </c>
      <c r="S905" s="47">
        <v>100147</v>
      </c>
      <c r="T905" s="47">
        <v>99784</v>
      </c>
      <c r="U905" s="47"/>
      <c r="V905" s="45" t="str">
        <f>IFERROR(IF(U905-T905 &lt;= 0, "", U905-T905), "")</f>
        <v/>
      </c>
      <c r="W905" s="1" t="s">
        <v>333</v>
      </c>
      <c r="X905" s="1" t="s">
        <v>220</v>
      </c>
      <c r="Y905" s="258" t="s">
        <v>1378</v>
      </c>
      <c r="Z905" s="233">
        <v>260.89</v>
      </c>
      <c r="AA905" s="179">
        <f>Tabela13[[#This Row],[VALOR/UN]]*Tabela13[[#This Row],[QUAN]]</f>
        <v>521.78</v>
      </c>
      <c r="AB905" s="251" t="str">
        <f>IFERROR(Tabela13[[#This Row],[TOTAL]]/Tabela13[[#This Row],[Km Rodado]],"")</f>
        <v/>
      </c>
    </row>
    <row r="906" spans="1:28" hidden="1">
      <c r="A906" s="30" t="s">
        <v>1409</v>
      </c>
      <c r="B906" s="30" t="s">
        <v>1410</v>
      </c>
      <c r="C906" s="30" t="s">
        <v>1197</v>
      </c>
      <c r="D906" s="53">
        <v>45341</v>
      </c>
      <c r="E906" s="53">
        <v>45343</v>
      </c>
      <c r="F906" s="7" t="s">
        <v>471</v>
      </c>
      <c r="G906" s="1" t="s">
        <v>58</v>
      </c>
      <c r="H906" s="1" t="s">
        <v>5</v>
      </c>
      <c r="I906" s="351" t="s">
        <v>104</v>
      </c>
      <c r="J906" s="1">
        <v>2</v>
      </c>
      <c r="K906" s="1">
        <v>16</v>
      </c>
      <c r="L906" s="1" t="s">
        <v>24</v>
      </c>
      <c r="M906" s="1" t="s">
        <v>60</v>
      </c>
      <c r="N906" s="1" t="s">
        <v>85</v>
      </c>
      <c r="O906" s="1" t="s">
        <v>86</v>
      </c>
      <c r="P906" s="1" t="s">
        <v>69</v>
      </c>
      <c r="Q906" s="1" t="s">
        <v>1008</v>
      </c>
      <c r="R906" s="156" t="s">
        <v>913</v>
      </c>
      <c r="S906" s="47">
        <v>74000</v>
      </c>
      <c r="T906" s="47">
        <v>74418</v>
      </c>
      <c r="U906" s="47"/>
      <c r="V906" s="45" t="str">
        <f>IFERROR(IF(U906-T906 &lt;= 0, "", U906-T906), "")</f>
        <v/>
      </c>
      <c r="X906" s="1" t="s">
        <v>71</v>
      </c>
      <c r="Y906" s="258">
        <v>1169</v>
      </c>
      <c r="Z906" s="233">
        <v>729</v>
      </c>
      <c r="AA906" s="179">
        <f>Tabela13[[#This Row],[VALOR/UN]]*Tabela13[[#This Row],[QUAN]]</f>
        <v>1458</v>
      </c>
      <c r="AB906" s="251" t="str">
        <f>IFERROR(Tabela13[[#This Row],[TOTAL]]/Tabela13[[#This Row],[Km Rodado]],"")</f>
        <v/>
      </c>
    </row>
    <row r="907" spans="1:28" hidden="1">
      <c r="A907" s="30" t="s">
        <v>1411</v>
      </c>
      <c r="B907" s="30" t="s">
        <v>1166</v>
      </c>
      <c r="C907" s="30" t="s">
        <v>1197</v>
      </c>
      <c r="D907" s="53">
        <v>45341</v>
      </c>
      <c r="E907" s="53">
        <v>45344</v>
      </c>
      <c r="F907" s="7" t="s">
        <v>471</v>
      </c>
      <c r="G907" s="1" t="s">
        <v>58</v>
      </c>
      <c r="H907" s="1" t="s">
        <v>5</v>
      </c>
      <c r="I907" s="351" t="s">
        <v>104</v>
      </c>
      <c r="J907" s="1">
        <v>2</v>
      </c>
      <c r="K907" s="1">
        <v>15</v>
      </c>
      <c r="L907" s="1" t="s">
        <v>24</v>
      </c>
      <c r="M907" s="1" t="s">
        <v>75</v>
      </c>
      <c r="N907" s="1" t="s">
        <v>153</v>
      </c>
      <c r="O907" s="1" t="s">
        <v>474</v>
      </c>
      <c r="P907" s="1" t="s">
        <v>69</v>
      </c>
      <c r="Q907" s="1" t="s">
        <v>77</v>
      </c>
      <c r="R907" s="24" t="s">
        <v>824</v>
      </c>
      <c r="S907" s="47">
        <v>82500</v>
      </c>
      <c r="T907" s="47">
        <v>83326</v>
      </c>
      <c r="U907" s="47"/>
      <c r="V907" s="45" t="str">
        <f>IFERROR(IF(U907-T907 &lt;= 0, "", U907-T907), "")</f>
        <v/>
      </c>
      <c r="W907" s="1" t="s">
        <v>65</v>
      </c>
      <c r="X907" s="1" t="s">
        <v>155</v>
      </c>
      <c r="Y907" s="258" t="s">
        <v>1306</v>
      </c>
      <c r="Z907" s="233">
        <v>274.99</v>
      </c>
      <c r="AA907" s="179">
        <f>Tabela13[[#This Row],[VALOR/UN]]*Tabela13[[#This Row],[QUAN]]</f>
        <v>549.98</v>
      </c>
      <c r="AB907" s="251" t="str">
        <f>IFERROR(Tabela13[[#This Row],[TOTAL]]/Tabela13[[#This Row],[Km Rodado]],"")</f>
        <v/>
      </c>
    </row>
    <row r="908" spans="1:28" hidden="1">
      <c r="A908" s="30" t="s">
        <v>1412</v>
      </c>
      <c r="B908" s="30" t="s">
        <v>1166</v>
      </c>
      <c r="C908" s="30" t="s">
        <v>1197</v>
      </c>
      <c r="D908" s="53">
        <v>45341</v>
      </c>
      <c r="E908" s="53">
        <v>45344</v>
      </c>
      <c r="F908" s="7" t="s">
        <v>471</v>
      </c>
      <c r="G908" s="1" t="s">
        <v>58</v>
      </c>
      <c r="H908" s="1" t="s">
        <v>5</v>
      </c>
      <c r="I908" s="351" t="s">
        <v>104</v>
      </c>
      <c r="J908" s="1">
        <v>2</v>
      </c>
      <c r="K908" s="1">
        <v>15</v>
      </c>
      <c r="L908" s="1" t="s">
        <v>22</v>
      </c>
      <c r="M908" s="1" t="s">
        <v>75</v>
      </c>
      <c r="N908" s="1" t="s">
        <v>153</v>
      </c>
      <c r="O908" s="1" t="s">
        <v>474</v>
      </c>
      <c r="P908" s="1" t="s">
        <v>69</v>
      </c>
      <c r="Q908" s="1" t="s">
        <v>77</v>
      </c>
      <c r="R908" s="24" t="s">
        <v>824</v>
      </c>
      <c r="S908" s="47">
        <v>82500</v>
      </c>
      <c r="T908" s="47">
        <v>83326</v>
      </c>
      <c r="U908" s="47"/>
      <c r="V908" s="45" t="str">
        <f>IFERROR(IF(U908-T908 &lt;= 0, "", U908-T908), "")</f>
        <v/>
      </c>
      <c r="W908" s="1" t="s">
        <v>65</v>
      </c>
      <c r="X908" s="1" t="s">
        <v>155</v>
      </c>
      <c r="Y908" s="258">
        <v>1570</v>
      </c>
      <c r="Z908" s="233">
        <v>273.63</v>
      </c>
      <c r="AA908" s="179">
        <f>Tabela13[[#This Row],[VALOR/UN]]*Tabela13[[#This Row],[QUAN]]</f>
        <v>547.26</v>
      </c>
      <c r="AB908" s="251" t="str">
        <f>IFERROR(Tabela13[[#This Row],[TOTAL]]/Tabela13[[#This Row],[Km Rodado]],"")</f>
        <v/>
      </c>
    </row>
    <row r="909" spans="1:28" hidden="1">
      <c r="A909" s="30">
        <v>2545</v>
      </c>
      <c r="B909" s="30" t="s">
        <v>1399</v>
      </c>
      <c r="C909" s="30" t="s">
        <v>1227</v>
      </c>
      <c r="D909" s="53">
        <v>45341</v>
      </c>
      <c r="F909" s="7" t="s">
        <v>471</v>
      </c>
      <c r="G909" s="1" t="s">
        <v>58</v>
      </c>
      <c r="H909" s="1" t="s">
        <v>12</v>
      </c>
      <c r="I909" s="351" t="s">
        <v>99</v>
      </c>
      <c r="J909" s="162">
        <v>1</v>
      </c>
      <c r="K909" s="1">
        <v>16</v>
      </c>
      <c r="L909" s="1" t="s">
        <v>22</v>
      </c>
      <c r="M909" s="1" t="s">
        <v>143</v>
      </c>
      <c r="N909" s="1" t="s">
        <v>170</v>
      </c>
      <c r="O909" s="238" t="s">
        <v>1401</v>
      </c>
      <c r="P909" s="1" t="s">
        <v>69</v>
      </c>
      <c r="Q909" s="1" t="s">
        <v>144</v>
      </c>
      <c r="R909" s="24" t="s">
        <v>1413</v>
      </c>
      <c r="S909" s="45">
        <v>32483</v>
      </c>
      <c r="V909" s="165" t="str">
        <f>IFERROR(IF(U909-T909 &lt;= 0, "", U909-T909), "")</f>
        <v/>
      </c>
      <c r="W909" s="162" t="s">
        <v>333</v>
      </c>
      <c r="X909" s="1" t="s">
        <v>168</v>
      </c>
      <c r="Y909" s="162" t="s">
        <v>1403</v>
      </c>
      <c r="Z909" s="272">
        <v>486.63</v>
      </c>
      <c r="AA909" s="169">
        <f>Tabela13[[#This Row],[VALOR/UN]]*Tabela13[[#This Row],[QUAN]]</f>
        <v>486.63</v>
      </c>
      <c r="AB909" s="251" t="str">
        <f>IFERROR(Tabela13[[#This Row],[TOTAL]]/Tabela13[[#This Row],[Km Rodado]],"")</f>
        <v/>
      </c>
    </row>
    <row r="910" spans="1:28" hidden="1">
      <c r="A910" s="30">
        <v>2543</v>
      </c>
      <c r="B910" s="30" t="s">
        <v>1399</v>
      </c>
      <c r="C910" s="30" t="s">
        <v>1227</v>
      </c>
      <c r="D910" s="53">
        <v>45341</v>
      </c>
      <c r="F910" s="7" t="s">
        <v>471</v>
      </c>
      <c r="G910" s="1" t="s">
        <v>58</v>
      </c>
      <c r="H910" s="1" t="s">
        <v>12</v>
      </c>
      <c r="I910" s="351" t="s">
        <v>99</v>
      </c>
      <c r="J910" s="162">
        <v>1</v>
      </c>
      <c r="K910" s="1">
        <v>16</v>
      </c>
      <c r="L910" s="1" t="s">
        <v>22</v>
      </c>
      <c r="M910" s="1" t="s">
        <v>143</v>
      </c>
      <c r="N910" s="1" t="s">
        <v>170</v>
      </c>
      <c r="O910" s="238" t="s">
        <v>1401</v>
      </c>
      <c r="P910" s="1" t="s">
        <v>69</v>
      </c>
      <c r="Q910" s="1" t="s">
        <v>144</v>
      </c>
      <c r="R910" s="24" t="s">
        <v>1413</v>
      </c>
      <c r="S910" s="45">
        <v>32483</v>
      </c>
      <c r="V910" s="165" t="str">
        <f>IFERROR(IF(U910-T910 &lt;= 0, "", U910-T910), "")</f>
        <v/>
      </c>
      <c r="W910" s="162" t="s">
        <v>333</v>
      </c>
      <c r="X910" s="1" t="s">
        <v>168</v>
      </c>
      <c r="Y910" s="162" t="s">
        <v>1403</v>
      </c>
      <c r="Z910" s="272">
        <v>486.63</v>
      </c>
      <c r="AA910" s="169">
        <f>Tabela13[[#This Row],[VALOR/UN]]*Tabela13[[#This Row],[QUAN]]</f>
        <v>486.63</v>
      </c>
      <c r="AB910" s="251" t="str">
        <f>IFERROR(Tabela13[[#This Row],[TOTAL]]/Tabela13[[#This Row],[Km Rodado]],"")</f>
        <v/>
      </c>
    </row>
    <row r="911" spans="1:28" hidden="1">
      <c r="A911" s="30" t="s">
        <v>1414</v>
      </c>
      <c r="B911" s="30" t="s">
        <v>1380</v>
      </c>
      <c r="C911" s="30" t="s">
        <v>1197</v>
      </c>
      <c r="D911" s="53">
        <v>45342</v>
      </c>
      <c r="E911" s="53" t="s">
        <v>700</v>
      </c>
      <c r="F911" s="7" t="s">
        <v>471</v>
      </c>
      <c r="G911" s="1" t="s">
        <v>58</v>
      </c>
      <c r="H911" s="1" t="s">
        <v>5</v>
      </c>
      <c r="I911" s="351" t="s">
        <v>80</v>
      </c>
      <c r="J911" s="1">
        <v>2</v>
      </c>
      <c r="K911" s="1">
        <v>15</v>
      </c>
      <c r="L911" s="1" t="s">
        <v>22</v>
      </c>
      <c r="M911" s="1" t="s">
        <v>75</v>
      </c>
      <c r="N911" s="1" t="s">
        <v>153</v>
      </c>
      <c r="O911" s="1" t="s">
        <v>474</v>
      </c>
      <c r="P911" s="1" t="s">
        <v>69</v>
      </c>
      <c r="Q911" s="1" t="s">
        <v>77</v>
      </c>
      <c r="R911" s="24" t="s">
        <v>551</v>
      </c>
      <c r="S911" s="47">
        <v>68453</v>
      </c>
      <c r="T911" s="47" t="s">
        <v>700</v>
      </c>
      <c r="U911" s="47"/>
      <c r="V911" s="45" t="str">
        <f>IFERROR(IF(U911-T911 &lt;= 0, "", U911-T911), "")</f>
        <v/>
      </c>
      <c r="W911" s="1" t="s">
        <v>65</v>
      </c>
      <c r="X911" s="1" t="s">
        <v>155</v>
      </c>
      <c r="Y911" s="258">
        <v>1570</v>
      </c>
      <c r="Z911" s="233">
        <v>273.63</v>
      </c>
      <c r="AA911" s="179">
        <f>Tabela13[[#This Row],[VALOR/UN]]*Tabela13[[#This Row],[QUAN]]</f>
        <v>547.26</v>
      </c>
      <c r="AB911" s="251" t="str">
        <f>IFERROR(Tabela13[[#This Row],[TOTAL]]/Tabela13[[#This Row],[Km Rodado]],"")</f>
        <v/>
      </c>
    </row>
    <row r="912" spans="1:28" hidden="1">
      <c r="A912" s="30" t="s">
        <v>1415</v>
      </c>
      <c r="B912" s="30" t="s">
        <v>1416</v>
      </c>
      <c r="C912" s="30" t="s">
        <v>1197</v>
      </c>
      <c r="D912" s="53">
        <v>45345</v>
      </c>
      <c r="E912" s="53" t="s">
        <v>700</v>
      </c>
      <c r="F912" s="7" t="s">
        <v>471</v>
      </c>
      <c r="G912" s="1" t="s">
        <v>58</v>
      </c>
      <c r="H912" s="1" t="s">
        <v>5</v>
      </c>
      <c r="I912" s="351" t="s">
        <v>80</v>
      </c>
      <c r="J912" s="1">
        <v>2</v>
      </c>
      <c r="K912" s="1" t="s">
        <v>39</v>
      </c>
      <c r="L912" s="1" t="s">
        <v>24</v>
      </c>
      <c r="M912" s="1" t="s">
        <v>595</v>
      </c>
      <c r="N912" s="1" t="s">
        <v>978</v>
      </c>
      <c r="O912" s="1" t="s">
        <v>983</v>
      </c>
      <c r="P912" s="1" t="s">
        <v>62</v>
      </c>
      <c r="Q912" s="1" t="s">
        <v>657</v>
      </c>
      <c r="R912" s="24" t="s">
        <v>658</v>
      </c>
      <c r="S912" s="47">
        <v>428607</v>
      </c>
      <c r="T912" s="47" t="s">
        <v>700</v>
      </c>
      <c r="U912" s="47"/>
      <c r="V912" s="45" t="str">
        <f>IFERROR(IF(U912-T912 &lt;= 0, "", U912-T912), "")</f>
        <v/>
      </c>
      <c r="X912" s="1" t="s">
        <v>599</v>
      </c>
      <c r="Y912" s="258">
        <v>50252</v>
      </c>
      <c r="Z912" s="233">
        <v>550</v>
      </c>
      <c r="AA912" s="179">
        <f>Tabela13[[#This Row],[VALOR/UN]]*Tabela13[[#This Row],[QUAN]]</f>
        <v>1100</v>
      </c>
      <c r="AB912" s="251" t="str">
        <f>IFERROR(Tabela13[[#This Row],[TOTAL]]/Tabela13[[#This Row],[Km Rodado]],"")</f>
        <v/>
      </c>
    </row>
    <row r="913" spans="1:28" hidden="1">
      <c r="A913" s="30" t="s">
        <v>1417</v>
      </c>
      <c r="B913" s="30" t="s">
        <v>1166</v>
      </c>
      <c r="C913" s="30" t="s">
        <v>1197</v>
      </c>
      <c r="D913" s="53">
        <v>45345</v>
      </c>
      <c r="E913" s="53">
        <v>45346</v>
      </c>
      <c r="F913" s="7" t="s">
        <v>471</v>
      </c>
      <c r="G913" s="1" t="s">
        <v>58</v>
      </c>
      <c r="H913" s="1" t="s">
        <v>5</v>
      </c>
      <c r="I913" s="351" t="s">
        <v>80</v>
      </c>
      <c r="J913" s="1">
        <v>2</v>
      </c>
      <c r="K913" s="1">
        <v>15</v>
      </c>
      <c r="L913" s="1" t="s">
        <v>22</v>
      </c>
      <c r="M913" s="1" t="s">
        <v>75</v>
      </c>
      <c r="N913" s="1" t="s">
        <v>153</v>
      </c>
      <c r="O913" s="1" t="s">
        <v>474</v>
      </c>
      <c r="P913" s="1" t="s">
        <v>69</v>
      </c>
      <c r="Q913" s="1" t="s">
        <v>77</v>
      </c>
      <c r="R913" s="24" t="s">
        <v>363</v>
      </c>
      <c r="S913" s="47">
        <v>101899</v>
      </c>
      <c r="T913" s="47">
        <v>101899</v>
      </c>
      <c r="U913" s="47"/>
      <c r="V913" s="45" t="str">
        <f>IFERROR(IF(U913-T913 &lt;= 0, "", U913-T913), "")</f>
        <v/>
      </c>
      <c r="W913" s="1" t="s">
        <v>65</v>
      </c>
      <c r="X913" s="1" t="s">
        <v>155</v>
      </c>
      <c r="Y913" s="258">
        <v>1570</v>
      </c>
      <c r="Z913" s="233">
        <v>273.63</v>
      </c>
      <c r="AA913" s="179">
        <f>Tabela13[[#This Row],[VALOR/UN]]*Tabela13[[#This Row],[QUAN]]</f>
        <v>547.26</v>
      </c>
      <c r="AB913" s="251" t="str">
        <f>IFERROR(Tabela13[[#This Row],[TOTAL]]/Tabela13[[#This Row],[Km Rodado]],"")</f>
        <v/>
      </c>
    </row>
    <row r="914" spans="1:28" hidden="1">
      <c r="A914" s="30">
        <v>2577</v>
      </c>
      <c r="B914" s="30" t="s">
        <v>1418</v>
      </c>
      <c r="C914" s="30" t="s">
        <v>1227</v>
      </c>
      <c r="D914" s="53">
        <v>45346</v>
      </c>
      <c r="F914" s="7" t="s">
        <v>471</v>
      </c>
      <c r="G914" s="1" t="s">
        <v>58</v>
      </c>
      <c r="H914" s="1" t="s">
        <v>1268</v>
      </c>
      <c r="I914" s="351" t="s">
        <v>80</v>
      </c>
      <c r="J914" s="162">
        <v>1</v>
      </c>
      <c r="K914" s="1">
        <v>14</v>
      </c>
      <c r="L914" s="1" t="s">
        <v>22</v>
      </c>
      <c r="M914" s="1" t="s">
        <v>84</v>
      </c>
      <c r="N914" s="1" t="s">
        <v>166</v>
      </c>
      <c r="O914" s="1" t="s">
        <v>166</v>
      </c>
      <c r="P914" s="1" t="s">
        <v>1228</v>
      </c>
      <c r="Q914" s="1" t="s">
        <v>87</v>
      </c>
      <c r="R914" s="24" t="s">
        <v>389</v>
      </c>
      <c r="S914" s="45">
        <v>119207</v>
      </c>
      <c r="V914" s="165" t="str">
        <f>IFERROR(IF(U914-T914 &lt;= 0, "", U914-T914), "")</f>
        <v/>
      </c>
      <c r="W914" s="162" t="s">
        <v>333</v>
      </c>
      <c r="X914" s="1" t="s">
        <v>168</v>
      </c>
      <c r="Y914" s="162">
        <v>18839</v>
      </c>
      <c r="Z914" s="269">
        <v>250.69</v>
      </c>
      <c r="AA914" s="169">
        <f>Tabela13[[#This Row],[VALOR/UN]]*Tabela13[[#This Row],[QUAN]]</f>
        <v>250.69</v>
      </c>
      <c r="AB914" s="251" t="str">
        <f>IFERROR(Tabela13[[#This Row],[TOTAL]]/Tabela13[[#This Row],[Km Rodado]],"")</f>
        <v/>
      </c>
    </row>
    <row r="915" spans="1:28" hidden="1">
      <c r="A915" s="30">
        <v>2582</v>
      </c>
      <c r="B915" s="30" t="s">
        <v>1418</v>
      </c>
      <c r="C915" s="30" t="s">
        <v>1227</v>
      </c>
      <c r="D915" s="53">
        <v>45346</v>
      </c>
      <c r="F915" s="7" t="s">
        <v>471</v>
      </c>
      <c r="G915" s="1" t="s">
        <v>58</v>
      </c>
      <c r="H915" s="1" t="s">
        <v>1268</v>
      </c>
      <c r="I915" s="351" t="s">
        <v>80</v>
      </c>
      <c r="J915" s="162">
        <v>1</v>
      </c>
      <c r="K915" s="1">
        <v>14</v>
      </c>
      <c r="L915" s="1" t="s">
        <v>22</v>
      </c>
      <c r="M915" s="1" t="s">
        <v>84</v>
      </c>
      <c r="N915" s="1" t="s">
        <v>166</v>
      </c>
      <c r="O915" s="1" t="s">
        <v>166</v>
      </c>
      <c r="P915" s="1" t="s">
        <v>69</v>
      </c>
      <c r="Q915" s="1" t="s">
        <v>87</v>
      </c>
      <c r="R915" s="24" t="s">
        <v>389</v>
      </c>
      <c r="S915" s="45">
        <v>119207</v>
      </c>
      <c r="V915" s="165" t="str">
        <f>IFERROR(IF(U915-T915 &lt;= 0, "", U915-T915), "")</f>
        <v/>
      </c>
      <c r="W915" s="162" t="s">
        <v>333</v>
      </c>
      <c r="X915" s="1" t="s">
        <v>168</v>
      </c>
      <c r="Y915" s="162">
        <v>18839</v>
      </c>
      <c r="Z915" s="269">
        <v>250.69</v>
      </c>
      <c r="AA915" s="169">
        <f>Tabela13[[#This Row],[VALOR/UN]]*Tabela13[[#This Row],[QUAN]]</f>
        <v>250.69</v>
      </c>
      <c r="AB915" s="251" t="str">
        <f>IFERROR(Tabela13[[#This Row],[TOTAL]]/Tabela13[[#This Row],[Km Rodado]],"")</f>
        <v/>
      </c>
    </row>
    <row r="916" spans="1:28" hidden="1">
      <c r="A916" s="30" t="s">
        <v>1419</v>
      </c>
      <c r="B916" s="30" t="s">
        <v>1337</v>
      </c>
      <c r="C916" s="30" t="s">
        <v>1197</v>
      </c>
      <c r="D916" s="53">
        <v>45348</v>
      </c>
      <c r="E916" s="53" t="s">
        <v>700</v>
      </c>
      <c r="F916" s="7" t="s">
        <v>471</v>
      </c>
      <c r="G916" s="1" t="s">
        <v>58</v>
      </c>
      <c r="H916" s="1" t="s">
        <v>12</v>
      </c>
      <c r="I916" s="351" t="s">
        <v>111</v>
      </c>
      <c r="J916" s="1">
        <v>2</v>
      </c>
      <c r="K916" s="1" t="s">
        <v>7</v>
      </c>
      <c r="L916" s="1" t="s">
        <v>22</v>
      </c>
      <c r="M916" s="1" t="s">
        <v>133</v>
      </c>
      <c r="N916" s="1" t="s">
        <v>181</v>
      </c>
      <c r="O916" s="1" t="s">
        <v>1167</v>
      </c>
      <c r="P916" s="1" t="s">
        <v>69</v>
      </c>
      <c r="Q916" s="1" t="s">
        <v>722</v>
      </c>
      <c r="R916" s="24" t="s">
        <v>723</v>
      </c>
      <c r="S916" s="47">
        <v>331239</v>
      </c>
      <c r="T916" s="47" t="s">
        <v>700</v>
      </c>
      <c r="U916" s="47"/>
      <c r="V916" s="45" t="str">
        <f>IFERROR(IF(U916-T916 &lt;= 0, "", U916-T916), "")</f>
        <v/>
      </c>
      <c r="X916" s="1" t="s">
        <v>155</v>
      </c>
      <c r="Y916" s="258">
        <v>1645</v>
      </c>
      <c r="Z916" s="233">
        <v>564.78</v>
      </c>
      <c r="AA916" s="179">
        <f>Tabela13[[#This Row],[VALOR/UN]]*Tabela13[[#This Row],[QUAN]]</f>
        <v>1129.56</v>
      </c>
      <c r="AB916" s="251" t="str">
        <f>IFERROR(Tabela13[[#This Row],[TOTAL]]/Tabela13[[#This Row],[Km Rodado]],"")</f>
        <v/>
      </c>
    </row>
    <row r="917" spans="1:28" hidden="1">
      <c r="A917" s="30" t="s">
        <v>1420</v>
      </c>
      <c r="B917" s="30" t="s">
        <v>1284</v>
      </c>
      <c r="C917" s="30" t="s">
        <v>1197</v>
      </c>
      <c r="D917" s="53">
        <v>45348</v>
      </c>
      <c r="E917" s="53">
        <v>45350</v>
      </c>
      <c r="F917" s="7" t="s">
        <v>471</v>
      </c>
      <c r="G917" s="1" t="s">
        <v>58</v>
      </c>
      <c r="H917" s="1" t="s">
        <v>5</v>
      </c>
      <c r="I917" s="351" t="s">
        <v>104</v>
      </c>
      <c r="J917" s="1">
        <v>2</v>
      </c>
      <c r="K917" s="1">
        <v>15</v>
      </c>
      <c r="L917" s="1" t="s">
        <v>22</v>
      </c>
      <c r="M917" s="1" t="s">
        <v>75</v>
      </c>
      <c r="N917" s="1" t="s">
        <v>153</v>
      </c>
      <c r="O917" s="1" t="s">
        <v>474</v>
      </c>
      <c r="P917" s="1" t="s">
        <v>69</v>
      </c>
      <c r="Q917" s="1" t="s">
        <v>77</v>
      </c>
      <c r="R917" s="24" t="s">
        <v>1421</v>
      </c>
      <c r="S917" s="47">
        <v>45000</v>
      </c>
      <c r="T917" s="47">
        <v>46546</v>
      </c>
      <c r="U917" s="47"/>
      <c r="V917" s="45" t="str">
        <f>IFERROR(IF(U917-T917 &lt;= 0, "", U917-T917), "")</f>
        <v/>
      </c>
      <c r="W917" s="1" t="s">
        <v>65</v>
      </c>
      <c r="X917" s="1" t="s">
        <v>155</v>
      </c>
      <c r="Y917" s="258" t="s">
        <v>1422</v>
      </c>
      <c r="Z917" s="233">
        <v>269.82</v>
      </c>
      <c r="AA917" s="179">
        <f>Tabela13[[#This Row],[VALOR/UN]]*Tabela13[[#This Row],[QUAN]]</f>
        <v>539.64</v>
      </c>
      <c r="AB917" s="251" t="str">
        <f>IFERROR(Tabela13[[#This Row],[TOTAL]]/Tabela13[[#This Row],[Km Rodado]],"")</f>
        <v/>
      </c>
    </row>
    <row r="918" spans="1:28" hidden="1">
      <c r="A918" s="30" t="s">
        <v>1423</v>
      </c>
      <c r="B918" s="30" t="s">
        <v>1284</v>
      </c>
      <c r="C918" s="30" t="s">
        <v>1197</v>
      </c>
      <c r="D918" s="53">
        <v>45348</v>
      </c>
      <c r="E918" s="53">
        <v>45350</v>
      </c>
      <c r="F918" s="7" t="s">
        <v>471</v>
      </c>
      <c r="G918" s="1" t="s">
        <v>58</v>
      </c>
      <c r="H918" s="1" t="s">
        <v>5</v>
      </c>
      <c r="I918" s="351" t="s">
        <v>104</v>
      </c>
      <c r="J918" s="1">
        <v>2</v>
      </c>
      <c r="K918" s="1">
        <v>15</v>
      </c>
      <c r="L918" s="1" t="s">
        <v>24</v>
      </c>
      <c r="M918" s="1" t="s">
        <v>75</v>
      </c>
      <c r="N918" s="1" t="s">
        <v>153</v>
      </c>
      <c r="O918" s="1" t="s">
        <v>474</v>
      </c>
      <c r="P918" s="1" t="s">
        <v>69</v>
      </c>
      <c r="Q918" s="1" t="s">
        <v>77</v>
      </c>
      <c r="R918" s="24" t="s">
        <v>1421</v>
      </c>
      <c r="S918" s="47">
        <v>45000</v>
      </c>
      <c r="T918" s="47">
        <v>46546</v>
      </c>
      <c r="U918" s="47"/>
      <c r="V918" s="45" t="str">
        <f>IFERROR(IF(U918-T918 &lt;= 0, "", U918-T918), "")</f>
        <v/>
      </c>
      <c r="W918" s="1" t="s">
        <v>65</v>
      </c>
      <c r="X918" s="1" t="s">
        <v>155</v>
      </c>
      <c r="Y918" s="258" t="s">
        <v>1422</v>
      </c>
      <c r="Z918" s="233">
        <v>269.82</v>
      </c>
      <c r="AA918" s="179">
        <f>Tabela13[[#This Row],[VALOR/UN]]*Tabela13[[#This Row],[QUAN]]</f>
        <v>539.64</v>
      </c>
      <c r="AB918" s="251" t="str">
        <f>IFERROR(Tabela13[[#This Row],[TOTAL]]/Tabela13[[#This Row],[Km Rodado]],"")</f>
        <v/>
      </c>
    </row>
    <row r="919" spans="1:28" hidden="1">
      <c r="A919" s="30" t="s">
        <v>1424</v>
      </c>
      <c r="B919" s="30" t="s">
        <v>1284</v>
      </c>
      <c r="C919" s="30" t="s">
        <v>1197</v>
      </c>
      <c r="D919" s="53">
        <v>45348</v>
      </c>
      <c r="E919" s="53">
        <v>45351</v>
      </c>
      <c r="F919" s="7" t="s">
        <v>471</v>
      </c>
      <c r="G919" s="1" t="s">
        <v>58</v>
      </c>
      <c r="H919" s="1" t="s">
        <v>5</v>
      </c>
      <c r="I919" s="351" t="s">
        <v>66</v>
      </c>
      <c r="J919" s="1">
        <v>2</v>
      </c>
      <c r="K919" s="1">
        <v>15</v>
      </c>
      <c r="L919" s="1" t="s">
        <v>24</v>
      </c>
      <c r="M919" s="1" t="s">
        <v>75</v>
      </c>
      <c r="N919" s="1" t="s">
        <v>153</v>
      </c>
      <c r="O919" s="1" t="s">
        <v>474</v>
      </c>
      <c r="P919" s="1" t="s">
        <v>69</v>
      </c>
      <c r="Q919" s="1" t="s">
        <v>77</v>
      </c>
      <c r="R919" s="24" t="s">
        <v>882</v>
      </c>
      <c r="S919" s="47">
        <v>64000</v>
      </c>
      <c r="T919" s="47">
        <v>97001</v>
      </c>
      <c r="U919" s="47"/>
      <c r="V919" s="45" t="str">
        <f>IFERROR(IF(U919-T919 &lt;= 0, "", U919-T919), "")</f>
        <v/>
      </c>
      <c r="W919" s="1" t="s">
        <v>65</v>
      </c>
      <c r="X919" s="1" t="s">
        <v>155</v>
      </c>
      <c r="Y919" s="258" t="s">
        <v>1422</v>
      </c>
      <c r="Z919" s="233">
        <v>269.82</v>
      </c>
      <c r="AA919" s="179">
        <f>Tabela13[[#This Row],[VALOR/UN]]*Tabela13[[#This Row],[QUAN]]</f>
        <v>539.64</v>
      </c>
      <c r="AB919" s="251" t="str">
        <f>IFERROR(Tabela13[[#This Row],[TOTAL]]/Tabela13[[#This Row],[Km Rodado]],"")</f>
        <v/>
      </c>
    </row>
    <row r="920" spans="1:28" hidden="1">
      <c r="A920" s="30" t="s">
        <v>1425</v>
      </c>
      <c r="B920" s="30" t="s">
        <v>1284</v>
      </c>
      <c r="C920" s="30" t="s">
        <v>1197</v>
      </c>
      <c r="D920" s="53">
        <v>45348</v>
      </c>
      <c r="E920" s="53">
        <v>45351</v>
      </c>
      <c r="F920" s="7" t="s">
        <v>471</v>
      </c>
      <c r="G920" s="1" t="s">
        <v>58</v>
      </c>
      <c r="H920" s="1" t="s">
        <v>5</v>
      </c>
      <c r="I920" s="351" t="s">
        <v>66</v>
      </c>
      <c r="J920" s="1">
        <v>2</v>
      </c>
      <c r="K920" s="1">
        <v>15</v>
      </c>
      <c r="L920" s="1" t="s">
        <v>22</v>
      </c>
      <c r="M920" s="1" t="s">
        <v>75</v>
      </c>
      <c r="N920" s="1" t="s">
        <v>153</v>
      </c>
      <c r="O920" s="1" t="s">
        <v>474</v>
      </c>
      <c r="P920" s="1" t="s">
        <v>69</v>
      </c>
      <c r="Q920" s="1" t="s">
        <v>77</v>
      </c>
      <c r="R920" s="24" t="s">
        <v>882</v>
      </c>
      <c r="S920" s="47">
        <v>64000</v>
      </c>
      <c r="T920" s="47">
        <v>97001</v>
      </c>
      <c r="U920" s="47"/>
      <c r="V920" s="45" t="str">
        <f>IFERROR(IF(U920-T920 &lt;= 0, "", U920-T920), "")</f>
        <v/>
      </c>
      <c r="W920" s="1" t="s">
        <v>65</v>
      </c>
      <c r="X920" s="1" t="s">
        <v>155</v>
      </c>
      <c r="Y920" s="258" t="s">
        <v>1422</v>
      </c>
      <c r="Z920" s="233">
        <v>269.82</v>
      </c>
      <c r="AA920" s="179">
        <f>Tabela13[[#This Row],[VALOR/UN]]*Tabela13[[#This Row],[QUAN]]</f>
        <v>539.64</v>
      </c>
      <c r="AB920" s="251" t="str">
        <f>IFERROR(Tabela13[[#This Row],[TOTAL]]/Tabela13[[#This Row],[Km Rodado]],"")</f>
        <v/>
      </c>
    </row>
    <row r="921" spans="1:28" hidden="1">
      <c r="A921" s="30" t="s">
        <v>1426</v>
      </c>
      <c r="B921" s="30" t="s">
        <v>1284</v>
      </c>
      <c r="C921" s="30" t="s">
        <v>1197</v>
      </c>
      <c r="D921" s="53">
        <v>45349</v>
      </c>
      <c r="E921" s="53">
        <v>45350</v>
      </c>
      <c r="F921" s="7" t="s">
        <v>471</v>
      </c>
      <c r="G921" s="1" t="s">
        <v>58</v>
      </c>
      <c r="H921" s="1" t="s">
        <v>5</v>
      </c>
      <c r="I921" s="351" t="s">
        <v>83</v>
      </c>
      <c r="J921" s="1">
        <v>2</v>
      </c>
      <c r="K921" s="1">
        <v>15</v>
      </c>
      <c r="L921" s="1" t="s">
        <v>24</v>
      </c>
      <c r="M921" s="1" t="s">
        <v>75</v>
      </c>
      <c r="N921" s="1" t="s">
        <v>153</v>
      </c>
      <c r="O921" s="1" t="s">
        <v>474</v>
      </c>
      <c r="P921" s="1" t="s">
        <v>69</v>
      </c>
      <c r="Q921" s="1" t="s">
        <v>77</v>
      </c>
      <c r="R921" s="24" t="s">
        <v>1269</v>
      </c>
      <c r="S921" s="47">
        <v>35045</v>
      </c>
      <c r="T921" s="47">
        <v>35427</v>
      </c>
      <c r="U921" s="47"/>
      <c r="V921" s="45" t="str">
        <f>IFERROR(IF(U921-T921 &lt;= 0, "", U921-T921), "")</f>
        <v/>
      </c>
      <c r="W921" s="1" t="s">
        <v>65</v>
      </c>
      <c r="X921" s="1" t="s">
        <v>155</v>
      </c>
      <c r="Y921" s="258" t="s">
        <v>1422</v>
      </c>
      <c r="Z921" s="233">
        <v>269.82</v>
      </c>
      <c r="AA921" s="179">
        <f>Tabela13[[#This Row],[VALOR/UN]]*Tabela13[[#This Row],[QUAN]]</f>
        <v>539.64</v>
      </c>
      <c r="AB921" s="251" t="str">
        <f>IFERROR(Tabela13[[#This Row],[TOTAL]]/Tabela13[[#This Row],[Km Rodado]],"")</f>
        <v/>
      </c>
    </row>
    <row r="922" spans="1:28" hidden="1">
      <c r="A922" s="30" t="s">
        <v>1427</v>
      </c>
      <c r="B922" s="30" t="s">
        <v>1284</v>
      </c>
      <c r="C922" s="30" t="s">
        <v>1197</v>
      </c>
      <c r="D922" s="53">
        <v>45349</v>
      </c>
      <c r="E922" s="53">
        <v>45350</v>
      </c>
      <c r="F922" s="7" t="s">
        <v>471</v>
      </c>
      <c r="G922" s="1" t="s">
        <v>58</v>
      </c>
      <c r="H922" s="1" t="s">
        <v>5</v>
      </c>
      <c r="I922" s="351" t="s">
        <v>83</v>
      </c>
      <c r="J922" s="1">
        <v>2</v>
      </c>
      <c r="K922" s="1">
        <v>15</v>
      </c>
      <c r="L922" s="1" t="s">
        <v>22</v>
      </c>
      <c r="M922" s="1" t="s">
        <v>75</v>
      </c>
      <c r="N922" s="1" t="s">
        <v>153</v>
      </c>
      <c r="O922" s="1" t="s">
        <v>474</v>
      </c>
      <c r="P922" s="1" t="s">
        <v>69</v>
      </c>
      <c r="Q922" s="1" t="s">
        <v>77</v>
      </c>
      <c r="R922" s="24" t="s">
        <v>1269</v>
      </c>
      <c r="S922" s="47">
        <v>35045</v>
      </c>
      <c r="T922" s="47">
        <v>35247</v>
      </c>
      <c r="U922" s="47"/>
      <c r="V922" s="45" t="str">
        <f>IFERROR(IF(U922-T922 &lt;= 0, "", U922-T922), "")</f>
        <v/>
      </c>
      <c r="W922" s="1" t="s">
        <v>65</v>
      </c>
      <c r="X922" s="1" t="s">
        <v>155</v>
      </c>
      <c r="Y922" s="258" t="s">
        <v>1422</v>
      </c>
      <c r="Z922" s="233">
        <v>269.82</v>
      </c>
      <c r="AA922" s="179">
        <f>Tabela13[[#This Row],[VALOR/UN]]*Tabela13[[#This Row],[QUAN]]</f>
        <v>539.64</v>
      </c>
      <c r="AB922" s="251" t="str">
        <f>IFERROR(Tabela13[[#This Row],[TOTAL]]/Tabela13[[#This Row],[Km Rodado]],"")</f>
        <v/>
      </c>
    </row>
    <row r="923" spans="1:28" hidden="1">
      <c r="A923" s="30" t="s">
        <v>1428</v>
      </c>
      <c r="B923" s="30"/>
      <c r="C923" s="30" t="s">
        <v>1197</v>
      </c>
      <c r="D923" s="53">
        <v>45350</v>
      </c>
      <c r="E923" s="53">
        <v>45351</v>
      </c>
      <c r="F923" s="7" t="s">
        <v>471</v>
      </c>
      <c r="G923" s="1" t="s">
        <v>58</v>
      </c>
      <c r="H923" s="1" t="s">
        <v>5</v>
      </c>
      <c r="I923" s="351" t="s">
        <v>80</v>
      </c>
      <c r="J923" s="1">
        <v>2</v>
      </c>
      <c r="K923" s="1">
        <v>15</v>
      </c>
      <c r="L923" s="1" t="s">
        <v>22</v>
      </c>
      <c r="M923" s="1" t="s">
        <v>75</v>
      </c>
      <c r="N923" s="1" t="s">
        <v>67</v>
      </c>
      <c r="O923" s="1" t="s">
        <v>68</v>
      </c>
      <c r="P923" s="1" t="s">
        <v>69</v>
      </c>
      <c r="Q923" s="1" t="s">
        <v>77</v>
      </c>
      <c r="R923" s="24" t="s">
        <v>1429</v>
      </c>
      <c r="S923" s="47">
        <v>26274</v>
      </c>
      <c r="T923" s="47">
        <v>26274</v>
      </c>
      <c r="U923" s="47"/>
      <c r="V923" s="45" t="str">
        <f>IFERROR(IF(U923-T923 &lt;= 0, "", U923-T923), "")</f>
        <v/>
      </c>
      <c r="W923" s="1" t="s">
        <v>65</v>
      </c>
      <c r="X923" s="1" t="s">
        <v>58</v>
      </c>
      <c r="Y923" s="258" t="s">
        <v>151</v>
      </c>
      <c r="Z923" s="169">
        <v>0</v>
      </c>
      <c r="AA923" s="169">
        <f>Tabela13[[#This Row],[VALOR/UN]]*Tabela13[[#This Row],[QUAN]]</f>
        <v>0</v>
      </c>
      <c r="AB923" s="251" t="str">
        <f>IFERROR(Tabela13[[#This Row],[TOTAL]]/Tabela13[[#This Row],[Km Rodado]],"")</f>
        <v/>
      </c>
    </row>
    <row r="924" spans="1:28" hidden="1">
      <c r="A924" s="30" t="s">
        <v>1430</v>
      </c>
      <c r="B924" s="30" t="s">
        <v>1284</v>
      </c>
      <c r="C924" s="30" t="s">
        <v>1197</v>
      </c>
      <c r="D924" s="53">
        <v>45351</v>
      </c>
      <c r="E924" s="53">
        <v>45356</v>
      </c>
      <c r="F924" s="7" t="s">
        <v>471</v>
      </c>
      <c r="G924" s="1" t="s">
        <v>58</v>
      </c>
      <c r="H924" s="1" t="s">
        <v>12</v>
      </c>
      <c r="I924" s="351" t="s">
        <v>99</v>
      </c>
      <c r="J924" s="1">
        <v>2</v>
      </c>
      <c r="K924" s="1">
        <v>15</v>
      </c>
      <c r="L924" s="1" t="s">
        <v>22</v>
      </c>
      <c r="M924" s="1" t="s">
        <v>75</v>
      </c>
      <c r="N924" s="1" t="s">
        <v>153</v>
      </c>
      <c r="O924" s="1" t="s">
        <v>474</v>
      </c>
      <c r="P924" s="1" t="s">
        <v>69</v>
      </c>
      <c r="Q924" s="1" t="s">
        <v>77</v>
      </c>
      <c r="R924" s="24" t="s">
        <v>518</v>
      </c>
      <c r="S924" s="47">
        <v>72450</v>
      </c>
      <c r="T924" s="47">
        <v>72474</v>
      </c>
      <c r="U924" s="47"/>
      <c r="V924" s="45" t="str">
        <f>IFERROR(IF(U924-T924 &lt;= 0, "", U924-T924), "")</f>
        <v/>
      </c>
      <c r="W924" s="1" t="s">
        <v>65</v>
      </c>
      <c r="X924" s="1" t="s">
        <v>155</v>
      </c>
      <c r="Y924" s="258" t="s">
        <v>1422</v>
      </c>
      <c r="Z924" s="233">
        <v>269.82</v>
      </c>
      <c r="AA924" s="179">
        <f>Tabela13[[#This Row],[VALOR/UN]]*Tabela13[[#This Row],[QUAN]]</f>
        <v>539.64</v>
      </c>
      <c r="AB924" s="251" t="str">
        <f>IFERROR(Tabela13[[#This Row],[TOTAL]]/Tabela13[[#This Row],[Km Rodado]],"")</f>
        <v/>
      </c>
    </row>
    <row r="925" spans="1:28" hidden="1">
      <c r="A925" s="30" t="s">
        <v>1431</v>
      </c>
      <c r="B925" s="30" t="s">
        <v>1284</v>
      </c>
      <c r="C925" s="30" t="s">
        <v>1197</v>
      </c>
      <c r="D925" s="53">
        <v>45351</v>
      </c>
      <c r="E925" s="53">
        <v>45356</v>
      </c>
      <c r="F925" s="7" t="s">
        <v>471</v>
      </c>
      <c r="G925" s="1" t="s">
        <v>58</v>
      </c>
      <c r="H925" s="1" t="s">
        <v>12</v>
      </c>
      <c r="I925" s="351" t="s">
        <v>99</v>
      </c>
      <c r="J925" s="1">
        <v>2</v>
      </c>
      <c r="K925" s="1">
        <v>15</v>
      </c>
      <c r="L925" s="1" t="s">
        <v>24</v>
      </c>
      <c r="M925" s="1" t="s">
        <v>75</v>
      </c>
      <c r="N925" s="1" t="s">
        <v>153</v>
      </c>
      <c r="O925" s="1" t="s">
        <v>474</v>
      </c>
      <c r="P925" s="1" t="s">
        <v>69</v>
      </c>
      <c r="Q925" s="1" t="s">
        <v>77</v>
      </c>
      <c r="R925" s="24" t="s">
        <v>518</v>
      </c>
      <c r="S925" s="47">
        <v>72450</v>
      </c>
      <c r="T925" s="47">
        <v>72474</v>
      </c>
      <c r="U925" s="47"/>
      <c r="V925" s="45" t="str">
        <f>IFERROR(IF(U925-T925 &lt;= 0, "", U925-T925), "")</f>
        <v/>
      </c>
      <c r="W925" s="1" t="s">
        <v>65</v>
      </c>
      <c r="X925" s="1" t="s">
        <v>155</v>
      </c>
      <c r="Y925" s="258" t="s">
        <v>1422</v>
      </c>
      <c r="Z925" s="233">
        <v>269.82</v>
      </c>
      <c r="AA925" s="179">
        <f>Tabela13[[#This Row],[VALOR/UN]]*Tabela13[[#This Row],[QUAN]]</f>
        <v>539.64</v>
      </c>
      <c r="AB925" s="251" t="str">
        <f>IFERROR(Tabela13[[#This Row],[TOTAL]]/Tabela13[[#This Row],[Km Rodado]],"")</f>
        <v/>
      </c>
    </row>
    <row r="926" spans="1:28" hidden="1">
      <c r="A926" s="30" t="s">
        <v>1432</v>
      </c>
      <c r="B926" s="30" t="s">
        <v>1433</v>
      </c>
      <c r="C926" s="30" t="s">
        <v>1197</v>
      </c>
      <c r="D926" s="53">
        <v>45351</v>
      </c>
      <c r="E926" s="53">
        <v>45351</v>
      </c>
      <c r="F926" s="7" t="s">
        <v>471</v>
      </c>
      <c r="G926" s="1" t="s">
        <v>58</v>
      </c>
      <c r="H926" s="1" t="s">
        <v>5</v>
      </c>
      <c r="I926" s="351" t="s">
        <v>80</v>
      </c>
      <c r="J926" s="1">
        <v>2</v>
      </c>
      <c r="K926" s="1">
        <v>16</v>
      </c>
      <c r="L926" s="1" t="s">
        <v>22</v>
      </c>
      <c r="M926" s="1" t="s">
        <v>60</v>
      </c>
      <c r="N926" s="1" t="s">
        <v>85</v>
      </c>
      <c r="O926" s="1" t="s">
        <v>86</v>
      </c>
      <c r="P926" s="1" t="s">
        <v>69</v>
      </c>
      <c r="Q926" s="1" t="s">
        <v>1008</v>
      </c>
      <c r="R926" s="156" t="s">
        <v>827</v>
      </c>
      <c r="S926" s="47">
        <v>95334</v>
      </c>
      <c r="T926" s="47">
        <v>95341</v>
      </c>
      <c r="U926" s="47"/>
      <c r="V926" s="45" t="str">
        <f>IFERROR(IF(U926-T926 &lt;= 0, "", U926-T926), "")</f>
        <v/>
      </c>
      <c r="X926" s="1" t="s">
        <v>71</v>
      </c>
      <c r="Y926" s="258">
        <v>1169</v>
      </c>
      <c r="Z926" s="233">
        <v>729</v>
      </c>
      <c r="AA926" s="179">
        <f>Tabela13[[#This Row],[VALOR/UN]]*Tabela13[[#This Row],[QUAN]]</f>
        <v>1458</v>
      </c>
      <c r="AB926" s="251" t="str">
        <f>IFERROR(Tabela13[[#This Row],[TOTAL]]/Tabela13[[#This Row],[Km Rodado]],"")</f>
        <v/>
      </c>
    </row>
    <row r="927" spans="1:28" hidden="1">
      <c r="A927" s="30" t="s">
        <v>1434</v>
      </c>
      <c r="B927" s="30" t="s">
        <v>1435</v>
      </c>
      <c r="C927" s="30" t="s">
        <v>1197</v>
      </c>
      <c r="D927" s="53">
        <v>45352</v>
      </c>
      <c r="E927" s="53">
        <v>45384</v>
      </c>
      <c r="F927" s="7" t="s">
        <v>422</v>
      </c>
      <c r="G927" s="1" t="s">
        <v>58</v>
      </c>
      <c r="H927" s="1" t="s">
        <v>1268</v>
      </c>
      <c r="I927" s="351" t="s">
        <v>66</v>
      </c>
      <c r="J927" s="1">
        <v>2</v>
      </c>
      <c r="K927" s="1">
        <v>15</v>
      </c>
      <c r="L927" s="1" t="s">
        <v>24</v>
      </c>
      <c r="M927" s="1" t="s">
        <v>75</v>
      </c>
      <c r="N927" s="1" t="s">
        <v>224</v>
      </c>
      <c r="O927" s="1" t="s">
        <v>1389</v>
      </c>
      <c r="P927" s="1" t="s">
        <v>69</v>
      </c>
      <c r="Q927" s="1" t="s">
        <v>77</v>
      </c>
      <c r="R927" s="24" t="s">
        <v>800</v>
      </c>
      <c r="S927" s="47">
        <v>82350</v>
      </c>
      <c r="T927" s="47">
        <v>84323</v>
      </c>
      <c r="U927" s="47"/>
      <c r="V927" s="45" t="str">
        <f>IFERROR(IF(U927-T927 &lt;= 0, "", U927-T927), "")</f>
        <v/>
      </c>
      <c r="W927" s="1" t="s">
        <v>65</v>
      </c>
      <c r="X927" s="1" t="s">
        <v>71</v>
      </c>
      <c r="Y927" s="258">
        <v>1211</v>
      </c>
      <c r="Z927" s="233">
        <v>285</v>
      </c>
      <c r="AA927" s="179">
        <f>Tabela13[[#This Row],[VALOR/UN]]*Tabela13[[#This Row],[QUAN]]</f>
        <v>570</v>
      </c>
      <c r="AB927" s="251" t="str">
        <f>IFERROR(Tabela13[[#This Row],[TOTAL]]/Tabela13[[#This Row],[Km Rodado]],"")</f>
        <v/>
      </c>
    </row>
    <row r="928" spans="1:28" hidden="1">
      <c r="A928" s="30" t="s">
        <v>1436</v>
      </c>
      <c r="B928" s="30" t="s">
        <v>1398</v>
      </c>
      <c r="C928" s="30" t="s">
        <v>1197</v>
      </c>
      <c r="D928" s="53">
        <v>45352</v>
      </c>
      <c r="E928" s="53">
        <v>45352</v>
      </c>
      <c r="F928" s="7" t="s">
        <v>471</v>
      </c>
      <c r="G928" s="1" t="s">
        <v>58</v>
      </c>
      <c r="H928" s="1" t="s">
        <v>5</v>
      </c>
      <c r="I928" s="351" t="s">
        <v>96</v>
      </c>
      <c r="J928" s="1">
        <v>2</v>
      </c>
      <c r="K928" s="1">
        <v>16</v>
      </c>
      <c r="L928" s="1" t="s">
        <v>24</v>
      </c>
      <c r="M928" s="1" t="s">
        <v>60</v>
      </c>
      <c r="N928" s="1" t="s">
        <v>85</v>
      </c>
      <c r="O928" s="1" t="s">
        <v>86</v>
      </c>
      <c r="P928" s="1" t="s">
        <v>69</v>
      </c>
      <c r="Q928" s="1" t="s">
        <v>1008</v>
      </c>
      <c r="R928" s="24" t="s">
        <v>1437</v>
      </c>
      <c r="S928" s="47">
        <v>57100</v>
      </c>
      <c r="T928" s="47">
        <v>54077</v>
      </c>
      <c r="U928" s="47"/>
      <c r="V928" s="45" t="str">
        <f>IFERROR(IF(U928-T928 &lt;= 0, "", U928-T928), "")</f>
        <v/>
      </c>
      <c r="X928" s="1" t="s">
        <v>71</v>
      </c>
      <c r="Y928" s="258">
        <v>1169</v>
      </c>
      <c r="Z928" s="233">
        <v>729</v>
      </c>
      <c r="AA928" s="179">
        <f>Tabela13[[#This Row],[VALOR/UN]]*Tabela13[[#This Row],[QUAN]]</f>
        <v>1458</v>
      </c>
      <c r="AB928" s="251" t="str">
        <f>IFERROR(Tabela13[[#This Row],[TOTAL]]/Tabela13[[#This Row],[Km Rodado]],"")</f>
        <v/>
      </c>
    </row>
    <row r="929" spans="1:28" hidden="1">
      <c r="A929" s="30" t="s">
        <v>1438</v>
      </c>
      <c r="B929" s="30" t="s">
        <v>1166</v>
      </c>
      <c r="C929" s="30" t="s">
        <v>1197</v>
      </c>
      <c r="D929" s="53">
        <v>45355</v>
      </c>
      <c r="E929" s="53">
        <v>45357</v>
      </c>
      <c r="F929" s="7" t="s">
        <v>514</v>
      </c>
      <c r="G929" s="1" t="s">
        <v>58</v>
      </c>
      <c r="H929" s="1" t="s">
        <v>5</v>
      </c>
      <c r="I929" s="351" t="s">
        <v>104</v>
      </c>
      <c r="J929" s="1">
        <v>2</v>
      </c>
      <c r="K929" s="1">
        <v>15</v>
      </c>
      <c r="L929" s="1" t="s">
        <v>22</v>
      </c>
      <c r="M929" s="1" t="s">
        <v>75</v>
      </c>
      <c r="N929" s="1" t="s">
        <v>153</v>
      </c>
      <c r="O929" s="1" t="s">
        <v>474</v>
      </c>
      <c r="P929" s="1" t="s">
        <v>69</v>
      </c>
      <c r="Q929" s="1" t="s">
        <v>77</v>
      </c>
      <c r="R929" s="24" t="s">
        <v>538</v>
      </c>
      <c r="S929" s="47">
        <v>75800</v>
      </c>
      <c r="T929" s="180">
        <v>76078</v>
      </c>
      <c r="U929" s="180"/>
      <c r="V929" s="45" t="str">
        <f>IFERROR(IF(U929-T929 &lt;= 0, "", U929-T929), "")</f>
        <v/>
      </c>
      <c r="W929" s="1" t="s">
        <v>65</v>
      </c>
      <c r="X929" s="1" t="s">
        <v>155</v>
      </c>
      <c r="Y929" s="344" t="s">
        <v>1422</v>
      </c>
      <c r="Z929" s="233">
        <v>269.82</v>
      </c>
      <c r="AA929" s="179">
        <f>Tabela13[[#This Row],[VALOR/UN]]*Tabela13[[#This Row],[QUAN]]</f>
        <v>539.64</v>
      </c>
      <c r="AB929" s="251" t="str">
        <f>IFERROR(Tabela13[[#This Row],[TOTAL]]/Tabela13[[#This Row],[Km Rodado]],"")</f>
        <v/>
      </c>
    </row>
    <row r="930" spans="1:28" hidden="1">
      <c r="A930" s="30" t="s">
        <v>1439</v>
      </c>
      <c r="B930" s="30" t="s">
        <v>1284</v>
      </c>
      <c r="C930" s="30" t="s">
        <v>1197</v>
      </c>
      <c r="D930" s="53">
        <v>45355</v>
      </c>
      <c r="E930" s="53">
        <v>45357</v>
      </c>
      <c r="F930" s="7" t="s">
        <v>514</v>
      </c>
      <c r="G930" s="1" t="s">
        <v>58</v>
      </c>
      <c r="H930" s="1" t="s">
        <v>5</v>
      </c>
      <c r="I930" s="351" t="s">
        <v>104</v>
      </c>
      <c r="J930" s="1">
        <v>2</v>
      </c>
      <c r="K930" s="1">
        <v>15</v>
      </c>
      <c r="L930" s="1" t="s">
        <v>24</v>
      </c>
      <c r="M930" s="1" t="s">
        <v>75</v>
      </c>
      <c r="N930" s="1" t="s">
        <v>153</v>
      </c>
      <c r="O930" s="1" t="s">
        <v>474</v>
      </c>
      <c r="P930" s="1" t="s">
        <v>69</v>
      </c>
      <c r="Q930" s="1" t="s">
        <v>77</v>
      </c>
      <c r="R930" s="24" t="s">
        <v>538</v>
      </c>
      <c r="S930" s="47">
        <v>75800</v>
      </c>
      <c r="T930" s="47">
        <v>76078</v>
      </c>
      <c r="U930" s="47"/>
      <c r="V930" s="45" t="str">
        <f>IFERROR(IF(U930-T930 &lt;= 0, "", U930-T930), "")</f>
        <v/>
      </c>
      <c r="W930" s="1" t="s">
        <v>65</v>
      </c>
      <c r="X930" s="1" t="s">
        <v>155</v>
      </c>
      <c r="Y930" s="344" t="s">
        <v>1422</v>
      </c>
      <c r="Z930" s="233">
        <v>269.82</v>
      </c>
      <c r="AA930" s="179">
        <f>Tabela13[[#This Row],[VALOR/UN]]*Tabela13[[#This Row],[QUAN]]</f>
        <v>539.64</v>
      </c>
      <c r="AB930" s="251" t="str">
        <f>IFERROR(Tabela13[[#This Row],[TOTAL]]/Tabela13[[#This Row],[Km Rodado]],"")</f>
        <v/>
      </c>
    </row>
    <row r="931" spans="1:28" hidden="1">
      <c r="A931" s="30" t="s">
        <v>1440</v>
      </c>
      <c r="B931" s="30" t="s">
        <v>1441</v>
      </c>
      <c r="C931" s="186" t="s">
        <v>1197</v>
      </c>
      <c r="D931" s="53">
        <v>45356</v>
      </c>
      <c r="E931" s="53">
        <v>45367</v>
      </c>
      <c r="F931" s="7" t="s">
        <v>514</v>
      </c>
      <c r="G931" s="1" t="s">
        <v>58</v>
      </c>
      <c r="H931" s="1" t="s">
        <v>14</v>
      </c>
      <c r="I931" s="351" t="s">
        <v>132</v>
      </c>
      <c r="J931" s="1">
        <v>2</v>
      </c>
      <c r="K931" s="1">
        <v>16</v>
      </c>
      <c r="L931" s="1" t="s">
        <v>22</v>
      </c>
      <c r="M931" s="1" t="s">
        <v>60</v>
      </c>
      <c r="N931" s="1" t="s">
        <v>85</v>
      </c>
      <c r="O931" s="1" t="s">
        <v>86</v>
      </c>
      <c r="P931" s="1" t="s">
        <v>69</v>
      </c>
      <c r="Q931" s="1" t="s">
        <v>1008</v>
      </c>
      <c r="R931" s="205" t="s">
        <v>296</v>
      </c>
      <c r="S931" s="47">
        <v>116903</v>
      </c>
      <c r="T931" s="47">
        <v>116903</v>
      </c>
      <c r="U931" s="47"/>
      <c r="V931" s="45" t="str">
        <f>IFERROR(IF(U931-T931 &lt;= 0, "", U931-T931), "")</f>
        <v/>
      </c>
      <c r="W931" s="1" t="s">
        <v>65</v>
      </c>
      <c r="X931" s="1" t="s">
        <v>71</v>
      </c>
      <c r="Y931" s="258">
        <v>1169</v>
      </c>
      <c r="Z931" s="233">
        <v>729</v>
      </c>
      <c r="AA931" s="179">
        <f>Tabela13[[#This Row],[VALOR/UN]]*Tabela13[[#This Row],[QUAN]]</f>
        <v>1458</v>
      </c>
      <c r="AB931" s="251" t="str">
        <f>IFERROR(Tabela13[[#This Row],[TOTAL]]/Tabela13[[#This Row],[Km Rodado]],"")</f>
        <v/>
      </c>
    </row>
    <row r="932" spans="1:28" hidden="1">
      <c r="A932" s="30" t="s">
        <v>1442</v>
      </c>
      <c r="B932" s="30" t="s">
        <v>1443</v>
      </c>
      <c r="C932" s="30" t="s">
        <v>1197</v>
      </c>
      <c r="D932" s="53">
        <v>45356</v>
      </c>
      <c r="E932" s="53">
        <v>45359</v>
      </c>
      <c r="F932" s="7" t="s">
        <v>514</v>
      </c>
      <c r="G932" s="1" t="s">
        <v>58</v>
      </c>
      <c r="H932" s="1" t="s">
        <v>1444</v>
      </c>
      <c r="I932" s="351" t="s">
        <v>99</v>
      </c>
      <c r="J932" s="1">
        <v>2</v>
      </c>
      <c r="K932" s="1">
        <v>15</v>
      </c>
      <c r="L932" s="1" t="s">
        <v>24</v>
      </c>
      <c r="M932" s="1" t="s">
        <v>75</v>
      </c>
      <c r="N932" s="1" t="s">
        <v>153</v>
      </c>
      <c r="O932" s="1" t="s">
        <v>474</v>
      </c>
      <c r="P932" s="1" t="s">
        <v>69</v>
      </c>
      <c r="Q932" s="1" t="s">
        <v>77</v>
      </c>
      <c r="R932" s="24" t="s">
        <v>815</v>
      </c>
      <c r="S932" s="47">
        <v>86250</v>
      </c>
      <c r="T932" s="47">
        <v>86269</v>
      </c>
      <c r="U932" s="47"/>
      <c r="V932" s="45" t="str">
        <f>IFERROR(IF(U932-T932 &lt;= 0, "", U932-T932), "")</f>
        <v/>
      </c>
      <c r="W932" s="1" t="s">
        <v>65</v>
      </c>
      <c r="X932" s="1" t="s">
        <v>155</v>
      </c>
      <c r="Y932" s="258">
        <v>1710</v>
      </c>
      <c r="Z932" s="233">
        <v>273.02</v>
      </c>
      <c r="AA932" s="179">
        <f>Tabela13[[#This Row],[VALOR/UN]]*Tabela13[[#This Row],[QUAN]]</f>
        <v>546.04</v>
      </c>
      <c r="AB932" s="251" t="str">
        <f>IFERROR(Tabela13[[#This Row],[TOTAL]]/Tabela13[[#This Row],[Km Rodado]],"")</f>
        <v/>
      </c>
    </row>
    <row r="933" spans="1:28" hidden="1">
      <c r="A933" s="30" t="s">
        <v>1445</v>
      </c>
      <c r="B933" s="30" t="s">
        <v>1446</v>
      </c>
      <c r="C933" s="30" t="s">
        <v>1197</v>
      </c>
      <c r="D933" s="53">
        <v>45357</v>
      </c>
      <c r="E933" s="53">
        <v>45363</v>
      </c>
      <c r="F933" s="7" t="s">
        <v>514</v>
      </c>
      <c r="G933" s="1" t="s">
        <v>58</v>
      </c>
      <c r="H933" s="1" t="s">
        <v>5</v>
      </c>
      <c r="I933" s="351" t="s">
        <v>96</v>
      </c>
      <c r="J933" s="1">
        <v>2</v>
      </c>
      <c r="K933" s="1">
        <v>16</v>
      </c>
      <c r="L933" s="1" t="s">
        <v>24</v>
      </c>
      <c r="M933" s="1" t="s">
        <v>60</v>
      </c>
      <c r="N933" s="1" t="s">
        <v>396</v>
      </c>
      <c r="O933" s="1" t="s">
        <v>397</v>
      </c>
      <c r="P933" s="1" t="s">
        <v>69</v>
      </c>
      <c r="Q933" s="1" t="s">
        <v>1008</v>
      </c>
      <c r="R933" s="24" t="s">
        <v>97</v>
      </c>
      <c r="S933" s="47">
        <v>215008</v>
      </c>
      <c r="T933" s="47">
        <v>214869</v>
      </c>
      <c r="U933" s="47"/>
      <c r="V933" s="45" t="str">
        <f>IFERROR(IF(U933-T933 &lt;= 0, "", U933-T933), "")</f>
        <v/>
      </c>
      <c r="W933" s="1" t="s">
        <v>65</v>
      </c>
      <c r="X933" s="1" t="s">
        <v>155</v>
      </c>
      <c r="Y933" s="258">
        <v>1718</v>
      </c>
      <c r="Z933" s="233">
        <v>559.54999999999995</v>
      </c>
      <c r="AA933" s="179">
        <f>Tabela13[[#This Row],[VALOR/UN]]*Tabela13[[#This Row],[QUAN]]</f>
        <v>1119.0999999999999</v>
      </c>
      <c r="AB933" s="251" t="str">
        <f>IFERROR(Tabela13[[#This Row],[TOTAL]]/Tabela13[[#This Row],[Km Rodado]],"")</f>
        <v/>
      </c>
    </row>
    <row r="934" spans="1:28" hidden="1">
      <c r="A934" s="30" t="s">
        <v>1447</v>
      </c>
      <c r="B934" s="30" t="s">
        <v>1443</v>
      </c>
      <c r="C934" s="30" t="s">
        <v>1197</v>
      </c>
      <c r="D934" s="53">
        <v>45357</v>
      </c>
      <c r="E934" s="53">
        <v>45358</v>
      </c>
      <c r="F934" s="7" t="s">
        <v>514</v>
      </c>
      <c r="G934" s="1" t="s">
        <v>58</v>
      </c>
      <c r="H934" s="1" t="s">
        <v>5</v>
      </c>
      <c r="I934" s="351" t="s">
        <v>66</v>
      </c>
      <c r="J934" s="1">
        <v>2</v>
      </c>
      <c r="K934" s="1">
        <v>15</v>
      </c>
      <c r="L934" s="1" t="s">
        <v>22</v>
      </c>
      <c r="M934" s="1" t="s">
        <v>75</v>
      </c>
      <c r="N934" s="1" t="s">
        <v>153</v>
      </c>
      <c r="O934" s="1" t="s">
        <v>474</v>
      </c>
      <c r="P934" s="1" t="s">
        <v>69</v>
      </c>
      <c r="Q934" s="1" t="s">
        <v>77</v>
      </c>
      <c r="R934" s="24" t="s">
        <v>439</v>
      </c>
      <c r="S934" s="47">
        <v>142372</v>
      </c>
      <c r="T934" s="47">
        <v>142360</v>
      </c>
      <c r="U934" s="47"/>
      <c r="V934" s="45" t="str">
        <f>IFERROR(IF(U934-T934 &lt;= 0, "", U934-T934), "")</f>
        <v/>
      </c>
      <c r="W934" s="1" t="s">
        <v>65</v>
      </c>
      <c r="X934" s="1" t="s">
        <v>155</v>
      </c>
      <c r="Y934" s="258">
        <v>1710</v>
      </c>
      <c r="Z934" s="233">
        <v>273.02</v>
      </c>
      <c r="AA934" s="179">
        <f>Tabela13[[#This Row],[VALOR/UN]]*Tabela13[[#This Row],[QUAN]]</f>
        <v>546.04</v>
      </c>
      <c r="AB934" s="251" t="str">
        <f>IFERROR(Tabela13[[#This Row],[TOTAL]]/Tabela13[[#This Row],[Km Rodado]],"")</f>
        <v/>
      </c>
    </row>
    <row r="935" spans="1:28" hidden="1">
      <c r="A935" s="30" t="s">
        <v>1448</v>
      </c>
      <c r="B935" s="30" t="s">
        <v>1443</v>
      </c>
      <c r="C935" s="30" t="s">
        <v>1197</v>
      </c>
      <c r="D935" s="53">
        <v>45357</v>
      </c>
      <c r="E935" s="53">
        <v>45358</v>
      </c>
      <c r="F935" s="7" t="s">
        <v>514</v>
      </c>
      <c r="G935" s="1" t="s">
        <v>58</v>
      </c>
      <c r="H935" s="1" t="s">
        <v>5</v>
      </c>
      <c r="I935" s="351" t="s">
        <v>66</v>
      </c>
      <c r="J935" s="1">
        <v>2</v>
      </c>
      <c r="K935" s="1">
        <v>15</v>
      </c>
      <c r="L935" s="1" t="s">
        <v>24</v>
      </c>
      <c r="M935" s="1" t="s">
        <v>75</v>
      </c>
      <c r="N935" s="1" t="s">
        <v>153</v>
      </c>
      <c r="O935" s="1" t="s">
        <v>474</v>
      </c>
      <c r="P935" s="1" t="s">
        <v>69</v>
      </c>
      <c r="Q935" s="1" t="s">
        <v>77</v>
      </c>
      <c r="R935" s="24" t="s">
        <v>439</v>
      </c>
      <c r="S935" s="47">
        <v>142372</v>
      </c>
      <c r="T935" s="47">
        <v>142360</v>
      </c>
      <c r="U935" s="47"/>
      <c r="V935" s="45" t="str">
        <f>IFERROR(IF(U935-T935 &lt;= 0, "", U935-T935), "")</f>
        <v/>
      </c>
      <c r="W935" s="1" t="s">
        <v>65</v>
      </c>
      <c r="X935" s="1" t="s">
        <v>155</v>
      </c>
      <c r="Y935" s="258">
        <v>1710</v>
      </c>
      <c r="Z935" s="233">
        <v>273.02</v>
      </c>
      <c r="AA935" s="179">
        <f>Tabela13[[#This Row],[VALOR/UN]]*Tabela13[[#This Row],[QUAN]]</f>
        <v>546.04</v>
      </c>
      <c r="AB935" s="251" t="str">
        <f>IFERROR(Tabela13[[#This Row],[TOTAL]]/Tabela13[[#This Row],[Km Rodado]],"")</f>
        <v/>
      </c>
    </row>
    <row r="936" spans="1:28" hidden="1">
      <c r="A936" s="30" t="s">
        <v>1449</v>
      </c>
      <c r="B936" s="30" t="s">
        <v>1443</v>
      </c>
      <c r="C936" s="30" t="s">
        <v>1197</v>
      </c>
      <c r="D936" s="53">
        <v>45357</v>
      </c>
      <c r="E936" s="53">
        <v>45359</v>
      </c>
      <c r="F936" s="7" t="s">
        <v>514</v>
      </c>
      <c r="G936" s="1" t="s">
        <v>58</v>
      </c>
      <c r="H936" s="1" t="s">
        <v>5</v>
      </c>
      <c r="I936" s="351" t="s">
        <v>104</v>
      </c>
      <c r="J936" s="1">
        <v>2</v>
      </c>
      <c r="K936" s="1">
        <v>15</v>
      </c>
      <c r="L936" s="1" t="s">
        <v>22</v>
      </c>
      <c r="M936" s="1" t="s">
        <v>75</v>
      </c>
      <c r="N936" s="1" t="s">
        <v>153</v>
      </c>
      <c r="O936" s="1" t="s">
        <v>474</v>
      </c>
      <c r="P936" s="1" t="s">
        <v>69</v>
      </c>
      <c r="Q936" s="1" t="s">
        <v>77</v>
      </c>
      <c r="R936" s="24" t="s">
        <v>555</v>
      </c>
      <c r="S936" s="47">
        <v>115500</v>
      </c>
      <c r="T936" s="47">
        <v>116770</v>
      </c>
      <c r="U936" s="47"/>
      <c r="V936" s="45" t="str">
        <f>IFERROR(IF(U936-T936 &lt;= 0, "", U936-T936), "")</f>
        <v/>
      </c>
      <c r="W936" s="1" t="s">
        <v>65</v>
      </c>
      <c r="X936" s="1" t="s">
        <v>155</v>
      </c>
      <c r="Y936" s="258">
        <v>1710</v>
      </c>
      <c r="Z936" s="233">
        <v>273.02</v>
      </c>
      <c r="AA936" s="179">
        <f>Tabela13[[#This Row],[VALOR/UN]]*Tabela13[[#This Row],[QUAN]]</f>
        <v>546.04</v>
      </c>
      <c r="AB936" s="251" t="str">
        <f>IFERROR(Tabela13[[#This Row],[TOTAL]]/Tabela13[[#This Row],[Km Rodado]],"")</f>
        <v/>
      </c>
    </row>
    <row r="937" spans="1:28" hidden="1">
      <c r="A937" s="30" t="s">
        <v>1450</v>
      </c>
      <c r="B937" s="30" t="s">
        <v>415</v>
      </c>
      <c r="C937" s="30" t="s">
        <v>1197</v>
      </c>
      <c r="D937" s="53">
        <v>45357</v>
      </c>
      <c r="E937" s="53" t="s">
        <v>700</v>
      </c>
      <c r="F937" s="7" t="s">
        <v>514</v>
      </c>
      <c r="G937" s="1" t="s">
        <v>58</v>
      </c>
      <c r="H937" s="1" t="s">
        <v>5</v>
      </c>
      <c r="I937" s="351" t="s">
        <v>80</v>
      </c>
      <c r="J937" s="1">
        <v>2</v>
      </c>
      <c r="K937" s="1" t="s">
        <v>39</v>
      </c>
      <c r="L937" s="1" t="s">
        <v>22</v>
      </c>
      <c r="M937" s="1" t="s">
        <v>595</v>
      </c>
      <c r="N937" s="1" t="s">
        <v>181</v>
      </c>
      <c r="O937" s="1" t="s">
        <v>1193</v>
      </c>
      <c r="P937" s="1" t="s">
        <v>62</v>
      </c>
      <c r="Q937" s="1" t="s">
        <v>1241</v>
      </c>
      <c r="R937" s="24" t="s">
        <v>1451</v>
      </c>
      <c r="S937" s="47">
        <v>98440</v>
      </c>
      <c r="T937" s="47" t="s">
        <v>700</v>
      </c>
      <c r="U937" s="47"/>
      <c r="V937" s="45" t="str">
        <f>IFERROR(IF(U937-T937 &lt;= 0, "", U937-T937), "")</f>
        <v/>
      </c>
      <c r="W937" s="1" t="s">
        <v>65</v>
      </c>
      <c r="X937" s="1" t="s">
        <v>1038</v>
      </c>
      <c r="Y937" s="258" t="s">
        <v>1038</v>
      </c>
      <c r="Z937" s="169">
        <v>0</v>
      </c>
      <c r="AA937" s="169">
        <v>0</v>
      </c>
      <c r="AB937" s="251" t="str">
        <f>IFERROR(Tabela13[[#This Row],[TOTAL]]/Tabela13[[#This Row],[Km Rodado]],"")</f>
        <v/>
      </c>
    </row>
    <row r="938" spans="1:28" hidden="1">
      <c r="A938" s="30" t="s">
        <v>1452</v>
      </c>
      <c r="B938" s="30" t="s">
        <v>1284</v>
      </c>
      <c r="C938" s="30" t="s">
        <v>1197</v>
      </c>
      <c r="D938" s="53">
        <v>45359</v>
      </c>
      <c r="E938" s="53" t="s">
        <v>700</v>
      </c>
      <c r="F938" s="7" t="s">
        <v>514</v>
      </c>
      <c r="G938" s="1" t="s">
        <v>58</v>
      </c>
      <c r="H938" s="1" t="s">
        <v>9</v>
      </c>
      <c r="I938" s="351" t="s">
        <v>72</v>
      </c>
      <c r="J938" s="1">
        <v>2</v>
      </c>
      <c r="K938" s="1">
        <v>16</v>
      </c>
      <c r="L938" s="1" t="s">
        <v>22</v>
      </c>
      <c r="M938" s="1" t="s">
        <v>60</v>
      </c>
      <c r="N938" s="1" t="s">
        <v>396</v>
      </c>
      <c r="O938" s="1" t="s">
        <v>397</v>
      </c>
      <c r="P938" s="1" t="s">
        <v>69</v>
      </c>
      <c r="Q938" s="1" t="s">
        <v>1008</v>
      </c>
      <c r="R938" s="24" t="s">
        <v>1009</v>
      </c>
      <c r="S938" s="47">
        <v>85411</v>
      </c>
      <c r="T938" s="47" t="s">
        <v>700</v>
      </c>
      <c r="U938" s="47"/>
      <c r="V938" s="45" t="str">
        <f>IFERROR(IF(U938-T938 &lt;= 0, "", U938-T938), "")</f>
        <v/>
      </c>
      <c r="W938" s="1" t="s">
        <v>65</v>
      </c>
      <c r="X938" s="1" t="s">
        <v>155</v>
      </c>
      <c r="Y938" s="258">
        <v>1718</v>
      </c>
      <c r="Z938" s="233">
        <v>559.54999999999995</v>
      </c>
      <c r="AA938" s="179">
        <f>Tabela13[[#This Row],[VALOR/UN]]*Tabela13[[#This Row],[QUAN]]</f>
        <v>1119.0999999999999</v>
      </c>
      <c r="AB938" s="251" t="str">
        <f>IFERROR(Tabela13[[#This Row],[TOTAL]]/Tabela13[[#This Row],[Km Rodado]],"")</f>
        <v/>
      </c>
    </row>
    <row r="939" spans="1:28" hidden="1">
      <c r="A939" s="30" t="s">
        <v>1453</v>
      </c>
      <c r="B939" s="30" t="s">
        <v>1454</v>
      </c>
      <c r="C939" s="30" t="s">
        <v>1197</v>
      </c>
      <c r="D939" s="53">
        <v>45362</v>
      </c>
      <c r="E939" s="53" t="s">
        <v>700</v>
      </c>
      <c r="F939" s="7" t="s">
        <v>514</v>
      </c>
      <c r="G939" s="1" t="s">
        <v>58</v>
      </c>
      <c r="H939" s="1" t="s">
        <v>5</v>
      </c>
      <c r="I939" s="351" t="s">
        <v>80</v>
      </c>
      <c r="J939" s="1">
        <v>2</v>
      </c>
      <c r="K939" s="1" t="s">
        <v>39</v>
      </c>
      <c r="L939" s="1" t="s">
        <v>1455</v>
      </c>
      <c r="M939" s="1" t="s">
        <v>595</v>
      </c>
      <c r="N939" s="1" t="s">
        <v>181</v>
      </c>
      <c r="O939" s="1" t="s">
        <v>1193</v>
      </c>
      <c r="P939" s="1" t="s">
        <v>62</v>
      </c>
      <c r="Q939" s="1" t="s">
        <v>1288</v>
      </c>
      <c r="R939" s="24" t="s">
        <v>1456</v>
      </c>
      <c r="S939" s="47">
        <v>66971</v>
      </c>
      <c r="T939" s="47" t="s">
        <v>700</v>
      </c>
      <c r="U939" s="47"/>
      <c r="V939" s="45" t="str">
        <f>IFERROR(IF(U939-T939 &lt;= 0, "", U939-T939), "")</f>
        <v/>
      </c>
      <c r="W939" s="1" t="s">
        <v>65</v>
      </c>
      <c r="X939" s="1" t="s">
        <v>1038</v>
      </c>
      <c r="Y939" s="258" t="s">
        <v>1457</v>
      </c>
      <c r="Z939" s="169">
        <v>0</v>
      </c>
      <c r="AA939" s="169">
        <v>0</v>
      </c>
      <c r="AB939" s="251" t="str">
        <f>IFERROR(Tabela13[[#This Row],[TOTAL]]/Tabela13[[#This Row],[Km Rodado]],"")</f>
        <v/>
      </c>
    </row>
    <row r="940" spans="1:28" hidden="1">
      <c r="A940" s="30" t="s">
        <v>1458</v>
      </c>
      <c r="B940" s="30" t="s">
        <v>1459</v>
      </c>
      <c r="C940" s="30" t="s">
        <v>1197</v>
      </c>
      <c r="D940" s="53">
        <v>45363</v>
      </c>
      <c r="E940" s="53" t="s">
        <v>700</v>
      </c>
      <c r="F940" s="7" t="s">
        <v>514</v>
      </c>
      <c r="G940" s="1" t="s">
        <v>58</v>
      </c>
      <c r="H940" s="1" t="s">
        <v>5</v>
      </c>
      <c r="I940" s="351" t="s">
        <v>59</v>
      </c>
      <c r="J940" s="1">
        <v>2</v>
      </c>
      <c r="K940" s="1" t="s">
        <v>7</v>
      </c>
      <c r="L940" s="1" t="s">
        <v>22</v>
      </c>
      <c r="M940" s="1" t="s">
        <v>133</v>
      </c>
      <c r="N940" s="1" t="s">
        <v>181</v>
      </c>
      <c r="O940" s="1" t="s">
        <v>1167</v>
      </c>
      <c r="P940" s="1" t="s">
        <v>69</v>
      </c>
      <c r="Q940" s="1" t="s">
        <v>136</v>
      </c>
      <c r="R940" s="24" t="s">
        <v>751</v>
      </c>
      <c r="S940" s="47">
        <v>210281</v>
      </c>
      <c r="T940" s="47" t="s">
        <v>700</v>
      </c>
      <c r="U940" s="47"/>
      <c r="V940" s="45" t="str">
        <f>IFERROR(IF(U940-T940 &lt;= 0, "", U940-T940), "")</f>
        <v/>
      </c>
      <c r="W940" s="1" t="s">
        <v>65</v>
      </c>
      <c r="X940" s="1" t="s">
        <v>155</v>
      </c>
      <c r="Y940" s="258">
        <v>1772</v>
      </c>
      <c r="Z940" s="233">
        <v>564.78</v>
      </c>
      <c r="AA940" s="179">
        <f>Tabela13[[#This Row],[VALOR/UN]]*Tabela13[[#This Row],[QUAN]]</f>
        <v>1129.56</v>
      </c>
      <c r="AB940" s="251" t="str">
        <f>IFERROR(Tabela13[[#This Row],[TOTAL]]/Tabela13[[#This Row],[Km Rodado]],"")</f>
        <v/>
      </c>
    </row>
    <row r="941" spans="1:28" hidden="1">
      <c r="A941" s="30" t="s">
        <v>1460</v>
      </c>
      <c r="B941" s="30" t="s">
        <v>884</v>
      </c>
      <c r="C941" s="30" t="s">
        <v>1197</v>
      </c>
      <c r="D941" s="53">
        <v>45363</v>
      </c>
      <c r="E941" s="53" t="s">
        <v>700</v>
      </c>
      <c r="F941" s="7" t="s">
        <v>514</v>
      </c>
      <c r="G941" s="1" t="s">
        <v>58</v>
      </c>
      <c r="H941" s="1" t="s">
        <v>5</v>
      </c>
      <c r="I941" s="351" t="s">
        <v>80</v>
      </c>
      <c r="J941" s="1">
        <v>2</v>
      </c>
      <c r="K941" s="1" t="s">
        <v>39</v>
      </c>
      <c r="L941" s="1" t="s">
        <v>22</v>
      </c>
      <c r="M941" s="1" t="s">
        <v>595</v>
      </c>
      <c r="N941" s="1" t="s">
        <v>604</v>
      </c>
      <c r="O941" s="1" t="s">
        <v>993</v>
      </c>
      <c r="P941" s="1" t="s">
        <v>62</v>
      </c>
      <c r="Q941" s="1" t="s">
        <v>657</v>
      </c>
      <c r="R941" s="156" t="s">
        <v>1461</v>
      </c>
      <c r="S941" s="47">
        <v>462060</v>
      </c>
      <c r="T941" s="47" t="s">
        <v>700</v>
      </c>
      <c r="U941" s="47"/>
      <c r="V941" s="45" t="str">
        <f>IFERROR(IF(U941-T941 &lt;= 0, "", U941-T941), "")</f>
        <v/>
      </c>
      <c r="X941" s="1" t="s">
        <v>58</v>
      </c>
      <c r="Y941" s="258" t="s">
        <v>151</v>
      </c>
      <c r="Z941" s="169">
        <v>0</v>
      </c>
      <c r="AA941" s="169">
        <f>Tabela13[[#This Row],[VALOR/UN]]*Tabela13[[#This Row],[QUAN]]</f>
        <v>0</v>
      </c>
      <c r="AB941" s="251" t="str">
        <f>IFERROR(Tabela13[[#This Row],[TOTAL]]/Tabela13[[#This Row],[Km Rodado]],"")</f>
        <v/>
      </c>
    </row>
    <row r="942" spans="1:28" hidden="1">
      <c r="A942" s="30" t="s">
        <v>1460</v>
      </c>
      <c r="B942" s="30" t="s">
        <v>884</v>
      </c>
      <c r="C942" s="30" t="s">
        <v>1197</v>
      </c>
      <c r="D942" s="53">
        <v>45363</v>
      </c>
      <c r="E942" s="53" t="s">
        <v>700</v>
      </c>
      <c r="F942" s="7" t="s">
        <v>514</v>
      </c>
      <c r="G942" s="1" t="s">
        <v>58</v>
      </c>
      <c r="H942" s="1" t="s">
        <v>5</v>
      </c>
      <c r="I942" s="351" t="s">
        <v>80</v>
      </c>
      <c r="J942" s="1">
        <v>2</v>
      </c>
      <c r="K942" s="1" t="s">
        <v>39</v>
      </c>
      <c r="L942" s="1" t="s">
        <v>22</v>
      </c>
      <c r="M942" s="1" t="s">
        <v>595</v>
      </c>
      <c r="N942" s="1" t="s">
        <v>604</v>
      </c>
      <c r="O942" s="1" t="s">
        <v>993</v>
      </c>
      <c r="P942" s="1" t="s">
        <v>62</v>
      </c>
      <c r="Q942" s="1" t="s">
        <v>657</v>
      </c>
      <c r="R942" s="156" t="s">
        <v>1461</v>
      </c>
      <c r="S942" s="47">
        <v>462060</v>
      </c>
      <c r="T942" s="47" t="s">
        <v>700</v>
      </c>
      <c r="U942" s="47"/>
      <c r="V942" s="45" t="str">
        <f>IFERROR(IF(U942-T942 &lt;= 0, "", U942-T942), "")</f>
        <v/>
      </c>
      <c r="X942" s="1" t="s">
        <v>58</v>
      </c>
      <c r="Y942" s="258" t="s">
        <v>151</v>
      </c>
      <c r="Z942" s="169">
        <v>0</v>
      </c>
      <c r="AA942" s="169">
        <f>Tabela13[[#This Row],[VALOR/UN]]*Tabela13[[#This Row],[QUAN]]</f>
        <v>0</v>
      </c>
      <c r="AB942" s="251" t="str">
        <f>IFERROR(Tabela13[[#This Row],[TOTAL]]/Tabela13[[#This Row],[Km Rodado]],"")</f>
        <v/>
      </c>
    </row>
    <row r="943" spans="1:28" hidden="1">
      <c r="A943" s="30" t="s">
        <v>1462</v>
      </c>
      <c r="B943" s="30" t="s">
        <v>1463</v>
      </c>
      <c r="C943" s="30" t="s">
        <v>1197</v>
      </c>
      <c r="D943" s="53">
        <v>45363</v>
      </c>
      <c r="E943" s="53" t="s">
        <v>700</v>
      </c>
      <c r="F943" s="7" t="s">
        <v>514</v>
      </c>
      <c r="G943" s="1" t="s">
        <v>58</v>
      </c>
      <c r="H943" s="1" t="s">
        <v>5</v>
      </c>
      <c r="I943" s="351" t="s">
        <v>80</v>
      </c>
      <c r="J943" s="1">
        <v>2</v>
      </c>
      <c r="K943" s="1" t="s">
        <v>39</v>
      </c>
      <c r="L943" s="1" t="s">
        <v>22</v>
      </c>
      <c r="M943" s="1" t="s">
        <v>595</v>
      </c>
      <c r="N943" s="1" t="s">
        <v>596</v>
      </c>
      <c r="O943" s="1" t="s">
        <v>993</v>
      </c>
      <c r="P943" s="1" t="s">
        <v>62</v>
      </c>
      <c r="Q943" s="1" t="s">
        <v>1241</v>
      </c>
      <c r="R943" s="156" t="s">
        <v>1464</v>
      </c>
      <c r="S943" s="47">
        <v>210769</v>
      </c>
      <c r="T943" s="47" t="s">
        <v>700</v>
      </c>
      <c r="U943" s="47"/>
      <c r="V943" s="45" t="str">
        <f>IFERROR(IF(U943-T943 &lt;= 0, "", U943-T943), "")</f>
        <v/>
      </c>
      <c r="W943" s="1" t="s">
        <v>65</v>
      </c>
      <c r="X943" s="1" t="s">
        <v>58</v>
      </c>
      <c r="Y943" s="258" t="s">
        <v>151</v>
      </c>
      <c r="Z943" s="169">
        <v>0</v>
      </c>
      <c r="AA943" s="169">
        <f>Tabela13[[#This Row],[VALOR/UN]]*Tabela13[[#This Row],[QUAN]]</f>
        <v>0</v>
      </c>
      <c r="AB943" s="251" t="str">
        <f>IFERROR(Tabela13[[#This Row],[TOTAL]]/Tabela13[[#This Row],[Km Rodado]],"")</f>
        <v/>
      </c>
    </row>
    <row r="944" spans="1:28" hidden="1">
      <c r="A944" s="30" t="s">
        <v>1465</v>
      </c>
      <c r="B944" s="30" t="s">
        <v>1443</v>
      </c>
      <c r="C944" s="30" t="s">
        <v>1197</v>
      </c>
      <c r="D944" s="53">
        <v>45363</v>
      </c>
      <c r="E944" s="53" t="s">
        <v>700</v>
      </c>
      <c r="F944" s="7" t="s">
        <v>514</v>
      </c>
      <c r="G944" s="1" t="s">
        <v>58</v>
      </c>
      <c r="H944" s="1" t="s">
        <v>5</v>
      </c>
      <c r="I944" s="351" t="s">
        <v>66</v>
      </c>
      <c r="J944" s="1">
        <v>2</v>
      </c>
      <c r="K944" s="1">
        <v>15</v>
      </c>
      <c r="L944" s="1" t="s">
        <v>22</v>
      </c>
      <c r="M944" s="1" t="s">
        <v>75</v>
      </c>
      <c r="N944" s="1" t="s">
        <v>153</v>
      </c>
      <c r="O944" s="1" t="s">
        <v>474</v>
      </c>
      <c r="P944" s="1" t="s">
        <v>69</v>
      </c>
      <c r="Q944" s="1" t="s">
        <v>77</v>
      </c>
      <c r="R944" s="24" t="s">
        <v>950</v>
      </c>
      <c r="S944" s="47">
        <v>127879</v>
      </c>
      <c r="T944" s="47" t="s">
        <v>700</v>
      </c>
      <c r="U944" s="47"/>
      <c r="V944" s="45" t="str">
        <f>IFERROR(IF(U944-T944 &lt;= 0, "", U944-T944), "")</f>
        <v/>
      </c>
      <c r="W944" s="1" t="s">
        <v>65</v>
      </c>
      <c r="X944" s="1" t="s">
        <v>155</v>
      </c>
      <c r="Y944" s="258">
        <v>1710</v>
      </c>
      <c r="Z944" s="233">
        <v>273.02</v>
      </c>
      <c r="AA944" s="179">
        <f>Tabela13[[#This Row],[VALOR/UN]]*Tabela13[[#This Row],[QUAN]]</f>
        <v>546.04</v>
      </c>
      <c r="AB944" s="251" t="str">
        <f>IFERROR(Tabela13[[#This Row],[TOTAL]]/Tabela13[[#This Row],[Km Rodado]],"")</f>
        <v/>
      </c>
    </row>
    <row r="945" spans="1:28" hidden="1">
      <c r="A945" s="30" t="s">
        <v>1466</v>
      </c>
      <c r="B945" s="30" t="s">
        <v>1443</v>
      </c>
      <c r="C945" s="30" t="s">
        <v>1197</v>
      </c>
      <c r="D945" s="53">
        <v>45363</v>
      </c>
      <c r="E945" s="53" t="s">
        <v>700</v>
      </c>
      <c r="F945" s="7" t="s">
        <v>514</v>
      </c>
      <c r="G945" s="1" t="s">
        <v>58</v>
      </c>
      <c r="H945" s="1" t="s">
        <v>5</v>
      </c>
      <c r="I945" s="351" t="s">
        <v>66</v>
      </c>
      <c r="J945" s="1">
        <v>2</v>
      </c>
      <c r="K945" s="1">
        <v>15</v>
      </c>
      <c r="L945" s="1" t="s">
        <v>24</v>
      </c>
      <c r="M945" s="1" t="s">
        <v>75</v>
      </c>
      <c r="N945" s="1" t="s">
        <v>153</v>
      </c>
      <c r="O945" s="1" t="s">
        <v>474</v>
      </c>
      <c r="P945" s="1" t="s">
        <v>69</v>
      </c>
      <c r="Q945" s="1" t="s">
        <v>77</v>
      </c>
      <c r="R945" s="24" t="s">
        <v>950</v>
      </c>
      <c r="S945" s="47">
        <v>127879</v>
      </c>
      <c r="T945" s="47" t="s">
        <v>700</v>
      </c>
      <c r="U945" s="47"/>
      <c r="V945" s="45" t="str">
        <f>IFERROR(IF(U945-T945 &lt;= 0, "", U945-T945), "")</f>
        <v/>
      </c>
      <c r="W945" s="1" t="s">
        <v>65</v>
      </c>
      <c r="X945" s="1" t="s">
        <v>155</v>
      </c>
      <c r="Y945" s="258">
        <v>1710</v>
      </c>
      <c r="Z945" s="233">
        <v>273.02</v>
      </c>
      <c r="AA945" s="179">
        <f>Tabela13[[#This Row],[VALOR/UN]]*Tabela13[[#This Row],[QUAN]]</f>
        <v>546.04</v>
      </c>
      <c r="AB945" s="251" t="str">
        <f>IFERROR(Tabela13[[#This Row],[TOTAL]]/Tabela13[[#This Row],[Km Rodado]],"")</f>
        <v/>
      </c>
    </row>
    <row r="946" spans="1:28" hidden="1">
      <c r="A946" s="30" t="s">
        <v>1467</v>
      </c>
      <c r="B946" s="30" t="s">
        <v>1463</v>
      </c>
      <c r="C946" s="30" t="s">
        <v>1197</v>
      </c>
      <c r="D946" s="53">
        <v>45363</v>
      </c>
      <c r="E946" s="53" t="s">
        <v>700</v>
      </c>
      <c r="F946" s="7" t="s">
        <v>514</v>
      </c>
      <c r="G946" s="1" t="s">
        <v>58</v>
      </c>
      <c r="H946" s="1" t="s">
        <v>5</v>
      </c>
      <c r="I946" s="351" t="s">
        <v>80</v>
      </c>
      <c r="J946" s="1">
        <v>2</v>
      </c>
      <c r="K946" s="1" t="s">
        <v>39</v>
      </c>
      <c r="L946" s="1" t="s">
        <v>22</v>
      </c>
      <c r="M946" s="1" t="s">
        <v>595</v>
      </c>
      <c r="N946" s="1" t="s">
        <v>596</v>
      </c>
      <c r="O946" s="1" t="s">
        <v>993</v>
      </c>
      <c r="P946" s="1" t="s">
        <v>62</v>
      </c>
      <c r="Q946" s="1" t="s">
        <v>1288</v>
      </c>
      <c r="R946" s="156" t="s">
        <v>1456</v>
      </c>
      <c r="S946" s="47">
        <v>66971</v>
      </c>
      <c r="T946" s="47" t="s">
        <v>700</v>
      </c>
      <c r="U946" s="47"/>
      <c r="V946" s="45" t="str">
        <f>IFERROR(IF(U946-T946 &lt;= 0, "", U946-T946), "")</f>
        <v/>
      </c>
      <c r="W946" s="1" t="s">
        <v>65</v>
      </c>
      <c r="X946" s="1" t="s">
        <v>58</v>
      </c>
      <c r="Y946" s="258" t="s">
        <v>151</v>
      </c>
      <c r="Z946" s="169">
        <v>0</v>
      </c>
      <c r="AA946" s="169">
        <f>Tabela13[[#This Row],[VALOR/UN]]*Tabela13[[#This Row],[QUAN]]</f>
        <v>0</v>
      </c>
      <c r="AB946" s="251" t="str">
        <f>IFERROR(Tabela13[[#This Row],[TOTAL]]/Tabela13[[#This Row],[Km Rodado]],"")</f>
        <v/>
      </c>
    </row>
    <row r="947" spans="1:28" hidden="1">
      <c r="A947" s="30" t="s">
        <v>1468</v>
      </c>
      <c r="B947" s="30" t="s">
        <v>1469</v>
      </c>
      <c r="C947" s="30" t="s">
        <v>1197</v>
      </c>
      <c r="D947" s="53">
        <v>45363</v>
      </c>
      <c r="E947" s="53" t="s">
        <v>700</v>
      </c>
      <c r="F947" s="7" t="s">
        <v>514</v>
      </c>
      <c r="G947" s="1" t="s">
        <v>58</v>
      </c>
      <c r="H947" s="1" t="s">
        <v>5</v>
      </c>
      <c r="I947" s="351" t="s">
        <v>80</v>
      </c>
      <c r="J947" s="1">
        <v>2</v>
      </c>
      <c r="K947" s="1" t="s">
        <v>39</v>
      </c>
      <c r="L947" s="1" t="s">
        <v>594</v>
      </c>
      <c r="M947" s="1" t="s">
        <v>595</v>
      </c>
      <c r="N947" s="1" t="s">
        <v>684</v>
      </c>
      <c r="O947" s="1" t="s">
        <v>684</v>
      </c>
      <c r="P947" s="1" t="s">
        <v>62</v>
      </c>
      <c r="Q947" s="1" t="s">
        <v>1470</v>
      </c>
      <c r="R947" s="217" t="s">
        <v>1471</v>
      </c>
      <c r="S947" s="47">
        <v>7156</v>
      </c>
      <c r="T947" s="47" t="s">
        <v>700</v>
      </c>
      <c r="U947" s="47"/>
      <c r="V947" s="45" t="str">
        <f>IFERROR(IF(U947-T947 &lt;= 0, "", U947-T947), "")</f>
        <v/>
      </c>
      <c r="X947" s="1" t="s">
        <v>58</v>
      </c>
      <c r="Y947" s="258" t="s">
        <v>151</v>
      </c>
      <c r="Z947" s="169">
        <v>0</v>
      </c>
      <c r="AA947" s="169">
        <f>Tabela13[[#This Row],[VALOR/UN]]*Tabela13[[#This Row],[QUAN]]</f>
        <v>0</v>
      </c>
      <c r="AB947" s="251" t="str">
        <f>IFERROR(Tabela13[[#This Row],[TOTAL]]/Tabela13[[#This Row],[Km Rodado]],"")</f>
        <v/>
      </c>
    </row>
    <row r="948" spans="1:28" hidden="1">
      <c r="A948" s="30" t="s">
        <v>1472</v>
      </c>
      <c r="B948" s="30" t="s">
        <v>1473</v>
      </c>
      <c r="C948" s="30" t="s">
        <v>1197</v>
      </c>
      <c r="D948" s="53">
        <v>45363</v>
      </c>
      <c r="E948" s="53" t="s">
        <v>700</v>
      </c>
      <c r="F948" s="7" t="s">
        <v>514</v>
      </c>
      <c r="G948" s="1" t="s">
        <v>58</v>
      </c>
      <c r="H948" s="1" t="s">
        <v>5</v>
      </c>
      <c r="I948" s="351" t="s">
        <v>80</v>
      </c>
      <c r="J948" s="1">
        <v>2</v>
      </c>
      <c r="K948" s="1" t="s">
        <v>39</v>
      </c>
      <c r="L948" s="1" t="s">
        <v>594</v>
      </c>
      <c r="M948" s="1" t="s">
        <v>595</v>
      </c>
      <c r="N948" s="1" t="s">
        <v>684</v>
      </c>
      <c r="O948" s="1" t="s">
        <v>684</v>
      </c>
      <c r="P948" s="1" t="s">
        <v>62</v>
      </c>
      <c r="Q948" s="1" t="s">
        <v>1470</v>
      </c>
      <c r="R948" s="156" t="s">
        <v>1471</v>
      </c>
      <c r="S948" s="47">
        <v>7156</v>
      </c>
      <c r="T948" s="47" t="s">
        <v>700</v>
      </c>
      <c r="U948" s="47"/>
      <c r="V948" s="45" t="str">
        <f>IFERROR(IF(U948-T948 &lt;= 0, "", U948-T948), "")</f>
        <v/>
      </c>
      <c r="X948" s="1" t="s">
        <v>58</v>
      </c>
      <c r="Y948" s="258" t="s">
        <v>151</v>
      </c>
      <c r="Z948" s="169">
        <v>0</v>
      </c>
      <c r="AA948" s="169">
        <f>Tabela13[[#This Row],[VALOR/UN]]*Tabela13[[#This Row],[QUAN]]</f>
        <v>0</v>
      </c>
      <c r="AB948" s="251" t="str">
        <f>IFERROR(Tabela13[[#This Row],[TOTAL]]/Tabela13[[#This Row],[Km Rodado]],"")</f>
        <v/>
      </c>
    </row>
    <row r="949" spans="1:28" hidden="1">
      <c r="A949" s="30" t="s">
        <v>1474</v>
      </c>
      <c r="B949" s="30" t="s">
        <v>1475</v>
      </c>
      <c r="C949" s="30" t="s">
        <v>1197</v>
      </c>
      <c r="D949" s="53">
        <v>45363</v>
      </c>
      <c r="E949" s="53" t="s">
        <v>700</v>
      </c>
      <c r="F949" s="7" t="s">
        <v>514</v>
      </c>
      <c r="G949" s="1" t="s">
        <v>58</v>
      </c>
      <c r="H949" s="1" t="s">
        <v>5</v>
      </c>
      <c r="I949" s="351" t="s">
        <v>80</v>
      </c>
      <c r="J949" s="1">
        <v>2</v>
      </c>
      <c r="K949" s="1" t="s">
        <v>39</v>
      </c>
      <c r="L949" s="1" t="s">
        <v>594</v>
      </c>
      <c r="M949" s="1" t="s">
        <v>595</v>
      </c>
      <c r="N949" s="185" t="s">
        <v>684</v>
      </c>
      <c r="O949" s="1" t="s">
        <v>684</v>
      </c>
      <c r="P949" s="1" t="s">
        <v>62</v>
      </c>
      <c r="Q949" s="1" t="s">
        <v>1470</v>
      </c>
      <c r="R949" s="217" t="s">
        <v>1476</v>
      </c>
      <c r="S949" s="47">
        <v>4169</v>
      </c>
      <c r="T949" s="47">
        <v>4169</v>
      </c>
      <c r="U949" s="47">
        <v>81304</v>
      </c>
      <c r="V949" s="45">
        <f>IFERROR(IF(U949-T949 &lt;= 0, "", U949-T949), "")</f>
        <v>77135</v>
      </c>
      <c r="X949" s="1" t="s">
        <v>58</v>
      </c>
      <c r="Y949" s="258" t="s">
        <v>151</v>
      </c>
      <c r="Z949" s="169">
        <v>0</v>
      </c>
      <c r="AA949" s="169">
        <f>Tabela13[[#This Row],[VALOR/UN]]*Tabela13[[#This Row],[QUAN]]</f>
        <v>0</v>
      </c>
      <c r="AB949" s="251">
        <f>IFERROR(Tabela13[[#This Row],[TOTAL]]/Tabela13[[#This Row],[Km Rodado]],"")</f>
        <v>0</v>
      </c>
    </row>
    <row r="950" spans="1:28" hidden="1">
      <c r="A950" s="30" t="s">
        <v>1477</v>
      </c>
      <c r="B950" s="30" t="s">
        <v>1478</v>
      </c>
      <c r="C950" s="30" t="s">
        <v>1197</v>
      </c>
      <c r="D950" s="53">
        <v>45363</v>
      </c>
      <c r="E950" s="53" t="s">
        <v>700</v>
      </c>
      <c r="F950" s="7" t="s">
        <v>514</v>
      </c>
      <c r="G950" s="1" t="s">
        <v>58</v>
      </c>
      <c r="H950" s="1" t="s">
        <v>5</v>
      </c>
      <c r="I950" s="351" t="s">
        <v>80</v>
      </c>
      <c r="J950" s="1">
        <v>2</v>
      </c>
      <c r="K950" s="1" t="s">
        <v>39</v>
      </c>
      <c r="L950" s="1" t="s">
        <v>594</v>
      </c>
      <c r="M950" s="1" t="s">
        <v>595</v>
      </c>
      <c r="N950" s="1" t="s">
        <v>684</v>
      </c>
      <c r="O950" s="1" t="s">
        <v>684</v>
      </c>
      <c r="P950" s="1" t="s">
        <v>62</v>
      </c>
      <c r="Q950" s="1" t="s">
        <v>1470</v>
      </c>
      <c r="R950" s="217" t="s">
        <v>1476</v>
      </c>
      <c r="S950" s="47">
        <v>4169</v>
      </c>
      <c r="T950" s="47">
        <v>4169</v>
      </c>
      <c r="U950" s="47">
        <v>81304</v>
      </c>
      <c r="V950" s="45">
        <f>IFERROR(IF(U950-T950 &lt;= 0, "", U950-T950), "")</f>
        <v>77135</v>
      </c>
      <c r="X950" s="1" t="s">
        <v>58</v>
      </c>
      <c r="Y950" s="258" t="s">
        <v>151</v>
      </c>
      <c r="Z950" s="169">
        <v>0</v>
      </c>
      <c r="AA950" s="169">
        <f>Tabela13[[#This Row],[VALOR/UN]]*Tabela13[[#This Row],[QUAN]]</f>
        <v>0</v>
      </c>
      <c r="AB950" s="251">
        <f>IFERROR(Tabela13[[#This Row],[TOTAL]]/Tabela13[[#This Row],[Km Rodado]],"")</f>
        <v>0</v>
      </c>
    </row>
    <row r="951" spans="1:28" hidden="1">
      <c r="A951" s="30" t="s">
        <v>1479</v>
      </c>
      <c r="B951" s="30" t="s">
        <v>1480</v>
      </c>
      <c r="C951" s="30" t="s">
        <v>1197</v>
      </c>
      <c r="D951" s="53">
        <v>45363</v>
      </c>
      <c r="E951" s="53" t="s">
        <v>700</v>
      </c>
      <c r="F951" s="7" t="s">
        <v>514</v>
      </c>
      <c r="G951" s="1" t="s">
        <v>58</v>
      </c>
      <c r="H951" s="1" t="s">
        <v>5</v>
      </c>
      <c r="I951" s="351" t="s">
        <v>80</v>
      </c>
      <c r="J951" s="1">
        <v>1</v>
      </c>
      <c r="K951" s="1" t="s">
        <v>39</v>
      </c>
      <c r="L951" s="1" t="s">
        <v>656</v>
      </c>
      <c r="M951" s="1" t="s">
        <v>595</v>
      </c>
      <c r="N951" s="1" t="s">
        <v>684</v>
      </c>
      <c r="O951" s="1" t="s">
        <v>684</v>
      </c>
      <c r="P951" s="1" t="s">
        <v>62</v>
      </c>
      <c r="Q951" s="1" t="s">
        <v>1241</v>
      </c>
      <c r="R951" s="217" t="s">
        <v>1481</v>
      </c>
      <c r="S951" s="47">
        <v>2930</v>
      </c>
      <c r="T951" s="47" t="s">
        <v>700</v>
      </c>
      <c r="U951" s="47"/>
      <c r="V951" s="45" t="str">
        <f>IFERROR(IF(U951-T951 &lt;= 0, "", U951-T951), "")</f>
        <v/>
      </c>
      <c r="X951" s="1" t="s">
        <v>599</v>
      </c>
      <c r="Y951" s="258" t="s">
        <v>1482</v>
      </c>
      <c r="Z951" s="233">
        <v>490</v>
      </c>
      <c r="AA951" s="179">
        <f>Tabela13[[#This Row],[VALOR/UN]]*Tabela13[[#This Row],[QUAN]]</f>
        <v>490</v>
      </c>
      <c r="AB951" s="251" t="str">
        <f>IFERROR(Tabela13[[#This Row],[TOTAL]]/Tabela13[[#This Row],[Km Rodado]],"")</f>
        <v/>
      </c>
    </row>
    <row r="952" spans="1:28" hidden="1">
      <c r="A952" s="30" t="s">
        <v>1483</v>
      </c>
      <c r="B952" s="30" t="s">
        <v>1484</v>
      </c>
      <c r="C952" s="30" t="s">
        <v>1197</v>
      </c>
      <c r="D952" s="53">
        <v>45363</v>
      </c>
      <c r="E952" s="53" t="s">
        <v>700</v>
      </c>
      <c r="F952" s="7" t="s">
        <v>514</v>
      </c>
      <c r="G952" s="1" t="s">
        <v>58</v>
      </c>
      <c r="H952" s="1" t="s">
        <v>5</v>
      </c>
      <c r="I952" s="351" t="s">
        <v>80</v>
      </c>
      <c r="J952" s="1">
        <v>2</v>
      </c>
      <c r="K952" s="1" t="s">
        <v>39</v>
      </c>
      <c r="L952" s="1" t="s">
        <v>656</v>
      </c>
      <c r="M952" s="1" t="s">
        <v>595</v>
      </c>
      <c r="N952" s="1" t="s">
        <v>684</v>
      </c>
      <c r="O952" s="1" t="s">
        <v>684</v>
      </c>
      <c r="P952" s="1" t="s">
        <v>62</v>
      </c>
      <c r="Q952" s="1" t="s">
        <v>1241</v>
      </c>
      <c r="R952" s="217" t="s">
        <v>1481</v>
      </c>
      <c r="S952" s="47">
        <v>2930</v>
      </c>
      <c r="T952" s="47" t="s">
        <v>700</v>
      </c>
      <c r="U952" s="47"/>
      <c r="V952" s="45" t="str">
        <f>IFERROR(IF(U952-T952 &lt;= 0, "", U952-T952), "")</f>
        <v/>
      </c>
      <c r="X952" s="1" t="s">
        <v>599</v>
      </c>
      <c r="Y952" s="258">
        <v>52044</v>
      </c>
      <c r="Z952" s="169">
        <v>0</v>
      </c>
      <c r="AA952" s="169">
        <v>0</v>
      </c>
      <c r="AB952" s="251" t="str">
        <f>IFERROR(Tabela13[[#This Row],[TOTAL]]/Tabela13[[#This Row],[Km Rodado]],"")</f>
        <v/>
      </c>
    </row>
    <row r="953" spans="1:28" hidden="1">
      <c r="A953" s="30" t="s">
        <v>1485</v>
      </c>
      <c r="B953" s="30" t="s">
        <v>1486</v>
      </c>
      <c r="C953" s="30" t="s">
        <v>1197</v>
      </c>
      <c r="D953" s="53">
        <v>45363</v>
      </c>
      <c r="E953" s="53" t="s">
        <v>700</v>
      </c>
      <c r="F953" s="7" t="s">
        <v>514</v>
      </c>
      <c r="G953" s="1" t="s">
        <v>58</v>
      </c>
      <c r="H953" s="1" t="s">
        <v>5</v>
      </c>
      <c r="I953" s="351" t="s">
        <v>80</v>
      </c>
      <c r="J953" s="1">
        <v>1</v>
      </c>
      <c r="K953" s="1" t="s">
        <v>39</v>
      </c>
      <c r="L953" s="1" t="s">
        <v>380</v>
      </c>
      <c r="M953" s="1" t="s">
        <v>595</v>
      </c>
      <c r="N953" s="1" t="s">
        <v>684</v>
      </c>
      <c r="O953" s="1" t="s">
        <v>684</v>
      </c>
      <c r="P953" s="1" t="s">
        <v>62</v>
      </c>
      <c r="Q953" s="1" t="s">
        <v>1241</v>
      </c>
      <c r="R953" s="217" t="s">
        <v>1481</v>
      </c>
      <c r="S953" s="47">
        <v>2930</v>
      </c>
      <c r="T953" s="47" t="s">
        <v>700</v>
      </c>
      <c r="U953" s="47"/>
      <c r="V953" s="45" t="str">
        <f>IFERROR(IF(U953-T953 &lt;= 0, "", U953-T953), "")</f>
        <v/>
      </c>
      <c r="X953" s="1" t="s">
        <v>58</v>
      </c>
      <c r="Y953" s="258" t="s">
        <v>151</v>
      </c>
      <c r="Z953" s="169">
        <v>0</v>
      </c>
      <c r="AA953" s="169">
        <f>Tabela13[[#This Row],[VALOR/UN]]*Tabela13[[#This Row],[QUAN]]</f>
        <v>0</v>
      </c>
      <c r="AB953" s="251" t="str">
        <f>IFERROR(Tabela13[[#This Row],[TOTAL]]/Tabela13[[#This Row],[Km Rodado]],"")</f>
        <v/>
      </c>
    </row>
    <row r="954" spans="1:28" hidden="1">
      <c r="A954" s="30" t="s">
        <v>1487</v>
      </c>
      <c r="B954" s="30" t="s">
        <v>1488</v>
      </c>
      <c r="C954" s="30" t="s">
        <v>1197</v>
      </c>
      <c r="D954" s="53">
        <v>45364</v>
      </c>
      <c r="E954" s="53">
        <v>45369</v>
      </c>
      <c r="F954" s="7" t="s">
        <v>514</v>
      </c>
      <c r="G954" s="1" t="s">
        <v>58</v>
      </c>
      <c r="H954" s="1" t="s">
        <v>1444</v>
      </c>
      <c r="I954" s="351" t="s">
        <v>99</v>
      </c>
      <c r="J954" s="1">
        <v>2</v>
      </c>
      <c r="K954" s="1">
        <v>16</v>
      </c>
      <c r="L954" s="1" t="s">
        <v>22</v>
      </c>
      <c r="M954" s="1" t="s">
        <v>60</v>
      </c>
      <c r="N954" s="1" t="s">
        <v>1235</v>
      </c>
      <c r="O954" s="1" t="s">
        <v>1236</v>
      </c>
      <c r="P954" s="1" t="s">
        <v>69</v>
      </c>
      <c r="Q954" s="1" t="s">
        <v>1008</v>
      </c>
      <c r="R954" s="24" t="s">
        <v>298</v>
      </c>
      <c r="S954" s="47">
        <v>176200</v>
      </c>
      <c r="T954" s="47">
        <v>176200</v>
      </c>
      <c r="U954" s="47"/>
      <c r="V954" s="45" t="str">
        <f>IFERROR(IF(U954-T954 &lt;= 0, "", U954-T954), "")</f>
        <v/>
      </c>
      <c r="W954" s="1" t="s">
        <v>65</v>
      </c>
      <c r="X954" s="1" t="s">
        <v>220</v>
      </c>
      <c r="Y954" s="258">
        <v>54490</v>
      </c>
      <c r="Z954" s="233">
        <v>559.49</v>
      </c>
      <c r="AA954" s="179">
        <f>Tabela13[[#This Row],[VALOR/UN]]*Tabela13[[#This Row],[QUAN]]</f>
        <v>1118.98</v>
      </c>
      <c r="AB954" s="251" t="str">
        <f>IFERROR(Tabela13[[#This Row],[TOTAL]]/Tabela13[[#This Row],[Km Rodado]],"")</f>
        <v/>
      </c>
    </row>
    <row r="955" spans="1:28" hidden="1">
      <c r="A955" s="30" t="s">
        <v>1489</v>
      </c>
      <c r="B955" s="30" t="s">
        <v>1490</v>
      </c>
      <c r="C955" s="30" t="s">
        <v>1197</v>
      </c>
      <c r="D955" s="53">
        <v>45364</v>
      </c>
      <c r="E955" s="53">
        <v>45369</v>
      </c>
      <c r="F955" s="7" t="s">
        <v>514</v>
      </c>
      <c r="G955" s="1" t="s">
        <v>58</v>
      </c>
      <c r="H955" s="1" t="s">
        <v>1444</v>
      </c>
      <c r="I955" s="351" t="s">
        <v>99</v>
      </c>
      <c r="J955" s="1">
        <v>2</v>
      </c>
      <c r="K955" s="1">
        <v>16</v>
      </c>
      <c r="L955" s="1" t="s">
        <v>24</v>
      </c>
      <c r="M955" s="1" t="s">
        <v>60</v>
      </c>
      <c r="N955" s="1" t="s">
        <v>1235</v>
      </c>
      <c r="O955" s="1" t="s">
        <v>1236</v>
      </c>
      <c r="P955" s="1" t="s">
        <v>69</v>
      </c>
      <c r="Q955" s="1" t="s">
        <v>1008</v>
      </c>
      <c r="R955" s="24" t="s">
        <v>298</v>
      </c>
      <c r="S955" s="47">
        <v>17200</v>
      </c>
      <c r="T955" s="47">
        <v>176200</v>
      </c>
      <c r="U955" s="47"/>
      <c r="V955" s="45" t="str">
        <f>IFERROR(IF(U955-T955 &lt;= 0, "", U955-T955), "")</f>
        <v/>
      </c>
      <c r="W955" s="1" t="s">
        <v>65</v>
      </c>
      <c r="X955" s="1" t="s">
        <v>220</v>
      </c>
      <c r="Y955" s="258">
        <v>54490</v>
      </c>
      <c r="Z955" s="233">
        <v>599.49</v>
      </c>
      <c r="AA955" s="179">
        <f>Tabela13[[#This Row],[VALOR/UN]]*Tabela13[[#This Row],[QUAN]]</f>
        <v>1198.98</v>
      </c>
      <c r="AB955" s="251" t="str">
        <f>IFERROR(Tabela13[[#This Row],[TOTAL]]/Tabela13[[#This Row],[Km Rodado]],"")</f>
        <v/>
      </c>
    </row>
    <row r="956" spans="1:28" ht="12.75" hidden="1" customHeight="1">
      <c r="A956" s="30" t="s">
        <v>1491</v>
      </c>
      <c r="B956" s="30" t="s">
        <v>1284</v>
      </c>
      <c r="C956" s="30" t="s">
        <v>1197</v>
      </c>
      <c r="D956" s="53">
        <v>45364</v>
      </c>
      <c r="E956" s="53">
        <v>45372</v>
      </c>
      <c r="F956" s="7" t="s">
        <v>514</v>
      </c>
      <c r="G956" s="1" t="s">
        <v>58</v>
      </c>
      <c r="H956" s="1" t="s">
        <v>1444</v>
      </c>
      <c r="I956" s="351" t="s">
        <v>111</v>
      </c>
      <c r="J956" s="1">
        <v>2</v>
      </c>
      <c r="K956" s="1">
        <v>16</v>
      </c>
      <c r="L956" s="1" t="s">
        <v>22</v>
      </c>
      <c r="M956" s="1" t="s">
        <v>60</v>
      </c>
      <c r="N956" s="1" t="s">
        <v>396</v>
      </c>
      <c r="O956" s="1" t="s">
        <v>397</v>
      </c>
      <c r="P956" s="1" t="s">
        <v>69</v>
      </c>
      <c r="Q956" s="1" t="s">
        <v>1008</v>
      </c>
      <c r="R956" s="24" t="s">
        <v>119</v>
      </c>
      <c r="S956" s="47">
        <v>117380</v>
      </c>
      <c r="T956" s="47">
        <v>119568</v>
      </c>
      <c r="U956" s="47"/>
      <c r="V956" s="45" t="str">
        <f>IFERROR(IF(U956-T956 &lt;= 0, "", U956-T956), "")</f>
        <v/>
      </c>
      <c r="W956" s="1" t="s">
        <v>65</v>
      </c>
      <c r="X956" s="1" t="s">
        <v>155</v>
      </c>
      <c r="Y956" s="258">
        <v>1718</v>
      </c>
      <c r="Z956" s="233">
        <v>559.54999999999995</v>
      </c>
      <c r="AA956" s="179">
        <f>Tabela13[[#This Row],[VALOR/UN]]*Tabela13[[#This Row],[QUAN]]</f>
        <v>1119.0999999999999</v>
      </c>
      <c r="AB956" s="251" t="str">
        <f>IFERROR(Tabela13[[#This Row],[TOTAL]]/Tabela13[[#This Row],[Km Rodado]],"")</f>
        <v/>
      </c>
    </row>
    <row r="957" spans="1:28" hidden="1">
      <c r="A957" s="30" t="s">
        <v>1492</v>
      </c>
      <c r="B957" s="30" t="s">
        <v>1446</v>
      </c>
      <c r="C957" s="30" t="s">
        <v>1197</v>
      </c>
      <c r="D957" s="53">
        <v>45364</v>
      </c>
      <c r="E957" s="53">
        <v>45372</v>
      </c>
      <c r="F957" s="7" t="s">
        <v>514</v>
      </c>
      <c r="G957" s="1" t="s">
        <v>58</v>
      </c>
      <c r="H957" s="1" t="s">
        <v>12</v>
      </c>
      <c r="I957" s="351" t="s">
        <v>111</v>
      </c>
      <c r="J957" s="1">
        <v>2</v>
      </c>
      <c r="K957" s="1">
        <v>16</v>
      </c>
      <c r="L957" s="1" t="s">
        <v>24</v>
      </c>
      <c r="M957" s="1" t="s">
        <v>60</v>
      </c>
      <c r="N957" s="1" t="s">
        <v>396</v>
      </c>
      <c r="O957" s="1" t="s">
        <v>397</v>
      </c>
      <c r="P957" s="1" t="s">
        <v>69</v>
      </c>
      <c r="Q957" s="1" t="s">
        <v>1008</v>
      </c>
      <c r="R957" s="24" t="s">
        <v>119</v>
      </c>
      <c r="S957" s="47">
        <v>117380</v>
      </c>
      <c r="T957" s="47">
        <v>119568</v>
      </c>
      <c r="U957" s="47"/>
      <c r="V957" s="45" t="str">
        <f>IFERROR(IF(U957-T957 &lt;= 0, "", U957-T957), "")</f>
        <v/>
      </c>
      <c r="W957" s="1" t="s">
        <v>65</v>
      </c>
      <c r="X957" s="1" t="s">
        <v>155</v>
      </c>
      <c r="Y957" s="258">
        <v>1718</v>
      </c>
      <c r="Z957" s="233">
        <v>559.54999999999995</v>
      </c>
      <c r="AA957" s="179">
        <f>Tabela13[[#This Row],[VALOR/UN]]*Tabela13[[#This Row],[QUAN]]</f>
        <v>1119.0999999999999</v>
      </c>
      <c r="AB957" s="251" t="str">
        <f>IFERROR(Tabela13[[#This Row],[TOTAL]]/Tabela13[[#This Row],[Km Rodado]],"")</f>
        <v/>
      </c>
    </row>
    <row r="958" spans="1:28" hidden="1">
      <c r="A958" s="30" t="s">
        <v>1493</v>
      </c>
      <c r="B958" s="30" t="s">
        <v>1494</v>
      </c>
      <c r="C958" s="30" t="s">
        <v>1197</v>
      </c>
      <c r="D958" s="53">
        <v>45364</v>
      </c>
      <c r="E958" s="53" t="s">
        <v>700</v>
      </c>
      <c r="F958" s="7" t="s">
        <v>514</v>
      </c>
      <c r="G958" s="1" t="s">
        <v>58</v>
      </c>
      <c r="H958" s="1" t="s">
        <v>5</v>
      </c>
      <c r="I958" s="351" t="s">
        <v>104</v>
      </c>
      <c r="J958" s="1">
        <v>2</v>
      </c>
      <c r="K958" s="1">
        <v>16</v>
      </c>
      <c r="L958" s="1" t="s">
        <v>22</v>
      </c>
      <c r="M958" s="1" t="s">
        <v>143</v>
      </c>
      <c r="N958" s="1" t="s">
        <v>224</v>
      </c>
      <c r="O958" s="1" t="s">
        <v>1389</v>
      </c>
      <c r="P958" s="1" t="s">
        <v>69</v>
      </c>
      <c r="Q958" s="1" t="s">
        <v>144</v>
      </c>
      <c r="R958" s="24" t="s">
        <v>1495</v>
      </c>
      <c r="S958" s="47">
        <v>57000</v>
      </c>
      <c r="T958" s="47" t="s">
        <v>700</v>
      </c>
      <c r="U958" s="47"/>
      <c r="V958" s="45" t="str">
        <f>IFERROR(IF(U958-T958 &lt;= 0, "", U958-T958), "")</f>
        <v/>
      </c>
      <c r="W958" s="1" t="s">
        <v>65</v>
      </c>
      <c r="X958" s="1" t="s">
        <v>71</v>
      </c>
      <c r="Y958" s="258" t="s">
        <v>1390</v>
      </c>
      <c r="Z958" s="233">
        <v>549</v>
      </c>
      <c r="AA958" s="179">
        <f>Tabela13[[#This Row],[VALOR/UN]]*Tabela13[[#This Row],[QUAN]]</f>
        <v>1098</v>
      </c>
      <c r="AB958" s="251" t="str">
        <f>IFERROR(Tabela13[[#This Row],[TOTAL]]/Tabela13[[#This Row],[Km Rodado]],"")</f>
        <v/>
      </c>
    </row>
    <row r="959" spans="1:28" hidden="1">
      <c r="A959" s="30" t="s">
        <v>1496</v>
      </c>
      <c r="B959" s="30" t="s">
        <v>1490</v>
      </c>
      <c r="C959" s="30" t="s">
        <v>1197</v>
      </c>
      <c r="D959" s="53">
        <v>45366</v>
      </c>
      <c r="E959" s="53" t="s">
        <v>700</v>
      </c>
      <c r="F959" s="7" t="s">
        <v>514</v>
      </c>
      <c r="G959" s="1" t="s">
        <v>58</v>
      </c>
      <c r="H959" s="1" t="s">
        <v>5</v>
      </c>
      <c r="I959" s="351" t="s">
        <v>96</v>
      </c>
      <c r="J959" s="1">
        <v>2</v>
      </c>
      <c r="K959" s="1">
        <v>16</v>
      </c>
      <c r="L959" s="1" t="s">
        <v>22</v>
      </c>
      <c r="M959" s="1" t="s">
        <v>60</v>
      </c>
      <c r="N959" s="1" t="s">
        <v>1235</v>
      </c>
      <c r="O959" s="1" t="s">
        <v>1236</v>
      </c>
      <c r="P959" s="1" t="s">
        <v>69</v>
      </c>
      <c r="Q959" s="1" t="s">
        <v>1008</v>
      </c>
      <c r="R959" s="24" t="s">
        <v>199</v>
      </c>
      <c r="S959" s="47">
        <v>138779</v>
      </c>
      <c r="T959" s="47" t="s">
        <v>700</v>
      </c>
      <c r="U959" s="47"/>
      <c r="V959" s="45" t="str">
        <f>IFERROR(IF(U959-T959 &lt;= 0, "", U959-T959), "")</f>
        <v/>
      </c>
      <c r="W959" s="1" t="s">
        <v>65</v>
      </c>
      <c r="X959" s="1" t="s">
        <v>220</v>
      </c>
      <c r="Y959" s="258">
        <v>54490</v>
      </c>
      <c r="Z959" s="233">
        <v>599.49</v>
      </c>
      <c r="AA959" s="179">
        <f>Tabela13[[#This Row],[VALOR/UN]]*Tabela13[[#This Row],[QUAN]]</f>
        <v>1198.98</v>
      </c>
      <c r="AB959" s="251" t="str">
        <f>IFERROR(Tabela13[[#This Row],[TOTAL]]/Tabela13[[#This Row],[Km Rodado]],"")</f>
        <v/>
      </c>
    </row>
    <row r="960" spans="1:28" hidden="1">
      <c r="A960" s="30" t="s">
        <v>1497</v>
      </c>
      <c r="B960" s="30" t="s">
        <v>1443</v>
      </c>
      <c r="C960" s="30" t="s">
        <v>1197</v>
      </c>
      <c r="D960" s="53">
        <v>45366</v>
      </c>
      <c r="E960" s="53">
        <v>45377</v>
      </c>
      <c r="F960" s="7" t="s">
        <v>514</v>
      </c>
      <c r="G960" s="1" t="s">
        <v>58</v>
      </c>
      <c r="H960" s="1" t="s">
        <v>5</v>
      </c>
      <c r="I960" s="351" t="s">
        <v>96</v>
      </c>
      <c r="J960" s="1">
        <v>2</v>
      </c>
      <c r="K960" s="1">
        <v>15</v>
      </c>
      <c r="L960" s="1" t="s">
        <v>22</v>
      </c>
      <c r="M960" s="1" t="s">
        <v>75</v>
      </c>
      <c r="N960" s="1" t="s">
        <v>153</v>
      </c>
      <c r="O960" s="1" t="s">
        <v>474</v>
      </c>
      <c r="P960" s="1" t="s">
        <v>69</v>
      </c>
      <c r="Q960" s="1" t="s">
        <v>77</v>
      </c>
      <c r="R960" s="24" t="s">
        <v>568</v>
      </c>
      <c r="S960" s="47">
        <v>109544</v>
      </c>
      <c r="T960" s="47">
        <v>108050</v>
      </c>
      <c r="U960" s="47"/>
      <c r="V960" s="45" t="str">
        <f>IFERROR(IF(U960-T960 &lt;= 0, "", U960-T960), "")</f>
        <v/>
      </c>
      <c r="W960" s="1" t="s">
        <v>65</v>
      </c>
      <c r="X960" s="1" t="s">
        <v>155</v>
      </c>
      <c r="Y960" s="258">
        <v>1710</v>
      </c>
      <c r="Z960" s="233">
        <v>273.02</v>
      </c>
      <c r="AA960" s="179">
        <f>Tabela13[[#This Row],[VALOR/UN]]*Tabela13[[#This Row],[QUAN]]</f>
        <v>546.04</v>
      </c>
      <c r="AB960" s="251" t="str">
        <f>IFERROR(Tabela13[[#This Row],[TOTAL]]/Tabela13[[#This Row],[Km Rodado]],"")</f>
        <v/>
      </c>
    </row>
    <row r="961" spans="1:28" hidden="1">
      <c r="A961" s="30" t="s">
        <v>1498</v>
      </c>
      <c r="B961" s="30" t="s">
        <v>1499</v>
      </c>
      <c r="C961" s="30" t="s">
        <v>1197</v>
      </c>
      <c r="D961" s="53">
        <v>45366</v>
      </c>
      <c r="E961" s="53">
        <v>45377</v>
      </c>
      <c r="F961" s="7" t="s">
        <v>514</v>
      </c>
      <c r="G961" s="1" t="s">
        <v>58</v>
      </c>
      <c r="H961" s="1" t="s">
        <v>5</v>
      </c>
      <c r="I961" s="351" t="s">
        <v>96</v>
      </c>
      <c r="J961" s="1">
        <v>2</v>
      </c>
      <c r="K961" s="1">
        <v>15</v>
      </c>
      <c r="L961" s="1" t="s">
        <v>24</v>
      </c>
      <c r="M961" s="1" t="s">
        <v>75</v>
      </c>
      <c r="N961" s="1" t="s">
        <v>153</v>
      </c>
      <c r="O961" s="1" t="s">
        <v>474</v>
      </c>
      <c r="P961" s="1" t="s">
        <v>69</v>
      </c>
      <c r="Q961" s="1" t="s">
        <v>77</v>
      </c>
      <c r="R961" s="24" t="s">
        <v>568</v>
      </c>
      <c r="S961" s="47">
        <v>109544</v>
      </c>
      <c r="T961" s="47">
        <v>108050</v>
      </c>
      <c r="U961" s="47"/>
      <c r="V961" s="45" t="str">
        <f>IFERROR(IF(U961-T961 &lt;= 0, "", U961-T961), "")</f>
        <v/>
      </c>
      <c r="W961" s="1" t="s">
        <v>65</v>
      </c>
      <c r="X961" s="1" t="s">
        <v>220</v>
      </c>
      <c r="Y961" s="258">
        <v>54402</v>
      </c>
      <c r="Z961" s="233">
        <v>273.02</v>
      </c>
      <c r="AA961" s="179">
        <f>Tabela13[[#This Row],[VALOR/UN]]*Tabela13[[#This Row],[QUAN]]</f>
        <v>546.04</v>
      </c>
      <c r="AB961" s="251" t="str">
        <f>IFERROR(Tabela13[[#This Row],[TOTAL]]/Tabela13[[#This Row],[Km Rodado]],"")</f>
        <v/>
      </c>
    </row>
    <row r="962" spans="1:28" hidden="1">
      <c r="A962" s="30" t="s">
        <v>1500</v>
      </c>
      <c r="B962" s="30" t="s">
        <v>1490</v>
      </c>
      <c r="C962" s="30" t="s">
        <v>1197</v>
      </c>
      <c r="D962" s="53">
        <v>45366</v>
      </c>
      <c r="E962" s="53">
        <v>45371</v>
      </c>
      <c r="F962" s="7" t="s">
        <v>514</v>
      </c>
      <c r="G962" s="1" t="s">
        <v>58</v>
      </c>
      <c r="H962" s="1" t="s">
        <v>5</v>
      </c>
      <c r="I962" s="351" t="s">
        <v>96</v>
      </c>
      <c r="J962" s="1">
        <v>2</v>
      </c>
      <c r="K962" s="1">
        <v>16</v>
      </c>
      <c r="L962" s="1" t="s">
        <v>22</v>
      </c>
      <c r="M962" s="1" t="s">
        <v>60</v>
      </c>
      <c r="N962" s="1" t="s">
        <v>1235</v>
      </c>
      <c r="O962" s="1" t="s">
        <v>1236</v>
      </c>
      <c r="P962" s="1" t="s">
        <v>69</v>
      </c>
      <c r="Q962" s="1" t="s">
        <v>1008</v>
      </c>
      <c r="R962" s="24" t="s">
        <v>1501</v>
      </c>
      <c r="S962" s="47">
        <v>26246</v>
      </c>
      <c r="T962" s="47">
        <v>40339</v>
      </c>
      <c r="U962" s="47"/>
      <c r="V962" s="45" t="str">
        <f>IFERROR(IF(U962-T962 &lt;= 0, "", U962-T962), "")</f>
        <v/>
      </c>
      <c r="W962" s="1" t="s">
        <v>65</v>
      </c>
      <c r="X962" s="1" t="s">
        <v>220</v>
      </c>
      <c r="Y962" s="258">
        <v>54490</v>
      </c>
      <c r="Z962" s="233">
        <v>559.49</v>
      </c>
      <c r="AA962" s="179">
        <f>Tabela13[[#This Row],[VALOR/UN]]*Tabela13[[#This Row],[QUAN]]</f>
        <v>1118.98</v>
      </c>
      <c r="AB962" s="251" t="str">
        <f>IFERROR(Tabela13[[#This Row],[TOTAL]]/Tabela13[[#This Row],[Km Rodado]],"")</f>
        <v/>
      </c>
    </row>
    <row r="963" spans="1:28" hidden="1">
      <c r="A963" s="30" t="s">
        <v>1502</v>
      </c>
      <c r="B963" s="30" t="s">
        <v>1374</v>
      </c>
      <c r="C963" s="30" t="s">
        <v>1197</v>
      </c>
      <c r="D963" s="53">
        <v>45369</v>
      </c>
      <c r="E963" s="53" t="s">
        <v>700</v>
      </c>
      <c r="F963" s="7" t="s">
        <v>514</v>
      </c>
      <c r="G963" s="1" t="s">
        <v>58</v>
      </c>
      <c r="H963" s="1" t="s">
        <v>1444</v>
      </c>
      <c r="I963" s="351" t="s">
        <v>74</v>
      </c>
      <c r="J963" s="1">
        <v>2</v>
      </c>
      <c r="K963" s="1">
        <v>16</v>
      </c>
      <c r="L963" s="1" t="s">
        <v>22</v>
      </c>
      <c r="M963" s="1" t="s">
        <v>60</v>
      </c>
      <c r="N963" s="1" t="s">
        <v>1235</v>
      </c>
      <c r="O963" s="1" t="s">
        <v>1236</v>
      </c>
      <c r="P963" s="1" t="s">
        <v>69</v>
      </c>
      <c r="Q963" s="1" t="s">
        <v>1008</v>
      </c>
      <c r="R963" s="205" t="s">
        <v>1503</v>
      </c>
      <c r="S963" s="47">
        <v>35833</v>
      </c>
      <c r="T963" s="47" t="s">
        <v>700</v>
      </c>
      <c r="U963" s="47"/>
      <c r="V963" s="45" t="str">
        <f>IFERROR(IF(U963-T963 &lt;= 0, "", U963-T963), "")</f>
        <v/>
      </c>
      <c r="W963" s="1" t="s">
        <v>65</v>
      </c>
      <c r="X963" s="1" t="s">
        <v>220</v>
      </c>
      <c r="Y963" s="258">
        <v>54490</v>
      </c>
      <c r="Z963" s="233">
        <v>599.49</v>
      </c>
      <c r="AA963" s="179">
        <f>Tabela13[[#This Row],[VALOR/UN]]*Tabela13[[#This Row],[QUAN]]</f>
        <v>1198.98</v>
      </c>
      <c r="AB963" s="251" t="str">
        <f>IFERROR(Tabela13[[#This Row],[TOTAL]]/Tabela13[[#This Row],[Km Rodado]],"")</f>
        <v/>
      </c>
    </row>
    <row r="964" spans="1:28" hidden="1">
      <c r="A964" s="30" t="s">
        <v>1504</v>
      </c>
      <c r="B964" s="30" t="s">
        <v>1499</v>
      </c>
      <c r="C964" s="30" t="s">
        <v>1197</v>
      </c>
      <c r="D964" s="53">
        <v>45369</v>
      </c>
      <c r="E964" s="53">
        <v>45393</v>
      </c>
      <c r="F964" s="7" t="s">
        <v>514</v>
      </c>
      <c r="G964" s="1" t="s">
        <v>58</v>
      </c>
      <c r="H964" s="1" t="s">
        <v>5</v>
      </c>
      <c r="I964" s="351" t="s">
        <v>107</v>
      </c>
      <c r="J964" s="1">
        <v>2</v>
      </c>
      <c r="K964" s="1">
        <v>15</v>
      </c>
      <c r="L964" s="1" t="s">
        <v>22</v>
      </c>
      <c r="M964" s="1" t="s">
        <v>75</v>
      </c>
      <c r="N964" s="1" t="s">
        <v>153</v>
      </c>
      <c r="O964" s="1" t="s">
        <v>474</v>
      </c>
      <c r="P964" s="1" t="s">
        <v>69</v>
      </c>
      <c r="Q964" s="1" t="s">
        <v>77</v>
      </c>
      <c r="R964" s="24" t="s">
        <v>1253</v>
      </c>
      <c r="S964" s="47">
        <v>49587</v>
      </c>
      <c r="T964" s="47">
        <v>50230</v>
      </c>
      <c r="U964" s="47"/>
      <c r="V964" s="45" t="str">
        <f>IFERROR(IF(U964-T964 &lt;= 0, "", U964-T964), "")</f>
        <v/>
      </c>
      <c r="W964" s="1" t="s">
        <v>65</v>
      </c>
      <c r="X964" s="1" t="s">
        <v>220</v>
      </c>
      <c r="Y964" s="258">
        <v>54402</v>
      </c>
      <c r="Z964" s="233">
        <v>273.02</v>
      </c>
      <c r="AA964" s="179">
        <f>Tabela13[[#This Row],[VALOR/UN]]*Tabela13[[#This Row],[QUAN]]</f>
        <v>546.04</v>
      </c>
      <c r="AB964" s="251" t="str">
        <f>IFERROR(Tabela13[[#This Row],[TOTAL]]/Tabela13[[#This Row],[Km Rodado]],"")</f>
        <v/>
      </c>
    </row>
    <row r="965" spans="1:28" hidden="1">
      <c r="A965" s="30" t="s">
        <v>1505</v>
      </c>
      <c r="B965" s="30" t="s">
        <v>1499</v>
      </c>
      <c r="C965" s="30" t="s">
        <v>1197</v>
      </c>
      <c r="D965" s="53">
        <v>45369</v>
      </c>
      <c r="E965" s="53">
        <v>45393</v>
      </c>
      <c r="F965" s="7" t="s">
        <v>514</v>
      </c>
      <c r="G965" s="1" t="s">
        <v>58</v>
      </c>
      <c r="H965" s="1" t="s">
        <v>5</v>
      </c>
      <c r="I965" s="351" t="s">
        <v>107</v>
      </c>
      <c r="J965" s="1">
        <v>2</v>
      </c>
      <c r="K965" s="1">
        <v>15</v>
      </c>
      <c r="L965" s="1" t="s">
        <v>24</v>
      </c>
      <c r="M965" s="1" t="s">
        <v>75</v>
      </c>
      <c r="N965" s="1" t="s">
        <v>153</v>
      </c>
      <c r="O965" s="1" t="s">
        <v>474</v>
      </c>
      <c r="P965" s="1" t="s">
        <v>69</v>
      </c>
      <c r="Q965" s="1" t="s">
        <v>77</v>
      </c>
      <c r="R965" s="24" t="s">
        <v>1253</v>
      </c>
      <c r="S965" s="47">
        <v>49587</v>
      </c>
      <c r="T965" s="47">
        <v>50230</v>
      </c>
      <c r="U965" s="47"/>
      <c r="V965" s="45" t="str">
        <f>IFERROR(IF(U965-T965 &lt;= 0, "", U965-T965), "")</f>
        <v/>
      </c>
      <c r="W965" s="1" t="s">
        <v>65</v>
      </c>
      <c r="X965" s="1" t="s">
        <v>220</v>
      </c>
      <c r="Y965" s="258">
        <v>54402</v>
      </c>
      <c r="Z965" s="233">
        <v>273.02</v>
      </c>
      <c r="AA965" s="179">
        <f>Tabela13[[#This Row],[VALOR/UN]]*Tabela13[[#This Row],[QUAN]]</f>
        <v>546.04</v>
      </c>
      <c r="AB965" s="251" t="str">
        <f>IFERROR(Tabela13[[#This Row],[TOTAL]]/Tabela13[[#This Row],[Km Rodado]],"")</f>
        <v/>
      </c>
    </row>
    <row r="966" spans="1:28" hidden="1">
      <c r="A966" s="30" t="s">
        <v>1506</v>
      </c>
      <c r="B966" s="30" t="s">
        <v>1374</v>
      </c>
      <c r="C966" s="30" t="s">
        <v>1197</v>
      </c>
      <c r="D966" s="53">
        <v>45370</v>
      </c>
      <c r="E966" s="53">
        <v>45376</v>
      </c>
      <c r="F966" s="7" t="s">
        <v>514</v>
      </c>
      <c r="G966" s="1" t="s">
        <v>58</v>
      </c>
      <c r="H966" s="1" t="s">
        <v>14</v>
      </c>
      <c r="I966" s="351" t="s">
        <v>132</v>
      </c>
      <c r="J966" s="1">
        <v>2</v>
      </c>
      <c r="K966" s="1">
        <v>16</v>
      </c>
      <c r="L966" s="1" t="s">
        <v>22</v>
      </c>
      <c r="M966" s="1" t="s">
        <v>60</v>
      </c>
      <c r="N966" s="1" t="s">
        <v>1235</v>
      </c>
      <c r="O966" s="1" t="s">
        <v>1236</v>
      </c>
      <c r="P966" s="1" t="s">
        <v>69</v>
      </c>
      <c r="Q966" s="1" t="s">
        <v>1008</v>
      </c>
      <c r="R966" s="24" t="s">
        <v>560</v>
      </c>
      <c r="S966" s="47">
        <v>27493</v>
      </c>
      <c r="T966" s="47">
        <v>27494</v>
      </c>
      <c r="U966" s="47"/>
      <c r="V966" s="45" t="str">
        <f>IFERROR(IF(U966-T966 &lt;= 0, "", U966-T966), "")</f>
        <v/>
      </c>
      <c r="W966" s="1" t="s">
        <v>65</v>
      </c>
      <c r="X966" s="1" t="s">
        <v>220</v>
      </c>
      <c r="Y966" s="258">
        <v>54490</v>
      </c>
      <c r="Z966" s="233">
        <v>599.49</v>
      </c>
      <c r="AA966" s="179">
        <f>Tabela13[[#This Row],[VALOR/UN]]*Tabela13[[#This Row],[QUAN]]</f>
        <v>1198.98</v>
      </c>
      <c r="AB966" s="251" t="str">
        <f>IFERROR(Tabela13[[#This Row],[TOTAL]]/Tabela13[[#This Row],[Km Rodado]],"")</f>
        <v/>
      </c>
    </row>
    <row r="967" spans="1:28" hidden="1">
      <c r="A967" s="30" t="s">
        <v>1507</v>
      </c>
      <c r="B967" s="30" t="s">
        <v>1508</v>
      </c>
      <c r="C967" s="30" t="s">
        <v>1197</v>
      </c>
      <c r="D967" s="53">
        <v>45370</v>
      </c>
      <c r="E967" s="53" t="s">
        <v>700</v>
      </c>
      <c r="F967" s="7" t="s">
        <v>514</v>
      </c>
      <c r="G967" s="1" t="s">
        <v>58</v>
      </c>
      <c r="H967" s="1" t="s">
        <v>5</v>
      </c>
      <c r="I967" s="351" t="s">
        <v>80</v>
      </c>
      <c r="J967" s="1">
        <v>1</v>
      </c>
      <c r="K967" s="1" t="s">
        <v>39</v>
      </c>
      <c r="L967" s="1" t="s">
        <v>594</v>
      </c>
      <c r="M967" s="1" t="s">
        <v>595</v>
      </c>
      <c r="N967" s="1" t="s">
        <v>684</v>
      </c>
      <c r="O967" s="1" t="s">
        <v>684</v>
      </c>
      <c r="P967" s="1" t="s">
        <v>62</v>
      </c>
      <c r="Q967" s="1" t="s">
        <v>1470</v>
      </c>
      <c r="R967" s="217" t="s">
        <v>1476</v>
      </c>
      <c r="S967" s="47">
        <v>4731</v>
      </c>
      <c r="T967" s="47">
        <v>4169</v>
      </c>
      <c r="U967" s="47">
        <v>81304</v>
      </c>
      <c r="V967" s="45">
        <f>IFERROR(IF(U967-T967 &lt;= 0, "", U967-T967), "")</f>
        <v>77135</v>
      </c>
      <c r="W967" s="1" t="s">
        <v>65</v>
      </c>
      <c r="X967" s="1" t="s">
        <v>599</v>
      </c>
      <c r="Y967" s="258">
        <v>52493</v>
      </c>
      <c r="Z967" s="233">
        <v>490</v>
      </c>
      <c r="AA967" s="179">
        <f>Tabela13[[#This Row],[VALOR/UN]]*Tabela13[[#This Row],[QUAN]]</f>
        <v>490</v>
      </c>
      <c r="AB967" s="251">
        <f>IFERROR(Tabela13[[#This Row],[TOTAL]]/Tabela13[[#This Row],[Km Rodado]],"")</f>
        <v>6.3524988656252024E-3</v>
      </c>
    </row>
    <row r="968" spans="1:28" hidden="1">
      <c r="A968" s="30" t="s">
        <v>1509</v>
      </c>
      <c r="B968" s="30" t="s">
        <v>1480</v>
      </c>
      <c r="C968" s="30" t="s">
        <v>1197</v>
      </c>
      <c r="D968" s="53">
        <v>45370</v>
      </c>
      <c r="E968" s="53" t="s">
        <v>700</v>
      </c>
      <c r="F968" s="7" t="s">
        <v>514</v>
      </c>
      <c r="G968" s="1" t="s">
        <v>58</v>
      </c>
      <c r="H968" s="1" t="s">
        <v>5</v>
      </c>
      <c r="I968" s="351" t="s">
        <v>80</v>
      </c>
      <c r="J968" s="1">
        <v>1</v>
      </c>
      <c r="K968" s="1" t="s">
        <v>39</v>
      </c>
      <c r="L968" s="1" t="s">
        <v>656</v>
      </c>
      <c r="M968" s="1" t="s">
        <v>595</v>
      </c>
      <c r="N968" s="1" t="s">
        <v>684</v>
      </c>
      <c r="O968" s="1" t="s">
        <v>684</v>
      </c>
      <c r="P968" s="1" t="s">
        <v>62</v>
      </c>
      <c r="Q968" s="1" t="s">
        <v>1288</v>
      </c>
      <c r="R968" s="217" t="s">
        <v>1481</v>
      </c>
      <c r="S968" s="47">
        <v>2930</v>
      </c>
      <c r="T968" s="47" t="s">
        <v>700</v>
      </c>
      <c r="U968" s="47"/>
      <c r="V968" s="45" t="str">
        <f>IFERROR(IF(U968-T968 &lt;= 0, "", U968-T968), "")</f>
        <v/>
      </c>
      <c r="X968" s="1" t="s">
        <v>599</v>
      </c>
      <c r="Y968" s="258" t="s">
        <v>1510</v>
      </c>
      <c r="Z968" s="233">
        <v>510</v>
      </c>
      <c r="AA968" s="179">
        <f>Tabela13[[#This Row],[VALOR/UN]]*Tabela13[[#This Row],[QUAN]]</f>
        <v>510</v>
      </c>
      <c r="AB968" s="251" t="str">
        <f>IFERROR(Tabela13[[#This Row],[TOTAL]]/Tabela13[[#This Row],[Km Rodado]],"")</f>
        <v/>
      </c>
    </row>
    <row r="969" spans="1:28" hidden="1">
      <c r="A969" s="30" t="s">
        <v>1511</v>
      </c>
      <c r="B969" s="30" t="s">
        <v>1512</v>
      </c>
      <c r="C969" s="30" t="s">
        <v>1197</v>
      </c>
      <c r="D969" s="53">
        <v>45371</v>
      </c>
      <c r="E969" s="53">
        <v>45373</v>
      </c>
      <c r="F969" s="7" t="s">
        <v>514</v>
      </c>
      <c r="G969" s="1" t="s">
        <v>58</v>
      </c>
      <c r="H969" s="1" t="s">
        <v>1444</v>
      </c>
      <c r="I969" s="351" t="s">
        <v>99</v>
      </c>
      <c r="J969" s="1">
        <v>1</v>
      </c>
      <c r="K969" s="1">
        <v>14</v>
      </c>
      <c r="L969" s="1" t="s">
        <v>24</v>
      </c>
      <c r="M969" s="1" t="s">
        <v>84</v>
      </c>
      <c r="N969" s="1" t="s">
        <v>153</v>
      </c>
      <c r="O969" s="1" t="s">
        <v>154</v>
      </c>
      <c r="P969" s="1" t="s">
        <v>69</v>
      </c>
      <c r="Q969" s="1" t="s">
        <v>87</v>
      </c>
      <c r="R969" s="56" t="s">
        <v>114</v>
      </c>
      <c r="S969" s="47">
        <v>130200</v>
      </c>
      <c r="T969" s="47">
        <v>129965</v>
      </c>
      <c r="U969" s="47"/>
      <c r="V969" s="45" t="str">
        <f>IFERROR(IF(U969-T969 &lt;= 0, "", U969-T969), "")</f>
        <v/>
      </c>
      <c r="W969" s="1" t="s">
        <v>65</v>
      </c>
      <c r="X969" s="1" t="s">
        <v>155</v>
      </c>
      <c r="Y969" s="258">
        <v>1533</v>
      </c>
      <c r="Z969" s="233">
        <v>260.89999999999998</v>
      </c>
      <c r="AA969" s="181">
        <f>Tabela13[[#This Row],[VALOR/UN]]*Tabela13[[#This Row],[QUAN]]</f>
        <v>260.89999999999998</v>
      </c>
      <c r="AB969" s="251" t="str">
        <f>IFERROR(Tabela13[[#This Row],[TOTAL]]/Tabela13[[#This Row],[Km Rodado]],"")</f>
        <v/>
      </c>
    </row>
    <row r="970" spans="1:28" hidden="1">
      <c r="A970" s="30" t="s">
        <v>1513</v>
      </c>
      <c r="B970" s="30" t="s">
        <v>1514</v>
      </c>
      <c r="C970" s="30" t="s">
        <v>1197</v>
      </c>
      <c r="D970" s="53">
        <v>45371</v>
      </c>
      <c r="E970" s="53">
        <v>45373</v>
      </c>
      <c r="F970" s="7" t="s">
        <v>514</v>
      </c>
      <c r="G970" s="1" t="s">
        <v>58</v>
      </c>
      <c r="H970" s="1" t="s">
        <v>1444</v>
      </c>
      <c r="I970" s="351" t="s">
        <v>99</v>
      </c>
      <c r="J970" s="1">
        <v>1</v>
      </c>
      <c r="K970" s="1">
        <v>14</v>
      </c>
      <c r="L970" s="1" t="s">
        <v>24</v>
      </c>
      <c r="M970" s="1" t="s">
        <v>84</v>
      </c>
      <c r="N970" s="1" t="s">
        <v>153</v>
      </c>
      <c r="O970" s="1" t="s">
        <v>154</v>
      </c>
      <c r="P970" s="1" t="s">
        <v>69</v>
      </c>
      <c r="Q970" s="1" t="s">
        <v>87</v>
      </c>
      <c r="R970" s="24" t="s">
        <v>114</v>
      </c>
      <c r="S970" s="47">
        <v>130200</v>
      </c>
      <c r="T970" s="47">
        <v>129965</v>
      </c>
      <c r="U970" s="47"/>
      <c r="V970" s="45" t="str">
        <f>IFERROR(IF(U970-T970 &lt;= 0, "", U970-T970), "")</f>
        <v/>
      </c>
      <c r="W970" s="1" t="s">
        <v>65</v>
      </c>
      <c r="X970" s="1" t="s">
        <v>220</v>
      </c>
      <c r="Y970" s="258" t="s">
        <v>1378</v>
      </c>
      <c r="Z970" s="233">
        <v>260.89</v>
      </c>
      <c r="AA970" s="181">
        <f>Tabela13[[#This Row],[VALOR/UN]]*Tabela13[[#This Row],[QUAN]]</f>
        <v>260.89</v>
      </c>
      <c r="AB970" s="251" t="str">
        <f>IFERROR(Tabela13[[#This Row],[TOTAL]]/Tabela13[[#This Row],[Km Rodado]],"")</f>
        <v/>
      </c>
    </row>
    <row r="971" spans="1:28" hidden="1">
      <c r="A971" s="30" t="s">
        <v>1515</v>
      </c>
      <c r="B971" s="30" t="s">
        <v>1499</v>
      </c>
      <c r="C971" s="30" t="s">
        <v>1197</v>
      </c>
      <c r="D971" s="53">
        <v>45371</v>
      </c>
      <c r="E971" s="53">
        <v>45407</v>
      </c>
      <c r="F971" s="7" t="s">
        <v>514</v>
      </c>
      <c r="G971" s="1" t="s">
        <v>58</v>
      </c>
      <c r="H971" s="1" t="s">
        <v>5</v>
      </c>
      <c r="I971" s="351" t="s">
        <v>104</v>
      </c>
      <c r="J971" s="1">
        <v>2</v>
      </c>
      <c r="K971" s="1">
        <v>15</v>
      </c>
      <c r="L971" s="1" t="s">
        <v>22</v>
      </c>
      <c r="M971" s="1" t="s">
        <v>75</v>
      </c>
      <c r="N971" s="1" t="s">
        <v>153</v>
      </c>
      <c r="O971" s="1" t="s">
        <v>474</v>
      </c>
      <c r="P971" s="1" t="s">
        <v>69</v>
      </c>
      <c r="Q971" s="1" t="s">
        <v>77</v>
      </c>
      <c r="R971" s="24" t="s">
        <v>565</v>
      </c>
      <c r="S971" s="47">
        <v>96401</v>
      </c>
      <c r="T971" s="47">
        <v>97371</v>
      </c>
      <c r="U971" s="47"/>
      <c r="V971" s="45" t="str">
        <f>IFERROR(IF(U971-T971 &lt;= 0, "", U971-T971), "")</f>
        <v/>
      </c>
      <c r="W971" s="1" t="s">
        <v>65</v>
      </c>
      <c r="X971" s="1" t="s">
        <v>220</v>
      </c>
      <c r="Y971" s="258">
        <v>54402</v>
      </c>
      <c r="Z971" s="233">
        <v>273.02</v>
      </c>
      <c r="AA971" s="181">
        <f>Tabela13[[#This Row],[VALOR/UN]]*Tabela13[[#This Row],[QUAN]]</f>
        <v>546.04</v>
      </c>
      <c r="AB971" s="251" t="str">
        <f>IFERROR(Tabela13[[#This Row],[TOTAL]]/Tabela13[[#This Row],[Km Rodado]],"")</f>
        <v/>
      </c>
    </row>
    <row r="972" spans="1:28" hidden="1">
      <c r="A972" s="30" t="s">
        <v>1516</v>
      </c>
      <c r="B972" s="30" t="s">
        <v>1517</v>
      </c>
      <c r="C972" s="30" t="s">
        <v>1197</v>
      </c>
      <c r="D972" s="53">
        <v>45371</v>
      </c>
      <c r="E972" s="53">
        <v>45373</v>
      </c>
      <c r="F972" s="7" t="s">
        <v>514</v>
      </c>
      <c r="G972" s="1" t="s">
        <v>58</v>
      </c>
      <c r="H972" s="1" t="s">
        <v>5</v>
      </c>
      <c r="I972" s="351" t="s">
        <v>80</v>
      </c>
      <c r="J972" s="1">
        <v>2</v>
      </c>
      <c r="K972" s="1">
        <v>16</v>
      </c>
      <c r="L972" s="1" t="s">
        <v>22</v>
      </c>
      <c r="M972" s="1" t="s">
        <v>60</v>
      </c>
      <c r="N972" s="1" t="s">
        <v>153</v>
      </c>
      <c r="O972" s="1" t="s">
        <v>154</v>
      </c>
      <c r="P972" s="1" t="s">
        <v>69</v>
      </c>
      <c r="Q972" s="1" t="s">
        <v>1008</v>
      </c>
      <c r="R972" s="24" t="s">
        <v>827</v>
      </c>
      <c r="S972" s="47">
        <v>103698</v>
      </c>
      <c r="T972" s="47">
        <v>118504</v>
      </c>
      <c r="U972" s="47"/>
      <c r="V972" s="45" t="str">
        <f>IFERROR(IF(U972-T972 &lt;= 0, "", U972-T972), "")</f>
        <v/>
      </c>
      <c r="W972" s="1" t="s">
        <v>65</v>
      </c>
      <c r="X972" s="1" t="s">
        <v>58</v>
      </c>
      <c r="Y972" s="258" t="s">
        <v>151</v>
      </c>
      <c r="Z972" s="169">
        <v>0</v>
      </c>
      <c r="AA972" s="169">
        <f>Tabela13[[#This Row],[VALOR/UN]]*Tabela13[[#This Row],[QUAN]]</f>
        <v>0</v>
      </c>
      <c r="AB972" s="251" t="str">
        <f>IFERROR(Tabela13[[#This Row],[TOTAL]]/Tabela13[[#This Row],[Km Rodado]],"")</f>
        <v/>
      </c>
    </row>
    <row r="973" spans="1:28" hidden="1">
      <c r="A973" s="30" t="s">
        <v>1518</v>
      </c>
      <c r="B973" s="30" t="s">
        <v>1160</v>
      </c>
      <c r="C973" s="30" t="s">
        <v>1197</v>
      </c>
      <c r="D973" s="53">
        <v>45372</v>
      </c>
      <c r="E973" s="53" t="s">
        <v>700</v>
      </c>
      <c r="F973" s="7" t="s">
        <v>514</v>
      </c>
      <c r="G973" s="1" t="s">
        <v>58</v>
      </c>
      <c r="H973" s="1" t="s">
        <v>5</v>
      </c>
      <c r="I973" s="351" t="s">
        <v>80</v>
      </c>
      <c r="J973" s="1">
        <v>2</v>
      </c>
      <c r="K973" s="1" t="s">
        <v>39</v>
      </c>
      <c r="L973" s="1" t="s">
        <v>22</v>
      </c>
      <c r="M973" s="1" t="s">
        <v>595</v>
      </c>
      <c r="N973" s="1" t="s">
        <v>596</v>
      </c>
      <c r="O973" s="1" t="s">
        <v>993</v>
      </c>
      <c r="P973" s="1" t="s">
        <v>62</v>
      </c>
      <c r="Q973" s="1" t="s">
        <v>1241</v>
      </c>
      <c r="R973" s="24" t="s">
        <v>1519</v>
      </c>
      <c r="S973" s="47">
        <v>205296</v>
      </c>
      <c r="T973" s="47" t="s">
        <v>700</v>
      </c>
      <c r="U973" s="47"/>
      <c r="V973" s="45" t="str">
        <f>IFERROR(IF(U973-T973 &lt;= 0, "", U973-T973), "")</f>
        <v/>
      </c>
      <c r="W973" s="1" t="s">
        <v>65</v>
      </c>
      <c r="X973" s="1" t="s">
        <v>58</v>
      </c>
      <c r="Y973" s="258" t="s">
        <v>151</v>
      </c>
      <c r="Z973" s="169">
        <v>0</v>
      </c>
      <c r="AA973" s="169">
        <f>Tabela13[[#This Row],[VALOR/UN]]*Tabela13[[#This Row],[QUAN]]</f>
        <v>0</v>
      </c>
      <c r="AB973" s="251" t="str">
        <f>IFERROR(Tabela13[[#This Row],[TOTAL]]/Tabela13[[#This Row],[Km Rodado]],"")</f>
        <v/>
      </c>
    </row>
    <row r="974" spans="1:28" hidden="1">
      <c r="A974" s="30" t="s">
        <v>1520</v>
      </c>
      <c r="B974" s="30" t="s">
        <v>1521</v>
      </c>
      <c r="C974" s="30" t="s">
        <v>1197</v>
      </c>
      <c r="D974" s="53">
        <v>45372</v>
      </c>
      <c r="E974" s="53" t="s">
        <v>700</v>
      </c>
      <c r="F974" s="7" t="s">
        <v>514</v>
      </c>
      <c r="G974" s="1" t="s">
        <v>58</v>
      </c>
      <c r="H974" s="1" t="s">
        <v>5</v>
      </c>
      <c r="I974" s="351" t="s">
        <v>80</v>
      </c>
      <c r="J974" s="1">
        <v>2</v>
      </c>
      <c r="K974" s="1" t="s">
        <v>39</v>
      </c>
      <c r="L974" s="1" t="s">
        <v>1455</v>
      </c>
      <c r="M974" s="1" t="s">
        <v>595</v>
      </c>
      <c r="N974" s="1" t="s">
        <v>596</v>
      </c>
      <c r="O974" s="1" t="s">
        <v>993</v>
      </c>
      <c r="P974" s="1" t="s">
        <v>62</v>
      </c>
      <c r="Q974" s="1" t="s">
        <v>1241</v>
      </c>
      <c r="R974" s="156" t="s">
        <v>1519</v>
      </c>
      <c r="S974" s="47">
        <v>205296</v>
      </c>
      <c r="T974" s="47" t="s">
        <v>700</v>
      </c>
      <c r="U974" s="47"/>
      <c r="V974" s="45" t="str">
        <f>IFERROR(IF(U974-T974 &lt;= 0, "", U974-T974), "")</f>
        <v/>
      </c>
      <c r="W974" s="1" t="s">
        <v>65</v>
      </c>
      <c r="X974" s="1" t="s">
        <v>58</v>
      </c>
      <c r="Y974" s="258" t="s">
        <v>151</v>
      </c>
      <c r="Z974" s="169">
        <v>0</v>
      </c>
      <c r="AA974" s="169">
        <f>Tabela13[[#This Row],[VALOR/UN]]*Tabela13[[#This Row],[QUAN]]</f>
        <v>0</v>
      </c>
      <c r="AB974" s="251" t="str">
        <f>IFERROR(Tabela13[[#This Row],[TOTAL]]/Tabela13[[#This Row],[Km Rodado]],"")</f>
        <v/>
      </c>
    </row>
    <row r="975" spans="1:28" hidden="1">
      <c r="A975" s="30" t="s">
        <v>1522</v>
      </c>
      <c r="B975" s="30" t="s">
        <v>1490</v>
      </c>
      <c r="C975" s="30" t="s">
        <v>1197</v>
      </c>
      <c r="D975" s="53">
        <v>45376</v>
      </c>
      <c r="E975" s="53">
        <v>45379</v>
      </c>
      <c r="F975" s="7" t="s">
        <v>514</v>
      </c>
      <c r="G975" s="1" t="s">
        <v>58</v>
      </c>
      <c r="H975" s="1" t="s">
        <v>5</v>
      </c>
      <c r="I975" s="351" t="s">
        <v>83</v>
      </c>
      <c r="J975" s="1">
        <v>2</v>
      </c>
      <c r="K975" s="1">
        <v>16</v>
      </c>
      <c r="L975" s="1" t="s">
        <v>22</v>
      </c>
      <c r="M975" s="1" t="s">
        <v>60</v>
      </c>
      <c r="N975" s="1" t="s">
        <v>1235</v>
      </c>
      <c r="O975" s="1" t="s">
        <v>1236</v>
      </c>
      <c r="P975" s="1" t="s">
        <v>69</v>
      </c>
      <c r="Q975" s="1" t="s">
        <v>1008</v>
      </c>
      <c r="R975" s="24" t="s">
        <v>1523</v>
      </c>
      <c r="S975" s="47">
        <v>57896</v>
      </c>
      <c r="T975" s="47">
        <v>58336</v>
      </c>
      <c r="U975" s="47"/>
      <c r="V975" s="45" t="str">
        <f>IFERROR(IF(U975-T975 &lt;= 0, "", U975-T975), "")</f>
        <v/>
      </c>
      <c r="W975" s="1" t="s">
        <v>65</v>
      </c>
      <c r="X975" s="1" t="s">
        <v>155</v>
      </c>
      <c r="Y975" s="258">
        <v>1807</v>
      </c>
      <c r="Z975" s="233">
        <v>531.61</v>
      </c>
      <c r="AA975" s="179">
        <f>Tabela13[[#This Row],[VALOR/UN]]*Tabela13[[#This Row],[QUAN]]</f>
        <v>1063.22</v>
      </c>
      <c r="AB975" s="251" t="str">
        <f>IFERROR(Tabela13[[#This Row],[TOTAL]]/Tabela13[[#This Row],[Km Rodado]],"")</f>
        <v/>
      </c>
    </row>
    <row r="976" spans="1:28" hidden="1">
      <c r="A976" s="30" t="s">
        <v>1524</v>
      </c>
      <c r="B976" s="30" t="s">
        <v>1488</v>
      </c>
      <c r="C976" s="30" t="s">
        <v>1197</v>
      </c>
      <c r="D976" s="53">
        <v>45376</v>
      </c>
      <c r="E976" s="53">
        <v>45379</v>
      </c>
      <c r="F976" s="7" t="s">
        <v>514</v>
      </c>
      <c r="G976" s="1" t="s">
        <v>58</v>
      </c>
      <c r="H976" s="1" t="s">
        <v>5</v>
      </c>
      <c r="I976" s="351" t="s">
        <v>83</v>
      </c>
      <c r="J976" s="1">
        <v>2</v>
      </c>
      <c r="K976" s="1">
        <v>16</v>
      </c>
      <c r="L976" s="1" t="s">
        <v>24</v>
      </c>
      <c r="M976" s="1" t="s">
        <v>60</v>
      </c>
      <c r="N976" s="1" t="s">
        <v>1235</v>
      </c>
      <c r="O976" s="1" t="s">
        <v>1236</v>
      </c>
      <c r="P976" s="1" t="s">
        <v>69</v>
      </c>
      <c r="Q976" s="1" t="s">
        <v>1008</v>
      </c>
      <c r="R976" s="24" t="s">
        <v>1523</v>
      </c>
      <c r="S976" s="47">
        <v>57896</v>
      </c>
      <c r="T976" s="47">
        <v>58336</v>
      </c>
      <c r="U976" s="47"/>
      <c r="V976" s="45" t="str">
        <f>IFERROR(IF(U976-T976 &lt;= 0, "", U976-T976), "")</f>
        <v/>
      </c>
      <c r="W976" s="1" t="s">
        <v>65</v>
      </c>
      <c r="X976" s="1" t="s">
        <v>155</v>
      </c>
      <c r="Y976" s="258">
        <v>1807</v>
      </c>
      <c r="Z976" s="233">
        <v>531.61</v>
      </c>
      <c r="AA976" s="179">
        <f>Tabela13[[#This Row],[VALOR/UN]]*Tabela13[[#This Row],[QUAN]]</f>
        <v>1063.22</v>
      </c>
      <c r="AB976" s="251" t="str">
        <f>IFERROR(Tabela13[[#This Row],[TOTAL]]/Tabela13[[#This Row],[Km Rodado]],"")</f>
        <v/>
      </c>
    </row>
    <row r="977" spans="1:28" hidden="1">
      <c r="A977" s="30" t="s">
        <v>1525</v>
      </c>
      <c r="B977" s="30" t="s">
        <v>1526</v>
      </c>
      <c r="C977" s="30" t="s">
        <v>1197</v>
      </c>
      <c r="D977" s="53">
        <v>45376</v>
      </c>
      <c r="E977" s="53">
        <v>45387</v>
      </c>
      <c r="F977" s="7" t="s">
        <v>514</v>
      </c>
      <c r="G977" s="1" t="s">
        <v>58</v>
      </c>
      <c r="H977" s="1" t="s">
        <v>5</v>
      </c>
      <c r="I977" s="351" t="s">
        <v>83</v>
      </c>
      <c r="J977" s="1">
        <v>2</v>
      </c>
      <c r="K977" s="1">
        <v>16</v>
      </c>
      <c r="L977" s="1" t="s">
        <v>22</v>
      </c>
      <c r="M977" s="1" t="s">
        <v>60</v>
      </c>
      <c r="N977" s="1" t="s">
        <v>1235</v>
      </c>
      <c r="O977" s="1" t="s">
        <v>1236</v>
      </c>
      <c r="P977" s="1" t="s">
        <v>69</v>
      </c>
      <c r="Q977" s="1" t="s">
        <v>1008</v>
      </c>
      <c r="R977" s="24" t="s">
        <v>237</v>
      </c>
      <c r="S977" s="47">
        <v>131976</v>
      </c>
      <c r="T977" s="47">
        <v>135954</v>
      </c>
      <c r="U977" s="47"/>
      <c r="V977" s="45" t="str">
        <f>IFERROR(IF(U977-T977 &lt;= 0, "", U977-T977), "")</f>
        <v/>
      </c>
      <c r="W977" s="1" t="s">
        <v>65</v>
      </c>
      <c r="X977" s="1" t="s">
        <v>155</v>
      </c>
      <c r="Y977" s="258">
        <v>1807</v>
      </c>
      <c r="Z977" s="233">
        <v>531.61</v>
      </c>
      <c r="AA977" s="179">
        <f>Tabela13[[#This Row],[VALOR/UN]]*Tabela13[[#This Row],[QUAN]]</f>
        <v>1063.22</v>
      </c>
      <c r="AB977" s="251" t="str">
        <f>IFERROR(Tabela13[[#This Row],[TOTAL]]/Tabela13[[#This Row],[Km Rodado]],"")</f>
        <v/>
      </c>
    </row>
    <row r="978" spans="1:28" hidden="1">
      <c r="A978" s="30" t="s">
        <v>1527</v>
      </c>
      <c r="B978" s="30" t="s">
        <v>1374</v>
      </c>
      <c r="C978" s="30" t="s">
        <v>1197</v>
      </c>
      <c r="D978" s="53">
        <v>45376</v>
      </c>
      <c r="E978" s="53">
        <v>45387</v>
      </c>
      <c r="F978" s="7" t="s">
        <v>514</v>
      </c>
      <c r="G978" s="1" t="s">
        <v>58</v>
      </c>
      <c r="H978" s="1" t="s">
        <v>5</v>
      </c>
      <c r="I978" s="351" t="s">
        <v>83</v>
      </c>
      <c r="J978" s="1">
        <v>2</v>
      </c>
      <c r="K978" s="1">
        <v>16</v>
      </c>
      <c r="L978" s="1" t="s">
        <v>24</v>
      </c>
      <c r="M978" s="1" t="s">
        <v>60</v>
      </c>
      <c r="N978" s="1" t="s">
        <v>1235</v>
      </c>
      <c r="O978" s="1" t="s">
        <v>1236</v>
      </c>
      <c r="P978" s="1" t="s">
        <v>69</v>
      </c>
      <c r="Q978" s="1" t="s">
        <v>1008</v>
      </c>
      <c r="R978" s="24" t="s">
        <v>237</v>
      </c>
      <c r="S978" s="47">
        <v>131976</v>
      </c>
      <c r="T978" s="47">
        <v>135954</v>
      </c>
      <c r="U978" s="47"/>
      <c r="V978" s="45" t="str">
        <f>IFERROR(IF(U978-T978 &lt;= 0, "", U978-T978), "")</f>
        <v/>
      </c>
      <c r="W978" s="1" t="s">
        <v>65</v>
      </c>
      <c r="X978" s="1" t="s">
        <v>155</v>
      </c>
      <c r="Y978" s="258">
        <v>1807</v>
      </c>
      <c r="Z978" s="233">
        <v>531.61</v>
      </c>
      <c r="AA978" s="179">
        <f>Tabela13[[#This Row],[VALOR/UN]]*Tabela13[[#This Row],[QUAN]]</f>
        <v>1063.22</v>
      </c>
      <c r="AB978" s="251" t="str">
        <f>IFERROR(Tabela13[[#This Row],[TOTAL]]/Tabela13[[#This Row],[Km Rodado]],"")</f>
        <v/>
      </c>
    </row>
    <row r="979" spans="1:28" hidden="1">
      <c r="A979" s="30" t="s">
        <v>1528</v>
      </c>
      <c r="B979" s="30" t="s">
        <v>1529</v>
      </c>
      <c r="C979" s="30" t="s">
        <v>1197</v>
      </c>
      <c r="D979" s="53">
        <v>45376</v>
      </c>
      <c r="E979" s="53">
        <v>45400</v>
      </c>
      <c r="F979" s="7" t="s">
        <v>514</v>
      </c>
      <c r="G979" s="1" t="s">
        <v>58</v>
      </c>
      <c r="H979" s="1" t="s">
        <v>1444</v>
      </c>
      <c r="I979" s="351" t="s">
        <v>165</v>
      </c>
      <c r="J979" s="1">
        <v>2</v>
      </c>
      <c r="K979" s="1">
        <v>14</v>
      </c>
      <c r="L979" s="1" t="s">
        <v>22</v>
      </c>
      <c r="M979" s="1" t="s">
        <v>84</v>
      </c>
      <c r="N979" s="1" t="s">
        <v>153</v>
      </c>
      <c r="O979" s="1" t="s">
        <v>154</v>
      </c>
      <c r="P979" s="1" t="s">
        <v>69</v>
      </c>
      <c r="Q979" s="1" t="s">
        <v>87</v>
      </c>
      <c r="R979" s="24" t="s">
        <v>169</v>
      </c>
      <c r="S979" s="47">
        <v>135010</v>
      </c>
      <c r="T979" s="47">
        <v>138001</v>
      </c>
      <c r="U979" s="47"/>
      <c r="V979" s="45" t="str">
        <f>IFERROR(IF(U979-T979 &lt;= 0, "", U979-T979), "")</f>
        <v/>
      </c>
      <c r="W979" s="1" t="s">
        <v>65</v>
      </c>
      <c r="X979" s="1" t="s">
        <v>155</v>
      </c>
      <c r="Y979" s="258">
        <v>1533</v>
      </c>
      <c r="Z979" s="233">
        <v>260.89999999999998</v>
      </c>
      <c r="AA979" s="179">
        <f>Tabela13[[#This Row],[VALOR/UN]]*Tabela13[[#This Row],[QUAN]]</f>
        <v>521.79999999999995</v>
      </c>
      <c r="AB979" s="251" t="str">
        <f>IFERROR(Tabela13[[#This Row],[TOTAL]]/Tabela13[[#This Row],[Km Rodado]],"")</f>
        <v/>
      </c>
    </row>
    <row r="980" spans="1:28" hidden="1">
      <c r="A980" s="30" t="s">
        <v>1530</v>
      </c>
      <c r="B980" s="30" t="s">
        <v>1531</v>
      </c>
      <c r="C980" s="30" t="s">
        <v>1197</v>
      </c>
      <c r="D980" s="53">
        <v>45376</v>
      </c>
      <c r="E980" s="53">
        <v>45400</v>
      </c>
      <c r="F980" s="7" t="s">
        <v>514</v>
      </c>
      <c r="G980" s="1" t="s">
        <v>58</v>
      </c>
      <c r="H980" s="1" t="s">
        <v>1444</v>
      </c>
      <c r="I980" s="351" t="s">
        <v>165</v>
      </c>
      <c r="J980" s="1">
        <v>2</v>
      </c>
      <c r="K980" s="1">
        <v>14</v>
      </c>
      <c r="L980" s="1" t="s">
        <v>24</v>
      </c>
      <c r="M980" s="1" t="s">
        <v>84</v>
      </c>
      <c r="N980" s="1" t="s">
        <v>153</v>
      </c>
      <c r="O980" s="1" t="s">
        <v>154</v>
      </c>
      <c r="P980" s="1" t="s">
        <v>69</v>
      </c>
      <c r="Q980" s="1" t="s">
        <v>87</v>
      </c>
      <c r="R980" s="24" t="s">
        <v>169</v>
      </c>
      <c r="S980" s="47">
        <v>135010</v>
      </c>
      <c r="T980" s="47">
        <v>138001</v>
      </c>
      <c r="U980" s="47"/>
      <c r="V980" s="45" t="str">
        <f>IFERROR(IF(U980-T980 &lt;= 0, "", U980-T980), "")</f>
        <v/>
      </c>
      <c r="W980" s="1" t="s">
        <v>65</v>
      </c>
      <c r="X980" s="1" t="s">
        <v>155</v>
      </c>
      <c r="Y980" s="258">
        <v>1533</v>
      </c>
      <c r="Z980" s="233">
        <v>260.89999999999998</v>
      </c>
      <c r="AA980" s="179">
        <f>Tabela13[[#This Row],[VALOR/UN]]*Tabela13[[#This Row],[QUAN]]</f>
        <v>521.79999999999995</v>
      </c>
      <c r="AB980" s="251" t="str">
        <f>IFERROR(Tabela13[[#This Row],[TOTAL]]/Tabela13[[#This Row],[Km Rodado]],"")</f>
        <v/>
      </c>
    </row>
    <row r="981" spans="1:28" hidden="1">
      <c r="A981" s="30" t="s">
        <v>1532</v>
      </c>
      <c r="B981" s="30" t="s">
        <v>1435</v>
      </c>
      <c r="C981" s="30" t="s">
        <v>1197</v>
      </c>
      <c r="D981" s="53">
        <v>45376</v>
      </c>
      <c r="E981" s="53" t="s">
        <v>700</v>
      </c>
      <c r="F981" s="7" t="s">
        <v>514</v>
      </c>
      <c r="G981" s="1" t="s">
        <v>58</v>
      </c>
      <c r="H981" s="1" t="s">
        <v>1444</v>
      </c>
      <c r="I981" s="351" t="s">
        <v>165</v>
      </c>
      <c r="J981" s="1">
        <v>2</v>
      </c>
      <c r="K981" s="1">
        <v>15</v>
      </c>
      <c r="L981" s="1" t="s">
        <v>22</v>
      </c>
      <c r="M981" s="1" t="s">
        <v>75</v>
      </c>
      <c r="N981" s="1" t="s">
        <v>224</v>
      </c>
      <c r="O981" s="1" t="s">
        <v>1389</v>
      </c>
      <c r="P981" s="1" t="s">
        <v>69</v>
      </c>
      <c r="Q981" s="1" t="s">
        <v>77</v>
      </c>
      <c r="R981" s="24" t="s">
        <v>450</v>
      </c>
      <c r="S981" s="47">
        <v>90297</v>
      </c>
      <c r="T981" s="47" t="s">
        <v>700</v>
      </c>
      <c r="U981" s="47"/>
      <c r="V981" s="45" t="str">
        <f>IFERROR(IF(U981-T981 &lt;= 0, "", U981-T981), "")</f>
        <v/>
      </c>
      <c r="W981" s="1" t="s">
        <v>65</v>
      </c>
      <c r="X981" s="1" t="s">
        <v>71</v>
      </c>
      <c r="Y981" s="258">
        <v>1211</v>
      </c>
      <c r="Z981" s="233">
        <v>285</v>
      </c>
      <c r="AA981" s="179">
        <f>Tabela13[[#This Row],[VALOR/UN]]*Tabela13[[#This Row],[QUAN]]</f>
        <v>570</v>
      </c>
      <c r="AB981" s="251" t="str">
        <f>IFERROR(Tabela13[[#This Row],[TOTAL]]/Tabela13[[#This Row],[Km Rodado]],"")</f>
        <v/>
      </c>
    </row>
    <row r="982" spans="1:28" hidden="1">
      <c r="A982" s="30" t="s">
        <v>1533</v>
      </c>
      <c r="B982" s="30" t="s">
        <v>1435</v>
      </c>
      <c r="C982" s="30" t="s">
        <v>1197</v>
      </c>
      <c r="D982" s="53">
        <v>45376</v>
      </c>
      <c r="E982" s="53" t="s">
        <v>700</v>
      </c>
      <c r="F982" s="7" t="s">
        <v>514</v>
      </c>
      <c r="G982" s="1" t="s">
        <v>58</v>
      </c>
      <c r="H982" s="1" t="s">
        <v>1444</v>
      </c>
      <c r="I982" s="351" t="s">
        <v>165</v>
      </c>
      <c r="J982" s="1">
        <v>2</v>
      </c>
      <c r="K982" s="1">
        <v>15</v>
      </c>
      <c r="L982" s="1" t="s">
        <v>24</v>
      </c>
      <c r="M982" s="1" t="s">
        <v>75</v>
      </c>
      <c r="N982" s="1" t="s">
        <v>224</v>
      </c>
      <c r="O982" s="1" t="s">
        <v>1389</v>
      </c>
      <c r="P982" s="1" t="s">
        <v>69</v>
      </c>
      <c r="Q982" s="1" t="s">
        <v>77</v>
      </c>
      <c r="R982" s="24" t="s">
        <v>450</v>
      </c>
      <c r="S982" s="47">
        <v>90297</v>
      </c>
      <c r="T982" s="47" t="s">
        <v>700</v>
      </c>
      <c r="U982" s="47"/>
      <c r="V982" s="45" t="str">
        <f>IFERROR(IF(U982-T982 &lt;= 0, "", U982-T982), "")</f>
        <v/>
      </c>
      <c r="W982" s="1" t="s">
        <v>65</v>
      </c>
      <c r="X982" s="1" t="s">
        <v>71</v>
      </c>
      <c r="Y982" s="258">
        <v>1211</v>
      </c>
      <c r="Z982" s="233">
        <v>285</v>
      </c>
      <c r="AA982" s="179">
        <f>Tabela13[[#This Row],[VALOR/UN]]*Tabela13[[#This Row],[QUAN]]</f>
        <v>570</v>
      </c>
      <c r="AB982" s="251" t="str">
        <f>IFERROR(Tabela13[[#This Row],[TOTAL]]/Tabela13[[#This Row],[Km Rodado]],"")</f>
        <v/>
      </c>
    </row>
    <row r="983" spans="1:28" hidden="1">
      <c r="A983" s="30" t="s">
        <v>1534</v>
      </c>
      <c r="B983" s="30" t="s">
        <v>1435</v>
      </c>
      <c r="C983" s="30" t="s">
        <v>1197</v>
      </c>
      <c r="D983" s="53">
        <v>45376</v>
      </c>
      <c r="E983" s="53">
        <v>45410</v>
      </c>
      <c r="F983" s="7" t="s">
        <v>514</v>
      </c>
      <c r="G983" s="1" t="s">
        <v>58</v>
      </c>
      <c r="H983" s="1" t="s">
        <v>5</v>
      </c>
      <c r="I983" s="351" t="s">
        <v>83</v>
      </c>
      <c r="J983" s="1">
        <v>2</v>
      </c>
      <c r="K983" s="1">
        <v>15</v>
      </c>
      <c r="L983" s="1" t="s">
        <v>22</v>
      </c>
      <c r="M983" s="1" t="s">
        <v>75</v>
      </c>
      <c r="N983" s="1" t="s">
        <v>224</v>
      </c>
      <c r="O983" s="1" t="s">
        <v>1389</v>
      </c>
      <c r="P983" s="1" t="s">
        <v>69</v>
      </c>
      <c r="Q983" s="1" t="s">
        <v>77</v>
      </c>
      <c r="R983" s="24" t="s">
        <v>1098</v>
      </c>
      <c r="S983" s="47">
        <v>53697</v>
      </c>
      <c r="T983" s="47">
        <v>53707</v>
      </c>
      <c r="U983" s="47"/>
      <c r="V983" s="45" t="str">
        <f>IFERROR(IF(U983-T983 &lt;= 0, "", U983-T983), "")</f>
        <v/>
      </c>
      <c r="W983" s="1" t="s">
        <v>65</v>
      </c>
      <c r="X983" s="1" t="s">
        <v>71</v>
      </c>
      <c r="Y983" s="258">
        <v>1211</v>
      </c>
      <c r="Z983" s="233">
        <v>285</v>
      </c>
      <c r="AA983" s="179">
        <f>Tabela13[[#This Row],[VALOR/UN]]*Tabela13[[#This Row],[QUAN]]</f>
        <v>570</v>
      </c>
      <c r="AB983" s="251" t="str">
        <f>IFERROR(Tabela13[[#This Row],[TOTAL]]/Tabela13[[#This Row],[Km Rodado]],"")</f>
        <v/>
      </c>
    </row>
    <row r="984" spans="1:28" hidden="1">
      <c r="A984" s="30" t="s">
        <v>1535</v>
      </c>
      <c r="B984" s="30" t="s">
        <v>1435</v>
      </c>
      <c r="C984" s="30" t="s">
        <v>1197</v>
      </c>
      <c r="D984" s="53">
        <v>45376</v>
      </c>
      <c r="E984" s="53">
        <v>45406</v>
      </c>
      <c r="F984" s="7" t="s">
        <v>514</v>
      </c>
      <c r="G984" s="1" t="s">
        <v>58</v>
      </c>
      <c r="H984" s="1" t="s">
        <v>5</v>
      </c>
      <c r="I984" s="351" t="s">
        <v>83</v>
      </c>
      <c r="J984" s="1">
        <v>2</v>
      </c>
      <c r="K984" s="1">
        <v>15</v>
      </c>
      <c r="L984" s="1" t="s">
        <v>24</v>
      </c>
      <c r="M984" s="1" t="s">
        <v>75</v>
      </c>
      <c r="N984" s="1" t="s">
        <v>224</v>
      </c>
      <c r="O984" s="1" t="s">
        <v>1389</v>
      </c>
      <c r="P984" s="1" t="s">
        <v>69</v>
      </c>
      <c r="Q984" s="1" t="s">
        <v>77</v>
      </c>
      <c r="R984" s="24" t="s">
        <v>1098</v>
      </c>
      <c r="S984" s="47">
        <v>53697</v>
      </c>
      <c r="T984" s="47">
        <v>53707</v>
      </c>
      <c r="U984" s="47"/>
      <c r="V984" s="45" t="str">
        <f>IFERROR(IF(U984-T984 &lt;= 0, "", U984-T984), "")</f>
        <v/>
      </c>
      <c r="W984" s="1" t="s">
        <v>65</v>
      </c>
      <c r="X984" s="1" t="s">
        <v>71</v>
      </c>
      <c r="Y984" s="258">
        <v>1211</v>
      </c>
      <c r="Z984" s="233">
        <v>285</v>
      </c>
      <c r="AA984" s="179">
        <f>Tabela13[[#This Row],[VALOR/UN]]*Tabela13[[#This Row],[QUAN]]</f>
        <v>570</v>
      </c>
      <c r="AB984" s="251" t="str">
        <f>IFERROR(Tabela13[[#This Row],[TOTAL]]/Tabela13[[#This Row],[Km Rodado]],"")</f>
        <v/>
      </c>
    </row>
    <row r="985" spans="1:28" hidden="1">
      <c r="A985" s="30" t="s">
        <v>1536</v>
      </c>
      <c r="B985" s="30" t="s">
        <v>1514</v>
      </c>
      <c r="C985" s="30" t="s">
        <v>1197</v>
      </c>
      <c r="D985" s="53">
        <v>45378</v>
      </c>
      <c r="E985" s="53">
        <v>45384</v>
      </c>
      <c r="F985" s="7" t="s">
        <v>514</v>
      </c>
      <c r="G985" s="1" t="s">
        <v>58</v>
      </c>
      <c r="H985" s="1" t="s">
        <v>1444</v>
      </c>
      <c r="I985" s="351" t="s">
        <v>99</v>
      </c>
      <c r="J985" s="1">
        <v>2</v>
      </c>
      <c r="K985" s="1">
        <v>14</v>
      </c>
      <c r="L985" s="1" t="s">
        <v>22</v>
      </c>
      <c r="M985" s="1" t="s">
        <v>84</v>
      </c>
      <c r="N985" s="1" t="s">
        <v>153</v>
      </c>
      <c r="O985" s="1" t="s">
        <v>154</v>
      </c>
      <c r="P985" s="1" t="s">
        <v>69</v>
      </c>
      <c r="Q985" s="1" t="s">
        <v>87</v>
      </c>
      <c r="R985" s="24" t="s">
        <v>120</v>
      </c>
      <c r="S985" s="47">
        <v>171520</v>
      </c>
      <c r="T985" s="47">
        <v>170850</v>
      </c>
      <c r="U985" s="47"/>
      <c r="V985" s="45" t="str">
        <f>IFERROR(IF(U985-T985 &lt;= 0, "", U985-T985), "")</f>
        <v/>
      </c>
      <c r="W985" s="1" t="s">
        <v>65</v>
      </c>
      <c r="X985" s="1" t="s">
        <v>155</v>
      </c>
      <c r="Y985" s="258">
        <v>1533</v>
      </c>
      <c r="Z985" s="169">
        <v>0</v>
      </c>
      <c r="AA985" s="169">
        <v>0</v>
      </c>
      <c r="AB985" s="251" t="str">
        <f>IFERROR(Tabela13[[#This Row],[TOTAL]]/Tabela13[[#This Row],[Km Rodado]],"")</f>
        <v/>
      </c>
    </row>
    <row r="986" spans="1:28" hidden="1">
      <c r="A986" s="30" t="s">
        <v>1537</v>
      </c>
      <c r="B986" s="30" t="s">
        <v>1538</v>
      </c>
      <c r="C986" s="30" t="s">
        <v>1197</v>
      </c>
      <c r="D986" s="53">
        <v>45378</v>
      </c>
      <c r="E986" s="53" t="s">
        <v>700</v>
      </c>
      <c r="F986" s="7" t="s">
        <v>514</v>
      </c>
      <c r="G986" s="1" t="s">
        <v>58</v>
      </c>
      <c r="H986" s="1" t="s">
        <v>1444</v>
      </c>
      <c r="I986" s="351" t="s">
        <v>111</v>
      </c>
      <c r="J986" s="1">
        <v>1</v>
      </c>
      <c r="K986" s="1" t="s">
        <v>7</v>
      </c>
      <c r="L986" s="1" t="s">
        <v>380</v>
      </c>
      <c r="M986" s="1" t="s">
        <v>133</v>
      </c>
      <c r="N986" s="1" t="s">
        <v>291</v>
      </c>
      <c r="O986" s="1" t="s">
        <v>292</v>
      </c>
      <c r="P986" s="1" t="s">
        <v>62</v>
      </c>
      <c r="Q986" s="1" t="s">
        <v>1057</v>
      </c>
      <c r="R986" s="24" t="s">
        <v>679</v>
      </c>
      <c r="S986" s="47">
        <v>145654</v>
      </c>
      <c r="T986" s="47" t="s">
        <v>700</v>
      </c>
      <c r="U986" s="47"/>
      <c r="V986" s="45" t="str">
        <f>IFERROR(IF(U986-T986 &lt;= 0, "", U986-T986), "")</f>
        <v/>
      </c>
      <c r="W986" s="1" t="s">
        <v>65</v>
      </c>
      <c r="X986" s="1" t="s">
        <v>58</v>
      </c>
      <c r="Y986" s="258" t="s">
        <v>151</v>
      </c>
      <c r="Z986" s="169">
        <v>0</v>
      </c>
      <c r="AA986" s="169">
        <f>Tabela13[[#This Row],[VALOR/UN]]*Tabela13[[#This Row],[QUAN]]</f>
        <v>0</v>
      </c>
      <c r="AB986" s="251" t="str">
        <f>IFERROR(Tabela13[[#This Row],[TOTAL]]/Tabela13[[#This Row],[Km Rodado]],"")</f>
        <v/>
      </c>
    </row>
    <row r="987" spans="1:28" hidden="1">
      <c r="A987" s="30" t="s">
        <v>1539</v>
      </c>
      <c r="B987" s="30" t="s">
        <v>1284</v>
      </c>
      <c r="C987" s="186" t="s">
        <v>1197</v>
      </c>
      <c r="D987" s="53">
        <v>45383</v>
      </c>
      <c r="E987" s="53">
        <v>45383</v>
      </c>
      <c r="F987" s="7" t="s">
        <v>422</v>
      </c>
      <c r="G987" s="1" t="s">
        <v>58</v>
      </c>
      <c r="H987" s="1" t="s">
        <v>1268</v>
      </c>
      <c r="I987" s="351" t="s">
        <v>104</v>
      </c>
      <c r="J987" s="1">
        <v>2</v>
      </c>
      <c r="K987" s="1">
        <v>16</v>
      </c>
      <c r="L987" s="1" t="s">
        <v>22</v>
      </c>
      <c r="M987" s="1" t="s">
        <v>143</v>
      </c>
      <c r="N987" s="1" t="s">
        <v>1540</v>
      </c>
      <c r="O987" s="1" t="s">
        <v>1541</v>
      </c>
      <c r="P987" s="1" t="s">
        <v>69</v>
      </c>
      <c r="Q987" s="1" t="s">
        <v>144</v>
      </c>
      <c r="R987" s="24" t="s">
        <v>491</v>
      </c>
      <c r="S987" s="47">
        <v>107000</v>
      </c>
      <c r="T987" s="47">
        <v>112529</v>
      </c>
      <c r="U987" s="47"/>
      <c r="V987" s="45" t="str">
        <f>IFERROR(IF(U987-T987 &lt;= 0, "", U987-T987), "")</f>
        <v/>
      </c>
      <c r="W987" s="1" t="s">
        <v>65</v>
      </c>
      <c r="X987" s="1" t="s">
        <v>1542</v>
      </c>
      <c r="Y987" s="258">
        <v>153049</v>
      </c>
      <c r="Z987" s="233">
        <v>599</v>
      </c>
      <c r="AA987" s="181">
        <f>Tabela13[[#This Row],[VALOR/UN]]*Tabela13[[#This Row],[QUAN]]</f>
        <v>1198</v>
      </c>
      <c r="AB987" s="251" t="str">
        <f>IFERROR(Tabela13[[#This Row],[TOTAL]]/Tabela13[[#This Row],[Km Rodado]],"")</f>
        <v/>
      </c>
    </row>
    <row r="988" spans="1:28" hidden="1">
      <c r="A988" s="30" t="s">
        <v>1543</v>
      </c>
      <c r="B988" s="30" t="s">
        <v>1490</v>
      </c>
      <c r="C988" s="186" t="s">
        <v>1197</v>
      </c>
      <c r="D988" s="53">
        <v>45383</v>
      </c>
      <c r="E988" s="53">
        <v>45391</v>
      </c>
      <c r="F988" s="7" t="s">
        <v>422</v>
      </c>
      <c r="G988" s="1" t="s">
        <v>58</v>
      </c>
      <c r="H988" s="1" t="s">
        <v>1268</v>
      </c>
      <c r="I988" s="351" t="s">
        <v>59</v>
      </c>
      <c r="J988" s="1">
        <v>2</v>
      </c>
      <c r="K988" s="1">
        <v>16</v>
      </c>
      <c r="L988" s="1" t="s">
        <v>22</v>
      </c>
      <c r="M988" s="1" t="s">
        <v>60</v>
      </c>
      <c r="N988" s="1" t="s">
        <v>1235</v>
      </c>
      <c r="O988" s="1" t="s">
        <v>1236</v>
      </c>
      <c r="P988" s="1" t="s">
        <v>69</v>
      </c>
      <c r="Q988" s="1" t="s">
        <v>1008</v>
      </c>
      <c r="R988" s="24" t="s">
        <v>385</v>
      </c>
      <c r="S988" s="47">
        <v>179761</v>
      </c>
      <c r="T988" s="47">
        <v>179937</v>
      </c>
      <c r="U988" s="47"/>
      <c r="V988" s="45" t="str">
        <f>IFERROR(IF(U988-T988 &lt;= 0, "", U988-T988), "")</f>
        <v/>
      </c>
      <c r="W988" s="1" t="s">
        <v>65</v>
      </c>
      <c r="X988" s="1" t="s">
        <v>155</v>
      </c>
      <c r="Y988" s="258">
        <v>1807</v>
      </c>
      <c r="Z988" s="233">
        <v>531.61</v>
      </c>
      <c r="AA988" s="181">
        <f>Tabela13[[#This Row],[VALOR/UN]]*Tabela13[[#This Row],[QUAN]]</f>
        <v>1063.22</v>
      </c>
      <c r="AB988" s="251" t="str">
        <f>IFERROR(Tabela13[[#This Row],[TOTAL]]/Tabela13[[#This Row],[Km Rodado]],"")</f>
        <v/>
      </c>
    </row>
    <row r="989" spans="1:28" hidden="1">
      <c r="A989" s="30" t="s">
        <v>1544</v>
      </c>
      <c r="B989" s="30" t="s">
        <v>1545</v>
      </c>
      <c r="C989" s="186" t="s">
        <v>1197</v>
      </c>
      <c r="D989" s="53">
        <v>45383</v>
      </c>
      <c r="E989" s="53">
        <v>45391</v>
      </c>
      <c r="F989" s="7" t="s">
        <v>422</v>
      </c>
      <c r="G989" s="1" t="s">
        <v>58</v>
      </c>
      <c r="H989" s="1" t="s">
        <v>1268</v>
      </c>
      <c r="I989" s="351" t="s">
        <v>59</v>
      </c>
      <c r="J989" s="1">
        <v>2</v>
      </c>
      <c r="K989" s="1">
        <v>16</v>
      </c>
      <c r="L989" s="1" t="s">
        <v>24</v>
      </c>
      <c r="M989" s="1" t="s">
        <v>60</v>
      </c>
      <c r="N989" s="1" t="s">
        <v>1235</v>
      </c>
      <c r="O989" s="1" t="s">
        <v>1236</v>
      </c>
      <c r="P989" s="1" t="s">
        <v>69</v>
      </c>
      <c r="Q989" s="1" t="s">
        <v>1008</v>
      </c>
      <c r="R989" s="24" t="s">
        <v>385</v>
      </c>
      <c r="S989" s="47">
        <v>179761</v>
      </c>
      <c r="T989" s="47">
        <v>179937</v>
      </c>
      <c r="U989" s="47"/>
      <c r="V989" s="45" t="str">
        <f>IFERROR(IF(U989-T989 &lt;= 0, "", U989-T989), "")</f>
        <v/>
      </c>
      <c r="W989" s="1" t="s">
        <v>65</v>
      </c>
      <c r="X989" s="1" t="s">
        <v>155</v>
      </c>
      <c r="Y989" s="258">
        <v>1807</v>
      </c>
      <c r="Z989" s="233">
        <v>531.61</v>
      </c>
      <c r="AA989" s="181">
        <f>Tabela13[[#This Row],[VALOR/UN]]*Tabela13[[#This Row],[QUAN]]</f>
        <v>1063.22</v>
      </c>
      <c r="AB989" s="251" t="str">
        <f>IFERROR(Tabela13[[#This Row],[TOTAL]]/Tabela13[[#This Row],[Km Rodado]],"")</f>
        <v/>
      </c>
    </row>
    <row r="990" spans="1:28" hidden="1">
      <c r="A990" s="30" t="s">
        <v>1546</v>
      </c>
      <c r="B990" s="30" t="s">
        <v>1547</v>
      </c>
      <c r="C990" s="30" t="s">
        <v>1197</v>
      </c>
      <c r="D990" s="53">
        <v>45383</v>
      </c>
      <c r="E990" s="53" t="s">
        <v>700</v>
      </c>
      <c r="F990" s="7" t="s">
        <v>422</v>
      </c>
      <c r="G990" s="1" t="s">
        <v>58</v>
      </c>
      <c r="H990" s="1" t="s">
        <v>9</v>
      </c>
      <c r="I990" s="351" t="s">
        <v>72</v>
      </c>
      <c r="J990" s="1">
        <v>2</v>
      </c>
      <c r="K990" s="1" t="s">
        <v>7</v>
      </c>
      <c r="L990" s="1" t="s">
        <v>22</v>
      </c>
      <c r="M990" s="1" t="s">
        <v>210</v>
      </c>
      <c r="N990" s="1" t="s">
        <v>635</v>
      </c>
      <c r="O990" s="1" t="s">
        <v>788</v>
      </c>
      <c r="P990" s="1" t="s">
        <v>69</v>
      </c>
      <c r="Q990" s="1" t="s">
        <v>601</v>
      </c>
      <c r="R990" s="156" t="s">
        <v>1548</v>
      </c>
      <c r="S990" s="47">
        <v>223671</v>
      </c>
      <c r="T990" s="47" t="s">
        <v>700</v>
      </c>
      <c r="U990" s="47"/>
      <c r="V990" s="45" t="str">
        <f>IFERROR(IF(U990-T990 &lt;= 0, "", U990-T990), "")</f>
        <v/>
      </c>
      <c r="W990" s="1" t="s">
        <v>65</v>
      </c>
      <c r="X990" s="1" t="s">
        <v>155</v>
      </c>
      <c r="Y990" s="258">
        <v>1060</v>
      </c>
      <c r="Z990" s="233">
        <v>726.58</v>
      </c>
      <c r="AA990" s="181">
        <f>Tabela13[[#This Row],[VALOR/UN]]*Tabela13[[#This Row],[QUAN]]</f>
        <v>1453.16</v>
      </c>
      <c r="AB990" s="251" t="str">
        <f>IFERROR(Tabela13[[#This Row],[TOTAL]]/Tabela13[[#This Row],[Km Rodado]],"")</f>
        <v/>
      </c>
    </row>
    <row r="991" spans="1:28" hidden="1">
      <c r="A991" s="30" t="s">
        <v>1549</v>
      </c>
      <c r="B991" s="30" t="s">
        <v>1550</v>
      </c>
      <c r="C991" s="30" t="s">
        <v>1197</v>
      </c>
      <c r="D991" s="53">
        <v>45383</v>
      </c>
      <c r="E991" s="53">
        <v>45378</v>
      </c>
      <c r="F991" s="7" t="s">
        <v>422</v>
      </c>
      <c r="G991" s="1" t="s">
        <v>58</v>
      </c>
      <c r="H991" s="1" t="s">
        <v>1268</v>
      </c>
      <c r="I991" s="351" t="s">
        <v>80</v>
      </c>
      <c r="J991" s="1">
        <v>2</v>
      </c>
      <c r="K991" s="1">
        <v>14</v>
      </c>
      <c r="L991" s="1" t="s">
        <v>22</v>
      </c>
      <c r="M991" s="1" t="s">
        <v>84</v>
      </c>
      <c r="N991" s="1" t="s">
        <v>153</v>
      </c>
      <c r="O991" s="1" t="s">
        <v>154</v>
      </c>
      <c r="P991" s="1" t="s">
        <v>69</v>
      </c>
      <c r="Q991" s="1" t="s">
        <v>87</v>
      </c>
      <c r="R991" s="24" t="s">
        <v>167</v>
      </c>
      <c r="S991" s="47">
        <v>117498</v>
      </c>
      <c r="T991" s="47">
        <v>117489</v>
      </c>
      <c r="U991" s="47"/>
      <c r="V991" s="45" t="str">
        <f>IFERROR(IF(U991-T991 &lt;= 0, "", U991-T991), "")</f>
        <v/>
      </c>
      <c r="W991" s="1" t="s">
        <v>65</v>
      </c>
      <c r="X991" s="1" t="s">
        <v>155</v>
      </c>
      <c r="Y991" s="258">
        <v>1854</v>
      </c>
      <c r="Z991" s="233">
        <v>250.33</v>
      </c>
      <c r="AA991" s="181">
        <f>Tabela13[[#This Row],[VALOR/UN]]*Tabela13[[#This Row],[QUAN]]</f>
        <v>500.66</v>
      </c>
      <c r="AB991" s="251" t="str">
        <f>IFERROR(Tabela13[[#This Row],[TOTAL]]/Tabela13[[#This Row],[Km Rodado]],"")</f>
        <v/>
      </c>
    </row>
    <row r="992" spans="1:28" hidden="1">
      <c r="A992" s="30" t="s">
        <v>1551</v>
      </c>
      <c r="B992" s="30" t="s">
        <v>1512</v>
      </c>
      <c r="C992" s="30" t="s">
        <v>1197</v>
      </c>
      <c r="D992" s="53">
        <v>45383</v>
      </c>
      <c r="E992" s="53">
        <v>45378</v>
      </c>
      <c r="F992" s="7" t="s">
        <v>422</v>
      </c>
      <c r="G992" s="1" t="s">
        <v>58</v>
      </c>
      <c r="H992" s="1" t="s">
        <v>5</v>
      </c>
      <c r="I992" s="351" t="s">
        <v>80</v>
      </c>
      <c r="J992" s="1">
        <v>1</v>
      </c>
      <c r="K992" s="1">
        <v>14</v>
      </c>
      <c r="L992" s="1" t="s">
        <v>24</v>
      </c>
      <c r="M992" s="1" t="s">
        <v>84</v>
      </c>
      <c r="N992" s="1" t="s">
        <v>153</v>
      </c>
      <c r="O992" s="1" t="s">
        <v>154</v>
      </c>
      <c r="P992" s="1" t="s">
        <v>69</v>
      </c>
      <c r="Q992" s="1" t="s">
        <v>87</v>
      </c>
      <c r="R992" s="24" t="s">
        <v>167</v>
      </c>
      <c r="S992" s="47">
        <v>117498</v>
      </c>
      <c r="T992" s="47">
        <v>117489</v>
      </c>
      <c r="U992" s="47"/>
      <c r="V992" s="45" t="str">
        <f>IFERROR(IF(U992-T992 &lt;= 0, "", U992-T992), "")</f>
        <v/>
      </c>
      <c r="W992" s="1" t="s">
        <v>65</v>
      </c>
      <c r="X992" s="1" t="s">
        <v>155</v>
      </c>
      <c r="Y992" s="258">
        <v>1854</v>
      </c>
      <c r="Z992" s="233">
        <v>250.33</v>
      </c>
      <c r="AA992" s="181">
        <f>Tabela13[[#This Row],[VALOR/UN]]*Tabela13[[#This Row],[QUAN]]</f>
        <v>250.33</v>
      </c>
      <c r="AB992" s="251" t="str">
        <f>IFERROR(Tabela13[[#This Row],[TOTAL]]/Tabela13[[#This Row],[Km Rodado]],"")</f>
        <v/>
      </c>
    </row>
    <row r="993" spans="1:28" hidden="1">
      <c r="A993" s="30" t="s">
        <v>1428</v>
      </c>
      <c r="B993" s="30" t="s">
        <v>1514</v>
      </c>
      <c r="C993" s="30" t="s">
        <v>1197</v>
      </c>
      <c r="D993" s="53">
        <v>45383</v>
      </c>
      <c r="E993" s="53">
        <v>45378</v>
      </c>
      <c r="F993" s="7" t="s">
        <v>422</v>
      </c>
      <c r="G993" s="1" t="s">
        <v>58</v>
      </c>
      <c r="H993" s="1" t="s">
        <v>5</v>
      </c>
      <c r="I993" s="351" t="s">
        <v>80</v>
      </c>
      <c r="J993" s="1">
        <v>1</v>
      </c>
      <c r="K993" s="1">
        <v>14</v>
      </c>
      <c r="L993" s="1" t="s">
        <v>24</v>
      </c>
      <c r="M993" s="1" t="s">
        <v>84</v>
      </c>
      <c r="N993" s="1" t="s">
        <v>153</v>
      </c>
      <c r="O993" s="1" t="s">
        <v>154</v>
      </c>
      <c r="P993" s="1" t="s">
        <v>69</v>
      </c>
      <c r="Q993" s="1" t="s">
        <v>87</v>
      </c>
      <c r="R993" s="24" t="s">
        <v>167</v>
      </c>
      <c r="S993" s="47">
        <v>117498</v>
      </c>
      <c r="T993" s="47">
        <v>117489</v>
      </c>
      <c r="U993" s="47"/>
      <c r="V993" s="45" t="str">
        <f>IFERROR(IF(U993-T993 &lt;= 0, "", U993-T993), "")</f>
        <v/>
      </c>
      <c r="W993" s="1" t="s">
        <v>65</v>
      </c>
      <c r="X993" s="1" t="s">
        <v>155</v>
      </c>
      <c r="Y993" s="258">
        <v>1533</v>
      </c>
      <c r="Z993" s="233">
        <v>260.89999999999998</v>
      </c>
      <c r="AA993" s="181">
        <f>Tabela13[[#This Row],[VALOR/UN]]*Tabela13[[#This Row],[QUAN]]</f>
        <v>260.89999999999998</v>
      </c>
      <c r="AB993" s="251" t="str">
        <f>IFERROR(Tabela13[[#This Row],[TOTAL]]/Tabela13[[#This Row],[Km Rodado]],"")</f>
        <v/>
      </c>
    </row>
    <row r="994" spans="1:28" hidden="1">
      <c r="A994" s="30" t="s">
        <v>1552</v>
      </c>
      <c r="B994" s="30" t="s">
        <v>1435</v>
      </c>
      <c r="C994" s="30" t="s">
        <v>1197</v>
      </c>
      <c r="D994" s="53">
        <v>45383</v>
      </c>
      <c r="E994" s="53">
        <v>45385</v>
      </c>
      <c r="F994" s="7" t="s">
        <v>422</v>
      </c>
      <c r="G994" s="1" t="s">
        <v>58</v>
      </c>
      <c r="H994" s="1" t="s">
        <v>1268</v>
      </c>
      <c r="I994" s="351" t="s">
        <v>80</v>
      </c>
      <c r="J994" s="1">
        <v>2</v>
      </c>
      <c r="K994" s="1">
        <v>15</v>
      </c>
      <c r="L994" s="1" t="s">
        <v>24</v>
      </c>
      <c r="M994" s="1" t="s">
        <v>75</v>
      </c>
      <c r="N994" s="1" t="s">
        <v>224</v>
      </c>
      <c r="O994" s="1" t="s">
        <v>1389</v>
      </c>
      <c r="P994" s="1" t="s">
        <v>69</v>
      </c>
      <c r="Q994" s="1" t="s">
        <v>77</v>
      </c>
      <c r="R994" s="24" t="s">
        <v>1350</v>
      </c>
      <c r="S994" s="47">
        <v>53233</v>
      </c>
      <c r="T994" s="47">
        <v>53238</v>
      </c>
      <c r="U994" s="47"/>
      <c r="V994" s="45" t="str">
        <f>IFERROR(IF(U994-T994 &lt;= 0, "", U994-T994), "")</f>
        <v/>
      </c>
      <c r="W994" s="1" t="s">
        <v>65</v>
      </c>
      <c r="X994" s="1" t="s">
        <v>71</v>
      </c>
      <c r="Y994" s="258">
        <v>1211</v>
      </c>
      <c r="Z994" s="233">
        <v>285</v>
      </c>
      <c r="AA994" s="181">
        <f>Tabela13[[#This Row],[VALOR/UN]]*Tabela13[[#This Row],[QUAN]]</f>
        <v>570</v>
      </c>
      <c r="AB994" s="251" t="str">
        <f>IFERROR(Tabela13[[#This Row],[TOTAL]]/Tabela13[[#This Row],[Km Rodado]],"")</f>
        <v/>
      </c>
    </row>
    <row r="995" spans="1:28" hidden="1">
      <c r="A995" s="30" t="s">
        <v>1553</v>
      </c>
      <c r="B995" s="30" t="s">
        <v>1435</v>
      </c>
      <c r="C995" s="30" t="s">
        <v>1197</v>
      </c>
      <c r="D995" s="53">
        <v>45383</v>
      </c>
      <c r="E995" s="53">
        <v>45385</v>
      </c>
      <c r="F995" s="7" t="s">
        <v>422</v>
      </c>
      <c r="G995" s="1" t="s">
        <v>58</v>
      </c>
      <c r="H995" s="1" t="s">
        <v>1268</v>
      </c>
      <c r="I995" s="351" t="s">
        <v>80</v>
      </c>
      <c r="J995" s="1">
        <v>2</v>
      </c>
      <c r="K995" s="1">
        <v>15</v>
      </c>
      <c r="L995" s="1" t="s">
        <v>22</v>
      </c>
      <c r="M995" s="1" t="s">
        <v>75</v>
      </c>
      <c r="N995" s="1" t="s">
        <v>224</v>
      </c>
      <c r="O995" s="1" t="s">
        <v>1389</v>
      </c>
      <c r="P995" s="1" t="s">
        <v>69</v>
      </c>
      <c r="Q995" s="1" t="s">
        <v>77</v>
      </c>
      <c r="R995" s="24" t="s">
        <v>363</v>
      </c>
      <c r="S995" s="47">
        <v>107720</v>
      </c>
      <c r="T995" s="47">
        <v>148000</v>
      </c>
      <c r="U995" s="47"/>
      <c r="V995" s="45" t="str">
        <f>IFERROR(IF(U995-T995 &lt;= 0, "", U995-T995), "")</f>
        <v/>
      </c>
      <c r="W995" s="1" t="s">
        <v>65</v>
      </c>
      <c r="X995" s="1" t="s">
        <v>71</v>
      </c>
      <c r="Y995" s="258">
        <v>1211</v>
      </c>
      <c r="Z995" s="233">
        <v>285</v>
      </c>
      <c r="AA995" s="181">
        <f>Tabela13[[#This Row],[VALOR/UN]]*Tabela13[[#This Row],[QUAN]]</f>
        <v>570</v>
      </c>
      <c r="AB995" s="251" t="str">
        <f>IFERROR(Tabela13[[#This Row],[TOTAL]]/Tabela13[[#This Row],[Km Rodado]],"")</f>
        <v/>
      </c>
    </row>
    <row r="996" spans="1:28" hidden="1">
      <c r="A996" s="30" t="s">
        <v>1554</v>
      </c>
      <c r="B996" s="30" t="s">
        <v>1435</v>
      </c>
      <c r="C996" s="30" t="s">
        <v>1197</v>
      </c>
      <c r="D996" s="53">
        <v>45383</v>
      </c>
      <c r="E996" s="53">
        <v>45355</v>
      </c>
      <c r="F996" s="7" t="s">
        <v>422</v>
      </c>
      <c r="G996" s="1" t="s">
        <v>58</v>
      </c>
      <c r="H996" s="1" t="s">
        <v>1268</v>
      </c>
      <c r="I996" s="351" t="s">
        <v>80</v>
      </c>
      <c r="J996" s="1">
        <v>2</v>
      </c>
      <c r="K996" s="1">
        <v>15</v>
      </c>
      <c r="L996" s="1" t="s">
        <v>24</v>
      </c>
      <c r="M996" s="1" t="s">
        <v>75</v>
      </c>
      <c r="N996" s="1" t="s">
        <v>224</v>
      </c>
      <c r="O996" s="1" t="s">
        <v>1389</v>
      </c>
      <c r="P996" s="1" t="s">
        <v>69</v>
      </c>
      <c r="Q996" s="1" t="s">
        <v>77</v>
      </c>
      <c r="R996" s="24" t="s">
        <v>363</v>
      </c>
      <c r="S996" s="47">
        <v>107720</v>
      </c>
      <c r="T996" s="47">
        <v>148000</v>
      </c>
      <c r="U996" s="47"/>
      <c r="V996" s="45" t="str">
        <f>IFERROR(IF(U996-T996 &lt;= 0, "", U996-T996), "")</f>
        <v/>
      </c>
      <c r="W996" s="1" t="s">
        <v>65</v>
      </c>
      <c r="X996" s="1" t="s">
        <v>71</v>
      </c>
      <c r="Y996" s="258">
        <v>1211</v>
      </c>
      <c r="Z996" s="233">
        <v>285</v>
      </c>
      <c r="AA996" s="181">
        <f>Tabela13[[#This Row],[VALOR/UN]]*Tabela13[[#This Row],[QUAN]]</f>
        <v>570</v>
      </c>
      <c r="AB996" s="251" t="str">
        <f>IFERROR(Tabela13[[#This Row],[TOTAL]]/Tabela13[[#This Row],[Km Rodado]],"")</f>
        <v/>
      </c>
    </row>
    <row r="997" spans="1:28" hidden="1">
      <c r="A997" s="30" t="s">
        <v>1555</v>
      </c>
      <c r="B997" s="30" t="s">
        <v>1435</v>
      </c>
      <c r="C997" s="30" t="s">
        <v>1197</v>
      </c>
      <c r="D997" s="53">
        <v>45383</v>
      </c>
      <c r="E997" s="53" t="s">
        <v>700</v>
      </c>
      <c r="F997" s="7" t="s">
        <v>422</v>
      </c>
      <c r="G997" s="1" t="s">
        <v>58</v>
      </c>
      <c r="H997" s="1" t="s">
        <v>1444</v>
      </c>
      <c r="I997" s="351" t="s">
        <v>99</v>
      </c>
      <c r="J997" s="1">
        <v>2</v>
      </c>
      <c r="K997" s="1">
        <v>15</v>
      </c>
      <c r="L997" s="1" t="s">
        <v>22</v>
      </c>
      <c r="M997" s="1" t="s">
        <v>75</v>
      </c>
      <c r="N997" s="1" t="s">
        <v>224</v>
      </c>
      <c r="O997" s="1" t="s">
        <v>1389</v>
      </c>
      <c r="P997" s="1" t="s">
        <v>69</v>
      </c>
      <c r="Q997" s="1" t="s">
        <v>77</v>
      </c>
      <c r="R997" s="24" t="s">
        <v>733</v>
      </c>
      <c r="S997" s="47">
        <v>102560</v>
      </c>
      <c r="T997" s="47" t="s">
        <v>700</v>
      </c>
      <c r="U997" s="47"/>
      <c r="V997" s="45" t="str">
        <f>IFERROR(IF(U997-T997 &lt;= 0, "", U997-T997), "")</f>
        <v/>
      </c>
      <c r="W997" s="1" t="s">
        <v>65</v>
      </c>
      <c r="X997" s="1" t="s">
        <v>71</v>
      </c>
      <c r="Y997" s="258">
        <v>1211</v>
      </c>
      <c r="Z997" s="233">
        <v>285</v>
      </c>
      <c r="AA997" s="181">
        <f>Tabela13[[#This Row],[VALOR/UN]]*Tabela13[[#This Row],[QUAN]]</f>
        <v>570</v>
      </c>
      <c r="AB997" s="251" t="str">
        <f>IFERROR(Tabela13[[#This Row],[TOTAL]]/Tabela13[[#This Row],[Km Rodado]],"")</f>
        <v/>
      </c>
    </row>
    <row r="998" spans="1:28" hidden="1">
      <c r="A998" s="30" t="s">
        <v>1556</v>
      </c>
      <c r="B998" s="30" t="s">
        <v>1435</v>
      </c>
      <c r="C998" s="30" t="s">
        <v>1197</v>
      </c>
      <c r="D998" s="53">
        <v>45383</v>
      </c>
      <c r="E998" s="53">
        <v>45384</v>
      </c>
      <c r="F998" s="7" t="s">
        <v>422</v>
      </c>
      <c r="G998" s="1" t="s">
        <v>58</v>
      </c>
      <c r="H998" s="1" t="s">
        <v>5</v>
      </c>
      <c r="I998" s="351" t="s">
        <v>66</v>
      </c>
      <c r="J998" s="1">
        <v>2</v>
      </c>
      <c r="K998" s="1">
        <v>15</v>
      </c>
      <c r="L998" s="1" t="s">
        <v>22</v>
      </c>
      <c r="M998" s="1" t="s">
        <v>75</v>
      </c>
      <c r="N998" s="1" t="s">
        <v>224</v>
      </c>
      <c r="O998" s="1" t="s">
        <v>1389</v>
      </c>
      <c r="P998" s="1" t="s">
        <v>69</v>
      </c>
      <c r="Q998" s="1" t="s">
        <v>77</v>
      </c>
      <c r="R998" s="24" t="s">
        <v>800</v>
      </c>
      <c r="S998" s="47">
        <v>82350</v>
      </c>
      <c r="T998" s="47">
        <v>84323</v>
      </c>
      <c r="U998" s="47"/>
      <c r="V998" s="45" t="str">
        <f>IFERROR(IF(U998-T998 &lt;= 0, "", U998-T998), "")</f>
        <v/>
      </c>
      <c r="W998" s="1" t="s">
        <v>65</v>
      </c>
      <c r="X998" s="1" t="s">
        <v>71</v>
      </c>
      <c r="Y998" s="258">
        <v>1211</v>
      </c>
      <c r="Z998" s="233">
        <v>285</v>
      </c>
      <c r="AA998" s="179">
        <f>Tabela13[[#This Row],[VALOR/UN]]*Tabela13[[#This Row],[QUAN]]</f>
        <v>570</v>
      </c>
      <c r="AB998" s="251" t="str">
        <f>IFERROR(Tabela13[[#This Row],[TOTAL]]/Tabela13[[#This Row],[Km Rodado]],"")</f>
        <v/>
      </c>
    </row>
    <row r="999" spans="1:28" hidden="1">
      <c r="A999" s="30" t="s">
        <v>1557</v>
      </c>
      <c r="B999" s="30" t="s">
        <v>1558</v>
      </c>
      <c r="C999" s="30" t="s">
        <v>1197</v>
      </c>
      <c r="D999" s="53">
        <v>45383</v>
      </c>
      <c r="E999" s="53">
        <v>45386</v>
      </c>
      <c r="F999" s="7" t="s">
        <v>422</v>
      </c>
      <c r="G999" s="1" t="s">
        <v>58</v>
      </c>
      <c r="H999" s="1" t="s">
        <v>9</v>
      </c>
      <c r="I999" s="351" t="s">
        <v>72</v>
      </c>
      <c r="J999" s="1">
        <v>1</v>
      </c>
      <c r="K999" s="1">
        <v>15</v>
      </c>
      <c r="L999" s="1" t="s">
        <v>380</v>
      </c>
      <c r="M999" s="1" t="s">
        <v>75</v>
      </c>
      <c r="N999" s="1" t="s">
        <v>94</v>
      </c>
      <c r="O999" s="1" t="s">
        <v>693</v>
      </c>
      <c r="P999" s="1" t="s">
        <v>69</v>
      </c>
      <c r="Q999" s="1" t="s">
        <v>77</v>
      </c>
      <c r="R999" s="24" t="s">
        <v>1559</v>
      </c>
      <c r="S999" s="47">
        <v>12370</v>
      </c>
      <c r="T999" s="47">
        <v>12371</v>
      </c>
      <c r="U999" s="47"/>
      <c r="V999" s="45" t="str">
        <f>IFERROR(IF(U999-T999 &lt;= 0, "", U999-T999), "")</f>
        <v/>
      </c>
      <c r="W999" s="1" t="s">
        <v>65</v>
      </c>
      <c r="X999" s="1" t="s">
        <v>58</v>
      </c>
      <c r="Y999" s="258" t="s">
        <v>151</v>
      </c>
      <c r="Z999" s="169">
        <v>0</v>
      </c>
      <c r="AA999" s="169">
        <f>Tabela13[[#This Row],[VALOR/UN]]*Tabela13[[#This Row],[QUAN]]</f>
        <v>0</v>
      </c>
      <c r="AB999" s="251" t="str">
        <f>IFERROR(Tabela13[[#This Row],[TOTAL]]/Tabela13[[#This Row],[Km Rodado]],"")</f>
        <v/>
      </c>
    </row>
    <row r="1000" spans="1:28" hidden="1">
      <c r="A1000" s="30" t="s">
        <v>1560</v>
      </c>
      <c r="B1000" s="30" t="s">
        <v>1561</v>
      </c>
      <c r="C1000" s="30" t="s">
        <v>1197</v>
      </c>
      <c r="D1000" s="53">
        <v>45384</v>
      </c>
      <c r="E1000" s="53" t="s">
        <v>700</v>
      </c>
      <c r="F1000" s="7" t="s">
        <v>422</v>
      </c>
      <c r="G1000" s="1" t="s">
        <v>58</v>
      </c>
      <c r="H1000" s="1" t="s">
        <v>1268</v>
      </c>
      <c r="I1000" s="351" t="s">
        <v>80</v>
      </c>
      <c r="J1000" s="1">
        <v>1</v>
      </c>
      <c r="K1000" s="1" t="s">
        <v>39</v>
      </c>
      <c r="L1000" s="1" t="s">
        <v>24</v>
      </c>
      <c r="M1000" s="1" t="s">
        <v>595</v>
      </c>
      <c r="N1000" s="1" t="s">
        <v>684</v>
      </c>
      <c r="O1000" s="1" t="s">
        <v>684</v>
      </c>
      <c r="P1000" s="1" t="s">
        <v>62</v>
      </c>
      <c r="Q1000" s="1" t="s">
        <v>1288</v>
      </c>
      <c r="R1000" s="24" t="s">
        <v>1562</v>
      </c>
      <c r="S1000" s="47">
        <v>51505</v>
      </c>
      <c r="T1000" s="47">
        <v>51505</v>
      </c>
      <c r="U1000" s="47"/>
      <c r="V1000" s="45" t="str">
        <f>IFERROR(IF(U1000-T1000 &lt;= 0, "", U1000-T1000), "")</f>
        <v/>
      </c>
      <c r="W1000" s="1" t="s">
        <v>65</v>
      </c>
      <c r="X1000" s="1" t="s">
        <v>599</v>
      </c>
      <c r="Y1000" s="345" t="s">
        <v>1563</v>
      </c>
      <c r="Z1000" s="233">
        <v>550</v>
      </c>
      <c r="AA1000" s="181">
        <f>Tabela13[[#This Row],[VALOR/UN]]*Tabela13[[#This Row],[QUAN]]</f>
        <v>550</v>
      </c>
      <c r="AB1000" s="251" t="str">
        <f>IFERROR(Tabela13[[#This Row],[TOTAL]]/Tabela13[[#This Row],[Km Rodado]],"")</f>
        <v/>
      </c>
    </row>
    <row r="1001" spans="1:28" hidden="1">
      <c r="A1001" s="30">
        <v>296</v>
      </c>
      <c r="B1001" s="30"/>
      <c r="C1001" s="30" t="s">
        <v>1197</v>
      </c>
      <c r="D1001" s="53">
        <v>45384</v>
      </c>
      <c r="E1001" s="53" t="s">
        <v>700</v>
      </c>
      <c r="F1001" s="7" t="s">
        <v>422</v>
      </c>
      <c r="G1001" s="1" t="s">
        <v>58</v>
      </c>
      <c r="H1001" s="1" t="s">
        <v>1268</v>
      </c>
      <c r="I1001" s="351" t="s">
        <v>80</v>
      </c>
      <c r="J1001" s="1">
        <v>1</v>
      </c>
      <c r="K1001" s="1" t="s">
        <v>39</v>
      </c>
      <c r="L1001" s="1" t="s">
        <v>24</v>
      </c>
      <c r="M1001" s="1" t="s">
        <v>595</v>
      </c>
      <c r="N1001" s="1" t="s">
        <v>684</v>
      </c>
      <c r="O1001" s="1" t="s">
        <v>684</v>
      </c>
      <c r="P1001" s="1" t="s">
        <v>62</v>
      </c>
      <c r="Q1001" s="1" t="s">
        <v>1288</v>
      </c>
      <c r="R1001" s="24" t="s">
        <v>1562</v>
      </c>
      <c r="S1001" s="47">
        <v>51505</v>
      </c>
      <c r="T1001" s="47">
        <v>51505</v>
      </c>
      <c r="U1001" s="47">
        <v>155229</v>
      </c>
      <c r="V1001" s="45">
        <f>IFERROR(IF(U1001-T1001 &lt;= 0, "", U1001-T1001), "")</f>
        <v>103724</v>
      </c>
      <c r="W1001" s="1" t="s">
        <v>65</v>
      </c>
      <c r="X1001" s="1" t="s">
        <v>599</v>
      </c>
      <c r="Y1001" s="345" t="s">
        <v>1564</v>
      </c>
      <c r="Z1001" s="233">
        <v>550</v>
      </c>
      <c r="AA1001" s="181">
        <f>Tabela13[[#This Row],[VALOR/UN]]*Tabela13[[#This Row],[QUAN]]</f>
        <v>550</v>
      </c>
      <c r="AB1001" s="251">
        <f>IFERROR(Tabela13[[#This Row],[TOTAL]]/Tabela13[[#This Row],[Km Rodado]],"")</f>
        <v>5.3025336469862327E-3</v>
      </c>
    </row>
    <row r="1002" spans="1:28" hidden="1">
      <c r="A1002" s="30" t="s">
        <v>1565</v>
      </c>
      <c r="B1002" s="30" t="s">
        <v>1443</v>
      </c>
      <c r="C1002" s="30" t="s">
        <v>1197</v>
      </c>
      <c r="D1002" s="53">
        <v>45387</v>
      </c>
      <c r="E1002" s="53" t="s">
        <v>700</v>
      </c>
      <c r="F1002" s="7" t="s">
        <v>422</v>
      </c>
      <c r="G1002" s="1" t="s">
        <v>58</v>
      </c>
      <c r="H1002" s="1" t="s">
        <v>1444</v>
      </c>
      <c r="I1002" s="351" t="s">
        <v>74</v>
      </c>
      <c r="J1002" s="1">
        <v>2</v>
      </c>
      <c r="K1002" s="1">
        <v>15</v>
      </c>
      <c r="L1002" s="1" t="s">
        <v>22</v>
      </c>
      <c r="M1002" s="1" t="s">
        <v>75</v>
      </c>
      <c r="N1002" s="1" t="s">
        <v>153</v>
      </c>
      <c r="O1002" s="1" t="s">
        <v>474</v>
      </c>
      <c r="P1002" s="1" t="s">
        <v>69</v>
      </c>
      <c r="Q1002" s="1" t="s">
        <v>77</v>
      </c>
      <c r="R1002" s="24" t="s">
        <v>1077</v>
      </c>
      <c r="S1002" s="47">
        <v>72464</v>
      </c>
      <c r="T1002" s="47" t="s">
        <v>700</v>
      </c>
      <c r="U1002" s="47"/>
      <c r="V1002" s="45" t="str">
        <f>IFERROR(IF(U1002-T1002 &lt;= 0, "", U1002-T1002), "")</f>
        <v/>
      </c>
      <c r="W1002" s="1" t="s">
        <v>65</v>
      </c>
      <c r="X1002" s="1" t="s">
        <v>155</v>
      </c>
      <c r="Y1002" s="258">
        <v>1895</v>
      </c>
      <c r="Z1002" s="233">
        <v>254.32</v>
      </c>
      <c r="AA1002" s="181">
        <f>Tabela13[[#This Row],[VALOR/UN]]*Tabela13[[#This Row],[QUAN]]</f>
        <v>508.64</v>
      </c>
      <c r="AB1002" s="251" t="str">
        <f>IFERROR(Tabela13[[#This Row],[TOTAL]]/Tabela13[[#This Row],[Km Rodado]],"")</f>
        <v/>
      </c>
    </row>
    <row r="1003" spans="1:28" hidden="1">
      <c r="A1003" s="30" t="s">
        <v>1566</v>
      </c>
      <c r="B1003" s="30" t="s">
        <v>1443</v>
      </c>
      <c r="C1003" s="30" t="s">
        <v>1197</v>
      </c>
      <c r="D1003" s="53">
        <v>45387</v>
      </c>
      <c r="E1003" s="53" t="s">
        <v>700</v>
      </c>
      <c r="F1003" s="7" t="s">
        <v>422</v>
      </c>
      <c r="G1003" s="1" t="s">
        <v>58</v>
      </c>
      <c r="H1003" s="1" t="s">
        <v>1444</v>
      </c>
      <c r="I1003" s="351" t="s">
        <v>74</v>
      </c>
      <c r="J1003" s="1">
        <v>2</v>
      </c>
      <c r="K1003" s="1">
        <v>15</v>
      </c>
      <c r="L1003" s="1" t="s">
        <v>24</v>
      </c>
      <c r="M1003" s="1" t="s">
        <v>75</v>
      </c>
      <c r="N1003" s="1" t="s">
        <v>153</v>
      </c>
      <c r="O1003" s="1" t="s">
        <v>474</v>
      </c>
      <c r="P1003" s="1" t="s">
        <v>69</v>
      </c>
      <c r="Q1003" s="1" t="s">
        <v>77</v>
      </c>
      <c r="R1003" s="24" t="s">
        <v>1077</v>
      </c>
      <c r="S1003" s="47">
        <v>72464</v>
      </c>
      <c r="T1003" s="47" t="s">
        <v>700</v>
      </c>
      <c r="U1003" s="47"/>
      <c r="V1003" s="45" t="str">
        <f>IFERROR(IF(U1003-T1003 &lt;= 0, "", U1003-T1003), "")</f>
        <v/>
      </c>
      <c r="W1003" s="1" t="s">
        <v>65</v>
      </c>
      <c r="X1003" s="1" t="s">
        <v>155</v>
      </c>
      <c r="Y1003" s="258">
        <v>1895</v>
      </c>
      <c r="Z1003" s="233">
        <v>254.32</v>
      </c>
      <c r="AA1003" s="181">
        <f>Tabela13[[#This Row],[VALOR/UN]]*Tabela13[[#This Row],[QUAN]]</f>
        <v>508.64</v>
      </c>
      <c r="AB1003" s="251" t="str">
        <f>IFERROR(Tabela13[[#This Row],[TOTAL]]/Tabela13[[#This Row],[Km Rodado]],"")</f>
        <v/>
      </c>
    </row>
    <row r="1004" spans="1:28" hidden="1">
      <c r="A1004" s="30" t="s">
        <v>1567</v>
      </c>
      <c r="B1004" s="30" t="s">
        <v>1568</v>
      </c>
      <c r="C1004" s="30" t="s">
        <v>1197</v>
      </c>
      <c r="D1004" s="53">
        <v>45390</v>
      </c>
      <c r="E1004" s="53">
        <v>45393</v>
      </c>
      <c r="F1004" s="7" t="s">
        <v>422</v>
      </c>
      <c r="G1004" s="1" t="s">
        <v>58</v>
      </c>
      <c r="H1004" s="1" t="s">
        <v>1268</v>
      </c>
      <c r="I1004" s="351" t="s">
        <v>96</v>
      </c>
      <c r="J1004" s="1">
        <v>2</v>
      </c>
      <c r="K1004" s="1">
        <v>14</v>
      </c>
      <c r="L1004" s="1" t="s">
        <v>24</v>
      </c>
      <c r="M1004" s="1" t="s">
        <v>84</v>
      </c>
      <c r="N1004" s="1" t="s">
        <v>153</v>
      </c>
      <c r="O1004" s="1" t="s">
        <v>154</v>
      </c>
      <c r="P1004" s="1" t="s">
        <v>69</v>
      </c>
      <c r="Q1004" s="1" t="s">
        <v>87</v>
      </c>
      <c r="R1004" s="24" t="s">
        <v>416</v>
      </c>
      <c r="S1004" s="47">
        <v>83615</v>
      </c>
      <c r="T1004" s="47">
        <v>83580</v>
      </c>
      <c r="U1004" s="47"/>
      <c r="V1004" s="45" t="str">
        <f>IFERROR(IF(U1004-T1004 &lt;= 0, "", U1004-T1004), "")</f>
        <v/>
      </c>
      <c r="W1004" s="1" t="s">
        <v>65</v>
      </c>
      <c r="X1004" s="1" t="s">
        <v>155</v>
      </c>
      <c r="Y1004" s="258">
        <v>1854</v>
      </c>
      <c r="Z1004" s="233">
        <v>250.33</v>
      </c>
      <c r="AA1004" s="181">
        <f>Tabela13[[#This Row],[VALOR/UN]]*Tabela13[[#This Row],[QUAN]]</f>
        <v>500.66</v>
      </c>
      <c r="AB1004" s="251" t="str">
        <f>IFERROR(Tabela13[[#This Row],[TOTAL]]/Tabela13[[#This Row],[Km Rodado]],"")</f>
        <v/>
      </c>
    </row>
    <row r="1005" spans="1:28" hidden="1">
      <c r="A1005" s="30" t="s">
        <v>1569</v>
      </c>
      <c r="B1005" s="30" t="s">
        <v>1570</v>
      </c>
      <c r="C1005" s="30" t="s">
        <v>1197</v>
      </c>
      <c r="D1005" s="53">
        <v>45390</v>
      </c>
      <c r="E1005" s="53" t="s">
        <v>700</v>
      </c>
      <c r="F1005" s="7" t="s">
        <v>422</v>
      </c>
      <c r="G1005" s="1" t="s">
        <v>58</v>
      </c>
      <c r="H1005" s="1" t="s">
        <v>1444</v>
      </c>
      <c r="I1005" s="351" t="s">
        <v>111</v>
      </c>
      <c r="J1005" s="1">
        <v>1</v>
      </c>
      <c r="K1005" s="1" t="s">
        <v>39</v>
      </c>
      <c r="L1005" s="1" t="s">
        <v>656</v>
      </c>
      <c r="M1005" s="1" t="s">
        <v>595</v>
      </c>
      <c r="N1005" s="1" t="s">
        <v>684</v>
      </c>
      <c r="O1005" s="1" t="s">
        <v>684</v>
      </c>
      <c r="P1005" s="1" t="s">
        <v>62</v>
      </c>
      <c r="Q1005" s="1" t="s">
        <v>657</v>
      </c>
      <c r="R1005" s="24" t="s">
        <v>1571</v>
      </c>
      <c r="S1005" s="47">
        <v>385389</v>
      </c>
      <c r="T1005" s="47" t="s">
        <v>700</v>
      </c>
      <c r="U1005" s="47"/>
      <c r="V1005" s="45" t="str">
        <f>IFERROR(IF(U1005-T1005 &lt;= 0, "", U1005-T1005), "")</f>
        <v/>
      </c>
      <c r="W1005" s="1" t="s">
        <v>65</v>
      </c>
      <c r="X1005" s="1" t="s">
        <v>599</v>
      </c>
      <c r="Y1005" s="345" t="s">
        <v>1572</v>
      </c>
      <c r="Z1005" s="233">
        <v>490</v>
      </c>
      <c r="AA1005" s="181">
        <f>Tabela13[[#This Row],[VALOR/UN]]*Tabela13[[#This Row],[QUAN]]</f>
        <v>490</v>
      </c>
      <c r="AB1005" s="251" t="str">
        <f>IFERROR(Tabela13[[#This Row],[TOTAL]]/Tabela13[[#This Row],[Km Rodado]],"")</f>
        <v/>
      </c>
    </row>
    <row r="1006" spans="1:28" hidden="1">
      <c r="A1006" s="30" t="s">
        <v>1573</v>
      </c>
      <c r="B1006" s="30"/>
      <c r="C1006" s="30" t="s">
        <v>1197</v>
      </c>
      <c r="D1006" s="53">
        <v>45390</v>
      </c>
      <c r="E1006" s="53" t="s">
        <v>700</v>
      </c>
      <c r="F1006" s="7" t="s">
        <v>422</v>
      </c>
      <c r="G1006" s="1" t="s">
        <v>58</v>
      </c>
      <c r="H1006" s="1" t="s">
        <v>1444</v>
      </c>
      <c r="I1006" s="351" t="s">
        <v>111</v>
      </c>
      <c r="J1006" s="1">
        <v>1</v>
      </c>
      <c r="K1006" s="1" t="s">
        <v>39</v>
      </c>
      <c r="L1006" s="1" t="s">
        <v>656</v>
      </c>
      <c r="M1006" s="1" t="s">
        <v>595</v>
      </c>
      <c r="N1006" s="1" t="s">
        <v>684</v>
      </c>
      <c r="O1006" s="1" t="s">
        <v>684</v>
      </c>
      <c r="P1006" s="1" t="s">
        <v>62</v>
      </c>
      <c r="Q1006" s="1" t="s">
        <v>657</v>
      </c>
      <c r="R1006" s="24" t="s">
        <v>1571</v>
      </c>
      <c r="S1006" s="47">
        <v>385389</v>
      </c>
      <c r="T1006" s="47" t="s">
        <v>700</v>
      </c>
      <c r="U1006" s="47"/>
      <c r="V1006" s="45" t="str">
        <f>IFERROR(IF(U1006-T1006 &lt;= 0, "", U1006-T1006), "")</f>
        <v/>
      </c>
      <c r="W1006" s="1" t="s">
        <v>65</v>
      </c>
      <c r="X1006" s="1" t="s">
        <v>599</v>
      </c>
      <c r="Y1006" s="258">
        <v>53380</v>
      </c>
      <c r="Z1006" s="233">
        <v>550</v>
      </c>
      <c r="AA1006" s="181">
        <f>Tabela13[[#This Row],[VALOR/UN]]*Tabela13[[#This Row],[QUAN]]</f>
        <v>550</v>
      </c>
      <c r="AB1006" s="251" t="str">
        <f>IFERROR(Tabela13[[#This Row],[TOTAL]]/Tabela13[[#This Row],[Km Rodado]],"")</f>
        <v/>
      </c>
    </row>
    <row r="1007" spans="1:28" hidden="1">
      <c r="A1007" s="30" t="s">
        <v>1574</v>
      </c>
      <c r="B1007" s="30" t="s">
        <v>1499</v>
      </c>
      <c r="C1007" s="30" t="s">
        <v>1197</v>
      </c>
      <c r="D1007" s="53">
        <v>45390</v>
      </c>
      <c r="E1007" s="53" t="s">
        <v>700</v>
      </c>
      <c r="F1007" s="7" t="s">
        <v>422</v>
      </c>
      <c r="G1007" s="1" t="s">
        <v>58</v>
      </c>
      <c r="H1007" s="1" t="s">
        <v>1444</v>
      </c>
      <c r="I1007" s="351" t="s">
        <v>111</v>
      </c>
      <c r="J1007" s="1">
        <v>2</v>
      </c>
      <c r="K1007" s="1" t="s">
        <v>39</v>
      </c>
      <c r="L1007" s="1" t="s">
        <v>22</v>
      </c>
      <c r="M1007" s="1" t="s">
        <v>595</v>
      </c>
      <c r="N1007" s="1" t="s">
        <v>153</v>
      </c>
      <c r="O1007" s="1" t="s">
        <v>986</v>
      </c>
      <c r="P1007" s="1" t="s">
        <v>62</v>
      </c>
      <c r="Q1007" s="1" t="s">
        <v>657</v>
      </c>
      <c r="R1007" s="24" t="s">
        <v>1571</v>
      </c>
      <c r="S1007" s="47">
        <v>385389</v>
      </c>
      <c r="T1007" s="47" t="s">
        <v>700</v>
      </c>
      <c r="U1007" s="47"/>
      <c r="V1007" s="45" t="str">
        <f>IFERROR(IF(U1007-T1007 &lt;= 0, "", U1007-T1007), "")</f>
        <v/>
      </c>
      <c r="W1007" s="1" t="s">
        <v>65</v>
      </c>
      <c r="X1007" s="1" t="s">
        <v>1038</v>
      </c>
      <c r="Y1007" s="258" t="s">
        <v>1038</v>
      </c>
      <c r="Z1007" s="169">
        <v>0</v>
      </c>
      <c r="AA1007" s="169">
        <v>0</v>
      </c>
      <c r="AB1007" s="251" t="str">
        <f>IFERROR(Tabela13[[#This Row],[TOTAL]]/Tabela13[[#This Row],[Km Rodado]],"")</f>
        <v/>
      </c>
    </row>
    <row r="1008" spans="1:28" hidden="1">
      <c r="A1008" s="30" t="s">
        <v>1575</v>
      </c>
      <c r="B1008" s="30" t="s">
        <v>1490</v>
      </c>
      <c r="C1008" s="30" t="s">
        <v>1197</v>
      </c>
      <c r="D1008" s="53">
        <v>45390</v>
      </c>
      <c r="E1008" s="53">
        <v>45394</v>
      </c>
      <c r="F1008" s="7" t="s">
        <v>422</v>
      </c>
      <c r="G1008" s="1" t="s">
        <v>58</v>
      </c>
      <c r="H1008" s="1" t="s">
        <v>5</v>
      </c>
      <c r="I1008" s="351" t="s">
        <v>104</v>
      </c>
      <c r="J1008" s="1">
        <v>2</v>
      </c>
      <c r="K1008" s="1">
        <v>16</v>
      </c>
      <c r="L1008" s="1" t="s">
        <v>24</v>
      </c>
      <c r="M1008" s="1" t="s">
        <v>60</v>
      </c>
      <c r="N1008" s="1" t="s">
        <v>1235</v>
      </c>
      <c r="O1008" s="1" t="s">
        <v>1236</v>
      </c>
      <c r="P1008" s="1" t="s">
        <v>69</v>
      </c>
      <c r="Q1008" s="1" t="s">
        <v>1008</v>
      </c>
      <c r="R1008" s="24" t="s">
        <v>913</v>
      </c>
      <c r="S1008" s="47">
        <v>83000</v>
      </c>
      <c r="T1008" s="47">
        <v>84345</v>
      </c>
      <c r="U1008" s="47"/>
      <c r="V1008" s="45" t="str">
        <f>IFERROR(IF(U1008-T1008 &lt;= 0, "", U1008-T1008), "")</f>
        <v/>
      </c>
      <c r="W1008" s="1" t="s">
        <v>65</v>
      </c>
      <c r="X1008" s="1" t="s">
        <v>155</v>
      </c>
      <c r="Y1008" s="258">
        <v>1807</v>
      </c>
      <c r="Z1008" s="233">
        <v>531.61</v>
      </c>
      <c r="AA1008" s="181">
        <f>Tabela13[[#This Row],[VALOR/UN]]*Tabela13[[#This Row],[QUAN]]</f>
        <v>1063.22</v>
      </c>
      <c r="AB1008" s="251" t="str">
        <f>IFERROR(Tabela13[[#This Row],[TOTAL]]/Tabela13[[#This Row],[Km Rodado]],"")</f>
        <v/>
      </c>
    </row>
    <row r="1009" spans="1:28" hidden="1">
      <c r="A1009" s="30" t="s">
        <v>1576</v>
      </c>
      <c r="B1009" s="30" t="s">
        <v>1443</v>
      </c>
      <c r="C1009" s="30" t="s">
        <v>1197</v>
      </c>
      <c r="D1009" s="53">
        <v>45390</v>
      </c>
      <c r="E1009" s="53">
        <v>45393</v>
      </c>
      <c r="F1009" s="7" t="s">
        <v>422</v>
      </c>
      <c r="G1009" s="1" t="s">
        <v>58</v>
      </c>
      <c r="H1009" s="1" t="s">
        <v>5</v>
      </c>
      <c r="I1009" s="351" t="s">
        <v>96</v>
      </c>
      <c r="J1009" s="1">
        <v>2</v>
      </c>
      <c r="K1009" s="1">
        <v>15</v>
      </c>
      <c r="L1009" s="1" t="s">
        <v>22</v>
      </c>
      <c r="M1009" s="1" t="s">
        <v>75</v>
      </c>
      <c r="N1009" s="1" t="s">
        <v>153</v>
      </c>
      <c r="O1009" s="1" t="s">
        <v>474</v>
      </c>
      <c r="P1009" s="1" t="s">
        <v>69</v>
      </c>
      <c r="Q1009" s="1" t="s">
        <v>77</v>
      </c>
      <c r="R1009" s="24" t="s">
        <v>468</v>
      </c>
      <c r="S1009" s="47">
        <v>103350</v>
      </c>
      <c r="T1009" s="47">
        <v>101567</v>
      </c>
      <c r="U1009" s="47"/>
      <c r="V1009" s="45" t="str">
        <f>IFERROR(IF(U1009-T1009 &lt;= 0, "", U1009-T1009), "")</f>
        <v/>
      </c>
      <c r="W1009" s="1" t="s">
        <v>65</v>
      </c>
      <c r="X1009" s="1" t="s">
        <v>155</v>
      </c>
      <c r="Y1009" s="258">
        <v>1895</v>
      </c>
      <c r="Z1009" s="233">
        <v>254.32</v>
      </c>
      <c r="AA1009" s="181">
        <f>Tabela13[[#This Row],[VALOR/UN]]*Tabela13[[#This Row],[QUAN]]</f>
        <v>508.64</v>
      </c>
      <c r="AB1009" s="251" t="str">
        <f>IFERROR(Tabela13[[#This Row],[TOTAL]]/Tabela13[[#This Row],[Km Rodado]],"")</f>
        <v/>
      </c>
    </row>
    <row r="1010" spans="1:28" hidden="1">
      <c r="A1010" s="30" t="s">
        <v>1577</v>
      </c>
      <c r="B1010" s="30" t="s">
        <v>1443</v>
      </c>
      <c r="C1010" s="30" t="s">
        <v>1197</v>
      </c>
      <c r="D1010" s="53">
        <v>45390</v>
      </c>
      <c r="E1010" s="53">
        <v>45393</v>
      </c>
      <c r="F1010" s="7" t="s">
        <v>422</v>
      </c>
      <c r="G1010" s="1" t="s">
        <v>58</v>
      </c>
      <c r="H1010" s="1" t="s">
        <v>5</v>
      </c>
      <c r="I1010" s="351" t="s">
        <v>96</v>
      </c>
      <c r="J1010" s="1">
        <v>2</v>
      </c>
      <c r="K1010" s="1">
        <v>15</v>
      </c>
      <c r="L1010" s="1" t="s">
        <v>24</v>
      </c>
      <c r="M1010" s="1" t="s">
        <v>75</v>
      </c>
      <c r="N1010" s="1" t="s">
        <v>153</v>
      </c>
      <c r="O1010" s="1" t="s">
        <v>474</v>
      </c>
      <c r="P1010" s="1" t="s">
        <v>69</v>
      </c>
      <c r="Q1010" s="1" t="s">
        <v>77</v>
      </c>
      <c r="R1010" s="24" t="s">
        <v>468</v>
      </c>
      <c r="S1010" s="47">
        <v>103350</v>
      </c>
      <c r="T1010" s="47">
        <v>101567</v>
      </c>
      <c r="U1010" s="47"/>
      <c r="V1010" s="45" t="str">
        <f>IFERROR(IF(U1010-T1010 &lt;= 0, "", U1010-T1010), "")</f>
        <v/>
      </c>
      <c r="W1010" s="1" t="s">
        <v>65</v>
      </c>
      <c r="X1010" s="1" t="s">
        <v>155</v>
      </c>
      <c r="Y1010" s="258">
        <v>1895</v>
      </c>
      <c r="Z1010" s="233">
        <v>254.32</v>
      </c>
      <c r="AA1010" s="181">
        <f>Tabela13[[#This Row],[VALOR/UN]]*Tabela13[[#This Row],[QUAN]]</f>
        <v>508.64</v>
      </c>
      <c r="AB1010" s="251" t="str">
        <f>IFERROR(Tabela13[[#This Row],[TOTAL]]/Tabela13[[#This Row],[Km Rodado]],"")</f>
        <v/>
      </c>
    </row>
    <row r="1011" spans="1:28" hidden="1">
      <c r="A1011" s="30" t="s">
        <v>1578</v>
      </c>
      <c r="B1011" s="30" t="s">
        <v>1443</v>
      </c>
      <c r="C1011" s="30" t="s">
        <v>1197</v>
      </c>
      <c r="D1011" s="53">
        <v>45390</v>
      </c>
      <c r="E1011" s="53">
        <v>45390</v>
      </c>
      <c r="F1011" s="7" t="s">
        <v>422</v>
      </c>
      <c r="G1011" s="1" t="s">
        <v>58</v>
      </c>
      <c r="H1011" s="1" t="s">
        <v>1268</v>
      </c>
      <c r="I1011" s="351" t="s">
        <v>83</v>
      </c>
      <c r="J1011" s="1">
        <v>2</v>
      </c>
      <c r="K1011" s="1">
        <v>15</v>
      </c>
      <c r="L1011" s="1" t="s">
        <v>24</v>
      </c>
      <c r="M1011" s="1" t="s">
        <v>75</v>
      </c>
      <c r="N1011" s="1" t="s">
        <v>153</v>
      </c>
      <c r="O1011" s="1" t="s">
        <v>474</v>
      </c>
      <c r="P1011" s="1" t="s">
        <v>69</v>
      </c>
      <c r="Q1011" s="1" t="s">
        <v>77</v>
      </c>
      <c r="R1011" s="24" t="s">
        <v>450</v>
      </c>
      <c r="S1011" s="47">
        <v>93169</v>
      </c>
      <c r="T1011" s="47">
        <v>92708</v>
      </c>
      <c r="U1011" s="47"/>
      <c r="V1011" s="45" t="str">
        <f>IFERROR(IF(U1011-T1011 &lt;= 0, "", U1011-T1011), "")</f>
        <v/>
      </c>
      <c r="W1011" s="1" t="s">
        <v>65</v>
      </c>
      <c r="X1011" s="1" t="s">
        <v>155</v>
      </c>
      <c r="Y1011" s="258">
        <v>1895</v>
      </c>
      <c r="Z1011" s="233">
        <v>254.32</v>
      </c>
      <c r="AA1011" s="181">
        <f>Tabela13[[#This Row],[VALOR/UN]]*Tabela13[[#This Row],[QUAN]]</f>
        <v>508.64</v>
      </c>
      <c r="AB1011" s="251" t="str">
        <f>IFERROR(Tabela13[[#This Row],[TOTAL]]/Tabela13[[#This Row],[Km Rodado]],"")</f>
        <v/>
      </c>
    </row>
    <row r="1012" spans="1:28" hidden="1">
      <c r="A1012" s="30" t="s">
        <v>1579</v>
      </c>
      <c r="B1012" s="30" t="s">
        <v>1443</v>
      </c>
      <c r="C1012" s="30" t="s">
        <v>1197</v>
      </c>
      <c r="D1012" s="53">
        <v>45390</v>
      </c>
      <c r="E1012" s="53">
        <v>45390</v>
      </c>
      <c r="F1012" s="7" t="s">
        <v>422</v>
      </c>
      <c r="G1012" s="1" t="s">
        <v>58</v>
      </c>
      <c r="H1012" s="1" t="s">
        <v>5</v>
      </c>
      <c r="I1012" s="351" t="s">
        <v>83</v>
      </c>
      <c r="J1012" s="1">
        <v>2</v>
      </c>
      <c r="K1012" s="1">
        <v>15</v>
      </c>
      <c r="L1012" s="1" t="s">
        <v>22</v>
      </c>
      <c r="M1012" s="1" t="s">
        <v>75</v>
      </c>
      <c r="N1012" s="1" t="s">
        <v>153</v>
      </c>
      <c r="O1012" s="1" t="s">
        <v>474</v>
      </c>
      <c r="P1012" s="1" t="s">
        <v>69</v>
      </c>
      <c r="Q1012" s="1" t="s">
        <v>77</v>
      </c>
      <c r="R1012" s="24" t="s">
        <v>450</v>
      </c>
      <c r="S1012" s="47">
        <v>93169</v>
      </c>
      <c r="T1012" s="47">
        <v>92708</v>
      </c>
      <c r="U1012" s="47"/>
      <c r="V1012" s="45" t="str">
        <f>IFERROR(IF(U1012-T1012 &lt;= 0, "", U1012-T1012), "")</f>
        <v/>
      </c>
      <c r="W1012" s="1" t="s">
        <v>65</v>
      </c>
      <c r="X1012" s="1" t="s">
        <v>155</v>
      </c>
      <c r="Y1012" s="258">
        <v>1895</v>
      </c>
      <c r="Z1012" s="233">
        <v>254.32</v>
      </c>
      <c r="AA1012" s="181">
        <f>Tabela13[[#This Row],[VALOR/UN]]*Tabela13[[#This Row],[QUAN]]</f>
        <v>508.64</v>
      </c>
      <c r="AB1012" s="251" t="str">
        <f>IFERROR(Tabela13[[#This Row],[TOTAL]]/Tabela13[[#This Row],[Km Rodado]],"")</f>
        <v/>
      </c>
    </row>
    <row r="1013" spans="1:28" hidden="1">
      <c r="A1013" s="30" t="s">
        <v>1580</v>
      </c>
      <c r="B1013" s="30"/>
      <c r="C1013" s="30" t="s">
        <v>1197</v>
      </c>
      <c r="D1013" s="53">
        <v>45393</v>
      </c>
      <c r="E1013" s="53" t="s">
        <v>700</v>
      </c>
      <c r="F1013" s="7" t="s">
        <v>422</v>
      </c>
      <c r="G1013" s="1" t="s">
        <v>58</v>
      </c>
      <c r="H1013" s="1" t="s">
        <v>1268</v>
      </c>
      <c r="I1013" s="351" t="s">
        <v>80</v>
      </c>
      <c r="J1013" s="1">
        <v>2</v>
      </c>
      <c r="K1013" s="1" t="s">
        <v>39</v>
      </c>
      <c r="L1013" s="1" t="s">
        <v>656</v>
      </c>
      <c r="M1013" s="1" t="s">
        <v>595</v>
      </c>
      <c r="N1013" s="1" t="s">
        <v>684</v>
      </c>
      <c r="O1013" s="1" t="s">
        <v>684</v>
      </c>
      <c r="P1013" s="1" t="s">
        <v>62</v>
      </c>
      <c r="Q1013" s="1" t="s">
        <v>657</v>
      </c>
      <c r="R1013" s="24" t="s">
        <v>658</v>
      </c>
      <c r="S1013" s="47"/>
      <c r="T1013" s="47" t="s">
        <v>700</v>
      </c>
      <c r="U1013" s="47"/>
      <c r="V1013" s="45" t="str">
        <f>IFERROR(IF(U1013-T1013 &lt;= 0, "", U1013-T1013), "")</f>
        <v/>
      </c>
      <c r="W1013" s="1" t="s">
        <v>333</v>
      </c>
      <c r="X1013" s="1" t="s">
        <v>599</v>
      </c>
      <c r="Y1013" s="258">
        <v>53380</v>
      </c>
      <c r="Z1013" s="233">
        <v>550</v>
      </c>
      <c r="AA1013" s="181">
        <f>Tabela13[[#This Row],[VALOR/UN]]*Tabela13[[#This Row],[QUAN]]</f>
        <v>1100</v>
      </c>
      <c r="AB1013" s="251" t="str">
        <f>IFERROR(Tabela13[[#This Row],[TOTAL]]/Tabela13[[#This Row],[Km Rodado]],"")</f>
        <v/>
      </c>
    </row>
    <row r="1014" spans="1:28" hidden="1">
      <c r="A1014" s="30" t="s">
        <v>1581</v>
      </c>
      <c r="B1014" s="30" t="s">
        <v>1526</v>
      </c>
      <c r="C1014" s="30" t="s">
        <v>1197</v>
      </c>
      <c r="D1014" s="53">
        <v>45393</v>
      </c>
      <c r="E1014" s="53">
        <v>45397</v>
      </c>
      <c r="F1014" s="7" t="s">
        <v>422</v>
      </c>
      <c r="G1014" s="1" t="s">
        <v>58</v>
      </c>
      <c r="H1014" s="1" t="s">
        <v>1268</v>
      </c>
      <c r="I1014" s="351" t="s">
        <v>107</v>
      </c>
      <c r="J1014" s="1">
        <v>2</v>
      </c>
      <c r="K1014" s="1">
        <v>16</v>
      </c>
      <c r="L1014" s="1" t="s">
        <v>22</v>
      </c>
      <c r="M1014" s="1" t="s">
        <v>60</v>
      </c>
      <c r="N1014" s="1" t="s">
        <v>1235</v>
      </c>
      <c r="O1014" s="1" t="s">
        <v>1236</v>
      </c>
      <c r="P1014" s="1" t="s">
        <v>69</v>
      </c>
      <c r="Q1014" s="1" t="s">
        <v>1008</v>
      </c>
      <c r="R1014" s="24" t="s">
        <v>1023</v>
      </c>
      <c r="S1014" s="47">
        <v>68903</v>
      </c>
      <c r="T1014" s="47">
        <v>69193</v>
      </c>
      <c r="U1014" s="47"/>
      <c r="V1014" s="45" t="str">
        <f>IFERROR(IF(U1014-T1014 &lt;= 0, "", U1014-T1014), "")</f>
        <v/>
      </c>
      <c r="W1014" s="1" t="s">
        <v>333</v>
      </c>
      <c r="X1014" s="1" t="s">
        <v>155</v>
      </c>
      <c r="Y1014" s="258">
        <v>1807</v>
      </c>
      <c r="Z1014" s="233">
        <v>531.61</v>
      </c>
      <c r="AA1014" s="181">
        <f>Tabela13[[#This Row],[VALOR/UN]]*Tabela13[[#This Row],[QUAN]]</f>
        <v>1063.22</v>
      </c>
      <c r="AB1014" s="251" t="str">
        <f>IFERROR(Tabela13[[#This Row],[TOTAL]]/Tabela13[[#This Row],[Km Rodado]],"")</f>
        <v/>
      </c>
    </row>
    <row r="1015" spans="1:28" hidden="1">
      <c r="A1015" s="30" t="s">
        <v>1582</v>
      </c>
      <c r="B1015" s="30" t="s">
        <v>1374</v>
      </c>
      <c r="C1015" s="30" t="s">
        <v>1197</v>
      </c>
      <c r="D1015" s="53">
        <v>45393</v>
      </c>
      <c r="E1015" s="53">
        <v>45397</v>
      </c>
      <c r="F1015" s="7" t="s">
        <v>422</v>
      </c>
      <c r="G1015" s="1" t="s">
        <v>58</v>
      </c>
      <c r="H1015" s="1" t="s">
        <v>1268</v>
      </c>
      <c r="I1015" s="351" t="s">
        <v>107</v>
      </c>
      <c r="J1015" s="1">
        <v>2</v>
      </c>
      <c r="K1015" s="1">
        <v>16</v>
      </c>
      <c r="L1015" s="1" t="s">
        <v>24</v>
      </c>
      <c r="M1015" s="1" t="s">
        <v>60</v>
      </c>
      <c r="N1015" s="1" t="s">
        <v>1235</v>
      </c>
      <c r="O1015" s="1" t="s">
        <v>1236</v>
      </c>
      <c r="P1015" s="1" t="s">
        <v>69</v>
      </c>
      <c r="Q1015" s="1" t="s">
        <v>1008</v>
      </c>
      <c r="R1015" s="24" t="s">
        <v>1023</v>
      </c>
      <c r="S1015" s="47">
        <v>68903</v>
      </c>
      <c r="T1015" s="47">
        <v>69193</v>
      </c>
      <c r="U1015" s="47"/>
      <c r="V1015" s="45" t="str">
        <f>IFERROR(IF(U1015-T1015 &lt;= 0, "", U1015-T1015), "")</f>
        <v/>
      </c>
      <c r="W1015" s="1" t="s">
        <v>333</v>
      </c>
      <c r="X1015" s="1" t="s">
        <v>155</v>
      </c>
      <c r="Y1015" s="258">
        <v>1807</v>
      </c>
      <c r="Z1015" s="233">
        <v>531.61</v>
      </c>
      <c r="AA1015" s="181">
        <f>Tabela13[[#This Row],[VALOR/UN]]*Tabela13[[#This Row],[QUAN]]</f>
        <v>1063.22</v>
      </c>
      <c r="AB1015" s="251" t="str">
        <f>IFERROR(Tabela13[[#This Row],[TOTAL]]/Tabela13[[#This Row],[Km Rodado]],"")</f>
        <v/>
      </c>
    </row>
    <row r="1016" spans="1:28" hidden="1">
      <c r="A1016" s="30" t="s">
        <v>1583</v>
      </c>
      <c r="B1016" s="30" t="s">
        <v>1584</v>
      </c>
      <c r="C1016" s="30" t="s">
        <v>1197</v>
      </c>
      <c r="D1016" s="53">
        <v>45397</v>
      </c>
      <c r="E1016" s="53" t="s">
        <v>700</v>
      </c>
      <c r="F1016" s="7" t="s">
        <v>422</v>
      </c>
      <c r="G1016" s="1" t="s">
        <v>58</v>
      </c>
      <c r="H1016" s="1" t="s">
        <v>1444</v>
      </c>
      <c r="I1016" s="351" t="s">
        <v>111</v>
      </c>
      <c r="J1016" s="1">
        <v>2</v>
      </c>
      <c r="K1016" s="1" t="s">
        <v>39</v>
      </c>
      <c r="L1016" s="1" t="s">
        <v>594</v>
      </c>
      <c r="M1016" s="1" t="s">
        <v>595</v>
      </c>
      <c r="N1016" s="1" t="s">
        <v>978</v>
      </c>
      <c r="O1016" s="1" t="s">
        <v>1585</v>
      </c>
      <c r="P1016" s="1" t="s">
        <v>62</v>
      </c>
      <c r="Q1016" s="1" t="s">
        <v>657</v>
      </c>
      <c r="R1016" s="24" t="s">
        <v>686</v>
      </c>
      <c r="S1016" s="47">
        <v>383954</v>
      </c>
      <c r="T1016" s="47" t="s">
        <v>700</v>
      </c>
      <c r="U1016" s="47"/>
      <c r="V1016" s="45" t="str">
        <f>IFERROR(IF(U1016-T1016 &lt;= 0, "", U1016-T1016), "")</f>
        <v/>
      </c>
      <c r="W1016" s="1" t="s">
        <v>333</v>
      </c>
      <c r="X1016" s="1" t="s">
        <v>599</v>
      </c>
      <c r="Y1016" s="258">
        <v>53057</v>
      </c>
      <c r="Z1016" s="233">
        <v>550</v>
      </c>
      <c r="AA1016" s="181">
        <f>Tabela13[[#This Row],[VALOR/UN]]*Tabela13[[#This Row],[QUAN]]</f>
        <v>1100</v>
      </c>
      <c r="AB1016" s="251" t="str">
        <f>IFERROR(Tabela13[[#This Row],[TOTAL]]/Tabela13[[#This Row],[Km Rodado]],"")</f>
        <v/>
      </c>
    </row>
    <row r="1017" spans="1:28" hidden="1">
      <c r="A1017" s="30" t="s">
        <v>1586</v>
      </c>
      <c r="B1017" s="30" t="s">
        <v>957</v>
      </c>
      <c r="C1017" s="30" t="s">
        <v>1197</v>
      </c>
      <c r="D1017" s="53">
        <v>45397</v>
      </c>
      <c r="E1017" s="53" t="s">
        <v>700</v>
      </c>
      <c r="F1017" s="7" t="s">
        <v>422</v>
      </c>
      <c r="G1017" s="1" t="s">
        <v>58</v>
      </c>
      <c r="H1017" s="1" t="s">
        <v>1444</v>
      </c>
      <c r="I1017" s="351" t="s">
        <v>111</v>
      </c>
      <c r="J1017" s="1">
        <v>1</v>
      </c>
      <c r="K1017" s="1" t="s">
        <v>39</v>
      </c>
      <c r="L1017" s="1" t="s">
        <v>594</v>
      </c>
      <c r="M1017" s="1" t="s">
        <v>595</v>
      </c>
      <c r="N1017" s="1" t="s">
        <v>978</v>
      </c>
      <c r="O1017" s="1" t="s">
        <v>1585</v>
      </c>
      <c r="P1017" s="1" t="s">
        <v>62</v>
      </c>
      <c r="Q1017" s="1" t="s">
        <v>657</v>
      </c>
      <c r="R1017" s="24" t="s">
        <v>686</v>
      </c>
      <c r="S1017" s="47">
        <v>383954</v>
      </c>
      <c r="T1017" s="47" t="s">
        <v>700</v>
      </c>
      <c r="U1017" s="47"/>
      <c r="V1017" s="45" t="str">
        <f>IFERROR(IF(U1017-T1017 &lt;= 0, "", U1017-T1017), "")</f>
        <v/>
      </c>
      <c r="W1017" s="1" t="s">
        <v>333</v>
      </c>
      <c r="X1017" s="1" t="s">
        <v>599</v>
      </c>
      <c r="Y1017" s="258" t="s">
        <v>1587</v>
      </c>
      <c r="Z1017" s="233">
        <v>570</v>
      </c>
      <c r="AA1017" s="181">
        <f>Tabela13[[#This Row],[VALOR/UN]]*Tabela13[[#This Row],[QUAN]]</f>
        <v>570</v>
      </c>
      <c r="AB1017" s="251" t="str">
        <f>IFERROR(Tabela13[[#This Row],[TOTAL]]/Tabela13[[#This Row],[Km Rodado]],"")</f>
        <v/>
      </c>
    </row>
    <row r="1018" spans="1:28" hidden="1">
      <c r="A1018" s="30">
        <v>1601</v>
      </c>
      <c r="B1018" s="30" t="s">
        <v>1588</v>
      </c>
      <c r="C1018" s="30" t="s">
        <v>1197</v>
      </c>
      <c r="D1018" s="53">
        <v>45397</v>
      </c>
      <c r="E1018" s="53" t="s">
        <v>700</v>
      </c>
      <c r="F1018" s="7" t="s">
        <v>422</v>
      </c>
      <c r="G1018" s="1" t="s">
        <v>58</v>
      </c>
      <c r="H1018" s="1" t="s">
        <v>1444</v>
      </c>
      <c r="I1018" s="351" t="s">
        <v>111</v>
      </c>
      <c r="J1018" s="1">
        <v>1</v>
      </c>
      <c r="K1018" s="1" t="s">
        <v>39</v>
      </c>
      <c r="L1018" s="1" t="s">
        <v>594</v>
      </c>
      <c r="M1018" s="1" t="s">
        <v>595</v>
      </c>
      <c r="N1018" s="1" t="s">
        <v>1293</v>
      </c>
      <c r="O1018" s="1" t="s">
        <v>1585</v>
      </c>
      <c r="P1018" s="1" t="s">
        <v>62</v>
      </c>
      <c r="Q1018" s="1" t="s">
        <v>657</v>
      </c>
      <c r="R1018" s="24" t="s">
        <v>686</v>
      </c>
      <c r="S1018" s="47">
        <v>383954</v>
      </c>
      <c r="T1018" s="47" t="s">
        <v>700</v>
      </c>
      <c r="U1018" s="47"/>
      <c r="V1018" s="45" t="str">
        <f>IFERROR(IF(U1018-T1018 &lt;= 0, "", U1018-T1018), "")</f>
        <v/>
      </c>
      <c r="W1018" s="1" t="s">
        <v>333</v>
      </c>
      <c r="X1018" s="1" t="s">
        <v>599</v>
      </c>
      <c r="Y1018" s="258" t="s">
        <v>1589</v>
      </c>
      <c r="Z1018" s="169">
        <v>0</v>
      </c>
      <c r="AA1018" s="169">
        <v>0</v>
      </c>
      <c r="AB1018" s="251" t="str">
        <f>IFERROR(Tabela13[[#This Row],[TOTAL]]/Tabela13[[#This Row],[Km Rodado]],"")</f>
        <v/>
      </c>
    </row>
    <row r="1019" spans="1:28" hidden="1">
      <c r="A1019" s="30" t="s">
        <v>1590</v>
      </c>
      <c r="B1019" s="30" t="s">
        <v>1443</v>
      </c>
      <c r="C1019" s="30" t="s">
        <v>1197</v>
      </c>
      <c r="D1019" s="53">
        <v>45397</v>
      </c>
      <c r="E1019" s="53">
        <v>45406</v>
      </c>
      <c r="F1019" s="7" t="s">
        <v>422</v>
      </c>
      <c r="G1019" s="1" t="s">
        <v>58</v>
      </c>
      <c r="H1019" s="1" t="s">
        <v>1444</v>
      </c>
      <c r="I1019" s="351" t="s">
        <v>99</v>
      </c>
      <c r="J1019" s="1">
        <v>2</v>
      </c>
      <c r="K1019" s="1">
        <v>15</v>
      </c>
      <c r="L1019" s="1" t="s">
        <v>24</v>
      </c>
      <c r="M1019" s="1" t="s">
        <v>75</v>
      </c>
      <c r="N1019" s="1" t="s">
        <v>153</v>
      </c>
      <c r="O1019" s="1" t="s">
        <v>474</v>
      </c>
      <c r="P1019" s="1" t="s">
        <v>69</v>
      </c>
      <c r="Q1019" s="1" t="s">
        <v>77</v>
      </c>
      <c r="R1019" s="24" t="s">
        <v>733</v>
      </c>
      <c r="S1019" s="47">
        <v>106000</v>
      </c>
      <c r="T1019" s="47">
        <v>106061</v>
      </c>
      <c r="U1019" s="47"/>
      <c r="V1019" s="45" t="str">
        <f>IFERROR(IF(U1019-T1019 &lt;= 0, "", U1019-T1019), "")</f>
        <v/>
      </c>
      <c r="W1019" s="1" t="s">
        <v>333</v>
      </c>
      <c r="X1019" s="1" t="s">
        <v>155</v>
      </c>
      <c r="Y1019" s="258">
        <v>1895</v>
      </c>
      <c r="Z1019" s="233">
        <v>254.32</v>
      </c>
      <c r="AA1019" s="181">
        <f>Tabela13[[#This Row],[VALOR/UN]]*Tabela13[[#This Row],[QUAN]]</f>
        <v>508.64</v>
      </c>
      <c r="AB1019" s="251" t="str">
        <f>IFERROR(Tabela13[[#This Row],[TOTAL]]/Tabela13[[#This Row],[Km Rodado]],"")</f>
        <v/>
      </c>
    </row>
    <row r="1020" spans="1:28" hidden="1">
      <c r="A1020" s="30" t="s">
        <v>1591</v>
      </c>
      <c r="B1020" s="30" t="s">
        <v>1514</v>
      </c>
      <c r="C1020" s="30" t="s">
        <v>1197</v>
      </c>
      <c r="D1020" s="53">
        <v>45399</v>
      </c>
      <c r="E1020" s="53">
        <v>45400</v>
      </c>
      <c r="F1020" s="7" t="s">
        <v>422</v>
      </c>
      <c r="G1020" s="1" t="s">
        <v>58</v>
      </c>
      <c r="H1020" s="1" t="s">
        <v>1268</v>
      </c>
      <c r="I1020" s="351" t="s">
        <v>80</v>
      </c>
      <c r="J1020" s="1">
        <v>2</v>
      </c>
      <c r="K1020" s="1">
        <v>14</v>
      </c>
      <c r="L1020" s="1" t="s">
        <v>22</v>
      </c>
      <c r="M1020" s="1" t="s">
        <v>84</v>
      </c>
      <c r="N1020" s="1" t="s">
        <v>153</v>
      </c>
      <c r="O1020" s="1" t="s">
        <v>154</v>
      </c>
      <c r="P1020" s="1" t="s">
        <v>69</v>
      </c>
      <c r="Q1020" s="1" t="s">
        <v>87</v>
      </c>
      <c r="R1020" s="24" t="s">
        <v>389</v>
      </c>
      <c r="S1020" s="47">
        <v>100397</v>
      </c>
      <c r="T1020" s="47">
        <v>100397</v>
      </c>
      <c r="U1020" s="47"/>
      <c r="V1020" s="45" t="str">
        <f>IFERROR(IF(U1020-T1020 &lt;= 0, "", U1020-T1020), "")</f>
        <v/>
      </c>
      <c r="W1020" s="1" t="s">
        <v>333</v>
      </c>
      <c r="X1020" s="1" t="s">
        <v>155</v>
      </c>
      <c r="Y1020" s="258">
        <v>1854</v>
      </c>
      <c r="Z1020" s="233">
        <v>250.33</v>
      </c>
      <c r="AA1020" s="181">
        <f>Tabela13[[#This Row],[VALOR/UN]]*Tabela13[[#This Row],[QUAN]]</f>
        <v>500.66</v>
      </c>
      <c r="AB1020" s="251" t="str">
        <f>IFERROR(Tabela13[[#This Row],[TOTAL]]/Tabela13[[#This Row],[Km Rodado]],"")</f>
        <v/>
      </c>
    </row>
    <row r="1021" spans="1:28" hidden="1">
      <c r="A1021" s="30" t="s">
        <v>1592</v>
      </c>
      <c r="B1021" s="30" t="s">
        <v>1443</v>
      </c>
      <c r="C1021" s="30" t="s">
        <v>1197</v>
      </c>
      <c r="D1021" s="53">
        <v>45399</v>
      </c>
      <c r="E1021" s="53">
        <v>45401</v>
      </c>
      <c r="F1021" s="7" t="s">
        <v>422</v>
      </c>
      <c r="G1021" s="1" t="s">
        <v>58</v>
      </c>
      <c r="H1021" s="1" t="s">
        <v>1268</v>
      </c>
      <c r="I1021" s="351" t="s">
        <v>104</v>
      </c>
      <c r="J1021" s="1">
        <v>2</v>
      </c>
      <c r="K1021" s="1">
        <v>15</v>
      </c>
      <c r="L1021" s="1" t="s">
        <v>24</v>
      </c>
      <c r="M1021" s="1" t="s">
        <v>75</v>
      </c>
      <c r="N1021" s="1" t="s">
        <v>153</v>
      </c>
      <c r="O1021" s="1" t="s">
        <v>474</v>
      </c>
      <c r="P1021" s="1" t="s">
        <v>69</v>
      </c>
      <c r="Q1021" s="1" t="s">
        <v>77</v>
      </c>
      <c r="R1021" s="24" t="s">
        <v>574</v>
      </c>
      <c r="S1021" s="47">
        <v>100500</v>
      </c>
      <c r="T1021" s="47">
        <v>101258</v>
      </c>
      <c r="U1021" s="47"/>
      <c r="V1021" s="45" t="str">
        <f>IFERROR(IF(U1021-T1021 &lt;= 0, "", U1021-T1021), "")</f>
        <v/>
      </c>
      <c r="W1021" s="1" t="s">
        <v>333</v>
      </c>
      <c r="X1021" s="1" t="s">
        <v>155</v>
      </c>
      <c r="Y1021" s="258">
        <v>1895</v>
      </c>
      <c r="Z1021" s="233">
        <v>254.32</v>
      </c>
      <c r="AA1021" s="181">
        <f>Tabela13[[#This Row],[VALOR/UN]]*Tabela13[[#This Row],[QUAN]]</f>
        <v>508.64</v>
      </c>
      <c r="AB1021" s="251" t="str">
        <f>IFERROR(Tabela13[[#This Row],[TOTAL]]/Tabela13[[#This Row],[Km Rodado]],"")</f>
        <v/>
      </c>
    </row>
    <row r="1022" spans="1:28" hidden="1">
      <c r="A1022" s="30" t="s">
        <v>1593</v>
      </c>
      <c r="B1022" s="30" t="s">
        <v>1443</v>
      </c>
      <c r="C1022" s="30" t="s">
        <v>1197</v>
      </c>
      <c r="D1022" s="53">
        <v>45400</v>
      </c>
      <c r="E1022" s="53">
        <v>45401</v>
      </c>
      <c r="F1022" s="7" t="s">
        <v>422</v>
      </c>
      <c r="G1022" s="1" t="s">
        <v>58</v>
      </c>
      <c r="H1022" s="1" t="s">
        <v>1268</v>
      </c>
      <c r="I1022" s="351" t="s">
        <v>104</v>
      </c>
      <c r="J1022" s="1">
        <v>2</v>
      </c>
      <c r="K1022" s="1">
        <v>15</v>
      </c>
      <c r="L1022" s="1" t="s">
        <v>22</v>
      </c>
      <c r="M1022" s="1" t="s">
        <v>75</v>
      </c>
      <c r="N1022" s="1" t="s">
        <v>153</v>
      </c>
      <c r="O1022" s="1" t="s">
        <v>474</v>
      </c>
      <c r="P1022" s="1" t="s">
        <v>69</v>
      </c>
      <c r="Q1022" s="1" t="s">
        <v>77</v>
      </c>
      <c r="R1022" s="24" t="s">
        <v>824</v>
      </c>
      <c r="S1022" s="47">
        <v>97040</v>
      </c>
      <c r="T1022" s="47">
        <v>97073</v>
      </c>
      <c r="U1022" s="47">
        <v>143327</v>
      </c>
      <c r="V1022" s="45">
        <f>IFERROR(IF(U1022-T1022 &lt;= 0, "", U1022-T1022), "")</f>
        <v>46254</v>
      </c>
      <c r="W1022" s="1" t="s">
        <v>333</v>
      </c>
      <c r="X1022" s="1" t="s">
        <v>155</v>
      </c>
      <c r="Y1022" s="258">
        <v>1895</v>
      </c>
      <c r="Z1022" s="233">
        <v>254.32</v>
      </c>
      <c r="AA1022" s="181">
        <f>Tabela13[[#This Row],[VALOR/UN]]*Tabela13[[#This Row],[QUAN]]</f>
        <v>508.64</v>
      </c>
      <c r="AB1022" s="251">
        <f>IFERROR(Tabela13[[#This Row],[TOTAL]]/Tabela13[[#This Row],[Km Rodado]],"")</f>
        <v>1.0996670558221991E-2</v>
      </c>
    </row>
    <row r="1023" spans="1:28" hidden="1">
      <c r="A1023" s="30" t="s">
        <v>1594</v>
      </c>
      <c r="B1023" s="30" t="s">
        <v>1443</v>
      </c>
      <c r="C1023" s="186" t="s">
        <v>1197</v>
      </c>
      <c r="D1023" s="53">
        <v>45401</v>
      </c>
      <c r="E1023" s="53">
        <v>45404</v>
      </c>
      <c r="F1023" s="7" t="s">
        <v>422</v>
      </c>
      <c r="G1023" s="1" t="s">
        <v>58</v>
      </c>
      <c r="H1023" s="1" t="s">
        <v>1268</v>
      </c>
      <c r="I1023" s="351" t="s">
        <v>132</v>
      </c>
      <c r="J1023" s="1">
        <v>2</v>
      </c>
      <c r="K1023" s="1">
        <v>15</v>
      </c>
      <c r="L1023" s="1" t="s">
        <v>22</v>
      </c>
      <c r="M1023" s="1" t="s">
        <v>75</v>
      </c>
      <c r="N1023" s="1" t="s">
        <v>153</v>
      </c>
      <c r="O1023" s="1" t="s">
        <v>474</v>
      </c>
      <c r="P1023" s="1" t="s">
        <v>69</v>
      </c>
      <c r="Q1023" s="1" t="s">
        <v>81</v>
      </c>
      <c r="R1023" s="24" t="s">
        <v>1595</v>
      </c>
      <c r="S1023" s="47">
        <v>109708</v>
      </c>
      <c r="T1023" s="47">
        <v>109708</v>
      </c>
      <c r="U1023" s="47"/>
      <c r="V1023" s="45" t="str">
        <f>IFERROR(IF(U1023-T1023 &lt;= 0, "", U1023-T1023), "")</f>
        <v/>
      </c>
      <c r="W1023" s="1" t="s">
        <v>333</v>
      </c>
      <c r="X1023" s="1" t="s">
        <v>155</v>
      </c>
      <c r="Y1023" s="258">
        <v>1895</v>
      </c>
      <c r="Z1023" s="233">
        <v>254.32</v>
      </c>
      <c r="AA1023" s="181">
        <f>Tabela13[[#This Row],[VALOR/UN]]*Tabela13[[#This Row],[QUAN]]</f>
        <v>508.64</v>
      </c>
      <c r="AB1023" s="251" t="str">
        <f>IFERROR(Tabela13[[#This Row],[TOTAL]]/Tabela13[[#This Row],[Km Rodado]],"")</f>
        <v/>
      </c>
    </row>
    <row r="1024" spans="1:28" hidden="1">
      <c r="A1024" s="30" t="s">
        <v>1596</v>
      </c>
      <c r="B1024" s="30" t="s">
        <v>1514</v>
      </c>
      <c r="C1024" s="30" t="s">
        <v>1197</v>
      </c>
      <c r="D1024" s="53">
        <v>45401</v>
      </c>
      <c r="E1024" s="53">
        <v>45401</v>
      </c>
      <c r="F1024" s="7" t="s">
        <v>422</v>
      </c>
      <c r="G1024" s="1" t="s">
        <v>58</v>
      </c>
      <c r="H1024" s="1" t="s">
        <v>1268</v>
      </c>
      <c r="I1024" s="351" t="s">
        <v>80</v>
      </c>
      <c r="J1024" s="1">
        <v>2</v>
      </c>
      <c r="K1024" s="1">
        <v>14</v>
      </c>
      <c r="L1024" s="1" t="s">
        <v>22</v>
      </c>
      <c r="M1024" s="1" t="s">
        <v>84</v>
      </c>
      <c r="N1024" s="1" t="s">
        <v>153</v>
      </c>
      <c r="O1024" s="1" t="s">
        <v>154</v>
      </c>
      <c r="P1024" s="1" t="s">
        <v>69</v>
      </c>
      <c r="Q1024" s="1" t="s">
        <v>87</v>
      </c>
      <c r="R1024" s="24" t="s">
        <v>430</v>
      </c>
      <c r="S1024" s="47">
        <v>91871</v>
      </c>
      <c r="T1024" s="47">
        <v>92120</v>
      </c>
      <c r="U1024" s="47"/>
      <c r="V1024" s="45" t="str">
        <f>IFERROR(IF(U1024-T1024 &lt;= 0, "", U1024-T1024), "")</f>
        <v/>
      </c>
      <c r="W1024" s="1" t="s">
        <v>333</v>
      </c>
      <c r="X1024" s="1" t="s">
        <v>155</v>
      </c>
      <c r="Y1024" s="258">
        <v>1854</v>
      </c>
      <c r="Z1024" s="233">
        <v>250.33</v>
      </c>
      <c r="AA1024" s="181">
        <f>Tabela13[[#This Row],[VALOR/UN]]*Tabela13[[#This Row],[QUAN]]</f>
        <v>500.66</v>
      </c>
      <c r="AB1024" s="251" t="str">
        <f>IFERROR(Tabela13[[#This Row],[TOTAL]]/Tabela13[[#This Row],[Km Rodado]],"")</f>
        <v/>
      </c>
    </row>
    <row r="1025" spans="1:28" hidden="1">
      <c r="A1025" s="30" t="s">
        <v>1597</v>
      </c>
      <c r="B1025" s="30" t="s">
        <v>1374</v>
      </c>
      <c r="C1025" s="30" t="s">
        <v>1197</v>
      </c>
      <c r="D1025" s="53">
        <v>45401</v>
      </c>
      <c r="E1025" s="53">
        <v>45411</v>
      </c>
      <c r="F1025" s="7" t="s">
        <v>422</v>
      </c>
      <c r="G1025" s="1" t="s">
        <v>58</v>
      </c>
      <c r="H1025" s="1" t="s">
        <v>1268</v>
      </c>
      <c r="I1025" s="351" t="s">
        <v>83</v>
      </c>
      <c r="J1025" s="1">
        <v>2</v>
      </c>
      <c r="K1025" s="1">
        <v>16</v>
      </c>
      <c r="L1025" s="1" t="s">
        <v>22</v>
      </c>
      <c r="M1025" s="1" t="s">
        <v>60</v>
      </c>
      <c r="N1025" s="1" t="s">
        <v>1235</v>
      </c>
      <c r="O1025" s="1" t="s">
        <v>1236</v>
      </c>
      <c r="P1025" s="1" t="s">
        <v>69</v>
      </c>
      <c r="Q1025" s="1" t="s">
        <v>1008</v>
      </c>
      <c r="R1025" s="156" t="s">
        <v>1093</v>
      </c>
      <c r="S1025" s="47">
        <v>87610</v>
      </c>
      <c r="T1025" s="47">
        <v>87641</v>
      </c>
      <c r="U1025" s="47"/>
      <c r="V1025" s="45" t="str">
        <f>IFERROR(IF(U1025-T1025 &lt;= 0, "", U1025-T1025), "")</f>
        <v/>
      </c>
      <c r="W1025" s="1" t="s">
        <v>333</v>
      </c>
      <c r="X1025" s="1" t="s">
        <v>155</v>
      </c>
      <c r="Y1025" s="258">
        <v>1807</v>
      </c>
      <c r="Z1025" s="233">
        <v>570</v>
      </c>
      <c r="AA1025" s="181">
        <f>Tabela13[[#This Row],[VALOR/UN]]*Tabela13[[#This Row],[QUAN]]</f>
        <v>1140</v>
      </c>
      <c r="AB1025" s="251" t="str">
        <f>IFERROR(Tabela13[[#This Row],[TOTAL]]/Tabela13[[#This Row],[Km Rodado]],"")</f>
        <v/>
      </c>
    </row>
    <row r="1026" spans="1:28" hidden="1">
      <c r="A1026" s="30" t="s">
        <v>1598</v>
      </c>
      <c r="B1026" s="30" t="s">
        <v>1599</v>
      </c>
      <c r="C1026" s="30" t="s">
        <v>1197</v>
      </c>
      <c r="D1026" s="53">
        <v>45404</v>
      </c>
      <c r="E1026" s="53" t="s">
        <v>700</v>
      </c>
      <c r="F1026" s="7" t="s">
        <v>422</v>
      </c>
      <c r="G1026" s="1" t="s">
        <v>58</v>
      </c>
      <c r="H1026" s="1" t="s">
        <v>14</v>
      </c>
      <c r="I1026" s="351" t="s">
        <v>132</v>
      </c>
      <c r="J1026" s="1">
        <v>2</v>
      </c>
      <c r="K1026" s="1">
        <v>16</v>
      </c>
      <c r="L1026" s="1" t="s">
        <v>22</v>
      </c>
      <c r="M1026" s="1" t="s">
        <v>60</v>
      </c>
      <c r="N1026" s="1" t="s">
        <v>1235</v>
      </c>
      <c r="O1026" s="1" t="s">
        <v>1236</v>
      </c>
      <c r="P1026" s="1" t="s">
        <v>69</v>
      </c>
      <c r="Q1026" s="1" t="s">
        <v>1008</v>
      </c>
      <c r="R1026" s="156" t="s">
        <v>312</v>
      </c>
      <c r="S1026" s="47">
        <v>163341</v>
      </c>
      <c r="T1026" s="47" t="s">
        <v>700</v>
      </c>
      <c r="U1026" s="47"/>
      <c r="V1026" s="45" t="str">
        <f>IFERROR(IF(U1026-T1026 &lt;= 0, "", U1026-T1026), "")</f>
        <v/>
      </c>
      <c r="W1026" s="1" t="s">
        <v>333</v>
      </c>
      <c r="X1026" s="1" t="s">
        <v>155</v>
      </c>
      <c r="Y1026" s="258">
        <v>1312</v>
      </c>
      <c r="Z1026" s="233">
        <v>506.33</v>
      </c>
      <c r="AA1026" s="181">
        <f>Tabela13[[#This Row],[VALOR/UN]]*Tabela13[[#This Row],[QUAN]]</f>
        <v>1012.66</v>
      </c>
      <c r="AB1026" s="251" t="str">
        <f>IFERROR(Tabela13[[#This Row],[TOTAL]]/Tabela13[[#This Row],[Km Rodado]],"")</f>
        <v/>
      </c>
    </row>
    <row r="1027" spans="1:28" hidden="1">
      <c r="A1027" s="30" t="s">
        <v>1600</v>
      </c>
      <c r="B1027" s="30" t="s">
        <v>1599</v>
      </c>
      <c r="C1027" s="30" t="s">
        <v>1197</v>
      </c>
      <c r="D1027" s="53">
        <v>45404</v>
      </c>
      <c r="E1027" s="53">
        <v>45408</v>
      </c>
      <c r="F1027" s="7" t="s">
        <v>422</v>
      </c>
      <c r="G1027" s="1" t="s">
        <v>58</v>
      </c>
      <c r="H1027" s="1" t="s">
        <v>5</v>
      </c>
      <c r="I1027" s="351" t="s">
        <v>96</v>
      </c>
      <c r="J1027" s="1">
        <v>2</v>
      </c>
      <c r="K1027" s="1">
        <v>16</v>
      </c>
      <c r="L1027" s="1" t="s">
        <v>22</v>
      </c>
      <c r="M1027" s="1" t="s">
        <v>60</v>
      </c>
      <c r="N1027" s="1" t="s">
        <v>1235</v>
      </c>
      <c r="O1027" s="1" t="s">
        <v>1236</v>
      </c>
      <c r="P1027" s="1" t="s">
        <v>69</v>
      </c>
      <c r="Q1027" s="1" t="s">
        <v>1008</v>
      </c>
      <c r="R1027" s="156" t="s">
        <v>201</v>
      </c>
      <c r="S1027" s="47">
        <v>126322</v>
      </c>
      <c r="T1027" s="47">
        <v>126696</v>
      </c>
      <c r="U1027" s="47"/>
      <c r="V1027" s="45" t="str">
        <f>IFERROR(IF(U1027-T1027 &lt;= 0, "", U1027-T1027), "")</f>
        <v/>
      </c>
      <c r="W1027" s="1" t="s">
        <v>333</v>
      </c>
      <c r="X1027" s="1" t="s">
        <v>155</v>
      </c>
      <c r="Y1027" s="258">
        <v>1312</v>
      </c>
      <c r="Z1027" s="233">
        <v>506.33</v>
      </c>
      <c r="AA1027" s="181">
        <f>Tabela13[[#This Row],[VALOR/UN]]*Tabela13[[#This Row],[QUAN]]</f>
        <v>1012.66</v>
      </c>
      <c r="AB1027" s="251" t="str">
        <f>IFERROR(Tabela13[[#This Row],[TOTAL]]/Tabela13[[#This Row],[Km Rodado]],"")</f>
        <v/>
      </c>
    </row>
    <row r="1028" spans="1:28" hidden="1">
      <c r="A1028" s="30" t="s">
        <v>1601</v>
      </c>
      <c r="B1028" s="30" t="s">
        <v>1141</v>
      </c>
      <c r="C1028" s="30" t="s">
        <v>1197</v>
      </c>
      <c r="D1028" s="53">
        <v>45404</v>
      </c>
      <c r="E1028" s="53">
        <v>45408</v>
      </c>
      <c r="F1028" s="7" t="s">
        <v>422</v>
      </c>
      <c r="G1028" s="1" t="s">
        <v>58</v>
      </c>
      <c r="H1028" s="1" t="s">
        <v>1444</v>
      </c>
      <c r="I1028" s="351" t="s">
        <v>165</v>
      </c>
      <c r="J1028" s="1">
        <v>2</v>
      </c>
      <c r="K1028" s="1">
        <v>15</v>
      </c>
      <c r="L1028" s="1" t="s">
        <v>22</v>
      </c>
      <c r="M1028" s="1" t="s">
        <v>75</v>
      </c>
      <c r="N1028" s="1" t="s">
        <v>67</v>
      </c>
      <c r="O1028" s="1" t="s">
        <v>68</v>
      </c>
      <c r="P1028" s="1" t="s">
        <v>69</v>
      </c>
      <c r="Q1028" s="1" t="s">
        <v>77</v>
      </c>
      <c r="R1028" s="24" t="s">
        <v>756</v>
      </c>
      <c r="S1028" s="47">
        <v>75115</v>
      </c>
      <c r="T1028" s="47">
        <v>77002</v>
      </c>
      <c r="U1028" s="47">
        <f>Tabela13[[#This Row],[KM ALOCADO]]-S898</f>
        <v>22502</v>
      </c>
      <c r="V1028" s="45" t="str">
        <f>IFERROR(IF(U1028-T1028 &lt;= 0, "", U1028-T1028), "")</f>
        <v/>
      </c>
      <c r="W1028" s="1" t="s">
        <v>333</v>
      </c>
      <c r="X1028" s="1" t="s">
        <v>58</v>
      </c>
      <c r="Y1028" s="258" t="s">
        <v>151</v>
      </c>
      <c r="Z1028" s="169">
        <v>0</v>
      </c>
      <c r="AA1028" s="169">
        <f>Tabela13[[#This Row],[VALOR/UN]]*Tabela13[[#This Row],[QUAN]]</f>
        <v>0</v>
      </c>
      <c r="AB1028" s="251" t="str">
        <f>IFERROR(Tabela13[[#This Row],[TOTAL]]/Tabela13[[#This Row],[Km Rodado]],"")</f>
        <v/>
      </c>
    </row>
    <row r="1029" spans="1:28" hidden="1">
      <c r="A1029" s="30" t="s">
        <v>1602</v>
      </c>
      <c r="B1029" s="30" t="s">
        <v>1599</v>
      </c>
      <c r="C1029" s="30" t="s">
        <v>1197</v>
      </c>
      <c r="D1029" s="53">
        <v>45404</v>
      </c>
      <c r="E1029" s="53">
        <v>45406</v>
      </c>
      <c r="F1029" s="7" t="s">
        <v>422</v>
      </c>
      <c r="G1029" s="1" t="s">
        <v>58</v>
      </c>
      <c r="H1029" s="1" t="s">
        <v>1444</v>
      </c>
      <c r="I1029" s="351" t="s">
        <v>165</v>
      </c>
      <c r="J1029" s="1">
        <v>2</v>
      </c>
      <c r="K1029" s="1">
        <v>16</v>
      </c>
      <c r="L1029" s="1" t="s">
        <v>22</v>
      </c>
      <c r="M1029" s="1" t="s">
        <v>60</v>
      </c>
      <c r="N1029" s="1" t="s">
        <v>1235</v>
      </c>
      <c r="O1029" s="1" t="s">
        <v>1236</v>
      </c>
      <c r="P1029" s="1" t="s">
        <v>69</v>
      </c>
      <c r="Q1029" s="1" t="s">
        <v>1008</v>
      </c>
      <c r="R1029" s="156" t="s">
        <v>1603</v>
      </c>
      <c r="S1029" s="47">
        <v>19887</v>
      </c>
      <c r="T1029" s="47">
        <v>20265</v>
      </c>
      <c r="U1029" s="47"/>
      <c r="V1029" s="45" t="str">
        <f>IFERROR(IF(U1029-T1029 &lt;= 0, "", U1029-T1029), "")</f>
        <v/>
      </c>
      <c r="W1029" s="1" t="s">
        <v>333</v>
      </c>
      <c r="X1029" s="1" t="s">
        <v>155</v>
      </c>
      <c r="Y1029" s="258">
        <v>1312</v>
      </c>
      <c r="Z1029" s="233">
        <v>506.33</v>
      </c>
      <c r="AA1029" s="181">
        <f>Tabela13[[#This Row],[VALOR/UN]]*Tabela13[[#This Row],[QUAN]]</f>
        <v>1012.66</v>
      </c>
      <c r="AB1029" s="251" t="str">
        <f>IFERROR(Tabela13[[#This Row],[TOTAL]]/Tabela13[[#This Row],[Km Rodado]],"")</f>
        <v/>
      </c>
    </row>
    <row r="1030" spans="1:28" hidden="1">
      <c r="A1030" s="30" t="s">
        <v>1604</v>
      </c>
      <c r="B1030" s="30" t="s">
        <v>1045</v>
      </c>
      <c r="C1030" s="30" t="s">
        <v>1197</v>
      </c>
      <c r="D1030" s="53">
        <v>45406</v>
      </c>
      <c r="E1030" s="53">
        <v>45408</v>
      </c>
      <c r="F1030" s="7" t="s">
        <v>422</v>
      </c>
      <c r="G1030" s="1" t="s">
        <v>58</v>
      </c>
      <c r="H1030" s="1" t="s">
        <v>1268</v>
      </c>
      <c r="I1030" s="351" t="s">
        <v>80</v>
      </c>
      <c r="J1030" s="1">
        <v>2</v>
      </c>
      <c r="K1030" s="1">
        <v>14</v>
      </c>
      <c r="L1030" s="1" t="s">
        <v>24</v>
      </c>
      <c r="M1030" s="1" t="s">
        <v>1046</v>
      </c>
      <c r="N1030" s="1" t="s">
        <v>1047</v>
      </c>
      <c r="O1030" s="1" t="s">
        <v>1048</v>
      </c>
      <c r="P1030" s="1" t="s">
        <v>69</v>
      </c>
      <c r="Q1030" s="1" t="s">
        <v>100</v>
      </c>
      <c r="R1030" s="24" t="s">
        <v>1605</v>
      </c>
      <c r="S1030" s="47">
        <v>89332</v>
      </c>
      <c r="T1030" s="47">
        <v>89332</v>
      </c>
      <c r="U1030" s="47"/>
      <c r="V1030" s="45" t="str">
        <f>IFERROR(IF(U1030-T1030 &lt;= 0, "", U1030-T1030), "")</f>
        <v/>
      </c>
      <c r="W1030" s="1" t="s">
        <v>333</v>
      </c>
      <c r="X1030" s="1" t="s">
        <v>155</v>
      </c>
      <c r="Y1030" s="258" t="s">
        <v>1050</v>
      </c>
      <c r="Z1030" s="233">
        <v>282.13</v>
      </c>
      <c r="AA1030" s="181">
        <f>Tabela13[[#This Row],[VALOR/UN]]*Tabela13[[#This Row],[QUAN]]</f>
        <v>564.26</v>
      </c>
      <c r="AB1030" s="251" t="str">
        <f>IFERROR(Tabela13[[#This Row],[TOTAL]]/Tabela13[[#This Row],[Km Rodado]],"")</f>
        <v/>
      </c>
    </row>
    <row r="1031" spans="1:28" hidden="1">
      <c r="A1031" s="30" t="s">
        <v>1606</v>
      </c>
      <c r="B1031" s="30" t="s">
        <v>1607</v>
      </c>
      <c r="C1031" s="30" t="s">
        <v>1197</v>
      </c>
      <c r="D1031" s="53">
        <v>45406</v>
      </c>
      <c r="E1031" s="53">
        <v>45411</v>
      </c>
      <c r="F1031" s="7" t="s">
        <v>422</v>
      </c>
      <c r="G1031" s="1" t="s">
        <v>58</v>
      </c>
      <c r="H1031" s="1" t="s">
        <v>1268</v>
      </c>
      <c r="I1031" s="351" t="s">
        <v>96</v>
      </c>
      <c r="J1031" s="1">
        <v>2</v>
      </c>
      <c r="K1031" s="1">
        <v>15</v>
      </c>
      <c r="L1031" s="1" t="s">
        <v>22</v>
      </c>
      <c r="M1031" s="1" t="s">
        <v>75</v>
      </c>
      <c r="N1031" s="1" t="s">
        <v>252</v>
      </c>
      <c r="O1031" s="1" t="s">
        <v>253</v>
      </c>
      <c r="P1031" s="1" t="s">
        <v>69</v>
      </c>
      <c r="Q1031" s="1" t="s">
        <v>77</v>
      </c>
      <c r="R1031" s="24" t="s">
        <v>547</v>
      </c>
      <c r="S1031" s="47">
        <v>98940</v>
      </c>
      <c r="T1031" s="47">
        <v>99067</v>
      </c>
      <c r="U1031" s="47"/>
      <c r="V1031" s="45" t="str">
        <f>IFERROR(IF(U1031-T1031 &lt;= 0, "", U1031-T1031), "")</f>
        <v/>
      </c>
      <c r="W1031" s="1" t="s">
        <v>333</v>
      </c>
      <c r="X1031" s="1" t="s">
        <v>155</v>
      </c>
      <c r="Y1031" s="258">
        <v>2011</v>
      </c>
      <c r="Z1031" s="233">
        <v>264.79000000000002</v>
      </c>
      <c r="AA1031" s="181">
        <f>Tabela13[[#This Row],[VALOR/UN]]*Tabela13[[#This Row],[QUAN]]</f>
        <v>529.58000000000004</v>
      </c>
      <c r="AB1031" s="251" t="str">
        <f>IFERROR(Tabela13[[#This Row],[TOTAL]]/Tabela13[[#This Row],[Km Rodado]],"")</f>
        <v/>
      </c>
    </row>
    <row r="1032" spans="1:28" hidden="1">
      <c r="A1032" s="30" t="s">
        <v>1608</v>
      </c>
      <c r="B1032" s="30" t="s">
        <v>1609</v>
      </c>
      <c r="C1032" s="30" t="s">
        <v>1197</v>
      </c>
      <c r="D1032" s="53">
        <v>45406</v>
      </c>
      <c r="E1032" s="53">
        <v>45411</v>
      </c>
      <c r="F1032" s="7" t="s">
        <v>422</v>
      </c>
      <c r="G1032" s="1" t="s">
        <v>58</v>
      </c>
      <c r="H1032" s="1" t="s">
        <v>1268</v>
      </c>
      <c r="I1032" s="351" t="s">
        <v>96</v>
      </c>
      <c r="J1032" s="1">
        <v>2</v>
      </c>
      <c r="K1032" s="1">
        <v>15</v>
      </c>
      <c r="L1032" s="1" t="s">
        <v>24</v>
      </c>
      <c r="M1032" s="1" t="s">
        <v>75</v>
      </c>
      <c r="N1032" s="1" t="s">
        <v>252</v>
      </c>
      <c r="O1032" s="1" t="s">
        <v>253</v>
      </c>
      <c r="P1032" s="1" t="s">
        <v>69</v>
      </c>
      <c r="Q1032" s="1" t="s">
        <v>77</v>
      </c>
      <c r="R1032" s="24" t="s">
        <v>547</v>
      </c>
      <c r="S1032" s="47">
        <v>98940</v>
      </c>
      <c r="T1032" s="47">
        <v>99067</v>
      </c>
      <c r="U1032" s="47"/>
      <c r="V1032" s="45" t="str">
        <f>IFERROR(IF(U1032-T1032 &lt;= 0, "", U1032-T1032), "")</f>
        <v/>
      </c>
      <c r="W1032" s="1" t="s">
        <v>333</v>
      </c>
      <c r="X1032" s="1" t="s">
        <v>155</v>
      </c>
      <c r="Y1032" s="258">
        <v>2011</v>
      </c>
      <c r="Z1032" s="233">
        <v>264.79000000000002</v>
      </c>
      <c r="AA1032" s="181">
        <f>Tabela13[[#This Row],[VALOR/UN]]*Tabela13[[#This Row],[QUAN]]</f>
        <v>529.58000000000004</v>
      </c>
      <c r="AB1032" s="251" t="str">
        <f>IFERROR(Tabela13[[#This Row],[TOTAL]]/Tabela13[[#This Row],[Km Rodado]],"")</f>
        <v/>
      </c>
    </row>
    <row r="1033" spans="1:28" hidden="1">
      <c r="A1033" s="30" t="s">
        <v>1610</v>
      </c>
      <c r="B1033" s="30" t="s">
        <v>1611</v>
      </c>
      <c r="C1033" s="30" t="s">
        <v>1197</v>
      </c>
      <c r="D1033" s="53">
        <v>45406</v>
      </c>
      <c r="E1033" s="53" t="s">
        <v>700</v>
      </c>
      <c r="F1033" s="7" t="s">
        <v>422</v>
      </c>
      <c r="G1033" s="1" t="s">
        <v>58</v>
      </c>
      <c r="H1033" s="1" t="s">
        <v>1444</v>
      </c>
      <c r="I1033" s="351" t="s">
        <v>99</v>
      </c>
      <c r="J1033" s="1">
        <v>2</v>
      </c>
      <c r="K1033" s="1">
        <v>15</v>
      </c>
      <c r="L1033" s="1" t="s">
        <v>22</v>
      </c>
      <c r="M1033" s="1" t="s">
        <v>75</v>
      </c>
      <c r="N1033" s="1" t="s">
        <v>252</v>
      </c>
      <c r="O1033" s="1" t="s">
        <v>253</v>
      </c>
      <c r="P1033" s="1" t="s">
        <v>69</v>
      </c>
      <c r="Q1033" s="1" t="s">
        <v>77</v>
      </c>
      <c r="R1033" s="24" t="s">
        <v>518</v>
      </c>
      <c r="S1033" s="47">
        <v>85000</v>
      </c>
      <c r="T1033" s="47" t="s">
        <v>700</v>
      </c>
      <c r="U1033" s="47"/>
      <c r="V1033" s="45" t="str">
        <f>IFERROR(IF(U1033-T1033 &lt;= 0, "", U1033-T1033), "")</f>
        <v/>
      </c>
      <c r="W1033" s="1" t="s">
        <v>333</v>
      </c>
      <c r="X1033" s="1" t="s">
        <v>155</v>
      </c>
      <c r="Y1033" s="258">
        <v>2011</v>
      </c>
      <c r="Z1033" s="233">
        <v>264.79000000000002</v>
      </c>
      <c r="AA1033" s="181">
        <f>Tabela13[[#This Row],[VALOR/UN]]*Tabela13[[#This Row],[QUAN]]</f>
        <v>529.58000000000004</v>
      </c>
      <c r="AB1033" s="251" t="str">
        <f>IFERROR(Tabela13[[#This Row],[TOTAL]]/Tabela13[[#This Row],[Km Rodado]],"")</f>
        <v/>
      </c>
    </row>
    <row r="1034" spans="1:28" hidden="1">
      <c r="A1034" s="30" t="s">
        <v>1612</v>
      </c>
      <c r="B1034" s="30" t="s">
        <v>1199</v>
      </c>
      <c r="C1034" s="30" t="s">
        <v>1197</v>
      </c>
      <c r="D1034" s="53">
        <v>45406</v>
      </c>
      <c r="E1034" s="53">
        <v>45407</v>
      </c>
      <c r="F1034" s="7" t="s">
        <v>422</v>
      </c>
      <c r="G1034" s="1" t="s">
        <v>58</v>
      </c>
      <c r="H1034" s="1" t="s">
        <v>1268</v>
      </c>
      <c r="I1034" s="351" t="s">
        <v>66</v>
      </c>
      <c r="J1034" s="1">
        <v>2</v>
      </c>
      <c r="K1034" s="1">
        <v>15</v>
      </c>
      <c r="L1034" s="1" t="s">
        <v>22</v>
      </c>
      <c r="M1034" s="1" t="s">
        <v>75</v>
      </c>
      <c r="N1034" s="1" t="s">
        <v>252</v>
      </c>
      <c r="O1034" s="1" t="s">
        <v>253</v>
      </c>
      <c r="P1034" s="1" t="s">
        <v>69</v>
      </c>
      <c r="Q1034" s="1" t="s">
        <v>77</v>
      </c>
      <c r="R1034" s="24" t="s">
        <v>882</v>
      </c>
      <c r="S1034" s="47">
        <v>80926</v>
      </c>
      <c r="T1034" s="47">
        <v>81231</v>
      </c>
      <c r="U1034" s="47"/>
      <c r="V1034" s="45" t="str">
        <f>IFERROR(IF(U1034-T1034 &lt;= 0, "", U1034-T1034), "")</f>
        <v/>
      </c>
      <c r="W1034" s="1" t="s">
        <v>333</v>
      </c>
      <c r="X1034" s="1" t="s">
        <v>155</v>
      </c>
      <c r="Y1034" s="258" t="s">
        <v>1613</v>
      </c>
      <c r="Z1034" s="233">
        <v>264.35000000000002</v>
      </c>
      <c r="AA1034" s="181">
        <f>Tabela13[[#This Row],[VALOR/UN]]*Tabela13[[#This Row],[QUAN]]</f>
        <v>528.70000000000005</v>
      </c>
      <c r="AB1034" s="251" t="str">
        <f>IFERROR(Tabela13[[#This Row],[TOTAL]]/Tabela13[[#This Row],[Km Rodado]],"")</f>
        <v/>
      </c>
    </row>
    <row r="1035" spans="1:28" hidden="1">
      <c r="A1035" s="30" t="s">
        <v>1614</v>
      </c>
      <c r="B1035" s="30" t="s">
        <v>1615</v>
      </c>
      <c r="C1035" s="30" t="s">
        <v>1197</v>
      </c>
      <c r="D1035" s="53">
        <v>45406</v>
      </c>
      <c r="E1035" s="53">
        <v>45407</v>
      </c>
      <c r="F1035" s="7" t="s">
        <v>422</v>
      </c>
      <c r="G1035" s="1" t="s">
        <v>58</v>
      </c>
      <c r="H1035" s="1" t="s">
        <v>1268</v>
      </c>
      <c r="I1035" s="351" t="s">
        <v>66</v>
      </c>
      <c r="J1035" s="1">
        <v>2</v>
      </c>
      <c r="K1035" s="1">
        <v>15</v>
      </c>
      <c r="L1035" s="1" t="s">
        <v>24</v>
      </c>
      <c r="M1035" s="1" t="s">
        <v>75</v>
      </c>
      <c r="N1035" s="1" t="s">
        <v>252</v>
      </c>
      <c r="O1035" s="1" t="s">
        <v>253</v>
      </c>
      <c r="P1035" s="1" t="s">
        <v>69</v>
      </c>
      <c r="Q1035" s="1" t="s">
        <v>77</v>
      </c>
      <c r="R1035" s="24" t="s">
        <v>882</v>
      </c>
      <c r="S1035" s="47">
        <v>80926</v>
      </c>
      <c r="T1035" s="47">
        <v>81231</v>
      </c>
      <c r="U1035" s="47"/>
      <c r="V1035" s="45" t="str">
        <f>IFERROR(IF(U1035-T1035 &lt;= 0, "", U1035-T1035), "")</f>
        <v/>
      </c>
      <c r="W1035" s="1" t="s">
        <v>333</v>
      </c>
      <c r="X1035" s="1" t="s">
        <v>155</v>
      </c>
      <c r="Y1035" s="258" t="s">
        <v>1613</v>
      </c>
      <c r="Z1035" s="233">
        <v>264.35000000000002</v>
      </c>
      <c r="AA1035" s="181">
        <f>Tabela13[[#This Row],[VALOR/UN]]*Tabela13[[#This Row],[QUAN]]</f>
        <v>528.70000000000005</v>
      </c>
      <c r="AB1035" s="251" t="str">
        <f>IFERROR(Tabela13[[#This Row],[TOTAL]]/Tabela13[[#This Row],[Km Rodado]],"")</f>
        <v/>
      </c>
    </row>
    <row r="1036" spans="1:28" hidden="1">
      <c r="A1036" s="30" t="s">
        <v>1616</v>
      </c>
      <c r="B1036" s="30" t="s">
        <v>1284</v>
      </c>
      <c r="C1036" s="186" t="s">
        <v>1197</v>
      </c>
      <c r="D1036" s="53">
        <v>45407</v>
      </c>
      <c r="E1036" s="53">
        <v>45407</v>
      </c>
      <c r="F1036" s="7" t="s">
        <v>422</v>
      </c>
      <c r="G1036" s="1" t="s">
        <v>58</v>
      </c>
      <c r="H1036" s="1" t="s">
        <v>1444</v>
      </c>
      <c r="I1036" s="351" t="s">
        <v>74</v>
      </c>
      <c r="J1036" s="1">
        <v>2</v>
      </c>
      <c r="K1036" s="1">
        <v>16</v>
      </c>
      <c r="L1036" s="1" t="s">
        <v>22</v>
      </c>
      <c r="M1036" s="1" t="s">
        <v>143</v>
      </c>
      <c r="N1036" s="1" t="s">
        <v>1540</v>
      </c>
      <c r="O1036" s="1" t="s">
        <v>1541</v>
      </c>
      <c r="P1036" s="1" t="s">
        <v>69</v>
      </c>
      <c r="Q1036" s="1" t="s">
        <v>144</v>
      </c>
      <c r="R1036" s="24" t="s">
        <v>472</v>
      </c>
      <c r="S1036" s="47">
        <v>120983</v>
      </c>
      <c r="T1036" s="47">
        <v>121703</v>
      </c>
      <c r="U1036" s="47"/>
      <c r="V1036" s="45" t="str">
        <f>IFERROR(IF(U1036-T1036 &lt;= 0, "", U1036-T1036), "")</f>
        <v/>
      </c>
      <c r="W1036" s="1" t="s">
        <v>333</v>
      </c>
      <c r="X1036" s="1" t="s">
        <v>194</v>
      </c>
      <c r="Y1036" s="258">
        <v>153049</v>
      </c>
      <c r="Z1036" s="233">
        <v>599</v>
      </c>
      <c r="AA1036" s="181">
        <f>Tabela13[[#This Row],[VALOR/UN]]*Tabela13[[#This Row],[QUAN]]</f>
        <v>1198</v>
      </c>
      <c r="AB1036" s="251" t="str">
        <f>IFERROR(Tabela13[[#This Row],[TOTAL]]/Tabela13[[#This Row],[Km Rodado]],"")</f>
        <v/>
      </c>
    </row>
    <row r="1037" spans="1:28" hidden="1">
      <c r="A1037" s="30">
        <v>1608</v>
      </c>
      <c r="B1037" s="30" t="s">
        <v>1599</v>
      </c>
      <c r="C1037" s="30" t="s">
        <v>1197</v>
      </c>
      <c r="D1037" s="53">
        <v>45407</v>
      </c>
      <c r="E1037" s="53" t="s">
        <v>700</v>
      </c>
      <c r="F1037" s="7" t="s">
        <v>422</v>
      </c>
      <c r="G1037" s="1" t="s">
        <v>58</v>
      </c>
      <c r="H1037" s="1" t="s">
        <v>1444</v>
      </c>
      <c r="I1037" s="351" t="s">
        <v>74</v>
      </c>
      <c r="J1037" s="1">
        <v>1</v>
      </c>
      <c r="K1037" s="1">
        <v>16</v>
      </c>
      <c r="L1037" s="1" t="s">
        <v>22</v>
      </c>
      <c r="M1037" s="1" t="s">
        <v>60</v>
      </c>
      <c r="N1037" s="1" t="s">
        <v>1235</v>
      </c>
      <c r="O1037" s="1" t="s">
        <v>1236</v>
      </c>
      <c r="P1037" s="1" t="s">
        <v>69</v>
      </c>
      <c r="Q1037" s="1" t="s">
        <v>1008</v>
      </c>
      <c r="R1037" s="24" t="s">
        <v>1617</v>
      </c>
      <c r="S1037" s="47">
        <v>38860</v>
      </c>
      <c r="T1037" s="47" t="s">
        <v>700</v>
      </c>
      <c r="U1037" s="47"/>
      <c r="V1037" s="45" t="str">
        <f>IFERROR(IF(U1037-T1037 &lt;= 0, "", U1037-T1037), "")</f>
        <v/>
      </c>
      <c r="W1037" s="1" t="s">
        <v>333</v>
      </c>
      <c r="X1037" s="1" t="s">
        <v>155</v>
      </c>
      <c r="Y1037" s="258">
        <v>1312</v>
      </c>
      <c r="Z1037" s="233">
        <v>506.33</v>
      </c>
      <c r="AA1037" s="181">
        <f>Tabela13[[#This Row],[VALOR/UN]]*Tabela13[[#This Row],[QUAN]]</f>
        <v>506.33</v>
      </c>
      <c r="AB1037" s="251" t="str">
        <f>IFERROR(Tabela13[[#This Row],[TOTAL]]/Tabela13[[#This Row],[Km Rodado]],"")</f>
        <v/>
      </c>
    </row>
    <row r="1038" spans="1:28" hidden="1">
      <c r="A1038" s="30">
        <v>1609</v>
      </c>
      <c r="B1038" s="30" t="s">
        <v>1599</v>
      </c>
      <c r="C1038" s="30" t="s">
        <v>1197</v>
      </c>
      <c r="D1038" s="53">
        <v>45408</v>
      </c>
      <c r="E1038" s="53">
        <v>45412</v>
      </c>
      <c r="F1038" s="7" t="s">
        <v>422</v>
      </c>
      <c r="G1038" s="1" t="s">
        <v>58</v>
      </c>
      <c r="H1038" s="1" t="s">
        <v>14</v>
      </c>
      <c r="I1038" s="351" t="s">
        <v>132</v>
      </c>
      <c r="J1038" s="1">
        <v>1</v>
      </c>
      <c r="K1038" s="1">
        <v>16</v>
      </c>
      <c r="L1038" s="1" t="s">
        <v>22</v>
      </c>
      <c r="M1038" s="1" t="s">
        <v>60</v>
      </c>
      <c r="N1038" s="1" t="s">
        <v>1235</v>
      </c>
      <c r="O1038" s="1" t="s">
        <v>1236</v>
      </c>
      <c r="P1038" s="1" t="s">
        <v>69</v>
      </c>
      <c r="Q1038" s="1" t="s">
        <v>1008</v>
      </c>
      <c r="R1038" s="24" t="s">
        <v>861</v>
      </c>
      <c r="S1038" s="47">
        <v>77473</v>
      </c>
      <c r="T1038" s="47">
        <v>77662</v>
      </c>
      <c r="U1038" s="47"/>
      <c r="V1038" s="45" t="str">
        <f>IFERROR(IF(U1038-T1038 &lt;= 0, "", U1038-T1038), "")</f>
        <v/>
      </c>
      <c r="W1038" s="1" t="s">
        <v>333</v>
      </c>
      <c r="X1038" s="1" t="s">
        <v>155</v>
      </c>
      <c r="Y1038" s="258">
        <v>1312</v>
      </c>
      <c r="Z1038" s="233">
        <v>506.33</v>
      </c>
      <c r="AA1038" s="181">
        <f>Tabela13[[#This Row],[VALOR/UN]]*Tabela13[[#This Row],[QUAN]]</f>
        <v>506.33</v>
      </c>
      <c r="AB1038" s="251" t="str">
        <f>IFERROR(Tabela13[[#This Row],[TOTAL]]/Tabela13[[#This Row],[Km Rodado]],"")</f>
        <v/>
      </c>
    </row>
    <row r="1039" spans="1:28" hidden="1">
      <c r="A1039" s="30" t="s">
        <v>1618</v>
      </c>
      <c r="B1039" s="30" t="s">
        <v>1619</v>
      </c>
      <c r="C1039" s="30" t="s">
        <v>1197</v>
      </c>
      <c r="D1039" s="53">
        <v>45411</v>
      </c>
      <c r="E1039" s="53">
        <v>45417</v>
      </c>
      <c r="F1039" s="7" t="s">
        <v>422</v>
      </c>
      <c r="G1039" s="1" t="s">
        <v>58</v>
      </c>
      <c r="H1039" s="1" t="s">
        <v>1268</v>
      </c>
      <c r="I1039" s="351" t="s">
        <v>107</v>
      </c>
      <c r="J1039" s="1">
        <v>2</v>
      </c>
      <c r="K1039" s="1">
        <v>14</v>
      </c>
      <c r="L1039" s="1" t="s">
        <v>22</v>
      </c>
      <c r="M1039" s="1" t="s">
        <v>84</v>
      </c>
      <c r="N1039" s="1" t="s">
        <v>396</v>
      </c>
      <c r="O1039" s="1" t="s">
        <v>1620</v>
      </c>
      <c r="P1039" s="1" t="s">
        <v>69</v>
      </c>
      <c r="Q1039" s="1" t="s">
        <v>87</v>
      </c>
      <c r="R1039" s="24" t="s">
        <v>241</v>
      </c>
      <c r="S1039" s="47">
        <v>134730</v>
      </c>
      <c r="T1039" s="47">
        <v>135569</v>
      </c>
      <c r="U1039" s="45">
        <v>177379</v>
      </c>
      <c r="V1039" s="45">
        <f>IFERROR(IF(U1039-T1039 &lt;= 0, "", U1039-T1039), "")</f>
        <v>41810</v>
      </c>
      <c r="W1039" s="1" t="s">
        <v>333</v>
      </c>
      <c r="X1039" s="1" t="s">
        <v>155</v>
      </c>
      <c r="Y1039" s="258">
        <v>1041</v>
      </c>
      <c r="Z1039" s="233">
        <v>262.36</v>
      </c>
      <c r="AA1039" s="181">
        <f>Tabela13[[#This Row],[VALOR/UN]]*Tabela13[[#This Row],[QUAN]]</f>
        <v>524.72</v>
      </c>
      <c r="AB1039" s="251">
        <f>IFERROR(Tabela13[[#This Row],[TOTAL]]/Tabela13[[#This Row],[Km Rodado]],"")</f>
        <v>1.2550107629753648E-2</v>
      </c>
    </row>
    <row r="1040" spans="1:28" hidden="1">
      <c r="A1040" s="30" t="s">
        <v>1621</v>
      </c>
      <c r="B1040" s="30" t="s">
        <v>1619</v>
      </c>
      <c r="C1040" s="30" t="s">
        <v>1197</v>
      </c>
      <c r="D1040" s="53">
        <v>45411</v>
      </c>
      <c r="E1040" s="53">
        <v>45414</v>
      </c>
      <c r="F1040" s="7" t="s">
        <v>422</v>
      </c>
      <c r="G1040" s="1" t="s">
        <v>58</v>
      </c>
      <c r="H1040" s="1" t="s">
        <v>1268</v>
      </c>
      <c r="I1040" s="351" t="s">
        <v>107</v>
      </c>
      <c r="J1040" s="1">
        <v>2</v>
      </c>
      <c r="K1040" s="1">
        <v>14</v>
      </c>
      <c r="L1040" s="1" t="s">
        <v>24</v>
      </c>
      <c r="M1040" s="1" t="s">
        <v>84</v>
      </c>
      <c r="N1040" s="1" t="s">
        <v>396</v>
      </c>
      <c r="O1040" s="1" t="s">
        <v>1620</v>
      </c>
      <c r="P1040" s="1" t="s">
        <v>69</v>
      </c>
      <c r="Q1040" s="1" t="s">
        <v>87</v>
      </c>
      <c r="R1040" s="24" t="s">
        <v>241</v>
      </c>
      <c r="S1040" s="47">
        <v>134730</v>
      </c>
      <c r="T1040" s="47">
        <v>135569</v>
      </c>
      <c r="U1040" s="45">
        <v>177379</v>
      </c>
      <c r="V1040" s="45">
        <f>IFERROR(IF(U1040-T1040 &lt;= 0, "", U1040-T1040), "")</f>
        <v>41810</v>
      </c>
      <c r="W1040" s="1" t="s">
        <v>333</v>
      </c>
      <c r="X1040" s="1" t="s">
        <v>155</v>
      </c>
      <c r="Y1040" s="258">
        <v>1041</v>
      </c>
      <c r="Z1040" s="233">
        <v>262.36</v>
      </c>
      <c r="AA1040" s="181">
        <f>Tabela13[[#This Row],[VALOR/UN]]*Tabela13[[#This Row],[QUAN]]</f>
        <v>524.72</v>
      </c>
      <c r="AB1040" s="251">
        <f>IFERROR(Tabela13[[#This Row],[TOTAL]]/Tabela13[[#This Row],[Km Rodado]],"")</f>
        <v>1.2550107629753648E-2</v>
      </c>
    </row>
    <row r="1041" spans="1:28" hidden="1">
      <c r="A1041" s="30" t="s">
        <v>1622</v>
      </c>
      <c r="B1041" s="30" t="s">
        <v>1623</v>
      </c>
      <c r="C1041" s="30" t="s">
        <v>1197</v>
      </c>
      <c r="D1041" s="53">
        <v>45411</v>
      </c>
      <c r="E1041" s="53" t="s">
        <v>700</v>
      </c>
      <c r="F1041" s="7" t="s">
        <v>422</v>
      </c>
      <c r="G1041" s="1" t="s">
        <v>58</v>
      </c>
      <c r="H1041" s="1" t="s">
        <v>1268</v>
      </c>
      <c r="I1041" s="351" t="s">
        <v>80</v>
      </c>
      <c r="J1041" s="1">
        <v>2</v>
      </c>
      <c r="K1041" s="1" t="s">
        <v>39</v>
      </c>
      <c r="L1041" s="1" t="s">
        <v>594</v>
      </c>
      <c r="M1041" s="1" t="s">
        <v>595</v>
      </c>
      <c r="N1041" s="1" t="s">
        <v>596</v>
      </c>
      <c r="O1041" s="1" t="s">
        <v>684</v>
      </c>
      <c r="P1041" s="1" t="s">
        <v>62</v>
      </c>
      <c r="Q1041" s="1" t="s">
        <v>1241</v>
      </c>
      <c r="R1041" s="24" t="s">
        <v>1242</v>
      </c>
      <c r="S1041" s="47">
        <v>226424</v>
      </c>
      <c r="T1041" s="47">
        <v>226424</v>
      </c>
      <c r="U1041" s="47">
        <v>297366</v>
      </c>
      <c r="V1041" s="45">
        <f>IFERROR(IF(U1041-T1041 &lt;= 0, "", U1041-T1041), "")</f>
        <v>70942</v>
      </c>
      <c r="W1041" s="1" t="s">
        <v>333</v>
      </c>
      <c r="X1041" s="1" t="s">
        <v>599</v>
      </c>
      <c r="Y1041" s="258">
        <v>54075</v>
      </c>
      <c r="Z1041" s="233">
        <v>550</v>
      </c>
      <c r="AA1041" s="181">
        <f>Tabela13[[#This Row],[VALOR/UN]]*Tabela13[[#This Row],[QUAN]]</f>
        <v>1100</v>
      </c>
      <c r="AB1041" s="251">
        <f>IFERROR(Tabela13[[#This Row],[TOTAL]]/Tabela13[[#This Row],[Km Rodado]],"")</f>
        <v>1.5505624312818923E-2</v>
      </c>
    </row>
    <row r="1042" spans="1:28" hidden="1">
      <c r="A1042" s="30" t="s">
        <v>1624</v>
      </c>
      <c r="B1042" s="30" t="s">
        <v>1015</v>
      </c>
      <c r="C1042" s="30" t="s">
        <v>1197</v>
      </c>
      <c r="D1042" s="53">
        <v>45411</v>
      </c>
      <c r="E1042" s="53" t="s">
        <v>700</v>
      </c>
      <c r="F1042" s="7" t="s">
        <v>422</v>
      </c>
      <c r="G1042" s="1" t="s">
        <v>58</v>
      </c>
      <c r="H1042" s="1" t="s">
        <v>1268</v>
      </c>
      <c r="I1042" s="351" t="s">
        <v>80</v>
      </c>
      <c r="J1042" s="1">
        <v>1</v>
      </c>
      <c r="K1042" s="1" t="s">
        <v>39</v>
      </c>
      <c r="L1042" s="1" t="s">
        <v>594</v>
      </c>
      <c r="M1042" s="1" t="s">
        <v>595</v>
      </c>
      <c r="N1042" s="1" t="s">
        <v>596</v>
      </c>
      <c r="O1042" s="1" t="s">
        <v>684</v>
      </c>
      <c r="P1042" s="1" t="s">
        <v>62</v>
      </c>
      <c r="Q1042" s="1" t="s">
        <v>1241</v>
      </c>
      <c r="R1042" s="156" t="s">
        <v>1242</v>
      </c>
      <c r="S1042" s="47">
        <v>226424</v>
      </c>
      <c r="T1042" s="47">
        <v>226424</v>
      </c>
      <c r="U1042" s="47">
        <v>297336</v>
      </c>
      <c r="V1042" s="45">
        <f>IFERROR(IF(U1042-T1042 &lt;= 0, "", U1042-T1042), "")</f>
        <v>70912</v>
      </c>
      <c r="W1042" s="1" t="s">
        <v>333</v>
      </c>
      <c r="X1042" s="1" t="s">
        <v>599</v>
      </c>
      <c r="Y1042" s="258">
        <v>54075</v>
      </c>
      <c r="Z1042" s="233">
        <v>550</v>
      </c>
      <c r="AA1042" s="181">
        <f>Tabela13[[#This Row],[VALOR/UN]]*Tabela13[[#This Row],[QUAN]]</f>
        <v>550</v>
      </c>
      <c r="AB1042" s="251">
        <f>IFERROR(Tabela13[[#This Row],[TOTAL]]/Tabela13[[#This Row],[Km Rodado]],"")</f>
        <v>7.7560920577617329E-3</v>
      </c>
    </row>
    <row r="1043" spans="1:28" hidden="1">
      <c r="A1043" s="30">
        <v>298</v>
      </c>
      <c r="B1043" s="30" t="s">
        <v>1212</v>
      </c>
      <c r="C1043" s="30" t="s">
        <v>1197</v>
      </c>
      <c r="D1043" s="53">
        <v>45411</v>
      </c>
      <c r="E1043" s="53" t="s">
        <v>700</v>
      </c>
      <c r="F1043" s="7" t="s">
        <v>422</v>
      </c>
      <c r="G1043" s="1" t="s">
        <v>58</v>
      </c>
      <c r="H1043" s="1" t="s">
        <v>1268</v>
      </c>
      <c r="I1043" s="351" t="s">
        <v>80</v>
      </c>
      <c r="J1043" s="1">
        <v>1</v>
      </c>
      <c r="K1043" s="1" t="s">
        <v>39</v>
      </c>
      <c r="L1043" s="1" t="s">
        <v>594</v>
      </c>
      <c r="M1043" s="1" t="s">
        <v>595</v>
      </c>
      <c r="N1043" s="1" t="s">
        <v>604</v>
      </c>
      <c r="O1043" s="1" t="s">
        <v>684</v>
      </c>
      <c r="P1043" s="1" t="s">
        <v>62</v>
      </c>
      <c r="Q1043" s="1" t="s">
        <v>1241</v>
      </c>
      <c r="R1043" s="156" t="s">
        <v>1242</v>
      </c>
      <c r="S1043" s="47">
        <v>226424</v>
      </c>
      <c r="T1043" s="47">
        <v>226424</v>
      </c>
      <c r="U1043" s="47">
        <v>297336</v>
      </c>
      <c r="V1043" s="45">
        <f>IFERROR(IF(U1043-T1043 &lt;= 0, "", U1043-T1043), "")</f>
        <v>70912</v>
      </c>
      <c r="W1043" s="1" t="s">
        <v>333</v>
      </c>
      <c r="X1043" s="1" t="s">
        <v>599</v>
      </c>
      <c r="Y1043" s="258" t="s">
        <v>1625</v>
      </c>
      <c r="Z1043" s="233">
        <v>550</v>
      </c>
      <c r="AA1043" s="181">
        <f>Tabela13[[#This Row],[VALOR/UN]]*Tabela13[[#This Row],[QUAN]]</f>
        <v>550</v>
      </c>
      <c r="AB1043" s="251">
        <f>IFERROR(Tabela13[[#This Row],[TOTAL]]/Tabela13[[#This Row],[Km Rodado]],"")</f>
        <v>7.7560920577617329E-3</v>
      </c>
    </row>
    <row r="1044" spans="1:28" hidden="1">
      <c r="A1044" s="30" t="s">
        <v>1626</v>
      </c>
      <c r="B1044" s="30" t="s">
        <v>1627</v>
      </c>
      <c r="C1044" s="30" t="s">
        <v>1197</v>
      </c>
      <c r="D1044" s="53">
        <v>45411</v>
      </c>
      <c r="E1044" s="53">
        <v>45414</v>
      </c>
      <c r="F1044" s="7" t="s">
        <v>422</v>
      </c>
      <c r="G1044" s="1" t="s">
        <v>58</v>
      </c>
      <c r="H1044" s="1" t="s">
        <v>1268</v>
      </c>
      <c r="I1044" s="351" t="s">
        <v>107</v>
      </c>
      <c r="J1044" s="1">
        <v>2</v>
      </c>
      <c r="K1044" s="1">
        <v>15</v>
      </c>
      <c r="L1044" s="1" t="s">
        <v>22</v>
      </c>
      <c r="M1044" s="1" t="s">
        <v>75</v>
      </c>
      <c r="N1044" s="1" t="s">
        <v>252</v>
      </c>
      <c r="O1044" s="1" t="s">
        <v>253</v>
      </c>
      <c r="P1044" s="1" t="s">
        <v>69</v>
      </c>
      <c r="Q1044" s="1" t="s">
        <v>77</v>
      </c>
      <c r="R1044" s="24" t="s">
        <v>555</v>
      </c>
      <c r="S1044" s="47">
        <v>122283</v>
      </c>
      <c r="T1044" s="47">
        <v>122325</v>
      </c>
      <c r="U1044" s="47"/>
      <c r="V1044" s="45" t="str">
        <f>IFERROR(IF(U1044-T1044 &lt;= 0, "", U1044-T1044), "")</f>
        <v/>
      </c>
      <c r="W1044" s="1" t="s">
        <v>333</v>
      </c>
      <c r="X1044" s="1" t="s">
        <v>155</v>
      </c>
      <c r="Y1044" s="258">
        <v>2011</v>
      </c>
      <c r="Z1044" s="233">
        <v>264.79000000000002</v>
      </c>
      <c r="AA1044" s="181">
        <f>Tabela13[[#This Row],[VALOR/UN]]*Tabela13[[#This Row],[QUAN]]</f>
        <v>529.58000000000004</v>
      </c>
      <c r="AB1044" s="251" t="str">
        <f>IFERROR(Tabela13[[#This Row],[TOTAL]]/Tabela13[[#This Row],[Km Rodado]],"")</f>
        <v/>
      </c>
    </row>
    <row r="1045" spans="1:28" hidden="1">
      <c r="A1045" s="30" t="s">
        <v>1628</v>
      </c>
      <c r="B1045" s="30" t="s">
        <v>1199</v>
      </c>
      <c r="C1045" s="30" t="s">
        <v>1197</v>
      </c>
      <c r="D1045" s="53">
        <v>45416</v>
      </c>
      <c r="E1045" s="53">
        <v>45455</v>
      </c>
      <c r="F1045" s="7" t="s">
        <v>57</v>
      </c>
      <c r="G1045" s="1" t="s">
        <v>58</v>
      </c>
      <c r="H1045" s="1" t="s">
        <v>1268</v>
      </c>
      <c r="I1045" s="351" t="s">
        <v>96</v>
      </c>
      <c r="J1045" s="1">
        <v>2</v>
      </c>
      <c r="K1045" s="1">
        <v>15</v>
      </c>
      <c r="L1045" s="1" t="s">
        <v>22</v>
      </c>
      <c r="M1045" s="1" t="s">
        <v>75</v>
      </c>
      <c r="N1045" s="1" t="s">
        <v>252</v>
      </c>
      <c r="O1045" s="1" t="s">
        <v>253</v>
      </c>
      <c r="P1045" s="1" t="s">
        <v>69</v>
      </c>
      <c r="Q1045" s="36" t="s">
        <v>77</v>
      </c>
      <c r="R1045" s="24" t="s">
        <v>572</v>
      </c>
      <c r="S1045" s="47">
        <v>95934</v>
      </c>
      <c r="T1045" s="47">
        <v>97527</v>
      </c>
      <c r="U1045" s="47"/>
      <c r="V1045" s="45" t="str">
        <f>IFERROR(IF(U1045-T1045 &lt;= 0, "", U1045-T1045), "")</f>
        <v/>
      </c>
      <c r="W1045" s="1" t="s">
        <v>333</v>
      </c>
      <c r="X1045" s="1" t="s">
        <v>155</v>
      </c>
      <c r="Y1045" s="258">
        <v>2169</v>
      </c>
      <c r="Z1045" s="233">
        <v>274.73</v>
      </c>
      <c r="AA1045" s="181">
        <f>Tabela13[[#This Row],[VALOR/UN]]*Tabela13[[#This Row],[QUAN]]</f>
        <v>549.46</v>
      </c>
      <c r="AB1045" s="251" t="str">
        <f>IFERROR(Tabela13[[#This Row],[TOTAL]]/Tabela13[[#This Row],[Km Rodado]],"")</f>
        <v/>
      </c>
    </row>
    <row r="1046" spans="1:28" hidden="1">
      <c r="A1046" s="30" t="s">
        <v>1629</v>
      </c>
      <c r="B1046" s="30" t="s">
        <v>1630</v>
      </c>
      <c r="C1046" s="30" t="s">
        <v>1197</v>
      </c>
      <c r="D1046" s="53">
        <v>45418</v>
      </c>
      <c r="E1046" s="53">
        <v>45418</v>
      </c>
      <c r="F1046" s="7" t="s">
        <v>422</v>
      </c>
      <c r="G1046" s="1" t="s">
        <v>58</v>
      </c>
      <c r="H1046" s="1" t="s">
        <v>1268</v>
      </c>
      <c r="I1046" s="351" t="s">
        <v>80</v>
      </c>
      <c r="J1046" s="1">
        <v>2</v>
      </c>
      <c r="K1046" s="1">
        <v>15</v>
      </c>
      <c r="L1046" s="1" t="s">
        <v>22</v>
      </c>
      <c r="M1046" s="1" t="s">
        <v>75</v>
      </c>
      <c r="N1046" s="1" t="s">
        <v>252</v>
      </c>
      <c r="O1046" s="1" t="s">
        <v>253</v>
      </c>
      <c r="P1046" s="1" t="s">
        <v>69</v>
      </c>
      <c r="Q1046" s="1" t="s">
        <v>77</v>
      </c>
      <c r="R1046" s="24" t="s">
        <v>551</v>
      </c>
      <c r="S1046" s="47">
        <v>74743</v>
      </c>
      <c r="T1046" s="47">
        <v>74743</v>
      </c>
      <c r="U1046" s="47"/>
      <c r="V1046" s="45" t="str">
        <f>IFERROR(IF(U1046-T1046 &lt;= 0, "", U1046-T1046), "")</f>
        <v/>
      </c>
      <c r="W1046" s="1" t="s">
        <v>333</v>
      </c>
      <c r="X1046" s="1" t="s">
        <v>155</v>
      </c>
      <c r="Y1046" s="258">
        <v>2011</v>
      </c>
      <c r="Z1046" s="233">
        <v>264.79000000000002</v>
      </c>
      <c r="AA1046" s="181">
        <f>Tabela13[[#This Row],[VALOR/UN]]*Tabela13[[#This Row],[QUAN]]</f>
        <v>529.58000000000004</v>
      </c>
      <c r="AB1046" s="251" t="str">
        <f>IFERROR(Tabela13[[#This Row],[TOTAL]]/Tabela13[[#This Row],[Km Rodado]],"")</f>
        <v/>
      </c>
    </row>
    <row r="1047" spans="1:28" hidden="1">
      <c r="A1047" s="30" t="s">
        <v>1631</v>
      </c>
      <c r="B1047" s="30" t="s">
        <v>1609</v>
      </c>
      <c r="C1047" s="30" t="s">
        <v>1197</v>
      </c>
      <c r="D1047" s="53">
        <v>45418</v>
      </c>
      <c r="E1047" s="53">
        <v>45420</v>
      </c>
      <c r="F1047" s="7" t="s">
        <v>573</v>
      </c>
      <c r="G1047" s="1" t="s">
        <v>58</v>
      </c>
      <c r="H1047" s="1" t="s">
        <v>1268</v>
      </c>
      <c r="I1047" s="351" t="s">
        <v>104</v>
      </c>
      <c r="J1047" s="1">
        <v>2</v>
      </c>
      <c r="K1047" s="1">
        <v>15</v>
      </c>
      <c r="L1047" s="1" t="s">
        <v>22</v>
      </c>
      <c r="M1047" s="1" t="s">
        <v>75</v>
      </c>
      <c r="N1047" s="1" t="s">
        <v>252</v>
      </c>
      <c r="O1047" s="1" t="s">
        <v>253</v>
      </c>
      <c r="P1047" s="1" t="s">
        <v>69</v>
      </c>
      <c r="Q1047" s="1" t="s">
        <v>77</v>
      </c>
      <c r="R1047" s="24" t="s">
        <v>574</v>
      </c>
      <c r="S1047" s="47">
        <v>105000</v>
      </c>
      <c r="T1047" s="47">
        <v>105100</v>
      </c>
      <c r="U1047" s="47"/>
      <c r="V1047" s="45" t="str">
        <f>IFERROR(IF(U1047-T1047 &lt;= 0, "", U1047-T1047), "")</f>
        <v/>
      </c>
      <c r="W1047" s="1" t="s">
        <v>333</v>
      </c>
      <c r="X1047" s="1" t="s">
        <v>155</v>
      </c>
      <c r="Y1047" s="258">
        <v>2011</v>
      </c>
      <c r="Z1047" s="233">
        <v>264.79000000000002</v>
      </c>
      <c r="AA1047" s="181">
        <f>Tabela13[[#This Row],[VALOR/UN]]*Tabela13[[#This Row],[QUAN]]</f>
        <v>529.58000000000004</v>
      </c>
      <c r="AB1047" s="251" t="str">
        <f>IFERROR(Tabela13[[#This Row],[TOTAL]]/Tabela13[[#This Row],[Km Rodado]],"")</f>
        <v/>
      </c>
    </row>
    <row r="1048" spans="1:28" hidden="1">
      <c r="A1048" s="30" t="s">
        <v>1632</v>
      </c>
      <c r="B1048" s="30" t="s">
        <v>1599</v>
      </c>
      <c r="C1048" s="30" t="s">
        <v>1197</v>
      </c>
      <c r="D1048" s="53">
        <v>45418</v>
      </c>
      <c r="E1048" s="53">
        <v>45432</v>
      </c>
      <c r="F1048" s="7" t="s">
        <v>573</v>
      </c>
      <c r="G1048" s="1" t="s">
        <v>58</v>
      </c>
      <c r="H1048" s="1" t="s">
        <v>1268</v>
      </c>
      <c r="I1048" s="351" t="s">
        <v>96</v>
      </c>
      <c r="J1048" s="1">
        <v>2</v>
      </c>
      <c r="K1048" s="1">
        <v>16</v>
      </c>
      <c r="L1048" s="1" t="s">
        <v>22</v>
      </c>
      <c r="M1048" s="1" t="s">
        <v>60</v>
      </c>
      <c r="N1048" s="1" t="s">
        <v>1235</v>
      </c>
      <c r="O1048" s="1" t="s">
        <v>1236</v>
      </c>
      <c r="P1048" s="1" t="s">
        <v>69</v>
      </c>
      <c r="Q1048" s="1" t="s">
        <v>1008</v>
      </c>
      <c r="R1048" s="24" t="s">
        <v>1501</v>
      </c>
      <c r="S1048" s="47">
        <v>51574</v>
      </c>
      <c r="T1048" s="47">
        <v>40627</v>
      </c>
      <c r="U1048" s="47"/>
      <c r="V1048" s="45" t="str">
        <f>IFERROR(IF(U1048-T1048 &lt;= 0, "", U1048-T1048), "")</f>
        <v/>
      </c>
      <c r="W1048" s="1" t="s">
        <v>333</v>
      </c>
      <c r="X1048" s="1" t="s">
        <v>155</v>
      </c>
      <c r="Y1048" s="258">
        <v>1312</v>
      </c>
      <c r="Z1048" s="233">
        <v>506.33</v>
      </c>
      <c r="AA1048" s="181">
        <f>Tabela13[[#This Row],[VALOR/UN]]*Tabela13[[#This Row],[QUAN]]</f>
        <v>1012.66</v>
      </c>
      <c r="AB1048" s="251" t="str">
        <f>IFERROR(Tabela13[[#This Row],[TOTAL]]/Tabela13[[#This Row],[Km Rodado]],"")</f>
        <v/>
      </c>
    </row>
    <row r="1049" spans="1:28" hidden="1">
      <c r="A1049" s="30" t="s">
        <v>1633</v>
      </c>
      <c r="B1049" s="30" t="s">
        <v>1599</v>
      </c>
      <c r="C1049" s="30" t="s">
        <v>1197</v>
      </c>
      <c r="D1049" s="53">
        <v>45418</v>
      </c>
      <c r="E1049" s="53">
        <v>45432</v>
      </c>
      <c r="F1049" s="7" t="s">
        <v>573</v>
      </c>
      <c r="G1049" s="1" t="s">
        <v>58</v>
      </c>
      <c r="H1049" s="1" t="s">
        <v>1268</v>
      </c>
      <c r="I1049" s="351" t="s">
        <v>96</v>
      </c>
      <c r="J1049" s="1">
        <v>2</v>
      </c>
      <c r="K1049" s="1">
        <v>16</v>
      </c>
      <c r="L1049" s="1" t="s">
        <v>24</v>
      </c>
      <c r="M1049" s="1" t="s">
        <v>60</v>
      </c>
      <c r="N1049" s="1" t="s">
        <v>1235</v>
      </c>
      <c r="O1049" s="1" t="s">
        <v>1236</v>
      </c>
      <c r="P1049" s="1" t="s">
        <v>69</v>
      </c>
      <c r="Q1049" s="1" t="s">
        <v>1008</v>
      </c>
      <c r="R1049" s="24" t="s">
        <v>1501</v>
      </c>
      <c r="S1049" s="47">
        <v>51574</v>
      </c>
      <c r="T1049" s="47">
        <v>40627</v>
      </c>
      <c r="U1049" s="47"/>
      <c r="V1049" s="45" t="str">
        <f>IFERROR(IF(U1049-T1049 &lt;= 0, "", U1049-T1049), "")</f>
        <v/>
      </c>
      <c r="W1049" s="1" t="s">
        <v>333</v>
      </c>
      <c r="X1049" s="1" t="s">
        <v>155</v>
      </c>
      <c r="Y1049" s="258">
        <v>1312</v>
      </c>
      <c r="Z1049" s="233">
        <v>506.33</v>
      </c>
      <c r="AA1049" s="181">
        <f>Tabela13[[#This Row],[VALOR/UN]]*Tabela13[[#This Row],[QUAN]]</f>
        <v>1012.66</v>
      </c>
      <c r="AB1049" s="251" t="str">
        <f>IFERROR(Tabela13[[#This Row],[TOTAL]]/Tabela13[[#This Row],[Km Rodado]],"")</f>
        <v/>
      </c>
    </row>
    <row r="1050" spans="1:28" hidden="1">
      <c r="A1050" s="30" t="s">
        <v>1634</v>
      </c>
      <c r="B1050" s="30" t="s">
        <v>1599</v>
      </c>
      <c r="C1050" s="30" t="s">
        <v>1197</v>
      </c>
      <c r="D1050" s="53">
        <v>45418</v>
      </c>
      <c r="E1050" s="53">
        <v>45429</v>
      </c>
      <c r="F1050" s="7" t="s">
        <v>573</v>
      </c>
      <c r="G1050" s="1" t="s">
        <v>58</v>
      </c>
      <c r="H1050" s="1" t="s">
        <v>1268</v>
      </c>
      <c r="I1050" s="351" t="s">
        <v>96</v>
      </c>
      <c r="J1050" s="1">
        <v>2</v>
      </c>
      <c r="K1050" s="1">
        <v>16</v>
      </c>
      <c r="L1050" s="1" t="s">
        <v>22</v>
      </c>
      <c r="M1050" s="1" t="s">
        <v>60</v>
      </c>
      <c r="N1050" s="1" t="s">
        <v>1235</v>
      </c>
      <c r="O1050" s="1" t="s">
        <v>1236</v>
      </c>
      <c r="P1050" s="1" t="s">
        <v>69</v>
      </c>
      <c r="Q1050" s="1" t="s">
        <v>1008</v>
      </c>
      <c r="R1050" s="24" t="s">
        <v>1437</v>
      </c>
      <c r="S1050" s="47">
        <v>61225</v>
      </c>
      <c r="T1050" s="47">
        <v>59227</v>
      </c>
      <c r="U1050" s="47"/>
      <c r="V1050" s="45" t="str">
        <f>IFERROR(IF(U1050-T1050 &lt;= 0, "", U1050-T1050), "")</f>
        <v/>
      </c>
      <c r="W1050" s="1" t="s">
        <v>333</v>
      </c>
      <c r="X1050" s="1" t="s">
        <v>155</v>
      </c>
      <c r="Y1050" s="258">
        <v>1312</v>
      </c>
      <c r="Z1050" s="233">
        <v>506.33</v>
      </c>
      <c r="AA1050" s="181">
        <f>Tabela13[[#This Row],[VALOR/UN]]*Tabela13[[#This Row],[QUAN]]</f>
        <v>1012.66</v>
      </c>
      <c r="AB1050" s="251" t="str">
        <f>IFERROR(Tabela13[[#This Row],[TOTAL]]/Tabela13[[#This Row],[Km Rodado]],"")</f>
        <v/>
      </c>
    </row>
    <row r="1051" spans="1:28" hidden="1">
      <c r="A1051" s="30" t="s">
        <v>1635</v>
      </c>
      <c r="B1051" s="30" t="s">
        <v>1599</v>
      </c>
      <c r="C1051" s="30" t="s">
        <v>1197</v>
      </c>
      <c r="D1051" s="53">
        <v>45420</v>
      </c>
      <c r="E1051" s="53" t="s">
        <v>700</v>
      </c>
      <c r="F1051" s="7" t="s">
        <v>573</v>
      </c>
      <c r="G1051" s="1" t="s">
        <v>58</v>
      </c>
      <c r="H1051" s="1" t="s">
        <v>1268</v>
      </c>
      <c r="I1051" s="351" t="s">
        <v>66</v>
      </c>
      <c r="J1051" s="1">
        <v>2</v>
      </c>
      <c r="K1051" s="1">
        <v>16</v>
      </c>
      <c r="L1051" s="1" t="s">
        <v>22</v>
      </c>
      <c r="M1051" s="1" t="s">
        <v>60</v>
      </c>
      <c r="N1051" s="1" t="s">
        <v>1235</v>
      </c>
      <c r="O1051" s="1" t="s">
        <v>1236</v>
      </c>
      <c r="P1051" s="1" t="s">
        <v>69</v>
      </c>
      <c r="Q1051" s="1" t="s">
        <v>1008</v>
      </c>
      <c r="R1051" s="24" t="s">
        <v>1636</v>
      </c>
      <c r="S1051" s="47">
        <v>22411</v>
      </c>
      <c r="T1051" s="47" t="s">
        <v>700</v>
      </c>
      <c r="U1051" s="47"/>
      <c r="V1051" s="45" t="str">
        <f>IFERROR(IF(U1051-T1051 &lt;= 0, "", U1051-T1051), "")</f>
        <v/>
      </c>
      <c r="W1051" s="1" t="s">
        <v>333</v>
      </c>
      <c r="X1051" s="1" t="s">
        <v>155</v>
      </c>
      <c r="Y1051" s="258">
        <v>1312</v>
      </c>
      <c r="Z1051" s="233">
        <v>506.33</v>
      </c>
      <c r="AA1051" s="181">
        <f>Tabela13[[#This Row],[VALOR/UN]]*Tabela13[[#This Row],[QUAN]]</f>
        <v>1012.66</v>
      </c>
      <c r="AB1051" s="251" t="str">
        <f>IFERROR(Tabela13[[#This Row],[TOTAL]]/Tabela13[[#This Row],[Km Rodado]],"")</f>
        <v/>
      </c>
    </row>
    <row r="1052" spans="1:28" hidden="1">
      <c r="A1052" s="30" t="s">
        <v>1637</v>
      </c>
      <c r="B1052" s="30" t="s">
        <v>1638</v>
      </c>
      <c r="C1052" s="30" t="s">
        <v>1197</v>
      </c>
      <c r="D1052" s="53">
        <v>45421</v>
      </c>
      <c r="E1052" s="53" t="s">
        <v>700</v>
      </c>
      <c r="F1052" s="7" t="s">
        <v>573</v>
      </c>
      <c r="G1052" s="1" t="s">
        <v>58</v>
      </c>
      <c r="H1052" s="1" t="s">
        <v>14</v>
      </c>
      <c r="I1052" s="351" t="s">
        <v>132</v>
      </c>
      <c r="J1052" s="1">
        <v>2</v>
      </c>
      <c r="K1052" s="1">
        <v>14</v>
      </c>
      <c r="L1052" s="1" t="s">
        <v>22</v>
      </c>
      <c r="M1052" s="1" t="s">
        <v>84</v>
      </c>
      <c r="N1052" s="1" t="s">
        <v>396</v>
      </c>
      <c r="O1052" s="1" t="s">
        <v>1620</v>
      </c>
      <c r="P1052" s="1" t="s">
        <v>69</v>
      </c>
      <c r="Q1052" s="1" t="s">
        <v>87</v>
      </c>
      <c r="R1052" s="24" t="s">
        <v>368</v>
      </c>
      <c r="S1052" s="47">
        <v>112148</v>
      </c>
      <c r="T1052" s="47" t="s">
        <v>700</v>
      </c>
      <c r="U1052" s="47"/>
      <c r="V1052" s="45" t="str">
        <f>IFERROR(IF(U1052-T1052 &lt;= 0, "", U1052-T1052), "")</f>
        <v/>
      </c>
      <c r="W1052" s="1" t="s">
        <v>333</v>
      </c>
      <c r="X1052" s="1" t="s">
        <v>155</v>
      </c>
      <c r="Y1052" s="258">
        <v>1041</v>
      </c>
      <c r="Z1052" s="233">
        <v>262.36</v>
      </c>
      <c r="AA1052" s="181">
        <f>Tabela13[[#This Row],[VALOR/UN]]*Tabela13[[#This Row],[QUAN]]</f>
        <v>524.72</v>
      </c>
      <c r="AB1052" s="251" t="str">
        <f>IFERROR(Tabela13[[#This Row],[TOTAL]]/Tabela13[[#This Row],[Km Rodado]],"")</f>
        <v/>
      </c>
    </row>
    <row r="1053" spans="1:28" hidden="1">
      <c r="A1053" s="30" t="s">
        <v>1639</v>
      </c>
      <c r="B1053" s="30" t="s">
        <v>1640</v>
      </c>
      <c r="C1053" s="30" t="s">
        <v>1197</v>
      </c>
      <c r="D1053" s="53">
        <v>45421</v>
      </c>
      <c r="E1053" s="53">
        <v>45433</v>
      </c>
      <c r="F1053" s="7" t="s">
        <v>573</v>
      </c>
      <c r="G1053" s="1" t="s">
        <v>58</v>
      </c>
      <c r="H1053" s="1" t="s">
        <v>14</v>
      </c>
      <c r="I1053" s="351" t="s">
        <v>132</v>
      </c>
      <c r="J1053" s="1">
        <v>2</v>
      </c>
      <c r="K1053" s="1">
        <v>14</v>
      </c>
      <c r="L1053" s="1" t="s">
        <v>22</v>
      </c>
      <c r="M1053" s="1" t="s">
        <v>84</v>
      </c>
      <c r="N1053" s="1" t="s">
        <v>396</v>
      </c>
      <c r="O1053" s="1" t="s">
        <v>1620</v>
      </c>
      <c r="P1053" s="1" t="s">
        <v>69</v>
      </c>
      <c r="Q1053" s="1" t="s">
        <v>87</v>
      </c>
      <c r="R1053" s="24" t="s">
        <v>1641</v>
      </c>
      <c r="S1053" s="47">
        <v>94142</v>
      </c>
      <c r="T1053" s="47">
        <v>95204</v>
      </c>
      <c r="U1053" s="47"/>
      <c r="V1053" s="45" t="str">
        <f>IFERROR(IF(U1053-T1053 &lt;= 0, "", U1053-T1053), "")</f>
        <v/>
      </c>
      <c r="W1053" s="1" t="s">
        <v>333</v>
      </c>
      <c r="X1053" s="1" t="s">
        <v>155</v>
      </c>
      <c r="Y1053" s="258">
        <v>1041</v>
      </c>
      <c r="Z1053" s="233">
        <v>262.36</v>
      </c>
      <c r="AA1053" s="181">
        <f>Tabela13[[#This Row],[VALOR/UN]]*Tabela13[[#This Row],[QUAN]]</f>
        <v>524.72</v>
      </c>
      <c r="AB1053" s="251" t="str">
        <f>IFERROR(Tabela13[[#This Row],[TOTAL]]/Tabela13[[#This Row],[Km Rodado]],"")</f>
        <v/>
      </c>
    </row>
    <row r="1054" spans="1:28" hidden="1">
      <c r="A1054" s="30" t="s">
        <v>1642</v>
      </c>
      <c r="B1054" s="30" t="s">
        <v>1499</v>
      </c>
      <c r="C1054" s="30" t="s">
        <v>1197</v>
      </c>
      <c r="D1054" s="53">
        <v>45422</v>
      </c>
      <c r="E1054" s="53" t="s">
        <v>700</v>
      </c>
      <c r="F1054" s="7" t="s">
        <v>573</v>
      </c>
      <c r="G1054" s="1" t="s">
        <v>58</v>
      </c>
      <c r="H1054" s="1" t="s">
        <v>1268</v>
      </c>
      <c r="I1054" s="351" t="s">
        <v>74</v>
      </c>
      <c r="J1054" s="1">
        <v>2</v>
      </c>
      <c r="K1054" s="1" t="s">
        <v>39</v>
      </c>
      <c r="L1054" s="1" t="s">
        <v>22</v>
      </c>
      <c r="M1054" s="1" t="s">
        <v>595</v>
      </c>
      <c r="N1054" s="1" t="s">
        <v>181</v>
      </c>
      <c r="O1054" s="1" t="s">
        <v>182</v>
      </c>
      <c r="P1054" s="1" t="s">
        <v>62</v>
      </c>
      <c r="Q1054" s="1" t="s">
        <v>657</v>
      </c>
      <c r="R1054" s="24" t="s">
        <v>987</v>
      </c>
      <c r="S1054" s="47">
        <v>320279</v>
      </c>
      <c r="T1054" s="47" t="s">
        <v>700</v>
      </c>
      <c r="U1054" s="47"/>
      <c r="V1054" s="45" t="str">
        <f>IFERROR(IF(U1054-T1054 &lt;= 0, "", U1054-T1054), "")</f>
        <v/>
      </c>
      <c r="W1054" s="1" t="s">
        <v>333</v>
      </c>
      <c r="X1054" s="1" t="s">
        <v>1038</v>
      </c>
      <c r="Y1054" s="258" t="s">
        <v>1038</v>
      </c>
      <c r="Z1054" s="169">
        <v>0</v>
      </c>
      <c r="AA1054" s="169">
        <v>0</v>
      </c>
      <c r="AB1054" s="251" t="str">
        <f>IFERROR(Tabela13[[#This Row],[TOTAL]]/Tabela13[[#This Row],[Km Rodado]],"")</f>
        <v/>
      </c>
    </row>
    <row r="1055" spans="1:28" hidden="1">
      <c r="A1055" s="30">
        <v>1695</v>
      </c>
      <c r="B1055" s="30" t="s">
        <v>1643</v>
      </c>
      <c r="C1055" s="30" t="s">
        <v>1197</v>
      </c>
      <c r="D1055" s="53">
        <v>45422</v>
      </c>
      <c r="E1055" s="53" t="s">
        <v>700</v>
      </c>
      <c r="F1055" s="7" t="s">
        <v>573</v>
      </c>
      <c r="G1055" s="1" t="s">
        <v>58</v>
      </c>
      <c r="H1055" s="1" t="s">
        <v>1268</v>
      </c>
      <c r="I1055" s="351" t="s">
        <v>74</v>
      </c>
      <c r="J1055" s="1">
        <v>1</v>
      </c>
      <c r="K1055" s="1">
        <v>15</v>
      </c>
      <c r="L1055" s="1" t="s">
        <v>380</v>
      </c>
      <c r="M1055" s="1" t="s">
        <v>75</v>
      </c>
      <c r="N1055" s="1" t="s">
        <v>153</v>
      </c>
      <c r="O1055" s="1" t="s">
        <v>474</v>
      </c>
      <c r="P1055" s="1" t="s">
        <v>69</v>
      </c>
      <c r="Q1055" s="1" t="s">
        <v>77</v>
      </c>
      <c r="R1055" s="24" t="s">
        <v>1077</v>
      </c>
      <c r="S1055" s="47">
        <v>81402</v>
      </c>
      <c r="T1055" s="47" t="s">
        <v>700</v>
      </c>
      <c r="U1055" s="47"/>
      <c r="V1055" s="45" t="str">
        <f>IFERROR(IF(U1055-T1055 &lt;= 0, "", U1055-T1055), "")</f>
        <v/>
      </c>
      <c r="W1055" s="1" t="s">
        <v>333</v>
      </c>
      <c r="X1055" s="1" t="s">
        <v>58</v>
      </c>
      <c r="Y1055" s="258" t="s">
        <v>151</v>
      </c>
      <c r="Z1055" s="169">
        <v>0</v>
      </c>
      <c r="AA1055" s="169">
        <f>Tabela13[[#This Row],[VALOR/UN]]*Tabela13[[#This Row],[QUAN]]</f>
        <v>0</v>
      </c>
      <c r="AB1055" s="251" t="str">
        <f>IFERROR(Tabela13[[#This Row],[TOTAL]]/Tabela13[[#This Row],[Km Rodado]],"")</f>
        <v/>
      </c>
    </row>
    <row r="1056" spans="1:28" hidden="1">
      <c r="A1056" s="30" t="s">
        <v>1644</v>
      </c>
      <c r="B1056" s="30" t="s">
        <v>1645</v>
      </c>
      <c r="C1056" s="30" t="s">
        <v>1197</v>
      </c>
      <c r="D1056" s="53">
        <v>45425</v>
      </c>
      <c r="E1056" s="53" t="s">
        <v>700</v>
      </c>
      <c r="F1056" s="7" t="s">
        <v>573</v>
      </c>
      <c r="G1056" s="1" t="s">
        <v>58</v>
      </c>
      <c r="H1056" s="1" t="s">
        <v>1268</v>
      </c>
      <c r="I1056" s="351" t="s">
        <v>96</v>
      </c>
      <c r="J1056" s="1">
        <v>2</v>
      </c>
      <c r="K1056" s="1">
        <v>14</v>
      </c>
      <c r="L1056" s="1" t="s">
        <v>22</v>
      </c>
      <c r="M1056" s="1" t="s">
        <v>84</v>
      </c>
      <c r="N1056" s="1" t="s">
        <v>396</v>
      </c>
      <c r="O1056" s="1" t="s">
        <v>1620</v>
      </c>
      <c r="P1056" s="1" t="s">
        <v>69</v>
      </c>
      <c r="Q1056" s="1" t="s">
        <v>87</v>
      </c>
      <c r="R1056" s="24" t="s">
        <v>416</v>
      </c>
      <c r="S1056" s="47">
        <v>84912</v>
      </c>
      <c r="T1056" s="47" t="s">
        <v>700</v>
      </c>
      <c r="U1056" s="47"/>
      <c r="V1056" s="45" t="str">
        <f>IFERROR(IF(U1056-T1056 &lt;= 0, "", U1056-T1056), "")</f>
        <v/>
      </c>
      <c r="W1056" s="1" t="s">
        <v>333</v>
      </c>
      <c r="X1056" s="1" t="s">
        <v>155</v>
      </c>
      <c r="Y1056" s="258">
        <v>1041</v>
      </c>
      <c r="Z1056" s="233">
        <v>262.36</v>
      </c>
      <c r="AA1056" s="181">
        <f>Tabela13[[#This Row],[VALOR/UN]]*Tabela13[[#This Row],[QUAN]]</f>
        <v>524.72</v>
      </c>
      <c r="AB1056" s="251" t="str">
        <f>IFERROR(Tabela13[[#This Row],[TOTAL]]/Tabela13[[#This Row],[Km Rodado]],"")</f>
        <v/>
      </c>
    </row>
    <row r="1057" spans="1:28" hidden="1">
      <c r="A1057" s="30" t="s">
        <v>1646</v>
      </c>
      <c r="B1057" s="30" t="s">
        <v>1619</v>
      </c>
      <c r="C1057" s="30" t="s">
        <v>1197</v>
      </c>
      <c r="D1057" s="53">
        <v>45425</v>
      </c>
      <c r="E1057" s="53">
        <v>45436</v>
      </c>
      <c r="F1057" s="7" t="s">
        <v>573</v>
      </c>
      <c r="G1057" s="1" t="s">
        <v>58</v>
      </c>
      <c r="H1057" s="1" t="s">
        <v>1268</v>
      </c>
      <c r="I1057" s="351" t="s">
        <v>99</v>
      </c>
      <c r="J1057" s="1">
        <v>2</v>
      </c>
      <c r="K1057" s="1">
        <v>14</v>
      </c>
      <c r="L1057" s="1" t="s">
        <v>22</v>
      </c>
      <c r="M1057" s="1" t="s">
        <v>84</v>
      </c>
      <c r="N1057" s="1" t="s">
        <v>396</v>
      </c>
      <c r="O1057" s="1" t="s">
        <v>1620</v>
      </c>
      <c r="P1057" s="1" t="s">
        <v>69</v>
      </c>
      <c r="Q1057" s="1" t="s">
        <v>87</v>
      </c>
      <c r="R1057" s="24" t="s">
        <v>114</v>
      </c>
      <c r="S1057" s="47">
        <v>140200</v>
      </c>
      <c r="T1057" s="47" t="s">
        <v>700</v>
      </c>
      <c r="U1057" s="47"/>
      <c r="V1057" s="45" t="str">
        <f>IFERROR(IF(U1057-T1057 &lt;= 0, "", U1057-T1057), "")</f>
        <v/>
      </c>
      <c r="W1057" s="1" t="s">
        <v>333</v>
      </c>
      <c r="X1057" s="1" t="s">
        <v>155</v>
      </c>
      <c r="Y1057" s="258" t="s">
        <v>1647</v>
      </c>
      <c r="Z1057" s="233">
        <v>262.35000000000002</v>
      </c>
      <c r="AA1057" s="181">
        <f>Tabela13[[#This Row],[VALOR/UN]]*Tabela13[[#This Row],[QUAN]]</f>
        <v>524.70000000000005</v>
      </c>
      <c r="AB1057" s="251" t="str">
        <f>IFERROR(Tabela13[[#This Row],[TOTAL]]/Tabela13[[#This Row],[Km Rodado]],"")</f>
        <v/>
      </c>
    </row>
    <row r="1058" spans="1:28" hidden="1">
      <c r="A1058" s="30" t="s">
        <v>1648</v>
      </c>
      <c r="B1058" s="30" t="s">
        <v>1599</v>
      </c>
      <c r="C1058" s="30" t="s">
        <v>1197</v>
      </c>
      <c r="D1058" s="53">
        <v>45426</v>
      </c>
      <c r="E1058" s="53">
        <v>45432</v>
      </c>
      <c r="F1058" s="7" t="s">
        <v>573</v>
      </c>
      <c r="G1058" s="1" t="s">
        <v>58</v>
      </c>
      <c r="H1058" s="1" t="s">
        <v>1268</v>
      </c>
      <c r="I1058" s="351" t="s">
        <v>104</v>
      </c>
      <c r="J1058" s="1">
        <v>2</v>
      </c>
      <c r="K1058" s="1">
        <v>16</v>
      </c>
      <c r="L1058" s="1" t="s">
        <v>22</v>
      </c>
      <c r="M1058" s="1" t="s">
        <v>60</v>
      </c>
      <c r="N1058" s="1" t="s">
        <v>1235</v>
      </c>
      <c r="O1058" s="1" t="s">
        <v>1236</v>
      </c>
      <c r="P1058" s="1" t="s">
        <v>69</v>
      </c>
      <c r="Q1058" s="1" t="s">
        <v>1008</v>
      </c>
      <c r="R1058" s="24" t="s">
        <v>239</v>
      </c>
      <c r="S1058" s="47">
        <v>176500</v>
      </c>
      <c r="T1058" s="47">
        <v>177587</v>
      </c>
      <c r="U1058" s="47"/>
      <c r="V1058" s="45" t="str">
        <f>IFERROR(IF(U1058-T1058 &lt;= 0, "", U1058-T1058), "")</f>
        <v/>
      </c>
      <c r="W1058" s="1" t="s">
        <v>333</v>
      </c>
      <c r="X1058" s="1" t="s">
        <v>155</v>
      </c>
      <c r="Y1058" s="258">
        <v>1312</v>
      </c>
      <c r="Z1058" s="233">
        <v>503.66</v>
      </c>
      <c r="AA1058" s="181">
        <f>Tabela13[[#This Row],[VALOR/UN]]*Tabela13[[#This Row],[QUAN]]</f>
        <v>1007.32</v>
      </c>
      <c r="AB1058" s="251" t="str">
        <f>IFERROR(Tabela13[[#This Row],[TOTAL]]/Tabela13[[#This Row],[Km Rodado]],"")</f>
        <v/>
      </c>
    </row>
    <row r="1059" spans="1:28" hidden="1">
      <c r="A1059" s="30" t="s">
        <v>1649</v>
      </c>
      <c r="B1059" s="30" t="s">
        <v>1599</v>
      </c>
      <c r="C1059" s="30" t="s">
        <v>1197</v>
      </c>
      <c r="D1059" s="53">
        <v>45426</v>
      </c>
      <c r="E1059" s="53">
        <v>45432</v>
      </c>
      <c r="F1059" s="7" t="s">
        <v>573</v>
      </c>
      <c r="G1059" s="1" t="s">
        <v>58</v>
      </c>
      <c r="H1059" s="1" t="s">
        <v>1268</v>
      </c>
      <c r="I1059" s="351" t="s">
        <v>104</v>
      </c>
      <c r="J1059" s="1">
        <v>2</v>
      </c>
      <c r="K1059" s="1">
        <v>16</v>
      </c>
      <c r="L1059" s="1" t="s">
        <v>24</v>
      </c>
      <c r="M1059" s="1" t="s">
        <v>60</v>
      </c>
      <c r="N1059" s="1" t="s">
        <v>1235</v>
      </c>
      <c r="O1059" s="1" t="s">
        <v>1236</v>
      </c>
      <c r="P1059" s="1" t="s">
        <v>69</v>
      </c>
      <c r="Q1059" s="1" t="s">
        <v>1008</v>
      </c>
      <c r="R1059" s="24" t="s">
        <v>1650</v>
      </c>
      <c r="S1059" s="47">
        <v>176500</v>
      </c>
      <c r="T1059" s="47">
        <v>177587</v>
      </c>
      <c r="U1059" s="47"/>
      <c r="V1059" s="45" t="str">
        <f>IFERROR(IF(U1059-T1059 &lt;= 0, "", U1059-T1059), "")</f>
        <v/>
      </c>
      <c r="W1059" s="1" t="s">
        <v>333</v>
      </c>
      <c r="X1059" s="1" t="s">
        <v>155</v>
      </c>
      <c r="Y1059" s="258">
        <v>1312</v>
      </c>
      <c r="Z1059" s="233">
        <v>506.33</v>
      </c>
      <c r="AA1059" s="181">
        <f>Tabela13[[#This Row],[VALOR/UN]]*Tabela13[[#This Row],[QUAN]]</f>
        <v>1012.66</v>
      </c>
      <c r="AB1059" s="251" t="str">
        <f>IFERROR(Tabela13[[#This Row],[TOTAL]]/Tabela13[[#This Row],[Km Rodado]],"")</f>
        <v/>
      </c>
    </row>
    <row r="1060" spans="1:28" hidden="1">
      <c r="A1060" s="30" t="s">
        <v>1651</v>
      </c>
      <c r="B1060" s="30" t="s">
        <v>1407</v>
      </c>
      <c r="C1060" s="30" t="s">
        <v>1197</v>
      </c>
      <c r="D1060" s="53">
        <v>45426</v>
      </c>
      <c r="E1060" s="53">
        <v>45433</v>
      </c>
      <c r="F1060" s="7" t="s">
        <v>573</v>
      </c>
      <c r="G1060" s="1" t="s">
        <v>58</v>
      </c>
      <c r="H1060" s="1" t="s">
        <v>1268</v>
      </c>
      <c r="I1060" s="351" t="s">
        <v>66</v>
      </c>
      <c r="J1060" s="1">
        <v>2</v>
      </c>
      <c r="K1060" s="1">
        <v>15</v>
      </c>
      <c r="L1060" s="1" t="s">
        <v>24</v>
      </c>
      <c r="M1060" s="1" t="s">
        <v>75</v>
      </c>
      <c r="N1060" s="1" t="s">
        <v>252</v>
      </c>
      <c r="O1060" s="1" t="s">
        <v>253</v>
      </c>
      <c r="P1060" s="1" t="s">
        <v>69</v>
      </c>
      <c r="Q1060" s="36" t="s">
        <v>77</v>
      </c>
      <c r="R1060" s="24" t="s">
        <v>420</v>
      </c>
      <c r="S1060" s="47">
        <v>145101</v>
      </c>
      <c r="T1060" s="47">
        <v>145500</v>
      </c>
      <c r="U1060" s="47"/>
      <c r="V1060" s="45" t="str">
        <f>IFERROR(IF(U1060-T1060 &lt;= 0, "", U1060-T1060), "")</f>
        <v/>
      </c>
      <c r="W1060" s="1" t="s">
        <v>333</v>
      </c>
      <c r="X1060" s="1" t="s">
        <v>155</v>
      </c>
      <c r="Y1060" s="258">
        <v>2011</v>
      </c>
      <c r="Z1060" s="233">
        <v>264.79000000000002</v>
      </c>
      <c r="AA1060" s="181">
        <f>Tabela13[[#This Row],[VALOR/UN]]*Tabela13[[#This Row],[QUAN]]</f>
        <v>529.58000000000004</v>
      </c>
      <c r="AB1060" s="251" t="str">
        <f>IFERROR(Tabela13[[#This Row],[TOTAL]]/Tabela13[[#This Row],[Km Rodado]],"")</f>
        <v/>
      </c>
    </row>
    <row r="1061" spans="1:28" hidden="1">
      <c r="A1061" s="30" t="s">
        <v>1652</v>
      </c>
      <c r="B1061" s="30" t="s">
        <v>1459</v>
      </c>
      <c r="C1061" s="30" t="s">
        <v>1197</v>
      </c>
      <c r="D1061" s="53">
        <v>45426</v>
      </c>
      <c r="E1061" s="53">
        <v>45433</v>
      </c>
      <c r="F1061" s="7" t="s">
        <v>573</v>
      </c>
      <c r="G1061" s="1" t="s">
        <v>58</v>
      </c>
      <c r="H1061" s="1" t="s">
        <v>1268</v>
      </c>
      <c r="I1061" s="351" t="s">
        <v>66</v>
      </c>
      <c r="J1061" s="1">
        <v>2</v>
      </c>
      <c r="K1061" s="1">
        <v>15</v>
      </c>
      <c r="L1061" s="1" t="s">
        <v>22</v>
      </c>
      <c r="M1061" s="1" t="s">
        <v>75</v>
      </c>
      <c r="N1061" s="1" t="s">
        <v>252</v>
      </c>
      <c r="O1061" s="1" t="s">
        <v>253</v>
      </c>
      <c r="P1061" s="1" t="s">
        <v>69</v>
      </c>
      <c r="Q1061" s="36" t="s">
        <v>77</v>
      </c>
      <c r="R1061" s="24" t="s">
        <v>420</v>
      </c>
      <c r="S1061" s="47">
        <v>145101</v>
      </c>
      <c r="T1061" s="47">
        <v>145500</v>
      </c>
      <c r="U1061" s="47"/>
      <c r="V1061" s="45" t="str">
        <f>IFERROR(IF(U1061-T1061 &lt;= 0, "", U1061-T1061), "")</f>
        <v/>
      </c>
      <c r="W1061" s="1" t="s">
        <v>333</v>
      </c>
      <c r="X1061" s="1" t="s">
        <v>155</v>
      </c>
      <c r="Y1061" s="258">
        <v>2011</v>
      </c>
      <c r="Z1061" s="233">
        <v>264.79000000000002</v>
      </c>
      <c r="AA1061" s="181">
        <f>Tabela13[[#This Row],[VALOR/UN]]*Tabela13[[#This Row],[QUAN]]</f>
        <v>529.58000000000004</v>
      </c>
      <c r="AB1061" s="251" t="str">
        <f>IFERROR(Tabela13[[#This Row],[TOTAL]]/Tabela13[[#This Row],[Km Rodado]],"")</f>
        <v/>
      </c>
    </row>
    <row r="1062" spans="1:28" hidden="1">
      <c r="A1062" s="30" t="s">
        <v>1653</v>
      </c>
      <c r="B1062" s="30" t="s">
        <v>1316</v>
      </c>
      <c r="C1062" s="30" t="s">
        <v>1197</v>
      </c>
      <c r="D1062" s="53">
        <v>45428</v>
      </c>
      <c r="E1062" s="53">
        <v>45434</v>
      </c>
      <c r="F1062" s="7" t="s">
        <v>573</v>
      </c>
      <c r="G1062" s="1" t="s">
        <v>58</v>
      </c>
      <c r="H1062" s="1" t="s">
        <v>14</v>
      </c>
      <c r="I1062" s="351" t="s">
        <v>132</v>
      </c>
      <c r="J1062" s="1">
        <v>2</v>
      </c>
      <c r="K1062" s="1">
        <v>16</v>
      </c>
      <c r="L1062" s="1" t="s">
        <v>22</v>
      </c>
      <c r="M1062" s="1" t="s">
        <v>60</v>
      </c>
      <c r="N1062" s="1" t="s">
        <v>85</v>
      </c>
      <c r="O1062" s="1" t="s">
        <v>86</v>
      </c>
      <c r="P1062" s="1" t="s">
        <v>69</v>
      </c>
      <c r="Q1062" s="1" t="s">
        <v>1008</v>
      </c>
      <c r="R1062" s="205" t="s">
        <v>1654</v>
      </c>
      <c r="S1062" s="47">
        <v>19845</v>
      </c>
      <c r="T1062" s="47">
        <v>19847</v>
      </c>
      <c r="U1062" s="47"/>
      <c r="V1062" s="45" t="str">
        <f>IFERROR(IF(U1062-T1062 &lt;= 0, "", U1062-T1062), "")</f>
        <v/>
      </c>
      <c r="W1062" s="1" t="s">
        <v>333</v>
      </c>
      <c r="X1062" s="1" t="s">
        <v>155</v>
      </c>
      <c r="Y1062" s="258">
        <v>2091</v>
      </c>
      <c r="Z1062" s="233">
        <v>690.58</v>
      </c>
      <c r="AA1062" s="181">
        <f>Tabela13[[#This Row],[VALOR/UN]]*Tabela13[[#This Row],[QUAN]]</f>
        <v>1381.16</v>
      </c>
      <c r="AB1062" s="251" t="str">
        <f>IFERROR(Tabela13[[#This Row],[TOTAL]]/Tabela13[[#This Row],[Km Rodado]],"")</f>
        <v/>
      </c>
    </row>
    <row r="1063" spans="1:28" hidden="1">
      <c r="A1063" s="30" t="s">
        <v>1655</v>
      </c>
      <c r="B1063" s="30" t="s">
        <v>1316</v>
      </c>
      <c r="C1063" s="30" t="s">
        <v>1197</v>
      </c>
      <c r="D1063" s="53">
        <v>45428</v>
      </c>
      <c r="E1063" s="53">
        <v>45434</v>
      </c>
      <c r="F1063" s="7" t="s">
        <v>573</v>
      </c>
      <c r="G1063" s="1" t="s">
        <v>58</v>
      </c>
      <c r="H1063" s="1" t="s">
        <v>14</v>
      </c>
      <c r="I1063" s="351" t="s">
        <v>132</v>
      </c>
      <c r="J1063" s="1">
        <v>2</v>
      </c>
      <c r="K1063" s="1">
        <v>16</v>
      </c>
      <c r="L1063" s="1" t="s">
        <v>24</v>
      </c>
      <c r="M1063" s="1" t="s">
        <v>60</v>
      </c>
      <c r="N1063" s="1" t="s">
        <v>85</v>
      </c>
      <c r="O1063" s="1" t="s">
        <v>86</v>
      </c>
      <c r="P1063" s="1" t="s">
        <v>69</v>
      </c>
      <c r="Q1063" s="1" t="s">
        <v>1008</v>
      </c>
      <c r="R1063" s="205" t="s">
        <v>1654</v>
      </c>
      <c r="S1063" s="47">
        <v>19845</v>
      </c>
      <c r="T1063" s="47">
        <v>19847</v>
      </c>
      <c r="U1063" s="47"/>
      <c r="V1063" s="45" t="str">
        <f>IFERROR(IF(U1063-T1063 &lt;= 0, "", U1063-T1063), "")</f>
        <v/>
      </c>
      <c r="W1063" s="1" t="s">
        <v>333</v>
      </c>
      <c r="X1063" s="1" t="s">
        <v>155</v>
      </c>
      <c r="Y1063" s="258">
        <v>2091</v>
      </c>
      <c r="Z1063" s="233">
        <v>690.58</v>
      </c>
      <c r="AA1063" s="181">
        <f>Tabela13[[#This Row],[VALOR/UN]]*Tabela13[[#This Row],[QUAN]]</f>
        <v>1381.16</v>
      </c>
      <c r="AB1063" s="251" t="str">
        <f>IFERROR(Tabela13[[#This Row],[TOTAL]]/Tabela13[[#This Row],[Km Rodado]],"")</f>
        <v/>
      </c>
    </row>
    <row r="1064" spans="1:28" hidden="1">
      <c r="A1064" s="30" t="s">
        <v>1656</v>
      </c>
      <c r="B1064" s="30" t="s">
        <v>1657</v>
      </c>
      <c r="C1064" s="30" t="s">
        <v>1197</v>
      </c>
      <c r="D1064" s="53">
        <v>45428</v>
      </c>
      <c r="E1064" s="53" t="s">
        <v>700</v>
      </c>
      <c r="F1064" s="7" t="s">
        <v>573</v>
      </c>
      <c r="G1064" s="1" t="s">
        <v>58</v>
      </c>
      <c r="H1064" s="1" t="s">
        <v>1444</v>
      </c>
      <c r="I1064" s="351" t="s">
        <v>99</v>
      </c>
      <c r="J1064" s="1">
        <v>2</v>
      </c>
      <c r="K1064" s="1">
        <v>14</v>
      </c>
      <c r="L1064" s="1" t="s">
        <v>22</v>
      </c>
      <c r="M1064" s="1" t="s">
        <v>84</v>
      </c>
      <c r="N1064" s="1" t="s">
        <v>396</v>
      </c>
      <c r="O1064" s="1" t="s">
        <v>1620</v>
      </c>
      <c r="P1064" s="1" t="s">
        <v>69</v>
      </c>
      <c r="Q1064" s="36" t="s">
        <v>87</v>
      </c>
      <c r="R1064" s="24" t="s">
        <v>120</v>
      </c>
      <c r="S1064" s="47">
        <v>178000</v>
      </c>
      <c r="T1064" s="47" t="s">
        <v>700</v>
      </c>
      <c r="U1064" s="47"/>
      <c r="V1064" s="45" t="str">
        <f>IFERROR(IF(U1064-T1064 &lt;= 0, "", U1064-T1064), "")</f>
        <v/>
      </c>
      <c r="W1064" s="1" t="s">
        <v>333</v>
      </c>
      <c r="X1064" s="1" t="s">
        <v>155</v>
      </c>
      <c r="Y1064" s="258" t="s">
        <v>1647</v>
      </c>
      <c r="Z1064" s="233">
        <v>262.35000000000002</v>
      </c>
      <c r="AA1064" s="181">
        <f>Tabela13[[#This Row],[VALOR/UN]]*Tabela13[[#This Row],[QUAN]]</f>
        <v>524.70000000000005</v>
      </c>
      <c r="AB1064" s="251" t="str">
        <f>IFERROR(Tabela13[[#This Row],[TOTAL]]/Tabela13[[#This Row],[Km Rodado]],"")</f>
        <v/>
      </c>
    </row>
    <row r="1065" spans="1:28" hidden="1">
      <c r="A1065" s="30" t="s">
        <v>1658</v>
      </c>
      <c r="B1065" s="30" t="s">
        <v>1659</v>
      </c>
      <c r="C1065" s="30" t="s">
        <v>1197</v>
      </c>
      <c r="D1065" s="53">
        <v>45428</v>
      </c>
      <c r="E1065" s="53">
        <v>45435</v>
      </c>
      <c r="F1065" s="7" t="s">
        <v>573</v>
      </c>
      <c r="G1065" s="1" t="s">
        <v>58</v>
      </c>
      <c r="H1065" s="1" t="s">
        <v>1444</v>
      </c>
      <c r="I1065" s="351" t="s">
        <v>111</v>
      </c>
      <c r="J1065" s="1">
        <v>2</v>
      </c>
      <c r="K1065" s="1">
        <v>15</v>
      </c>
      <c r="L1065" s="1" t="s">
        <v>24</v>
      </c>
      <c r="M1065" s="1" t="s">
        <v>75</v>
      </c>
      <c r="N1065" s="1" t="s">
        <v>252</v>
      </c>
      <c r="O1065" s="1" t="s">
        <v>253</v>
      </c>
      <c r="P1065" s="1" t="s">
        <v>69</v>
      </c>
      <c r="Q1065" s="36" t="s">
        <v>77</v>
      </c>
      <c r="R1065" s="156" t="s">
        <v>780</v>
      </c>
      <c r="S1065" s="47">
        <v>118907</v>
      </c>
      <c r="T1065" s="47">
        <v>121773</v>
      </c>
      <c r="U1065" s="47"/>
      <c r="V1065" s="45" t="str">
        <f>IFERROR(IF(U1065-T1065 &lt;= 0, "", U1065-T1065), "")</f>
        <v/>
      </c>
      <c r="W1065" s="1" t="s">
        <v>333</v>
      </c>
      <c r="X1065" s="1" t="s">
        <v>155</v>
      </c>
      <c r="Y1065" s="258">
        <v>2129</v>
      </c>
      <c r="Z1065" s="233">
        <v>274.73</v>
      </c>
      <c r="AA1065" s="181">
        <f>Tabela13[[#This Row],[VALOR/UN]]*Tabela13[[#This Row],[QUAN]]</f>
        <v>549.46</v>
      </c>
      <c r="AB1065" s="251" t="str">
        <f>IFERROR(Tabela13[[#This Row],[TOTAL]]/Tabela13[[#This Row],[Km Rodado]],"")</f>
        <v/>
      </c>
    </row>
    <row r="1066" spans="1:28" hidden="1">
      <c r="A1066" s="30" t="s">
        <v>1660</v>
      </c>
      <c r="B1066" s="30" t="s">
        <v>1659</v>
      </c>
      <c r="C1066" s="30" t="s">
        <v>1197</v>
      </c>
      <c r="D1066" s="53">
        <v>45428</v>
      </c>
      <c r="E1066" s="53">
        <v>45435</v>
      </c>
      <c r="F1066" s="7" t="s">
        <v>573</v>
      </c>
      <c r="G1066" s="1" t="s">
        <v>58</v>
      </c>
      <c r="H1066" s="1" t="s">
        <v>1444</v>
      </c>
      <c r="I1066" s="351" t="s">
        <v>111</v>
      </c>
      <c r="J1066" s="1">
        <v>2</v>
      </c>
      <c r="K1066" s="1">
        <v>15</v>
      </c>
      <c r="L1066" s="1" t="s">
        <v>22</v>
      </c>
      <c r="M1066" s="1" t="s">
        <v>75</v>
      </c>
      <c r="N1066" s="1" t="s">
        <v>252</v>
      </c>
      <c r="O1066" s="1" t="s">
        <v>253</v>
      </c>
      <c r="P1066" s="1" t="s">
        <v>69</v>
      </c>
      <c r="Q1066" s="36" t="s">
        <v>77</v>
      </c>
      <c r="R1066" s="24" t="s">
        <v>780</v>
      </c>
      <c r="S1066" s="47">
        <v>118907</v>
      </c>
      <c r="T1066" s="47">
        <v>121773</v>
      </c>
      <c r="U1066" s="47"/>
      <c r="V1066" s="45" t="str">
        <f>IFERROR(IF(U1066-T1066 &lt;= 0, "", U1066-T1066), "")</f>
        <v/>
      </c>
      <c r="W1066" s="1" t="s">
        <v>333</v>
      </c>
      <c r="X1066" s="1" t="s">
        <v>155</v>
      </c>
      <c r="Y1066" s="258">
        <v>2129</v>
      </c>
      <c r="Z1066" s="233">
        <v>274.73</v>
      </c>
      <c r="AA1066" s="181">
        <f>Tabela13[[#This Row],[VALOR/UN]]*Tabela13[[#This Row],[QUAN]]</f>
        <v>549.46</v>
      </c>
      <c r="AB1066" s="251" t="str">
        <f>IFERROR(Tabela13[[#This Row],[TOTAL]]/Tabela13[[#This Row],[Km Rodado]],"")</f>
        <v/>
      </c>
    </row>
    <row r="1067" spans="1:28" hidden="1">
      <c r="A1067" s="30" t="s">
        <v>1661</v>
      </c>
      <c r="B1067" s="30" t="s">
        <v>1662</v>
      </c>
      <c r="C1067" s="30" t="s">
        <v>1197</v>
      </c>
      <c r="D1067" s="53">
        <v>45428</v>
      </c>
      <c r="E1067" s="53">
        <v>45428</v>
      </c>
      <c r="F1067" s="7" t="s">
        <v>573</v>
      </c>
      <c r="G1067" s="1" t="s">
        <v>58</v>
      </c>
      <c r="H1067" s="1" t="s">
        <v>1268</v>
      </c>
      <c r="I1067" s="351" t="s">
        <v>80</v>
      </c>
      <c r="J1067" s="1">
        <v>2</v>
      </c>
      <c r="K1067" s="1">
        <v>15</v>
      </c>
      <c r="L1067" s="1" t="s">
        <v>22</v>
      </c>
      <c r="M1067" s="1" t="s">
        <v>75</v>
      </c>
      <c r="N1067" s="1" t="s">
        <v>252</v>
      </c>
      <c r="O1067" s="1" t="s">
        <v>253</v>
      </c>
      <c r="P1067" s="1" t="s">
        <v>69</v>
      </c>
      <c r="Q1067" s="36" t="s">
        <v>77</v>
      </c>
      <c r="R1067" s="24" t="s">
        <v>363</v>
      </c>
      <c r="S1067" s="47">
        <v>115211</v>
      </c>
      <c r="T1067" s="47">
        <v>115211</v>
      </c>
      <c r="U1067" s="47"/>
      <c r="V1067" s="45" t="str">
        <f>IFERROR(IF(U1067-T1067 &lt;= 0, "", U1067-T1067), "")</f>
        <v/>
      </c>
      <c r="W1067" s="1" t="s">
        <v>333</v>
      </c>
      <c r="X1067" s="1" t="s">
        <v>155</v>
      </c>
      <c r="Y1067" s="258">
        <v>2011</v>
      </c>
      <c r="Z1067" s="233">
        <v>264.79000000000002</v>
      </c>
      <c r="AA1067" s="181">
        <f>Tabela13[[#This Row],[VALOR/UN]]*Tabela13[[#This Row],[QUAN]]</f>
        <v>529.58000000000004</v>
      </c>
      <c r="AB1067" s="251" t="str">
        <f>IFERROR(Tabela13[[#This Row],[TOTAL]]/Tabela13[[#This Row],[Km Rodado]],"")</f>
        <v/>
      </c>
    </row>
    <row r="1068" spans="1:28" hidden="1">
      <c r="A1068" s="30" t="s">
        <v>1663</v>
      </c>
      <c r="B1068" s="30" t="s">
        <v>1607</v>
      </c>
      <c r="C1068" s="30" t="s">
        <v>1197</v>
      </c>
      <c r="D1068" s="53">
        <v>45428</v>
      </c>
      <c r="E1068" s="53">
        <v>45433</v>
      </c>
      <c r="F1068" s="7" t="s">
        <v>573</v>
      </c>
      <c r="G1068" s="1" t="s">
        <v>58</v>
      </c>
      <c r="H1068" s="1" t="s">
        <v>1444</v>
      </c>
      <c r="I1068" s="351" t="s">
        <v>111</v>
      </c>
      <c r="J1068" s="1">
        <v>2</v>
      </c>
      <c r="K1068" s="1">
        <v>15</v>
      </c>
      <c r="L1068" s="1" t="s">
        <v>22</v>
      </c>
      <c r="M1068" s="1" t="s">
        <v>75</v>
      </c>
      <c r="N1068" s="1" t="s">
        <v>252</v>
      </c>
      <c r="O1068" s="1" t="s">
        <v>253</v>
      </c>
      <c r="P1068" s="1" t="s">
        <v>69</v>
      </c>
      <c r="Q1068" s="36" t="s">
        <v>77</v>
      </c>
      <c r="R1068" s="24" t="s">
        <v>1664</v>
      </c>
      <c r="S1068" s="47">
        <v>50303</v>
      </c>
      <c r="T1068" s="47">
        <v>51370</v>
      </c>
      <c r="U1068" s="47"/>
      <c r="V1068" s="45" t="str">
        <f>IFERROR(IF(U1068-T1068 &lt;= 0, "", U1068-T1068), "")</f>
        <v/>
      </c>
      <c r="W1068" s="1" t="s">
        <v>333</v>
      </c>
      <c r="X1068" s="1" t="s">
        <v>155</v>
      </c>
      <c r="Y1068" s="258">
        <v>2129</v>
      </c>
      <c r="Z1068" s="233">
        <v>274.73</v>
      </c>
      <c r="AA1068" s="181">
        <f>Tabela13[[#This Row],[VALOR/UN]]*Tabela13[[#This Row],[QUAN]]</f>
        <v>549.46</v>
      </c>
      <c r="AB1068" s="251" t="str">
        <f>IFERROR(Tabela13[[#This Row],[TOTAL]]/Tabela13[[#This Row],[Km Rodado]],"")</f>
        <v/>
      </c>
    </row>
    <row r="1069" spans="1:28" hidden="1">
      <c r="A1069" s="30" t="s">
        <v>1665</v>
      </c>
      <c r="B1069" s="30" t="s">
        <v>1199</v>
      </c>
      <c r="C1069" s="30" t="s">
        <v>1197</v>
      </c>
      <c r="D1069" s="53">
        <v>45428</v>
      </c>
      <c r="E1069" s="53">
        <v>45433</v>
      </c>
      <c r="F1069" s="7" t="s">
        <v>573</v>
      </c>
      <c r="G1069" s="1" t="s">
        <v>58</v>
      </c>
      <c r="H1069" s="1" t="s">
        <v>1444</v>
      </c>
      <c r="I1069" s="351" t="s">
        <v>111</v>
      </c>
      <c r="J1069" s="1">
        <v>2</v>
      </c>
      <c r="K1069" s="1">
        <v>15</v>
      </c>
      <c r="L1069" s="1" t="s">
        <v>24</v>
      </c>
      <c r="M1069" s="1" t="s">
        <v>75</v>
      </c>
      <c r="N1069" s="1" t="s">
        <v>252</v>
      </c>
      <c r="O1069" s="1" t="s">
        <v>253</v>
      </c>
      <c r="P1069" s="1" t="s">
        <v>69</v>
      </c>
      <c r="Q1069" s="36" t="s">
        <v>77</v>
      </c>
      <c r="R1069" s="24" t="s">
        <v>1664</v>
      </c>
      <c r="S1069" s="47">
        <v>50303</v>
      </c>
      <c r="T1069" s="47">
        <v>51370</v>
      </c>
      <c r="U1069" s="47"/>
      <c r="V1069" s="45" t="str">
        <f>IFERROR(IF(U1069-T1069 &lt;= 0, "", U1069-T1069), "")</f>
        <v/>
      </c>
      <c r="W1069" s="1" t="s">
        <v>333</v>
      </c>
      <c r="X1069" s="1" t="s">
        <v>155</v>
      </c>
      <c r="Y1069" s="258">
        <v>2129</v>
      </c>
      <c r="Z1069" s="233">
        <v>274.73</v>
      </c>
      <c r="AA1069" s="181">
        <f>Tabela13[[#This Row],[VALOR/UN]]*Tabela13[[#This Row],[QUAN]]</f>
        <v>549.46</v>
      </c>
      <c r="AB1069" s="251" t="str">
        <f>IFERROR(Tabela13[[#This Row],[TOTAL]]/Tabela13[[#This Row],[Km Rodado]],"")</f>
        <v/>
      </c>
    </row>
    <row r="1070" spans="1:28" hidden="1">
      <c r="A1070" s="30" t="s">
        <v>1666</v>
      </c>
      <c r="B1070" s="30" t="s">
        <v>1316</v>
      </c>
      <c r="C1070" s="30" t="s">
        <v>1197</v>
      </c>
      <c r="D1070" s="53">
        <v>45429</v>
      </c>
      <c r="E1070" s="53">
        <v>45435</v>
      </c>
      <c r="F1070" s="7" t="s">
        <v>573</v>
      </c>
      <c r="G1070" s="1" t="s">
        <v>58</v>
      </c>
      <c r="H1070" s="1" t="s">
        <v>1444</v>
      </c>
      <c r="I1070" s="351" t="s">
        <v>165</v>
      </c>
      <c r="J1070" s="1">
        <v>2</v>
      </c>
      <c r="K1070" s="1">
        <v>16</v>
      </c>
      <c r="L1070" s="1" t="s">
        <v>22</v>
      </c>
      <c r="M1070" s="1" t="s">
        <v>60</v>
      </c>
      <c r="N1070" s="1" t="s">
        <v>85</v>
      </c>
      <c r="O1070" s="1" t="s">
        <v>86</v>
      </c>
      <c r="P1070" s="1" t="s">
        <v>69</v>
      </c>
      <c r="Q1070" s="36" t="s">
        <v>1008</v>
      </c>
      <c r="R1070" s="24" t="s">
        <v>571</v>
      </c>
      <c r="S1070" s="47">
        <v>136540</v>
      </c>
      <c r="T1070" s="47">
        <v>137256</v>
      </c>
      <c r="U1070" s="47"/>
      <c r="V1070" s="45" t="str">
        <f>IFERROR(IF(U1070-T1070 &lt;= 0, "", U1070-T1070), "")</f>
        <v/>
      </c>
      <c r="W1070" s="1" t="s">
        <v>333</v>
      </c>
      <c r="X1070" s="1" t="s">
        <v>155</v>
      </c>
      <c r="Y1070" s="258">
        <v>2091</v>
      </c>
      <c r="Z1070" s="233">
        <v>690.58</v>
      </c>
      <c r="AA1070" s="181">
        <f>Tabela13[[#This Row],[VALOR/UN]]*Tabela13[[#This Row],[QUAN]]</f>
        <v>1381.16</v>
      </c>
      <c r="AB1070" s="251" t="str">
        <f>IFERROR(Tabela13[[#This Row],[TOTAL]]/Tabela13[[#This Row],[Km Rodado]],"")</f>
        <v/>
      </c>
    </row>
    <row r="1071" spans="1:28" hidden="1">
      <c r="A1071" s="30" t="s">
        <v>1667</v>
      </c>
      <c r="B1071" s="30" t="s">
        <v>1668</v>
      </c>
      <c r="C1071" s="30" t="s">
        <v>1197</v>
      </c>
      <c r="D1071" s="53">
        <v>45429</v>
      </c>
      <c r="E1071" s="53">
        <v>45433</v>
      </c>
      <c r="F1071" s="7" t="s">
        <v>573</v>
      </c>
      <c r="G1071" s="1" t="s">
        <v>58</v>
      </c>
      <c r="H1071" s="1" t="s">
        <v>1444</v>
      </c>
      <c r="I1071" s="351" t="s">
        <v>165</v>
      </c>
      <c r="J1071" s="1">
        <v>2</v>
      </c>
      <c r="K1071" s="1">
        <v>15</v>
      </c>
      <c r="L1071" s="1" t="s">
        <v>22</v>
      </c>
      <c r="M1071" s="1" t="s">
        <v>75</v>
      </c>
      <c r="N1071" s="1" t="s">
        <v>252</v>
      </c>
      <c r="O1071" s="1" t="s">
        <v>253</v>
      </c>
      <c r="P1071" s="1" t="s">
        <v>69</v>
      </c>
      <c r="Q1071" s="36" t="s">
        <v>77</v>
      </c>
      <c r="R1071" s="24" t="s">
        <v>1041</v>
      </c>
      <c r="S1071" s="47">
        <v>58630</v>
      </c>
      <c r="T1071" s="47">
        <v>59538</v>
      </c>
      <c r="U1071" s="47"/>
      <c r="V1071" s="45" t="str">
        <f>IFERROR(IF(U1071-T1071 &lt;= 0, "", U1071-T1071), "")</f>
        <v/>
      </c>
      <c r="W1071" s="1" t="s">
        <v>333</v>
      </c>
      <c r="X1071" s="1" t="s">
        <v>155</v>
      </c>
      <c r="Y1071" s="258">
        <v>2129</v>
      </c>
      <c r="Z1071" s="233">
        <v>274.73</v>
      </c>
      <c r="AA1071" s="181">
        <f>Tabela13[[#This Row],[VALOR/UN]]*Tabela13[[#This Row],[QUAN]]</f>
        <v>549.46</v>
      </c>
      <c r="AB1071" s="251" t="str">
        <f>IFERROR(Tabela13[[#This Row],[TOTAL]]/Tabela13[[#This Row],[Km Rodado]],"")</f>
        <v/>
      </c>
    </row>
    <row r="1072" spans="1:28" hidden="1">
      <c r="A1072" s="30" t="s">
        <v>1669</v>
      </c>
      <c r="B1072" s="30" t="s">
        <v>1199</v>
      </c>
      <c r="C1072" s="30" t="s">
        <v>1197</v>
      </c>
      <c r="D1072" s="53">
        <v>45429</v>
      </c>
      <c r="E1072" s="53">
        <v>45433</v>
      </c>
      <c r="F1072" s="7" t="s">
        <v>573</v>
      </c>
      <c r="G1072" s="1" t="s">
        <v>58</v>
      </c>
      <c r="H1072" s="1" t="s">
        <v>1444</v>
      </c>
      <c r="I1072" s="351" t="s">
        <v>165</v>
      </c>
      <c r="J1072" s="1">
        <v>2</v>
      </c>
      <c r="K1072" s="1">
        <v>15</v>
      </c>
      <c r="L1072" s="1" t="s">
        <v>24</v>
      </c>
      <c r="M1072" s="1" t="s">
        <v>75</v>
      </c>
      <c r="N1072" s="1" t="s">
        <v>252</v>
      </c>
      <c r="O1072" s="1" t="s">
        <v>253</v>
      </c>
      <c r="P1072" s="1" t="s">
        <v>69</v>
      </c>
      <c r="Q1072" s="36" t="s">
        <v>77</v>
      </c>
      <c r="R1072" s="24" t="s">
        <v>1041</v>
      </c>
      <c r="S1072" s="47">
        <v>58630</v>
      </c>
      <c r="T1072" s="47">
        <v>59538</v>
      </c>
      <c r="U1072" s="47"/>
      <c r="V1072" s="45" t="str">
        <f>IFERROR(IF(U1072-T1072 &lt;= 0, "", U1072-T1072), "")</f>
        <v/>
      </c>
      <c r="W1072" s="1" t="s">
        <v>333</v>
      </c>
      <c r="X1072" s="1" t="s">
        <v>155</v>
      </c>
      <c r="Y1072" s="258">
        <v>2129</v>
      </c>
      <c r="Z1072" s="233">
        <v>274.73</v>
      </c>
      <c r="AA1072" s="181">
        <f>Tabela13[[#This Row],[VALOR/UN]]*Tabela13[[#This Row],[QUAN]]</f>
        <v>549.46</v>
      </c>
      <c r="AB1072" s="251" t="str">
        <f>IFERROR(Tabela13[[#This Row],[TOTAL]]/Tabela13[[#This Row],[Km Rodado]],"")</f>
        <v/>
      </c>
    </row>
    <row r="1073" spans="1:28" hidden="1">
      <c r="A1073" s="30" t="s">
        <v>1670</v>
      </c>
      <c r="B1073" s="30" t="s">
        <v>1619</v>
      </c>
      <c r="C1073" s="186" t="s">
        <v>1197</v>
      </c>
      <c r="D1073" s="53">
        <v>45432</v>
      </c>
      <c r="E1073" s="53">
        <v>45432</v>
      </c>
      <c r="F1073" s="7" t="s">
        <v>573</v>
      </c>
      <c r="G1073" s="1" t="s">
        <v>58</v>
      </c>
      <c r="H1073" s="1" t="s">
        <v>1268</v>
      </c>
      <c r="I1073" s="351" t="s">
        <v>80</v>
      </c>
      <c r="J1073" s="1">
        <v>2</v>
      </c>
      <c r="K1073" s="1">
        <v>14</v>
      </c>
      <c r="L1073" s="1" t="s">
        <v>24</v>
      </c>
      <c r="M1073" s="1" t="s">
        <v>84</v>
      </c>
      <c r="N1073" s="1" t="s">
        <v>396</v>
      </c>
      <c r="O1073" s="1" t="s">
        <v>1620</v>
      </c>
      <c r="P1073" s="1" t="s">
        <v>69</v>
      </c>
      <c r="Q1073" s="36" t="s">
        <v>87</v>
      </c>
      <c r="R1073" s="24" t="s">
        <v>1671</v>
      </c>
      <c r="S1073" s="47">
        <v>109719</v>
      </c>
      <c r="T1073" s="47">
        <v>109719</v>
      </c>
      <c r="U1073" s="47"/>
      <c r="V1073" s="45" t="str">
        <f>IFERROR(IF(U1073-T1073 &lt;= 0, "", U1073-T1073), "")</f>
        <v/>
      </c>
      <c r="W1073" s="1" t="s">
        <v>333</v>
      </c>
      <c r="X1073" s="1" t="s">
        <v>155</v>
      </c>
      <c r="Y1073" s="258" t="s">
        <v>1647</v>
      </c>
      <c r="Z1073" s="233">
        <v>262.35000000000002</v>
      </c>
      <c r="AA1073" s="181">
        <f>Tabela13[[#This Row],[VALOR/UN]]*Tabela13[[#This Row],[QUAN]]</f>
        <v>524.70000000000005</v>
      </c>
      <c r="AB1073" s="251" t="str">
        <f>IFERROR(Tabela13[[#This Row],[TOTAL]]/Tabela13[[#This Row],[Km Rodado]],"")</f>
        <v/>
      </c>
    </row>
    <row r="1074" spans="1:28" hidden="1">
      <c r="A1074" s="30" t="s">
        <v>1672</v>
      </c>
      <c r="B1074" s="30" t="s">
        <v>1121</v>
      </c>
      <c r="C1074" s="30" t="s">
        <v>1197</v>
      </c>
      <c r="D1074" s="53">
        <v>45433</v>
      </c>
      <c r="E1074" s="53">
        <v>45447</v>
      </c>
      <c r="F1074" s="7" t="s">
        <v>573</v>
      </c>
      <c r="G1074" s="1" t="s">
        <v>58</v>
      </c>
      <c r="H1074" s="1" t="s">
        <v>1268</v>
      </c>
      <c r="I1074" s="351" t="s">
        <v>66</v>
      </c>
      <c r="J1074" s="1">
        <v>2</v>
      </c>
      <c r="K1074" s="1">
        <v>15</v>
      </c>
      <c r="L1074" s="1" t="s">
        <v>24</v>
      </c>
      <c r="M1074" s="1" t="s">
        <v>75</v>
      </c>
      <c r="N1074" s="1" t="s">
        <v>252</v>
      </c>
      <c r="O1074" s="1" t="s">
        <v>253</v>
      </c>
      <c r="P1074" s="1" t="s">
        <v>69</v>
      </c>
      <c r="Q1074" s="36" t="s">
        <v>77</v>
      </c>
      <c r="R1074" s="24" t="s">
        <v>439</v>
      </c>
      <c r="S1074" s="47">
        <v>155990</v>
      </c>
      <c r="T1074" s="47">
        <v>158548</v>
      </c>
      <c r="U1074" s="47"/>
      <c r="V1074" s="45" t="str">
        <f>IFERROR(IF(U1074-T1074 &lt;= 0, "", U1074-T1074), "")</f>
        <v/>
      </c>
      <c r="W1074" s="1" t="s">
        <v>333</v>
      </c>
      <c r="X1074" s="1" t="s">
        <v>155</v>
      </c>
      <c r="Y1074" s="258">
        <v>2129</v>
      </c>
      <c r="Z1074" s="233">
        <v>274.73</v>
      </c>
      <c r="AA1074" s="181">
        <f>Tabela13[[#This Row],[VALOR/UN]]*Tabela13[[#This Row],[QUAN]]</f>
        <v>549.46</v>
      </c>
      <c r="AB1074" s="251" t="str">
        <f>IFERROR(Tabela13[[#This Row],[TOTAL]]/Tabela13[[#This Row],[Km Rodado]],"")</f>
        <v/>
      </c>
    </row>
    <row r="1075" spans="1:28" hidden="1">
      <c r="A1075" s="30" t="s">
        <v>1673</v>
      </c>
      <c r="B1075" s="30" t="s">
        <v>1121</v>
      </c>
      <c r="C1075" s="30" t="s">
        <v>1197</v>
      </c>
      <c r="D1075" s="53">
        <v>45433</v>
      </c>
      <c r="E1075" s="53">
        <v>45447</v>
      </c>
      <c r="F1075" s="7" t="s">
        <v>573</v>
      </c>
      <c r="G1075" s="1" t="s">
        <v>58</v>
      </c>
      <c r="H1075" s="1" t="s">
        <v>1268</v>
      </c>
      <c r="I1075" s="351" t="s">
        <v>66</v>
      </c>
      <c r="J1075" s="1">
        <v>2</v>
      </c>
      <c r="K1075" s="1">
        <v>15</v>
      </c>
      <c r="L1075" s="1" t="s">
        <v>22</v>
      </c>
      <c r="M1075" s="1" t="s">
        <v>75</v>
      </c>
      <c r="N1075" s="1" t="s">
        <v>252</v>
      </c>
      <c r="O1075" s="1" t="s">
        <v>253</v>
      </c>
      <c r="P1075" s="1" t="s">
        <v>69</v>
      </c>
      <c r="Q1075" s="36" t="s">
        <v>77</v>
      </c>
      <c r="R1075" s="24" t="s">
        <v>439</v>
      </c>
      <c r="S1075" s="47">
        <v>15590</v>
      </c>
      <c r="T1075" s="47">
        <v>158548</v>
      </c>
      <c r="U1075" s="47"/>
      <c r="V1075" s="45" t="str">
        <f>IFERROR(IF(U1075-T1075 &lt;= 0, "", U1075-T1075), "")</f>
        <v/>
      </c>
      <c r="W1075" s="1" t="s">
        <v>333</v>
      </c>
      <c r="X1075" s="1" t="s">
        <v>155</v>
      </c>
      <c r="Y1075" s="258">
        <v>2129</v>
      </c>
      <c r="Z1075" s="233">
        <v>274.73</v>
      </c>
      <c r="AA1075" s="181">
        <f>Tabela13[[#This Row],[VALOR/UN]]*Tabela13[[#This Row],[QUAN]]</f>
        <v>549.46</v>
      </c>
      <c r="AB1075" s="251" t="str">
        <f>IFERROR(Tabela13[[#This Row],[TOTAL]]/Tabela13[[#This Row],[Km Rodado]],"")</f>
        <v/>
      </c>
    </row>
    <row r="1076" spans="1:28" hidden="1">
      <c r="A1076" s="30" t="s">
        <v>1674</v>
      </c>
      <c r="B1076" s="30" t="s">
        <v>1407</v>
      </c>
      <c r="C1076" s="30" t="s">
        <v>1197</v>
      </c>
      <c r="D1076" s="53">
        <v>45433</v>
      </c>
      <c r="E1076" s="53">
        <v>45439</v>
      </c>
      <c r="F1076" s="7" t="s">
        <v>573</v>
      </c>
      <c r="G1076" s="1" t="s">
        <v>58</v>
      </c>
      <c r="H1076" s="1" t="s">
        <v>1444</v>
      </c>
      <c r="I1076" s="351" t="s">
        <v>74</v>
      </c>
      <c r="J1076" s="1">
        <v>2</v>
      </c>
      <c r="K1076" s="1">
        <v>15</v>
      </c>
      <c r="L1076" s="1" t="s">
        <v>22</v>
      </c>
      <c r="M1076" s="1" t="s">
        <v>75</v>
      </c>
      <c r="N1076" s="1" t="s">
        <v>252</v>
      </c>
      <c r="O1076" s="1" t="s">
        <v>253</v>
      </c>
      <c r="P1076" s="1" t="s">
        <v>69</v>
      </c>
      <c r="Q1076" s="36" t="s">
        <v>77</v>
      </c>
      <c r="R1076" s="24" t="s">
        <v>642</v>
      </c>
      <c r="S1076" s="47">
        <v>115742</v>
      </c>
      <c r="T1076" s="47">
        <v>116367</v>
      </c>
      <c r="U1076" s="47"/>
      <c r="V1076" s="45" t="str">
        <f>IFERROR(IF(U1076-T1076 &lt;= 0, "", U1076-T1076), "")</f>
        <v/>
      </c>
      <c r="W1076" s="1" t="s">
        <v>333</v>
      </c>
      <c r="X1076" s="1" t="s">
        <v>155</v>
      </c>
      <c r="Y1076" s="258">
        <v>2129</v>
      </c>
      <c r="Z1076" s="233">
        <v>274.73</v>
      </c>
      <c r="AA1076" s="181">
        <f>Tabela13[[#This Row],[VALOR/UN]]*Tabela13[[#This Row],[QUAN]]</f>
        <v>549.46</v>
      </c>
      <c r="AB1076" s="251" t="str">
        <f>IFERROR(Tabela13[[#This Row],[TOTAL]]/Tabela13[[#This Row],[Km Rodado]],"")</f>
        <v/>
      </c>
    </row>
    <row r="1077" spans="1:28" hidden="1">
      <c r="A1077" s="30" t="s">
        <v>1675</v>
      </c>
      <c r="B1077" s="30" t="s">
        <v>1199</v>
      </c>
      <c r="C1077" s="30" t="s">
        <v>1197</v>
      </c>
      <c r="D1077" s="53">
        <v>45433</v>
      </c>
      <c r="E1077" s="53">
        <v>45439</v>
      </c>
      <c r="F1077" s="7" t="s">
        <v>573</v>
      </c>
      <c r="G1077" s="1" t="s">
        <v>58</v>
      </c>
      <c r="H1077" s="1" t="s">
        <v>1444</v>
      </c>
      <c r="I1077" s="351" t="s">
        <v>74</v>
      </c>
      <c r="J1077" s="1">
        <v>2</v>
      </c>
      <c r="K1077" s="1">
        <v>15</v>
      </c>
      <c r="L1077" s="1" t="s">
        <v>22</v>
      </c>
      <c r="M1077" s="1" t="s">
        <v>75</v>
      </c>
      <c r="N1077" s="1" t="s">
        <v>252</v>
      </c>
      <c r="O1077" s="1" t="s">
        <v>253</v>
      </c>
      <c r="P1077" s="1" t="s">
        <v>69</v>
      </c>
      <c r="Q1077" s="36" t="s">
        <v>77</v>
      </c>
      <c r="R1077" s="24" t="s">
        <v>642</v>
      </c>
      <c r="S1077" s="47">
        <v>115742</v>
      </c>
      <c r="T1077" s="47">
        <v>116367</v>
      </c>
      <c r="U1077" s="47"/>
      <c r="V1077" s="45" t="str">
        <f>IFERROR(IF(U1077-T1077 &lt;= 0, "", U1077-T1077), "")</f>
        <v/>
      </c>
      <c r="W1077" s="1" t="s">
        <v>333</v>
      </c>
      <c r="X1077" s="1" t="s">
        <v>155</v>
      </c>
      <c r="Y1077" s="258">
        <v>2129</v>
      </c>
      <c r="Z1077" s="233">
        <v>274.73</v>
      </c>
      <c r="AA1077" s="181">
        <f>Tabela13[[#This Row],[VALOR/UN]]*Tabela13[[#This Row],[QUAN]]</f>
        <v>549.46</v>
      </c>
      <c r="AB1077" s="251" t="str">
        <f>IFERROR(Tabela13[[#This Row],[TOTAL]]/Tabela13[[#This Row],[Km Rodado]],"")</f>
        <v/>
      </c>
    </row>
    <row r="1078" spans="1:28" hidden="1">
      <c r="A1078" s="30" t="s">
        <v>1676</v>
      </c>
      <c r="B1078" s="30" t="s">
        <v>1677</v>
      </c>
      <c r="C1078" s="30" t="s">
        <v>1197</v>
      </c>
      <c r="D1078" s="53">
        <v>45433</v>
      </c>
      <c r="E1078" s="53">
        <v>45433</v>
      </c>
      <c r="F1078" s="7" t="s">
        <v>573</v>
      </c>
      <c r="G1078" s="1" t="s">
        <v>58</v>
      </c>
      <c r="H1078" s="1" t="s">
        <v>1268</v>
      </c>
      <c r="I1078" s="351" t="s">
        <v>66</v>
      </c>
      <c r="J1078" s="1">
        <v>2</v>
      </c>
      <c r="K1078" s="1">
        <v>16</v>
      </c>
      <c r="L1078" s="1" t="s">
        <v>24</v>
      </c>
      <c r="M1078" s="1" t="s">
        <v>143</v>
      </c>
      <c r="N1078" s="1" t="s">
        <v>153</v>
      </c>
      <c r="O1078" s="1" t="s">
        <v>154</v>
      </c>
      <c r="P1078" s="1" t="s">
        <v>69</v>
      </c>
      <c r="Q1078" s="36" t="s">
        <v>144</v>
      </c>
      <c r="R1078" s="24" t="s">
        <v>1402</v>
      </c>
      <c r="S1078" s="47">
        <v>26110</v>
      </c>
      <c r="T1078" s="47">
        <v>30112</v>
      </c>
      <c r="U1078" s="47"/>
      <c r="V1078" s="45" t="str">
        <f>IFERROR(IF(U1078-T1078 &lt;= 0, "", U1078-T1078), "")</f>
        <v/>
      </c>
      <c r="W1078" s="1" t="s">
        <v>333</v>
      </c>
      <c r="X1078" s="1" t="s">
        <v>155</v>
      </c>
      <c r="Y1078" s="258" t="s">
        <v>1678</v>
      </c>
      <c r="Z1078" s="233">
        <v>558.6</v>
      </c>
      <c r="AA1078" s="181">
        <f>Tabela13[[#This Row],[VALOR/UN]]*Tabela13[[#This Row],[QUAN]]</f>
        <v>1117.2</v>
      </c>
      <c r="AB1078" s="251" t="str">
        <f>IFERROR(Tabela13[[#This Row],[TOTAL]]/Tabela13[[#This Row],[Km Rodado]],"")</f>
        <v/>
      </c>
    </row>
    <row r="1079" spans="1:28" hidden="1">
      <c r="A1079" s="30" t="s">
        <v>1679</v>
      </c>
      <c r="B1079" s="30" t="s">
        <v>1677</v>
      </c>
      <c r="C1079" s="30" t="s">
        <v>1197</v>
      </c>
      <c r="D1079" s="53">
        <v>45433</v>
      </c>
      <c r="E1079" s="53">
        <v>45433</v>
      </c>
      <c r="F1079" s="7" t="s">
        <v>573</v>
      </c>
      <c r="G1079" s="1" t="s">
        <v>58</v>
      </c>
      <c r="H1079" s="1" t="s">
        <v>1268</v>
      </c>
      <c r="I1079" s="351" t="s">
        <v>66</v>
      </c>
      <c r="J1079" s="1">
        <v>2</v>
      </c>
      <c r="K1079" s="1">
        <v>16</v>
      </c>
      <c r="L1079" s="1" t="s">
        <v>22</v>
      </c>
      <c r="M1079" s="1" t="s">
        <v>143</v>
      </c>
      <c r="N1079" s="1" t="s">
        <v>153</v>
      </c>
      <c r="O1079" s="1" t="s">
        <v>154</v>
      </c>
      <c r="P1079" s="1" t="s">
        <v>69</v>
      </c>
      <c r="Q1079" s="36" t="s">
        <v>144</v>
      </c>
      <c r="R1079" s="24" t="s">
        <v>1402</v>
      </c>
      <c r="S1079" s="47">
        <v>26110</v>
      </c>
      <c r="T1079" s="47">
        <v>30112</v>
      </c>
      <c r="U1079" s="47"/>
      <c r="V1079" s="45" t="str">
        <f>IFERROR(IF(U1079-T1079 &lt;= 0, "", U1079-T1079), "")</f>
        <v/>
      </c>
      <c r="W1079" s="1" t="s">
        <v>333</v>
      </c>
      <c r="X1079" s="1" t="s">
        <v>155</v>
      </c>
      <c r="Y1079" s="258" t="s">
        <v>1678</v>
      </c>
      <c r="Z1079" s="233">
        <v>558.6</v>
      </c>
      <c r="AA1079" s="181">
        <f>Tabela13[[#This Row],[VALOR/UN]]*Tabela13[[#This Row],[QUAN]]</f>
        <v>1117.2</v>
      </c>
      <c r="AB1079" s="251" t="str">
        <f>IFERROR(Tabela13[[#This Row],[TOTAL]]/Tabela13[[#This Row],[Km Rodado]],"")</f>
        <v/>
      </c>
    </row>
    <row r="1080" spans="1:28" hidden="1">
      <c r="A1080" s="30" t="s">
        <v>1680</v>
      </c>
      <c r="B1080" s="30" t="s">
        <v>1681</v>
      </c>
      <c r="C1080" s="30" t="s">
        <v>1197</v>
      </c>
      <c r="D1080" s="53">
        <v>45434</v>
      </c>
      <c r="E1080" s="53">
        <v>45436</v>
      </c>
      <c r="F1080" s="7" t="s">
        <v>573</v>
      </c>
      <c r="G1080" s="1" t="s">
        <v>58</v>
      </c>
      <c r="H1080" s="1" t="s">
        <v>1268</v>
      </c>
      <c r="I1080" s="351" t="s">
        <v>104</v>
      </c>
      <c r="J1080" s="1">
        <v>2</v>
      </c>
      <c r="K1080" s="1">
        <v>15</v>
      </c>
      <c r="L1080" s="1" t="s">
        <v>22</v>
      </c>
      <c r="M1080" s="1" t="s">
        <v>75</v>
      </c>
      <c r="N1080" s="1" t="s">
        <v>252</v>
      </c>
      <c r="O1080" s="1" t="s">
        <v>253</v>
      </c>
      <c r="P1080" s="1" t="s">
        <v>69</v>
      </c>
      <c r="Q1080" s="36" t="s">
        <v>77</v>
      </c>
      <c r="R1080" s="24" t="s">
        <v>565</v>
      </c>
      <c r="S1080" s="47">
        <v>105675</v>
      </c>
      <c r="T1080" s="47">
        <v>105889</v>
      </c>
      <c r="U1080" s="47">
        <v>116137</v>
      </c>
      <c r="V1080" s="45">
        <f>IFERROR(IF(U1080-T1080 &lt;= 0, "", U1080-T1080), "")</f>
        <v>10248</v>
      </c>
      <c r="W1080" s="1" t="s">
        <v>333</v>
      </c>
      <c r="X1080" s="1" t="s">
        <v>155</v>
      </c>
      <c r="Y1080" s="258">
        <v>2129</v>
      </c>
      <c r="Z1080" s="233">
        <v>274.73</v>
      </c>
      <c r="AA1080" s="181">
        <f>Tabela13[[#This Row],[VALOR/UN]]*Tabela13[[#This Row],[QUAN]]</f>
        <v>549.46</v>
      </c>
      <c r="AB1080" s="251">
        <f>IFERROR(Tabela13[[#This Row],[TOTAL]]/Tabela13[[#This Row],[Km Rodado]],"")</f>
        <v>5.3616315378610467E-2</v>
      </c>
    </row>
    <row r="1081" spans="1:28" hidden="1">
      <c r="A1081" s="30" t="s">
        <v>1682</v>
      </c>
      <c r="B1081" s="30" t="s">
        <v>1677</v>
      </c>
      <c r="C1081" s="30" t="s">
        <v>1197</v>
      </c>
      <c r="D1081" s="53">
        <v>45434</v>
      </c>
      <c r="E1081" s="53" t="s">
        <v>700</v>
      </c>
      <c r="F1081" s="7" t="s">
        <v>573</v>
      </c>
      <c r="G1081" s="1" t="s">
        <v>58</v>
      </c>
      <c r="H1081" s="1" t="s">
        <v>1268</v>
      </c>
      <c r="I1081" s="351" t="s">
        <v>104</v>
      </c>
      <c r="J1081" s="1">
        <v>2</v>
      </c>
      <c r="K1081" s="1">
        <v>16</v>
      </c>
      <c r="L1081" s="1" t="s">
        <v>22</v>
      </c>
      <c r="M1081" s="1" t="s">
        <v>143</v>
      </c>
      <c r="N1081" s="1" t="s">
        <v>153</v>
      </c>
      <c r="O1081" s="1" t="s">
        <v>154</v>
      </c>
      <c r="P1081" s="1" t="s">
        <v>69</v>
      </c>
      <c r="Q1081" s="1" t="s">
        <v>144</v>
      </c>
      <c r="R1081" s="24" t="s">
        <v>1495</v>
      </c>
      <c r="S1081" s="47">
        <v>73788</v>
      </c>
      <c r="T1081" s="47" t="s">
        <v>700</v>
      </c>
      <c r="U1081" s="47"/>
      <c r="V1081" s="45" t="str">
        <f>IFERROR(IF(U1081-T1081 &lt;= 0, "", U1081-T1081), "")</f>
        <v/>
      </c>
      <c r="W1081" s="1" t="s">
        <v>333</v>
      </c>
      <c r="X1081" s="1" t="s">
        <v>155</v>
      </c>
      <c r="Y1081" s="258" t="s">
        <v>1678</v>
      </c>
      <c r="Z1081" s="233">
        <v>558.6</v>
      </c>
      <c r="AA1081" s="181">
        <f>Tabela13[[#This Row],[VALOR/UN]]*Tabela13[[#This Row],[QUAN]]</f>
        <v>1117.2</v>
      </c>
      <c r="AB1081" s="251" t="str">
        <f>IFERROR(Tabela13[[#This Row],[TOTAL]]/Tabela13[[#This Row],[Km Rodado]],"")</f>
        <v/>
      </c>
    </row>
    <row r="1082" spans="1:28" hidden="1">
      <c r="A1082" s="30" t="s">
        <v>1683</v>
      </c>
      <c r="B1082" s="30" t="s">
        <v>1677</v>
      </c>
      <c r="C1082" s="30" t="s">
        <v>1197</v>
      </c>
      <c r="D1082" s="53">
        <v>45434</v>
      </c>
      <c r="E1082" s="53" t="s">
        <v>700</v>
      </c>
      <c r="F1082" s="7" t="s">
        <v>573</v>
      </c>
      <c r="G1082" s="1" t="s">
        <v>58</v>
      </c>
      <c r="H1082" s="1" t="s">
        <v>1268</v>
      </c>
      <c r="I1082" s="351" t="s">
        <v>104</v>
      </c>
      <c r="J1082" s="1">
        <v>2</v>
      </c>
      <c r="K1082" s="1">
        <v>16</v>
      </c>
      <c r="L1082" s="1" t="s">
        <v>24</v>
      </c>
      <c r="M1082" s="1" t="s">
        <v>143</v>
      </c>
      <c r="N1082" s="1" t="s">
        <v>153</v>
      </c>
      <c r="O1082" s="1" t="s">
        <v>154</v>
      </c>
      <c r="P1082" s="1" t="s">
        <v>69</v>
      </c>
      <c r="Q1082" s="1" t="s">
        <v>144</v>
      </c>
      <c r="R1082" s="24" t="s">
        <v>1495</v>
      </c>
      <c r="S1082" s="47">
        <v>73788</v>
      </c>
      <c r="T1082" s="47">
        <v>74590</v>
      </c>
      <c r="U1082" s="47"/>
      <c r="V1082" s="45" t="str">
        <f>IFERROR(IF(U1082-T1082 &lt;= 0, "", U1082-T1082), "")</f>
        <v/>
      </c>
      <c r="W1082" s="1" t="s">
        <v>333</v>
      </c>
      <c r="X1082" s="1" t="s">
        <v>155</v>
      </c>
      <c r="Y1082" s="258" t="s">
        <v>1678</v>
      </c>
      <c r="Z1082" s="233">
        <v>558.6</v>
      </c>
      <c r="AA1082" s="181">
        <f>Tabela13[[#This Row],[VALOR/UN]]*Tabela13[[#This Row],[QUAN]]</f>
        <v>1117.2</v>
      </c>
      <c r="AB1082" s="251" t="str">
        <f>IFERROR(Tabela13[[#This Row],[TOTAL]]/Tabela13[[#This Row],[Km Rodado]],"")</f>
        <v/>
      </c>
    </row>
    <row r="1083" spans="1:28" hidden="1">
      <c r="A1083" s="30" t="s">
        <v>1684</v>
      </c>
      <c r="B1083" s="30" t="s">
        <v>1316</v>
      </c>
      <c r="C1083" s="30" t="s">
        <v>1197</v>
      </c>
      <c r="D1083" s="53">
        <v>45434</v>
      </c>
      <c r="E1083" s="53">
        <v>45441</v>
      </c>
      <c r="F1083" s="7" t="s">
        <v>573</v>
      </c>
      <c r="G1083" s="1" t="s">
        <v>58</v>
      </c>
      <c r="H1083" s="1" t="s">
        <v>14</v>
      </c>
      <c r="I1083" s="351" t="s">
        <v>132</v>
      </c>
      <c r="J1083" s="1">
        <v>2</v>
      </c>
      <c r="K1083" s="1">
        <v>16</v>
      </c>
      <c r="L1083" s="1" t="s">
        <v>22</v>
      </c>
      <c r="M1083" s="1" t="s">
        <v>60</v>
      </c>
      <c r="N1083" s="1" t="s">
        <v>85</v>
      </c>
      <c r="O1083" s="1" t="s">
        <v>86</v>
      </c>
      <c r="P1083" s="1" t="s">
        <v>69</v>
      </c>
      <c r="Q1083" s="36" t="s">
        <v>1008</v>
      </c>
      <c r="R1083" s="24" t="s">
        <v>1685</v>
      </c>
      <c r="S1083" s="47">
        <v>37868</v>
      </c>
      <c r="T1083" s="47">
        <v>38152</v>
      </c>
      <c r="U1083" s="47"/>
      <c r="V1083" s="45" t="str">
        <f>IFERROR(IF(U1083-T1083 &lt;= 0, "", U1083-T1083), "")</f>
        <v/>
      </c>
      <c r="W1083" s="1" t="s">
        <v>333</v>
      </c>
      <c r="X1083" s="1" t="s">
        <v>155</v>
      </c>
      <c r="Y1083" s="258">
        <v>2091</v>
      </c>
      <c r="Z1083" s="233">
        <v>690.58</v>
      </c>
      <c r="AA1083" s="181">
        <f>Tabela13[[#This Row],[VALOR/UN]]*Tabela13[[#This Row],[QUAN]]</f>
        <v>1381.16</v>
      </c>
      <c r="AB1083" s="251" t="str">
        <f>IFERROR(Tabela13[[#This Row],[TOTAL]]/Tabela13[[#This Row],[Km Rodado]],"")</f>
        <v/>
      </c>
    </row>
    <row r="1084" spans="1:28" hidden="1">
      <c r="A1084" s="30">
        <v>1480</v>
      </c>
      <c r="B1084" s="30"/>
      <c r="C1084" s="30" t="s">
        <v>1197</v>
      </c>
      <c r="D1084" s="53">
        <v>45434</v>
      </c>
      <c r="E1084" s="53" t="s">
        <v>700</v>
      </c>
      <c r="F1084" s="7" t="s">
        <v>573</v>
      </c>
      <c r="G1084" s="1" t="s">
        <v>58</v>
      </c>
      <c r="H1084" s="1" t="s">
        <v>1268</v>
      </c>
      <c r="I1084" s="351" t="s">
        <v>80</v>
      </c>
      <c r="J1084" s="1">
        <v>1</v>
      </c>
      <c r="K1084" s="1" t="s">
        <v>39</v>
      </c>
      <c r="L1084" s="1" t="s">
        <v>656</v>
      </c>
      <c r="M1084" s="1" t="s">
        <v>595</v>
      </c>
      <c r="N1084" s="1" t="s">
        <v>181</v>
      </c>
      <c r="O1084" s="1" t="s">
        <v>1193</v>
      </c>
      <c r="P1084" s="1" t="s">
        <v>62</v>
      </c>
      <c r="Q1084" s="1" t="s">
        <v>1288</v>
      </c>
      <c r="R1084" s="24" t="s">
        <v>1456</v>
      </c>
      <c r="S1084" s="47">
        <v>91366</v>
      </c>
      <c r="T1084" s="47" t="s">
        <v>700</v>
      </c>
      <c r="U1084" s="47"/>
      <c r="V1084" s="45">
        <v>262126</v>
      </c>
      <c r="W1084" s="1" t="s">
        <v>333</v>
      </c>
      <c r="X1084" s="1" t="s">
        <v>58</v>
      </c>
      <c r="Y1084" s="258" t="s">
        <v>151</v>
      </c>
      <c r="Z1084" s="169">
        <v>0</v>
      </c>
      <c r="AA1084" s="169">
        <f>Tabela13[[#This Row],[VALOR/UN]]*Tabela13[[#This Row],[QUAN]]</f>
        <v>0</v>
      </c>
      <c r="AB1084" s="251">
        <f>IFERROR(Tabela13[[#This Row],[TOTAL]]/Tabela13[[#This Row],[Km Rodado]],"")</f>
        <v>0</v>
      </c>
    </row>
    <row r="1085" spans="1:28" hidden="1">
      <c r="A1085" s="30" t="s">
        <v>1686</v>
      </c>
      <c r="B1085" s="30" t="s">
        <v>1681</v>
      </c>
      <c r="C1085" s="30" t="s">
        <v>1197</v>
      </c>
      <c r="D1085" s="53">
        <v>45435</v>
      </c>
      <c r="E1085" s="53">
        <v>45439</v>
      </c>
      <c r="F1085" s="7" t="s">
        <v>573</v>
      </c>
      <c r="G1085" s="1" t="s">
        <v>58</v>
      </c>
      <c r="H1085" s="1" t="s">
        <v>1268</v>
      </c>
      <c r="I1085" s="351" t="s">
        <v>83</v>
      </c>
      <c r="J1085" s="1">
        <v>2</v>
      </c>
      <c r="K1085" s="1">
        <v>15</v>
      </c>
      <c r="L1085" s="1" t="s">
        <v>22</v>
      </c>
      <c r="M1085" s="1" t="s">
        <v>75</v>
      </c>
      <c r="N1085" s="1" t="s">
        <v>252</v>
      </c>
      <c r="O1085" s="1" t="s">
        <v>253</v>
      </c>
      <c r="P1085" s="1" t="s">
        <v>69</v>
      </c>
      <c r="Q1085" s="36" t="s">
        <v>77</v>
      </c>
      <c r="R1085" s="24" t="s">
        <v>710</v>
      </c>
      <c r="S1085" s="47">
        <v>97182</v>
      </c>
      <c r="T1085" s="47">
        <v>97816</v>
      </c>
      <c r="U1085" s="47"/>
      <c r="V1085" s="45" t="str">
        <f>IFERROR(IF(U1085-T1085 &lt;= 0, "", U1085-T1085), "")</f>
        <v/>
      </c>
      <c r="W1085" s="1" t="s">
        <v>333</v>
      </c>
      <c r="X1085" s="1" t="s">
        <v>155</v>
      </c>
      <c r="Y1085" s="258">
        <v>1151</v>
      </c>
      <c r="Z1085" s="233">
        <v>274.73</v>
      </c>
      <c r="AA1085" s="181">
        <f>Tabela13[[#This Row],[VALOR/UN]]*Tabela13[[#This Row],[QUAN]]</f>
        <v>549.46</v>
      </c>
      <c r="AB1085" s="251" t="str">
        <f>IFERROR(Tabela13[[#This Row],[TOTAL]]/Tabela13[[#This Row],[Km Rodado]],"")</f>
        <v/>
      </c>
    </row>
    <row r="1086" spans="1:28" hidden="1">
      <c r="A1086" s="30" t="s">
        <v>1687</v>
      </c>
      <c r="B1086" s="30" t="s">
        <v>1681</v>
      </c>
      <c r="C1086" s="30" t="s">
        <v>1197</v>
      </c>
      <c r="D1086" s="53">
        <v>45435</v>
      </c>
      <c r="E1086" s="53">
        <v>45443</v>
      </c>
      <c r="F1086" s="7" t="s">
        <v>573</v>
      </c>
      <c r="G1086" s="1" t="s">
        <v>58</v>
      </c>
      <c r="H1086" s="1" t="s">
        <v>1268</v>
      </c>
      <c r="I1086" s="351" t="s">
        <v>159</v>
      </c>
      <c r="J1086" s="1">
        <v>2</v>
      </c>
      <c r="K1086" s="1">
        <v>15</v>
      </c>
      <c r="L1086" s="1" t="s">
        <v>22</v>
      </c>
      <c r="M1086" s="1" t="s">
        <v>75</v>
      </c>
      <c r="N1086" s="1" t="s">
        <v>252</v>
      </c>
      <c r="O1086" s="1" t="s">
        <v>253</v>
      </c>
      <c r="P1086" s="1" t="s">
        <v>69</v>
      </c>
      <c r="Q1086" s="36" t="s">
        <v>77</v>
      </c>
      <c r="R1086" s="24" t="s">
        <v>1688</v>
      </c>
      <c r="S1086" s="47">
        <v>49883</v>
      </c>
      <c r="T1086" s="47">
        <v>51338</v>
      </c>
      <c r="U1086" s="47"/>
      <c r="V1086" s="45" t="str">
        <f>IFERROR(IF(U1086-T1086 &lt;= 0, "", U1086-T1086), "")</f>
        <v/>
      </c>
      <c r="W1086" s="1" t="s">
        <v>333</v>
      </c>
      <c r="X1086" s="1" t="s">
        <v>155</v>
      </c>
      <c r="Y1086" s="258">
        <v>1151</v>
      </c>
      <c r="Z1086" s="233">
        <v>274.73</v>
      </c>
      <c r="AA1086" s="181">
        <f>Tabela13[[#This Row],[VALOR/UN]]*Tabela13[[#This Row],[QUAN]]</f>
        <v>549.46</v>
      </c>
      <c r="AB1086" s="251" t="str">
        <f>IFERROR(Tabela13[[#This Row],[TOTAL]]/Tabela13[[#This Row],[Km Rodado]],"")</f>
        <v/>
      </c>
    </row>
    <row r="1087" spans="1:28" hidden="1">
      <c r="A1087" s="30" t="s">
        <v>1689</v>
      </c>
      <c r="B1087" s="30" t="s">
        <v>1199</v>
      </c>
      <c r="C1087" s="30" t="s">
        <v>1197</v>
      </c>
      <c r="D1087" s="53">
        <v>45435</v>
      </c>
      <c r="E1087" s="53">
        <v>45443</v>
      </c>
      <c r="F1087" s="7" t="s">
        <v>573</v>
      </c>
      <c r="G1087" s="1" t="s">
        <v>58</v>
      </c>
      <c r="H1087" s="1" t="s">
        <v>1268</v>
      </c>
      <c r="I1087" s="351" t="s">
        <v>159</v>
      </c>
      <c r="J1087" s="1">
        <v>2</v>
      </c>
      <c r="K1087" s="1">
        <v>15</v>
      </c>
      <c r="L1087" s="1" t="s">
        <v>24</v>
      </c>
      <c r="M1087" s="1" t="s">
        <v>75</v>
      </c>
      <c r="N1087" s="1" t="s">
        <v>252</v>
      </c>
      <c r="O1087" s="1" t="s">
        <v>253</v>
      </c>
      <c r="P1087" s="1" t="s">
        <v>69</v>
      </c>
      <c r="Q1087" s="36" t="s">
        <v>77</v>
      </c>
      <c r="R1087" s="24" t="s">
        <v>1688</v>
      </c>
      <c r="S1087" s="47">
        <v>49883</v>
      </c>
      <c r="T1087" s="47">
        <v>51338</v>
      </c>
      <c r="U1087" s="47"/>
      <c r="V1087" s="45" t="str">
        <f>IFERROR(IF(U1087-T1087 &lt;= 0, "", U1087-T1087), "")</f>
        <v/>
      </c>
      <c r="W1087" s="1" t="s">
        <v>333</v>
      </c>
      <c r="X1087" s="1" t="s">
        <v>155</v>
      </c>
      <c r="Y1087" s="258">
        <v>1151</v>
      </c>
      <c r="Z1087" s="233">
        <v>274.73</v>
      </c>
      <c r="AA1087" s="181">
        <f>Tabela13[[#This Row],[VALOR/UN]]*Tabela13[[#This Row],[QUAN]]</f>
        <v>549.46</v>
      </c>
      <c r="AB1087" s="251" t="str">
        <f>IFERROR(Tabela13[[#This Row],[TOTAL]]/Tabela13[[#This Row],[Km Rodado]],"")</f>
        <v/>
      </c>
    </row>
    <row r="1088" spans="1:28" hidden="1">
      <c r="A1088" s="30" t="s">
        <v>1690</v>
      </c>
      <c r="B1088" s="30" t="s">
        <v>1662</v>
      </c>
      <c r="C1088" s="30" t="s">
        <v>1197</v>
      </c>
      <c r="D1088" s="53">
        <v>45435</v>
      </c>
      <c r="E1088" s="53" t="s">
        <v>700</v>
      </c>
      <c r="F1088" s="7" t="s">
        <v>573</v>
      </c>
      <c r="G1088" s="1" t="s">
        <v>58</v>
      </c>
      <c r="H1088" s="1" t="s">
        <v>1268</v>
      </c>
      <c r="I1088" s="351" t="s">
        <v>83</v>
      </c>
      <c r="J1088" s="1">
        <v>2</v>
      </c>
      <c r="K1088" s="1">
        <v>15</v>
      </c>
      <c r="L1088" s="1" t="s">
        <v>22</v>
      </c>
      <c r="M1088" s="1" t="s">
        <v>75</v>
      </c>
      <c r="N1088" s="1" t="s">
        <v>252</v>
      </c>
      <c r="O1088" s="1" t="s">
        <v>253</v>
      </c>
      <c r="P1088" s="1" t="s">
        <v>69</v>
      </c>
      <c r="Q1088" s="36" t="s">
        <v>77</v>
      </c>
      <c r="R1088" s="24" t="s">
        <v>1098</v>
      </c>
      <c r="S1088" s="47">
        <v>63465</v>
      </c>
      <c r="T1088" s="47" t="s">
        <v>700</v>
      </c>
      <c r="U1088" s="47"/>
      <c r="V1088" s="45" t="str">
        <f>IFERROR(IF(U1088-T1088 &lt;= 0, "", U1088-T1088), "")</f>
        <v/>
      </c>
      <c r="W1088" s="1" t="s">
        <v>333</v>
      </c>
      <c r="X1088" s="1" t="s">
        <v>155</v>
      </c>
      <c r="Y1088" s="258">
        <v>1151</v>
      </c>
      <c r="Z1088" s="233">
        <v>274.73</v>
      </c>
      <c r="AA1088" s="181">
        <f>Tabela13[[#This Row],[VALOR/UN]]*Tabela13[[#This Row],[QUAN]]</f>
        <v>549.46</v>
      </c>
      <c r="AB1088" s="251" t="str">
        <f>IFERROR(Tabela13[[#This Row],[TOTAL]]/Tabela13[[#This Row],[Km Rodado]],"")</f>
        <v/>
      </c>
    </row>
    <row r="1089" spans="1:28" hidden="1">
      <c r="A1089" s="30" t="s">
        <v>1691</v>
      </c>
      <c r="B1089" s="30" t="s">
        <v>1316</v>
      </c>
      <c r="C1089" s="30" t="s">
        <v>1197</v>
      </c>
      <c r="D1089" s="53">
        <v>45440</v>
      </c>
      <c r="E1089" s="53">
        <v>45460</v>
      </c>
      <c r="F1089" s="7" t="s">
        <v>573</v>
      </c>
      <c r="G1089" s="1" t="s">
        <v>58</v>
      </c>
      <c r="H1089" s="1" t="s">
        <v>1444</v>
      </c>
      <c r="I1089" s="351" t="s">
        <v>99</v>
      </c>
      <c r="J1089" s="1">
        <v>2</v>
      </c>
      <c r="K1089" s="1">
        <v>16</v>
      </c>
      <c r="L1089" s="1" t="s">
        <v>22</v>
      </c>
      <c r="M1089" s="1" t="s">
        <v>60</v>
      </c>
      <c r="N1089" s="1" t="s">
        <v>85</v>
      </c>
      <c r="O1089" s="1" t="s">
        <v>86</v>
      </c>
      <c r="P1089" s="1" t="s">
        <v>69</v>
      </c>
      <c r="Q1089" s="1" t="s">
        <v>1008</v>
      </c>
      <c r="R1089" s="24" t="s">
        <v>969</v>
      </c>
      <c r="S1089" s="47">
        <v>74600</v>
      </c>
      <c r="T1089" s="47">
        <v>77309</v>
      </c>
      <c r="U1089" s="47"/>
      <c r="V1089" s="45" t="str">
        <f>IFERROR(IF(U1089-T1089 &lt;= 0, "", U1089-T1089), "")</f>
        <v/>
      </c>
      <c r="W1089" s="1" t="s">
        <v>333</v>
      </c>
      <c r="X1089" s="1" t="s">
        <v>155</v>
      </c>
      <c r="Y1089" s="258">
        <v>2091</v>
      </c>
      <c r="Z1089" s="233">
        <v>690.58</v>
      </c>
      <c r="AA1089" s="181">
        <f>Tabela13[[#This Row],[VALOR/UN]]*Tabela13[[#This Row],[QUAN]]</f>
        <v>1381.16</v>
      </c>
      <c r="AB1089" s="251" t="str">
        <f>IFERROR(Tabela13[[#This Row],[TOTAL]]/Tabela13[[#This Row],[Km Rodado]],"")</f>
        <v/>
      </c>
    </row>
    <row r="1090" spans="1:28" hidden="1">
      <c r="A1090" s="30" t="s">
        <v>1692</v>
      </c>
      <c r="B1090" s="30" t="s">
        <v>1316</v>
      </c>
      <c r="C1090" s="30" t="s">
        <v>1197</v>
      </c>
      <c r="D1090" s="53">
        <v>45440</v>
      </c>
      <c r="E1090" s="53">
        <v>45460</v>
      </c>
      <c r="F1090" s="7" t="s">
        <v>573</v>
      </c>
      <c r="G1090" s="1" t="s">
        <v>58</v>
      </c>
      <c r="H1090" s="1" t="s">
        <v>1444</v>
      </c>
      <c r="I1090" s="351" t="s">
        <v>99</v>
      </c>
      <c r="J1090" s="1">
        <v>2</v>
      </c>
      <c r="K1090" s="1">
        <v>16</v>
      </c>
      <c r="L1090" s="1" t="s">
        <v>24</v>
      </c>
      <c r="M1090" s="1" t="s">
        <v>60</v>
      </c>
      <c r="N1090" s="1" t="s">
        <v>85</v>
      </c>
      <c r="O1090" s="1" t="s">
        <v>86</v>
      </c>
      <c r="P1090" s="1" t="s">
        <v>69</v>
      </c>
      <c r="Q1090" s="1" t="s">
        <v>1008</v>
      </c>
      <c r="R1090" s="24" t="s">
        <v>969</v>
      </c>
      <c r="S1090" s="47">
        <v>74600</v>
      </c>
      <c r="T1090" s="47">
        <v>77309</v>
      </c>
      <c r="U1090" s="47"/>
      <c r="V1090" s="45" t="str">
        <f>IFERROR(IF(U1090-T1090 &lt;= 0, "", U1090-T1090), "")</f>
        <v/>
      </c>
      <c r="W1090" s="1" t="s">
        <v>333</v>
      </c>
      <c r="X1090" s="1" t="s">
        <v>155</v>
      </c>
      <c r="Y1090" s="258">
        <v>2091</v>
      </c>
      <c r="Z1090" s="233">
        <v>690.58</v>
      </c>
      <c r="AA1090" s="181">
        <f>Tabela13[[#This Row],[VALOR/UN]]*Tabela13[[#This Row],[QUAN]]</f>
        <v>1381.16</v>
      </c>
      <c r="AB1090" s="251" t="str">
        <f>IFERROR(Tabela13[[#This Row],[TOTAL]]/Tabela13[[#This Row],[Km Rodado]],"")</f>
        <v/>
      </c>
    </row>
    <row r="1091" spans="1:28" hidden="1">
      <c r="A1091" s="30" t="s">
        <v>1693</v>
      </c>
      <c r="B1091" s="30" t="s">
        <v>1694</v>
      </c>
      <c r="C1091" s="30" t="s">
        <v>1197</v>
      </c>
      <c r="D1091" s="53">
        <v>45441</v>
      </c>
      <c r="E1091" s="53">
        <v>45448</v>
      </c>
      <c r="F1091" s="7" t="s">
        <v>573</v>
      </c>
      <c r="G1091" s="1" t="s">
        <v>58</v>
      </c>
      <c r="H1091" s="1" t="s">
        <v>1268</v>
      </c>
      <c r="I1091" s="351" t="s">
        <v>96</v>
      </c>
      <c r="J1091" s="1">
        <v>2</v>
      </c>
      <c r="K1091" s="1" t="s">
        <v>7</v>
      </c>
      <c r="L1091" s="1" t="s">
        <v>594</v>
      </c>
      <c r="M1091" s="1" t="s">
        <v>210</v>
      </c>
      <c r="N1091" s="1" t="s">
        <v>684</v>
      </c>
      <c r="O1091" s="1" t="s">
        <v>684</v>
      </c>
      <c r="P1091" s="1" t="s">
        <v>62</v>
      </c>
      <c r="Q1091" s="1" t="s">
        <v>601</v>
      </c>
      <c r="R1091" s="24" t="s">
        <v>650</v>
      </c>
      <c r="S1091" s="47">
        <v>235000</v>
      </c>
      <c r="T1091" s="47">
        <v>333882</v>
      </c>
      <c r="U1091" s="47"/>
      <c r="V1091" s="45" t="str">
        <f>IFERROR(IF(U1091-T1091 &lt;= 0, "", U1091-T1091), "")</f>
        <v/>
      </c>
      <c r="W1091" s="1" t="s">
        <v>333</v>
      </c>
      <c r="X1091" s="1" t="s">
        <v>599</v>
      </c>
      <c r="Y1091" s="258">
        <v>52687</v>
      </c>
      <c r="Z1091" s="233">
        <v>450</v>
      </c>
      <c r="AA1091" s="181">
        <f>Tabela13[[#This Row],[VALOR/UN]]*Tabela13[[#This Row],[QUAN]]</f>
        <v>900</v>
      </c>
      <c r="AB1091" s="251" t="str">
        <f>IFERROR(Tabela13[[#This Row],[TOTAL]]/Tabela13[[#This Row],[Km Rodado]],"")</f>
        <v/>
      </c>
    </row>
    <row r="1092" spans="1:28" hidden="1">
      <c r="A1092" s="30" t="s">
        <v>1695</v>
      </c>
      <c r="B1092" s="30" t="s">
        <v>1696</v>
      </c>
      <c r="C1092" s="30" t="s">
        <v>1197</v>
      </c>
      <c r="D1092" s="53">
        <v>45441</v>
      </c>
      <c r="E1092" s="53">
        <v>45448</v>
      </c>
      <c r="F1092" s="7" t="s">
        <v>573</v>
      </c>
      <c r="G1092" s="1" t="s">
        <v>58</v>
      </c>
      <c r="H1092" s="1" t="s">
        <v>1268</v>
      </c>
      <c r="I1092" s="351" t="s">
        <v>96</v>
      </c>
      <c r="J1092" s="1">
        <v>2</v>
      </c>
      <c r="K1092" s="1" t="s">
        <v>7</v>
      </c>
      <c r="L1092" s="1" t="s">
        <v>594</v>
      </c>
      <c r="M1092" s="1" t="s">
        <v>210</v>
      </c>
      <c r="N1092" s="1" t="s">
        <v>684</v>
      </c>
      <c r="O1092" s="1" t="s">
        <v>684</v>
      </c>
      <c r="P1092" s="1" t="s">
        <v>62</v>
      </c>
      <c r="Q1092" s="1" t="s">
        <v>601</v>
      </c>
      <c r="R1092" s="24" t="s">
        <v>650</v>
      </c>
      <c r="S1092" s="47">
        <v>235000</v>
      </c>
      <c r="T1092" s="47">
        <v>333882</v>
      </c>
      <c r="U1092" s="47"/>
      <c r="V1092" s="45" t="str">
        <f>IFERROR(IF(U1092-T1092 &lt;= 0, "", U1092-T1092), "")</f>
        <v/>
      </c>
      <c r="W1092" s="1" t="s">
        <v>333</v>
      </c>
      <c r="X1092" s="1" t="s">
        <v>58</v>
      </c>
      <c r="Y1092" s="258" t="s">
        <v>151</v>
      </c>
      <c r="Z1092" s="169">
        <v>0</v>
      </c>
      <c r="AA1092" s="169">
        <f>Tabela13[[#This Row],[VALOR/UN]]*Tabela13[[#This Row],[QUAN]]</f>
        <v>0</v>
      </c>
      <c r="AB1092" s="251" t="str">
        <f>IFERROR(Tabela13[[#This Row],[TOTAL]]/Tabela13[[#This Row],[Km Rodado]],"")</f>
        <v/>
      </c>
    </row>
    <row r="1093" spans="1:28" hidden="1">
      <c r="A1093" s="30" t="s">
        <v>1697</v>
      </c>
      <c r="B1093" s="30" t="s">
        <v>1677</v>
      </c>
      <c r="C1093" s="30" t="s">
        <v>1197</v>
      </c>
      <c r="D1093" s="53">
        <v>45443</v>
      </c>
      <c r="E1093" s="53">
        <v>45443</v>
      </c>
      <c r="F1093" s="7" t="s">
        <v>573</v>
      </c>
      <c r="G1093" s="1" t="s">
        <v>58</v>
      </c>
      <c r="H1093" s="1" t="s">
        <v>1268</v>
      </c>
      <c r="I1093" s="351" t="s">
        <v>80</v>
      </c>
      <c r="J1093" s="1">
        <v>2</v>
      </c>
      <c r="K1093" s="1">
        <v>16</v>
      </c>
      <c r="L1093" s="1" t="s">
        <v>22</v>
      </c>
      <c r="M1093" s="1" t="s">
        <v>143</v>
      </c>
      <c r="N1093" s="1" t="s">
        <v>153</v>
      </c>
      <c r="O1093" s="1" t="s">
        <v>154</v>
      </c>
      <c r="P1093" s="1" t="s">
        <v>69</v>
      </c>
      <c r="Q1093" s="1" t="s">
        <v>162</v>
      </c>
      <c r="R1093" s="24" t="s">
        <v>361</v>
      </c>
      <c r="S1093" s="47">
        <v>89284</v>
      </c>
      <c r="T1093" s="47">
        <v>89284</v>
      </c>
      <c r="U1093" s="47"/>
      <c r="V1093" s="45" t="str">
        <f>IFERROR(IF(U1093-T1093 &lt;= 0, "", U1093-T1093), "")</f>
        <v/>
      </c>
      <c r="W1093" s="1" t="s">
        <v>333</v>
      </c>
      <c r="X1093" s="1" t="s">
        <v>155</v>
      </c>
      <c r="Y1093" s="345" t="s">
        <v>1698</v>
      </c>
      <c r="Z1093" s="233">
        <v>558.6</v>
      </c>
      <c r="AA1093" s="181">
        <f>Tabela13[[#This Row],[VALOR/UN]]*Tabela13[[#This Row],[QUAN]]</f>
        <v>1117.2</v>
      </c>
      <c r="AB1093" s="251" t="str">
        <f>IFERROR(Tabela13[[#This Row],[TOTAL]]/Tabela13[[#This Row],[Km Rodado]],"")</f>
        <v/>
      </c>
    </row>
    <row r="1094" spans="1:28" hidden="1">
      <c r="A1094" s="30" t="s">
        <v>1699</v>
      </c>
      <c r="B1094" s="30" t="s">
        <v>1681</v>
      </c>
      <c r="C1094" s="30" t="s">
        <v>1197</v>
      </c>
      <c r="D1094" s="53">
        <v>45443</v>
      </c>
      <c r="E1094" s="53" t="s">
        <v>700</v>
      </c>
      <c r="F1094" s="7" t="s">
        <v>573</v>
      </c>
      <c r="G1094" s="1" t="s">
        <v>58</v>
      </c>
      <c r="H1094" s="1" t="s">
        <v>1444</v>
      </c>
      <c r="I1094" s="351" t="s">
        <v>74</v>
      </c>
      <c r="J1094" s="1">
        <v>2</v>
      </c>
      <c r="K1094" s="1">
        <v>15</v>
      </c>
      <c r="L1094" s="1" t="s">
        <v>24</v>
      </c>
      <c r="M1094" s="1" t="s">
        <v>75</v>
      </c>
      <c r="N1094" s="1" t="s">
        <v>252</v>
      </c>
      <c r="O1094" s="1" t="s">
        <v>253</v>
      </c>
      <c r="P1094" s="1" t="s">
        <v>69</v>
      </c>
      <c r="Q1094" s="36" t="s">
        <v>77</v>
      </c>
      <c r="R1094" s="24" t="s">
        <v>1077</v>
      </c>
      <c r="S1094" s="47">
        <v>81402</v>
      </c>
      <c r="T1094" s="47" t="s">
        <v>700</v>
      </c>
      <c r="U1094" s="47"/>
      <c r="V1094" s="45" t="str">
        <f>IFERROR(IF(U1094-T1094 &lt;= 0, "", U1094-T1094), "")</f>
        <v/>
      </c>
      <c r="W1094" s="1" t="s">
        <v>333</v>
      </c>
      <c r="X1094" s="1" t="s">
        <v>155</v>
      </c>
      <c r="Y1094" s="258">
        <v>1151</v>
      </c>
      <c r="Z1094" s="233">
        <v>274.73</v>
      </c>
      <c r="AA1094" s="181">
        <f>Tabela13[[#This Row],[VALOR/UN]]*Tabela13[[#This Row],[QUAN]]</f>
        <v>549.46</v>
      </c>
      <c r="AB1094" s="251" t="str">
        <f>IFERROR(Tabela13[[#This Row],[TOTAL]]/Tabela13[[#This Row],[Km Rodado]],"")</f>
        <v/>
      </c>
    </row>
    <row r="1095" spans="1:28" hidden="1">
      <c r="A1095" s="30" t="s">
        <v>1700</v>
      </c>
      <c r="B1095" s="30" t="s">
        <v>1662</v>
      </c>
      <c r="C1095" s="30" t="s">
        <v>1197</v>
      </c>
      <c r="D1095" s="53">
        <v>45446</v>
      </c>
      <c r="F1095" s="7" t="s">
        <v>57</v>
      </c>
      <c r="G1095" s="1" t="s">
        <v>58</v>
      </c>
      <c r="H1095" s="1" t="s">
        <v>1444</v>
      </c>
      <c r="I1095" s="351" t="s">
        <v>99</v>
      </c>
      <c r="J1095" s="1">
        <v>2</v>
      </c>
      <c r="K1095" s="1">
        <v>15</v>
      </c>
      <c r="L1095" s="1" t="s">
        <v>22</v>
      </c>
      <c r="M1095" s="1" t="s">
        <v>75</v>
      </c>
      <c r="N1095" s="1" t="s">
        <v>252</v>
      </c>
      <c r="O1095" s="1" t="s">
        <v>253</v>
      </c>
      <c r="P1095" s="1" t="s">
        <v>69</v>
      </c>
      <c r="Q1095" s="36" t="s">
        <v>77</v>
      </c>
      <c r="R1095" s="24" t="s">
        <v>733</v>
      </c>
      <c r="S1095" s="47">
        <v>115800</v>
      </c>
      <c r="T1095" s="47">
        <v>0</v>
      </c>
      <c r="U1095" s="47"/>
      <c r="V1095" s="45" t="str">
        <f>IFERROR(IF(U1095-T1095 &lt;= 0, "", U1095-T1095), "")</f>
        <v/>
      </c>
      <c r="W1095" s="1" t="s">
        <v>333</v>
      </c>
      <c r="X1095" s="1" t="s">
        <v>155</v>
      </c>
      <c r="Y1095" s="258">
        <v>2169</v>
      </c>
      <c r="Z1095" s="233">
        <v>274.73</v>
      </c>
      <c r="AA1095" s="181">
        <f>Tabela13[[#This Row],[VALOR/UN]]*Tabela13[[#This Row],[QUAN]]</f>
        <v>549.46</v>
      </c>
      <c r="AB1095" s="251" t="str">
        <f>IFERROR(Tabela13[[#This Row],[TOTAL]]/Tabela13[[#This Row],[Km Rodado]],"")</f>
        <v/>
      </c>
    </row>
    <row r="1096" spans="1:28" hidden="1">
      <c r="A1096" s="30" t="s">
        <v>1701</v>
      </c>
      <c r="B1096" s="30" t="s">
        <v>1316</v>
      </c>
      <c r="C1096" s="30" t="s">
        <v>1197</v>
      </c>
      <c r="D1096" s="53">
        <v>45447</v>
      </c>
      <c r="E1096" s="53">
        <v>45455</v>
      </c>
      <c r="F1096" s="7" t="s">
        <v>57</v>
      </c>
      <c r="G1096" s="1" t="s">
        <v>58</v>
      </c>
      <c r="H1096" s="1" t="s">
        <v>1444</v>
      </c>
      <c r="I1096" s="351" t="s">
        <v>74</v>
      </c>
      <c r="J1096" s="1">
        <v>2</v>
      </c>
      <c r="K1096" s="1">
        <v>16</v>
      </c>
      <c r="L1096" s="1" t="s">
        <v>24</v>
      </c>
      <c r="M1096" s="1" t="s">
        <v>60</v>
      </c>
      <c r="N1096" s="1" t="s">
        <v>85</v>
      </c>
      <c r="O1096" s="1" t="s">
        <v>86</v>
      </c>
      <c r="P1096" s="1" t="s">
        <v>69</v>
      </c>
      <c r="Q1096" s="1" t="s">
        <v>1008</v>
      </c>
      <c r="R1096" s="24" t="s">
        <v>222</v>
      </c>
      <c r="S1096" s="47">
        <v>177892</v>
      </c>
      <c r="T1096" s="47">
        <v>178165</v>
      </c>
      <c r="U1096" s="47"/>
      <c r="V1096" s="45" t="str">
        <f>IFERROR(IF(U1096-T1096 &lt;= 0, "", U1096-T1096), "")</f>
        <v/>
      </c>
      <c r="W1096" s="1" t="s">
        <v>333</v>
      </c>
      <c r="X1096" s="1" t="s">
        <v>155</v>
      </c>
      <c r="Y1096" s="258">
        <v>2206</v>
      </c>
      <c r="Z1096" s="233">
        <v>680.22</v>
      </c>
      <c r="AA1096" s="181">
        <f>Tabela13[[#This Row],[VALOR/UN]]*Tabela13[[#This Row],[QUAN]]</f>
        <v>1360.44</v>
      </c>
      <c r="AB1096" s="251" t="str">
        <f>IFERROR(Tabela13[[#This Row],[TOTAL]]/Tabela13[[#This Row],[Km Rodado]],"")</f>
        <v/>
      </c>
    </row>
    <row r="1097" spans="1:28" hidden="1">
      <c r="A1097" s="30" t="s">
        <v>1702</v>
      </c>
      <c r="B1097" s="30" t="s">
        <v>1316</v>
      </c>
      <c r="C1097" s="30" t="s">
        <v>1197</v>
      </c>
      <c r="D1097" s="53">
        <v>45447</v>
      </c>
      <c r="E1097" s="53">
        <v>45455</v>
      </c>
      <c r="F1097" s="7" t="s">
        <v>57</v>
      </c>
      <c r="G1097" s="1" t="s">
        <v>58</v>
      </c>
      <c r="H1097" s="1" t="s">
        <v>1444</v>
      </c>
      <c r="I1097" s="351" t="s">
        <v>74</v>
      </c>
      <c r="J1097" s="1">
        <v>2</v>
      </c>
      <c r="K1097" s="1">
        <v>16</v>
      </c>
      <c r="L1097" s="1" t="s">
        <v>22</v>
      </c>
      <c r="M1097" s="1" t="s">
        <v>60</v>
      </c>
      <c r="N1097" s="1" t="s">
        <v>85</v>
      </c>
      <c r="O1097" s="1" t="s">
        <v>86</v>
      </c>
      <c r="P1097" s="1" t="s">
        <v>69</v>
      </c>
      <c r="Q1097" s="1" t="s">
        <v>1008</v>
      </c>
      <c r="R1097" s="24" t="s">
        <v>222</v>
      </c>
      <c r="S1097" s="47">
        <v>177892</v>
      </c>
      <c r="T1097" s="47">
        <v>178165</v>
      </c>
      <c r="U1097" s="47"/>
      <c r="V1097" s="45" t="str">
        <f>IFERROR(IF(U1097-T1097 &lt;= 0, "", U1097-T1097), "")</f>
        <v/>
      </c>
      <c r="W1097" s="1" t="s">
        <v>333</v>
      </c>
      <c r="X1097" s="1" t="s">
        <v>155</v>
      </c>
      <c r="Y1097" s="258">
        <v>2206</v>
      </c>
      <c r="Z1097" s="233">
        <v>680.22</v>
      </c>
      <c r="AA1097" s="181">
        <f>Tabela13[[#This Row],[VALOR/UN]]*Tabela13[[#This Row],[QUAN]]</f>
        <v>1360.44</v>
      </c>
      <c r="AB1097" s="251" t="str">
        <f>IFERROR(Tabela13[[#This Row],[TOTAL]]/Tabela13[[#This Row],[Km Rodado]],"")</f>
        <v/>
      </c>
    </row>
    <row r="1098" spans="1:28" hidden="1">
      <c r="A1098" s="30" t="s">
        <v>1703</v>
      </c>
      <c r="B1098" s="30" t="s">
        <v>1316</v>
      </c>
      <c r="C1098" s="30" t="s">
        <v>1197</v>
      </c>
      <c r="D1098" s="53">
        <v>45447</v>
      </c>
      <c r="E1098" s="53">
        <v>45447</v>
      </c>
      <c r="F1098" s="7" t="s">
        <v>57</v>
      </c>
      <c r="G1098" s="1" t="s">
        <v>58</v>
      </c>
      <c r="H1098" s="1" t="s">
        <v>1268</v>
      </c>
      <c r="I1098" s="351" t="s">
        <v>80</v>
      </c>
      <c r="J1098" s="1">
        <v>2</v>
      </c>
      <c r="K1098" s="1">
        <v>16</v>
      </c>
      <c r="L1098" s="1" t="s">
        <v>22</v>
      </c>
      <c r="M1098" s="1" t="s">
        <v>60</v>
      </c>
      <c r="N1098" s="1" t="s">
        <v>85</v>
      </c>
      <c r="O1098" s="1" t="s">
        <v>86</v>
      </c>
      <c r="P1098" s="1" t="s">
        <v>69</v>
      </c>
      <c r="Q1098" s="1" t="s">
        <v>1008</v>
      </c>
      <c r="R1098" s="24" t="s">
        <v>157</v>
      </c>
      <c r="S1098" s="47">
        <v>122650</v>
      </c>
      <c r="T1098" s="47">
        <v>122650</v>
      </c>
      <c r="U1098" s="47"/>
      <c r="V1098" s="45" t="str">
        <f>IFERROR(IF(U1098-T1098 &lt;= 0, "", U1098-T1098), "")</f>
        <v/>
      </c>
      <c r="W1098" s="1" t="s">
        <v>333</v>
      </c>
      <c r="X1098" s="1" t="s">
        <v>155</v>
      </c>
      <c r="Y1098" s="258">
        <v>2206</v>
      </c>
      <c r="Z1098" s="233">
        <v>680.22</v>
      </c>
      <c r="AA1098" s="181">
        <f>Tabela13[[#This Row],[VALOR/UN]]*Tabela13[[#This Row],[QUAN]]</f>
        <v>1360.44</v>
      </c>
      <c r="AB1098" s="251" t="str">
        <f>IFERROR(Tabela13[[#This Row],[TOTAL]]/Tabela13[[#This Row],[Km Rodado]],"")</f>
        <v/>
      </c>
    </row>
    <row r="1099" spans="1:28" hidden="1">
      <c r="A1099" s="30" t="s">
        <v>1704</v>
      </c>
      <c r="B1099" s="30" t="s">
        <v>1316</v>
      </c>
      <c r="C1099" s="30" t="s">
        <v>1197</v>
      </c>
      <c r="D1099" s="53">
        <v>45447</v>
      </c>
      <c r="E1099" s="53">
        <v>45457</v>
      </c>
      <c r="F1099" s="7" t="s">
        <v>57</v>
      </c>
      <c r="G1099" s="1" t="s">
        <v>58</v>
      </c>
      <c r="H1099" s="1" t="s">
        <v>1268</v>
      </c>
      <c r="I1099" s="351" t="s">
        <v>96</v>
      </c>
      <c r="J1099" s="1">
        <v>2</v>
      </c>
      <c r="K1099" s="1">
        <v>16</v>
      </c>
      <c r="L1099" s="1" t="s">
        <v>22</v>
      </c>
      <c r="M1099" s="1" t="s">
        <v>60</v>
      </c>
      <c r="N1099" s="1" t="s">
        <v>85</v>
      </c>
      <c r="O1099" s="1" t="s">
        <v>86</v>
      </c>
      <c r="P1099" s="1" t="s">
        <v>69</v>
      </c>
      <c r="Q1099" s="1" t="s">
        <v>1008</v>
      </c>
      <c r="R1099" s="24" t="s">
        <v>97</v>
      </c>
      <c r="S1099" s="47">
        <v>229350</v>
      </c>
      <c r="T1099" s="47">
        <v>229912</v>
      </c>
      <c r="U1099" s="47"/>
      <c r="V1099" s="45" t="str">
        <f>IFERROR(IF(U1099-T1099 &lt;= 0, "", U1099-T1099), "")</f>
        <v/>
      </c>
      <c r="W1099" s="1" t="s">
        <v>333</v>
      </c>
      <c r="X1099" s="1" t="s">
        <v>155</v>
      </c>
      <c r="Y1099" s="258">
        <v>2091</v>
      </c>
      <c r="Z1099" s="233">
        <v>690.58</v>
      </c>
      <c r="AA1099" s="181">
        <f>Tabela13[[#This Row],[VALOR/UN]]*Tabela13[[#This Row],[QUAN]]</f>
        <v>1381.16</v>
      </c>
      <c r="AB1099" s="251" t="str">
        <f>IFERROR(Tabela13[[#This Row],[TOTAL]]/Tabela13[[#This Row],[Km Rodado]],"")</f>
        <v/>
      </c>
    </row>
    <row r="1100" spans="1:28" hidden="1">
      <c r="A1100" s="30" t="s">
        <v>1705</v>
      </c>
      <c r="B1100" s="30" t="s">
        <v>1681</v>
      </c>
      <c r="C1100" s="30" t="s">
        <v>1197</v>
      </c>
      <c r="D1100" s="53">
        <v>45447</v>
      </c>
      <c r="E1100" s="53">
        <v>45456</v>
      </c>
      <c r="F1100" s="7" t="s">
        <v>57</v>
      </c>
      <c r="G1100" s="1" t="s">
        <v>58</v>
      </c>
      <c r="H1100" s="1" t="s">
        <v>1268</v>
      </c>
      <c r="I1100" s="351" t="s">
        <v>96</v>
      </c>
      <c r="J1100" s="1">
        <v>2</v>
      </c>
      <c r="K1100" s="1">
        <v>15</v>
      </c>
      <c r="L1100" s="1" t="s">
        <v>22</v>
      </c>
      <c r="M1100" s="1" t="s">
        <v>75</v>
      </c>
      <c r="N1100" s="1" t="s">
        <v>252</v>
      </c>
      <c r="O1100" s="1" t="s">
        <v>253</v>
      </c>
      <c r="P1100" s="1" t="s">
        <v>69</v>
      </c>
      <c r="Q1100" s="36" t="s">
        <v>77</v>
      </c>
      <c r="R1100" s="24" t="s">
        <v>568</v>
      </c>
      <c r="S1100" s="47">
        <v>124255</v>
      </c>
      <c r="T1100" s="47">
        <v>120746</v>
      </c>
      <c r="U1100" s="47"/>
      <c r="V1100" s="45" t="str">
        <f>IFERROR(IF(U1100-T1100 &lt;= 0, "", U1100-T1100), "")</f>
        <v/>
      </c>
      <c r="W1100" s="1" t="s">
        <v>333</v>
      </c>
      <c r="X1100" s="1" t="s">
        <v>155</v>
      </c>
      <c r="Y1100" s="258">
        <v>2169</v>
      </c>
      <c r="Z1100" s="233">
        <v>274.73</v>
      </c>
      <c r="AA1100" s="181">
        <f>Tabela13[[#This Row],[VALOR/UN]]*Tabela13[[#This Row],[QUAN]]</f>
        <v>549.46</v>
      </c>
      <c r="AB1100" s="251" t="str">
        <f>IFERROR(Tabela13[[#This Row],[TOTAL]]/Tabela13[[#This Row],[Km Rodado]],"")</f>
        <v/>
      </c>
    </row>
    <row r="1101" spans="1:28" hidden="1">
      <c r="A1101" s="30" t="s">
        <v>1706</v>
      </c>
      <c r="B1101" s="30" t="s">
        <v>1681</v>
      </c>
      <c r="C1101" s="30" t="s">
        <v>1197</v>
      </c>
      <c r="D1101" s="53">
        <v>45447</v>
      </c>
      <c r="E1101" s="53">
        <v>45456</v>
      </c>
      <c r="F1101" s="7" t="s">
        <v>57</v>
      </c>
      <c r="G1101" s="1" t="s">
        <v>58</v>
      </c>
      <c r="H1101" s="1" t="s">
        <v>1268</v>
      </c>
      <c r="I1101" s="351" t="s">
        <v>96</v>
      </c>
      <c r="J1101" s="1">
        <v>2</v>
      </c>
      <c r="K1101" s="1">
        <v>15</v>
      </c>
      <c r="L1101" s="1" t="s">
        <v>24</v>
      </c>
      <c r="M1101" s="1" t="s">
        <v>75</v>
      </c>
      <c r="N1101" s="1" t="s">
        <v>252</v>
      </c>
      <c r="O1101" s="1" t="s">
        <v>253</v>
      </c>
      <c r="P1101" s="1" t="s">
        <v>69</v>
      </c>
      <c r="Q1101" s="36" t="s">
        <v>77</v>
      </c>
      <c r="R1101" s="24" t="s">
        <v>568</v>
      </c>
      <c r="S1101" s="47">
        <v>124255</v>
      </c>
      <c r="T1101" s="47">
        <v>120746</v>
      </c>
      <c r="U1101" s="47"/>
      <c r="V1101" s="45" t="str">
        <f>IFERROR(IF(U1101-T1101 &lt;= 0, "", U1101-T1101), "")</f>
        <v/>
      </c>
      <c r="W1101" s="1" t="s">
        <v>333</v>
      </c>
      <c r="X1101" s="1" t="s">
        <v>155</v>
      </c>
      <c r="Y1101" s="258">
        <v>2169</v>
      </c>
      <c r="Z1101" s="233">
        <v>274.73</v>
      </c>
      <c r="AA1101" s="181">
        <f>Tabela13[[#This Row],[VALOR/UN]]*Tabela13[[#This Row],[QUAN]]</f>
        <v>549.46</v>
      </c>
      <c r="AB1101" s="251" t="str">
        <f>IFERROR(Tabela13[[#This Row],[TOTAL]]/Tabela13[[#This Row],[Km Rodado]],"")</f>
        <v/>
      </c>
    </row>
    <row r="1102" spans="1:28" hidden="1">
      <c r="A1102" s="30" t="s">
        <v>1707</v>
      </c>
      <c r="B1102" s="30" t="s">
        <v>1708</v>
      </c>
      <c r="C1102" s="30" t="s">
        <v>1197</v>
      </c>
      <c r="D1102" s="53">
        <v>45447</v>
      </c>
      <c r="E1102" s="53">
        <v>45455</v>
      </c>
      <c r="F1102" s="7" t="s">
        <v>57</v>
      </c>
      <c r="G1102" s="1" t="s">
        <v>58</v>
      </c>
      <c r="H1102" s="1" t="s">
        <v>1268</v>
      </c>
      <c r="I1102" s="351" t="s">
        <v>96</v>
      </c>
      <c r="J1102" s="1">
        <v>2</v>
      </c>
      <c r="K1102" s="1">
        <v>15</v>
      </c>
      <c r="L1102" s="1" t="s">
        <v>24</v>
      </c>
      <c r="M1102" s="1" t="s">
        <v>75</v>
      </c>
      <c r="N1102" s="1" t="s">
        <v>252</v>
      </c>
      <c r="O1102" s="1" t="s">
        <v>253</v>
      </c>
      <c r="P1102" s="1" t="s">
        <v>69</v>
      </c>
      <c r="Q1102" s="36" t="s">
        <v>77</v>
      </c>
      <c r="R1102" s="24" t="s">
        <v>572</v>
      </c>
      <c r="S1102" s="47">
        <v>95934</v>
      </c>
      <c r="T1102" s="47">
        <v>97527</v>
      </c>
      <c r="U1102" s="47"/>
      <c r="V1102" s="45" t="str">
        <f>IFERROR(IF(U1102-T1102 &lt;= 0, "", U1102-T1102), "")</f>
        <v/>
      </c>
      <c r="W1102" s="1" t="s">
        <v>333</v>
      </c>
      <c r="X1102" s="1" t="s">
        <v>155</v>
      </c>
      <c r="Y1102" s="258">
        <v>2169</v>
      </c>
      <c r="Z1102" s="233">
        <v>274.73</v>
      </c>
      <c r="AA1102" s="181">
        <f>Tabela13[[#This Row],[VALOR/UN]]*Tabela13[[#This Row],[QUAN]]</f>
        <v>549.46</v>
      </c>
      <c r="AB1102" s="251" t="str">
        <f>IFERROR(Tabela13[[#This Row],[TOTAL]]/Tabela13[[#This Row],[Km Rodado]],"")</f>
        <v/>
      </c>
    </row>
    <row r="1103" spans="1:28" hidden="1">
      <c r="A1103" s="30" t="s">
        <v>1709</v>
      </c>
      <c r="B1103" s="30" t="s">
        <v>1316</v>
      </c>
      <c r="C1103" s="30" t="s">
        <v>1197</v>
      </c>
      <c r="D1103" s="53">
        <v>45447</v>
      </c>
      <c r="E1103" s="53">
        <v>45461</v>
      </c>
      <c r="F1103" s="7" t="s">
        <v>57</v>
      </c>
      <c r="G1103" s="1" t="s">
        <v>58</v>
      </c>
      <c r="H1103" s="1" t="s">
        <v>1268</v>
      </c>
      <c r="I1103" s="351" t="s">
        <v>96</v>
      </c>
      <c r="J1103" s="1">
        <v>2</v>
      </c>
      <c r="K1103" s="1">
        <v>16</v>
      </c>
      <c r="L1103" s="1" t="s">
        <v>24</v>
      </c>
      <c r="M1103" s="1" t="s">
        <v>60</v>
      </c>
      <c r="N1103" s="1" t="s">
        <v>85</v>
      </c>
      <c r="O1103" s="1" t="s">
        <v>86</v>
      </c>
      <c r="P1103" s="1" t="s">
        <v>69</v>
      </c>
      <c r="Q1103" s="1" t="s">
        <v>1008</v>
      </c>
      <c r="R1103" s="24" t="s">
        <v>1151</v>
      </c>
      <c r="S1103" s="47">
        <v>66230</v>
      </c>
      <c r="T1103" s="47">
        <v>67885</v>
      </c>
      <c r="U1103" s="47"/>
      <c r="V1103" s="45" t="str">
        <f>IFERROR(IF(U1103-T1103 &lt;= 0, "", U1103-T1103), "")</f>
        <v/>
      </c>
      <c r="W1103" s="1" t="s">
        <v>333</v>
      </c>
      <c r="X1103" s="1" t="s">
        <v>155</v>
      </c>
      <c r="Y1103" s="258">
        <v>2091</v>
      </c>
      <c r="Z1103" s="233">
        <v>690.58</v>
      </c>
      <c r="AA1103" s="181">
        <f>Tabela13[[#This Row],[VALOR/UN]]*Tabela13[[#This Row],[QUAN]]</f>
        <v>1381.16</v>
      </c>
      <c r="AB1103" s="251" t="str">
        <f>IFERROR(Tabela13[[#This Row],[TOTAL]]/Tabela13[[#This Row],[Km Rodado]],"")</f>
        <v/>
      </c>
    </row>
    <row r="1104" spans="1:28" hidden="1">
      <c r="A1104" s="30" t="s">
        <v>1710</v>
      </c>
      <c r="B1104" s="30" t="s">
        <v>1512</v>
      </c>
      <c r="C1104" s="30" t="s">
        <v>1197</v>
      </c>
      <c r="D1104" s="53">
        <v>45449</v>
      </c>
      <c r="E1104" s="53" t="s">
        <v>1711</v>
      </c>
      <c r="F1104" s="7" t="s">
        <v>57</v>
      </c>
      <c r="G1104" s="1" t="s">
        <v>58</v>
      </c>
      <c r="H1104" s="1" t="s">
        <v>1444</v>
      </c>
      <c r="I1104" s="351" t="s">
        <v>74</v>
      </c>
      <c r="J1104" s="1">
        <v>2</v>
      </c>
      <c r="K1104" s="1" t="s">
        <v>7</v>
      </c>
      <c r="L1104" s="1" t="s">
        <v>22</v>
      </c>
      <c r="M1104" s="1" t="s">
        <v>210</v>
      </c>
      <c r="N1104" s="1" t="s">
        <v>181</v>
      </c>
      <c r="O1104" s="1" t="s">
        <v>1344</v>
      </c>
      <c r="P1104" s="1" t="s">
        <v>69</v>
      </c>
      <c r="Q1104" s="1" t="s">
        <v>213</v>
      </c>
      <c r="R1104" s="24" t="s">
        <v>1712</v>
      </c>
      <c r="S1104" s="47">
        <v>146037</v>
      </c>
      <c r="T1104" s="47" t="s">
        <v>1256</v>
      </c>
      <c r="U1104" s="47"/>
      <c r="V1104" s="45" t="str">
        <f>IFERROR(IF(U1104-T1104 &lt;= 0, "", U1104-T1104), "")</f>
        <v/>
      </c>
      <c r="W1104" s="1" t="s">
        <v>333</v>
      </c>
      <c r="X1104" s="1" t="s">
        <v>155</v>
      </c>
      <c r="Y1104" s="345" t="s">
        <v>1713</v>
      </c>
      <c r="Z1104" s="233">
        <v>684.17</v>
      </c>
      <c r="AA1104" s="181">
        <f>Tabela13[[#This Row],[VALOR/UN]]*Tabela13[[#This Row],[QUAN]]</f>
        <v>1368.34</v>
      </c>
      <c r="AB1104" s="251" t="str">
        <f>IFERROR(Tabela13[[#This Row],[TOTAL]]/Tabela13[[#This Row],[Km Rodado]],"")</f>
        <v/>
      </c>
    </row>
    <row r="1105" spans="1:28" hidden="1">
      <c r="A1105" s="30" t="s">
        <v>1714</v>
      </c>
      <c r="B1105" s="30" t="s">
        <v>1715</v>
      </c>
      <c r="C1105" s="30" t="s">
        <v>1197</v>
      </c>
      <c r="D1105" s="53">
        <v>45449</v>
      </c>
      <c r="E1105" s="53" t="s">
        <v>1711</v>
      </c>
      <c r="F1105" s="7" t="s">
        <v>57</v>
      </c>
      <c r="G1105" s="1" t="s">
        <v>58</v>
      </c>
      <c r="H1105" s="1" t="s">
        <v>1444</v>
      </c>
      <c r="I1105" s="351" t="s">
        <v>74</v>
      </c>
      <c r="J1105" s="1">
        <v>2</v>
      </c>
      <c r="K1105" s="1" t="s">
        <v>7</v>
      </c>
      <c r="L1105" s="1" t="s">
        <v>24</v>
      </c>
      <c r="M1105" s="1" t="s">
        <v>210</v>
      </c>
      <c r="N1105" s="1" t="s">
        <v>1103</v>
      </c>
      <c r="O1105" s="1" t="s">
        <v>1585</v>
      </c>
      <c r="P1105" s="1" t="s">
        <v>62</v>
      </c>
      <c r="Q1105" s="1" t="s">
        <v>213</v>
      </c>
      <c r="R1105" s="24" t="s">
        <v>1712</v>
      </c>
      <c r="S1105" s="47">
        <v>146037</v>
      </c>
      <c r="T1105" s="47" t="s">
        <v>1256</v>
      </c>
      <c r="U1105" s="47"/>
      <c r="V1105" s="45" t="str">
        <f>IFERROR(IF(U1105-T1105 &lt;= 0, "", U1105-T1105), "")</f>
        <v/>
      </c>
      <c r="W1105" s="1" t="s">
        <v>333</v>
      </c>
      <c r="X1105" s="1" t="s">
        <v>58</v>
      </c>
      <c r="Y1105" s="258" t="s">
        <v>151</v>
      </c>
      <c r="Z1105" s="169">
        <v>0</v>
      </c>
      <c r="AA1105" s="169">
        <f>Tabela13[[#This Row],[VALOR/UN]]*Tabela13[[#This Row],[QUAN]]</f>
        <v>0</v>
      </c>
      <c r="AB1105" s="251" t="str">
        <f>IFERROR(Tabela13[[#This Row],[TOTAL]]/Tabela13[[#This Row],[Km Rodado]],"")</f>
        <v/>
      </c>
    </row>
    <row r="1106" spans="1:28" hidden="1">
      <c r="A1106" s="30" t="s">
        <v>1716</v>
      </c>
      <c r="B1106" s="30" t="s">
        <v>1717</v>
      </c>
      <c r="C1106" s="30" t="s">
        <v>1197</v>
      </c>
      <c r="D1106" s="53">
        <v>45449</v>
      </c>
      <c r="E1106" s="53" t="s">
        <v>1711</v>
      </c>
      <c r="F1106" s="7" t="s">
        <v>57</v>
      </c>
      <c r="G1106" s="1" t="s">
        <v>58</v>
      </c>
      <c r="H1106" s="1" t="s">
        <v>12</v>
      </c>
      <c r="I1106" s="351" t="s">
        <v>74</v>
      </c>
      <c r="J1106" s="1">
        <v>2</v>
      </c>
      <c r="K1106" s="1" t="s">
        <v>7</v>
      </c>
      <c r="L1106" s="1" t="s">
        <v>24</v>
      </c>
      <c r="M1106" s="1" t="s">
        <v>210</v>
      </c>
      <c r="N1106" s="1" t="s">
        <v>596</v>
      </c>
      <c r="O1106" s="1" t="s">
        <v>1585</v>
      </c>
      <c r="P1106" s="1" t="s">
        <v>62</v>
      </c>
      <c r="Q1106" s="1" t="s">
        <v>213</v>
      </c>
      <c r="R1106" s="24" t="s">
        <v>1712</v>
      </c>
      <c r="S1106" s="47">
        <v>146037</v>
      </c>
      <c r="T1106" s="47" t="s">
        <v>1256</v>
      </c>
      <c r="U1106" s="47"/>
      <c r="V1106" s="45" t="str">
        <f>IFERROR(IF(U1106-T1106 &lt;= 0, "", U1106-T1106), "")</f>
        <v/>
      </c>
      <c r="W1106" s="1" t="s">
        <v>333</v>
      </c>
      <c r="X1106" s="1" t="s">
        <v>58</v>
      </c>
      <c r="Y1106" s="258" t="s">
        <v>151</v>
      </c>
      <c r="Z1106" s="169">
        <v>0</v>
      </c>
      <c r="AA1106" s="169">
        <f>Tabela13[[#This Row],[VALOR/UN]]*Tabela13[[#This Row],[QUAN]]</f>
        <v>0</v>
      </c>
      <c r="AB1106" s="251" t="str">
        <f>IFERROR(Tabela13[[#This Row],[TOTAL]]/Tabela13[[#This Row],[Km Rodado]],"")</f>
        <v/>
      </c>
    </row>
    <row r="1107" spans="1:28" hidden="1">
      <c r="A1107" s="30">
        <v>897</v>
      </c>
      <c r="B1107" s="30" t="s">
        <v>838</v>
      </c>
      <c r="C1107" s="30" t="s">
        <v>1197</v>
      </c>
      <c r="D1107" s="53">
        <v>45449</v>
      </c>
      <c r="F1107" s="7" t="s">
        <v>11</v>
      </c>
      <c r="G1107" s="1" t="s">
        <v>58</v>
      </c>
      <c r="H1107" s="1" t="s">
        <v>1268</v>
      </c>
      <c r="I1107" s="351" t="s">
        <v>80</v>
      </c>
      <c r="J1107" s="1">
        <v>1</v>
      </c>
      <c r="K1107" s="1" t="s">
        <v>39</v>
      </c>
      <c r="L1107" s="1" t="s">
        <v>594</v>
      </c>
      <c r="M1107" s="1" t="s">
        <v>595</v>
      </c>
      <c r="N1107" s="1" t="s">
        <v>684</v>
      </c>
      <c r="O1107" s="1" t="s">
        <v>1213</v>
      </c>
      <c r="P1107" s="1" t="s">
        <v>62</v>
      </c>
      <c r="Q1107" s="1" t="s">
        <v>1288</v>
      </c>
      <c r="R1107" s="156" t="s">
        <v>1456</v>
      </c>
      <c r="S1107" s="45">
        <v>115048</v>
      </c>
      <c r="T1107" s="45">
        <v>115048</v>
      </c>
      <c r="U1107" s="45">
        <v>160027</v>
      </c>
      <c r="V1107" s="45">
        <f>IFERROR(IF(U1107-T1107 &lt;= 0, "", U1107-T1107), "")</f>
        <v>44979</v>
      </c>
      <c r="W1107" s="1" t="s">
        <v>333</v>
      </c>
      <c r="X1107" s="1" t="s">
        <v>599</v>
      </c>
      <c r="Y1107" s="162">
        <v>59744</v>
      </c>
      <c r="Z1107" s="269">
        <v>570</v>
      </c>
      <c r="AA1107" s="169">
        <f>Tabela13[[#This Row],[VALOR/UN]]*Tabela13[[#This Row],[QUAN]]</f>
        <v>570</v>
      </c>
      <c r="AB1107" s="251">
        <f>IFERROR(Tabela13[[#This Row],[TOTAL]]/Tabela13[[#This Row],[Km Rodado]],"")</f>
        <v>1.2672580537584206E-2</v>
      </c>
    </row>
    <row r="1108" spans="1:28" hidden="1">
      <c r="A1108" s="30" t="s">
        <v>1718</v>
      </c>
      <c r="B1108" s="30" t="s">
        <v>1719</v>
      </c>
      <c r="C1108" s="30" t="s">
        <v>1197</v>
      </c>
      <c r="D1108" s="53">
        <v>45449</v>
      </c>
      <c r="F1108" s="7" t="s">
        <v>11</v>
      </c>
      <c r="G1108" s="1" t="s">
        <v>58</v>
      </c>
      <c r="H1108" s="1" t="s">
        <v>1268</v>
      </c>
      <c r="I1108" s="351" t="s">
        <v>80</v>
      </c>
      <c r="J1108" s="1">
        <v>1</v>
      </c>
      <c r="K1108" s="1" t="s">
        <v>39</v>
      </c>
      <c r="L1108" s="1" t="s">
        <v>594</v>
      </c>
      <c r="M1108" s="1" t="s">
        <v>595</v>
      </c>
      <c r="N1108" s="1" t="s">
        <v>684</v>
      </c>
      <c r="O1108" s="1" t="s">
        <v>1213</v>
      </c>
      <c r="P1108" s="1" t="s">
        <v>62</v>
      </c>
      <c r="Q1108" s="1" t="s">
        <v>1288</v>
      </c>
      <c r="R1108" s="24" t="s">
        <v>1456</v>
      </c>
      <c r="S1108" s="45">
        <v>115048</v>
      </c>
      <c r="T1108" s="45">
        <v>115048</v>
      </c>
      <c r="U1108" s="45">
        <v>160027</v>
      </c>
      <c r="V1108" s="45">
        <f>IFERROR(IF(U1108-T1108 &lt;= 0, "", U1108-T1108), "")</f>
        <v>44979</v>
      </c>
      <c r="W1108" s="1" t="s">
        <v>333</v>
      </c>
      <c r="X1108" s="1" t="s">
        <v>599</v>
      </c>
      <c r="Y1108" s="162" t="s">
        <v>1720</v>
      </c>
      <c r="Z1108" s="269">
        <v>510</v>
      </c>
      <c r="AA1108" s="169">
        <f>Tabela13[[#This Row],[VALOR/UN]]*Tabela13[[#This Row],[QUAN]]</f>
        <v>510</v>
      </c>
      <c r="AB1108" s="251">
        <f>IFERROR(Tabela13[[#This Row],[TOTAL]]/Tabela13[[#This Row],[Km Rodado]],"")</f>
        <v>1.1338624691522711E-2</v>
      </c>
    </row>
    <row r="1109" spans="1:28" hidden="1">
      <c r="A1109" s="30">
        <v>165</v>
      </c>
      <c r="B1109" s="30" t="s">
        <v>1300</v>
      </c>
      <c r="C1109" s="30" t="s">
        <v>1197</v>
      </c>
      <c r="D1109" s="53">
        <v>45449</v>
      </c>
      <c r="F1109" s="7" t="s">
        <v>11</v>
      </c>
      <c r="G1109" s="1" t="s">
        <v>58</v>
      </c>
      <c r="H1109" s="1" t="s">
        <v>1268</v>
      </c>
      <c r="I1109" s="351" t="s">
        <v>80</v>
      </c>
      <c r="J1109" s="1">
        <v>1</v>
      </c>
      <c r="K1109" s="1" t="s">
        <v>39</v>
      </c>
      <c r="L1109" s="1" t="s">
        <v>594</v>
      </c>
      <c r="M1109" s="1" t="s">
        <v>595</v>
      </c>
      <c r="N1109" s="1" t="s">
        <v>684</v>
      </c>
      <c r="O1109" s="1" t="s">
        <v>1213</v>
      </c>
      <c r="P1109" s="1" t="s">
        <v>62</v>
      </c>
      <c r="Q1109" s="1" t="s">
        <v>1288</v>
      </c>
      <c r="R1109" s="24" t="s">
        <v>1456</v>
      </c>
      <c r="S1109" s="45">
        <v>115048</v>
      </c>
      <c r="T1109" s="45">
        <v>115048</v>
      </c>
      <c r="U1109" s="45">
        <v>160027</v>
      </c>
      <c r="V1109" s="45">
        <f>IFERROR(IF(U1109-T1109 &lt;= 0, "", U1109-T1109), "")</f>
        <v>44979</v>
      </c>
      <c r="W1109" s="1" t="s">
        <v>333</v>
      </c>
      <c r="X1109" s="1" t="s">
        <v>599</v>
      </c>
      <c r="Y1109" s="162" t="s">
        <v>1721</v>
      </c>
      <c r="Z1109" s="269">
        <v>550</v>
      </c>
      <c r="AA1109" s="169">
        <f>Tabela13[[#This Row],[VALOR/UN]]*Tabela13[[#This Row],[QUAN]]</f>
        <v>550</v>
      </c>
      <c r="AB1109" s="251">
        <f>IFERROR(Tabela13[[#This Row],[TOTAL]]/Tabela13[[#This Row],[Km Rodado]],"")</f>
        <v>1.2227928588897041E-2</v>
      </c>
    </row>
    <row r="1110" spans="1:28" hidden="1">
      <c r="A1110" s="30">
        <v>894</v>
      </c>
      <c r="B1110" s="30" t="s">
        <v>790</v>
      </c>
      <c r="C1110" s="30" t="s">
        <v>1197</v>
      </c>
      <c r="D1110" s="53">
        <v>45449</v>
      </c>
      <c r="F1110" s="7" t="s">
        <v>11</v>
      </c>
      <c r="G1110" s="1" t="s">
        <v>58</v>
      </c>
      <c r="H1110" s="1" t="s">
        <v>1268</v>
      </c>
      <c r="I1110" s="351" t="s">
        <v>80</v>
      </c>
      <c r="J1110" s="1">
        <v>1</v>
      </c>
      <c r="K1110" s="1" t="s">
        <v>39</v>
      </c>
      <c r="L1110" s="1" t="s">
        <v>594</v>
      </c>
      <c r="M1110" s="1" t="s">
        <v>595</v>
      </c>
      <c r="N1110" s="1" t="s">
        <v>684</v>
      </c>
      <c r="O1110" s="1" t="s">
        <v>1213</v>
      </c>
      <c r="P1110" s="1" t="s">
        <v>62</v>
      </c>
      <c r="Q1110" s="1" t="s">
        <v>1288</v>
      </c>
      <c r="R1110" s="24" t="s">
        <v>1456</v>
      </c>
      <c r="S1110" s="45">
        <v>115048</v>
      </c>
      <c r="T1110" s="45">
        <v>115048</v>
      </c>
      <c r="U1110" s="45">
        <v>160027</v>
      </c>
      <c r="V1110" s="45">
        <f>IFERROR(IF(U1110-T1110 &lt;= 0, "", U1110-T1110), "")</f>
        <v>44979</v>
      </c>
      <c r="W1110" s="1" t="s">
        <v>333</v>
      </c>
      <c r="X1110" s="1" t="s">
        <v>599</v>
      </c>
      <c r="Y1110" s="162" t="s">
        <v>1722</v>
      </c>
      <c r="Z1110" s="269">
        <v>550</v>
      </c>
      <c r="AA1110" s="169">
        <f>Tabela13[[#This Row],[VALOR/UN]]*Tabela13[[#This Row],[QUAN]]</f>
        <v>550</v>
      </c>
      <c r="AB1110" s="251">
        <f>IFERROR(Tabela13[[#This Row],[TOTAL]]/Tabela13[[#This Row],[Km Rodado]],"")</f>
        <v>1.2227928588897041E-2</v>
      </c>
    </row>
    <row r="1111" spans="1:28" hidden="1">
      <c r="A1111" s="30" t="s">
        <v>1723</v>
      </c>
      <c r="B1111" s="30" t="s">
        <v>1724</v>
      </c>
      <c r="C1111" s="30" t="s">
        <v>1197</v>
      </c>
      <c r="D1111" s="53">
        <v>45451</v>
      </c>
      <c r="E1111" s="53">
        <v>45451</v>
      </c>
      <c r="F1111" s="7" t="s">
        <v>57</v>
      </c>
      <c r="G1111" s="1" t="s">
        <v>58</v>
      </c>
      <c r="H1111" s="1" t="s">
        <v>1268</v>
      </c>
      <c r="I1111" s="351" t="s">
        <v>80</v>
      </c>
      <c r="J1111" s="1">
        <v>2</v>
      </c>
      <c r="K1111" s="1">
        <v>14</v>
      </c>
      <c r="L1111" s="1" t="s">
        <v>24</v>
      </c>
      <c r="M1111" s="1" t="s">
        <v>458</v>
      </c>
      <c r="N1111" s="1" t="s">
        <v>1047</v>
      </c>
      <c r="O1111" s="1" t="s">
        <v>1048</v>
      </c>
      <c r="P1111" s="1" t="s">
        <v>69</v>
      </c>
      <c r="Q1111" s="36" t="s">
        <v>160</v>
      </c>
      <c r="R1111" s="56" t="s">
        <v>1725</v>
      </c>
      <c r="S1111" s="47">
        <v>90975</v>
      </c>
      <c r="T1111" s="47">
        <v>90785</v>
      </c>
      <c r="U1111" s="47"/>
      <c r="V1111" s="45" t="str">
        <f>IFERROR(IF(U1111-T1111 &lt;= 0, "", U1111-T1111), "")</f>
        <v/>
      </c>
      <c r="W1111" s="1" t="s">
        <v>333</v>
      </c>
      <c r="X1111" s="1" t="s">
        <v>155</v>
      </c>
      <c r="Y1111" s="258">
        <v>2681</v>
      </c>
      <c r="Z1111" s="233">
        <v>266.18</v>
      </c>
      <c r="AA1111" s="181">
        <f>Tabela13[[#This Row],[VALOR/UN]]*Tabela13[[#This Row],[QUAN]]</f>
        <v>532.36</v>
      </c>
      <c r="AB1111" s="251" t="str">
        <f>IFERROR(Tabela13[[#This Row],[TOTAL]]/Tabela13[[#This Row],[Km Rodado]],"")</f>
        <v/>
      </c>
    </row>
    <row r="1112" spans="1:28" hidden="1">
      <c r="A1112" s="30" t="s">
        <v>1726</v>
      </c>
      <c r="B1112" s="30" t="s">
        <v>1316</v>
      </c>
      <c r="C1112" s="30" t="s">
        <v>1197</v>
      </c>
      <c r="D1112" s="53">
        <v>45453</v>
      </c>
      <c r="E1112" s="53">
        <v>45463</v>
      </c>
      <c r="F1112" s="7" t="s">
        <v>57</v>
      </c>
      <c r="G1112" s="1" t="s">
        <v>58</v>
      </c>
      <c r="H1112" s="1" t="s">
        <v>1268</v>
      </c>
      <c r="I1112" s="351" t="s">
        <v>104</v>
      </c>
      <c r="J1112" s="1">
        <v>2</v>
      </c>
      <c r="K1112" s="1">
        <v>16</v>
      </c>
      <c r="L1112" s="1" t="s">
        <v>22</v>
      </c>
      <c r="M1112" s="1" t="s">
        <v>60</v>
      </c>
      <c r="N1112" s="1" t="s">
        <v>85</v>
      </c>
      <c r="O1112" s="1" t="s">
        <v>86</v>
      </c>
      <c r="P1112" s="1" t="s">
        <v>69</v>
      </c>
      <c r="Q1112" s="1" t="s">
        <v>1008</v>
      </c>
      <c r="R1112" s="24" t="s">
        <v>913</v>
      </c>
      <c r="S1112" s="47">
        <v>87500</v>
      </c>
      <c r="T1112" s="47">
        <v>100224</v>
      </c>
      <c r="U1112" s="47"/>
      <c r="V1112" s="45" t="str">
        <f>IFERROR(IF(U1112-T1112 &lt;= 0, "", U1112-T1112), "")</f>
        <v/>
      </c>
      <c r="W1112" s="1" t="s">
        <v>333</v>
      </c>
      <c r="X1112" s="1" t="s">
        <v>155</v>
      </c>
      <c r="Y1112" s="258">
        <v>2206</v>
      </c>
      <c r="Z1112" s="233">
        <v>680.22</v>
      </c>
      <c r="AA1112" s="181">
        <f>Tabela13[[#This Row],[VALOR/UN]]*Tabela13[[#This Row],[QUAN]]</f>
        <v>1360.44</v>
      </c>
      <c r="AB1112" s="251" t="str">
        <f>IFERROR(Tabela13[[#This Row],[TOTAL]]/Tabela13[[#This Row],[Km Rodado]],"")</f>
        <v/>
      </c>
    </row>
    <row r="1113" spans="1:28" hidden="1">
      <c r="A1113" s="30" t="s">
        <v>1727</v>
      </c>
      <c r="B1113" s="30" t="s">
        <v>1160</v>
      </c>
      <c r="C1113" s="30" t="s">
        <v>1197</v>
      </c>
      <c r="D1113" s="53">
        <v>45453</v>
      </c>
      <c r="E1113" s="53">
        <v>45457</v>
      </c>
      <c r="F1113" s="7" t="s">
        <v>57</v>
      </c>
      <c r="G1113" s="1" t="s">
        <v>58</v>
      </c>
      <c r="H1113" s="1" t="s">
        <v>1268</v>
      </c>
      <c r="I1113" s="351" t="s">
        <v>66</v>
      </c>
      <c r="J1113" s="1">
        <v>2</v>
      </c>
      <c r="K1113" s="1">
        <v>15</v>
      </c>
      <c r="L1113" s="1" t="s">
        <v>22</v>
      </c>
      <c r="M1113" s="1" t="s">
        <v>75</v>
      </c>
      <c r="N1113" s="153" t="s">
        <v>926</v>
      </c>
      <c r="O1113" s="153" t="s">
        <v>1728</v>
      </c>
      <c r="P1113" s="1" t="s">
        <v>69</v>
      </c>
      <c r="Q1113" s="36" t="s">
        <v>102</v>
      </c>
      <c r="R1113" s="24" t="s">
        <v>1729</v>
      </c>
      <c r="S1113" s="47">
        <v>69000</v>
      </c>
      <c r="T1113" s="47">
        <v>138136</v>
      </c>
      <c r="U1113" s="47"/>
      <c r="V1113" s="45" t="str">
        <f>IFERROR(IF(U1113-T1113 &lt;= 0, "", U1113-T1113), "")</f>
        <v/>
      </c>
      <c r="W1113" s="1" t="s">
        <v>333</v>
      </c>
      <c r="X1113" s="1" t="s">
        <v>155</v>
      </c>
      <c r="Y1113" s="258">
        <v>2247</v>
      </c>
      <c r="Z1113" s="233">
        <v>270.33999999999997</v>
      </c>
      <c r="AA1113" s="181">
        <f>Tabela13[[#This Row],[VALOR/UN]]*Tabela13[[#This Row],[QUAN]]</f>
        <v>540.67999999999995</v>
      </c>
      <c r="AB1113" s="251" t="str">
        <f>IFERROR(Tabela13[[#This Row],[TOTAL]]/Tabela13[[#This Row],[Km Rodado]],"")</f>
        <v/>
      </c>
    </row>
    <row r="1114" spans="1:28" hidden="1">
      <c r="A1114" s="30" t="s">
        <v>1730</v>
      </c>
      <c r="B1114" s="30" t="s">
        <v>1160</v>
      </c>
      <c r="C1114" s="30" t="s">
        <v>1197</v>
      </c>
      <c r="D1114" s="53">
        <v>45453</v>
      </c>
      <c r="E1114" s="53">
        <v>45457</v>
      </c>
      <c r="F1114" s="7" t="s">
        <v>57</v>
      </c>
      <c r="G1114" s="1" t="s">
        <v>58</v>
      </c>
      <c r="H1114" s="1" t="s">
        <v>1268</v>
      </c>
      <c r="I1114" s="351" t="s">
        <v>66</v>
      </c>
      <c r="J1114" s="1">
        <v>2</v>
      </c>
      <c r="K1114" s="1">
        <v>15</v>
      </c>
      <c r="L1114" s="1" t="s">
        <v>24</v>
      </c>
      <c r="M1114" s="1" t="s">
        <v>75</v>
      </c>
      <c r="N1114" s="153" t="s">
        <v>926</v>
      </c>
      <c r="O1114" s="153" t="s">
        <v>1728</v>
      </c>
      <c r="P1114" s="1" t="s">
        <v>69</v>
      </c>
      <c r="Q1114" s="36" t="s">
        <v>102</v>
      </c>
      <c r="R1114" s="24" t="s">
        <v>1729</v>
      </c>
      <c r="S1114" s="47">
        <v>69000</v>
      </c>
      <c r="T1114" s="47">
        <v>138136</v>
      </c>
      <c r="U1114" s="47"/>
      <c r="V1114" s="45" t="str">
        <f>IFERROR(IF(U1114-T1114 &lt;= 0, "", U1114-T1114), "")</f>
        <v/>
      </c>
      <c r="W1114" s="1" t="s">
        <v>333</v>
      </c>
      <c r="X1114" s="1" t="s">
        <v>155</v>
      </c>
      <c r="Y1114" s="258">
        <v>2247</v>
      </c>
      <c r="Z1114" s="233">
        <v>270.33999999999997</v>
      </c>
      <c r="AA1114" s="181">
        <f>Tabela13[[#This Row],[VALOR/UN]]*Tabela13[[#This Row],[QUAN]]</f>
        <v>540.67999999999995</v>
      </c>
      <c r="AB1114" s="251" t="str">
        <f>IFERROR(Tabela13[[#This Row],[TOTAL]]/Tabela13[[#This Row],[Km Rodado]],"")</f>
        <v/>
      </c>
    </row>
    <row r="1115" spans="1:28" hidden="1">
      <c r="A1115" s="30" t="s">
        <v>1731</v>
      </c>
      <c r="B1115" s="30" t="s">
        <v>1627</v>
      </c>
      <c r="C1115" s="30" t="s">
        <v>1197</v>
      </c>
      <c r="D1115" s="53">
        <v>45453</v>
      </c>
      <c r="E1115" s="53">
        <v>45455</v>
      </c>
      <c r="F1115" s="7" t="s">
        <v>57</v>
      </c>
      <c r="G1115" s="1" t="s">
        <v>58</v>
      </c>
      <c r="H1115" s="1" t="s">
        <v>1268</v>
      </c>
      <c r="I1115" s="351" t="s">
        <v>66</v>
      </c>
      <c r="J1115" s="1">
        <v>2</v>
      </c>
      <c r="K1115" s="1">
        <v>15</v>
      </c>
      <c r="L1115" s="1" t="s">
        <v>22</v>
      </c>
      <c r="M1115" s="1" t="s">
        <v>75</v>
      </c>
      <c r="N1115" s="1" t="s">
        <v>252</v>
      </c>
      <c r="O1115" s="1" t="s">
        <v>253</v>
      </c>
      <c r="P1115" s="1" t="s">
        <v>69</v>
      </c>
      <c r="Q1115" s="36" t="s">
        <v>77</v>
      </c>
      <c r="R1115" s="24" t="s">
        <v>800</v>
      </c>
      <c r="S1115" s="47">
        <v>100685</v>
      </c>
      <c r="T1115" s="47">
        <v>103500</v>
      </c>
      <c r="U1115" s="47"/>
      <c r="V1115" s="45" t="str">
        <f>IFERROR(IF(U1115-T1115 &lt;= 0, "", U1115-T1115), "")</f>
        <v/>
      </c>
      <c r="W1115" s="1" t="s">
        <v>333</v>
      </c>
      <c r="X1115" s="1" t="s">
        <v>155</v>
      </c>
      <c r="Y1115" s="258">
        <v>2169</v>
      </c>
      <c r="Z1115" s="233">
        <v>274.73</v>
      </c>
      <c r="AA1115" s="181">
        <f>Tabela13[[#This Row],[VALOR/UN]]*Tabela13[[#This Row],[QUAN]]</f>
        <v>549.46</v>
      </c>
      <c r="AB1115" s="251" t="str">
        <f>IFERROR(Tabela13[[#This Row],[TOTAL]]/Tabela13[[#This Row],[Km Rodado]],"")</f>
        <v/>
      </c>
    </row>
    <row r="1116" spans="1:28" hidden="1">
      <c r="A1116" s="30" t="s">
        <v>1732</v>
      </c>
      <c r="B1116" s="30" t="s">
        <v>1160</v>
      </c>
      <c r="C1116" s="30" t="s">
        <v>1197</v>
      </c>
      <c r="D1116" s="53">
        <v>45453</v>
      </c>
      <c r="E1116" s="53">
        <v>45455</v>
      </c>
      <c r="F1116" s="7" t="s">
        <v>57</v>
      </c>
      <c r="G1116" s="1" t="s">
        <v>58</v>
      </c>
      <c r="H1116" s="1" t="s">
        <v>1268</v>
      </c>
      <c r="I1116" s="351" t="s">
        <v>66</v>
      </c>
      <c r="J1116" s="1">
        <v>2</v>
      </c>
      <c r="K1116" s="1">
        <v>15</v>
      </c>
      <c r="L1116" s="1" t="s">
        <v>24</v>
      </c>
      <c r="M1116" s="1" t="s">
        <v>75</v>
      </c>
      <c r="N1116" s="153" t="s">
        <v>926</v>
      </c>
      <c r="O1116" s="153" t="s">
        <v>1728</v>
      </c>
      <c r="P1116" s="1" t="s">
        <v>69</v>
      </c>
      <c r="Q1116" s="36" t="s">
        <v>77</v>
      </c>
      <c r="R1116" s="24" t="s">
        <v>800</v>
      </c>
      <c r="S1116" s="47">
        <v>100865</v>
      </c>
      <c r="T1116" s="47">
        <v>103500</v>
      </c>
      <c r="U1116" s="47"/>
      <c r="V1116" s="45" t="str">
        <f>IFERROR(IF(U1116-T1116 &lt;= 0, "", U1116-T1116), "")</f>
        <v/>
      </c>
      <c r="W1116" s="1" t="s">
        <v>333</v>
      </c>
      <c r="X1116" s="1" t="s">
        <v>155</v>
      </c>
      <c r="Y1116" s="258">
        <v>2247</v>
      </c>
      <c r="Z1116" s="233">
        <v>270.33999999999997</v>
      </c>
      <c r="AA1116" s="181">
        <f>Tabela13[[#This Row],[VALOR/UN]]*Tabela13[[#This Row],[QUAN]]</f>
        <v>540.67999999999995</v>
      </c>
      <c r="AB1116" s="251" t="str">
        <f>IFERROR(Tabela13[[#This Row],[TOTAL]]/Tabela13[[#This Row],[Km Rodado]],"")</f>
        <v/>
      </c>
    </row>
    <row r="1117" spans="1:28" hidden="1">
      <c r="A1117" s="30" t="s">
        <v>1733</v>
      </c>
      <c r="B1117" s="30" t="s">
        <v>1316</v>
      </c>
      <c r="C1117" s="30" t="s">
        <v>1197</v>
      </c>
      <c r="D1117" s="53">
        <v>45453</v>
      </c>
      <c r="E1117" s="53">
        <v>45453</v>
      </c>
      <c r="F1117" s="7" t="s">
        <v>57</v>
      </c>
      <c r="G1117" s="1" t="s">
        <v>58</v>
      </c>
      <c r="H1117" s="1" t="s">
        <v>1268</v>
      </c>
      <c r="I1117" s="351" t="s">
        <v>80</v>
      </c>
      <c r="J1117" s="1">
        <v>2</v>
      </c>
      <c r="K1117" s="1">
        <v>16</v>
      </c>
      <c r="L1117" s="1" t="s">
        <v>22</v>
      </c>
      <c r="M1117" s="1" t="s">
        <v>60</v>
      </c>
      <c r="N1117" s="1" t="s">
        <v>85</v>
      </c>
      <c r="O1117" s="1" t="s">
        <v>86</v>
      </c>
      <c r="P1117" s="1" t="s">
        <v>69</v>
      </c>
      <c r="Q1117" s="1" t="s">
        <v>1008</v>
      </c>
      <c r="R1117" s="24" t="s">
        <v>827</v>
      </c>
      <c r="S1117" s="47">
        <v>136288</v>
      </c>
      <c r="T1117" s="47">
        <v>136288</v>
      </c>
      <c r="U1117" s="47"/>
      <c r="V1117" s="45" t="str">
        <f>IFERROR(IF(U1117-T1117 &lt;= 0, "", U1117-T1117), "")</f>
        <v/>
      </c>
      <c r="W1117" s="1" t="s">
        <v>333</v>
      </c>
      <c r="X1117" s="1" t="s">
        <v>155</v>
      </c>
      <c r="Y1117" s="258">
        <v>2206</v>
      </c>
      <c r="Z1117" s="233">
        <v>680.22</v>
      </c>
      <c r="AA1117" s="181">
        <f>Tabela13[[#This Row],[VALOR/UN]]*Tabela13[[#This Row],[QUAN]]</f>
        <v>1360.44</v>
      </c>
      <c r="AB1117" s="251" t="str">
        <f>IFERROR(Tabela13[[#This Row],[TOTAL]]/Tabela13[[#This Row],[Km Rodado]],"")</f>
        <v/>
      </c>
    </row>
    <row r="1118" spans="1:28" hidden="1">
      <c r="A1118" s="30" t="s">
        <v>1734</v>
      </c>
      <c r="B1118" s="30" t="s">
        <v>1160</v>
      </c>
      <c r="C1118" s="30" t="s">
        <v>1197</v>
      </c>
      <c r="D1118" s="53">
        <v>45454</v>
      </c>
      <c r="E1118" s="53">
        <v>45461</v>
      </c>
      <c r="F1118" s="7" t="s">
        <v>57</v>
      </c>
      <c r="G1118" s="1" t="s">
        <v>58</v>
      </c>
      <c r="H1118" s="1" t="s">
        <v>1268</v>
      </c>
      <c r="I1118" s="351" t="s">
        <v>104</v>
      </c>
      <c r="J1118" s="1">
        <v>2</v>
      </c>
      <c r="K1118" s="1">
        <v>15</v>
      </c>
      <c r="L1118" s="1" t="s">
        <v>22</v>
      </c>
      <c r="M1118" s="1" t="s">
        <v>75</v>
      </c>
      <c r="N1118" s="218" t="s">
        <v>926</v>
      </c>
      <c r="O1118" s="218" t="s">
        <v>1728</v>
      </c>
      <c r="P1118" s="1" t="s">
        <v>69</v>
      </c>
      <c r="Q1118" s="36" t="s">
        <v>77</v>
      </c>
      <c r="R1118" s="24" t="s">
        <v>824</v>
      </c>
      <c r="S1118" s="47">
        <v>108500</v>
      </c>
      <c r="T1118" s="47">
        <v>111056</v>
      </c>
      <c r="U1118" s="47">
        <v>143327</v>
      </c>
      <c r="V1118" s="45">
        <f>IFERROR(IF(U1118-T1118 &lt;= 0, "", U1118-T1118), "")</f>
        <v>32271</v>
      </c>
      <c r="W1118" s="1" t="s">
        <v>333</v>
      </c>
      <c r="X1118" s="1" t="s">
        <v>155</v>
      </c>
      <c r="Y1118" s="258">
        <v>2247</v>
      </c>
      <c r="Z1118" s="233">
        <v>270.33999999999997</v>
      </c>
      <c r="AA1118" s="181">
        <f>Tabela13[[#This Row],[VALOR/UN]]*Tabela13[[#This Row],[QUAN]]</f>
        <v>540.67999999999995</v>
      </c>
      <c r="AB1118" s="251">
        <f>IFERROR(Tabela13[[#This Row],[TOTAL]]/Tabela13[[#This Row],[Km Rodado]],"")</f>
        <v>1.6754361501038081E-2</v>
      </c>
    </row>
    <row r="1119" spans="1:28" hidden="1">
      <c r="A1119" s="30">
        <v>285</v>
      </c>
      <c r="B1119" s="30" t="s">
        <v>644</v>
      </c>
      <c r="C1119" s="30" t="s">
        <v>1197</v>
      </c>
      <c r="D1119" s="53">
        <v>45456</v>
      </c>
      <c r="E1119" s="53" t="s">
        <v>1711</v>
      </c>
      <c r="F1119" s="7" t="s">
        <v>57</v>
      </c>
      <c r="G1119" s="1" t="s">
        <v>58</v>
      </c>
      <c r="H1119" s="1" t="s">
        <v>1444</v>
      </c>
      <c r="I1119" s="351" t="s">
        <v>74</v>
      </c>
      <c r="J1119" s="1">
        <v>1</v>
      </c>
      <c r="K1119" s="1" t="s">
        <v>39</v>
      </c>
      <c r="L1119" s="1" t="s">
        <v>24</v>
      </c>
      <c r="M1119" s="159" t="s">
        <v>595</v>
      </c>
      <c r="N1119" s="1" t="s">
        <v>85</v>
      </c>
      <c r="O1119" s="1" t="s">
        <v>1585</v>
      </c>
      <c r="P1119" s="1" t="s">
        <v>62</v>
      </c>
      <c r="Q1119" s="1" t="s">
        <v>657</v>
      </c>
      <c r="R1119" s="24" t="s">
        <v>987</v>
      </c>
      <c r="S1119" s="47">
        <v>328946</v>
      </c>
      <c r="T1119" s="47" t="s">
        <v>1256</v>
      </c>
      <c r="U1119" s="47"/>
      <c r="V1119" s="45" t="str">
        <f>IFERROR(IF(U1119-T1119 &lt;= 0, "", U1119-T1119), "")</f>
        <v/>
      </c>
      <c r="W1119" s="1" t="s">
        <v>333</v>
      </c>
      <c r="X1119" s="1" t="s">
        <v>599</v>
      </c>
      <c r="Y1119" s="258">
        <v>55156</v>
      </c>
      <c r="Z1119" s="233">
        <v>560</v>
      </c>
      <c r="AA1119" s="181">
        <f>Tabela13[[#This Row],[VALOR/UN]]*Tabela13[[#This Row],[QUAN]]</f>
        <v>560</v>
      </c>
      <c r="AB1119" s="251" t="str">
        <f>IFERROR(Tabela13[[#This Row],[TOTAL]]/Tabela13[[#This Row],[Km Rodado]],"")</f>
        <v/>
      </c>
    </row>
    <row r="1120" spans="1:28" hidden="1">
      <c r="A1120" s="30">
        <v>256</v>
      </c>
      <c r="B1120" s="30" t="s">
        <v>644</v>
      </c>
      <c r="C1120" s="30" t="s">
        <v>1197</v>
      </c>
      <c r="D1120" s="53">
        <v>45456</v>
      </c>
      <c r="E1120" s="53" t="s">
        <v>1711</v>
      </c>
      <c r="F1120" s="7" t="s">
        <v>57</v>
      </c>
      <c r="G1120" s="1" t="s">
        <v>58</v>
      </c>
      <c r="H1120" s="1" t="s">
        <v>1444</v>
      </c>
      <c r="I1120" s="351" t="s">
        <v>74</v>
      </c>
      <c r="J1120" s="1">
        <v>1</v>
      </c>
      <c r="K1120" s="1" t="s">
        <v>39</v>
      </c>
      <c r="L1120" s="1" t="s">
        <v>24</v>
      </c>
      <c r="M1120" s="1" t="s">
        <v>595</v>
      </c>
      <c r="N1120" s="1" t="s">
        <v>85</v>
      </c>
      <c r="O1120" s="1" t="s">
        <v>1585</v>
      </c>
      <c r="P1120" s="1" t="s">
        <v>62</v>
      </c>
      <c r="Q1120" s="1" t="s">
        <v>657</v>
      </c>
      <c r="R1120" s="24" t="s">
        <v>987</v>
      </c>
      <c r="S1120" s="47">
        <v>328946</v>
      </c>
      <c r="T1120" s="47" t="s">
        <v>1256</v>
      </c>
      <c r="U1120" s="47"/>
      <c r="V1120" s="45" t="str">
        <f>IFERROR(IF(U1120-T1120 &lt;= 0, "", U1120-T1120), "")</f>
        <v/>
      </c>
      <c r="W1120" s="1" t="s">
        <v>333</v>
      </c>
      <c r="X1120" s="1" t="s">
        <v>599</v>
      </c>
      <c r="Y1120" s="258">
        <v>55156</v>
      </c>
      <c r="Z1120" s="233">
        <v>560</v>
      </c>
      <c r="AA1120" s="181">
        <f>Tabela13[[#This Row],[VALOR/UN]]*Tabela13[[#This Row],[QUAN]]</f>
        <v>560</v>
      </c>
      <c r="AB1120" s="251" t="str">
        <f>IFERROR(Tabela13[[#This Row],[TOTAL]]/Tabela13[[#This Row],[Km Rodado]],"")</f>
        <v/>
      </c>
    </row>
    <row r="1121" spans="1:28" hidden="1">
      <c r="A1121" s="30" t="s">
        <v>1735</v>
      </c>
      <c r="B1121" s="30" t="s">
        <v>1316</v>
      </c>
      <c r="C1121" s="30" t="s">
        <v>1197</v>
      </c>
      <c r="D1121" s="53">
        <v>45456</v>
      </c>
      <c r="E1121" s="53">
        <v>45463</v>
      </c>
      <c r="F1121" s="7" t="s">
        <v>57</v>
      </c>
      <c r="G1121" s="1" t="s">
        <v>58</v>
      </c>
      <c r="H1121" s="1" t="s">
        <v>9</v>
      </c>
      <c r="I1121" s="351" t="s">
        <v>72</v>
      </c>
      <c r="J1121" s="1">
        <v>2</v>
      </c>
      <c r="K1121" s="1">
        <v>16</v>
      </c>
      <c r="L1121" s="1" t="s">
        <v>22</v>
      </c>
      <c r="M1121" s="1" t="s">
        <v>60</v>
      </c>
      <c r="N1121" s="1" t="s">
        <v>85</v>
      </c>
      <c r="O1121" s="1" t="s">
        <v>86</v>
      </c>
      <c r="P1121" s="1" t="s">
        <v>69</v>
      </c>
      <c r="Q1121" s="1" t="s">
        <v>1008</v>
      </c>
      <c r="R1121" s="24" t="s">
        <v>183</v>
      </c>
      <c r="S1121" s="47">
        <v>136503</v>
      </c>
      <c r="T1121" s="47">
        <v>136503</v>
      </c>
      <c r="U1121" s="47"/>
      <c r="V1121" s="45" t="str">
        <f>IFERROR(IF(U1121-T1121 &lt;= 0, "", U1121-T1121), "")</f>
        <v/>
      </c>
      <c r="W1121" s="1" t="s">
        <v>333</v>
      </c>
      <c r="X1121" s="1" t="s">
        <v>155</v>
      </c>
      <c r="Y1121" s="258">
        <v>2206</v>
      </c>
      <c r="Z1121" s="233">
        <v>680.22</v>
      </c>
      <c r="AA1121" s="181">
        <f>Tabela13[[#This Row],[VALOR/UN]]*Tabela13[[#This Row],[QUAN]]</f>
        <v>1360.44</v>
      </c>
      <c r="AB1121" s="251" t="str">
        <f>IFERROR(Tabela13[[#This Row],[TOTAL]]/Tabela13[[#This Row],[Km Rodado]],"")</f>
        <v/>
      </c>
    </row>
    <row r="1122" spans="1:28" hidden="1">
      <c r="A1122" s="30">
        <v>1784</v>
      </c>
      <c r="B1122" s="30" t="s">
        <v>1160</v>
      </c>
      <c r="C1122" s="30" t="s">
        <v>1197</v>
      </c>
      <c r="D1122" s="53">
        <v>45461</v>
      </c>
      <c r="E1122" s="53">
        <v>45456</v>
      </c>
      <c r="F1122" s="7" t="s">
        <v>57</v>
      </c>
      <c r="G1122" s="1" t="s">
        <v>58</v>
      </c>
      <c r="H1122" s="1" t="s">
        <v>1444</v>
      </c>
      <c r="I1122" s="351" t="s">
        <v>99</v>
      </c>
      <c r="J1122" s="1">
        <v>1</v>
      </c>
      <c r="K1122" s="1">
        <v>15</v>
      </c>
      <c r="L1122" s="1" t="s">
        <v>22</v>
      </c>
      <c r="M1122" s="1" t="s">
        <v>75</v>
      </c>
      <c r="N1122" s="153" t="s">
        <v>926</v>
      </c>
      <c r="O1122" s="153" t="s">
        <v>1728</v>
      </c>
      <c r="P1122" s="1" t="s">
        <v>69</v>
      </c>
      <c r="Q1122" s="36" t="s">
        <v>77</v>
      </c>
      <c r="R1122" s="24" t="s">
        <v>564</v>
      </c>
      <c r="S1122" s="47">
        <v>88100</v>
      </c>
      <c r="T1122" s="47">
        <v>88003</v>
      </c>
      <c r="U1122" s="47"/>
      <c r="V1122" s="45" t="str">
        <f>IFERROR(IF(U1122-T1122 &lt;= 0, "", U1122-T1122), "")</f>
        <v/>
      </c>
      <c r="W1122" s="1" t="s">
        <v>333</v>
      </c>
      <c r="X1122" s="1" t="s">
        <v>155</v>
      </c>
      <c r="Y1122" s="258">
        <v>2247</v>
      </c>
      <c r="Z1122" s="233">
        <v>270.33999999999997</v>
      </c>
      <c r="AA1122" s="181">
        <f>Tabela13[[#This Row],[VALOR/UN]]*Tabela13[[#This Row],[QUAN]]</f>
        <v>270.33999999999997</v>
      </c>
      <c r="AB1122" s="251" t="str">
        <f>IFERROR(Tabela13[[#This Row],[TOTAL]]/Tabela13[[#This Row],[Km Rodado]],"")</f>
        <v/>
      </c>
    </row>
    <row r="1123" spans="1:28" hidden="1">
      <c r="A1123" s="30">
        <v>1785</v>
      </c>
      <c r="B1123" s="30" t="s">
        <v>1160</v>
      </c>
      <c r="C1123" s="30" t="s">
        <v>1197</v>
      </c>
      <c r="D1123" s="53">
        <v>45461</v>
      </c>
      <c r="E1123" s="53">
        <v>45464</v>
      </c>
      <c r="F1123" s="7" t="s">
        <v>57</v>
      </c>
      <c r="G1123" s="1" t="s">
        <v>58</v>
      </c>
      <c r="H1123" s="1" t="s">
        <v>1444</v>
      </c>
      <c r="I1123" s="351" t="s">
        <v>99</v>
      </c>
      <c r="J1123" s="1">
        <v>1</v>
      </c>
      <c r="K1123" s="1">
        <v>15</v>
      </c>
      <c r="L1123" s="1" t="s">
        <v>22</v>
      </c>
      <c r="M1123" s="1" t="s">
        <v>75</v>
      </c>
      <c r="N1123" s="153" t="s">
        <v>926</v>
      </c>
      <c r="O1123" s="153" t="s">
        <v>1728</v>
      </c>
      <c r="P1123" s="153" t="s">
        <v>69</v>
      </c>
      <c r="Q1123" s="36" t="s">
        <v>77</v>
      </c>
      <c r="R1123" s="24" t="s">
        <v>564</v>
      </c>
      <c r="S1123" s="47">
        <v>88100</v>
      </c>
      <c r="T1123" s="47">
        <v>88003</v>
      </c>
      <c r="U1123" s="47"/>
      <c r="V1123" s="45" t="str">
        <f>IFERROR(IF(U1123-T1123 &lt;= 0, "", U1123-T1123), "")</f>
        <v/>
      </c>
      <c r="W1123" s="1" t="s">
        <v>333</v>
      </c>
      <c r="X1123" s="1" t="s">
        <v>155</v>
      </c>
      <c r="Y1123" s="258">
        <v>2247</v>
      </c>
      <c r="Z1123" s="233">
        <v>270.33999999999997</v>
      </c>
      <c r="AA1123" s="181">
        <f>Tabela13[[#This Row],[VALOR/UN]]*Tabela13[[#This Row],[QUAN]]</f>
        <v>270.33999999999997</v>
      </c>
      <c r="AB1123" s="251" t="str">
        <f>IFERROR(Tabela13[[#This Row],[TOTAL]]/Tabela13[[#This Row],[Km Rodado]],"")</f>
        <v/>
      </c>
    </row>
    <row r="1124" spans="1:28" hidden="1">
      <c r="A1124" s="30" t="s">
        <v>1736</v>
      </c>
      <c r="B1124" s="30" t="s">
        <v>1737</v>
      </c>
      <c r="C1124" s="186" t="s">
        <v>1197</v>
      </c>
      <c r="D1124" s="53">
        <v>45462</v>
      </c>
      <c r="E1124" s="53">
        <v>45467</v>
      </c>
      <c r="F1124" s="7" t="s">
        <v>57</v>
      </c>
      <c r="G1124" s="1" t="s">
        <v>58</v>
      </c>
      <c r="H1124" s="1" t="s">
        <v>1268</v>
      </c>
      <c r="I1124" s="351" t="s">
        <v>104</v>
      </c>
      <c r="J1124" s="1">
        <v>1</v>
      </c>
      <c r="K1124" s="1">
        <v>16</v>
      </c>
      <c r="L1124" s="1" t="s">
        <v>22</v>
      </c>
      <c r="M1124" s="1" t="s">
        <v>143</v>
      </c>
      <c r="N1124" s="1" t="s">
        <v>153</v>
      </c>
      <c r="O1124" s="1" t="s">
        <v>154</v>
      </c>
      <c r="P1124" s="1" t="s">
        <v>69</v>
      </c>
      <c r="Q1124" s="1" t="s">
        <v>144</v>
      </c>
      <c r="R1124" s="24" t="s">
        <v>491</v>
      </c>
      <c r="S1124" s="47">
        <v>130700</v>
      </c>
      <c r="T1124" s="47">
        <v>132276</v>
      </c>
      <c r="U1124" s="47"/>
      <c r="V1124" s="45" t="str">
        <f>IFERROR(IF(U1124-T1124 &lt;= 0, "", U1124-T1124), "")</f>
        <v/>
      </c>
      <c r="W1124" s="1" t="s">
        <v>333</v>
      </c>
      <c r="X1124" s="1" t="s">
        <v>155</v>
      </c>
      <c r="Y1124" s="258" t="s">
        <v>1738</v>
      </c>
      <c r="Z1124" s="233">
        <v>557.97</v>
      </c>
      <c r="AA1124" s="181">
        <f>Tabela13[[#This Row],[VALOR/UN]]*Tabela13[[#This Row],[QUAN]]</f>
        <v>557.97</v>
      </c>
      <c r="AB1124" s="251" t="str">
        <f>IFERROR(Tabela13[[#This Row],[TOTAL]]/Tabela13[[#This Row],[Km Rodado]],"")</f>
        <v/>
      </c>
    </row>
    <row r="1125" spans="1:28" hidden="1">
      <c r="A1125" s="30">
        <v>1771</v>
      </c>
      <c r="B1125" s="30" t="s">
        <v>1737</v>
      </c>
      <c r="C1125" s="186" t="s">
        <v>1197</v>
      </c>
      <c r="D1125" s="53">
        <v>45462</v>
      </c>
      <c r="E1125" s="53">
        <v>45467</v>
      </c>
      <c r="F1125" s="7" t="s">
        <v>57</v>
      </c>
      <c r="G1125" s="1" t="s">
        <v>58</v>
      </c>
      <c r="H1125" s="1" t="s">
        <v>1268</v>
      </c>
      <c r="I1125" s="351" t="s">
        <v>104</v>
      </c>
      <c r="J1125" s="1">
        <v>1</v>
      </c>
      <c r="K1125" s="1">
        <v>16</v>
      </c>
      <c r="L1125" s="1" t="s">
        <v>22</v>
      </c>
      <c r="M1125" s="1" t="s">
        <v>143</v>
      </c>
      <c r="N1125" s="1" t="s">
        <v>153</v>
      </c>
      <c r="O1125" s="1" t="s">
        <v>154</v>
      </c>
      <c r="P1125" s="1" t="s">
        <v>69</v>
      </c>
      <c r="Q1125" s="1" t="s">
        <v>144</v>
      </c>
      <c r="R1125" s="24" t="s">
        <v>491</v>
      </c>
      <c r="S1125" s="47">
        <v>130700</v>
      </c>
      <c r="T1125" s="47">
        <v>132276</v>
      </c>
      <c r="U1125" s="47"/>
      <c r="V1125" s="45" t="str">
        <f>IFERROR(IF(U1125-T1125 &lt;= 0, "", U1125-T1125), "")</f>
        <v/>
      </c>
      <c r="W1125" s="1" t="s">
        <v>333</v>
      </c>
      <c r="X1125" s="1" t="s">
        <v>155</v>
      </c>
      <c r="Y1125" s="258" t="s">
        <v>1738</v>
      </c>
      <c r="Z1125" s="233">
        <v>557.97</v>
      </c>
      <c r="AA1125" s="181">
        <f>Tabela13[[#This Row],[VALOR/UN]]*Tabela13[[#This Row],[QUAN]]</f>
        <v>557.97</v>
      </c>
      <c r="AB1125" s="251" t="str">
        <f>IFERROR(Tabela13[[#This Row],[TOTAL]]/Tabela13[[#This Row],[Km Rodado]],"")</f>
        <v/>
      </c>
    </row>
    <row r="1126" spans="1:28" hidden="1">
      <c r="A1126" s="30" t="s">
        <v>1739</v>
      </c>
      <c r="B1126" s="30" t="s">
        <v>1374</v>
      </c>
      <c r="C1126" s="30" t="s">
        <v>1197</v>
      </c>
      <c r="D1126" s="53">
        <v>45462</v>
      </c>
      <c r="E1126" s="53" t="s">
        <v>1711</v>
      </c>
      <c r="F1126" s="7" t="s">
        <v>57</v>
      </c>
      <c r="G1126" s="1" t="s">
        <v>58</v>
      </c>
      <c r="H1126" s="1" t="s">
        <v>14</v>
      </c>
      <c r="I1126" s="351" t="s">
        <v>1740</v>
      </c>
      <c r="J1126" s="1">
        <v>1</v>
      </c>
      <c r="K1126" s="1">
        <v>14</v>
      </c>
      <c r="L1126" s="1" t="s">
        <v>22</v>
      </c>
      <c r="M1126" s="1" t="s">
        <v>783</v>
      </c>
      <c r="N1126" s="1" t="s">
        <v>85</v>
      </c>
      <c r="O1126" s="153" t="s">
        <v>1741</v>
      </c>
      <c r="P1126" s="153" t="s">
        <v>69</v>
      </c>
      <c r="Q1126" s="1" t="s">
        <v>1053</v>
      </c>
      <c r="R1126" s="156" t="s">
        <v>1742</v>
      </c>
      <c r="S1126" s="47">
        <v>120559</v>
      </c>
      <c r="T1126" s="47" t="s">
        <v>1256</v>
      </c>
      <c r="U1126" s="47"/>
      <c r="V1126" s="45" t="str">
        <f>IFERROR(IF(U1126-T1126 &lt;= 0, "", U1126-T1126), "")</f>
        <v/>
      </c>
      <c r="W1126" s="1" t="s">
        <v>333</v>
      </c>
      <c r="X1126" s="1" t="s">
        <v>155</v>
      </c>
      <c r="Y1126" s="258">
        <v>2317</v>
      </c>
      <c r="Z1126" s="233">
        <v>269.63</v>
      </c>
      <c r="AA1126" s="181">
        <f>Tabela13[[#This Row],[VALOR/UN]]*Tabela13[[#This Row],[QUAN]]</f>
        <v>269.63</v>
      </c>
      <c r="AB1126" s="251" t="str">
        <f>IFERROR(Tabela13[[#This Row],[TOTAL]]/Tabela13[[#This Row],[Km Rodado]],"")</f>
        <v/>
      </c>
    </row>
    <row r="1127" spans="1:28" hidden="1">
      <c r="A1127" s="30">
        <v>1806</v>
      </c>
      <c r="B1127" s="30" t="s">
        <v>1374</v>
      </c>
      <c r="C1127" s="30" t="s">
        <v>1197</v>
      </c>
      <c r="D1127" s="53">
        <v>45462</v>
      </c>
      <c r="E1127" s="53" t="s">
        <v>1711</v>
      </c>
      <c r="F1127" s="7" t="s">
        <v>57</v>
      </c>
      <c r="G1127" s="1" t="s">
        <v>58</v>
      </c>
      <c r="H1127" s="1" t="s">
        <v>14</v>
      </c>
      <c r="I1127" s="351" t="s">
        <v>1740</v>
      </c>
      <c r="J1127" s="1">
        <v>1</v>
      </c>
      <c r="K1127" s="1">
        <v>14</v>
      </c>
      <c r="L1127" s="1" t="s">
        <v>22</v>
      </c>
      <c r="M1127" s="1" t="s">
        <v>783</v>
      </c>
      <c r="N1127" s="1" t="s">
        <v>85</v>
      </c>
      <c r="O1127" s="153" t="s">
        <v>1741</v>
      </c>
      <c r="P1127" s="153" t="s">
        <v>69</v>
      </c>
      <c r="Q1127" s="1" t="s">
        <v>1053</v>
      </c>
      <c r="R1127" s="156" t="s">
        <v>1742</v>
      </c>
      <c r="S1127" s="47">
        <v>120559</v>
      </c>
      <c r="T1127" s="47" t="s">
        <v>1256</v>
      </c>
      <c r="U1127" s="47"/>
      <c r="V1127" s="45" t="str">
        <f>IFERROR(IF(U1127-T1127 &lt;= 0, "", U1127-T1127), "")</f>
        <v/>
      </c>
      <c r="W1127" s="1" t="s">
        <v>333</v>
      </c>
      <c r="X1127" s="1" t="s">
        <v>155</v>
      </c>
      <c r="Y1127" s="258">
        <v>2317</v>
      </c>
      <c r="Z1127" s="233">
        <v>269.63</v>
      </c>
      <c r="AA1127" s="181">
        <f>Tabela13[[#This Row],[VALOR/UN]]*Tabela13[[#This Row],[QUAN]]</f>
        <v>269.63</v>
      </c>
      <c r="AB1127" s="251" t="str">
        <f>IFERROR(Tabela13[[#This Row],[TOTAL]]/Tabela13[[#This Row],[Km Rodado]],"")</f>
        <v/>
      </c>
    </row>
    <row r="1128" spans="1:28" hidden="1">
      <c r="A1128" s="30">
        <v>1807</v>
      </c>
      <c r="B1128" s="30" t="s">
        <v>1374</v>
      </c>
      <c r="C1128" s="30" t="s">
        <v>1197</v>
      </c>
      <c r="D1128" s="53">
        <v>45462</v>
      </c>
      <c r="E1128" s="190" t="s">
        <v>1711</v>
      </c>
      <c r="F1128" s="7" t="s">
        <v>57</v>
      </c>
      <c r="G1128" s="1" t="s">
        <v>58</v>
      </c>
      <c r="H1128" s="1" t="s">
        <v>14</v>
      </c>
      <c r="I1128" s="351" t="s">
        <v>1740</v>
      </c>
      <c r="J1128" s="1">
        <v>1</v>
      </c>
      <c r="K1128" s="1">
        <v>14</v>
      </c>
      <c r="L1128" s="1" t="s">
        <v>24</v>
      </c>
      <c r="M1128" s="1" t="s">
        <v>783</v>
      </c>
      <c r="N1128" s="1" t="s">
        <v>85</v>
      </c>
      <c r="O1128" s="153" t="s">
        <v>1741</v>
      </c>
      <c r="P1128" s="153" t="s">
        <v>69</v>
      </c>
      <c r="Q1128" s="1" t="s">
        <v>1053</v>
      </c>
      <c r="R1128" s="156" t="s">
        <v>1742</v>
      </c>
      <c r="S1128" s="47">
        <v>120559</v>
      </c>
      <c r="T1128" s="47" t="s">
        <v>1256</v>
      </c>
      <c r="U1128" s="47"/>
      <c r="V1128" s="45" t="str">
        <f>IFERROR(IF(U1128-T1128 &lt;= 0, "", U1128-T1128), "")</f>
        <v/>
      </c>
      <c r="W1128" s="1" t="s">
        <v>333</v>
      </c>
      <c r="X1128" s="1" t="s">
        <v>155</v>
      </c>
      <c r="Y1128" s="258">
        <v>2317</v>
      </c>
      <c r="Z1128" s="233">
        <v>269.63</v>
      </c>
      <c r="AA1128" s="181">
        <f>Tabela13[[#This Row],[VALOR/UN]]*Tabela13[[#This Row],[QUAN]]</f>
        <v>269.63</v>
      </c>
      <c r="AB1128" s="251" t="str">
        <f>IFERROR(Tabela13[[#This Row],[TOTAL]]/Tabela13[[#This Row],[Km Rodado]],"")</f>
        <v/>
      </c>
    </row>
    <row r="1129" spans="1:28" hidden="1">
      <c r="A1129" s="30">
        <v>1808</v>
      </c>
      <c r="B1129" s="30" t="s">
        <v>1374</v>
      </c>
      <c r="C1129" s="30" t="s">
        <v>1197</v>
      </c>
      <c r="D1129" s="53">
        <v>45462</v>
      </c>
      <c r="E1129" s="53" t="s">
        <v>1711</v>
      </c>
      <c r="F1129" s="7" t="s">
        <v>57</v>
      </c>
      <c r="G1129" s="1" t="s">
        <v>58</v>
      </c>
      <c r="H1129" s="1" t="s">
        <v>14</v>
      </c>
      <c r="I1129" s="351" t="s">
        <v>1740</v>
      </c>
      <c r="J1129" s="1">
        <v>1</v>
      </c>
      <c r="K1129" s="1">
        <v>14</v>
      </c>
      <c r="L1129" s="1" t="s">
        <v>24</v>
      </c>
      <c r="M1129" s="1" t="s">
        <v>783</v>
      </c>
      <c r="N1129" s="1" t="s">
        <v>85</v>
      </c>
      <c r="O1129" s="153" t="s">
        <v>1741</v>
      </c>
      <c r="P1129" s="153" t="s">
        <v>69</v>
      </c>
      <c r="Q1129" s="1" t="s">
        <v>1053</v>
      </c>
      <c r="R1129" s="156" t="s">
        <v>1742</v>
      </c>
      <c r="S1129" s="47">
        <v>120559</v>
      </c>
      <c r="T1129" s="47" t="s">
        <v>1256</v>
      </c>
      <c r="U1129" s="47"/>
      <c r="V1129" s="45" t="str">
        <f>IFERROR(IF(U1129-T1129 &lt;= 0, "", U1129-T1129), "")</f>
        <v/>
      </c>
      <c r="W1129" s="1" t="s">
        <v>333</v>
      </c>
      <c r="X1129" s="1" t="s">
        <v>155</v>
      </c>
      <c r="Y1129" s="258">
        <v>2317</v>
      </c>
      <c r="Z1129" s="233">
        <v>269.63</v>
      </c>
      <c r="AA1129" s="181">
        <f>Tabela13[[#This Row],[VALOR/UN]]*Tabela13[[#This Row],[QUAN]]</f>
        <v>269.63</v>
      </c>
      <c r="AB1129" s="251" t="str">
        <f>IFERROR(Tabela13[[#This Row],[TOTAL]]/Tabela13[[#This Row],[Km Rodado]],"")</f>
        <v/>
      </c>
    </row>
    <row r="1130" spans="1:28" hidden="1">
      <c r="A1130" s="30">
        <v>1762</v>
      </c>
      <c r="B1130" s="30" t="s">
        <v>1599</v>
      </c>
      <c r="C1130" s="30" t="s">
        <v>1197</v>
      </c>
      <c r="D1130" s="53">
        <v>45462</v>
      </c>
      <c r="E1130" s="53">
        <v>45463</v>
      </c>
      <c r="F1130" s="7" t="s">
        <v>57</v>
      </c>
      <c r="G1130" s="1" t="s">
        <v>58</v>
      </c>
      <c r="H1130" s="1" t="s">
        <v>1268</v>
      </c>
      <c r="I1130" s="351" t="s">
        <v>104</v>
      </c>
      <c r="J1130" s="1">
        <v>1</v>
      </c>
      <c r="K1130" s="1">
        <v>16</v>
      </c>
      <c r="L1130" s="1" t="s">
        <v>24</v>
      </c>
      <c r="M1130" s="1" t="s">
        <v>60</v>
      </c>
      <c r="N1130" s="1" t="s">
        <v>1235</v>
      </c>
      <c r="O1130" s="1" t="s">
        <v>1236</v>
      </c>
      <c r="P1130" s="1" t="s">
        <v>69</v>
      </c>
      <c r="Q1130" s="1" t="s">
        <v>1008</v>
      </c>
      <c r="R1130" s="24" t="s">
        <v>913</v>
      </c>
      <c r="S1130" s="47">
        <v>100012</v>
      </c>
      <c r="T1130" s="47">
        <v>100224</v>
      </c>
      <c r="U1130" s="47">
        <v>117878</v>
      </c>
      <c r="V1130" s="45">
        <f>IFERROR(IF(U1130-T1130 &lt;= 0, "", U1130-T1130), "")</f>
        <v>17654</v>
      </c>
      <c r="W1130" s="1" t="s">
        <v>333</v>
      </c>
      <c r="X1130" s="1" t="s">
        <v>155</v>
      </c>
      <c r="Y1130" s="258" t="s">
        <v>1743</v>
      </c>
      <c r="Z1130" s="233">
        <v>504.7</v>
      </c>
      <c r="AA1130" s="181">
        <f>Tabela13[[#This Row],[VALOR/UN]]*Tabela13[[#This Row],[QUAN]]</f>
        <v>504.7</v>
      </c>
      <c r="AB1130" s="251">
        <f>IFERROR(Tabela13[[#This Row],[TOTAL]]/Tabela13[[#This Row],[Km Rodado]],"")</f>
        <v>2.8588421887390959E-2</v>
      </c>
    </row>
    <row r="1131" spans="1:28" hidden="1">
      <c r="A1131" s="30">
        <v>1763</v>
      </c>
      <c r="B1131" s="30" t="s">
        <v>1599</v>
      </c>
      <c r="C1131" s="30" t="s">
        <v>1197</v>
      </c>
      <c r="D1131" s="53">
        <v>45462</v>
      </c>
      <c r="E1131" s="53">
        <v>45463</v>
      </c>
      <c r="F1131" s="7" t="s">
        <v>57</v>
      </c>
      <c r="G1131" s="1" t="s">
        <v>58</v>
      </c>
      <c r="H1131" s="1" t="s">
        <v>1268</v>
      </c>
      <c r="I1131" s="351" t="s">
        <v>104</v>
      </c>
      <c r="J1131" s="1">
        <v>1</v>
      </c>
      <c r="K1131" s="1">
        <v>16</v>
      </c>
      <c r="L1131" s="1" t="s">
        <v>24</v>
      </c>
      <c r="M1131" s="1" t="s">
        <v>60</v>
      </c>
      <c r="N1131" s="1" t="s">
        <v>1235</v>
      </c>
      <c r="O1131" s="1" t="s">
        <v>1236</v>
      </c>
      <c r="P1131" s="1" t="s">
        <v>69</v>
      </c>
      <c r="Q1131" s="1" t="s">
        <v>1008</v>
      </c>
      <c r="R1131" s="24" t="s">
        <v>913</v>
      </c>
      <c r="S1131" s="47">
        <v>100012</v>
      </c>
      <c r="T1131" s="47">
        <v>100224</v>
      </c>
      <c r="U1131" s="47">
        <v>117878</v>
      </c>
      <c r="V1131" s="45">
        <f>IFERROR(IF(U1131-T1131 &lt;= 0, "", U1131-T1131), "")</f>
        <v>17654</v>
      </c>
      <c r="W1131" s="1" t="s">
        <v>333</v>
      </c>
      <c r="X1131" s="1" t="s">
        <v>155</v>
      </c>
      <c r="Y1131" s="258" t="s">
        <v>1743</v>
      </c>
      <c r="Z1131" s="233">
        <v>504.7</v>
      </c>
      <c r="AA1131" s="181">
        <f>Tabela13[[#This Row],[VALOR/UN]]*Tabela13[[#This Row],[QUAN]]</f>
        <v>504.7</v>
      </c>
      <c r="AB1131" s="251">
        <f>IFERROR(Tabela13[[#This Row],[TOTAL]]/Tabela13[[#This Row],[Km Rodado]],"")</f>
        <v>2.8588421887390959E-2</v>
      </c>
    </row>
    <row r="1132" spans="1:28" hidden="1">
      <c r="A1132" s="30" t="s">
        <v>1744</v>
      </c>
      <c r="B1132" s="30" t="s">
        <v>1599</v>
      </c>
      <c r="C1132" s="30" t="s">
        <v>1197</v>
      </c>
      <c r="D1132" s="53">
        <v>45462</v>
      </c>
      <c r="E1132" s="53">
        <v>45467</v>
      </c>
      <c r="F1132" s="7" t="s">
        <v>57</v>
      </c>
      <c r="G1132" s="1" t="s">
        <v>58</v>
      </c>
      <c r="H1132" s="1" t="s">
        <v>1268</v>
      </c>
      <c r="I1132" s="351" t="s">
        <v>96</v>
      </c>
      <c r="J1132" s="1">
        <v>1</v>
      </c>
      <c r="K1132" s="1">
        <v>16</v>
      </c>
      <c r="L1132" s="1" t="s">
        <v>22</v>
      </c>
      <c r="M1132" s="1" t="s">
        <v>60</v>
      </c>
      <c r="N1132" s="1" t="s">
        <v>1235</v>
      </c>
      <c r="O1132" s="1" t="s">
        <v>1236</v>
      </c>
      <c r="P1132" s="1" t="s">
        <v>69</v>
      </c>
      <c r="Q1132" s="1" t="s">
        <v>1008</v>
      </c>
      <c r="R1132" s="24" t="s">
        <v>413</v>
      </c>
      <c r="S1132" s="47">
        <v>78552</v>
      </c>
      <c r="T1132" s="47">
        <v>78475</v>
      </c>
      <c r="U1132" s="47"/>
      <c r="V1132" s="45" t="str">
        <f>IFERROR(IF(U1132-T1132 &lt;= 0, "", U1132-T1132), "")</f>
        <v/>
      </c>
      <c r="W1132" s="1" t="s">
        <v>333</v>
      </c>
      <c r="X1132" s="1" t="s">
        <v>155</v>
      </c>
      <c r="Y1132" s="258" t="s">
        <v>1743</v>
      </c>
      <c r="Z1132" s="233">
        <v>504.7</v>
      </c>
      <c r="AA1132" s="181">
        <f>Tabela13[[#This Row],[VALOR/UN]]*Tabela13[[#This Row],[QUAN]]</f>
        <v>504.7</v>
      </c>
      <c r="AB1132" s="251" t="str">
        <f>IFERROR(Tabela13[[#This Row],[TOTAL]]/Tabela13[[#This Row],[Km Rodado]],"")</f>
        <v/>
      </c>
    </row>
    <row r="1133" spans="1:28" hidden="1">
      <c r="A1133" s="30" t="s">
        <v>1745</v>
      </c>
      <c r="B1133" s="30" t="s">
        <v>1599</v>
      </c>
      <c r="C1133" s="30" t="s">
        <v>1197</v>
      </c>
      <c r="D1133" s="53">
        <v>45462</v>
      </c>
      <c r="E1133" s="53">
        <v>45467</v>
      </c>
      <c r="F1133" s="7" t="s">
        <v>57</v>
      </c>
      <c r="G1133" s="1" t="s">
        <v>58</v>
      </c>
      <c r="H1133" s="1" t="s">
        <v>1268</v>
      </c>
      <c r="I1133" s="351" t="s">
        <v>96</v>
      </c>
      <c r="J1133" s="1">
        <v>1</v>
      </c>
      <c r="K1133" s="1">
        <v>16</v>
      </c>
      <c r="L1133" s="1" t="s">
        <v>22</v>
      </c>
      <c r="M1133" s="1" t="s">
        <v>60</v>
      </c>
      <c r="N1133" s="1" t="s">
        <v>1235</v>
      </c>
      <c r="O1133" s="1" t="s">
        <v>1236</v>
      </c>
      <c r="P1133" s="1" t="s">
        <v>69</v>
      </c>
      <c r="Q1133" s="1" t="s">
        <v>1008</v>
      </c>
      <c r="R1133" s="24" t="s">
        <v>413</v>
      </c>
      <c r="S1133" s="47">
        <v>78552</v>
      </c>
      <c r="T1133" s="47">
        <v>78475</v>
      </c>
      <c r="U1133" s="47"/>
      <c r="V1133" s="45" t="str">
        <f>IFERROR(IF(U1133-T1133 &lt;= 0, "", U1133-T1133), "")</f>
        <v/>
      </c>
      <c r="W1133" s="1" t="s">
        <v>333</v>
      </c>
      <c r="X1133" s="1" t="s">
        <v>155</v>
      </c>
      <c r="Y1133" s="258" t="s">
        <v>1743</v>
      </c>
      <c r="Z1133" s="233">
        <v>504.7</v>
      </c>
      <c r="AA1133" s="181">
        <f>Tabela13[[#This Row],[VALOR/UN]]*Tabela13[[#This Row],[QUAN]]</f>
        <v>504.7</v>
      </c>
      <c r="AB1133" s="251" t="str">
        <f>IFERROR(Tabela13[[#This Row],[TOTAL]]/Tabela13[[#This Row],[Km Rodado]],"")</f>
        <v/>
      </c>
    </row>
    <row r="1134" spans="1:28" hidden="1">
      <c r="A1134" s="30" t="s">
        <v>1746</v>
      </c>
      <c r="B1134" s="30" t="s">
        <v>1619</v>
      </c>
      <c r="C1134" s="30" t="s">
        <v>1197</v>
      </c>
      <c r="D1134" s="53">
        <v>45462</v>
      </c>
      <c r="E1134" s="53">
        <v>45462</v>
      </c>
      <c r="F1134" s="7" t="s">
        <v>57</v>
      </c>
      <c r="G1134" s="1" t="s">
        <v>58</v>
      </c>
      <c r="H1134" s="1" t="s">
        <v>1268</v>
      </c>
      <c r="I1134" s="351" t="s">
        <v>80</v>
      </c>
      <c r="J1134" s="1">
        <v>1</v>
      </c>
      <c r="K1134" s="1">
        <v>14</v>
      </c>
      <c r="L1134" s="1" t="s">
        <v>22</v>
      </c>
      <c r="M1134" s="1" t="s">
        <v>84</v>
      </c>
      <c r="N1134" s="1" t="s">
        <v>396</v>
      </c>
      <c r="O1134" s="1" t="s">
        <v>1620</v>
      </c>
      <c r="P1134" s="1" t="s">
        <v>69</v>
      </c>
      <c r="Q1134" s="1" t="s">
        <v>87</v>
      </c>
      <c r="R1134" s="24" t="s">
        <v>320</v>
      </c>
      <c r="S1134" s="47">
        <v>94083</v>
      </c>
      <c r="T1134" s="47">
        <v>94083</v>
      </c>
      <c r="U1134" s="47"/>
      <c r="V1134" s="45" t="str">
        <f>IFERROR(IF(U1134-T1134 &lt;= 0, "", U1134-T1134), "")</f>
        <v/>
      </c>
      <c r="W1134" s="1" t="s">
        <v>333</v>
      </c>
      <c r="X1134" s="1" t="s">
        <v>155</v>
      </c>
      <c r="Y1134" s="258" t="s">
        <v>1647</v>
      </c>
      <c r="Z1134" s="233">
        <v>262.36</v>
      </c>
      <c r="AA1134" s="181">
        <f>Tabela13[[#This Row],[VALOR/UN]]*Tabela13[[#This Row],[QUAN]]</f>
        <v>262.36</v>
      </c>
      <c r="AB1134" s="251" t="str">
        <f>IFERROR(Tabela13[[#This Row],[TOTAL]]/Tabela13[[#This Row],[Km Rodado]],"")</f>
        <v/>
      </c>
    </row>
    <row r="1135" spans="1:28" hidden="1">
      <c r="A1135" s="30">
        <v>1658</v>
      </c>
      <c r="B1135" s="30" t="s">
        <v>1619</v>
      </c>
      <c r="C1135" s="30" t="s">
        <v>1197</v>
      </c>
      <c r="D1135" s="53">
        <v>45462</v>
      </c>
      <c r="E1135" s="53">
        <v>45462</v>
      </c>
      <c r="F1135" s="7" t="s">
        <v>57</v>
      </c>
      <c r="G1135" s="1" t="s">
        <v>58</v>
      </c>
      <c r="H1135" s="1" t="s">
        <v>1268</v>
      </c>
      <c r="I1135" s="351" t="s">
        <v>80</v>
      </c>
      <c r="J1135" s="1">
        <v>1</v>
      </c>
      <c r="K1135" s="1">
        <v>14</v>
      </c>
      <c r="L1135" s="1" t="s">
        <v>22</v>
      </c>
      <c r="M1135" s="1" t="s">
        <v>84</v>
      </c>
      <c r="N1135" s="1" t="s">
        <v>396</v>
      </c>
      <c r="O1135" s="1" t="s">
        <v>1620</v>
      </c>
      <c r="P1135" s="1" t="s">
        <v>69</v>
      </c>
      <c r="Q1135" s="1" t="s">
        <v>87</v>
      </c>
      <c r="R1135" s="24" t="s">
        <v>320</v>
      </c>
      <c r="S1135" s="47">
        <v>94083</v>
      </c>
      <c r="T1135" s="47">
        <v>94083</v>
      </c>
      <c r="U1135" s="47"/>
      <c r="V1135" s="45" t="str">
        <f>IFERROR(IF(U1135-T1135 &lt;= 0, "", U1135-T1135), "")</f>
        <v/>
      </c>
      <c r="W1135" s="1" t="s">
        <v>333</v>
      </c>
      <c r="X1135" s="1" t="s">
        <v>155</v>
      </c>
      <c r="Y1135" s="258" t="s">
        <v>1647</v>
      </c>
      <c r="Z1135" s="233">
        <v>262.36</v>
      </c>
      <c r="AA1135" s="181">
        <f>Tabela13[[#This Row],[VALOR/UN]]*Tabela13[[#This Row],[QUAN]]</f>
        <v>262.36</v>
      </c>
      <c r="AB1135" s="251" t="str">
        <f>IFERROR(Tabela13[[#This Row],[TOTAL]]/Tabela13[[#This Row],[Km Rodado]],"")</f>
        <v/>
      </c>
    </row>
    <row r="1136" spans="1:28" hidden="1">
      <c r="A1136" s="30">
        <v>1659</v>
      </c>
      <c r="B1136" s="30" t="s">
        <v>1619</v>
      </c>
      <c r="C1136" s="30" t="s">
        <v>1197</v>
      </c>
      <c r="D1136" s="53">
        <v>45462</v>
      </c>
      <c r="E1136" s="53">
        <v>45462</v>
      </c>
      <c r="F1136" s="7" t="s">
        <v>57</v>
      </c>
      <c r="G1136" s="1" t="s">
        <v>58</v>
      </c>
      <c r="H1136" s="1" t="s">
        <v>1268</v>
      </c>
      <c r="I1136" s="351" t="s">
        <v>80</v>
      </c>
      <c r="J1136" s="1">
        <v>1</v>
      </c>
      <c r="K1136" s="1">
        <v>14</v>
      </c>
      <c r="L1136" s="1" t="s">
        <v>24</v>
      </c>
      <c r="M1136" s="1" t="s">
        <v>84</v>
      </c>
      <c r="N1136" s="1" t="s">
        <v>396</v>
      </c>
      <c r="O1136" s="1" t="s">
        <v>1620</v>
      </c>
      <c r="P1136" s="1" t="s">
        <v>69</v>
      </c>
      <c r="Q1136" s="1" t="s">
        <v>87</v>
      </c>
      <c r="R1136" s="24" t="s">
        <v>320</v>
      </c>
      <c r="S1136" s="47">
        <v>94083</v>
      </c>
      <c r="T1136" s="47">
        <v>94083</v>
      </c>
      <c r="U1136" s="47"/>
      <c r="V1136" s="45" t="str">
        <f>IFERROR(IF(U1136-T1136 &lt;= 0, "", U1136-T1136), "")</f>
        <v/>
      </c>
      <c r="W1136" s="1" t="s">
        <v>333</v>
      </c>
      <c r="X1136" s="1" t="s">
        <v>155</v>
      </c>
      <c r="Y1136" s="258" t="s">
        <v>1647</v>
      </c>
      <c r="Z1136" s="233">
        <v>262.36</v>
      </c>
      <c r="AA1136" s="181">
        <f>Tabela13[[#This Row],[VALOR/UN]]*Tabela13[[#This Row],[QUAN]]</f>
        <v>262.36</v>
      </c>
      <c r="AB1136" s="251" t="str">
        <f>IFERROR(Tabela13[[#This Row],[TOTAL]]/Tabela13[[#This Row],[Km Rodado]],"")</f>
        <v/>
      </c>
    </row>
    <row r="1137" spans="1:28" hidden="1">
      <c r="A1137" s="30">
        <v>1668</v>
      </c>
      <c r="B1137" s="30" t="s">
        <v>1619</v>
      </c>
      <c r="C1137" s="30" t="s">
        <v>1197</v>
      </c>
      <c r="D1137" s="53">
        <v>45462</v>
      </c>
      <c r="E1137" s="53">
        <v>45462</v>
      </c>
      <c r="F1137" s="7" t="s">
        <v>57</v>
      </c>
      <c r="G1137" s="1" t="s">
        <v>58</v>
      </c>
      <c r="H1137" s="1" t="s">
        <v>1268</v>
      </c>
      <c r="I1137" s="351" t="s">
        <v>80</v>
      </c>
      <c r="J1137" s="1">
        <v>1</v>
      </c>
      <c r="K1137" s="1">
        <v>14</v>
      </c>
      <c r="L1137" s="1" t="s">
        <v>24</v>
      </c>
      <c r="M1137" s="1" t="s">
        <v>84</v>
      </c>
      <c r="N1137" s="1" t="s">
        <v>396</v>
      </c>
      <c r="O1137" s="1" t="s">
        <v>1620</v>
      </c>
      <c r="P1137" s="1" t="s">
        <v>69</v>
      </c>
      <c r="Q1137" s="1" t="s">
        <v>87</v>
      </c>
      <c r="R1137" s="24" t="s">
        <v>320</v>
      </c>
      <c r="S1137" s="47">
        <v>94083</v>
      </c>
      <c r="T1137" s="47">
        <v>94083</v>
      </c>
      <c r="U1137" s="47"/>
      <c r="V1137" s="45" t="str">
        <f>IFERROR(IF(U1137-T1137 &lt;= 0, "", U1137-T1137), "")</f>
        <v/>
      </c>
      <c r="W1137" s="1" t="s">
        <v>333</v>
      </c>
      <c r="X1137" s="1" t="s">
        <v>155</v>
      </c>
      <c r="Y1137" s="258" t="s">
        <v>1647</v>
      </c>
      <c r="Z1137" s="233">
        <v>262.36</v>
      </c>
      <c r="AA1137" s="181">
        <f>Tabela13[[#This Row],[VALOR/UN]]*Tabela13[[#This Row],[QUAN]]</f>
        <v>262.36</v>
      </c>
      <c r="AB1137" s="251" t="str">
        <f>IFERROR(Tabela13[[#This Row],[TOTAL]]/Tabela13[[#This Row],[Km Rodado]],"")</f>
        <v/>
      </c>
    </row>
    <row r="1138" spans="1:28" hidden="1">
      <c r="A1138" s="30">
        <v>1822</v>
      </c>
      <c r="B1138" s="30" t="s">
        <v>1747</v>
      </c>
      <c r="C1138" s="30" t="s">
        <v>1197</v>
      </c>
      <c r="D1138" s="53">
        <v>45464</v>
      </c>
      <c r="F1138" s="7" t="s">
        <v>57</v>
      </c>
      <c r="G1138" s="1" t="s">
        <v>58</v>
      </c>
      <c r="H1138" s="1" t="s">
        <v>14</v>
      </c>
      <c r="I1138" s="351" t="s">
        <v>1740</v>
      </c>
      <c r="J1138" s="1">
        <v>1</v>
      </c>
      <c r="K1138" s="1">
        <v>14</v>
      </c>
      <c r="L1138" s="1" t="s">
        <v>22</v>
      </c>
      <c r="M1138" s="1" t="s">
        <v>84</v>
      </c>
      <c r="N1138" s="1" t="s">
        <v>153</v>
      </c>
      <c r="O1138" s="1" t="s">
        <v>154</v>
      </c>
      <c r="P1138" s="1" t="s">
        <v>69</v>
      </c>
      <c r="Q1138" s="36" t="s">
        <v>160</v>
      </c>
      <c r="R1138" s="24" t="s">
        <v>1748</v>
      </c>
      <c r="S1138" s="47">
        <v>112010</v>
      </c>
      <c r="T1138" s="47"/>
      <c r="U1138" s="47"/>
      <c r="V1138" s="45" t="str">
        <f>IFERROR(IF(U1138-T1138 &lt;= 0, "", U1138-T1138), "")</f>
        <v/>
      </c>
      <c r="W1138" s="1" t="s">
        <v>333</v>
      </c>
      <c r="X1138" s="1" t="s">
        <v>155</v>
      </c>
      <c r="Y1138" s="258" t="s">
        <v>1647</v>
      </c>
      <c r="Z1138" s="233">
        <v>285.08</v>
      </c>
      <c r="AA1138" s="181">
        <f>Tabela13[[#This Row],[VALOR/UN]]*Tabela13[[#This Row],[QUAN]]</f>
        <v>285.08</v>
      </c>
      <c r="AB1138" s="251" t="str">
        <f>IFERROR(Tabela13[[#This Row],[TOTAL]]/Tabela13[[#This Row],[Km Rodado]],"")</f>
        <v/>
      </c>
    </row>
    <row r="1139" spans="1:28" hidden="1">
      <c r="A1139" s="30">
        <v>1823</v>
      </c>
      <c r="B1139" s="30" t="s">
        <v>1677</v>
      </c>
      <c r="C1139" s="30" t="s">
        <v>1197</v>
      </c>
      <c r="D1139" s="53">
        <v>45464</v>
      </c>
      <c r="F1139" s="7" t="s">
        <v>57</v>
      </c>
      <c r="G1139" s="1" t="s">
        <v>58</v>
      </c>
      <c r="H1139" s="1" t="s">
        <v>14</v>
      </c>
      <c r="I1139" s="351" t="s">
        <v>1740</v>
      </c>
      <c r="J1139" s="1">
        <v>1</v>
      </c>
      <c r="K1139" s="1">
        <v>14</v>
      </c>
      <c r="L1139" s="1" t="s">
        <v>22</v>
      </c>
      <c r="M1139" s="1" t="s">
        <v>84</v>
      </c>
      <c r="N1139" s="1" t="s">
        <v>153</v>
      </c>
      <c r="O1139" s="1" t="s">
        <v>154</v>
      </c>
      <c r="P1139" s="1" t="s">
        <v>69</v>
      </c>
      <c r="Q1139" s="36" t="s">
        <v>160</v>
      </c>
      <c r="R1139" s="24" t="s">
        <v>1748</v>
      </c>
      <c r="S1139" s="47">
        <v>112010</v>
      </c>
      <c r="T1139" s="47"/>
      <c r="U1139" s="47"/>
      <c r="V1139" s="45" t="str">
        <f>IFERROR(IF(U1139-T1139 &lt;= 0, "", U1139-T1139), "")</f>
        <v/>
      </c>
      <c r="W1139" s="1" t="s">
        <v>333</v>
      </c>
      <c r="X1139" s="1" t="s">
        <v>155</v>
      </c>
      <c r="Y1139" s="258" t="s">
        <v>1647</v>
      </c>
      <c r="Z1139" s="233">
        <v>285.08</v>
      </c>
      <c r="AA1139" s="181">
        <f>Tabela13[[#This Row],[VALOR/UN]]*Tabela13[[#This Row],[QUAN]]</f>
        <v>285.08</v>
      </c>
      <c r="AB1139" s="251" t="str">
        <f>IFERROR(Tabela13[[#This Row],[TOTAL]]/Tabela13[[#This Row],[Km Rodado]],"")</f>
        <v/>
      </c>
    </row>
    <row r="1140" spans="1:28" hidden="1">
      <c r="A1140" s="30">
        <v>1824</v>
      </c>
      <c r="B1140" s="30" t="s">
        <v>1749</v>
      </c>
      <c r="C1140" s="30" t="s">
        <v>1197</v>
      </c>
      <c r="D1140" s="53">
        <v>45464</v>
      </c>
      <c r="F1140" s="7" t="s">
        <v>57</v>
      </c>
      <c r="G1140" s="1" t="s">
        <v>58</v>
      </c>
      <c r="H1140" s="1" t="s">
        <v>14</v>
      </c>
      <c r="I1140" s="351" t="s">
        <v>1740</v>
      </c>
      <c r="J1140" s="1">
        <v>1</v>
      </c>
      <c r="K1140" s="1">
        <v>14</v>
      </c>
      <c r="L1140" s="1" t="s">
        <v>24</v>
      </c>
      <c r="M1140" s="1" t="s">
        <v>84</v>
      </c>
      <c r="N1140" s="1" t="s">
        <v>153</v>
      </c>
      <c r="O1140" s="1" t="s">
        <v>154</v>
      </c>
      <c r="P1140" s="1" t="s">
        <v>69</v>
      </c>
      <c r="Q1140" s="36" t="s">
        <v>160</v>
      </c>
      <c r="R1140" s="24" t="s">
        <v>1748</v>
      </c>
      <c r="S1140" s="47">
        <v>112010</v>
      </c>
      <c r="T1140" s="47"/>
      <c r="U1140" s="47"/>
      <c r="V1140" s="45" t="str">
        <f>IFERROR(IF(U1140-T1140 &lt;= 0, "", U1140-T1140), "")</f>
        <v/>
      </c>
      <c r="W1140" s="1" t="s">
        <v>333</v>
      </c>
      <c r="X1140" s="1" t="s">
        <v>155</v>
      </c>
      <c r="Y1140" s="258">
        <v>1854</v>
      </c>
      <c r="Z1140" s="233">
        <v>285.08</v>
      </c>
      <c r="AA1140" s="181">
        <f>Tabela13[[#This Row],[VALOR/UN]]*Tabela13[[#This Row],[QUAN]]</f>
        <v>285.08</v>
      </c>
      <c r="AB1140" s="251" t="str">
        <f>IFERROR(Tabela13[[#This Row],[TOTAL]]/Tabela13[[#This Row],[Km Rodado]],"")</f>
        <v/>
      </c>
    </row>
    <row r="1141" spans="1:28" hidden="1">
      <c r="A1141" s="30">
        <v>1825</v>
      </c>
      <c r="B1141" s="30" t="s">
        <v>1677</v>
      </c>
      <c r="C1141" s="30" t="s">
        <v>1197</v>
      </c>
      <c r="D1141" s="53">
        <v>45464</v>
      </c>
      <c r="F1141" s="7" t="s">
        <v>57</v>
      </c>
      <c r="G1141" s="1" t="s">
        <v>58</v>
      </c>
      <c r="H1141" s="1" t="s">
        <v>14</v>
      </c>
      <c r="I1141" s="351" t="s">
        <v>1740</v>
      </c>
      <c r="J1141" s="1">
        <v>1</v>
      </c>
      <c r="K1141" s="1">
        <v>14</v>
      </c>
      <c r="L1141" s="1" t="s">
        <v>24</v>
      </c>
      <c r="M1141" s="1" t="s">
        <v>84</v>
      </c>
      <c r="N1141" s="1" t="s">
        <v>153</v>
      </c>
      <c r="O1141" s="1" t="s">
        <v>154</v>
      </c>
      <c r="P1141" s="1" t="s">
        <v>69</v>
      </c>
      <c r="Q1141" s="36" t="s">
        <v>160</v>
      </c>
      <c r="R1141" s="24" t="s">
        <v>1748</v>
      </c>
      <c r="S1141" s="47">
        <v>112010</v>
      </c>
      <c r="T1141" s="47"/>
      <c r="U1141" s="47"/>
      <c r="V1141" s="45" t="str">
        <f>IFERROR(IF(U1141-T1141 &lt;= 0, "", U1141-T1141), "")</f>
        <v/>
      </c>
      <c r="W1141" s="1" t="s">
        <v>333</v>
      </c>
      <c r="X1141" s="1" t="s">
        <v>155</v>
      </c>
      <c r="Y1141" s="258">
        <v>2323</v>
      </c>
      <c r="Z1141" s="233">
        <v>285.08</v>
      </c>
      <c r="AA1141" s="181">
        <f>Tabela13[[#This Row],[VALOR/UN]]*Tabela13[[#This Row],[QUAN]]</f>
        <v>285.08</v>
      </c>
      <c r="AB1141" s="251" t="str">
        <f>IFERROR(Tabela13[[#This Row],[TOTAL]]/Tabela13[[#This Row],[Km Rodado]],"")</f>
        <v/>
      </c>
    </row>
    <row r="1142" spans="1:28" hidden="1">
      <c r="A1142" s="30" t="s">
        <v>1750</v>
      </c>
      <c r="B1142" s="30" t="s">
        <v>1737</v>
      </c>
      <c r="C1142" s="30" t="s">
        <v>1197</v>
      </c>
      <c r="D1142" s="53">
        <v>45464</v>
      </c>
      <c r="F1142" s="7" t="s">
        <v>57</v>
      </c>
      <c r="G1142" s="1" t="s">
        <v>58</v>
      </c>
      <c r="H1142" s="1" t="s">
        <v>1268</v>
      </c>
      <c r="I1142" s="351" t="s">
        <v>107</v>
      </c>
      <c r="J1142" s="1">
        <v>1</v>
      </c>
      <c r="K1142" s="1">
        <v>14</v>
      </c>
      <c r="L1142" s="1" t="s">
        <v>22</v>
      </c>
      <c r="M1142" s="1" t="s">
        <v>84</v>
      </c>
      <c r="N1142" s="1" t="s">
        <v>153</v>
      </c>
      <c r="O1142" s="1" t="s">
        <v>154</v>
      </c>
      <c r="P1142" s="1" t="s">
        <v>69</v>
      </c>
      <c r="Q1142" s="1" t="s">
        <v>87</v>
      </c>
      <c r="R1142" s="24" t="s">
        <v>437</v>
      </c>
      <c r="S1142" s="47">
        <v>166336</v>
      </c>
      <c r="T1142" s="47"/>
      <c r="U1142" s="47"/>
      <c r="V1142" s="45" t="str">
        <f>IFERROR(IF(U1142-T1142 &lt;= 0, "", U1142-T1142), "")</f>
        <v/>
      </c>
      <c r="W1142" s="1" t="s">
        <v>333</v>
      </c>
      <c r="X1142" s="1" t="s">
        <v>155</v>
      </c>
      <c r="Y1142" s="258">
        <v>2323</v>
      </c>
      <c r="Z1142" s="233">
        <v>285.08</v>
      </c>
      <c r="AA1142" s="181">
        <f>Tabela13[[#This Row],[VALOR/UN]]*Tabela13[[#This Row],[QUAN]]</f>
        <v>285.08</v>
      </c>
      <c r="AB1142" s="251" t="str">
        <f>IFERROR(Tabela13[[#This Row],[TOTAL]]/Tabela13[[#This Row],[Km Rodado]],"")</f>
        <v/>
      </c>
    </row>
    <row r="1143" spans="1:28" hidden="1">
      <c r="A1143" s="30" t="s">
        <v>1751</v>
      </c>
      <c r="B1143" s="30" t="s">
        <v>1737</v>
      </c>
      <c r="C1143" s="30" t="s">
        <v>1197</v>
      </c>
      <c r="D1143" s="53">
        <v>45464</v>
      </c>
      <c r="F1143" s="7" t="s">
        <v>57</v>
      </c>
      <c r="G1143" s="1" t="s">
        <v>58</v>
      </c>
      <c r="H1143" s="1" t="s">
        <v>1268</v>
      </c>
      <c r="I1143" s="351" t="s">
        <v>107</v>
      </c>
      <c r="J1143" s="1">
        <v>1</v>
      </c>
      <c r="K1143" s="1">
        <v>14</v>
      </c>
      <c r="L1143" s="1" t="s">
        <v>22</v>
      </c>
      <c r="M1143" s="1" t="s">
        <v>84</v>
      </c>
      <c r="N1143" s="1" t="s">
        <v>153</v>
      </c>
      <c r="O1143" s="1" t="s">
        <v>154</v>
      </c>
      <c r="P1143" s="1" t="s">
        <v>69</v>
      </c>
      <c r="Q1143" s="1" t="s">
        <v>87</v>
      </c>
      <c r="R1143" s="24" t="s">
        <v>437</v>
      </c>
      <c r="S1143" s="47">
        <v>166336</v>
      </c>
      <c r="T1143" s="47"/>
      <c r="U1143" s="47"/>
      <c r="V1143" s="45" t="str">
        <f>IFERROR(IF(U1143-T1143 &lt;= 0, "", U1143-T1143), "")</f>
        <v/>
      </c>
      <c r="W1143" s="1" t="s">
        <v>333</v>
      </c>
      <c r="X1143" s="1" t="s">
        <v>155</v>
      </c>
      <c r="Y1143" s="258">
        <v>2323</v>
      </c>
      <c r="Z1143" s="233">
        <v>285.08</v>
      </c>
      <c r="AA1143" s="181">
        <f>Tabela13[[#This Row],[VALOR/UN]]*Tabela13[[#This Row],[QUAN]]</f>
        <v>285.08</v>
      </c>
      <c r="AB1143" s="251" t="str">
        <f>IFERROR(Tabela13[[#This Row],[TOTAL]]/Tabela13[[#This Row],[Km Rodado]],"")</f>
        <v/>
      </c>
    </row>
    <row r="1144" spans="1:28" hidden="1">
      <c r="A1144" s="30">
        <v>1832</v>
      </c>
      <c r="B1144" s="30" t="s">
        <v>1677</v>
      </c>
      <c r="C1144" s="30" t="s">
        <v>1197</v>
      </c>
      <c r="D1144" s="53">
        <v>45464</v>
      </c>
      <c r="F1144" s="7" t="s">
        <v>57</v>
      </c>
      <c r="G1144" s="1" t="s">
        <v>58</v>
      </c>
      <c r="H1144" s="1" t="s">
        <v>1268</v>
      </c>
      <c r="I1144" s="351" t="s">
        <v>107</v>
      </c>
      <c r="J1144" s="1">
        <v>1</v>
      </c>
      <c r="K1144" s="1">
        <v>14</v>
      </c>
      <c r="L1144" s="1" t="s">
        <v>24</v>
      </c>
      <c r="M1144" s="1" t="s">
        <v>84</v>
      </c>
      <c r="N1144" s="1" t="s">
        <v>153</v>
      </c>
      <c r="O1144" s="1" t="s">
        <v>154</v>
      </c>
      <c r="P1144" s="1" t="s">
        <v>69</v>
      </c>
      <c r="Q1144" s="1" t="s">
        <v>87</v>
      </c>
      <c r="R1144" s="24" t="s">
        <v>437</v>
      </c>
      <c r="S1144" s="47">
        <v>166336</v>
      </c>
      <c r="T1144" s="47"/>
      <c r="U1144" s="47"/>
      <c r="V1144" s="45" t="str">
        <f>IFERROR(IF(U1144-T1144 &lt;= 0, "", U1144-T1144), "")</f>
        <v/>
      </c>
      <c r="W1144" s="1" t="s">
        <v>333</v>
      </c>
      <c r="X1144" s="1" t="s">
        <v>155</v>
      </c>
      <c r="Y1144" s="258">
        <v>2323</v>
      </c>
      <c r="Z1144" s="233">
        <v>285.08</v>
      </c>
      <c r="AA1144" s="181">
        <f>Tabela13[[#This Row],[VALOR/UN]]*Tabela13[[#This Row],[QUAN]]</f>
        <v>285.08</v>
      </c>
      <c r="AB1144" s="251" t="str">
        <f>IFERROR(Tabela13[[#This Row],[TOTAL]]/Tabela13[[#This Row],[Km Rodado]],"")</f>
        <v/>
      </c>
    </row>
    <row r="1145" spans="1:28" hidden="1">
      <c r="A1145" s="30">
        <v>1557</v>
      </c>
      <c r="B1145" s="30" t="s">
        <v>1514</v>
      </c>
      <c r="C1145" s="30" t="s">
        <v>1197</v>
      </c>
      <c r="D1145" s="53">
        <v>45464</v>
      </c>
      <c r="F1145" s="7" t="s">
        <v>57</v>
      </c>
      <c r="G1145" s="1" t="s">
        <v>58</v>
      </c>
      <c r="H1145" s="1" t="s">
        <v>1268</v>
      </c>
      <c r="I1145" s="351" t="s">
        <v>107</v>
      </c>
      <c r="J1145" s="1">
        <v>1</v>
      </c>
      <c r="K1145" s="1">
        <v>14</v>
      </c>
      <c r="L1145" s="1" t="s">
        <v>24</v>
      </c>
      <c r="M1145" s="1" t="s">
        <v>84</v>
      </c>
      <c r="N1145" s="1" t="s">
        <v>153</v>
      </c>
      <c r="O1145" s="1" t="s">
        <v>154</v>
      </c>
      <c r="P1145" s="1" t="s">
        <v>69</v>
      </c>
      <c r="Q1145" s="1" t="s">
        <v>87</v>
      </c>
      <c r="R1145" s="24" t="s">
        <v>437</v>
      </c>
      <c r="S1145" s="47">
        <v>166336</v>
      </c>
      <c r="T1145" s="47"/>
      <c r="U1145" s="47"/>
      <c r="V1145" s="45" t="str">
        <f>IFERROR(IF(U1145-T1145 &lt;= 0, "", U1145-T1145), "")</f>
        <v/>
      </c>
      <c r="W1145" s="1" t="s">
        <v>333</v>
      </c>
      <c r="X1145" s="1" t="s">
        <v>155</v>
      </c>
      <c r="Y1145" s="258">
        <v>2323</v>
      </c>
      <c r="Z1145" s="233">
        <v>250.33</v>
      </c>
      <c r="AA1145" s="181">
        <f>Tabela13[[#This Row],[VALOR/UN]]*Tabela13[[#This Row],[QUAN]]</f>
        <v>250.33</v>
      </c>
      <c r="AB1145" s="251" t="str">
        <f>IFERROR(Tabela13[[#This Row],[TOTAL]]/Tabela13[[#This Row],[Km Rodado]],"")</f>
        <v/>
      </c>
    </row>
    <row r="1146" spans="1:28">
      <c r="A1146" s="30">
        <v>1815</v>
      </c>
      <c r="B1146" s="30" t="s">
        <v>1141</v>
      </c>
      <c r="C1146" s="30" t="s">
        <v>1197</v>
      </c>
      <c r="D1146" s="53">
        <v>45464</v>
      </c>
      <c r="E1146" s="53">
        <v>45468</v>
      </c>
      <c r="F1146" s="7" t="s">
        <v>57</v>
      </c>
      <c r="G1146" s="1" t="s">
        <v>58</v>
      </c>
      <c r="H1146" s="1" t="s">
        <v>1268</v>
      </c>
      <c r="I1146" s="351" t="s">
        <v>104</v>
      </c>
      <c r="J1146" s="1">
        <v>1</v>
      </c>
      <c r="K1146" s="1">
        <v>15</v>
      </c>
      <c r="L1146" s="1" t="s">
        <v>22</v>
      </c>
      <c r="M1146" s="1" t="s">
        <v>623</v>
      </c>
      <c r="N1146" s="218" t="s">
        <v>181</v>
      </c>
      <c r="O1146" s="218" t="s">
        <v>1752</v>
      </c>
      <c r="P1146" s="218" t="s">
        <v>69</v>
      </c>
      <c r="Q1146" s="1" t="s">
        <v>102</v>
      </c>
      <c r="R1146" s="156" t="s">
        <v>1753</v>
      </c>
      <c r="S1146" s="47">
        <v>65000</v>
      </c>
      <c r="T1146" s="47">
        <v>66497</v>
      </c>
      <c r="U1146" s="47">
        <v>103710</v>
      </c>
      <c r="V1146" s="45">
        <f>IFERROR(IF(U1146-T1146 &lt;= 0, "", U1146-T1146), "")</f>
        <v>37213</v>
      </c>
      <c r="W1146" s="1" t="s">
        <v>333</v>
      </c>
      <c r="X1146" s="1" t="s">
        <v>155</v>
      </c>
      <c r="Y1146" s="258" t="s">
        <v>1754</v>
      </c>
      <c r="Z1146" s="233">
        <v>295.10000000000002</v>
      </c>
      <c r="AA1146" s="181">
        <f>Tabela13[[#This Row],[VALOR/UN]]*Tabela13[[#This Row],[QUAN]]</f>
        <v>295.10000000000002</v>
      </c>
      <c r="AB1146" s="251">
        <f>IFERROR(Tabela13[[#This Row],[TOTAL]]/Tabela13[[#This Row],[Km Rodado]],"")</f>
        <v>7.9300244538199026E-3</v>
      </c>
    </row>
    <row r="1147" spans="1:28">
      <c r="A1147" s="30">
        <v>1816</v>
      </c>
      <c r="B1147" s="30" t="s">
        <v>1755</v>
      </c>
      <c r="C1147" s="30" t="s">
        <v>1197</v>
      </c>
      <c r="D1147" s="53">
        <v>45464</v>
      </c>
      <c r="E1147" s="53">
        <v>45468</v>
      </c>
      <c r="F1147" s="7" t="s">
        <v>57</v>
      </c>
      <c r="G1147" s="1" t="s">
        <v>58</v>
      </c>
      <c r="H1147" s="1" t="s">
        <v>1268</v>
      </c>
      <c r="I1147" s="351" t="s">
        <v>104</v>
      </c>
      <c r="J1147" s="1">
        <v>1</v>
      </c>
      <c r="K1147" s="1">
        <v>15</v>
      </c>
      <c r="L1147" s="1" t="s">
        <v>22</v>
      </c>
      <c r="M1147" s="1" t="s">
        <v>623</v>
      </c>
      <c r="N1147" s="153" t="s">
        <v>181</v>
      </c>
      <c r="O1147" s="153" t="s">
        <v>1752</v>
      </c>
      <c r="P1147" s="153" t="s">
        <v>69</v>
      </c>
      <c r="Q1147" s="1" t="s">
        <v>102</v>
      </c>
      <c r="R1147" s="156" t="s">
        <v>1753</v>
      </c>
      <c r="S1147" s="47">
        <v>65000</v>
      </c>
      <c r="T1147" s="47">
        <v>66497</v>
      </c>
      <c r="U1147" s="47">
        <v>103710</v>
      </c>
      <c r="V1147" s="45">
        <f>IFERROR(IF(U1147-T1147 &lt;= 0, "", U1147-T1147), "")</f>
        <v>37213</v>
      </c>
      <c r="W1147" s="1" t="s">
        <v>333</v>
      </c>
      <c r="X1147" s="1" t="s">
        <v>155</v>
      </c>
      <c r="Y1147" s="258" t="s">
        <v>1754</v>
      </c>
      <c r="Z1147" s="233">
        <v>295.10000000000002</v>
      </c>
      <c r="AA1147" s="181">
        <f>Tabela13[[#This Row],[VALOR/UN]]*Tabela13[[#This Row],[QUAN]]</f>
        <v>295.10000000000002</v>
      </c>
      <c r="AB1147" s="251">
        <f>IFERROR(Tabela13[[#This Row],[TOTAL]]/Tabela13[[#This Row],[Km Rodado]],"")</f>
        <v>7.9300244538199026E-3</v>
      </c>
    </row>
    <row r="1148" spans="1:28" hidden="1">
      <c r="A1148" s="30">
        <v>1786</v>
      </c>
      <c r="B1148" s="30" t="s">
        <v>1160</v>
      </c>
      <c r="C1148" s="30" t="s">
        <v>1197</v>
      </c>
      <c r="D1148" s="53">
        <v>45464</v>
      </c>
      <c r="F1148" s="7" t="s">
        <v>57</v>
      </c>
      <c r="G1148" s="1" t="s">
        <v>58</v>
      </c>
      <c r="H1148" s="1" t="s">
        <v>1268</v>
      </c>
      <c r="I1148" s="351" t="s">
        <v>107</v>
      </c>
      <c r="J1148" s="1">
        <v>1</v>
      </c>
      <c r="K1148" s="1">
        <v>15</v>
      </c>
      <c r="L1148" s="1" t="s">
        <v>22</v>
      </c>
      <c r="M1148" s="1" t="s">
        <v>75</v>
      </c>
      <c r="N1148" s="218" t="s">
        <v>926</v>
      </c>
      <c r="O1148" s="218" t="s">
        <v>1728</v>
      </c>
      <c r="P1148" s="218" t="s">
        <v>69</v>
      </c>
      <c r="Q1148" s="283" t="s">
        <v>77</v>
      </c>
      <c r="R1148" s="24" t="s">
        <v>1253</v>
      </c>
      <c r="S1148" s="47">
        <v>72540</v>
      </c>
      <c r="T1148" s="47">
        <v>72540</v>
      </c>
      <c r="U1148" s="47">
        <v>105675</v>
      </c>
      <c r="V1148" s="45">
        <f>IFERROR(IF(U1148-T1148 &lt;= 0, "", U1148-T1148), "")</f>
        <v>33135</v>
      </c>
      <c r="W1148" s="1" t="s">
        <v>333</v>
      </c>
      <c r="X1148" s="1" t="s">
        <v>155</v>
      </c>
      <c r="Y1148" s="258">
        <v>2247</v>
      </c>
      <c r="Z1148" s="233">
        <v>270.33999999999997</v>
      </c>
      <c r="AA1148" s="181">
        <f>Tabela13[[#This Row],[VALOR/UN]]*Tabela13[[#This Row],[QUAN]]</f>
        <v>270.33999999999997</v>
      </c>
      <c r="AB1148" s="251">
        <f>IFERROR(Tabela13[[#This Row],[TOTAL]]/Tabela13[[#This Row],[Km Rodado]],"")</f>
        <v>8.158744529953221E-3</v>
      </c>
    </row>
    <row r="1149" spans="1:28" hidden="1">
      <c r="A1149" s="30">
        <v>1787</v>
      </c>
      <c r="B1149" s="30" t="s">
        <v>1160</v>
      </c>
      <c r="C1149" s="30" t="s">
        <v>1197</v>
      </c>
      <c r="D1149" s="53">
        <v>45464</v>
      </c>
      <c r="F1149" s="7" t="s">
        <v>57</v>
      </c>
      <c r="G1149" s="1" t="s">
        <v>58</v>
      </c>
      <c r="H1149" s="1" t="s">
        <v>1268</v>
      </c>
      <c r="I1149" s="351" t="s">
        <v>107</v>
      </c>
      <c r="J1149" s="1">
        <v>1</v>
      </c>
      <c r="K1149" s="1">
        <v>15</v>
      </c>
      <c r="L1149" s="1" t="s">
        <v>22</v>
      </c>
      <c r="M1149" s="1" t="s">
        <v>75</v>
      </c>
      <c r="N1149" s="153" t="s">
        <v>926</v>
      </c>
      <c r="O1149" s="153" t="s">
        <v>1728</v>
      </c>
      <c r="P1149" s="153" t="s">
        <v>69</v>
      </c>
      <c r="Q1149" s="283" t="s">
        <v>77</v>
      </c>
      <c r="R1149" s="24" t="s">
        <v>1253</v>
      </c>
      <c r="S1149" s="47">
        <v>72540</v>
      </c>
      <c r="T1149" s="47">
        <v>72540</v>
      </c>
      <c r="U1149" s="47">
        <v>105675</v>
      </c>
      <c r="V1149" s="45">
        <f>IFERROR(IF(U1149-T1149 &lt;= 0, "", U1149-T1149), "")</f>
        <v>33135</v>
      </c>
      <c r="W1149" s="1" t="s">
        <v>333</v>
      </c>
      <c r="X1149" s="1" t="s">
        <v>155</v>
      </c>
      <c r="Y1149" s="258">
        <v>2247</v>
      </c>
      <c r="Z1149" s="233">
        <v>270.33999999999997</v>
      </c>
      <c r="AA1149" s="181">
        <f>Tabela13[[#This Row],[VALOR/UN]]*Tabela13[[#This Row],[QUAN]]</f>
        <v>270.33999999999997</v>
      </c>
      <c r="AB1149" s="251">
        <f>IFERROR(Tabela13[[#This Row],[TOTAL]]/Tabela13[[#This Row],[Km Rodado]],"")</f>
        <v>8.158744529953221E-3</v>
      </c>
    </row>
    <row r="1150" spans="1:28" hidden="1">
      <c r="A1150" s="30">
        <v>1788</v>
      </c>
      <c r="B1150" s="30" t="s">
        <v>1160</v>
      </c>
      <c r="C1150" s="30" t="s">
        <v>1197</v>
      </c>
      <c r="D1150" s="53">
        <v>45464</v>
      </c>
      <c r="F1150" s="7" t="s">
        <v>57</v>
      </c>
      <c r="G1150" s="1" t="s">
        <v>58</v>
      </c>
      <c r="H1150" s="1" t="s">
        <v>1268</v>
      </c>
      <c r="I1150" s="351" t="s">
        <v>107</v>
      </c>
      <c r="J1150" s="1">
        <v>1</v>
      </c>
      <c r="K1150" s="1">
        <v>15</v>
      </c>
      <c r="L1150" s="1" t="s">
        <v>24</v>
      </c>
      <c r="M1150" s="1" t="s">
        <v>75</v>
      </c>
      <c r="N1150" s="153" t="s">
        <v>926</v>
      </c>
      <c r="O1150" s="153" t="s">
        <v>1728</v>
      </c>
      <c r="P1150" s="153" t="s">
        <v>69</v>
      </c>
      <c r="Q1150" s="283" t="s">
        <v>77</v>
      </c>
      <c r="R1150" s="24" t="s">
        <v>1253</v>
      </c>
      <c r="S1150" s="47">
        <v>72540</v>
      </c>
      <c r="T1150" s="47">
        <v>72540</v>
      </c>
      <c r="U1150" s="47">
        <v>105675</v>
      </c>
      <c r="V1150" s="45">
        <f>IFERROR(IF(U1150-T1150 &lt;= 0, "", U1150-T1150), "")</f>
        <v>33135</v>
      </c>
      <c r="W1150" s="1" t="s">
        <v>333</v>
      </c>
      <c r="X1150" s="1" t="s">
        <v>155</v>
      </c>
      <c r="Y1150" s="258">
        <v>2247</v>
      </c>
      <c r="Z1150" s="233">
        <v>270.33999999999997</v>
      </c>
      <c r="AA1150" s="181">
        <f>Tabela13[[#This Row],[VALOR/UN]]*Tabela13[[#This Row],[QUAN]]</f>
        <v>270.33999999999997</v>
      </c>
      <c r="AB1150" s="251">
        <f>IFERROR(Tabela13[[#This Row],[TOTAL]]/Tabela13[[#This Row],[Km Rodado]],"")</f>
        <v>8.158744529953221E-3</v>
      </c>
    </row>
    <row r="1151" spans="1:28" hidden="1">
      <c r="A1151" s="30">
        <v>1789</v>
      </c>
      <c r="B1151" s="30" t="s">
        <v>1160</v>
      </c>
      <c r="C1151" s="30" t="s">
        <v>1197</v>
      </c>
      <c r="D1151" s="53">
        <v>45464</v>
      </c>
      <c r="F1151" s="7" t="s">
        <v>57</v>
      </c>
      <c r="G1151" s="1" t="s">
        <v>58</v>
      </c>
      <c r="H1151" s="1" t="s">
        <v>1268</v>
      </c>
      <c r="I1151" s="351" t="s">
        <v>107</v>
      </c>
      <c r="J1151" s="1">
        <v>1</v>
      </c>
      <c r="K1151" s="1">
        <v>15</v>
      </c>
      <c r="L1151" s="1" t="s">
        <v>24</v>
      </c>
      <c r="M1151" s="1" t="s">
        <v>75</v>
      </c>
      <c r="N1151" s="153" t="s">
        <v>926</v>
      </c>
      <c r="O1151" s="153" t="s">
        <v>1728</v>
      </c>
      <c r="P1151" s="153" t="s">
        <v>69</v>
      </c>
      <c r="Q1151" s="283" t="s">
        <v>77</v>
      </c>
      <c r="R1151" s="24" t="s">
        <v>1253</v>
      </c>
      <c r="S1151" s="47">
        <v>72540</v>
      </c>
      <c r="T1151" s="47">
        <v>72540</v>
      </c>
      <c r="U1151" s="47">
        <v>105675</v>
      </c>
      <c r="V1151" s="45">
        <f>IFERROR(IF(U1151-T1151 &lt;= 0, "", U1151-T1151), "")</f>
        <v>33135</v>
      </c>
      <c r="W1151" s="1" t="s">
        <v>333</v>
      </c>
      <c r="X1151" s="1" t="s">
        <v>155</v>
      </c>
      <c r="Y1151" s="258">
        <v>2247</v>
      </c>
      <c r="Z1151" s="233">
        <v>270.33999999999997</v>
      </c>
      <c r="AA1151" s="181">
        <f>Tabela13[[#This Row],[VALOR/UN]]*Tabela13[[#This Row],[QUAN]]</f>
        <v>270.33999999999997</v>
      </c>
      <c r="AB1151" s="251">
        <f>IFERROR(Tabela13[[#This Row],[TOTAL]]/Tabela13[[#This Row],[Km Rodado]],"")</f>
        <v>8.158744529953221E-3</v>
      </c>
    </row>
    <row r="1152" spans="1:28" hidden="1">
      <c r="A1152" s="30" t="s">
        <v>1756</v>
      </c>
      <c r="B1152" s="30" t="s">
        <v>1374</v>
      </c>
      <c r="C1152" s="30" t="s">
        <v>1197</v>
      </c>
      <c r="D1152" s="53">
        <v>45467</v>
      </c>
      <c r="F1152" s="7" t="s">
        <v>57</v>
      </c>
      <c r="G1152" s="1" t="s">
        <v>58</v>
      </c>
      <c r="H1152" s="1" t="s">
        <v>1268</v>
      </c>
      <c r="I1152" s="351" t="s">
        <v>80</v>
      </c>
      <c r="J1152" s="1">
        <v>1</v>
      </c>
      <c r="K1152" s="1" t="s">
        <v>7</v>
      </c>
      <c r="L1152" s="1" t="s">
        <v>24</v>
      </c>
      <c r="M1152" s="1" t="s">
        <v>210</v>
      </c>
      <c r="N1152" s="1" t="s">
        <v>787</v>
      </c>
      <c r="O1152" s="1" t="s">
        <v>788</v>
      </c>
      <c r="P1152" s="1" t="s">
        <v>69</v>
      </c>
      <c r="Q1152" s="1" t="s">
        <v>213</v>
      </c>
      <c r="R1152" s="24" t="s">
        <v>1757</v>
      </c>
      <c r="S1152" s="47">
        <v>155451</v>
      </c>
      <c r="T1152" s="47">
        <v>155451</v>
      </c>
      <c r="U1152" s="47"/>
      <c r="V1152" s="45" t="str">
        <f>IFERROR(IF(U1152-T1152 &lt;= 0, "", U1152-T1152), "")</f>
        <v/>
      </c>
      <c r="W1152" s="1" t="s">
        <v>333</v>
      </c>
      <c r="X1152" s="1" t="s">
        <v>155</v>
      </c>
      <c r="Y1152" s="345" t="s">
        <v>1758</v>
      </c>
      <c r="Z1152" s="233">
        <v>739.44</v>
      </c>
      <c r="AA1152" s="181">
        <f>Tabela13[[#This Row],[VALOR/UN]]*Tabela13[[#This Row],[QUAN]]</f>
        <v>739.44</v>
      </c>
      <c r="AB1152" s="251" t="str">
        <f>IFERROR(Tabela13[[#This Row],[TOTAL]]/Tabela13[[#This Row],[Km Rodado]],"")</f>
        <v/>
      </c>
    </row>
    <row r="1153" spans="1:28" hidden="1">
      <c r="A1153" s="30">
        <v>1834</v>
      </c>
      <c r="B1153" s="30" t="s">
        <v>1374</v>
      </c>
      <c r="C1153" s="30" t="s">
        <v>1197</v>
      </c>
      <c r="D1153" s="53">
        <v>45467</v>
      </c>
      <c r="F1153" s="7" t="s">
        <v>57</v>
      </c>
      <c r="G1153" s="1" t="s">
        <v>58</v>
      </c>
      <c r="H1153" s="1" t="s">
        <v>1268</v>
      </c>
      <c r="I1153" s="351" t="s">
        <v>80</v>
      </c>
      <c r="J1153" s="1">
        <v>1</v>
      </c>
      <c r="K1153" s="1" t="s">
        <v>7</v>
      </c>
      <c r="L1153" s="1" t="s">
        <v>24</v>
      </c>
      <c r="M1153" s="1" t="s">
        <v>210</v>
      </c>
      <c r="N1153" s="1" t="s">
        <v>787</v>
      </c>
      <c r="O1153" s="1" t="s">
        <v>788</v>
      </c>
      <c r="P1153" s="1" t="s">
        <v>69</v>
      </c>
      <c r="Q1153" s="1" t="s">
        <v>213</v>
      </c>
      <c r="R1153" s="24" t="s">
        <v>1757</v>
      </c>
      <c r="S1153" s="47">
        <v>155451</v>
      </c>
      <c r="T1153" s="47">
        <v>155451</v>
      </c>
      <c r="U1153" s="47"/>
      <c r="V1153" s="45" t="str">
        <f>IFERROR(IF(U1153-T1153 &lt;= 0, "", U1153-T1153), "")</f>
        <v/>
      </c>
      <c r="W1153" s="1" t="s">
        <v>333</v>
      </c>
      <c r="X1153" s="1" t="s">
        <v>155</v>
      </c>
      <c r="Y1153" s="345" t="s">
        <v>1758</v>
      </c>
      <c r="Z1153" s="233">
        <v>739.44</v>
      </c>
      <c r="AA1153" s="181">
        <f>Tabela13[[#This Row],[VALOR/UN]]*Tabela13[[#This Row],[QUAN]]</f>
        <v>739.44</v>
      </c>
      <c r="AB1153" s="251" t="str">
        <f>IFERROR(Tabela13[[#This Row],[TOTAL]]/Tabela13[[#This Row],[Km Rodado]],"")</f>
        <v/>
      </c>
    </row>
    <row r="1154" spans="1:28" hidden="1">
      <c r="A1154" s="30">
        <v>1835</v>
      </c>
      <c r="B1154" s="30" t="s">
        <v>1374</v>
      </c>
      <c r="C1154" s="30" t="s">
        <v>1197</v>
      </c>
      <c r="D1154" s="53">
        <v>45467</v>
      </c>
      <c r="F1154" s="7" t="s">
        <v>57</v>
      </c>
      <c r="G1154" s="1" t="s">
        <v>58</v>
      </c>
      <c r="H1154" s="1" t="s">
        <v>1268</v>
      </c>
      <c r="I1154" s="351" t="s">
        <v>80</v>
      </c>
      <c r="J1154" s="1">
        <v>1</v>
      </c>
      <c r="K1154" s="1" t="s">
        <v>7</v>
      </c>
      <c r="L1154" s="1" t="s">
        <v>24</v>
      </c>
      <c r="M1154" s="1" t="s">
        <v>210</v>
      </c>
      <c r="N1154" s="1" t="s">
        <v>787</v>
      </c>
      <c r="O1154" s="1" t="s">
        <v>788</v>
      </c>
      <c r="P1154" s="1" t="s">
        <v>69</v>
      </c>
      <c r="Q1154" s="1" t="s">
        <v>213</v>
      </c>
      <c r="R1154" s="24" t="s">
        <v>1757</v>
      </c>
      <c r="S1154" s="47">
        <v>155451</v>
      </c>
      <c r="T1154" s="47">
        <v>155451</v>
      </c>
      <c r="U1154" s="47"/>
      <c r="V1154" s="45" t="str">
        <f>IFERROR(IF(U1154-T1154 &lt;= 0, "", U1154-T1154), "")</f>
        <v/>
      </c>
      <c r="W1154" s="1" t="s">
        <v>333</v>
      </c>
      <c r="X1154" s="1" t="s">
        <v>155</v>
      </c>
      <c r="Y1154" s="345" t="s">
        <v>1758</v>
      </c>
      <c r="Z1154" s="233">
        <v>739.44</v>
      </c>
      <c r="AA1154" s="181">
        <f>Tabela13[[#This Row],[VALOR/UN]]*Tabela13[[#This Row],[QUAN]]</f>
        <v>739.44</v>
      </c>
      <c r="AB1154" s="251" t="str">
        <f>IFERROR(Tabela13[[#This Row],[TOTAL]]/Tabela13[[#This Row],[Km Rodado]],"")</f>
        <v/>
      </c>
    </row>
    <row r="1155" spans="1:28" hidden="1">
      <c r="A1155" s="30">
        <v>1836</v>
      </c>
      <c r="B1155" s="30" t="s">
        <v>1374</v>
      </c>
      <c r="C1155" s="30" t="s">
        <v>1197</v>
      </c>
      <c r="D1155" s="53">
        <v>45467</v>
      </c>
      <c r="F1155" s="7" t="s">
        <v>57</v>
      </c>
      <c r="G1155" s="1" t="s">
        <v>58</v>
      </c>
      <c r="H1155" s="1" t="s">
        <v>1268</v>
      </c>
      <c r="I1155" s="351" t="s">
        <v>80</v>
      </c>
      <c r="J1155" s="1">
        <v>1</v>
      </c>
      <c r="K1155" s="1" t="s">
        <v>7</v>
      </c>
      <c r="L1155" s="1" t="s">
        <v>24</v>
      </c>
      <c r="M1155" s="1" t="s">
        <v>210</v>
      </c>
      <c r="N1155" s="1" t="s">
        <v>787</v>
      </c>
      <c r="O1155" s="1" t="s">
        <v>788</v>
      </c>
      <c r="P1155" s="1" t="s">
        <v>69</v>
      </c>
      <c r="Q1155" s="1" t="s">
        <v>213</v>
      </c>
      <c r="R1155" s="24" t="s">
        <v>1757</v>
      </c>
      <c r="S1155" s="47">
        <v>155451</v>
      </c>
      <c r="T1155" s="47">
        <v>155451</v>
      </c>
      <c r="U1155" s="47"/>
      <c r="V1155" s="45" t="str">
        <f>IFERROR(IF(U1155-T1155 &lt;= 0, "", U1155-T1155), "")</f>
        <v/>
      </c>
      <c r="W1155" s="1" t="s">
        <v>333</v>
      </c>
      <c r="X1155" s="1" t="s">
        <v>155</v>
      </c>
      <c r="Y1155" s="345" t="s">
        <v>1758</v>
      </c>
      <c r="Z1155" s="233">
        <v>739.44</v>
      </c>
      <c r="AA1155" s="181">
        <f>Tabela13[[#This Row],[VALOR/UN]]*Tabela13[[#This Row],[QUAN]]</f>
        <v>739.44</v>
      </c>
      <c r="AB1155" s="251" t="str">
        <f>IFERROR(Tabela13[[#This Row],[TOTAL]]/Tabela13[[#This Row],[Km Rodado]],"")</f>
        <v/>
      </c>
    </row>
    <row r="1156" spans="1:28" hidden="1">
      <c r="A1156" s="30">
        <v>462</v>
      </c>
      <c r="B1156" s="30" t="s">
        <v>1759</v>
      </c>
      <c r="C1156" s="30" t="s">
        <v>1197</v>
      </c>
      <c r="D1156" s="53">
        <v>45467</v>
      </c>
      <c r="F1156" s="7" t="s">
        <v>57</v>
      </c>
      <c r="G1156" s="1" t="s">
        <v>58</v>
      </c>
      <c r="H1156" s="1" t="s">
        <v>1268</v>
      </c>
      <c r="I1156" s="351" t="s">
        <v>80</v>
      </c>
      <c r="J1156" s="1">
        <v>1</v>
      </c>
      <c r="K1156" s="1" t="s">
        <v>7</v>
      </c>
      <c r="L1156" s="1" t="s">
        <v>380</v>
      </c>
      <c r="M1156" s="1" t="s">
        <v>210</v>
      </c>
      <c r="N1156" s="1" t="s">
        <v>596</v>
      </c>
      <c r="O1156" s="153" t="s">
        <v>1760</v>
      </c>
      <c r="P1156" s="1" t="s">
        <v>62</v>
      </c>
      <c r="Q1156" s="1" t="s">
        <v>213</v>
      </c>
      <c r="R1156" s="24" t="s">
        <v>1757</v>
      </c>
      <c r="S1156" s="47">
        <v>155451</v>
      </c>
      <c r="T1156" s="47">
        <v>155451</v>
      </c>
      <c r="U1156" s="47"/>
      <c r="V1156" s="45" t="str">
        <f>IFERROR(IF(U1156-T1156 &lt;= 0, "", U1156-T1156), "")</f>
        <v/>
      </c>
      <c r="W1156" s="1" t="s">
        <v>333</v>
      </c>
      <c r="X1156" s="1" t="s">
        <v>155</v>
      </c>
      <c r="Y1156" s="258" t="s">
        <v>1589</v>
      </c>
      <c r="Z1156" s="169">
        <v>0</v>
      </c>
      <c r="AA1156" s="169">
        <v>0</v>
      </c>
      <c r="AB1156" s="251" t="str">
        <f>IFERROR(Tabela13[[#This Row],[TOTAL]]/Tabela13[[#This Row],[Km Rodado]],"")</f>
        <v/>
      </c>
    </row>
    <row r="1157" spans="1:28" hidden="1">
      <c r="A1157" s="30">
        <v>1774</v>
      </c>
      <c r="B1157" s="30" t="s">
        <v>1160</v>
      </c>
      <c r="C1157" s="30" t="s">
        <v>1197</v>
      </c>
      <c r="D1157" s="53">
        <v>45467</v>
      </c>
      <c r="F1157" s="7" t="s">
        <v>57</v>
      </c>
      <c r="G1157" s="1" t="s">
        <v>58</v>
      </c>
      <c r="H1157" s="1" t="s">
        <v>1268</v>
      </c>
      <c r="I1157" s="351" t="s">
        <v>111</v>
      </c>
      <c r="J1157" s="1">
        <v>1</v>
      </c>
      <c r="K1157" s="1" t="s">
        <v>7</v>
      </c>
      <c r="L1157" s="1" t="s">
        <v>22</v>
      </c>
      <c r="M1157" s="1" t="s">
        <v>210</v>
      </c>
      <c r="N1157" s="1" t="s">
        <v>787</v>
      </c>
      <c r="O1157" s="1" t="s">
        <v>788</v>
      </c>
      <c r="P1157" s="1" t="s">
        <v>69</v>
      </c>
      <c r="Q1157" s="1" t="s">
        <v>601</v>
      </c>
      <c r="R1157" s="24" t="s">
        <v>602</v>
      </c>
      <c r="S1157" s="47">
        <v>266314</v>
      </c>
      <c r="T1157" s="47"/>
      <c r="U1157" s="47"/>
      <c r="V1157" s="45" t="str">
        <f>IFERROR(IF(U1157-T1157 &lt;= 0, "", U1157-T1157), "")</f>
        <v/>
      </c>
      <c r="W1157" s="1" t="s">
        <v>333</v>
      </c>
      <c r="X1157" s="1" t="s">
        <v>155</v>
      </c>
      <c r="Y1157" s="258">
        <v>2252</v>
      </c>
      <c r="Z1157" s="233">
        <v>754.7</v>
      </c>
      <c r="AA1157" s="181">
        <f>Tabela13[[#This Row],[VALOR/UN]]*Tabela13[[#This Row],[QUAN]]</f>
        <v>754.7</v>
      </c>
      <c r="AB1157" s="251" t="str">
        <f>IFERROR(Tabela13[[#This Row],[TOTAL]]/Tabela13[[#This Row],[Km Rodado]],"")</f>
        <v/>
      </c>
    </row>
    <row r="1158" spans="1:28" hidden="1">
      <c r="A1158" s="30">
        <v>1775</v>
      </c>
      <c r="B1158" s="30" t="s">
        <v>1160</v>
      </c>
      <c r="C1158" s="30" t="s">
        <v>1197</v>
      </c>
      <c r="D1158" s="53">
        <v>45467</v>
      </c>
      <c r="F1158" s="7" t="s">
        <v>57</v>
      </c>
      <c r="G1158" s="1" t="s">
        <v>58</v>
      </c>
      <c r="H1158" s="1" t="s">
        <v>1268</v>
      </c>
      <c r="I1158" s="351" t="s">
        <v>111</v>
      </c>
      <c r="J1158" s="1">
        <v>1</v>
      </c>
      <c r="K1158" s="1" t="s">
        <v>7</v>
      </c>
      <c r="L1158" s="1" t="s">
        <v>22</v>
      </c>
      <c r="M1158" s="1" t="s">
        <v>210</v>
      </c>
      <c r="N1158" s="1" t="s">
        <v>787</v>
      </c>
      <c r="O1158" s="1" t="s">
        <v>788</v>
      </c>
      <c r="P1158" s="1" t="s">
        <v>69</v>
      </c>
      <c r="Q1158" s="1" t="s">
        <v>601</v>
      </c>
      <c r="R1158" s="24" t="s">
        <v>602</v>
      </c>
      <c r="S1158" s="47">
        <v>266314</v>
      </c>
      <c r="T1158" s="47"/>
      <c r="U1158" s="47"/>
      <c r="V1158" s="45" t="str">
        <f>IFERROR(IF(U1158-T1158 &lt;= 0, "", U1158-T1158), "")</f>
        <v/>
      </c>
      <c r="W1158" s="1" t="s">
        <v>333</v>
      </c>
      <c r="X1158" s="1" t="s">
        <v>155</v>
      </c>
      <c r="Y1158" s="258">
        <v>2252</v>
      </c>
      <c r="Z1158" s="233">
        <v>754.7</v>
      </c>
      <c r="AA1158" s="181">
        <f>Tabela13[[#This Row],[VALOR/UN]]*Tabela13[[#This Row],[QUAN]]</f>
        <v>754.7</v>
      </c>
      <c r="AB1158" s="251" t="str">
        <f>IFERROR(Tabela13[[#This Row],[TOTAL]]/Tabela13[[#This Row],[Km Rodado]],"")</f>
        <v/>
      </c>
    </row>
    <row r="1159" spans="1:28" hidden="1">
      <c r="A1159" s="30">
        <v>644</v>
      </c>
      <c r="B1159" s="30" t="s">
        <v>647</v>
      </c>
      <c r="C1159" s="30" t="s">
        <v>1197</v>
      </c>
      <c r="D1159" s="53">
        <v>45467</v>
      </c>
      <c r="F1159" s="7" t="s">
        <v>57</v>
      </c>
      <c r="G1159" s="1" t="s">
        <v>58</v>
      </c>
      <c r="H1159" s="1" t="s">
        <v>1268</v>
      </c>
      <c r="I1159" s="351" t="s">
        <v>111</v>
      </c>
      <c r="J1159" s="1">
        <v>1</v>
      </c>
      <c r="K1159" s="1" t="s">
        <v>7</v>
      </c>
      <c r="L1159" s="1" t="s">
        <v>24</v>
      </c>
      <c r="M1159" s="1" t="s">
        <v>210</v>
      </c>
      <c r="N1159" s="1" t="s">
        <v>648</v>
      </c>
      <c r="O1159" s="1" t="s">
        <v>1585</v>
      </c>
      <c r="P1159" s="1" t="s">
        <v>62</v>
      </c>
      <c r="Q1159" s="1" t="s">
        <v>601</v>
      </c>
      <c r="R1159" s="24" t="s">
        <v>602</v>
      </c>
      <c r="S1159" s="47">
        <v>266314</v>
      </c>
      <c r="T1159" s="47">
        <v>286429</v>
      </c>
      <c r="U1159" s="47"/>
      <c r="V1159" s="45" t="str">
        <f>IFERROR(IF(U1159-T1159 &lt;= 0, "", U1159-T1159), "")</f>
        <v/>
      </c>
      <c r="W1159" s="1" t="s">
        <v>333</v>
      </c>
      <c r="X1159" s="1" t="s">
        <v>599</v>
      </c>
      <c r="Y1159" s="258" t="s">
        <v>1761</v>
      </c>
      <c r="Z1159" s="233">
        <v>430</v>
      </c>
      <c r="AA1159" s="181">
        <f>Tabela13[[#This Row],[VALOR/UN]]*Tabela13[[#This Row],[QUAN]]</f>
        <v>430</v>
      </c>
      <c r="AB1159" s="251" t="str">
        <f>IFERROR(Tabela13[[#This Row],[TOTAL]]/Tabela13[[#This Row],[Km Rodado]],"")</f>
        <v/>
      </c>
    </row>
    <row r="1160" spans="1:28" hidden="1">
      <c r="A1160" s="30">
        <v>780</v>
      </c>
      <c r="B1160" s="30" t="s">
        <v>728</v>
      </c>
      <c r="C1160" s="30" t="s">
        <v>1197</v>
      </c>
      <c r="D1160" s="53">
        <v>45467</v>
      </c>
      <c r="F1160" s="7" t="s">
        <v>57</v>
      </c>
      <c r="G1160" s="1" t="s">
        <v>58</v>
      </c>
      <c r="H1160" s="1" t="s">
        <v>1268</v>
      </c>
      <c r="I1160" s="351" t="s">
        <v>111</v>
      </c>
      <c r="J1160" s="1">
        <v>1</v>
      </c>
      <c r="K1160" s="1" t="s">
        <v>7</v>
      </c>
      <c r="L1160" s="1" t="s">
        <v>24</v>
      </c>
      <c r="M1160" s="1" t="s">
        <v>210</v>
      </c>
      <c r="N1160" s="1" t="s">
        <v>787</v>
      </c>
      <c r="O1160" s="1" t="s">
        <v>1585</v>
      </c>
      <c r="P1160" s="1" t="s">
        <v>62</v>
      </c>
      <c r="Q1160" s="1" t="s">
        <v>601</v>
      </c>
      <c r="R1160" s="24" t="s">
        <v>602</v>
      </c>
      <c r="S1160" s="47">
        <v>266314</v>
      </c>
      <c r="T1160" s="47">
        <v>286429</v>
      </c>
      <c r="U1160" s="47"/>
      <c r="V1160" s="45" t="str">
        <f>IFERROR(IF(U1160-T1160 &lt;= 0, "", U1160-T1160), "")</f>
        <v/>
      </c>
      <c r="W1160" s="1" t="s">
        <v>333</v>
      </c>
      <c r="X1160" s="1" t="s">
        <v>599</v>
      </c>
      <c r="Y1160" s="258" t="s">
        <v>1761</v>
      </c>
      <c r="Z1160" s="233">
        <v>430</v>
      </c>
      <c r="AA1160" s="181">
        <f>Tabela13[[#This Row],[VALOR/UN]]*Tabela13[[#This Row],[QUAN]]</f>
        <v>430</v>
      </c>
      <c r="AB1160" s="251" t="str">
        <f>IFERROR(Tabela13[[#This Row],[TOTAL]]/Tabela13[[#This Row],[Km Rodado]],"")</f>
        <v/>
      </c>
    </row>
    <row r="1161" spans="1:28" hidden="1">
      <c r="A1161" s="30">
        <v>1799</v>
      </c>
      <c r="B1161" s="30" t="s">
        <v>1762</v>
      </c>
      <c r="C1161" s="30" t="s">
        <v>1197</v>
      </c>
      <c r="D1161" s="53">
        <v>45467</v>
      </c>
      <c r="F1161" s="7" t="s">
        <v>57</v>
      </c>
      <c r="G1161" s="1" t="s">
        <v>58</v>
      </c>
      <c r="H1161" s="1" t="s">
        <v>1268</v>
      </c>
      <c r="I1161" s="351" t="s">
        <v>111</v>
      </c>
      <c r="J1161" s="1">
        <v>1</v>
      </c>
      <c r="K1161" s="1" t="s">
        <v>7</v>
      </c>
      <c r="L1161" s="1" t="s">
        <v>24</v>
      </c>
      <c r="M1161" s="1" t="s">
        <v>210</v>
      </c>
      <c r="N1161" s="1" t="s">
        <v>596</v>
      </c>
      <c r="O1161" s="1" t="s">
        <v>1585</v>
      </c>
      <c r="P1161" s="1" t="s">
        <v>62</v>
      </c>
      <c r="Q1161" s="1" t="s">
        <v>601</v>
      </c>
      <c r="R1161" s="24" t="s">
        <v>602</v>
      </c>
      <c r="S1161" s="47">
        <v>266314</v>
      </c>
      <c r="T1161" s="47">
        <v>286429</v>
      </c>
      <c r="U1161" s="47"/>
      <c r="V1161" s="45" t="str">
        <f>IFERROR(IF(U1161-T1161 &lt;= 0, "", U1161-T1161), "")</f>
        <v/>
      </c>
      <c r="W1161" s="1" t="s">
        <v>333</v>
      </c>
      <c r="X1161" s="1" t="s">
        <v>599</v>
      </c>
      <c r="Y1161" s="258">
        <v>56508</v>
      </c>
      <c r="Z1161" s="233">
        <v>430</v>
      </c>
      <c r="AA1161" s="181">
        <f>Tabela13[[#This Row],[VALOR/UN]]*Tabela13[[#This Row],[QUAN]]</f>
        <v>430</v>
      </c>
      <c r="AB1161" s="251" t="str">
        <f>IFERROR(Tabela13[[#This Row],[TOTAL]]/Tabela13[[#This Row],[Km Rodado]],"")</f>
        <v/>
      </c>
    </row>
    <row r="1162" spans="1:28" hidden="1">
      <c r="A1162" s="30">
        <v>1800</v>
      </c>
      <c r="B1162" s="30" t="s">
        <v>1762</v>
      </c>
      <c r="C1162" s="30" t="s">
        <v>1197</v>
      </c>
      <c r="D1162" s="53">
        <v>45467</v>
      </c>
      <c r="F1162" s="7" t="s">
        <v>57</v>
      </c>
      <c r="G1162" s="1" t="s">
        <v>58</v>
      </c>
      <c r="H1162" s="1" t="s">
        <v>1268</v>
      </c>
      <c r="I1162" s="351" t="s">
        <v>111</v>
      </c>
      <c r="J1162" s="1">
        <v>1</v>
      </c>
      <c r="K1162" s="1" t="s">
        <v>7</v>
      </c>
      <c r="L1162" s="1" t="s">
        <v>24</v>
      </c>
      <c r="M1162" s="1" t="s">
        <v>210</v>
      </c>
      <c r="N1162" s="1" t="s">
        <v>596</v>
      </c>
      <c r="O1162" s="1" t="s">
        <v>1585</v>
      </c>
      <c r="P1162" s="1" t="s">
        <v>62</v>
      </c>
      <c r="Q1162" s="1" t="s">
        <v>601</v>
      </c>
      <c r="R1162" s="24" t="s">
        <v>602</v>
      </c>
      <c r="S1162" s="47">
        <v>266314</v>
      </c>
      <c r="T1162" s="47">
        <v>286429</v>
      </c>
      <c r="U1162" s="47"/>
      <c r="V1162" s="45" t="str">
        <f>IFERROR(IF(U1162-T1162 &lt;= 0, "", U1162-T1162), "")</f>
        <v/>
      </c>
      <c r="W1162" s="1" t="s">
        <v>333</v>
      </c>
      <c r="X1162" s="1" t="s">
        <v>599</v>
      </c>
      <c r="Y1162" s="258">
        <v>56508</v>
      </c>
      <c r="Z1162" s="233">
        <v>430</v>
      </c>
      <c r="AA1162" s="181">
        <f>Tabela13[[#This Row],[VALOR/UN]]*Tabela13[[#This Row],[QUAN]]</f>
        <v>430</v>
      </c>
      <c r="AB1162" s="251" t="str">
        <f>IFERROR(Tabela13[[#This Row],[TOTAL]]/Tabela13[[#This Row],[Km Rodado]],"")</f>
        <v/>
      </c>
    </row>
    <row r="1163" spans="1:28" hidden="1">
      <c r="A1163" s="30" t="s">
        <v>1763</v>
      </c>
      <c r="B1163" s="30" t="s">
        <v>1160</v>
      </c>
      <c r="C1163" s="30" t="s">
        <v>1197</v>
      </c>
      <c r="D1163" s="53">
        <v>45470</v>
      </c>
      <c r="F1163" s="7" t="s">
        <v>57</v>
      </c>
      <c r="G1163" s="1" t="s">
        <v>58</v>
      </c>
      <c r="H1163" s="1" t="s">
        <v>1444</v>
      </c>
      <c r="I1163" s="351" t="s">
        <v>99</v>
      </c>
      <c r="J1163" s="1">
        <v>1</v>
      </c>
      <c r="K1163" s="1">
        <v>15</v>
      </c>
      <c r="L1163" s="1" t="s">
        <v>24</v>
      </c>
      <c r="M1163" s="1" t="s">
        <v>75</v>
      </c>
      <c r="N1163" s="153" t="s">
        <v>926</v>
      </c>
      <c r="O1163" s="153" t="s">
        <v>1728</v>
      </c>
      <c r="P1163" s="153" t="s">
        <v>69</v>
      </c>
      <c r="Q1163" s="36" t="s">
        <v>77</v>
      </c>
      <c r="R1163" s="24" t="s">
        <v>518</v>
      </c>
      <c r="S1163" s="47">
        <v>97600</v>
      </c>
      <c r="T1163" s="47"/>
      <c r="U1163" s="47"/>
      <c r="V1163" s="45" t="str">
        <f>IFERROR(IF(U1163-T1163 &lt;= 0, "", U1163-T1163), "")</f>
        <v/>
      </c>
      <c r="W1163" s="1" t="s">
        <v>333</v>
      </c>
      <c r="X1163" s="1" t="s">
        <v>155</v>
      </c>
      <c r="Y1163" s="258">
        <v>2247</v>
      </c>
      <c r="Z1163" s="233">
        <v>270.33999999999997</v>
      </c>
      <c r="AA1163" s="181">
        <f>Tabela13[[#This Row],[VALOR/UN]]*Tabela13[[#This Row],[QUAN]]</f>
        <v>270.33999999999997</v>
      </c>
      <c r="AB1163" s="251" t="str">
        <f>IFERROR(Tabela13[[#This Row],[TOTAL]]/Tabela13[[#This Row],[Km Rodado]],"")</f>
        <v/>
      </c>
    </row>
    <row r="1164" spans="1:28" hidden="1">
      <c r="A1164" s="30" t="s">
        <v>1764</v>
      </c>
      <c r="B1164" s="30" t="s">
        <v>1160</v>
      </c>
      <c r="C1164" s="30" t="s">
        <v>1197</v>
      </c>
      <c r="D1164" s="53">
        <v>45470</v>
      </c>
      <c r="F1164" s="7" t="s">
        <v>57</v>
      </c>
      <c r="G1164" s="1" t="s">
        <v>58</v>
      </c>
      <c r="H1164" s="1" t="s">
        <v>1444</v>
      </c>
      <c r="I1164" s="351" t="s">
        <v>99</v>
      </c>
      <c r="J1164" s="1">
        <v>1</v>
      </c>
      <c r="K1164" s="1">
        <v>15</v>
      </c>
      <c r="L1164" s="1" t="s">
        <v>24</v>
      </c>
      <c r="M1164" s="1" t="s">
        <v>75</v>
      </c>
      <c r="N1164" s="153" t="s">
        <v>926</v>
      </c>
      <c r="O1164" s="153" t="s">
        <v>1728</v>
      </c>
      <c r="P1164" s="153" t="s">
        <v>69</v>
      </c>
      <c r="Q1164" s="36" t="s">
        <v>77</v>
      </c>
      <c r="R1164" s="24" t="s">
        <v>518</v>
      </c>
      <c r="S1164" s="47">
        <v>97600</v>
      </c>
      <c r="T1164" s="47"/>
      <c r="U1164" s="47"/>
      <c r="V1164" s="45" t="str">
        <f>IFERROR(IF(U1164-T1164 &lt;= 0, "", U1164-T1164), "")</f>
        <v/>
      </c>
      <c r="W1164" s="1" t="s">
        <v>333</v>
      </c>
      <c r="X1164" s="1" t="s">
        <v>155</v>
      </c>
      <c r="Y1164" s="258">
        <v>2247</v>
      </c>
      <c r="Z1164" s="233">
        <v>270.33999999999997</v>
      </c>
      <c r="AA1164" s="181">
        <f>Tabela13[[#This Row],[VALOR/UN]]*Tabela13[[#This Row],[QUAN]]</f>
        <v>270.33999999999997</v>
      </c>
      <c r="AB1164" s="251" t="str">
        <f>IFERROR(Tabela13[[#This Row],[TOTAL]]/Tabela13[[#This Row],[Km Rodado]],"")</f>
        <v/>
      </c>
    </row>
    <row r="1165" spans="1:28" hidden="1">
      <c r="A1165" s="30" t="s">
        <v>1765</v>
      </c>
      <c r="B1165" s="30" t="s">
        <v>1316</v>
      </c>
      <c r="C1165" s="30" t="s">
        <v>1197</v>
      </c>
      <c r="D1165" s="53">
        <v>45474</v>
      </c>
      <c r="F1165" s="7" t="s">
        <v>118</v>
      </c>
      <c r="G1165" s="1" t="s">
        <v>58</v>
      </c>
      <c r="H1165" s="1" t="s">
        <v>1268</v>
      </c>
      <c r="I1165" s="351" t="s">
        <v>83</v>
      </c>
      <c r="J1165" s="1">
        <v>1</v>
      </c>
      <c r="K1165" s="1">
        <v>16</v>
      </c>
      <c r="L1165" s="1" t="s">
        <v>24</v>
      </c>
      <c r="M1165" s="1" t="s">
        <v>60</v>
      </c>
      <c r="N1165" s="1" t="s">
        <v>85</v>
      </c>
      <c r="O1165" s="1" t="s">
        <v>86</v>
      </c>
      <c r="P1165" s="1" t="s">
        <v>69</v>
      </c>
      <c r="Q1165" s="1" t="s">
        <v>1008</v>
      </c>
      <c r="R1165" s="24" t="s">
        <v>1093</v>
      </c>
      <c r="S1165" s="47">
        <v>98935</v>
      </c>
      <c r="T1165" s="47"/>
      <c r="U1165" s="47"/>
      <c r="V1165" s="45" t="str">
        <f>IFERROR(IF(U1165-T1165 &lt;= 0, "", U1165-T1165), "")</f>
        <v/>
      </c>
      <c r="W1165" s="1" t="s">
        <v>333</v>
      </c>
      <c r="X1165" s="1" t="s">
        <v>155</v>
      </c>
      <c r="Y1165" s="258">
        <v>3206</v>
      </c>
      <c r="Z1165" s="233">
        <v>673.58</v>
      </c>
      <c r="AA1165" s="181">
        <f>Tabela13[[#This Row],[VALOR/UN]]*Tabela13[[#This Row],[QUAN]]</f>
        <v>673.58</v>
      </c>
      <c r="AB1165" s="251" t="str">
        <f>IFERROR(Tabela13[[#This Row],[TOTAL]]/Tabela13[[#This Row],[Km Rodado]],"")</f>
        <v/>
      </c>
    </row>
    <row r="1166" spans="1:28" hidden="1">
      <c r="A1166" s="30">
        <v>1852</v>
      </c>
      <c r="B1166" s="30" t="s">
        <v>1316</v>
      </c>
      <c r="C1166" s="30" t="s">
        <v>1197</v>
      </c>
      <c r="D1166" s="53">
        <v>45474</v>
      </c>
      <c r="F1166" s="7" t="s">
        <v>118</v>
      </c>
      <c r="G1166" s="1" t="s">
        <v>58</v>
      </c>
      <c r="H1166" s="1" t="s">
        <v>1268</v>
      </c>
      <c r="I1166" s="351" t="s">
        <v>83</v>
      </c>
      <c r="J1166" s="1">
        <v>1</v>
      </c>
      <c r="K1166" s="1">
        <v>16</v>
      </c>
      <c r="L1166" s="1" t="s">
        <v>24</v>
      </c>
      <c r="M1166" s="1" t="s">
        <v>60</v>
      </c>
      <c r="N1166" s="1" t="s">
        <v>85</v>
      </c>
      <c r="O1166" s="1" t="s">
        <v>86</v>
      </c>
      <c r="P1166" s="1" t="s">
        <v>69</v>
      </c>
      <c r="Q1166" s="1" t="s">
        <v>1008</v>
      </c>
      <c r="R1166" s="24" t="s">
        <v>1093</v>
      </c>
      <c r="S1166" s="47">
        <v>98935</v>
      </c>
      <c r="T1166" s="47"/>
      <c r="U1166" s="47"/>
      <c r="V1166" s="45" t="str">
        <f>IFERROR(IF(U1166-T1166 &lt;= 0, "", U1166-T1166), "")</f>
        <v/>
      </c>
      <c r="W1166" s="1" t="s">
        <v>333</v>
      </c>
      <c r="X1166" s="1" t="s">
        <v>155</v>
      </c>
      <c r="Y1166" s="258">
        <v>3206</v>
      </c>
      <c r="Z1166" s="233">
        <v>673.58</v>
      </c>
      <c r="AA1166" s="181">
        <f>Tabela13[[#This Row],[VALOR/UN]]*Tabela13[[#This Row],[QUAN]]</f>
        <v>673.58</v>
      </c>
      <c r="AB1166" s="251" t="str">
        <f>IFERROR(Tabela13[[#This Row],[TOTAL]]/Tabela13[[#This Row],[Km Rodado]],"")</f>
        <v/>
      </c>
    </row>
    <row r="1167" spans="1:28" hidden="1">
      <c r="A1167" s="30" t="s">
        <v>1766</v>
      </c>
      <c r="B1167" s="30" t="s">
        <v>1160</v>
      </c>
      <c r="C1167" s="30" t="s">
        <v>1197</v>
      </c>
      <c r="D1167" s="53">
        <v>45474</v>
      </c>
      <c r="F1167" s="7" t="s">
        <v>118</v>
      </c>
      <c r="G1167" s="1" t="s">
        <v>58</v>
      </c>
      <c r="H1167" s="1" t="s">
        <v>1444</v>
      </c>
      <c r="I1167" s="351" t="s">
        <v>74</v>
      </c>
      <c r="J1167" s="1">
        <v>1</v>
      </c>
      <c r="K1167" s="1">
        <v>15</v>
      </c>
      <c r="L1167" s="1" t="s">
        <v>22</v>
      </c>
      <c r="M1167" s="1" t="s">
        <v>75</v>
      </c>
      <c r="N1167" s="153" t="s">
        <v>926</v>
      </c>
      <c r="O1167" s="153" t="s">
        <v>1728</v>
      </c>
      <c r="P1167" s="153" t="s">
        <v>69</v>
      </c>
      <c r="Q1167" s="36" t="s">
        <v>77</v>
      </c>
      <c r="R1167" s="24" t="s">
        <v>1077</v>
      </c>
      <c r="S1167" s="47">
        <v>92800</v>
      </c>
      <c r="T1167" s="47"/>
      <c r="U1167" s="47"/>
      <c r="V1167" s="45" t="str">
        <f>IFERROR(IF(U1167-T1167 &lt;= 0, "", U1167-T1167), "")</f>
        <v/>
      </c>
      <c r="W1167" s="1" t="s">
        <v>333</v>
      </c>
      <c r="X1167" s="1" t="s">
        <v>155</v>
      </c>
      <c r="Y1167" s="258">
        <v>2247</v>
      </c>
      <c r="Z1167" s="233">
        <v>270.33999999999997</v>
      </c>
      <c r="AA1167" s="181">
        <f>Tabela13[[#This Row],[VALOR/UN]]*Tabela13[[#This Row],[QUAN]]</f>
        <v>270.33999999999997</v>
      </c>
      <c r="AB1167" s="251" t="str">
        <f>IFERROR(Tabela13[[#This Row],[TOTAL]]/Tabela13[[#This Row],[Km Rodado]],"")</f>
        <v/>
      </c>
    </row>
    <row r="1168" spans="1:28" hidden="1">
      <c r="A1168" s="30">
        <v>1797</v>
      </c>
      <c r="B1168" s="30" t="s">
        <v>1160</v>
      </c>
      <c r="C1168" s="30" t="s">
        <v>1197</v>
      </c>
      <c r="D1168" s="53">
        <v>45474</v>
      </c>
      <c r="F1168" s="7" t="s">
        <v>118</v>
      </c>
      <c r="G1168" s="1" t="s">
        <v>58</v>
      </c>
      <c r="H1168" s="1" t="s">
        <v>1444</v>
      </c>
      <c r="I1168" s="351" t="s">
        <v>74</v>
      </c>
      <c r="J1168" s="1">
        <v>1</v>
      </c>
      <c r="K1168" s="1">
        <v>15</v>
      </c>
      <c r="L1168" s="1" t="s">
        <v>22</v>
      </c>
      <c r="M1168" s="1" t="s">
        <v>75</v>
      </c>
      <c r="N1168" s="153" t="s">
        <v>926</v>
      </c>
      <c r="O1168" s="153" t="s">
        <v>1728</v>
      </c>
      <c r="P1168" s="153" t="s">
        <v>69</v>
      </c>
      <c r="Q1168" s="36" t="s">
        <v>77</v>
      </c>
      <c r="R1168" s="24" t="s">
        <v>1077</v>
      </c>
      <c r="S1168" s="47">
        <v>92800</v>
      </c>
      <c r="T1168" s="47"/>
      <c r="U1168" s="47"/>
      <c r="V1168" s="45" t="str">
        <f>IFERROR(IF(U1168-T1168 &lt;= 0, "", U1168-T1168), "")</f>
        <v/>
      </c>
      <c r="W1168" s="1" t="s">
        <v>333</v>
      </c>
      <c r="X1168" s="1" t="s">
        <v>155</v>
      </c>
      <c r="Y1168" s="258">
        <v>2247</v>
      </c>
      <c r="Z1168" s="233">
        <v>270.33999999999997</v>
      </c>
      <c r="AA1168" s="181">
        <f>Tabela13[[#This Row],[VALOR/UN]]*Tabela13[[#This Row],[QUAN]]</f>
        <v>270.33999999999997</v>
      </c>
      <c r="AB1168" s="251" t="str">
        <f>IFERROR(Tabela13[[#This Row],[TOTAL]]/Tabela13[[#This Row],[Km Rodado]],"")</f>
        <v/>
      </c>
    </row>
    <row r="1169" spans="1:28" hidden="1">
      <c r="A1169" s="30" t="s">
        <v>1767</v>
      </c>
      <c r="B1169" s="30" t="s">
        <v>1768</v>
      </c>
      <c r="C1169" s="30" t="s">
        <v>1197</v>
      </c>
      <c r="D1169" s="53">
        <v>45474</v>
      </c>
      <c r="F1169" s="7" t="s">
        <v>118</v>
      </c>
      <c r="G1169" s="1" t="s">
        <v>58</v>
      </c>
      <c r="H1169" s="1" t="s">
        <v>1268</v>
      </c>
      <c r="I1169" s="351" t="s">
        <v>80</v>
      </c>
      <c r="J1169" s="1">
        <v>1</v>
      </c>
      <c r="K1169" s="1" t="s">
        <v>39</v>
      </c>
      <c r="L1169" s="1" t="s">
        <v>594</v>
      </c>
      <c r="M1169" s="1" t="s">
        <v>595</v>
      </c>
      <c r="N1169" s="1" t="s">
        <v>978</v>
      </c>
      <c r="O1169" s="218" t="s">
        <v>1769</v>
      </c>
      <c r="P1169" s="1" t="s">
        <v>62</v>
      </c>
      <c r="Q1169" s="1" t="s">
        <v>1288</v>
      </c>
      <c r="R1169" s="24" t="s">
        <v>1770</v>
      </c>
      <c r="S1169" s="47">
        <v>125796</v>
      </c>
      <c r="T1169" s="47">
        <v>125796</v>
      </c>
      <c r="U1169" s="47">
        <v>167547</v>
      </c>
      <c r="V1169" s="45">
        <f>IFERROR(IF(U1169-T1169 &lt;= 0, "", U1169-T1169), "")</f>
        <v>41751</v>
      </c>
      <c r="W1169" s="1" t="s">
        <v>333</v>
      </c>
      <c r="X1169" s="1" t="s">
        <v>58</v>
      </c>
      <c r="Y1169" s="258" t="s">
        <v>151</v>
      </c>
      <c r="Z1169" s="169">
        <v>0</v>
      </c>
      <c r="AA1169" s="169">
        <f>Tabela13[[#This Row],[VALOR/UN]]*Tabela13[[#This Row],[QUAN]]</f>
        <v>0</v>
      </c>
      <c r="AB1169" s="251">
        <f>IFERROR(Tabela13[[#This Row],[TOTAL]]/Tabela13[[#This Row],[Km Rodado]],"")</f>
        <v>0</v>
      </c>
    </row>
    <row r="1170" spans="1:28" hidden="1">
      <c r="A1170" s="30" t="s">
        <v>1771</v>
      </c>
      <c r="B1170" s="30" t="s">
        <v>1715</v>
      </c>
      <c r="C1170" s="30" t="s">
        <v>1197</v>
      </c>
      <c r="D1170" s="53">
        <v>45474</v>
      </c>
      <c r="F1170" s="7" t="s">
        <v>118</v>
      </c>
      <c r="G1170" s="1" t="s">
        <v>58</v>
      </c>
      <c r="H1170" s="1" t="s">
        <v>1268</v>
      </c>
      <c r="I1170" s="351" t="s">
        <v>80</v>
      </c>
      <c r="J1170" s="1">
        <v>1</v>
      </c>
      <c r="K1170" s="1" t="s">
        <v>39</v>
      </c>
      <c r="L1170" s="1" t="s">
        <v>594</v>
      </c>
      <c r="M1170" s="1" t="s">
        <v>595</v>
      </c>
      <c r="N1170" s="1" t="s">
        <v>978</v>
      </c>
      <c r="O1170" s="218" t="s">
        <v>1769</v>
      </c>
      <c r="P1170" s="1" t="s">
        <v>62</v>
      </c>
      <c r="Q1170" s="1" t="s">
        <v>1288</v>
      </c>
      <c r="R1170" s="24" t="s">
        <v>1770</v>
      </c>
      <c r="S1170" s="47">
        <v>125796</v>
      </c>
      <c r="T1170" s="47">
        <v>125796</v>
      </c>
      <c r="U1170" s="47">
        <v>167547</v>
      </c>
      <c r="V1170" s="45">
        <f>IFERROR(IF(U1170-T1170 &lt;= 0, "", U1170-T1170), "")</f>
        <v>41751</v>
      </c>
      <c r="W1170" s="1" t="s">
        <v>333</v>
      </c>
      <c r="X1170" s="1" t="s">
        <v>58</v>
      </c>
      <c r="Y1170" s="258" t="s">
        <v>151</v>
      </c>
      <c r="Z1170" s="169">
        <v>0</v>
      </c>
      <c r="AA1170" s="169">
        <f>Tabela13[[#This Row],[VALOR/UN]]*Tabela13[[#This Row],[QUAN]]</f>
        <v>0</v>
      </c>
      <c r="AB1170" s="251">
        <f>IFERROR(Tabela13[[#This Row],[TOTAL]]/Tabela13[[#This Row],[Km Rodado]],"")</f>
        <v>0</v>
      </c>
    </row>
    <row r="1171" spans="1:28" hidden="1">
      <c r="A1171" s="30" t="s">
        <v>1772</v>
      </c>
      <c r="B1171" s="30" t="s">
        <v>1715</v>
      </c>
      <c r="C1171" s="30" t="s">
        <v>1197</v>
      </c>
      <c r="D1171" s="53">
        <v>45474</v>
      </c>
      <c r="F1171" s="7" t="s">
        <v>118</v>
      </c>
      <c r="G1171" s="1" t="s">
        <v>58</v>
      </c>
      <c r="H1171" s="1" t="s">
        <v>1268</v>
      </c>
      <c r="I1171" s="351" t="s">
        <v>80</v>
      </c>
      <c r="J1171" s="1">
        <v>1</v>
      </c>
      <c r="K1171" s="1" t="s">
        <v>39</v>
      </c>
      <c r="L1171" s="1" t="s">
        <v>594</v>
      </c>
      <c r="M1171" s="1" t="s">
        <v>595</v>
      </c>
      <c r="N1171" s="1" t="s">
        <v>978</v>
      </c>
      <c r="O1171" s="218" t="s">
        <v>1769</v>
      </c>
      <c r="P1171" s="1" t="s">
        <v>62</v>
      </c>
      <c r="Q1171" s="1" t="s">
        <v>1288</v>
      </c>
      <c r="R1171" s="24" t="s">
        <v>1770</v>
      </c>
      <c r="S1171" s="47">
        <v>125796</v>
      </c>
      <c r="T1171" s="47">
        <v>125796</v>
      </c>
      <c r="U1171" s="47">
        <v>167547</v>
      </c>
      <c r="V1171" s="45">
        <f>IFERROR(IF(U1171-T1171 &lt;= 0, "", U1171-T1171), "")</f>
        <v>41751</v>
      </c>
      <c r="W1171" s="1" t="s">
        <v>333</v>
      </c>
      <c r="X1171" s="1" t="s">
        <v>58</v>
      </c>
      <c r="Y1171" s="258" t="s">
        <v>151</v>
      </c>
      <c r="Z1171" s="169">
        <v>0</v>
      </c>
      <c r="AA1171" s="169">
        <f>Tabela13[[#This Row],[VALOR/UN]]*Tabela13[[#This Row],[QUAN]]</f>
        <v>0</v>
      </c>
      <c r="AB1171" s="251">
        <f>IFERROR(Tabela13[[#This Row],[TOTAL]]/Tabela13[[#This Row],[Km Rodado]],"")</f>
        <v>0</v>
      </c>
    </row>
    <row r="1172" spans="1:28" hidden="1">
      <c r="A1172" s="30" t="s">
        <v>1773</v>
      </c>
      <c r="B1172" s="30" t="s">
        <v>1715</v>
      </c>
      <c r="C1172" s="30" t="s">
        <v>1197</v>
      </c>
      <c r="D1172" s="53">
        <v>45474</v>
      </c>
      <c r="F1172" s="7" t="s">
        <v>118</v>
      </c>
      <c r="G1172" s="1" t="s">
        <v>58</v>
      </c>
      <c r="H1172" s="1" t="s">
        <v>1268</v>
      </c>
      <c r="I1172" s="351" t="s">
        <v>80</v>
      </c>
      <c r="J1172" s="1">
        <v>1</v>
      </c>
      <c r="K1172" s="1" t="s">
        <v>39</v>
      </c>
      <c r="L1172" s="1" t="s">
        <v>594</v>
      </c>
      <c r="M1172" s="1" t="s">
        <v>595</v>
      </c>
      <c r="N1172" s="1" t="s">
        <v>978</v>
      </c>
      <c r="O1172" s="218" t="s">
        <v>1769</v>
      </c>
      <c r="P1172" s="1" t="s">
        <v>62</v>
      </c>
      <c r="Q1172" s="1" t="s">
        <v>1288</v>
      </c>
      <c r="R1172" s="24" t="s">
        <v>1770</v>
      </c>
      <c r="S1172" s="47">
        <v>125796</v>
      </c>
      <c r="T1172" s="47">
        <v>125796</v>
      </c>
      <c r="U1172" s="47">
        <v>167547</v>
      </c>
      <c r="V1172" s="45">
        <f>IFERROR(IF(U1172-T1172 &lt;= 0, "", U1172-T1172), "")</f>
        <v>41751</v>
      </c>
      <c r="W1172" s="1" t="s">
        <v>333</v>
      </c>
      <c r="X1172" s="1" t="s">
        <v>58</v>
      </c>
      <c r="Y1172" s="258" t="s">
        <v>151</v>
      </c>
      <c r="Z1172" s="169">
        <v>0</v>
      </c>
      <c r="AA1172" s="169">
        <f>Tabela13[[#This Row],[VALOR/UN]]*Tabela13[[#This Row],[QUAN]]</f>
        <v>0</v>
      </c>
      <c r="AB1172" s="251">
        <f>IFERROR(Tabela13[[#This Row],[TOTAL]]/Tabela13[[#This Row],[Km Rodado]],"")</f>
        <v>0</v>
      </c>
    </row>
    <row r="1173" spans="1:28" hidden="1">
      <c r="A1173" s="30">
        <v>1790</v>
      </c>
      <c r="B1173" s="30" t="s">
        <v>1160</v>
      </c>
      <c r="C1173" s="30" t="s">
        <v>1197</v>
      </c>
      <c r="D1173" s="53">
        <v>45474</v>
      </c>
      <c r="F1173" s="7" t="s">
        <v>118</v>
      </c>
      <c r="G1173" s="1" t="s">
        <v>58</v>
      </c>
      <c r="H1173" s="1" t="s">
        <v>1268</v>
      </c>
      <c r="I1173" s="351" t="s">
        <v>66</v>
      </c>
      <c r="J1173" s="1">
        <v>1</v>
      </c>
      <c r="K1173" s="1">
        <v>15</v>
      </c>
      <c r="L1173" s="1" t="s">
        <v>22</v>
      </c>
      <c r="M1173" s="1" t="s">
        <v>75</v>
      </c>
      <c r="N1173" s="153" t="s">
        <v>926</v>
      </c>
      <c r="O1173" s="153" t="s">
        <v>1728</v>
      </c>
      <c r="P1173" s="153" t="s">
        <v>69</v>
      </c>
      <c r="Q1173" s="36" t="s">
        <v>77</v>
      </c>
      <c r="R1173" s="24" t="s">
        <v>882</v>
      </c>
      <c r="S1173" s="47">
        <v>98500</v>
      </c>
      <c r="T1173" s="47">
        <v>98500</v>
      </c>
      <c r="U1173" s="47">
        <v>130698</v>
      </c>
      <c r="V1173" s="45">
        <f>IFERROR(IF(U1173-T1173 &lt;= 0, "", U1173-T1173), "")</f>
        <v>32198</v>
      </c>
      <c r="W1173" s="1" t="s">
        <v>333</v>
      </c>
      <c r="X1173" s="1" t="s">
        <v>155</v>
      </c>
      <c r="Y1173" s="258">
        <v>2247</v>
      </c>
      <c r="Z1173" s="233">
        <v>270.33999999999997</v>
      </c>
      <c r="AA1173" s="181">
        <f>Tabela13[[#This Row],[VALOR/UN]]*Tabela13[[#This Row],[QUAN]]</f>
        <v>270.33999999999997</v>
      </c>
      <c r="AB1173" s="251">
        <f>IFERROR(Tabela13[[#This Row],[TOTAL]]/Tabela13[[#This Row],[Km Rodado]],"")</f>
        <v>8.3961736753835631E-3</v>
      </c>
    </row>
    <row r="1174" spans="1:28" hidden="1">
      <c r="A1174" s="30">
        <v>1791</v>
      </c>
      <c r="B1174" s="30" t="s">
        <v>1160</v>
      </c>
      <c r="C1174" s="30" t="s">
        <v>1197</v>
      </c>
      <c r="D1174" s="53">
        <v>45474</v>
      </c>
      <c r="F1174" s="7" t="s">
        <v>118</v>
      </c>
      <c r="G1174" s="1" t="s">
        <v>58</v>
      </c>
      <c r="H1174" s="1" t="s">
        <v>1268</v>
      </c>
      <c r="I1174" s="351" t="s">
        <v>66</v>
      </c>
      <c r="J1174" s="1">
        <v>1</v>
      </c>
      <c r="K1174" s="1">
        <v>15</v>
      </c>
      <c r="L1174" s="1" t="s">
        <v>22</v>
      </c>
      <c r="M1174" s="1" t="s">
        <v>75</v>
      </c>
      <c r="N1174" s="153" t="s">
        <v>926</v>
      </c>
      <c r="O1174" s="153" t="s">
        <v>1728</v>
      </c>
      <c r="P1174" s="153" t="s">
        <v>69</v>
      </c>
      <c r="Q1174" s="36" t="s">
        <v>77</v>
      </c>
      <c r="R1174" s="24" t="s">
        <v>882</v>
      </c>
      <c r="S1174" s="47">
        <v>98500</v>
      </c>
      <c r="T1174" s="47">
        <v>98500</v>
      </c>
      <c r="U1174" s="47">
        <v>130698</v>
      </c>
      <c r="V1174" s="45">
        <f>IFERROR(IF(U1174-T1174 &lt;= 0, "", U1174-T1174), "")</f>
        <v>32198</v>
      </c>
      <c r="W1174" s="1" t="s">
        <v>333</v>
      </c>
      <c r="X1174" s="1" t="s">
        <v>155</v>
      </c>
      <c r="Y1174" s="258">
        <v>2247</v>
      </c>
      <c r="Z1174" s="233">
        <v>270.33999999999997</v>
      </c>
      <c r="AA1174" s="181">
        <f>Tabela13[[#This Row],[VALOR/UN]]*Tabela13[[#This Row],[QUAN]]</f>
        <v>270.33999999999997</v>
      </c>
      <c r="AB1174" s="251">
        <f>IFERROR(Tabela13[[#This Row],[TOTAL]]/Tabela13[[#This Row],[Km Rodado]],"")</f>
        <v>8.3961736753835631E-3</v>
      </c>
    </row>
    <row r="1175" spans="1:28" hidden="1">
      <c r="A1175" s="30">
        <v>1793</v>
      </c>
      <c r="B1175" s="30" t="s">
        <v>1160</v>
      </c>
      <c r="C1175" s="30" t="s">
        <v>1197</v>
      </c>
      <c r="D1175" s="53">
        <v>45474</v>
      </c>
      <c r="F1175" s="7" t="s">
        <v>118</v>
      </c>
      <c r="G1175" s="1" t="s">
        <v>58</v>
      </c>
      <c r="H1175" s="1" t="s">
        <v>1268</v>
      </c>
      <c r="I1175" s="351" t="s">
        <v>66</v>
      </c>
      <c r="J1175" s="1">
        <v>1</v>
      </c>
      <c r="K1175" s="1">
        <v>15</v>
      </c>
      <c r="L1175" s="1" t="s">
        <v>24</v>
      </c>
      <c r="M1175" s="1" t="s">
        <v>75</v>
      </c>
      <c r="N1175" s="153" t="s">
        <v>926</v>
      </c>
      <c r="O1175" s="153" t="s">
        <v>1728</v>
      </c>
      <c r="P1175" s="153" t="s">
        <v>69</v>
      </c>
      <c r="Q1175" s="36" t="s">
        <v>77</v>
      </c>
      <c r="R1175" s="24" t="s">
        <v>882</v>
      </c>
      <c r="S1175" s="47">
        <v>98500</v>
      </c>
      <c r="T1175" s="47">
        <v>98500</v>
      </c>
      <c r="U1175" s="47">
        <v>130698</v>
      </c>
      <c r="V1175" s="45">
        <f>IFERROR(IF(U1175-T1175 &lt;= 0, "", U1175-T1175), "")</f>
        <v>32198</v>
      </c>
      <c r="W1175" s="1" t="s">
        <v>333</v>
      </c>
      <c r="X1175" s="1" t="s">
        <v>155</v>
      </c>
      <c r="Y1175" s="258">
        <v>2247</v>
      </c>
      <c r="Z1175" s="233">
        <v>270.33999999999997</v>
      </c>
      <c r="AA1175" s="181">
        <f>Tabela13[[#This Row],[VALOR/UN]]*Tabela13[[#This Row],[QUAN]]</f>
        <v>270.33999999999997</v>
      </c>
      <c r="AB1175" s="251">
        <f>IFERROR(Tabela13[[#This Row],[TOTAL]]/Tabela13[[#This Row],[Km Rodado]],"")</f>
        <v>8.3961736753835631E-3</v>
      </c>
    </row>
    <row r="1176" spans="1:28" hidden="1">
      <c r="A1176" s="30" t="s">
        <v>1774</v>
      </c>
      <c r="B1176" s="30" t="s">
        <v>1160</v>
      </c>
      <c r="C1176" s="30" t="s">
        <v>1197</v>
      </c>
      <c r="D1176" s="53">
        <v>45474</v>
      </c>
      <c r="F1176" s="7" t="s">
        <v>118</v>
      </c>
      <c r="G1176" s="1" t="s">
        <v>58</v>
      </c>
      <c r="H1176" s="1" t="s">
        <v>1268</v>
      </c>
      <c r="I1176" s="351" t="s">
        <v>66</v>
      </c>
      <c r="J1176" s="1">
        <v>1</v>
      </c>
      <c r="K1176" s="1">
        <v>15</v>
      </c>
      <c r="L1176" s="1" t="s">
        <v>24</v>
      </c>
      <c r="M1176" s="1" t="s">
        <v>75</v>
      </c>
      <c r="N1176" s="153" t="s">
        <v>926</v>
      </c>
      <c r="O1176" s="153" t="s">
        <v>1728</v>
      </c>
      <c r="P1176" s="153" t="s">
        <v>69</v>
      </c>
      <c r="Q1176" s="36" t="s">
        <v>77</v>
      </c>
      <c r="R1176" s="24" t="s">
        <v>882</v>
      </c>
      <c r="S1176" s="47">
        <v>98500</v>
      </c>
      <c r="T1176" s="47">
        <v>98500</v>
      </c>
      <c r="U1176" s="47">
        <v>130698</v>
      </c>
      <c r="V1176" s="45">
        <f>IFERROR(IF(U1176-T1176 &lt;= 0, "", U1176-T1176), "")</f>
        <v>32198</v>
      </c>
      <c r="W1176" s="1" t="s">
        <v>333</v>
      </c>
      <c r="X1176" s="1" t="s">
        <v>155</v>
      </c>
      <c r="Y1176" s="258">
        <v>2247</v>
      </c>
      <c r="Z1176" s="233">
        <v>270.33999999999997</v>
      </c>
      <c r="AA1176" s="181">
        <f>Tabela13[[#This Row],[VALOR/UN]]*Tabela13[[#This Row],[QUAN]]</f>
        <v>270.33999999999997</v>
      </c>
      <c r="AB1176" s="251">
        <f>IFERROR(Tabela13[[#This Row],[TOTAL]]/Tabela13[[#This Row],[Km Rodado]],"")</f>
        <v>8.3961736753835631E-3</v>
      </c>
    </row>
    <row r="1177" spans="1:28" hidden="1">
      <c r="A1177" s="30">
        <v>1499</v>
      </c>
      <c r="B1177" s="30" t="s">
        <v>1069</v>
      </c>
      <c r="C1177" s="30" t="s">
        <v>1197</v>
      </c>
      <c r="D1177" s="53">
        <v>45474</v>
      </c>
      <c r="F1177" s="7" t="s">
        <v>118</v>
      </c>
      <c r="G1177" s="1" t="s">
        <v>58</v>
      </c>
      <c r="H1177" s="1" t="s">
        <v>1268</v>
      </c>
      <c r="I1177" s="351" t="s">
        <v>80</v>
      </c>
      <c r="J1177" s="1">
        <v>1</v>
      </c>
      <c r="K1177" s="1" t="s">
        <v>39</v>
      </c>
      <c r="L1177" s="1" t="s">
        <v>22</v>
      </c>
      <c r="M1177" s="1" t="s">
        <v>595</v>
      </c>
      <c r="N1177" s="1" t="s">
        <v>596</v>
      </c>
      <c r="O1177" s="1" t="s">
        <v>993</v>
      </c>
      <c r="P1177" s="1" t="s">
        <v>62</v>
      </c>
      <c r="Q1177" s="1" t="s">
        <v>1288</v>
      </c>
      <c r="R1177" s="24" t="s">
        <v>1562</v>
      </c>
      <c r="S1177" s="47">
        <v>87252</v>
      </c>
      <c r="T1177" s="47">
        <v>87252</v>
      </c>
      <c r="U1177" s="47"/>
      <c r="V1177" s="45" t="str">
        <f>IFERROR(IF(U1177-T1177 &lt;= 0, "", U1177-T1177), "")</f>
        <v/>
      </c>
      <c r="W1177" s="1" t="s">
        <v>65</v>
      </c>
      <c r="X1177" s="1" t="s">
        <v>58</v>
      </c>
      <c r="Y1177" s="258" t="s">
        <v>151</v>
      </c>
      <c r="Z1177" s="169">
        <v>0</v>
      </c>
      <c r="AA1177" s="169">
        <f>Tabela13[[#This Row],[VALOR/UN]]*Tabela13[[#This Row],[QUAN]]</f>
        <v>0</v>
      </c>
      <c r="AB1177" s="251" t="str">
        <f>IFERROR(Tabela13[[#This Row],[TOTAL]]/Tabela13[[#This Row],[Km Rodado]],"")</f>
        <v/>
      </c>
    </row>
    <row r="1178" spans="1:28" hidden="1">
      <c r="A1178" s="30" t="s">
        <v>1428</v>
      </c>
      <c r="B1178" s="30" t="s">
        <v>762</v>
      </c>
      <c r="C1178" s="30" t="s">
        <v>1197</v>
      </c>
      <c r="D1178" s="53">
        <v>45474</v>
      </c>
      <c r="F1178" s="7" t="s">
        <v>118</v>
      </c>
      <c r="G1178" s="1" t="s">
        <v>58</v>
      </c>
      <c r="H1178" s="1" t="s">
        <v>1268</v>
      </c>
      <c r="I1178" s="351" t="s">
        <v>80</v>
      </c>
      <c r="J1178" s="1">
        <v>1</v>
      </c>
      <c r="K1178" s="1" t="s">
        <v>39</v>
      </c>
      <c r="L1178" s="1" t="s">
        <v>22</v>
      </c>
      <c r="M1178" s="1" t="s">
        <v>595</v>
      </c>
      <c r="N1178" s="1" t="s">
        <v>596</v>
      </c>
      <c r="O1178" s="1" t="s">
        <v>993</v>
      </c>
      <c r="P1178" s="1" t="s">
        <v>62</v>
      </c>
      <c r="Q1178" s="1" t="s">
        <v>1288</v>
      </c>
      <c r="R1178" s="24" t="s">
        <v>1562</v>
      </c>
      <c r="S1178" s="47">
        <v>87252</v>
      </c>
      <c r="T1178" s="47">
        <v>87252</v>
      </c>
      <c r="U1178" s="47"/>
      <c r="V1178" s="45" t="str">
        <f>IFERROR(IF(U1178-T1178 &lt;= 0, "", U1178-T1178), "")</f>
        <v/>
      </c>
      <c r="W1178" s="1" t="s">
        <v>333</v>
      </c>
      <c r="X1178" s="1" t="s">
        <v>58</v>
      </c>
      <c r="Y1178" s="258" t="s">
        <v>151</v>
      </c>
      <c r="Z1178" s="169">
        <v>0</v>
      </c>
      <c r="AA1178" s="169">
        <f>Tabela13[[#This Row],[VALOR/UN]]*Tabela13[[#This Row],[QUAN]]</f>
        <v>0</v>
      </c>
      <c r="AB1178" s="251" t="str">
        <f>IFERROR(Tabela13[[#This Row],[TOTAL]]/Tabela13[[#This Row],[Km Rodado]],"")</f>
        <v/>
      </c>
    </row>
    <row r="1179" spans="1:28" hidden="1">
      <c r="A1179" s="30" t="s">
        <v>1775</v>
      </c>
      <c r="B1179" s="30" t="s">
        <v>1737</v>
      </c>
      <c r="C1179" s="30" t="s">
        <v>1197</v>
      </c>
      <c r="D1179" s="53">
        <v>45474</v>
      </c>
      <c r="F1179" s="7" t="s">
        <v>118</v>
      </c>
      <c r="G1179" s="1" t="s">
        <v>58</v>
      </c>
      <c r="H1179" s="1" t="s">
        <v>1268</v>
      </c>
      <c r="I1179" s="351" t="s">
        <v>66</v>
      </c>
      <c r="J1179" s="1">
        <v>1</v>
      </c>
      <c r="K1179" s="1">
        <v>16</v>
      </c>
      <c r="L1179" s="1" t="s">
        <v>22</v>
      </c>
      <c r="M1179" s="1" t="s">
        <v>143</v>
      </c>
      <c r="N1179" s="1" t="s">
        <v>153</v>
      </c>
      <c r="O1179" s="1" t="s">
        <v>154</v>
      </c>
      <c r="P1179" s="1" t="s">
        <v>69</v>
      </c>
      <c r="Q1179" s="1" t="s">
        <v>144</v>
      </c>
      <c r="R1179" s="24" t="s">
        <v>1776</v>
      </c>
      <c r="S1179" s="47">
        <v>28120</v>
      </c>
      <c r="T1179" s="47"/>
      <c r="U1179" s="47"/>
      <c r="V1179" s="45" t="str">
        <f>IFERROR(IF(U1179-T1179 &lt;= 0, "", U1179-T1179), "")</f>
        <v/>
      </c>
      <c r="W1179" s="1" t="s">
        <v>333</v>
      </c>
      <c r="X1179" s="1" t="s">
        <v>155</v>
      </c>
      <c r="Y1179" s="258" t="s">
        <v>1738</v>
      </c>
      <c r="Z1179" s="233">
        <v>557.97</v>
      </c>
      <c r="AA1179" s="181">
        <f>Tabela13[[#This Row],[VALOR/UN]]*Tabela13[[#This Row],[QUAN]]</f>
        <v>557.97</v>
      </c>
      <c r="AB1179" s="251" t="str">
        <f>IFERROR(Tabela13[[#This Row],[TOTAL]]/Tabela13[[#This Row],[Km Rodado]],"")</f>
        <v/>
      </c>
    </row>
    <row r="1180" spans="1:28" hidden="1">
      <c r="A1180" s="30" t="s">
        <v>1777</v>
      </c>
      <c r="B1180" s="30" t="s">
        <v>1737</v>
      </c>
      <c r="C1180" s="30" t="s">
        <v>1197</v>
      </c>
      <c r="D1180" s="53">
        <v>45474</v>
      </c>
      <c r="F1180" s="7" t="s">
        <v>118</v>
      </c>
      <c r="G1180" s="1" t="s">
        <v>58</v>
      </c>
      <c r="H1180" s="1" t="s">
        <v>1268</v>
      </c>
      <c r="I1180" s="351" t="s">
        <v>66</v>
      </c>
      <c r="J1180" s="1">
        <v>1</v>
      </c>
      <c r="K1180" s="1">
        <v>16</v>
      </c>
      <c r="L1180" s="1" t="s">
        <v>22</v>
      </c>
      <c r="M1180" s="1" t="s">
        <v>143</v>
      </c>
      <c r="N1180" s="1" t="s">
        <v>153</v>
      </c>
      <c r="O1180" s="1" t="s">
        <v>154</v>
      </c>
      <c r="P1180" s="1" t="s">
        <v>69</v>
      </c>
      <c r="Q1180" s="1" t="s">
        <v>144</v>
      </c>
      <c r="R1180" s="24" t="s">
        <v>1776</v>
      </c>
      <c r="S1180" s="47">
        <v>28120</v>
      </c>
      <c r="T1180" s="47"/>
      <c r="U1180" s="47"/>
      <c r="V1180" s="45" t="str">
        <f>IFERROR(IF(U1180-T1180 &lt;= 0, "", U1180-T1180), "")</f>
        <v/>
      </c>
      <c r="W1180" s="1" t="s">
        <v>333</v>
      </c>
      <c r="X1180" s="1" t="s">
        <v>155</v>
      </c>
      <c r="Y1180" s="258" t="s">
        <v>1738</v>
      </c>
      <c r="Z1180" s="233">
        <v>557.97</v>
      </c>
      <c r="AA1180" s="181">
        <f>Tabela13[[#This Row],[VALOR/UN]]*Tabela13[[#This Row],[QUAN]]</f>
        <v>557.97</v>
      </c>
      <c r="AB1180" s="251" t="str">
        <f>IFERROR(Tabela13[[#This Row],[TOTAL]]/Tabela13[[#This Row],[Km Rodado]],"")</f>
        <v/>
      </c>
    </row>
    <row r="1181" spans="1:28" hidden="1">
      <c r="A1181" s="30" t="s">
        <v>1778</v>
      </c>
      <c r="B1181" s="30" t="s">
        <v>1316</v>
      </c>
      <c r="C1181" s="30" t="s">
        <v>1197</v>
      </c>
      <c r="D1181" s="53">
        <v>45476</v>
      </c>
      <c r="F1181" s="7" t="s">
        <v>118</v>
      </c>
      <c r="G1181" s="1" t="s">
        <v>58</v>
      </c>
      <c r="H1181" s="1" t="s">
        <v>1444</v>
      </c>
      <c r="I1181" s="351" t="s">
        <v>165</v>
      </c>
      <c r="J1181" s="1">
        <v>1</v>
      </c>
      <c r="K1181" s="1">
        <v>16</v>
      </c>
      <c r="L1181" s="1" t="s">
        <v>22</v>
      </c>
      <c r="M1181" s="1" t="s">
        <v>60</v>
      </c>
      <c r="N1181" s="153" t="s">
        <v>85</v>
      </c>
      <c r="O1181" s="153" t="s">
        <v>86</v>
      </c>
      <c r="P1181" s="153" t="s">
        <v>69</v>
      </c>
      <c r="Q1181" s="36" t="s">
        <v>1008</v>
      </c>
      <c r="R1181" s="24" t="s">
        <v>571</v>
      </c>
      <c r="S1181" s="47">
        <v>145499</v>
      </c>
      <c r="T1181" s="47"/>
      <c r="U1181" s="47"/>
      <c r="V1181" s="45" t="str">
        <f>IFERROR(IF(U1181-T1181 &lt;= 0, "", U1181-T1181), "")</f>
        <v/>
      </c>
      <c r="W1181" s="1" t="s">
        <v>333</v>
      </c>
      <c r="X1181" s="1" t="s">
        <v>155</v>
      </c>
      <c r="Y1181" s="345" t="s">
        <v>1779</v>
      </c>
      <c r="Z1181" s="233">
        <v>673.58</v>
      </c>
      <c r="AA1181" s="181">
        <f>Tabela13[[#This Row],[VALOR/UN]]*Tabela13[[#This Row],[QUAN]]</f>
        <v>673.58</v>
      </c>
      <c r="AB1181" s="251" t="str">
        <f>IFERROR(Tabela13[[#This Row],[TOTAL]]/Tabela13[[#This Row],[Km Rodado]],"")</f>
        <v/>
      </c>
    </row>
    <row r="1182" spans="1:28" hidden="1">
      <c r="A1182" s="30" t="s">
        <v>1780</v>
      </c>
      <c r="B1182" s="30" t="s">
        <v>1316</v>
      </c>
      <c r="C1182" s="30" t="s">
        <v>1197</v>
      </c>
      <c r="D1182" s="53">
        <v>45476</v>
      </c>
      <c r="F1182" s="7" t="s">
        <v>118</v>
      </c>
      <c r="G1182" s="1" t="s">
        <v>58</v>
      </c>
      <c r="H1182" s="1" t="s">
        <v>1444</v>
      </c>
      <c r="I1182" s="351" t="s">
        <v>165</v>
      </c>
      <c r="J1182" s="1">
        <v>1</v>
      </c>
      <c r="K1182" s="1">
        <v>16</v>
      </c>
      <c r="L1182" s="1" t="s">
        <v>22</v>
      </c>
      <c r="M1182" s="1" t="s">
        <v>60</v>
      </c>
      <c r="N1182" s="153" t="s">
        <v>85</v>
      </c>
      <c r="O1182" s="153" t="s">
        <v>86</v>
      </c>
      <c r="P1182" s="153" t="s">
        <v>69</v>
      </c>
      <c r="Q1182" s="36" t="s">
        <v>1008</v>
      </c>
      <c r="R1182" s="24" t="s">
        <v>571</v>
      </c>
      <c r="S1182" s="47">
        <v>145499</v>
      </c>
      <c r="T1182" s="47"/>
      <c r="U1182" s="47"/>
      <c r="V1182" s="45" t="str">
        <f>IFERROR(IF(U1182-T1182 &lt;= 0, "", U1182-T1182), "")</f>
        <v/>
      </c>
      <c r="W1182" s="1" t="s">
        <v>333</v>
      </c>
      <c r="X1182" s="1" t="s">
        <v>155</v>
      </c>
      <c r="Y1182" s="345" t="s">
        <v>1779</v>
      </c>
      <c r="Z1182" s="233">
        <v>673.58</v>
      </c>
      <c r="AA1182" s="181">
        <f>Tabela13[[#This Row],[VALOR/UN]]*Tabela13[[#This Row],[QUAN]]</f>
        <v>673.58</v>
      </c>
      <c r="AB1182" s="251" t="str">
        <f>IFERROR(Tabela13[[#This Row],[TOTAL]]/Tabela13[[#This Row],[Km Rodado]],"")</f>
        <v/>
      </c>
    </row>
    <row r="1183" spans="1:28" hidden="1">
      <c r="A1183" s="30" t="s">
        <v>1781</v>
      </c>
      <c r="B1183" s="30" t="s">
        <v>1619</v>
      </c>
      <c r="C1183" s="30" t="s">
        <v>1197</v>
      </c>
      <c r="D1183" s="53">
        <v>45476</v>
      </c>
      <c r="F1183" s="7" t="s">
        <v>118</v>
      </c>
      <c r="G1183" s="1" t="s">
        <v>58</v>
      </c>
      <c r="H1183" s="1" t="s">
        <v>1444</v>
      </c>
      <c r="I1183" s="351" t="s">
        <v>74</v>
      </c>
      <c r="J1183" s="1">
        <v>1</v>
      </c>
      <c r="K1183" s="1">
        <v>14</v>
      </c>
      <c r="L1183" s="1" t="s">
        <v>22</v>
      </c>
      <c r="M1183" s="1" t="s">
        <v>84</v>
      </c>
      <c r="N1183" s="1" t="s">
        <v>396</v>
      </c>
      <c r="O1183" s="1" t="s">
        <v>1620</v>
      </c>
      <c r="P1183" s="1" t="s">
        <v>69</v>
      </c>
      <c r="Q1183" s="1" t="s">
        <v>87</v>
      </c>
      <c r="R1183" s="24" t="s">
        <v>753</v>
      </c>
      <c r="S1183" s="47">
        <v>183519</v>
      </c>
      <c r="T1183" s="47">
        <v>183519</v>
      </c>
      <c r="U1183" s="47">
        <v>216608</v>
      </c>
      <c r="V1183" s="45">
        <f>IFERROR(IF(U1183-T1183 &lt;= 0, "", U1183-T1183), "")</f>
        <v>33089</v>
      </c>
      <c r="W1183" s="1" t="s">
        <v>65</v>
      </c>
      <c r="X1183" s="1" t="s">
        <v>155</v>
      </c>
      <c r="Y1183" s="258">
        <v>2323</v>
      </c>
      <c r="Z1183" s="233">
        <v>262.36</v>
      </c>
      <c r="AA1183" s="181">
        <f>Tabela13[[#This Row],[VALOR/UN]]*Tabela13[[#This Row],[QUAN]]</f>
        <v>262.36</v>
      </c>
      <c r="AB1183" s="251">
        <f>IFERROR(Tabela13[[#This Row],[TOTAL]]/Tabela13[[#This Row],[Km Rodado]],"")</f>
        <v>7.9289189760947745E-3</v>
      </c>
    </row>
    <row r="1184" spans="1:28" hidden="1">
      <c r="A1184" s="30" t="s">
        <v>1782</v>
      </c>
      <c r="B1184" s="30" t="s">
        <v>1619</v>
      </c>
      <c r="C1184" s="30" t="s">
        <v>1197</v>
      </c>
      <c r="D1184" s="53">
        <v>45476</v>
      </c>
      <c r="F1184" s="7" t="s">
        <v>118</v>
      </c>
      <c r="G1184" s="1" t="s">
        <v>58</v>
      </c>
      <c r="H1184" s="1" t="s">
        <v>1444</v>
      </c>
      <c r="I1184" s="351" t="s">
        <v>74</v>
      </c>
      <c r="J1184" s="1">
        <v>1</v>
      </c>
      <c r="K1184" s="1">
        <v>14</v>
      </c>
      <c r="L1184" s="1" t="s">
        <v>22</v>
      </c>
      <c r="M1184" s="1" t="s">
        <v>84</v>
      </c>
      <c r="N1184" s="1" t="s">
        <v>396</v>
      </c>
      <c r="O1184" s="1" t="s">
        <v>1620</v>
      </c>
      <c r="P1184" s="1" t="s">
        <v>69</v>
      </c>
      <c r="Q1184" s="1" t="s">
        <v>87</v>
      </c>
      <c r="R1184" s="24" t="s">
        <v>753</v>
      </c>
      <c r="S1184" s="47">
        <v>183519</v>
      </c>
      <c r="T1184" s="47">
        <v>183519</v>
      </c>
      <c r="U1184" s="47"/>
      <c r="V1184" s="45">
        <v>216608</v>
      </c>
      <c r="W1184" s="1" t="s">
        <v>333</v>
      </c>
      <c r="X1184" s="1" t="s">
        <v>155</v>
      </c>
      <c r="Y1184" s="258">
        <v>2323</v>
      </c>
      <c r="Z1184" s="233">
        <v>262.36</v>
      </c>
      <c r="AA1184" s="181">
        <f>Tabela13[[#This Row],[VALOR/UN]]*Tabela13[[#This Row],[QUAN]]</f>
        <v>262.36</v>
      </c>
      <c r="AB1184" s="251">
        <f>IFERROR(Tabela13[[#This Row],[TOTAL]]/Tabela13[[#This Row],[Km Rodado]],"")</f>
        <v>1.2112202688728025E-3</v>
      </c>
    </row>
    <row r="1185" spans="1:28" hidden="1">
      <c r="A1185" s="30">
        <v>1864</v>
      </c>
      <c r="B1185" s="30" t="s">
        <v>1160</v>
      </c>
      <c r="C1185" s="30" t="s">
        <v>1197</v>
      </c>
      <c r="D1185" s="53">
        <v>45476</v>
      </c>
      <c r="F1185" s="7" t="s">
        <v>118</v>
      </c>
      <c r="G1185" s="1" t="s">
        <v>58</v>
      </c>
      <c r="H1185" s="1" t="s">
        <v>1444</v>
      </c>
      <c r="I1185" s="351" t="s">
        <v>165</v>
      </c>
      <c r="J1185" s="1">
        <v>1</v>
      </c>
      <c r="K1185" s="1">
        <v>15</v>
      </c>
      <c r="L1185" s="1" t="s">
        <v>22</v>
      </c>
      <c r="M1185" s="1" t="s">
        <v>75</v>
      </c>
      <c r="N1185" s="153" t="s">
        <v>926</v>
      </c>
      <c r="O1185" s="153" t="s">
        <v>1728</v>
      </c>
      <c r="P1185" s="153" t="s">
        <v>69</v>
      </c>
      <c r="Q1185" s="36" t="s">
        <v>77</v>
      </c>
      <c r="R1185" s="24" t="s">
        <v>1783</v>
      </c>
      <c r="S1185" s="47">
        <v>91980</v>
      </c>
      <c r="T1185" s="47"/>
      <c r="U1185" s="47"/>
      <c r="V1185" s="45" t="str">
        <f>IFERROR(IF(U1185-T1185 &lt;= 0, "", U1185-T1185), "")</f>
        <v/>
      </c>
      <c r="W1185" s="1" t="s">
        <v>333</v>
      </c>
      <c r="X1185" s="1" t="s">
        <v>155</v>
      </c>
      <c r="Y1185" s="258">
        <v>2395</v>
      </c>
      <c r="Z1185" s="233">
        <v>288.49</v>
      </c>
      <c r="AA1185" s="181">
        <f>Tabela13[[#This Row],[VALOR/UN]]*Tabela13[[#This Row],[QUAN]]</f>
        <v>288.49</v>
      </c>
      <c r="AB1185" s="251" t="str">
        <f>IFERROR(Tabela13[[#This Row],[TOTAL]]/Tabela13[[#This Row],[Km Rodado]],"")</f>
        <v/>
      </c>
    </row>
    <row r="1186" spans="1:28" hidden="1">
      <c r="A1186" s="30">
        <v>1865</v>
      </c>
      <c r="B1186" s="30" t="s">
        <v>1407</v>
      </c>
      <c r="C1186" s="30" t="s">
        <v>1197</v>
      </c>
      <c r="D1186" s="53">
        <v>45476</v>
      </c>
      <c r="F1186" s="7" t="s">
        <v>118</v>
      </c>
      <c r="G1186" s="1" t="s">
        <v>58</v>
      </c>
      <c r="H1186" s="1" t="s">
        <v>1444</v>
      </c>
      <c r="I1186" s="351" t="s">
        <v>165</v>
      </c>
      <c r="J1186" s="1">
        <v>1</v>
      </c>
      <c r="K1186" s="1">
        <v>15</v>
      </c>
      <c r="L1186" s="1" t="s">
        <v>22</v>
      </c>
      <c r="M1186" s="1" t="s">
        <v>75</v>
      </c>
      <c r="N1186" s="153" t="s">
        <v>926</v>
      </c>
      <c r="O1186" s="153" t="s">
        <v>1728</v>
      </c>
      <c r="P1186" s="153" t="s">
        <v>69</v>
      </c>
      <c r="Q1186" s="36" t="s">
        <v>77</v>
      </c>
      <c r="R1186" s="24" t="s">
        <v>1783</v>
      </c>
      <c r="S1186" s="47">
        <v>91980</v>
      </c>
      <c r="T1186" s="47"/>
      <c r="U1186" s="47"/>
      <c r="V1186" s="45" t="str">
        <f>IFERROR(IF(U1186-T1186 &lt;= 0, "", U1186-T1186), "")</f>
        <v/>
      </c>
      <c r="W1186" s="1" t="s">
        <v>333</v>
      </c>
      <c r="X1186" s="1" t="s">
        <v>155</v>
      </c>
      <c r="Y1186" s="258">
        <v>2395</v>
      </c>
      <c r="Z1186" s="233">
        <v>288.49</v>
      </c>
      <c r="AA1186" s="181">
        <f>Tabela13[[#This Row],[VALOR/UN]]*Tabela13[[#This Row],[QUAN]]</f>
        <v>288.49</v>
      </c>
      <c r="AB1186" s="251" t="str">
        <f>IFERROR(Tabela13[[#This Row],[TOTAL]]/Tabela13[[#This Row],[Km Rodado]],"")</f>
        <v/>
      </c>
    </row>
    <row r="1187" spans="1:28" hidden="1">
      <c r="A1187" s="30">
        <v>1866</v>
      </c>
      <c r="B1187" s="30" t="s">
        <v>1160</v>
      </c>
      <c r="C1187" s="30" t="s">
        <v>1197</v>
      </c>
      <c r="D1187" s="53">
        <v>45476</v>
      </c>
      <c r="F1187" s="7" t="s">
        <v>118</v>
      </c>
      <c r="G1187" s="1" t="s">
        <v>58</v>
      </c>
      <c r="H1187" s="1" t="s">
        <v>1444</v>
      </c>
      <c r="I1187" s="351" t="s">
        <v>165</v>
      </c>
      <c r="J1187" s="1">
        <v>1</v>
      </c>
      <c r="K1187" s="1">
        <v>15</v>
      </c>
      <c r="L1187" s="1" t="s">
        <v>24</v>
      </c>
      <c r="M1187" s="1" t="s">
        <v>75</v>
      </c>
      <c r="N1187" s="153" t="s">
        <v>926</v>
      </c>
      <c r="O1187" s="153" t="s">
        <v>1728</v>
      </c>
      <c r="P1187" s="153" t="s">
        <v>69</v>
      </c>
      <c r="Q1187" s="36" t="s">
        <v>77</v>
      </c>
      <c r="R1187" s="24" t="s">
        <v>1783</v>
      </c>
      <c r="S1187" s="47">
        <v>91980</v>
      </c>
      <c r="T1187" s="47"/>
      <c r="U1187" s="47"/>
      <c r="V1187" s="45" t="str">
        <f>IFERROR(IF(U1187-T1187 &lt;= 0, "", U1187-T1187), "")</f>
        <v/>
      </c>
      <c r="W1187" s="1" t="s">
        <v>333</v>
      </c>
      <c r="X1187" s="1" t="s">
        <v>155</v>
      </c>
      <c r="Y1187" s="258">
        <v>2395</v>
      </c>
      <c r="Z1187" s="233">
        <v>288.49</v>
      </c>
      <c r="AA1187" s="181">
        <f>Tabela13[[#This Row],[VALOR/UN]]*Tabela13[[#This Row],[QUAN]]</f>
        <v>288.49</v>
      </c>
      <c r="AB1187" s="251" t="str">
        <f>IFERROR(Tabela13[[#This Row],[TOTAL]]/Tabela13[[#This Row],[Km Rodado]],"")</f>
        <v/>
      </c>
    </row>
    <row r="1188" spans="1:28" hidden="1">
      <c r="A1188" s="30">
        <v>1867</v>
      </c>
      <c r="B1188" s="30" t="s">
        <v>1407</v>
      </c>
      <c r="C1188" s="30" t="s">
        <v>1197</v>
      </c>
      <c r="D1188" s="53">
        <v>45476</v>
      </c>
      <c r="F1188" s="7" t="s">
        <v>118</v>
      </c>
      <c r="G1188" s="1" t="s">
        <v>58</v>
      </c>
      <c r="H1188" s="1" t="s">
        <v>1444</v>
      </c>
      <c r="I1188" s="351" t="s">
        <v>165</v>
      </c>
      <c r="J1188" s="1">
        <v>1</v>
      </c>
      <c r="K1188" s="1">
        <v>15</v>
      </c>
      <c r="L1188" s="1" t="s">
        <v>24</v>
      </c>
      <c r="M1188" s="1" t="s">
        <v>75</v>
      </c>
      <c r="N1188" s="153" t="s">
        <v>926</v>
      </c>
      <c r="O1188" s="153" t="s">
        <v>1728</v>
      </c>
      <c r="P1188" s="153" t="s">
        <v>69</v>
      </c>
      <c r="Q1188" s="36" t="s">
        <v>77</v>
      </c>
      <c r="R1188" s="24" t="s">
        <v>1783</v>
      </c>
      <c r="S1188" s="47">
        <v>91980</v>
      </c>
      <c r="T1188" s="47"/>
      <c r="U1188" s="47"/>
      <c r="V1188" s="45" t="str">
        <f>IFERROR(IF(U1188-T1188 &lt;= 0, "", U1188-T1188), "")</f>
        <v/>
      </c>
      <c r="W1188" s="1" t="s">
        <v>333</v>
      </c>
      <c r="X1188" s="1" t="s">
        <v>155</v>
      </c>
      <c r="Y1188" s="258">
        <v>2395</v>
      </c>
      <c r="Z1188" s="233">
        <v>288.49</v>
      </c>
      <c r="AA1188" s="181">
        <f>Tabela13[[#This Row],[VALOR/UN]]*Tabela13[[#This Row],[QUAN]]</f>
        <v>288.49</v>
      </c>
      <c r="AB1188" s="251" t="str">
        <f>IFERROR(Tabela13[[#This Row],[TOTAL]]/Tabela13[[#This Row],[Km Rodado]],"")</f>
        <v/>
      </c>
    </row>
    <row r="1189" spans="1:28" hidden="1">
      <c r="A1189" s="30" t="s">
        <v>1784</v>
      </c>
      <c r="B1189" s="30" t="s">
        <v>1407</v>
      </c>
      <c r="C1189" s="30" t="s">
        <v>1197</v>
      </c>
      <c r="D1189" s="53">
        <v>45476</v>
      </c>
      <c r="F1189" s="7" t="s">
        <v>118</v>
      </c>
      <c r="G1189" s="1" t="s">
        <v>58</v>
      </c>
      <c r="H1189" s="1" t="s">
        <v>1444</v>
      </c>
      <c r="I1189" s="351" t="s">
        <v>165</v>
      </c>
      <c r="J1189" s="1">
        <v>1</v>
      </c>
      <c r="K1189" s="1">
        <v>15</v>
      </c>
      <c r="L1189" s="1" t="s">
        <v>22</v>
      </c>
      <c r="M1189" s="1" t="s">
        <v>75</v>
      </c>
      <c r="N1189" s="153" t="s">
        <v>926</v>
      </c>
      <c r="O1189" s="153" t="s">
        <v>1728</v>
      </c>
      <c r="P1189" s="153" t="s">
        <v>69</v>
      </c>
      <c r="Q1189" s="36" t="s">
        <v>77</v>
      </c>
      <c r="R1189" s="24" t="s">
        <v>1041</v>
      </c>
      <c r="S1189" s="47">
        <v>69230</v>
      </c>
      <c r="T1189" s="47"/>
      <c r="U1189" s="47"/>
      <c r="V1189" s="45" t="str">
        <f>IFERROR(IF(U1189-T1189 &lt;= 0, "", U1189-T1189), "")</f>
        <v/>
      </c>
      <c r="W1189" s="1" t="s">
        <v>333</v>
      </c>
      <c r="X1189" s="1" t="s">
        <v>155</v>
      </c>
      <c r="Y1189" s="258">
        <v>2395</v>
      </c>
      <c r="Z1189" s="233">
        <v>288.49</v>
      </c>
      <c r="AA1189" s="181">
        <f>Tabela13[[#This Row],[VALOR/UN]]*Tabela13[[#This Row],[QUAN]]</f>
        <v>288.49</v>
      </c>
      <c r="AB1189" s="251" t="str">
        <f>IFERROR(Tabela13[[#This Row],[TOTAL]]/Tabela13[[#This Row],[Km Rodado]],"")</f>
        <v/>
      </c>
    </row>
    <row r="1190" spans="1:28" hidden="1">
      <c r="A1190" s="30" t="s">
        <v>1785</v>
      </c>
      <c r="B1190" s="30" t="s">
        <v>1407</v>
      </c>
      <c r="C1190" s="30" t="s">
        <v>1197</v>
      </c>
      <c r="D1190" s="53">
        <v>45476</v>
      </c>
      <c r="F1190" s="7" t="s">
        <v>118</v>
      </c>
      <c r="G1190" s="1" t="s">
        <v>58</v>
      </c>
      <c r="H1190" s="1" t="s">
        <v>1444</v>
      </c>
      <c r="I1190" s="351" t="s">
        <v>165</v>
      </c>
      <c r="J1190" s="1">
        <v>1</v>
      </c>
      <c r="K1190" s="1">
        <v>15</v>
      </c>
      <c r="L1190" s="1" t="s">
        <v>22</v>
      </c>
      <c r="M1190" s="1" t="s">
        <v>75</v>
      </c>
      <c r="N1190" s="153" t="s">
        <v>926</v>
      </c>
      <c r="O1190" s="153" t="s">
        <v>1728</v>
      </c>
      <c r="P1190" s="153" t="s">
        <v>69</v>
      </c>
      <c r="Q1190" s="36" t="s">
        <v>77</v>
      </c>
      <c r="R1190" s="24" t="s">
        <v>1041</v>
      </c>
      <c r="S1190" s="47">
        <v>69230</v>
      </c>
      <c r="T1190" s="47"/>
      <c r="U1190" s="47"/>
      <c r="V1190" s="45" t="str">
        <f>IFERROR(IF(U1190-T1190 &lt;= 0, "", U1190-T1190), "")</f>
        <v/>
      </c>
      <c r="W1190" s="1" t="s">
        <v>333</v>
      </c>
      <c r="X1190" s="1" t="s">
        <v>155</v>
      </c>
      <c r="Y1190" s="258">
        <v>2395</v>
      </c>
      <c r="Z1190" s="233">
        <v>288.49</v>
      </c>
      <c r="AA1190" s="181">
        <f>Tabela13[[#This Row],[VALOR/UN]]*Tabela13[[#This Row],[QUAN]]</f>
        <v>288.49</v>
      </c>
      <c r="AB1190" s="251" t="str">
        <f>IFERROR(Tabela13[[#This Row],[TOTAL]]/Tabela13[[#This Row],[Km Rodado]],"")</f>
        <v/>
      </c>
    </row>
    <row r="1191" spans="1:28" hidden="1">
      <c r="A1191" s="30" t="s">
        <v>1786</v>
      </c>
      <c r="B1191" s="30" t="s">
        <v>1407</v>
      </c>
      <c r="C1191" s="30" t="s">
        <v>1197</v>
      </c>
      <c r="D1191" s="53">
        <v>45476</v>
      </c>
      <c r="F1191" s="7" t="s">
        <v>118</v>
      </c>
      <c r="G1191" s="1" t="s">
        <v>58</v>
      </c>
      <c r="H1191" s="1" t="s">
        <v>1444</v>
      </c>
      <c r="I1191" s="351" t="s">
        <v>165</v>
      </c>
      <c r="J1191" s="1">
        <v>1</v>
      </c>
      <c r="K1191" s="1">
        <v>15</v>
      </c>
      <c r="L1191" s="1" t="s">
        <v>24</v>
      </c>
      <c r="M1191" s="1" t="s">
        <v>75</v>
      </c>
      <c r="N1191" s="153" t="s">
        <v>926</v>
      </c>
      <c r="O1191" s="153" t="s">
        <v>1728</v>
      </c>
      <c r="P1191" s="153" t="s">
        <v>69</v>
      </c>
      <c r="Q1191" s="36" t="s">
        <v>77</v>
      </c>
      <c r="R1191" s="24" t="s">
        <v>1041</v>
      </c>
      <c r="S1191" s="47">
        <v>69230</v>
      </c>
      <c r="T1191" s="47"/>
      <c r="U1191" s="47"/>
      <c r="V1191" s="45" t="str">
        <f>IFERROR(IF(U1191-T1191 &lt;= 0, "", U1191-T1191), "")</f>
        <v/>
      </c>
      <c r="W1191" s="1" t="s">
        <v>333</v>
      </c>
      <c r="X1191" s="1" t="s">
        <v>155</v>
      </c>
      <c r="Y1191" s="258">
        <v>2395</v>
      </c>
      <c r="Z1191" s="233">
        <v>288.49</v>
      </c>
      <c r="AA1191" s="181">
        <f>Tabela13[[#This Row],[VALOR/UN]]*Tabela13[[#This Row],[QUAN]]</f>
        <v>288.49</v>
      </c>
      <c r="AB1191" s="251" t="str">
        <f>IFERROR(Tabela13[[#This Row],[TOTAL]]/Tabela13[[#This Row],[Km Rodado]],"")</f>
        <v/>
      </c>
    </row>
    <row r="1192" spans="1:28" hidden="1">
      <c r="A1192" s="30" t="s">
        <v>1787</v>
      </c>
      <c r="B1192" s="30" t="s">
        <v>1160</v>
      </c>
      <c r="C1192" s="30" t="s">
        <v>1197</v>
      </c>
      <c r="D1192" s="53">
        <v>45476</v>
      </c>
      <c r="F1192" s="7" t="s">
        <v>118</v>
      </c>
      <c r="G1192" s="1" t="s">
        <v>58</v>
      </c>
      <c r="H1192" s="1" t="s">
        <v>1444</v>
      </c>
      <c r="I1192" s="351" t="s">
        <v>165</v>
      </c>
      <c r="J1192" s="1">
        <v>1</v>
      </c>
      <c r="K1192" s="1">
        <v>15</v>
      </c>
      <c r="L1192" s="1" t="s">
        <v>24</v>
      </c>
      <c r="M1192" s="1" t="s">
        <v>75</v>
      </c>
      <c r="N1192" s="153" t="s">
        <v>926</v>
      </c>
      <c r="O1192" s="153" t="s">
        <v>1728</v>
      </c>
      <c r="P1192" s="153" t="s">
        <v>69</v>
      </c>
      <c r="Q1192" s="36" t="s">
        <v>77</v>
      </c>
      <c r="R1192" s="24" t="s">
        <v>1041</v>
      </c>
      <c r="S1192" s="47">
        <v>69230</v>
      </c>
      <c r="T1192" s="47"/>
      <c r="U1192" s="47"/>
      <c r="V1192" s="45" t="str">
        <f>IFERROR(IF(U1192-T1192 &lt;= 0, "", U1192-T1192), "")</f>
        <v/>
      </c>
      <c r="W1192" s="1" t="s">
        <v>333</v>
      </c>
      <c r="X1192" s="1" t="s">
        <v>155</v>
      </c>
      <c r="Y1192" s="258">
        <v>2395</v>
      </c>
      <c r="Z1192" s="233">
        <v>288.49</v>
      </c>
      <c r="AA1192" s="181">
        <f>Tabela13[[#This Row],[VALOR/UN]]*Tabela13[[#This Row],[QUAN]]</f>
        <v>288.49</v>
      </c>
      <c r="AB1192" s="251" t="str">
        <f>IFERROR(Tabela13[[#This Row],[TOTAL]]/Tabela13[[#This Row],[Km Rodado]],"")</f>
        <v/>
      </c>
    </row>
    <row r="1193" spans="1:28" hidden="1">
      <c r="A1193" s="30" t="s">
        <v>1788</v>
      </c>
      <c r="B1193" s="30" t="s">
        <v>1407</v>
      </c>
      <c r="C1193" s="30" t="s">
        <v>1197</v>
      </c>
      <c r="D1193" s="53">
        <v>45476</v>
      </c>
      <c r="F1193" s="7" t="s">
        <v>118</v>
      </c>
      <c r="G1193" s="1" t="s">
        <v>58</v>
      </c>
      <c r="H1193" s="1" t="s">
        <v>1268</v>
      </c>
      <c r="I1193" s="351" t="s">
        <v>80</v>
      </c>
      <c r="J1193" s="1">
        <v>1</v>
      </c>
      <c r="K1193" s="1">
        <v>15</v>
      </c>
      <c r="L1193" s="1" t="s">
        <v>22</v>
      </c>
      <c r="M1193" s="1" t="s">
        <v>75</v>
      </c>
      <c r="N1193" s="153" t="s">
        <v>926</v>
      </c>
      <c r="O1193" s="153" t="s">
        <v>1728</v>
      </c>
      <c r="P1193" s="153" t="s">
        <v>69</v>
      </c>
      <c r="Q1193" s="36" t="s">
        <v>77</v>
      </c>
      <c r="R1193" s="24" t="s">
        <v>1789</v>
      </c>
      <c r="S1193" s="47">
        <v>42373</v>
      </c>
      <c r="T1193" s="47">
        <v>42373</v>
      </c>
      <c r="U1193" s="47"/>
      <c r="V1193" s="45" t="str">
        <f>IFERROR(IF(U1193-T1193 &lt;= 0, "", U1193-T1193), "")</f>
        <v/>
      </c>
      <c r="W1193" s="1" t="s">
        <v>333</v>
      </c>
      <c r="X1193" s="1" t="s">
        <v>155</v>
      </c>
      <c r="Y1193" s="258">
        <v>2395</v>
      </c>
      <c r="Z1193" s="233">
        <v>288.49</v>
      </c>
      <c r="AA1193" s="181">
        <f>Tabela13[[#This Row],[VALOR/UN]]*Tabela13[[#This Row],[QUAN]]</f>
        <v>288.49</v>
      </c>
      <c r="AB1193" s="251" t="str">
        <f>IFERROR(Tabela13[[#This Row],[TOTAL]]/Tabela13[[#This Row],[Km Rodado]],"")</f>
        <v/>
      </c>
    </row>
    <row r="1194" spans="1:28" hidden="1">
      <c r="A1194" s="30" t="s">
        <v>1790</v>
      </c>
      <c r="B1194" s="30" t="s">
        <v>1407</v>
      </c>
      <c r="C1194" s="30" t="s">
        <v>1197</v>
      </c>
      <c r="D1194" s="53">
        <v>45476</v>
      </c>
      <c r="F1194" s="7" t="s">
        <v>118</v>
      </c>
      <c r="G1194" s="1" t="s">
        <v>58</v>
      </c>
      <c r="H1194" s="1" t="s">
        <v>1268</v>
      </c>
      <c r="I1194" s="351" t="s">
        <v>80</v>
      </c>
      <c r="J1194" s="1">
        <v>1</v>
      </c>
      <c r="K1194" s="1">
        <v>15</v>
      </c>
      <c r="L1194" s="1" t="s">
        <v>22</v>
      </c>
      <c r="M1194" s="1" t="s">
        <v>75</v>
      </c>
      <c r="N1194" s="153" t="s">
        <v>926</v>
      </c>
      <c r="O1194" s="153" t="s">
        <v>1728</v>
      </c>
      <c r="P1194" s="153" t="s">
        <v>69</v>
      </c>
      <c r="Q1194" s="36" t="s">
        <v>77</v>
      </c>
      <c r="R1194" s="24" t="s">
        <v>1789</v>
      </c>
      <c r="S1194" s="47">
        <v>42373</v>
      </c>
      <c r="T1194" s="47">
        <v>42373</v>
      </c>
      <c r="U1194" s="47"/>
      <c r="V1194" s="45" t="str">
        <f>IFERROR(IF(U1194-T1194 &lt;= 0, "", U1194-T1194), "")</f>
        <v/>
      </c>
      <c r="W1194" s="1" t="s">
        <v>333</v>
      </c>
      <c r="X1194" s="1" t="s">
        <v>155</v>
      </c>
      <c r="Y1194" s="258">
        <v>2395</v>
      </c>
      <c r="Z1194" s="233">
        <v>288.49</v>
      </c>
      <c r="AA1194" s="181">
        <f>Tabela13[[#This Row],[VALOR/UN]]*Tabela13[[#This Row],[QUAN]]</f>
        <v>288.49</v>
      </c>
      <c r="AB1194" s="251" t="str">
        <f>IFERROR(Tabela13[[#This Row],[TOTAL]]/Tabela13[[#This Row],[Km Rodado]],"")</f>
        <v/>
      </c>
    </row>
    <row r="1195" spans="1:28" hidden="1">
      <c r="A1195" s="30">
        <v>1863</v>
      </c>
      <c r="B1195" s="30" t="s">
        <v>1407</v>
      </c>
      <c r="C1195" s="30" t="s">
        <v>1197</v>
      </c>
      <c r="D1195" s="53">
        <v>45476</v>
      </c>
      <c r="F1195" s="7" t="s">
        <v>118</v>
      </c>
      <c r="G1195" s="1" t="s">
        <v>58</v>
      </c>
      <c r="H1195" s="1" t="s">
        <v>1268</v>
      </c>
      <c r="I1195" s="351" t="s">
        <v>80</v>
      </c>
      <c r="J1195" s="1">
        <v>1</v>
      </c>
      <c r="K1195" s="1">
        <v>15</v>
      </c>
      <c r="L1195" s="1" t="s">
        <v>24</v>
      </c>
      <c r="M1195" s="1" t="s">
        <v>75</v>
      </c>
      <c r="N1195" s="153" t="s">
        <v>926</v>
      </c>
      <c r="O1195" s="153" t="s">
        <v>1728</v>
      </c>
      <c r="P1195" s="153" t="s">
        <v>69</v>
      </c>
      <c r="Q1195" s="36" t="s">
        <v>77</v>
      </c>
      <c r="R1195" s="24" t="s">
        <v>1789</v>
      </c>
      <c r="S1195" s="47">
        <v>42373</v>
      </c>
      <c r="T1195" s="47">
        <v>42373</v>
      </c>
      <c r="U1195" s="47"/>
      <c r="V1195" s="45" t="str">
        <f>IFERROR(IF(U1195-T1195 &lt;= 0, "", U1195-T1195), "")</f>
        <v/>
      </c>
      <c r="W1195" s="1" t="s">
        <v>333</v>
      </c>
      <c r="X1195" s="1" t="s">
        <v>155</v>
      </c>
      <c r="Y1195" s="258">
        <v>2395</v>
      </c>
      <c r="Z1195" s="233">
        <v>288.49</v>
      </c>
      <c r="AA1195" s="181">
        <f>Tabela13[[#This Row],[VALOR/UN]]*Tabela13[[#This Row],[QUAN]]</f>
        <v>288.49</v>
      </c>
      <c r="AB1195" s="251" t="str">
        <f>IFERROR(Tabela13[[#This Row],[TOTAL]]/Tabela13[[#This Row],[Km Rodado]],"")</f>
        <v/>
      </c>
    </row>
    <row r="1196" spans="1:28" hidden="1">
      <c r="A1196" s="30">
        <v>1864</v>
      </c>
      <c r="B1196" s="30" t="s">
        <v>1407</v>
      </c>
      <c r="C1196" s="30" t="s">
        <v>1197</v>
      </c>
      <c r="D1196" s="53">
        <v>45476</v>
      </c>
      <c r="F1196" s="7" t="s">
        <v>118</v>
      </c>
      <c r="G1196" s="1" t="s">
        <v>58</v>
      </c>
      <c r="H1196" s="1" t="s">
        <v>1268</v>
      </c>
      <c r="I1196" s="351" t="s">
        <v>80</v>
      </c>
      <c r="J1196" s="1">
        <v>1</v>
      </c>
      <c r="K1196" s="1">
        <v>15</v>
      </c>
      <c r="L1196" s="1" t="s">
        <v>24</v>
      </c>
      <c r="M1196" s="1" t="s">
        <v>75</v>
      </c>
      <c r="N1196" s="153" t="s">
        <v>926</v>
      </c>
      <c r="O1196" s="153" t="s">
        <v>1728</v>
      </c>
      <c r="P1196" s="153" t="s">
        <v>69</v>
      </c>
      <c r="Q1196" s="36" t="s">
        <v>77</v>
      </c>
      <c r="R1196" s="24" t="s">
        <v>1789</v>
      </c>
      <c r="S1196" s="47">
        <v>42373</v>
      </c>
      <c r="T1196" s="47">
        <v>42373</v>
      </c>
      <c r="U1196" s="47"/>
      <c r="V1196" s="45" t="str">
        <f>IFERROR(IF(U1196-T1196 &lt;= 0, "", U1196-T1196), "")</f>
        <v/>
      </c>
      <c r="W1196" s="1" t="s">
        <v>333</v>
      </c>
      <c r="X1196" s="1" t="s">
        <v>155</v>
      </c>
      <c r="Y1196" s="258">
        <v>2395</v>
      </c>
      <c r="Z1196" s="233">
        <v>288.49</v>
      </c>
      <c r="AA1196" s="181">
        <f>Tabela13[[#This Row],[VALOR/UN]]*Tabela13[[#This Row],[QUAN]]</f>
        <v>288.49</v>
      </c>
      <c r="AB1196" s="251" t="str">
        <f>IFERROR(Tabela13[[#This Row],[TOTAL]]/Tabela13[[#This Row],[Km Rodado]],"")</f>
        <v/>
      </c>
    </row>
    <row r="1197" spans="1:28" hidden="1">
      <c r="A1197" s="30" t="s">
        <v>1791</v>
      </c>
      <c r="B1197" s="30" t="s">
        <v>1407</v>
      </c>
      <c r="C1197" s="30" t="s">
        <v>1197</v>
      </c>
      <c r="D1197" s="53">
        <v>45476</v>
      </c>
      <c r="F1197" s="7" t="s">
        <v>118</v>
      </c>
      <c r="G1197" s="1" t="s">
        <v>58</v>
      </c>
      <c r="H1197" s="1" t="s">
        <v>1268</v>
      </c>
      <c r="I1197" s="351" t="s">
        <v>104</v>
      </c>
      <c r="J1197" s="1">
        <v>1</v>
      </c>
      <c r="K1197" s="1">
        <v>15</v>
      </c>
      <c r="L1197" s="1" t="s">
        <v>22</v>
      </c>
      <c r="M1197" s="1" t="s">
        <v>75</v>
      </c>
      <c r="N1197" s="153" t="s">
        <v>926</v>
      </c>
      <c r="O1197" s="153" t="s">
        <v>1728</v>
      </c>
      <c r="P1197" s="153" t="s">
        <v>69</v>
      </c>
      <c r="Q1197" s="36" t="s">
        <v>77</v>
      </c>
      <c r="R1197" s="24" t="s">
        <v>1421</v>
      </c>
      <c r="S1197" s="47">
        <v>77100</v>
      </c>
      <c r="T1197" s="47"/>
      <c r="U1197" s="47"/>
      <c r="V1197" s="45" t="str">
        <f>IFERROR(IF(U1197-T1197 &lt;= 0, "", U1197-T1197), "")</f>
        <v/>
      </c>
      <c r="W1197" s="1" t="s">
        <v>333</v>
      </c>
      <c r="X1197" s="1" t="s">
        <v>155</v>
      </c>
      <c r="Y1197" s="258">
        <v>2395</v>
      </c>
      <c r="Z1197" s="233">
        <v>288.49</v>
      </c>
      <c r="AA1197" s="181">
        <f>Tabela13[[#This Row],[VALOR/UN]]*Tabela13[[#This Row],[QUAN]]</f>
        <v>288.49</v>
      </c>
      <c r="AB1197" s="251" t="str">
        <f>IFERROR(Tabela13[[#This Row],[TOTAL]]/Tabela13[[#This Row],[Km Rodado]],"")</f>
        <v/>
      </c>
    </row>
    <row r="1198" spans="1:28" hidden="1">
      <c r="A1198" s="30">
        <v>1870</v>
      </c>
      <c r="B1198" s="30" t="s">
        <v>1407</v>
      </c>
      <c r="C1198" s="30" t="s">
        <v>1197</v>
      </c>
      <c r="D1198" s="53">
        <v>45476</v>
      </c>
      <c r="F1198" s="7" t="s">
        <v>118</v>
      </c>
      <c r="G1198" s="1" t="s">
        <v>58</v>
      </c>
      <c r="H1198" s="1" t="s">
        <v>1268</v>
      </c>
      <c r="I1198" s="351" t="s">
        <v>104</v>
      </c>
      <c r="J1198" s="1">
        <v>1</v>
      </c>
      <c r="K1198" s="1">
        <v>15</v>
      </c>
      <c r="L1198" s="1" t="s">
        <v>22</v>
      </c>
      <c r="M1198" s="1" t="s">
        <v>75</v>
      </c>
      <c r="N1198" s="153" t="s">
        <v>926</v>
      </c>
      <c r="O1198" s="153" t="s">
        <v>1728</v>
      </c>
      <c r="P1198" s="153" t="s">
        <v>69</v>
      </c>
      <c r="Q1198" s="36" t="s">
        <v>77</v>
      </c>
      <c r="R1198" s="24" t="s">
        <v>1421</v>
      </c>
      <c r="S1198" s="47">
        <v>77100</v>
      </c>
      <c r="T1198" s="47"/>
      <c r="U1198" s="47"/>
      <c r="V1198" s="45" t="str">
        <f>IFERROR(IF(U1198-T1198 &lt;= 0, "", U1198-T1198), "")</f>
        <v/>
      </c>
      <c r="W1198" s="1" t="s">
        <v>333</v>
      </c>
      <c r="X1198" s="1" t="s">
        <v>155</v>
      </c>
      <c r="Y1198" s="258">
        <v>2395</v>
      </c>
      <c r="Z1198" s="233">
        <v>288.49</v>
      </c>
      <c r="AA1198" s="181">
        <f>Tabela13[[#This Row],[VALOR/UN]]*Tabela13[[#This Row],[QUAN]]</f>
        <v>288.49</v>
      </c>
      <c r="AB1198" s="251" t="str">
        <f>IFERROR(Tabela13[[#This Row],[TOTAL]]/Tabela13[[#This Row],[Km Rodado]],"")</f>
        <v/>
      </c>
    </row>
    <row r="1199" spans="1:28" hidden="1">
      <c r="A1199" s="30">
        <v>1871</v>
      </c>
      <c r="B1199" s="30" t="s">
        <v>1407</v>
      </c>
      <c r="C1199" s="30" t="s">
        <v>1197</v>
      </c>
      <c r="D1199" s="53">
        <v>45476</v>
      </c>
      <c r="F1199" s="7" t="s">
        <v>118</v>
      </c>
      <c r="G1199" s="1" t="s">
        <v>58</v>
      </c>
      <c r="H1199" s="1" t="s">
        <v>1268</v>
      </c>
      <c r="I1199" s="351" t="s">
        <v>104</v>
      </c>
      <c r="J1199" s="1">
        <v>1</v>
      </c>
      <c r="K1199" s="1">
        <v>15</v>
      </c>
      <c r="L1199" s="1" t="s">
        <v>24</v>
      </c>
      <c r="M1199" s="1" t="s">
        <v>75</v>
      </c>
      <c r="N1199" s="153" t="s">
        <v>926</v>
      </c>
      <c r="O1199" s="153" t="s">
        <v>1728</v>
      </c>
      <c r="P1199" s="153" t="s">
        <v>69</v>
      </c>
      <c r="Q1199" s="36" t="s">
        <v>77</v>
      </c>
      <c r="R1199" s="24" t="s">
        <v>1421</v>
      </c>
      <c r="S1199" s="47">
        <v>77100</v>
      </c>
      <c r="T1199" s="47"/>
      <c r="U1199" s="47"/>
      <c r="V1199" s="45" t="str">
        <f>IFERROR(IF(U1199-T1199 &lt;= 0, "", U1199-T1199), "")</f>
        <v/>
      </c>
      <c r="W1199" s="1" t="s">
        <v>333</v>
      </c>
      <c r="X1199" s="1" t="s">
        <v>155</v>
      </c>
      <c r="Y1199" s="258">
        <v>2395</v>
      </c>
      <c r="Z1199" s="233">
        <v>288.49</v>
      </c>
      <c r="AA1199" s="181">
        <f>Tabela13[[#This Row],[VALOR/UN]]*Tabela13[[#This Row],[QUAN]]</f>
        <v>288.49</v>
      </c>
      <c r="AB1199" s="251" t="str">
        <f>IFERROR(Tabela13[[#This Row],[TOTAL]]/Tabela13[[#This Row],[Km Rodado]],"")</f>
        <v/>
      </c>
    </row>
    <row r="1200" spans="1:28" hidden="1">
      <c r="A1200" s="30">
        <v>1872</v>
      </c>
      <c r="B1200" s="30" t="s">
        <v>1407</v>
      </c>
      <c r="C1200" s="30" t="s">
        <v>1197</v>
      </c>
      <c r="D1200" s="53">
        <v>45476</v>
      </c>
      <c r="F1200" s="7" t="s">
        <v>118</v>
      </c>
      <c r="G1200" s="1" t="s">
        <v>58</v>
      </c>
      <c r="H1200" s="1" t="s">
        <v>1268</v>
      </c>
      <c r="I1200" s="351" t="s">
        <v>104</v>
      </c>
      <c r="J1200" s="1">
        <v>1</v>
      </c>
      <c r="K1200" s="1">
        <v>15</v>
      </c>
      <c r="L1200" s="1" t="s">
        <v>24</v>
      </c>
      <c r="M1200" s="1" t="s">
        <v>75</v>
      </c>
      <c r="N1200" s="153" t="s">
        <v>926</v>
      </c>
      <c r="O1200" s="153" t="s">
        <v>1728</v>
      </c>
      <c r="P1200" s="153" t="s">
        <v>69</v>
      </c>
      <c r="Q1200" s="36" t="s">
        <v>77</v>
      </c>
      <c r="R1200" s="24" t="s">
        <v>1421</v>
      </c>
      <c r="S1200" s="47">
        <v>77100</v>
      </c>
      <c r="T1200" s="47"/>
      <c r="U1200" s="47"/>
      <c r="V1200" s="45" t="str">
        <f>IFERROR(IF(U1200-T1200 &lt;= 0, "", U1200-T1200), "")</f>
        <v/>
      </c>
      <c r="W1200" s="1" t="s">
        <v>333</v>
      </c>
      <c r="X1200" s="1" t="s">
        <v>155</v>
      </c>
      <c r="Y1200" s="258">
        <v>2395</v>
      </c>
      <c r="Z1200" s="233">
        <v>288.49</v>
      </c>
      <c r="AA1200" s="181">
        <f>Tabela13[[#This Row],[VALOR/UN]]*Tabela13[[#This Row],[QUAN]]</f>
        <v>288.49</v>
      </c>
      <c r="AB1200" s="251" t="str">
        <f>IFERROR(Tabela13[[#This Row],[TOTAL]]/Tabela13[[#This Row],[Km Rodado]],"")</f>
        <v/>
      </c>
    </row>
    <row r="1201" spans="1:28" hidden="1">
      <c r="A1201" s="30" t="s">
        <v>1792</v>
      </c>
      <c r="B1201" s="30" t="s">
        <v>1316</v>
      </c>
      <c r="C1201" s="30" t="s">
        <v>1197</v>
      </c>
      <c r="D1201" s="53">
        <v>45476</v>
      </c>
      <c r="F1201" s="7" t="s">
        <v>118</v>
      </c>
      <c r="G1201" s="1" t="s">
        <v>58</v>
      </c>
      <c r="H1201" s="1" t="s">
        <v>1444</v>
      </c>
      <c r="I1201" s="351" t="s">
        <v>165</v>
      </c>
      <c r="J1201" s="1">
        <v>1</v>
      </c>
      <c r="K1201" s="1">
        <v>16</v>
      </c>
      <c r="L1201" s="1" t="s">
        <v>22</v>
      </c>
      <c r="M1201" s="1" t="s">
        <v>60</v>
      </c>
      <c r="N1201" s="153" t="s">
        <v>85</v>
      </c>
      <c r="O1201" s="153" t="s">
        <v>86</v>
      </c>
      <c r="P1201" s="153" t="s">
        <v>69</v>
      </c>
      <c r="Q1201" s="36" t="s">
        <v>1008</v>
      </c>
      <c r="R1201" s="24" t="s">
        <v>1603</v>
      </c>
      <c r="S1201" s="47">
        <v>29730</v>
      </c>
      <c r="T1201" s="47"/>
      <c r="U1201" s="47"/>
      <c r="V1201" s="45" t="str">
        <f>IFERROR(IF(U1201-T1201 &lt;= 0, "", U1201-T1201), "")</f>
        <v/>
      </c>
      <c r="W1201" s="1" t="s">
        <v>333</v>
      </c>
      <c r="X1201" s="1" t="s">
        <v>155</v>
      </c>
      <c r="Y1201" s="345" t="s">
        <v>1793</v>
      </c>
      <c r="Z1201" s="233">
        <v>673.58</v>
      </c>
      <c r="AA1201" s="181">
        <f>Tabela13[[#This Row],[VALOR/UN]]*Tabela13[[#This Row],[QUAN]]</f>
        <v>673.58</v>
      </c>
      <c r="AB1201" s="251" t="str">
        <f>IFERROR(Tabela13[[#This Row],[TOTAL]]/Tabela13[[#This Row],[Km Rodado]],"")</f>
        <v/>
      </c>
    </row>
    <row r="1202" spans="1:28" hidden="1">
      <c r="A1202" s="30" t="s">
        <v>1794</v>
      </c>
      <c r="B1202" s="30" t="s">
        <v>1316</v>
      </c>
      <c r="C1202" s="30" t="s">
        <v>1197</v>
      </c>
      <c r="D1202" s="53">
        <v>45476</v>
      </c>
      <c r="F1202" s="7" t="s">
        <v>118</v>
      </c>
      <c r="G1202" s="1" t="s">
        <v>58</v>
      </c>
      <c r="H1202" s="1" t="s">
        <v>1444</v>
      </c>
      <c r="I1202" s="351" t="s">
        <v>165</v>
      </c>
      <c r="J1202" s="1">
        <v>1</v>
      </c>
      <c r="K1202" s="1">
        <v>16</v>
      </c>
      <c r="L1202" s="1" t="s">
        <v>22</v>
      </c>
      <c r="M1202" s="1" t="s">
        <v>60</v>
      </c>
      <c r="N1202" s="153" t="s">
        <v>85</v>
      </c>
      <c r="O1202" s="153" t="s">
        <v>86</v>
      </c>
      <c r="P1202" s="153" t="s">
        <v>69</v>
      </c>
      <c r="Q1202" s="36" t="s">
        <v>1008</v>
      </c>
      <c r="R1202" s="24" t="s">
        <v>1603</v>
      </c>
      <c r="S1202" s="47">
        <v>29730</v>
      </c>
      <c r="T1202" s="47"/>
      <c r="U1202" s="47"/>
      <c r="V1202" s="45" t="str">
        <f>IFERROR(IF(U1202-T1202 &lt;= 0, "", U1202-T1202), "")</f>
        <v/>
      </c>
      <c r="W1202" s="1" t="s">
        <v>333</v>
      </c>
      <c r="X1202" s="1" t="s">
        <v>155</v>
      </c>
      <c r="Y1202" s="345" t="s">
        <v>1793</v>
      </c>
      <c r="Z1202" s="233">
        <v>673.58</v>
      </c>
      <c r="AA1202" s="181">
        <f>Tabela13[[#This Row],[VALOR/UN]]*Tabela13[[#This Row],[QUAN]]</f>
        <v>673.58</v>
      </c>
      <c r="AB1202" s="251" t="str">
        <f>IFERROR(Tabela13[[#This Row],[TOTAL]]/Tabela13[[#This Row],[Km Rodado]],"")</f>
        <v/>
      </c>
    </row>
    <row r="1203" spans="1:28" hidden="1">
      <c r="A1203" s="30" t="s">
        <v>1795</v>
      </c>
      <c r="B1203" s="30" t="s">
        <v>1316</v>
      </c>
      <c r="C1203" s="30" t="s">
        <v>1197</v>
      </c>
      <c r="D1203" s="53">
        <v>45476</v>
      </c>
      <c r="F1203" s="7" t="s">
        <v>118</v>
      </c>
      <c r="G1203" s="1" t="s">
        <v>58</v>
      </c>
      <c r="H1203" s="1" t="s">
        <v>1444</v>
      </c>
      <c r="I1203" s="351" t="s">
        <v>165</v>
      </c>
      <c r="J1203" s="1">
        <v>1</v>
      </c>
      <c r="K1203" s="1">
        <v>16</v>
      </c>
      <c r="L1203" s="1" t="s">
        <v>24</v>
      </c>
      <c r="M1203" s="1" t="s">
        <v>60</v>
      </c>
      <c r="N1203" s="153" t="s">
        <v>85</v>
      </c>
      <c r="O1203" s="153" t="s">
        <v>86</v>
      </c>
      <c r="P1203" s="153" t="s">
        <v>69</v>
      </c>
      <c r="Q1203" s="36" t="s">
        <v>1008</v>
      </c>
      <c r="R1203" s="24" t="s">
        <v>1603</v>
      </c>
      <c r="S1203" s="47">
        <v>29730</v>
      </c>
      <c r="T1203" s="47"/>
      <c r="U1203" s="47"/>
      <c r="V1203" s="45" t="str">
        <f>IFERROR(IF(U1203-T1203 &lt;= 0, "", U1203-T1203), "")</f>
        <v/>
      </c>
      <c r="W1203" s="1" t="s">
        <v>333</v>
      </c>
      <c r="X1203" s="1" t="s">
        <v>155</v>
      </c>
      <c r="Y1203" s="345" t="s">
        <v>1779</v>
      </c>
      <c r="Z1203" s="233">
        <v>673.58</v>
      </c>
      <c r="AA1203" s="181">
        <f>Tabela13[[#This Row],[VALOR/UN]]*Tabela13[[#This Row],[QUAN]]</f>
        <v>673.58</v>
      </c>
      <c r="AB1203" s="251" t="str">
        <f>IFERROR(Tabela13[[#This Row],[TOTAL]]/Tabela13[[#This Row],[Km Rodado]],"")</f>
        <v/>
      </c>
    </row>
    <row r="1204" spans="1:28" hidden="1">
      <c r="A1204" s="30" t="s">
        <v>1796</v>
      </c>
      <c r="B1204" s="30" t="s">
        <v>1316</v>
      </c>
      <c r="C1204" s="30" t="s">
        <v>1197</v>
      </c>
      <c r="D1204" s="53">
        <v>45476</v>
      </c>
      <c r="F1204" s="7" t="s">
        <v>118</v>
      </c>
      <c r="G1204" s="1" t="s">
        <v>58</v>
      </c>
      <c r="H1204" s="1" t="s">
        <v>1444</v>
      </c>
      <c r="I1204" s="351" t="s">
        <v>165</v>
      </c>
      <c r="J1204" s="1">
        <v>1</v>
      </c>
      <c r="K1204" s="1">
        <v>16</v>
      </c>
      <c r="L1204" s="1" t="s">
        <v>24</v>
      </c>
      <c r="M1204" s="1" t="s">
        <v>60</v>
      </c>
      <c r="N1204" s="153" t="s">
        <v>85</v>
      </c>
      <c r="O1204" s="153" t="s">
        <v>86</v>
      </c>
      <c r="P1204" s="153" t="s">
        <v>69</v>
      </c>
      <c r="Q1204" s="36" t="s">
        <v>1008</v>
      </c>
      <c r="R1204" s="24" t="s">
        <v>1603</v>
      </c>
      <c r="S1204" s="47">
        <v>29730</v>
      </c>
      <c r="T1204" s="47"/>
      <c r="U1204" s="47"/>
      <c r="V1204" s="45" t="str">
        <f>IFERROR(IF(U1204-T1204 &lt;= 0, "", U1204-T1204), "")</f>
        <v/>
      </c>
      <c r="W1204" s="1" t="s">
        <v>333</v>
      </c>
      <c r="X1204" s="1" t="s">
        <v>155</v>
      </c>
      <c r="Y1204" s="345" t="s">
        <v>1779</v>
      </c>
      <c r="Z1204" s="233">
        <v>673.58</v>
      </c>
      <c r="AA1204" s="181">
        <f>Tabela13[[#This Row],[VALOR/UN]]*Tabela13[[#This Row],[QUAN]]</f>
        <v>673.58</v>
      </c>
      <c r="AB1204" s="251" t="str">
        <f>IFERROR(Tabela13[[#This Row],[TOTAL]]/Tabela13[[#This Row],[Km Rodado]],"")</f>
        <v/>
      </c>
    </row>
    <row r="1205" spans="1:28" hidden="1">
      <c r="A1205" s="30">
        <v>1883</v>
      </c>
      <c r="B1205" s="30" t="s">
        <v>1797</v>
      </c>
      <c r="C1205" s="30" t="s">
        <v>1197</v>
      </c>
      <c r="D1205" s="53">
        <v>45476</v>
      </c>
      <c r="F1205" s="7" t="s">
        <v>118</v>
      </c>
      <c r="G1205" s="1" t="s">
        <v>58</v>
      </c>
      <c r="H1205" s="1" t="s">
        <v>1268</v>
      </c>
      <c r="I1205" s="351" t="s">
        <v>66</v>
      </c>
      <c r="J1205" s="1">
        <v>1</v>
      </c>
      <c r="K1205" s="1">
        <v>16</v>
      </c>
      <c r="L1205" s="1" t="s">
        <v>24</v>
      </c>
      <c r="M1205" s="1" t="s">
        <v>143</v>
      </c>
      <c r="N1205" s="153" t="s">
        <v>85</v>
      </c>
      <c r="O1205" s="153" t="s">
        <v>86</v>
      </c>
      <c r="P1205" s="153" t="s">
        <v>69</v>
      </c>
      <c r="Q1205" s="1" t="s">
        <v>144</v>
      </c>
      <c r="R1205" s="24" t="s">
        <v>1776</v>
      </c>
      <c r="S1205" s="47">
        <v>28120</v>
      </c>
      <c r="T1205" s="47"/>
      <c r="U1205" s="47"/>
      <c r="V1205" s="45" t="str">
        <f>IFERROR(IF(U1205-T1205 &lt;= 0, "", U1205-T1205), "")</f>
        <v/>
      </c>
      <c r="W1205" s="1" t="s">
        <v>333</v>
      </c>
      <c r="X1205" s="1" t="s">
        <v>155</v>
      </c>
      <c r="Y1205" s="345" t="s">
        <v>1798</v>
      </c>
      <c r="Z1205" s="233">
        <v>859.61</v>
      </c>
      <c r="AA1205" s="181">
        <f>Tabela13[[#This Row],[VALOR/UN]]*Tabela13[[#This Row],[QUAN]]</f>
        <v>859.61</v>
      </c>
      <c r="AB1205" s="251" t="str">
        <f>IFERROR(Tabela13[[#This Row],[TOTAL]]/Tabela13[[#This Row],[Km Rodado]],"")</f>
        <v/>
      </c>
    </row>
    <row r="1206" spans="1:28" hidden="1">
      <c r="A1206" s="30">
        <v>1884</v>
      </c>
      <c r="B1206" s="30" t="s">
        <v>1797</v>
      </c>
      <c r="C1206" s="30" t="s">
        <v>1197</v>
      </c>
      <c r="D1206" s="53">
        <v>45476</v>
      </c>
      <c r="F1206" s="7" t="s">
        <v>118</v>
      </c>
      <c r="G1206" s="1" t="s">
        <v>58</v>
      </c>
      <c r="H1206" s="1" t="s">
        <v>1268</v>
      </c>
      <c r="I1206" s="351" t="s">
        <v>66</v>
      </c>
      <c r="J1206" s="1">
        <v>1</v>
      </c>
      <c r="K1206" s="1">
        <v>16</v>
      </c>
      <c r="L1206" s="1" t="s">
        <v>24</v>
      </c>
      <c r="M1206" s="1" t="s">
        <v>143</v>
      </c>
      <c r="N1206" s="153" t="s">
        <v>85</v>
      </c>
      <c r="O1206" s="153" t="s">
        <v>86</v>
      </c>
      <c r="P1206" s="153" t="s">
        <v>69</v>
      </c>
      <c r="Q1206" s="1" t="s">
        <v>144</v>
      </c>
      <c r="R1206" s="24" t="s">
        <v>1776</v>
      </c>
      <c r="S1206" s="47">
        <v>28120</v>
      </c>
      <c r="T1206" s="47"/>
      <c r="U1206" s="47"/>
      <c r="V1206" s="45" t="str">
        <f>IFERROR(IF(U1206-T1206 &lt;= 0, "", U1206-T1206), "")</f>
        <v/>
      </c>
      <c r="W1206" s="1" t="s">
        <v>333</v>
      </c>
      <c r="X1206" s="1" t="s">
        <v>155</v>
      </c>
      <c r="Y1206" s="345" t="s">
        <v>1798</v>
      </c>
      <c r="Z1206" s="233">
        <v>859.61</v>
      </c>
      <c r="AA1206" s="181">
        <f>Tabela13[[#This Row],[VALOR/UN]]*Tabela13[[#This Row],[QUAN]]</f>
        <v>859.61</v>
      </c>
      <c r="AB1206" s="251" t="str">
        <f>IFERROR(Tabela13[[#This Row],[TOTAL]]/Tabela13[[#This Row],[Km Rodado]],"")</f>
        <v/>
      </c>
    </row>
    <row r="1207" spans="1:28" hidden="1">
      <c r="A1207" s="30" t="s">
        <v>1799</v>
      </c>
      <c r="B1207" s="30" t="s">
        <v>830</v>
      </c>
      <c r="C1207" s="30" t="s">
        <v>1197</v>
      </c>
      <c r="D1207" s="53">
        <v>45477</v>
      </c>
      <c r="E1207" s="53">
        <v>45477</v>
      </c>
      <c r="F1207" s="7" t="s">
        <v>118</v>
      </c>
      <c r="G1207" s="1" t="s">
        <v>58</v>
      </c>
      <c r="H1207" s="1" t="s">
        <v>1268</v>
      </c>
      <c r="I1207" s="351" t="s">
        <v>80</v>
      </c>
      <c r="J1207" s="1">
        <v>1</v>
      </c>
      <c r="K1207" s="1" t="s">
        <v>39</v>
      </c>
      <c r="L1207" s="1" t="s">
        <v>594</v>
      </c>
      <c r="M1207" s="159" t="s">
        <v>595</v>
      </c>
      <c r="N1207" s="1" t="s">
        <v>978</v>
      </c>
      <c r="O1207" s="1" t="s">
        <v>983</v>
      </c>
      <c r="P1207" s="1" t="s">
        <v>62</v>
      </c>
      <c r="Q1207" s="1" t="s">
        <v>1241</v>
      </c>
      <c r="R1207" s="158" t="s">
        <v>1800</v>
      </c>
      <c r="S1207" s="47">
        <v>238996</v>
      </c>
      <c r="T1207" s="47">
        <v>238996</v>
      </c>
      <c r="U1207" s="45">
        <v>277411</v>
      </c>
      <c r="V1207" s="45">
        <f>IFERROR(IF(U1207-T1207 &lt;= 0, "", U1207-T1207), "")</f>
        <v>38415</v>
      </c>
      <c r="W1207" s="1" t="s">
        <v>333</v>
      </c>
      <c r="X1207" s="1" t="s">
        <v>599</v>
      </c>
      <c r="Y1207" s="345" t="s">
        <v>1801</v>
      </c>
      <c r="Z1207" s="233">
        <v>180</v>
      </c>
      <c r="AA1207" s="181">
        <f>Tabela13[[#This Row],[VALOR/UN]]*Tabela13[[#This Row],[QUAN]]</f>
        <v>180</v>
      </c>
      <c r="AB1207" s="251">
        <f>IFERROR(Tabela13[[#This Row],[TOTAL]]/Tabela13[[#This Row],[Km Rodado]],"")</f>
        <v>4.6856696602889493E-3</v>
      </c>
    </row>
    <row r="1208" spans="1:28" hidden="1">
      <c r="A1208" s="30" t="s">
        <v>762</v>
      </c>
      <c r="B1208" s="30" t="s">
        <v>830</v>
      </c>
      <c r="C1208" s="30" t="s">
        <v>1197</v>
      </c>
      <c r="D1208" s="53">
        <v>45477</v>
      </c>
      <c r="E1208" s="53">
        <v>45477</v>
      </c>
      <c r="F1208" s="7" t="s">
        <v>118</v>
      </c>
      <c r="G1208" s="1" t="s">
        <v>58</v>
      </c>
      <c r="H1208" s="1" t="s">
        <v>1268</v>
      </c>
      <c r="I1208" s="351" t="s">
        <v>80</v>
      </c>
      <c r="J1208" s="1">
        <v>1</v>
      </c>
      <c r="K1208" s="1" t="s">
        <v>39</v>
      </c>
      <c r="L1208" s="1" t="s">
        <v>594</v>
      </c>
      <c r="M1208" s="159" t="s">
        <v>595</v>
      </c>
      <c r="N1208" s="1" t="s">
        <v>978</v>
      </c>
      <c r="O1208" s="1" t="s">
        <v>983</v>
      </c>
      <c r="P1208" s="1" t="s">
        <v>62</v>
      </c>
      <c r="Q1208" s="1" t="s">
        <v>1241</v>
      </c>
      <c r="R1208" s="158" t="s">
        <v>1800</v>
      </c>
      <c r="S1208" s="47">
        <v>238996</v>
      </c>
      <c r="T1208" s="47">
        <v>238996</v>
      </c>
      <c r="U1208" s="45">
        <v>277411</v>
      </c>
      <c r="V1208" s="45">
        <f>IFERROR(IF(U1208-T1208 &lt;= 0, "", U1208-T1208), "")</f>
        <v>38415</v>
      </c>
      <c r="W1208" s="1" t="s">
        <v>333</v>
      </c>
      <c r="X1208" s="1" t="s">
        <v>599</v>
      </c>
      <c r="Y1208" s="345" t="s">
        <v>1802</v>
      </c>
      <c r="Z1208" s="233">
        <v>180</v>
      </c>
      <c r="AA1208" s="181">
        <f>Tabela13[[#This Row],[VALOR/UN]]*Tabela13[[#This Row],[QUAN]]</f>
        <v>180</v>
      </c>
      <c r="AB1208" s="251">
        <f>IFERROR(Tabela13[[#This Row],[TOTAL]]/Tabela13[[#This Row],[Km Rodado]],"")</f>
        <v>4.6856696602889493E-3</v>
      </c>
    </row>
    <row r="1209" spans="1:28" hidden="1">
      <c r="A1209" s="30" t="s">
        <v>1803</v>
      </c>
      <c r="B1209" s="30" t="s">
        <v>1804</v>
      </c>
      <c r="C1209" s="186" t="s">
        <v>1197</v>
      </c>
      <c r="D1209" s="53">
        <v>45478</v>
      </c>
      <c r="E1209" s="53">
        <v>45527</v>
      </c>
      <c r="F1209" s="7" t="s">
        <v>118</v>
      </c>
      <c r="G1209" s="1" t="s">
        <v>58</v>
      </c>
      <c r="H1209" s="1" t="s">
        <v>1268</v>
      </c>
      <c r="I1209" s="351" t="s">
        <v>80</v>
      </c>
      <c r="J1209" s="1">
        <v>1</v>
      </c>
      <c r="K1209" s="1" t="s">
        <v>39</v>
      </c>
      <c r="L1209" s="1" t="s">
        <v>594</v>
      </c>
      <c r="M1209" s="1" t="s">
        <v>595</v>
      </c>
      <c r="N1209" s="1" t="s">
        <v>596</v>
      </c>
      <c r="O1209" s="1" t="s">
        <v>1213</v>
      </c>
      <c r="P1209" s="1" t="s">
        <v>62</v>
      </c>
      <c r="Q1209" s="1" t="s">
        <v>597</v>
      </c>
      <c r="R1209" s="24" t="s">
        <v>689</v>
      </c>
      <c r="S1209" s="47">
        <v>175658</v>
      </c>
      <c r="T1209" s="47">
        <v>175658</v>
      </c>
      <c r="U1209" s="45">
        <v>277411</v>
      </c>
      <c r="V1209" s="45">
        <f>IFERROR(IF(U1209-T1209 &lt;= 0, "", U1209-T1209), "")</f>
        <v>101753</v>
      </c>
      <c r="W1209" s="1" t="s">
        <v>333</v>
      </c>
      <c r="X1209" s="1" t="s">
        <v>599</v>
      </c>
      <c r="Y1209" s="258" t="s">
        <v>1805</v>
      </c>
      <c r="Z1209" s="233">
        <v>510</v>
      </c>
      <c r="AA1209" s="181">
        <f>Tabela13[[#This Row],[VALOR/UN]]*Tabela13[[#This Row],[QUAN]]</f>
        <v>510</v>
      </c>
      <c r="AB1209" s="251">
        <f>IFERROR(Tabela13[[#This Row],[TOTAL]]/Tabela13[[#This Row],[Km Rodado]],"")</f>
        <v>5.012137234283019E-3</v>
      </c>
    </row>
    <row r="1210" spans="1:28" hidden="1">
      <c r="A1210" s="30">
        <v>132</v>
      </c>
      <c r="B1210" s="30" t="s">
        <v>1015</v>
      </c>
      <c r="C1210" s="186" t="s">
        <v>1197</v>
      </c>
      <c r="D1210" s="53">
        <v>45478</v>
      </c>
      <c r="E1210" s="53">
        <v>45527</v>
      </c>
      <c r="F1210" s="7" t="s">
        <v>118</v>
      </c>
      <c r="G1210" s="1" t="s">
        <v>58</v>
      </c>
      <c r="H1210" s="1" t="s">
        <v>1268</v>
      </c>
      <c r="I1210" s="351" t="s">
        <v>80</v>
      </c>
      <c r="J1210" s="1">
        <v>1</v>
      </c>
      <c r="K1210" s="1" t="s">
        <v>39</v>
      </c>
      <c r="L1210" s="1" t="s">
        <v>594</v>
      </c>
      <c r="M1210" s="1" t="s">
        <v>595</v>
      </c>
      <c r="N1210" s="1" t="s">
        <v>684</v>
      </c>
      <c r="O1210" s="1" t="s">
        <v>1806</v>
      </c>
      <c r="P1210" s="1" t="s">
        <v>62</v>
      </c>
      <c r="Q1210" s="1" t="s">
        <v>597</v>
      </c>
      <c r="R1210" s="24" t="s">
        <v>689</v>
      </c>
      <c r="S1210" s="47">
        <v>175658</v>
      </c>
      <c r="T1210" s="47">
        <v>175658</v>
      </c>
      <c r="U1210" s="45">
        <v>277411</v>
      </c>
      <c r="V1210" s="45">
        <f>IFERROR(IF(U1210-T1210 &lt;= 0, "", U1210-T1210), "")</f>
        <v>101753</v>
      </c>
      <c r="W1210" s="1" t="s">
        <v>333</v>
      </c>
      <c r="X1210" s="1" t="s">
        <v>599</v>
      </c>
      <c r="Y1210" s="258" t="s">
        <v>1805</v>
      </c>
      <c r="Z1210" s="233">
        <v>510</v>
      </c>
      <c r="AA1210" s="181">
        <f>Tabela13[[#This Row],[VALOR/UN]]*Tabela13[[#This Row],[QUAN]]</f>
        <v>510</v>
      </c>
      <c r="AB1210" s="251">
        <f>IFERROR(Tabela13[[#This Row],[TOTAL]]/Tabela13[[#This Row],[Km Rodado]],"")</f>
        <v>5.012137234283019E-3</v>
      </c>
    </row>
    <row r="1211" spans="1:28" hidden="1">
      <c r="A1211" s="30">
        <v>100</v>
      </c>
      <c r="B1211" s="30" t="s">
        <v>989</v>
      </c>
      <c r="C1211" s="186" t="s">
        <v>1197</v>
      </c>
      <c r="D1211" s="53">
        <v>45478</v>
      </c>
      <c r="E1211" s="53">
        <v>45590</v>
      </c>
      <c r="F1211" s="7" t="s">
        <v>118</v>
      </c>
      <c r="G1211" s="1" t="s">
        <v>58</v>
      </c>
      <c r="H1211" s="1" t="s">
        <v>1268</v>
      </c>
      <c r="I1211" s="351" t="s">
        <v>80</v>
      </c>
      <c r="J1211" s="1">
        <v>1</v>
      </c>
      <c r="K1211" s="1" t="s">
        <v>39</v>
      </c>
      <c r="L1211" s="1" t="s">
        <v>594</v>
      </c>
      <c r="M1211" s="1" t="s">
        <v>595</v>
      </c>
      <c r="N1211" s="1" t="s">
        <v>134</v>
      </c>
      <c r="O1211" s="1" t="s">
        <v>1806</v>
      </c>
      <c r="P1211" s="1" t="s">
        <v>62</v>
      </c>
      <c r="Q1211" s="1" t="s">
        <v>597</v>
      </c>
      <c r="R1211" s="24" t="s">
        <v>689</v>
      </c>
      <c r="S1211" s="47">
        <v>175658</v>
      </c>
      <c r="T1211" s="47">
        <v>175658</v>
      </c>
      <c r="U1211" s="47"/>
      <c r="V1211" s="45" t="str">
        <f>IFERROR(IF(U1211-T1211 &lt;= 0, "", U1211-T1211), "")</f>
        <v/>
      </c>
      <c r="W1211" s="1" t="s">
        <v>333</v>
      </c>
      <c r="X1211" s="1" t="s">
        <v>599</v>
      </c>
      <c r="Y1211" s="258" t="s">
        <v>1805</v>
      </c>
      <c r="Z1211" s="233">
        <v>510</v>
      </c>
      <c r="AA1211" s="181">
        <f>Tabela13[[#This Row],[VALOR/UN]]*Tabela13[[#This Row],[QUAN]]</f>
        <v>510</v>
      </c>
      <c r="AB1211" s="251" t="str">
        <f>IFERROR(Tabela13[[#This Row],[TOTAL]]/Tabela13[[#This Row],[Km Rodado]],"")</f>
        <v/>
      </c>
    </row>
    <row r="1212" spans="1:28" hidden="1">
      <c r="A1212" s="30">
        <v>983</v>
      </c>
      <c r="B1212" s="30" t="s">
        <v>1807</v>
      </c>
      <c r="C1212" s="186" t="s">
        <v>1197</v>
      </c>
      <c r="D1212" s="53">
        <v>45478</v>
      </c>
      <c r="E1212" s="53">
        <v>45590</v>
      </c>
      <c r="F1212" s="7" t="s">
        <v>118</v>
      </c>
      <c r="G1212" s="1" t="s">
        <v>58</v>
      </c>
      <c r="H1212" s="1" t="s">
        <v>1268</v>
      </c>
      <c r="I1212" s="351" t="s">
        <v>80</v>
      </c>
      <c r="J1212" s="1">
        <v>1</v>
      </c>
      <c r="K1212" s="1" t="s">
        <v>39</v>
      </c>
      <c r="L1212" s="1" t="s">
        <v>594</v>
      </c>
      <c r="M1212" s="1" t="s">
        <v>595</v>
      </c>
      <c r="N1212" s="1" t="s">
        <v>153</v>
      </c>
      <c r="O1212" s="1" t="s">
        <v>1585</v>
      </c>
      <c r="P1212" s="1" t="s">
        <v>62</v>
      </c>
      <c r="Q1212" s="1" t="s">
        <v>597</v>
      </c>
      <c r="R1212" s="24" t="s">
        <v>689</v>
      </c>
      <c r="S1212" s="47">
        <v>175658</v>
      </c>
      <c r="T1212" s="47">
        <v>175658</v>
      </c>
      <c r="U1212" s="47"/>
      <c r="V1212" s="45" t="str">
        <f>IFERROR(IF(U1212-T1212 &lt;= 0, "", U1212-T1212), "")</f>
        <v/>
      </c>
      <c r="W1212" s="1" t="s">
        <v>333</v>
      </c>
      <c r="X1212" s="1" t="s">
        <v>599</v>
      </c>
      <c r="Y1212" s="258">
        <v>56254</v>
      </c>
      <c r="Z1212" s="233">
        <v>490</v>
      </c>
      <c r="AA1212" s="181">
        <f>Tabela13[[#This Row],[VALOR/UN]]*Tabela13[[#This Row],[QUAN]]</f>
        <v>490</v>
      </c>
      <c r="AB1212" s="251" t="str">
        <f>IFERROR(Tabela13[[#This Row],[TOTAL]]/Tabela13[[#This Row],[Km Rodado]],"")</f>
        <v/>
      </c>
    </row>
    <row r="1213" spans="1:28" hidden="1">
      <c r="A1213" s="30" t="s">
        <v>1808</v>
      </c>
      <c r="B1213" s="30" t="s">
        <v>1407</v>
      </c>
      <c r="C1213" s="30" t="s">
        <v>1197</v>
      </c>
      <c r="D1213" s="53">
        <v>45478</v>
      </c>
      <c r="E1213" s="53">
        <v>45590</v>
      </c>
      <c r="F1213" s="7" t="s">
        <v>118</v>
      </c>
      <c r="G1213" s="1" t="s">
        <v>58</v>
      </c>
      <c r="H1213" s="1" t="s">
        <v>1268</v>
      </c>
      <c r="I1213" s="351" t="s">
        <v>80</v>
      </c>
      <c r="J1213" s="1">
        <v>1</v>
      </c>
      <c r="K1213" s="1">
        <v>15</v>
      </c>
      <c r="L1213" s="1" t="s">
        <v>22</v>
      </c>
      <c r="M1213" s="1" t="s">
        <v>75</v>
      </c>
      <c r="N1213" s="153" t="s">
        <v>926</v>
      </c>
      <c r="O1213" s="153" t="s">
        <v>1728</v>
      </c>
      <c r="P1213" s="153" t="s">
        <v>69</v>
      </c>
      <c r="Q1213" s="36" t="s">
        <v>77</v>
      </c>
      <c r="R1213" s="24" t="s">
        <v>1350</v>
      </c>
      <c r="S1213" s="47">
        <v>67928</v>
      </c>
      <c r="T1213" s="47">
        <v>67928</v>
      </c>
      <c r="U1213" s="47"/>
      <c r="V1213" s="45" t="str">
        <f>IFERROR(IF(U1213-T1213 &lt;= 0, "", U1213-T1213), "")</f>
        <v/>
      </c>
      <c r="W1213" s="1" t="s">
        <v>333</v>
      </c>
      <c r="X1213" s="1" t="s">
        <v>155</v>
      </c>
      <c r="Y1213" s="258">
        <v>2395</v>
      </c>
      <c r="Z1213" s="233">
        <v>288.49</v>
      </c>
      <c r="AA1213" s="181">
        <f>Tabela13[[#This Row],[VALOR/UN]]*Tabela13[[#This Row],[QUAN]]</f>
        <v>288.49</v>
      </c>
      <c r="AB1213" s="251" t="str">
        <f>IFERROR(Tabela13[[#This Row],[TOTAL]]/Tabela13[[#This Row],[Km Rodado]],"")</f>
        <v/>
      </c>
    </row>
    <row r="1214" spans="1:28" hidden="1">
      <c r="A1214" s="30" t="s">
        <v>1809</v>
      </c>
      <c r="B1214" s="30" t="s">
        <v>1407</v>
      </c>
      <c r="C1214" s="30" t="s">
        <v>1197</v>
      </c>
      <c r="D1214" s="53">
        <v>45478</v>
      </c>
      <c r="E1214" s="53">
        <v>45590</v>
      </c>
      <c r="F1214" s="7" t="s">
        <v>118</v>
      </c>
      <c r="G1214" s="1" t="s">
        <v>58</v>
      </c>
      <c r="H1214" s="1" t="s">
        <v>1268</v>
      </c>
      <c r="I1214" s="351" t="s">
        <v>80</v>
      </c>
      <c r="J1214" s="1">
        <v>1</v>
      </c>
      <c r="K1214" s="1">
        <v>15</v>
      </c>
      <c r="L1214" s="1" t="s">
        <v>22</v>
      </c>
      <c r="M1214" s="1" t="s">
        <v>75</v>
      </c>
      <c r="N1214" s="153" t="s">
        <v>926</v>
      </c>
      <c r="O1214" s="153" t="s">
        <v>1728</v>
      </c>
      <c r="P1214" s="153" t="s">
        <v>69</v>
      </c>
      <c r="Q1214" s="36" t="s">
        <v>77</v>
      </c>
      <c r="R1214" s="24" t="s">
        <v>1350</v>
      </c>
      <c r="S1214" s="47">
        <v>67928</v>
      </c>
      <c r="T1214" s="47">
        <v>67928</v>
      </c>
      <c r="U1214" s="47"/>
      <c r="V1214" s="45" t="str">
        <f>IFERROR(IF(U1214-T1214 &lt;= 0, "", U1214-T1214), "")</f>
        <v/>
      </c>
      <c r="W1214" s="1" t="s">
        <v>333</v>
      </c>
      <c r="X1214" s="1" t="s">
        <v>155</v>
      </c>
      <c r="Y1214" s="258">
        <v>2395</v>
      </c>
      <c r="Z1214" s="233">
        <v>288.49</v>
      </c>
      <c r="AA1214" s="181">
        <f>Tabela13[[#This Row],[VALOR/UN]]*Tabela13[[#This Row],[QUAN]]</f>
        <v>288.49</v>
      </c>
      <c r="AB1214" s="251" t="str">
        <f>IFERROR(Tabela13[[#This Row],[TOTAL]]/Tabela13[[#This Row],[Km Rodado]],"")</f>
        <v/>
      </c>
    </row>
    <row r="1215" spans="1:28" hidden="1">
      <c r="A1215" s="30">
        <v>1889</v>
      </c>
      <c r="B1215" s="30" t="s">
        <v>1737</v>
      </c>
      <c r="C1215" s="30" t="s">
        <v>1197</v>
      </c>
      <c r="D1215" s="53">
        <v>45478</v>
      </c>
      <c r="F1215" s="7" t="s">
        <v>118</v>
      </c>
      <c r="G1215" s="1" t="s">
        <v>58</v>
      </c>
      <c r="H1215" s="1" t="s">
        <v>1268</v>
      </c>
      <c r="I1215" s="351" t="s">
        <v>96</v>
      </c>
      <c r="J1215" s="1">
        <v>1</v>
      </c>
      <c r="K1215" s="1" t="s">
        <v>7</v>
      </c>
      <c r="L1215" s="1" t="s">
        <v>22</v>
      </c>
      <c r="M1215" s="1" t="s">
        <v>210</v>
      </c>
      <c r="N1215" s="153" t="s">
        <v>181</v>
      </c>
      <c r="O1215" s="1" t="s">
        <v>182</v>
      </c>
      <c r="P1215" s="1" t="s">
        <v>69</v>
      </c>
      <c r="Q1215" s="1" t="s">
        <v>601</v>
      </c>
      <c r="R1215" s="157" t="s">
        <v>1810</v>
      </c>
      <c r="S1215" s="47">
        <v>125000</v>
      </c>
      <c r="T1215" s="47"/>
      <c r="U1215" s="47"/>
      <c r="V1215" s="45" t="str">
        <f>IFERROR(IF(U1215-T1215 &lt;= 0, "", U1215-T1215), "")</f>
        <v/>
      </c>
      <c r="W1215" s="1" t="s">
        <v>333</v>
      </c>
      <c r="X1215" s="1" t="s">
        <v>155</v>
      </c>
      <c r="Y1215" s="258">
        <v>27488</v>
      </c>
      <c r="Z1215" s="233">
        <v>713.54</v>
      </c>
      <c r="AA1215" s="181">
        <f>Tabela13[[#This Row],[VALOR/UN]]*Tabela13[[#This Row],[QUAN]]</f>
        <v>713.54</v>
      </c>
      <c r="AB1215" s="251" t="str">
        <f>IFERROR(Tabela13[[#This Row],[TOTAL]]/Tabela13[[#This Row],[Km Rodado]],"")</f>
        <v/>
      </c>
    </row>
    <row r="1216" spans="1:28" hidden="1">
      <c r="A1216" s="30">
        <v>1890</v>
      </c>
      <c r="B1216" s="30" t="s">
        <v>1737</v>
      </c>
      <c r="C1216" s="30" t="s">
        <v>1197</v>
      </c>
      <c r="D1216" s="53">
        <v>45478</v>
      </c>
      <c r="F1216" s="7" t="s">
        <v>118</v>
      </c>
      <c r="G1216" s="1" t="s">
        <v>58</v>
      </c>
      <c r="H1216" s="1" t="s">
        <v>1268</v>
      </c>
      <c r="I1216" s="351" t="s">
        <v>96</v>
      </c>
      <c r="J1216" s="1">
        <v>1</v>
      </c>
      <c r="K1216" s="1" t="s">
        <v>7</v>
      </c>
      <c r="L1216" s="1" t="s">
        <v>22</v>
      </c>
      <c r="M1216" s="1" t="s">
        <v>210</v>
      </c>
      <c r="N1216" s="153" t="s">
        <v>181</v>
      </c>
      <c r="O1216" s="1" t="s">
        <v>182</v>
      </c>
      <c r="P1216" s="1" t="s">
        <v>69</v>
      </c>
      <c r="Q1216" s="1" t="s">
        <v>601</v>
      </c>
      <c r="R1216" s="157" t="s">
        <v>1810</v>
      </c>
      <c r="S1216" s="47">
        <v>125000</v>
      </c>
      <c r="T1216" s="47"/>
      <c r="U1216" s="47"/>
      <c r="V1216" s="45" t="str">
        <f>IFERROR(IF(U1216-T1216 &lt;= 0, "", U1216-T1216), "")</f>
        <v/>
      </c>
      <c r="W1216" s="1" t="s">
        <v>333</v>
      </c>
      <c r="X1216" s="1" t="s">
        <v>155</v>
      </c>
      <c r="Y1216" s="258">
        <v>27488</v>
      </c>
      <c r="Z1216" s="233">
        <v>713.54</v>
      </c>
      <c r="AA1216" s="181">
        <f>Tabela13[[#This Row],[VALOR/UN]]*Tabela13[[#This Row],[QUAN]]</f>
        <v>713.54</v>
      </c>
      <c r="AB1216" s="251" t="str">
        <f>IFERROR(Tabela13[[#This Row],[TOTAL]]/Tabela13[[#This Row],[Km Rodado]],"")</f>
        <v/>
      </c>
    </row>
    <row r="1217" spans="1:28" hidden="1">
      <c r="A1217" s="30" t="s">
        <v>1811</v>
      </c>
      <c r="B1217" s="30" t="s">
        <v>1435</v>
      </c>
      <c r="C1217" s="30" t="s">
        <v>1197</v>
      </c>
      <c r="D1217" s="53">
        <v>45485</v>
      </c>
      <c r="E1217" s="53">
        <v>45485</v>
      </c>
      <c r="F1217" s="7" t="s">
        <v>118</v>
      </c>
      <c r="G1217" s="1" t="s">
        <v>58</v>
      </c>
      <c r="H1217" s="1" t="s">
        <v>1268</v>
      </c>
      <c r="I1217" s="351" t="s">
        <v>80</v>
      </c>
      <c r="J1217" s="1">
        <v>1</v>
      </c>
      <c r="K1217" s="1">
        <v>16</v>
      </c>
      <c r="L1217" s="1" t="s">
        <v>22</v>
      </c>
      <c r="M1217" s="1" t="s">
        <v>60</v>
      </c>
      <c r="N1217" s="1" t="s">
        <v>1235</v>
      </c>
      <c r="O1217" s="1" t="s">
        <v>1236</v>
      </c>
      <c r="P1217" s="1" t="s">
        <v>69</v>
      </c>
      <c r="Q1217" s="1" t="s">
        <v>1008</v>
      </c>
      <c r="R1217" s="24" t="s">
        <v>827</v>
      </c>
      <c r="S1217" s="47">
        <v>148903</v>
      </c>
      <c r="T1217" s="47">
        <v>148903</v>
      </c>
      <c r="U1217" s="47">
        <v>178772</v>
      </c>
      <c r="V1217" s="45">
        <f>IFERROR(IF(U1217-T1217 &lt;= 0, "", U1217-T1217), "")</f>
        <v>29869</v>
      </c>
      <c r="W1217" s="1" t="s">
        <v>333</v>
      </c>
      <c r="X1217" s="1" t="s">
        <v>155</v>
      </c>
      <c r="Y1217" s="258" t="s">
        <v>1743</v>
      </c>
      <c r="Z1217" s="233">
        <v>504.7</v>
      </c>
      <c r="AA1217" s="181">
        <f>Tabela13[[#This Row],[VALOR/UN]]*Tabela13[[#This Row],[QUAN]]</f>
        <v>504.7</v>
      </c>
      <c r="AB1217" s="251">
        <f>IFERROR(Tabela13[[#This Row],[TOTAL]]/Tabela13[[#This Row],[Km Rodado]],"")</f>
        <v>1.6897117412702133E-2</v>
      </c>
    </row>
    <row r="1218" spans="1:28" hidden="1">
      <c r="A1218" s="30" t="s">
        <v>1812</v>
      </c>
      <c r="B1218" s="30" t="s">
        <v>1435</v>
      </c>
      <c r="C1218" s="30" t="s">
        <v>1197</v>
      </c>
      <c r="D1218" s="53">
        <v>45485</v>
      </c>
      <c r="E1218" s="53">
        <v>45485</v>
      </c>
      <c r="F1218" s="7" t="s">
        <v>118</v>
      </c>
      <c r="G1218" s="1" t="s">
        <v>58</v>
      </c>
      <c r="H1218" s="1" t="s">
        <v>1268</v>
      </c>
      <c r="I1218" s="351" t="s">
        <v>80</v>
      </c>
      <c r="J1218" s="1">
        <v>1</v>
      </c>
      <c r="K1218" s="1">
        <v>16</v>
      </c>
      <c r="L1218" s="1" t="s">
        <v>22</v>
      </c>
      <c r="M1218" s="1" t="s">
        <v>60</v>
      </c>
      <c r="N1218" s="1" t="s">
        <v>1235</v>
      </c>
      <c r="O1218" s="1" t="s">
        <v>1236</v>
      </c>
      <c r="P1218" s="1" t="s">
        <v>69</v>
      </c>
      <c r="Q1218" s="1" t="s">
        <v>1008</v>
      </c>
      <c r="R1218" s="24" t="s">
        <v>827</v>
      </c>
      <c r="S1218" s="47">
        <v>148903</v>
      </c>
      <c r="T1218" s="47">
        <v>148903</v>
      </c>
      <c r="U1218" s="47">
        <v>178772</v>
      </c>
      <c r="V1218" s="45">
        <f>IFERROR(IF(U1218-T1218 &lt;= 0, "", U1218-T1218), "")</f>
        <v>29869</v>
      </c>
      <c r="W1218" s="1" t="s">
        <v>333</v>
      </c>
      <c r="X1218" s="1" t="s">
        <v>155</v>
      </c>
      <c r="Y1218" s="258" t="s">
        <v>1743</v>
      </c>
      <c r="Z1218" s="233">
        <v>504.7</v>
      </c>
      <c r="AA1218" s="181">
        <f>Tabela13[[#This Row],[VALOR/UN]]*Tabela13[[#This Row],[QUAN]]</f>
        <v>504.7</v>
      </c>
      <c r="AB1218" s="251">
        <f>IFERROR(Tabela13[[#This Row],[TOTAL]]/Tabela13[[#This Row],[Km Rodado]],"")</f>
        <v>1.6897117412702133E-2</v>
      </c>
    </row>
    <row r="1219" spans="1:28" hidden="1">
      <c r="A1219" s="30">
        <v>1819</v>
      </c>
      <c r="B1219" s="30" t="s">
        <v>1677</v>
      </c>
      <c r="C1219" s="30" t="s">
        <v>1197</v>
      </c>
      <c r="D1219" s="53">
        <v>45488</v>
      </c>
      <c r="F1219" s="7" t="s">
        <v>118</v>
      </c>
      <c r="G1219" s="1" t="s">
        <v>58</v>
      </c>
      <c r="H1219" s="1" t="s">
        <v>1444</v>
      </c>
      <c r="I1219" s="351" t="s">
        <v>74</v>
      </c>
      <c r="J1219" s="1">
        <v>1</v>
      </c>
      <c r="K1219" s="1">
        <v>14</v>
      </c>
      <c r="L1219" s="1" t="s">
        <v>22</v>
      </c>
      <c r="M1219" s="1" t="s">
        <v>84</v>
      </c>
      <c r="N1219" s="1" t="s">
        <v>153</v>
      </c>
      <c r="O1219" s="1" t="s">
        <v>154</v>
      </c>
      <c r="P1219" s="1" t="s">
        <v>69</v>
      </c>
      <c r="Q1219" s="1" t="s">
        <v>87</v>
      </c>
      <c r="R1219" s="24" t="s">
        <v>890</v>
      </c>
      <c r="S1219" s="45">
        <v>155234</v>
      </c>
      <c r="V1219" s="45" t="str">
        <f>IFERROR(IF(U1219-T1219 &lt;= 0, "", U1219-T1219), "")</f>
        <v/>
      </c>
      <c r="W1219" s="1" t="s">
        <v>333</v>
      </c>
      <c r="X1219" s="1" t="s">
        <v>155</v>
      </c>
      <c r="Y1219" s="162">
        <v>2323</v>
      </c>
      <c r="Z1219" s="269">
        <v>285.85000000000002</v>
      </c>
      <c r="AA1219" s="169">
        <f>Tabela13[[#This Row],[VALOR/UN]]*Tabela13[[#This Row],[QUAN]]</f>
        <v>285.85000000000002</v>
      </c>
      <c r="AB1219" s="251" t="str">
        <f>IFERROR(Tabela13[[#This Row],[TOTAL]]/Tabela13[[#This Row],[Km Rodado]],"")</f>
        <v/>
      </c>
    </row>
    <row r="1220" spans="1:28" hidden="1">
      <c r="A1220" s="30">
        <v>1820</v>
      </c>
      <c r="B1220" s="30" t="s">
        <v>1677</v>
      </c>
      <c r="C1220" s="30" t="s">
        <v>1197</v>
      </c>
      <c r="D1220" s="53">
        <v>45488</v>
      </c>
      <c r="F1220" s="7" t="s">
        <v>118</v>
      </c>
      <c r="G1220" s="1" t="s">
        <v>58</v>
      </c>
      <c r="H1220" s="1" t="s">
        <v>1444</v>
      </c>
      <c r="I1220" s="351" t="s">
        <v>74</v>
      </c>
      <c r="J1220" s="1">
        <v>1</v>
      </c>
      <c r="K1220" s="1">
        <v>14</v>
      </c>
      <c r="L1220" s="1" t="s">
        <v>22</v>
      </c>
      <c r="M1220" s="1" t="s">
        <v>84</v>
      </c>
      <c r="N1220" s="1" t="s">
        <v>153</v>
      </c>
      <c r="O1220" s="1" t="s">
        <v>154</v>
      </c>
      <c r="P1220" s="1" t="s">
        <v>69</v>
      </c>
      <c r="Q1220" s="1" t="s">
        <v>87</v>
      </c>
      <c r="R1220" s="24" t="s">
        <v>890</v>
      </c>
      <c r="S1220" s="45">
        <v>155234</v>
      </c>
      <c r="V1220" s="45" t="str">
        <f>IFERROR(IF(U1220-T1220 &lt;= 0, "", U1220-T1220), "")</f>
        <v/>
      </c>
      <c r="W1220" s="1" t="s">
        <v>333</v>
      </c>
      <c r="X1220" s="1" t="s">
        <v>155</v>
      </c>
      <c r="Y1220" s="162">
        <v>2323</v>
      </c>
      <c r="Z1220" s="269">
        <v>285.85000000000002</v>
      </c>
      <c r="AA1220" s="169">
        <f>Tabela13[[#This Row],[VALOR/UN]]*Tabela13[[#This Row],[QUAN]]</f>
        <v>285.85000000000002</v>
      </c>
      <c r="AB1220" s="251" t="str">
        <f>IFERROR(Tabela13[[#This Row],[TOTAL]]/Tabela13[[#This Row],[Km Rodado]],"")</f>
        <v/>
      </c>
    </row>
    <row r="1221" spans="1:28" hidden="1">
      <c r="A1221" s="30">
        <v>1567</v>
      </c>
      <c r="B1221" s="30" t="s">
        <v>1459</v>
      </c>
      <c r="C1221" s="30" t="s">
        <v>1197</v>
      </c>
      <c r="D1221" s="53">
        <v>45488</v>
      </c>
      <c r="F1221" s="7" t="s">
        <v>118</v>
      </c>
      <c r="G1221" s="1" t="s">
        <v>58</v>
      </c>
      <c r="H1221" s="1" t="s">
        <v>1268</v>
      </c>
      <c r="I1221" s="351" t="s">
        <v>66</v>
      </c>
      <c r="J1221" s="1">
        <v>1</v>
      </c>
      <c r="K1221" s="1" t="s">
        <v>7</v>
      </c>
      <c r="L1221" s="1" t="s">
        <v>22</v>
      </c>
      <c r="M1221" s="1" t="s">
        <v>133</v>
      </c>
      <c r="N1221" s="153" t="s">
        <v>181</v>
      </c>
      <c r="O1221" s="1" t="s">
        <v>182</v>
      </c>
      <c r="P1221" s="1" t="s">
        <v>69</v>
      </c>
      <c r="Q1221" s="1" t="s">
        <v>722</v>
      </c>
      <c r="R1221" s="157" t="s">
        <v>665</v>
      </c>
      <c r="S1221" s="45">
        <v>210663</v>
      </c>
      <c r="V1221" s="45" t="str">
        <f>IFERROR(IF(U1221-T1221 &lt;= 0, "", U1221-T1221), "")</f>
        <v/>
      </c>
      <c r="W1221" s="1" t="s">
        <v>333</v>
      </c>
      <c r="X1221" s="1" t="s">
        <v>155</v>
      </c>
      <c r="Y1221" s="162">
        <v>1645</v>
      </c>
      <c r="Z1221" s="269">
        <v>564.78</v>
      </c>
      <c r="AA1221" s="169">
        <f>Tabela13[[#This Row],[VALOR/UN]]*Tabela13[[#This Row],[QUAN]]</f>
        <v>564.78</v>
      </c>
      <c r="AB1221" s="251" t="str">
        <f>IFERROR(Tabela13[[#This Row],[TOTAL]]/Tabela13[[#This Row],[Km Rodado]],"")</f>
        <v/>
      </c>
    </row>
    <row r="1222" spans="1:28" hidden="1">
      <c r="A1222" s="30">
        <v>1568</v>
      </c>
      <c r="B1222" s="30" t="s">
        <v>1459</v>
      </c>
      <c r="C1222" s="30" t="s">
        <v>1197</v>
      </c>
      <c r="D1222" s="53">
        <v>45488</v>
      </c>
      <c r="F1222" s="7" t="s">
        <v>118</v>
      </c>
      <c r="G1222" s="1" t="s">
        <v>58</v>
      </c>
      <c r="H1222" s="1" t="s">
        <v>1268</v>
      </c>
      <c r="I1222" s="351" t="s">
        <v>66</v>
      </c>
      <c r="J1222" s="1">
        <v>1</v>
      </c>
      <c r="K1222" s="1" t="s">
        <v>7</v>
      </c>
      <c r="L1222" s="1" t="s">
        <v>22</v>
      </c>
      <c r="M1222" s="1" t="s">
        <v>133</v>
      </c>
      <c r="N1222" s="153" t="s">
        <v>181</v>
      </c>
      <c r="O1222" s="1" t="s">
        <v>182</v>
      </c>
      <c r="P1222" s="1" t="s">
        <v>69</v>
      </c>
      <c r="Q1222" s="1" t="s">
        <v>722</v>
      </c>
      <c r="R1222" s="157" t="s">
        <v>665</v>
      </c>
      <c r="S1222" s="45">
        <v>210663</v>
      </c>
      <c r="V1222" s="45" t="str">
        <f>IFERROR(IF(U1222-T1222 &lt;= 0, "", U1222-T1222), "")</f>
        <v/>
      </c>
      <c r="W1222" s="1" t="s">
        <v>333</v>
      </c>
      <c r="X1222" s="1" t="s">
        <v>155</v>
      </c>
      <c r="Y1222" s="162">
        <v>1645</v>
      </c>
      <c r="Z1222" s="269">
        <v>564.78</v>
      </c>
      <c r="AA1222" s="169">
        <f>Tabela13[[#This Row],[VALOR/UN]]*Tabela13[[#This Row],[QUAN]]</f>
        <v>564.78</v>
      </c>
      <c r="AB1222" s="251" t="str">
        <f>IFERROR(Tabela13[[#This Row],[TOTAL]]/Tabela13[[#This Row],[Km Rodado]],"")</f>
        <v/>
      </c>
    </row>
    <row r="1223" spans="1:28" hidden="1">
      <c r="A1223" s="30" t="s">
        <v>1813</v>
      </c>
      <c r="B1223" s="30" t="s">
        <v>1418</v>
      </c>
      <c r="C1223" s="186" t="s">
        <v>1197</v>
      </c>
      <c r="D1223" s="53">
        <v>45490</v>
      </c>
      <c r="F1223" s="7" t="s">
        <v>118</v>
      </c>
      <c r="G1223" s="1" t="s">
        <v>58</v>
      </c>
      <c r="H1223" s="1" t="s">
        <v>1268</v>
      </c>
      <c r="I1223" s="351" t="s">
        <v>74</v>
      </c>
      <c r="J1223" s="1">
        <v>1</v>
      </c>
      <c r="K1223" s="1">
        <v>16</v>
      </c>
      <c r="L1223" s="1" t="s">
        <v>24</v>
      </c>
      <c r="M1223" s="1" t="s">
        <v>143</v>
      </c>
      <c r="N1223" s="1" t="s">
        <v>85</v>
      </c>
      <c r="O1223" s="1" t="s">
        <v>86</v>
      </c>
      <c r="P1223" s="1" t="s">
        <v>69</v>
      </c>
      <c r="Q1223" s="1" t="s">
        <v>144</v>
      </c>
      <c r="R1223" s="24" t="s">
        <v>472</v>
      </c>
      <c r="S1223" s="45">
        <v>130427</v>
      </c>
      <c r="V1223" s="45" t="str">
        <f>IFERROR(IF(U1223-T1223 &lt;= 0, "", U1223-T1223), "")</f>
        <v/>
      </c>
      <c r="W1223" s="1" t="s">
        <v>333</v>
      </c>
      <c r="X1223" s="1" t="s">
        <v>155</v>
      </c>
      <c r="Y1223" s="162" t="s">
        <v>1798</v>
      </c>
      <c r="Z1223" s="269">
        <v>859.61</v>
      </c>
      <c r="AA1223" s="169">
        <f>Tabela13[[#This Row],[VALOR/UN]]*Tabela13[[#This Row],[QUAN]]</f>
        <v>859.61</v>
      </c>
      <c r="AB1223" s="251" t="str">
        <f>IFERROR(Tabela13[[#This Row],[TOTAL]]/Tabela13[[#This Row],[Km Rodado]],"")</f>
        <v/>
      </c>
    </row>
    <row r="1224" spans="1:28" hidden="1">
      <c r="A1224" s="30" t="s">
        <v>1814</v>
      </c>
      <c r="B1224" s="30" t="s">
        <v>1797</v>
      </c>
      <c r="C1224" s="186" t="s">
        <v>1197</v>
      </c>
      <c r="D1224" s="53">
        <v>45490</v>
      </c>
      <c r="F1224" s="7" t="s">
        <v>118</v>
      </c>
      <c r="G1224" s="1" t="s">
        <v>58</v>
      </c>
      <c r="H1224" s="1" t="s">
        <v>1268</v>
      </c>
      <c r="I1224" s="351" t="s">
        <v>74</v>
      </c>
      <c r="J1224" s="1">
        <v>1</v>
      </c>
      <c r="K1224" s="1">
        <v>16</v>
      </c>
      <c r="L1224" s="1" t="s">
        <v>24</v>
      </c>
      <c r="M1224" s="1" t="s">
        <v>143</v>
      </c>
      <c r="N1224" s="1" t="s">
        <v>85</v>
      </c>
      <c r="O1224" s="1" t="s">
        <v>86</v>
      </c>
      <c r="P1224" s="1" t="s">
        <v>69</v>
      </c>
      <c r="Q1224" s="1" t="s">
        <v>144</v>
      </c>
      <c r="R1224" s="24" t="s">
        <v>472</v>
      </c>
      <c r="S1224" s="45">
        <v>130427</v>
      </c>
      <c r="V1224" s="45" t="str">
        <f>IFERROR(IF(U1224-T1224 &lt;= 0, "", U1224-T1224), "")</f>
        <v/>
      </c>
      <c r="W1224" s="1" t="s">
        <v>333</v>
      </c>
      <c r="X1224" s="1" t="s">
        <v>155</v>
      </c>
      <c r="Y1224" s="162" t="s">
        <v>1798</v>
      </c>
      <c r="Z1224" s="269">
        <v>859.61</v>
      </c>
      <c r="AA1224" s="169">
        <f>Tabela13[[#This Row],[VALOR/UN]]*Tabela13[[#This Row],[QUAN]]</f>
        <v>859.61</v>
      </c>
      <c r="AB1224" s="251" t="str">
        <f>IFERROR(Tabela13[[#This Row],[TOTAL]]/Tabela13[[#This Row],[Km Rodado]],"")</f>
        <v/>
      </c>
    </row>
    <row r="1225" spans="1:28" hidden="1">
      <c r="A1225" s="30" t="s">
        <v>1815</v>
      </c>
      <c r="B1225" s="30" t="s">
        <v>1599</v>
      </c>
      <c r="C1225" s="30" t="s">
        <v>1197</v>
      </c>
      <c r="D1225" s="53">
        <v>45495</v>
      </c>
      <c r="F1225" s="7" t="s">
        <v>118</v>
      </c>
      <c r="G1225" s="1" t="s">
        <v>58</v>
      </c>
      <c r="H1225" s="1" t="s">
        <v>1268</v>
      </c>
      <c r="I1225" s="351" t="s">
        <v>96</v>
      </c>
      <c r="J1225" s="1">
        <v>1</v>
      </c>
      <c r="K1225" s="1">
        <v>14</v>
      </c>
      <c r="L1225" s="1" t="s">
        <v>24</v>
      </c>
      <c r="M1225" s="1" t="s">
        <v>458</v>
      </c>
      <c r="N1225" s="153" t="s">
        <v>1816</v>
      </c>
      <c r="O1225" s="1" t="s">
        <v>1048</v>
      </c>
      <c r="P1225" s="1" t="s">
        <v>69</v>
      </c>
      <c r="Q1225" s="1" t="s">
        <v>100</v>
      </c>
      <c r="R1225" s="56" t="s">
        <v>1049</v>
      </c>
      <c r="S1225" s="45">
        <v>137212</v>
      </c>
      <c r="V1225" s="45" t="str">
        <f>IFERROR(IF(U1225-T1225 &lt;= 0, "", U1225-T1225), "")</f>
        <v/>
      </c>
      <c r="W1225" s="1" t="s">
        <v>333</v>
      </c>
      <c r="X1225" s="1" t="s">
        <v>155</v>
      </c>
      <c r="Y1225" s="162">
        <v>2681</v>
      </c>
      <c r="Z1225" s="269">
        <v>266.18</v>
      </c>
      <c r="AA1225" s="169">
        <f>Tabela13[[#This Row],[VALOR/UN]]*Tabela13[[#This Row],[QUAN]]</f>
        <v>266.18</v>
      </c>
      <c r="AB1225" s="251" t="str">
        <f>IFERROR(Tabela13[[#This Row],[TOTAL]]/Tabela13[[#This Row],[Km Rodado]],"")</f>
        <v/>
      </c>
    </row>
    <row r="1226" spans="1:28" hidden="1">
      <c r="A1226" s="30">
        <v>1767</v>
      </c>
      <c r="B1226" s="30" t="s">
        <v>1599</v>
      </c>
      <c r="C1226" s="30" t="s">
        <v>1197</v>
      </c>
      <c r="D1226" s="53">
        <v>45495</v>
      </c>
      <c r="F1226" s="7" t="s">
        <v>118</v>
      </c>
      <c r="G1226" s="1" t="s">
        <v>58</v>
      </c>
      <c r="H1226" s="1" t="s">
        <v>1268</v>
      </c>
      <c r="I1226" s="351" t="s">
        <v>96</v>
      </c>
      <c r="J1226" s="1">
        <v>1</v>
      </c>
      <c r="K1226" s="1">
        <v>14</v>
      </c>
      <c r="L1226" s="1" t="s">
        <v>24</v>
      </c>
      <c r="M1226" s="1" t="s">
        <v>458</v>
      </c>
      <c r="N1226" s="153" t="s">
        <v>1816</v>
      </c>
      <c r="O1226" s="1" t="s">
        <v>1048</v>
      </c>
      <c r="P1226" s="1" t="s">
        <v>69</v>
      </c>
      <c r="Q1226" s="1" t="s">
        <v>100</v>
      </c>
      <c r="R1226" s="56" t="s">
        <v>1049</v>
      </c>
      <c r="S1226" s="45">
        <v>137212</v>
      </c>
      <c r="V1226" s="45" t="str">
        <f>IFERROR(IF(U1226-T1226 &lt;= 0, "", U1226-T1226), "")</f>
        <v/>
      </c>
      <c r="W1226" s="1" t="s">
        <v>333</v>
      </c>
      <c r="X1226" s="1" t="s">
        <v>155</v>
      </c>
      <c r="Y1226" s="162">
        <v>2681</v>
      </c>
      <c r="Z1226" s="269">
        <v>266.18</v>
      </c>
      <c r="AA1226" s="169">
        <f>Tabela13[[#This Row],[VALOR/UN]]*Tabela13[[#This Row],[QUAN]]</f>
        <v>266.18</v>
      </c>
      <c r="AB1226" s="251" t="str">
        <f>IFERROR(Tabela13[[#This Row],[TOTAL]]/Tabela13[[#This Row],[Km Rodado]],"")</f>
        <v/>
      </c>
    </row>
    <row r="1227" spans="1:28" hidden="1">
      <c r="A1227" s="30">
        <v>1858</v>
      </c>
      <c r="B1227" s="30" t="s">
        <v>1316</v>
      </c>
      <c r="C1227" s="30" t="s">
        <v>1197</v>
      </c>
      <c r="D1227" s="53">
        <v>45495</v>
      </c>
      <c r="F1227" s="7" t="s">
        <v>118</v>
      </c>
      <c r="G1227" s="1" t="s">
        <v>58</v>
      </c>
      <c r="H1227" s="1" t="s">
        <v>1444</v>
      </c>
      <c r="I1227" s="351" t="s">
        <v>165</v>
      </c>
      <c r="J1227" s="1">
        <v>1</v>
      </c>
      <c r="K1227" s="1">
        <v>16</v>
      </c>
      <c r="L1227" s="1" t="s">
        <v>22</v>
      </c>
      <c r="M1227" s="1" t="s">
        <v>60</v>
      </c>
      <c r="N1227" s="1" t="s">
        <v>85</v>
      </c>
      <c r="O1227" s="1" t="s">
        <v>86</v>
      </c>
      <c r="P1227" s="1" t="s">
        <v>69</v>
      </c>
      <c r="Q1227" s="1" t="s">
        <v>1008</v>
      </c>
      <c r="R1227" s="24" t="s">
        <v>571</v>
      </c>
      <c r="S1227" s="45">
        <v>145499</v>
      </c>
      <c r="V1227" s="45" t="str">
        <f>IFERROR(IF(U1227-T1227 &lt;= 0, "", U1227-T1227), "")</f>
        <v/>
      </c>
      <c r="W1227" s="1" t="s">
        <v>333</v>
      </c>
      <c r="X1227" s="1" t="s">
        <v>155</v>
      </c>
      <c r="Y1227" s="162">
        <v>3206</v>
      </c>
      <c r="Z1227" s="269">
        <v>673.58</v>
      </c>
      <c r="AA1227" s="169">
        <f>Tabela13[[#This Row],[VALOR/UN]]*Tabela13[[#This Row],[QUAN]]</f>
        <v>673.58</v>
      </c>
      <c r="AB1227" s="251" t="str">
        <f>IFERROR(Tabela13[[#This Row],[TOTAL]]/Tabela13[[#This Row],[Km Rodado]],"")</f>
        <v/>
      </c>
    </row>
    <row r="1228" spans="1:28" hidden="1">
      <c r="A1228" s="30">
        <v>1847</v>
      </c>
      <c r="B1228" s="30" t="s">
        <v>1316</v>
      </c>
      <c r="C1228" s="30" t="s">
        <v>1197</v>
      </c>
      <c r="D1228" s="53">
        <v>45495</v>
      </c>
      <c r="F1228" s="7" t="s">
        <v>118</v>
      </c>
      <c r="G1228" s="1" t="s">
        <v>58</v>
      </c>
      <c r="H1228" s="1" t="s">
        <v>1444</v>
      </c>
      <c r="I1228" s="351" t="s">
        <v>165</v>
      </c>
      <c r="J1228" s="185">
        <v>1</v>
      </c>
      <c r="K1228" s="1">
        <v>16</v>
      </c>
      <c r="L1228" s="1" t="s">
        <v>22</v>
      </c>
      <c r="M1228" s="1" t="s">
        <v>60</v>
      </c>
      <c r="N1228" s="1" t="s">
        <v>85</v>
      </c>
      <c r="O1228" s="1" t="s">
        <v>86</v>
      </c>
      <c r="P1228" s="1" t="s">
        <v>69</v>
      </c>
      <c r="Q1228" s="1" t="s">
        <v>1008</v>
      </c>
      <c r="R1228" s="24" t="s">
        <v>571</v>
      </c>
      <c r="S1228" s="45">
        <v>145499</v>
      </c>
      <c r="V1228" s="45" t="str">
        <f>IFERROR(IF(U1228-T1228 &lt;= 0, "", U1228-T1228), "")</f>
        <v/>
      </c>
      <c r="W1228" s="1" t="s">
        <v>333</v>
      </c>
      <c r="X1228" s="1" t="s">
        <v>155</v>
      </c>
      <c r="Y1228" s="162">
        <v>3206</v>
      </c>
      <c r="Z1228" s="269">
        <v>673.58</v>
      </c>
      <c r="AA1228" s="169">
        <f>Tabela13[[#This Row],[VALOR/UN]]*Tabela13[[#This Row],[QUAN]]</f>
        <v>673.58</v>
      </c>
      <c r="AB1228" s="251" t="str">
        <f>IFERROR(Tabela13[[#This Row],[TOTAL]]/Tabela13[[#This Row],[Km Rodado]],"")</f>
        <v/>
      </c>
    </row>
    <row r="1229" spans="1:28" hidden="1">
      <c r="A1229" s="30" t="s">
        <v>1817</v>
      </c>
      <c r="B1229" s="30" t="s">
        <v>1737</v>
      </c>
      <c r="C1229" s="30" t="s">
        <v>1197</v>
      </c>
      <c r="D1229" s="53">
        <v>45495</v>
      </c>
      <c r="F1229" s="7" t="s">
        <v>118</v>
      </c>
      <c r="G1229" s="1" t="s">
        <v>58</v>
      </c>
      <c r="H1229" s="1" t="s">
        <v>1444</v>
      </c>
      <c r="I1229" s="351" t="s">
        <v>111</v>
      </c>
      <c r="J1229" s="1">
        <v>1</v>
      </c>
      <c r="K1229" s="1">
        <v>14</v>
      </c>
      <c r="L1229" s="1" t="s">
        <v>24</v>
      </c>
      <c r="M1229" s="1" t="s">
        <v>84</v>
      </c>
      <c r="N1229" s="1" t="s">
        <v>153</v>
      </c>
      <c r="O1229" s="1" t="s">
        <v>154</v>
      </c>
      <c r="P1229" s="1" t="s">
        <v>69</v>
      </c>
      <c r="Q1229" s="1" t="s">
        <v>87</v>
      </c>
      <c r="R1229" s="24" t="s">
        <v>999</v>
      </c>
      <c r="S1229" s="45">
        <v>66865</v>
      </c>
      <c r="V1229" s="45" t="str">
        <f>IFERROR(IF(U1229-T1229 &lt;= 0, "", U1229-T1229), "")</f>
        <v/>
      </c>
      <c r="W1229" s="1" t="s">
        <v>333</v>
      </c>
      <c r="X1229" s="1" t="s">
        <v>155</v>
      </c>
      <c r="Y1229" s="162">
        <v>2323</v>
      </c>
      <c r="Z1229" s="269">
        <v>285.85000000000002</v>
      </c>
      <c r="AA1229" s="169">
        <f>Tabela13[[#This Row],[VALOR/UN]]*Tabela13[[#This Row],[QUAN]]</f>
        <v>285.85000000000002</v>
      </c>
      <c r="AB1229" s="251" t="str">
        <f>IFERROR(Tabela13[[#This Row],[TOTAL]]/Tabela13[[#This Row],[Km Rodado]],"")</f>
        <v/>
      </c>
    </row>
    <row r="1230" spans="1:28" hidden="1">
      <c r="A1230" s="30" t="s">
        <v>1818</v>
      </c>
      <c r="B1230" s="30" t="s">
        <v>1737</v>
      </c>
      <c r="C1230" s="30" t="s">
        <v>1197</v>
      </c>
      <c r="D1230" s="53">
        <v>45495</v>
      </c>
      <c r="F1230" s="7" t="s">
        <v>118</v>
      </c>
      <c r="G1230" s="1" t="s">
        <v>58</v>
      </c>
      <c r="H1230" s="1" t="s">
        <v>1444</v>
      </c>
      <c r="I1230" s="351" t="s">
        <v>111</v>
      </c>
      <c r="J1230" s="1">
        <v>1</v>
      </c>
      <c r="K1230" s="1">
        <v>14</v>
      </c>
      <c r="L1230" s="1" t="s">
        <v>24</v>
      </c>
      <c r="M1230" s="1" t="s">
        <v>84</v>
      </c>
      <c r="N1230" s="1" t="s">
        <v>153</v>
      </c>
      <c r="O1230" s="1" t="s">
        <v>154</v>
      </c>
      <c r="P1230" s="1" t="s">
        <v>69</v>
      </c>
      <c r="Q1230" s="1" t="s">
        <v>87</v>
      </c>
      <c r="R1230" s="24" t="s">
        <v>999</v>
      </c>
      <c r="S1230" s="45">
        <v>66865</v>
      </c>
      <c r="V1230" s="45" t="str">
        <f>IFERROR(IF(U1230-T1230 &lt;= 0, "", U1230-T1230), "")</f>
        <v/>
      </c>
      <c r="W1230" s="1" t="s">
        <v>333</v>
      </c>
      <c r="X1230" s="1" t="s">
        <v>155</v>
      </c>
      <c r="Y1230" s="162">
        <v>2323</v>
      </c>
      <c r="Z1230" s="269">
        <v>285.85000000000002</v>
      </c>
      <c r="AA1230" s="169">
        <f>Tabela13[[#This Row],[VALOR/UN]]*Tabela13[[#This Row],[QUAN]]</f>
        <v>285.85000000000002</v>
      </c>
      <c r="AB1230" s="251" t="str">
        <f>IFERROR(Tabela13[[#This Row],[TOTAL]]/Tabela13[[#This Row],[Km Rodado]],"")</f>
        <v/>
      </c>
    </row>
    <row r="1231" spans="1:28" hidden="1">
      <c r="A1231" s="30" t="s">
        <v>1819</v>
      </c>
      <c r="B1231" s="30" t="s">
        <v>1677</v>
      </c>
      <c r="C1231" s="30" t="s">
        <v>1197</v>
      </c>
      <c r="D1231" s="53">
        <v>45495</v>
      </c>
      <c r="F1231" s="7" t="s">
        <v>118</v>
      </c>
      <c r="G1231" s="1" t="s">
        <v>58</v>
      </c>
      <c r="H1231" s="1" t="s">
        <v>1444</v>
      </c>
      <c r="I1231" s="351" t="s">
        <v>111</v>
      </c>
      <c r="J1231" s="1">
        <v>1</v>
      </c>
      <c r="K1231" s="1">
        <v>14</v>
      </c>
      <c r="L1231" s="1" t="s">
        <v>22</v>
      </c>
      <c r="M1231" s="1" t="s">
        <v>84</v>
      </c>
      <c r="N1231" s="1" t="s">
        <v>153</v>
      </c>
      <c r="O1231" s="1" t="s">
        <v>154</v>
      </c>
      <c r="P1231" s="1" t="s">
        <v>69</v>
      </c>
      <c r="Q1231" s="1" t="s">
        <v>87</v>
      </c>
      <c r="R1231" s="24" t="s">
        <v>999</v>
      </c>
      <c r="S1231" s="45">
        <v>66865</v>
      </c>
      <c r="V1231" s="45" t="str">
        <f>IFERROR(IF(U1231-T1231 &lt;= 0, "", U1231-T1231), "")</f>
        <v/>
      </c>
      <c r="W1231" s="1" t="s">
        <v>333</v>
      </c>
      <c r="X1231" s="1" t="s">
        <v>155</v>
      </c>
      <c r="Y1231" s="162">
        <v>2323</v>
      </c>
      <c r="Z1231" s="269">
        <v>285.85000000000002</v>
      </c>
      <c r="AA1231" s="169">
        <f>Tabela13[[#This Row],[VALOR/UN]]*Tabela13[[#This Row],[QUAN]]</f>
        <v>285.85000000000002</v>
      </c>
      <c r="AB1231" s="251" t="str">
        <f>IFERROR(Tabela13[[#This Row],[TOTAL]]/Tabela13[[#This Row],[Km Rodado]],"")</f>
        <v/>
      </c>
    </row>
    <row r="1232" spans="1:28" hidden="1">
      <c r="A1232" s="30">
        <v>1829</v>
      </c>
      <c r="B1232" s="30" t="s">
        <v>1737</v>
      </c>
      <c r="C1232" s="30" t="s">
        <v>1197</v>
      </c>
      <c r="D1232" s="53">
        <v>45495</v>
      </c>
      <c r="F1232" s="7" t="s">
        <v>118</v>
      </c>
      <c r="G1232" s="1" t="s">
        <v>58</v>
      </c>
      <c r="H1232" s="1" t="s">
        <v>1444</v>
      </c>
      <c r="I1232" s="351" t="s">
        <v>111</v>
      </c>
      <c r="J1232" s="1">
        <v>1</v>
      </c>
      <c r="K1232" s="1">
        <v>14</v>
      </c>
      <c r="L1232" s="1" t="s">
        <v>22</v>
      </c>
      <c r="M1232" s="1" t="s">
        <v>84</v>
      </c>
      <c r="N1232" s="1" t="s">
        <v>153</v>
      </c>
      <c r="O1232" s="1" t="s">
        <v>154</v>
      </c>
      <c r="P1232" s="1" t="s">
        <v>69</v>
      </c>
      <c r="Q1232" s="1" t="s">
        <v>87</v>
      </c>
      <c r="R1232" s="24" t="s">
        <v>999</v>
      </c>
      <c r="S1232" s="45">
        <v>66865</v>
      </c>
      <c r="V1232" s="45" t="str">
        <f>IFERROR(IF(U1232-T1232 &lt;= 0, "", U1232-T1232), "")</f>
        <v/>
      </c>
      <c r="W1232" s="1" t="s">
        <v>333</v>
      </c>
      <c r="X1232" s="1" t="s">
        <v>155</v>
      </c>
      <c r="Y1232" s="162">
        <v>2323</v>
      </c>
      <c r="Z1232" s="269">
        <v>285.85000000000002</v>
      </c>
      <c r="AA1232" s="169">
        <f>Tabela13[[#This Row],[VALOR/UN]]*Tabela13[[#This Row],[QUAN]]</f>
        <v>285.85000000000002</v>
      </c>
      <c r="AB1232" s="251" t="str">
        <f>IFERROR(Tabela13[[#This Row],[TOTAL]]/Tabela13[[#This Row],[Km Rodado]],"")</f>
        <v/>
      </c>
    </row>
    <row r="1233" spans="1:28" hidden="1">
      <c r="A1233" s="30">
        <v>1891</v>
      </c>
      <c r="B1233" s="30" t="s">
        <v>1407</v>
      </c>
      <c r="C1233" s="30" t="s">
        <v>1197</v>
      </c>
      <c r="D1233" s="53">
        <v>45495</v>
      </c>
      <c r="F1233" s="7" t="s">
        <v>118</v>
      </c>
      <c r="G1233" s="1" t="s">
        <v>58</v>
      </c>
      <c r="H1233" s="1" t="s">
        <v>1444</v>
      </c>
      <c r="I1233" s="351" t="s">
        <v>165</v>
      </c>
      <c r="J1233" s="1">
        <v>1</v>
      </c>
      <c r="K1233" s="1">
        <v>15</v>
      </c>
      <c r="L1233" s="1" t="s">
        <v>22</v>
      </c>
      <c r="M1233" s="1" t="s">
        <v>75</v>
      </c>
      <c r="N1233" s="153" t="s">
        <v>926</v>
      </c>
      <c r="O1233" s="153" t="s">
        <v>1728</v>
      </c>
      <c r="P1233" s="153" t="s">
        <v>69</v>
      </c>
      <c r="Q1233" s="36" t="s">
        <v>77</v>
      </c>
      <c r="R1233" s="24" t="s">
        <v>450</v>
      </c>
      <c r="S1233" s="45">
        <v>112554</v>
      </c>
      <c r="V1233" s="45" t="str">
        <f>IFERROR(IF(U1233-T1233 &lt;= 0, "", U1233-T1233), "")</f>
        <v/>
      </c>
      <c r="W1233" s="1" t="s">
        <v>333</v>
      </c>
      <c r="X1233" s="1" t="s">
        <v>155</v>
      </c>
      <c r="Y1233" s="162">
        <v>4033</v>
      </c>
      <c r="Z1233" s="269">
        <v>295.01</v>
      </c>
      <c r="AA1233" s="169">
        <f>Tabela13[[#This Row],[VALOR/UN]]*Tabela13[[#This Row],[QUAN]]</f>
        <v>295.01</v>
      </c>
      <c r="AB1233" s="251" t="str">
        <f>IFERROR(Tabela13[[#This Row],[TOTAL]]/Tabela13[[#This Row],[Km Rodado]],"")</f>
        <v/>
      </c>
    </row>
    <row r="1234" spans="1:28" hidden="1">
      <c r="A1234" s="30">
        <v>1892</v>
      </c>
      <c r="B1234" s="30" t="s">
        <v>1407</v>
      </c>
      <c r="C1234" s="30" t="s">
        <v>1197</v>
      </c>
      <c r="D1234" s="53">
        <v>45495</v>
      </c>
      <c r="F1234" s="7" t="s">
        <v>118</v>
      </c>
      <c r="G1234" s="1" t="s">
        <v>58</v>
      </c>
      <c r="H1234" s="1" t="s">
        <v>1444</v>
      </c>
      <c r="I1234" s="351" t="s">
        <v>165</v>
      </c>
      <c r="J1234" s="1">
        <v>1</v>
      </c>
      <c r="K1234" s="1">
        <v>15</v>
      </c>
      <c r="L1234" s="1" t="s">
        <v>22</v>
      </c>
      <c r="M1234" s="1" t="s">
        <v>75</v>
      </c>
      <c r="N1234" s="153" t="s">
        <v>926</v>
      </c>
      <c r="O1234" s="153" t="s">
        <v>1728</v>
      </c>
      <c r="P1234" s="153" t="s">
        <v>69</v>
      </c>
      <c r="Q1234" s="36" t="s">
        <v>77</v>
      </c>
      <c r="R1234" s="24" t="s">
        <v>450</v>
      </c>
      <c r="S1234" s="45">
        <v>112554</v>
      </c>
      <c r="V1234" s="45" t="str">
        <f>IFERROR(IF(U1234-T1234 &lt;= 0, "", U1234-T1234), "")</f>
        <v/>
      </c>
      <c r="W1234" s="1" t="s">
        <v>333</v>
      </c>
      <c r="X1234" s="1" t="s">
        <v>155</v>
      </c>
      <c r="Y1234" s="162">
        <v>4033</v>
      </c>
      <c r="Z1234" s="269">
        <v>295.01</v>
      </c>
      <c r="AA1234" s="169">
        <f>Tabela13[[#This Row],[VALOR/UN]]*Tabela13[[#This Row],[QUAN]]</f>
        <v>295.01</v>
      </c>
      <c r="AB1234" s="251" t="str">
        <f>IFERROR(Tabela13[[#This Row],[TOTAL]]/Tabela13[[#This Row],[Km Rodado]],"")</f>
        <v/>
      </c>
    </row>
    <row r="1235" spans="1:28" hidden="1">
      <c r="A1235" s="30">
        <v>1893</v>
      </c>
      <c r="B1235" s="30" t="s">
        <v>1160</v>
      </c>
      <c r="C1235" s="30" t="s">
        <v>1197</v>
      </c>
      <c r="D1235" s="53">
        <v>45495</v>
      </c>
      <c r="F1235" s="7" t="s">
        <v>118</v>
      </c>
      <c r="G1235" s="1" t="s">
        <v>58</v>
      </c>
      <c r="H1235" s="1" t="s">
        <v>1444</v>
      </c>
      <c r="I1235" s="351" t="s">
        <v>165</v>
      </c>
      <c r="J1235" s="1">
        <v>1</v>
      </c>
      <c r="K1235" s="1">
        <v>15</v>
      </c>
      <c r="L1235" s="1" t="s">
        <v>24</v>
      </c>
      <c r="M1235" s="1" t="s">
        <v>75</v>
      </c>
      <c r="N1235" s="153" t="s">
        <v>926</v>
      </c>
      <c r="O1235" s="153" t="s">
        <v>1728</v>
      </c>
      <c r="P1235" s="153" t="s">
        <v>69</v>
      </c>
      <c r="Q1235" s="36" t="s">
        <v>77</v>
      </c>
      <c r="R1235" s="24" t="s">
        <v>450</v>
      </c>
      <c r="S1235" s="45">
        <v>112554</v>
      </c>
      <c r="V1235" s="45" t="str">
        <f>IFERROR(IF(U1235-T1235 &lt;= 0, "", U1235-T1235), "")</f>
        <v/>
      </c>
      <c r="W1235" s="1" t="s">
        <v>333</v>
      </c>
      <c r="X1235" s="1" t="s">
        <v>155</v>
      </c>
      <c r="Y1235" s="162">
        <v>4033</v>
      </c>
      <c r="Z1235" s="269">
        <v>295.01</v>
      </c>
      <c r="AA1235" s="169">
        <f>Tabela13[[#This Row],[VALOR/UN]]*Tabela13[[#This Row],[QUAN]]</f>
        <v>295.01</v>
      </c>
      <c r="AB1235" s="251" t="str">
        <f>IFERROR(Tabela13[[#This Row],[TOTAL]]/Tabela13[[#This Row],[Km Rodado]],"")</f>
        <v/>
      </c>
    </row>
    <row r="1236" spans="1:28" hidden="1">
      <c r="A1236" s="30">
        <v>1894</v>
      </c>
      <c r="B1236" s="30" t="s">
        <v>1407</v>
      </c>
      <c r="C1236" s="30" t="s">
        <v>1197</v>
      </c>
      <c r="D1236" s="53">
        <v>45495</v>
      </c>
      <c r="F1236" s="7" t="s">
        <v>118</v>
      </c>
      <c r="G1236" s="1" t="s">
        <v>58</v>
      </c>
      <c r="H1236" s="1" t="s">
        <v>1444</v>
      </c>
      <c r="I1236" s="351" t="s">
        <v>165</v>
      </c>
      <c r="J1236" s="1">
        <v>1</v>
      </c>
      <c r="K1236" s="1">
        <v>15</v>
      </c>
      <c r="L1236" s="1" t="s">
        <v>24</v>
      </c>
      <c r="M1236" s="1" t="s">
        <v>75</v>
      </c>
      <c r="N1236" s="153" t="s">
        <v>926</v>
      </c>
      <c r="O1236" s="153" t="s">
        <v>1728</v>
      </c>
      <c r="P1236" s="153" t="s">
        <v>69</v>
      </c>
      <c r="Q1236" s="36" t="s">
        <v>77</v>
      </c>
      <c r="R1236" s="24" t="s">
        <v>450</v>
      </c>
      <c r="S1236" s="45">
        <v>112554</v>
      </c>
      <c r="V1236" s="45" t="str">
        <f>IFERROR(IF(U1236-T1236 &lt;= 0, "", U1236-T1236), "")</f>
        <v/>
      </c>
      <c r="W1236" s="1" t="s">
        <v>333</v>
      </c>
      <c r="X1236" s="1" t="s">
        <v>155</v>
      </c>
      <c r="Y1236" s="162">
        <v>4033</v>
      </c>
      <c r="Z1236" s="269">
        <v>295.01</v>
      </c>
      <c r="AA1236" s="169">
        <f>Tabela13[[#This Row],[VALOR/UN]]*Tabela13[[#This Row],[QUAN]]</f>
        <v>295.01</v>
      </c>
      <c r="AB1236" s="251" t="str">
        <f>IFERROR(Tabela13[[#This Row],[TOTAL]]/Tabela13[[#This Row],[Km Rodado]],"")</f>
        <v/>
      </c>
    </row>
    <row r="1237" spans="1:28" hidden="1">
      <c r="A1237" s="30">
        <v>1895</v>
      </c>
      <c r="B1237" s="30" t="s">
        <v>1160</v>
      </c>
      <c r="C1237" s="30" t="s">
        <v>1197</v>
      </c>
      <c r="D1237" s="53">
        <v>45495</v>
      </c>
      <c r="F1237" s="7" t="s">
        <v>118</v>
      </c>
      <c r="G1237" s="1" t="s">
        <v>58</v>
      </c>
      <c r="H1237" s="1" t="s">
        <v>1268</v>
      </c>
      <c r="I1237" s="351" t="s">
        <v>104</v>
      </c>
      <c r="J1237" s="1">
        <v>1</v>
      </c>
      <c r="K1237" s="1">
        <v>15</v>
      </c>
      <c r="L1237" s="1" t="s">
        <v>22</v>
      </c>
      <c r="M1237" s="1" t="s">
        <v>75</v>
      </c>
      <c r="N1237" s="153" t="s">
        <v>926</v>
      </c>
      <c r="O1237" s="153" t="s">
        <v>1728</v>
      </c>
      <c r="P1237" s="153" t="s">
        <v>69</v>
      </c>
      <c r="Q1237" s="36" t="s">
        <v>77</v>
      </c>
      <c r="R1237" s="24" t="s">
        <v>574</v>
      </c>
      <c r="S1237" s="45">
        <v>123500</v>
      </c>
      <c r="V1237" s="45" t="str">
        <f>IFERROR(IF(U1237-T1237 &lt;= 0, "", U1237-T1237), "")</f>
        <v/>
      </c>
      <c r="W1237" s="1" t="s">
        <v>333</v>
      </c>
      <c r="X1237" s="1" t="s">
        <v>155</v>
      </c>
      <c r="Y1237" s="162">
        <v>4033</v>
      </c>
      <c r="Z1237" s="269">
        <v>295.01</v>
      </c>
      <c r="AA1237" s="169">
        <f>Tabela13[[#This Row],[VALOR/UN]]*Tabela13[[#This Row],[QUAN]]</f>
        <v>295.01</v>
      </c>
      <c r="AB1237" s="251" t="str">
        <f>IFERROR(Tabela13[[#This Row],[TOTAL]]/Tabela13[[#This Row],[Km Rodado]],"")</f>
        <v/>
      </c>
    </row>
    <row r="1238" spans="1:28" hidden="1">
      <c r="A1238" s="30">
        <v>1896</v>
      </c>
      <c r="B1238" s="30" t="s">
        <v>1160</v>
      </c>
      <c r="C1238" s="30" t="s">
        <v>1197</v>
      </c>
      <c r="D1238" s="53">
        <v>45495</v>
      </c>
      <c r="F1238" s="7" t="s">
        <v>118</v>
      </c>
      <c r="G1238" s="1" t="s">
        <v>58</v>
      </c>
      <c r="H1238" s="1" t="s">
        <v>1268</v>
      </c>
      <c r="I1238" s="351" t="s">
        <v>104</v>
      </c>
      <c r="J1238" s="1">
        <v>1</v>
      </c>
      <c r="K1238" s="1">
        <v>15</v>
      </c>
      <c r="L1238" s="1" t="s">
        <v>22</v>
      </c>
      <c r="M1238" s="1" t="s">
        <v>75</v>
      </c>
      <c r="N1238" s="153" t="s">
        <v>926</v>
      </c>
      <c r="O1238" s="153" t="s">
        <v>1728</v>
      </c>
      <c r="P1238" s="153" t="s">
        <v>69</v>
      </c>
      <c r="Q1238" s="36" t="s">
        <v>77</v>
      </c>
      <c r="R1238" s="24" t="s">
        <v>574</v>
      </c>
      <c r="S1238" s="45">
        <v>123500</v>
      </c>
      <c r="T1238" s="45">
        <v>123500</v>
      </c>
      <c r="U1238" s="45">
        <v>144145</v>
      </c>
      <c r="V1238" s="45">
        <f>IFERROR(IF(U1238-T1238 &lt;= 0, "", U1238-T1238), "")</f>
        <v>20645</v>
      </c>
      <c r="W1238" s="1" t="s">
        <v>333</v>
      </c>
      <c r="X1238" s="1" t="s">
        <v>155</v>
      </c>
      <c r="Y1238" s="162">
        <v>4033</v>
      </c>
      <c r="Z1238" s="269">
        <v>295.01</v>
      </c>
      <c r="AA1238" s="169">
        <f>Tabela13[[#This Row],[VALOR/UN]]*Tabela13[[#This Row],[QUAN]]</f>
        <v>295.01</v>
      </c>
      <c r="AB1238" s="251">
        <f>IFERROR(Tabela13[[#This Row],[TOTAL]]/Tabela13[[#This Row],[Km Rodado]],"")</f>
        <v>1.4289658512957132E-2</v>
      </c>
    </row>
    <row r="1239" spans="1:28" hidden="1">
      <c r="A1239" s="30" t="s">
        <v>1820</v>
      </c>
      <c r="B1239" s="30" t="s">
        <v>1407</v>
      </c>
      <c r="C1239" s="30" t="s">
        <v>1197</v>
      </c>
      <c r="D1239" s="53">
        <v>45495</v>
      </c>
      <c r="F1239" s="7" t="s">
        <v>118</v>
      </c>
      <c r="G1239" s="1" t="s">
        <v>58</v>
      </c>
      <c r="H1239" s="1" t="s">
        <v>1268</v>
      </c>
      <c r="I1239" s="351" t="s">
        <v>104</v>
      </c>
      <c r="J1239" s="1">
        <v>1</v>
      </c>
      <c r="K1239" s="1">
        <v>15</v>
      </c>
      <c r="L1239" s="1" t="s">
        <v>24</v>
      </c>
      <c r="M1239" s="1" t="s">
        <v>75</v>
      </c>
      <c r="N1239" s="153" t="s">
        <v>926</v>
      </c>
      <c r="O1239" s="153" t="s">
        <v>1728</v>
      </c>
      <c r="P1239" s="153" t="s">
        <v>69</v>
      </c>
      <c r="Q1239" s="36" t="s">
        <v>77</v>
      </c>
      <c r="R1239" s="24" t="s">
        <v>574</v>
      </c>
      <c r="S1239" s="45">
        <v>123500</v>
      </c>
      <c r="T1239" s="45">
        <v>123500</v>
      </c>
      <c r="U1239" s="45">
        <v>144145</v>
      </c>
      <c r="V1239" s="45">
        <f>IFERROR(IF(U1239-T1239 &lt;= 0, "", U1239-T1239), "")</f>
        <v>20645</v>
      </c>
      <c r="W1239" s="1" t="s">
        <v>333</v>
      </c>
      <c r="X1239" s="1" t="s">
        <v>155</v>
      </c>
      <c r="Y1239" s="162">
        <v>4033</v>
      </c>
      <c r="Z1239" s="269">
        <v>295.01</v>
      </c>
      <c r="AA1239" s="169">
        <f>Tabela13[[#This Row],[VALOR/UN]]*Tabela13[[#This Row],[QUAN]]</f>
        <v>295.01</v>
      </c>
      <c r="AB1239" s="251">
        <f>IFERROR(Tabela13[[#This Row],[TOTAL]]/Tabela13[[#This Row],[Km Rodado]],"")</f>
        <v>1.4289658512957132E-2</v>
      </c>
    </row>
    <row r="1240" spans="1:28" hidden="1">
      <c r="A1240" s="30">
        <v>1898</v>
      </c>
      <c r="B1240" s="30" t="s">
        <v>1407</v>
      </c>
      <c r="C1240" s="30" t="s">
        <v>1197</v>
      </c>
      <c r="D1240" s="53">
        <v>45495</v>
      </c>
      <c r="F1240" s="7" t="s">
        <v>118</v>
      </c>
      <c r="G1240" s="1" t="s">
        <v>58</v>
      </c>
      <c r="H1240" s="1" t="s">
        <v>1268</v>
      </c>
      <c r="I1240" s="351" t="s">
        <v>104</v>
      </c>
      <c r="J1240" s="1">
        <v>1</v>
      </c>
      <c r="K1240" s="1">
        <v>15</v>
      </c>
      <c r="L1240" s="1" t="s">
        <v>24</v>
      </c>
      <c r="M1240" s="1" t="s">
        <v>75</v>
      </c>
      <c r="N1240" s="153" t="s">
        <v>926</v>
      </c>
      <c r="O1240" s="153" t="s">
        <v>1728</v>
      </c>
      <c r="P1240" s="153" t="s">
        <v>69</v>
      </c>
      <c r="Q1240" s="36" t="s">
        <v>77</v>
      </c>
      <c r="R1240" s="24" t="s">
        <v>574</v>
      </c>
      <c r="S1240" s="45">
        <v>123500</v>
      </c>
      <c r="V1240" s="45" t="str">
        <f>IFERROR(IF(U1240-T1240 &lt;= 0, "", U1240-T1240), "")</f>
        <v/>
      </c>
      <c r="W1240" s="1" t="s">
        <v>333</v>
      </c>
      <c r="X1240" s="1" t="s">
        <v>155</v>
      </c>
      <c r="Y1240" s="162">
        <v>4033</v>
      </c>
      <c r="Z1240" s="269">
        <v>295.01</v>
      </c>
      <c r="AA1240" s="169">
        <f>Tabela13[[#This Row],[VALOR/UN]]*Tabela13[[#This Row],[QUAN]]</f>
        <v>295.01</v>
      </c>
      <c r="AB1240" s="251" t="str">
        <f>IFERROR(Tabela13[[#This Row],[TOTAL]]/Tabela13[[#This Row],[Km Rodado]],"")</f>
        <v/>
      </c>
    </row>
    <row r="1241" spans="1:28" hidden="1">
      <c r="A1241" s="30" t="s">
        <v>1821</v>
      </c>
      <c r="B1241" s="30" t="s">
        <v>1407</v>
      </c>
      <c r="C1241" s="30" t="s">
        <v>1197</v>
      </c>
      <c r="D1241" s="53">
        <v>45495</v>
      </c>
      <c r="F1241" s="7" t="s">
        <v>118</v>
      </c>
      <c r="G1241" s="1" t="s">
        <v>58</v>
      </c>
      <c r="H1241" s="1" t="s">
        <v>1268</v>
      </c>
      <c r="I1241" s="351" t="s">
        <v>96</v>
      </c>
      <c r="J1241" s="1">
        <v>1</v>
      </c>
      <c r="K1241" s="1">
        <v>15</v>
      </c>
      <c r="L1241" s="1" t="s">
        <v>22</v>
      </c>
      <c r="M1241" s="1" t="s">
        <v>75</v>
      </c>
      <c r="N1241" s="153" t="s">
        <v>926</v>
      </c>
      <c r="O1241" s="153" t="s">
        <v>1728</v>
      </c>
      <c r="P1241" s="153" t="s">
        <v>69</v>
      </c>
      <c r="Q1241" s="36" t="s">
        <v>77</v>
      </c>
      <c r="R1241" s="24" t="s">
        <v>995</v>
      </c>
      <c r="S1241" s="45">
        <v>39000</v>
      </c>
      <c r="V1241" s="45" t="str">
        <f>IFERROR(IF(U1241-T1241 &lt;= 0, "", U1241-T1241), "")</f>
        <v/>
      </c>
      <c r="W1241" s="1" t="s">
        <v>333</v>
      </c>
      <c r="X1241" s="1" t="s">
        <v>155</v>
      </c>
      <c r="Y1241" s="162">
        <v>2395</v>
      </c>
      <c r="Z1241" s="233">
        <v>288.49</v>
      </c>
      <c r="AA1241" s="169">
        <f>Tabela13[[#This Row],[VALOR/UN]]*Tabela13[[#This Row],[QUAN]]</f>
        <v>288.49</v>
      </c>
      <c r="AB1241" s="251" t="str">
        <f>IFERROR(Tabela13[[#This Row],[TOTAL]]/Tabela13[[#This Row],[Km Rodado]],"")</f>
        <v/>
      </c>
    </row>
    <row r="1242" spans="1:28" hidden="1">
      <c r="A1242" s="30">
        <v>1881</v>
      </c>
      <c r="B1242" s="30" t="s">
        <v>1407</v>
      </c>
      <c r="C1242" s="30" t="s">
        <v>1197</v>
      </c>
      <c r="D1242" s="53">
        <v>45495</v>
      </c>
      <c r="F1242" s="7" t="s">
        <v>118</v>
      </c>
      <c r="G1242" s="1" t="s">
        <v>58</v>
      </c>
      <c r="H1242" s="1" t="s">
        <v>1268</v>
      </c>
      <c r="I1242" s="351" t="s">
        <v>96</v>
      </c>
      <c r="J1242" s="1">
        <v>1</v>
      </c>
      <c r="K1242" s="1">
        <v>15</v>
      </c>
      <c r="L1242" s="1" t="s">
        <v>22</v>
      </c>
      <c r="M1242" s="1" t="s">
        <v>75</v>
      </c>
      <c r="N1242" s="153" t="s">
        <v>926</v>
      </c>
      <c r="O1242" s="153" t="s">
        <v>1728</v>
      </c>
      <c r="P1242" s="153" t="s">
        <v>69</v>
      </c>
      <c r="Q1242" s="36" t="s">
        <v>77</v>
      </c>
      <c r="R1242" s="24" t="s">
        <v>995</v>
      </c>
      <c r="S1242" s="45">
        <v>39000</v>
      </c>
      <c r="V1242" s="45" t="str">
        <f>IFERROR(IF(U1242-T1242 &lt;= 0, "", U1242-T1242), "")</f>
        <v/>
      </c>
      <c r="W1242" s="1" t="s">
        <v>333</v>
      </c>
      <c r="X1242" s="1" t="s">
        <v>155</v>
      </c>
      <c r="Y1242" s="162">
        <v>2395</v>
      </c>
      <c r="Z1242" s="233">
        <v>288.49</v>
      </c>
      <c r="AA1242" s="169">
        <f>Tabela13[[#This Row],[VALOR/UN]]*Tabela13[[#This Row],[QUAN]]</f>
        <v>288.49</v>
      </c>
      <c r="AB1242" s="251" t="str">
        <f>IFERROR(Tabela13[[#This Row],[TOTAL]]/Tabela13[[#This Row],[Km Rodado]],"")</f>
        <v/>
      </c>
    </row>
    <row r="1243" spans="1:28" hidden="1">
      <c r="A1243" s="30">
        <v>1882</v>
      </c>
      <c r="B1243" s="30" t="s">
        <v>1337</v>
      </c>
      <c r="C1243" s="30" t="s">
        <v>1197</v>
      </c>
      <c r="D1243" s="53">
        <v>45495</v>
      </c>
      <c r="F1243" s="7" t="s">
        <v>118</v>
      </c>
      <c r="G1243" s="1" t="s">
        <v>58</v>
      </c>
      <c r="H1243" s="1" t="s">
        <v>1268</v>
      </c>
      <c r="I1243" s="351" t="s">
        <v>96</v>
      </c>
      <c r="J1243" s="1">
        <v>1</v>
      </c>
      <c r="K1243" s="1">
        <v>15</v>
      </c>
      <c r="L1243" s="1" t="s">
        <v>24</v>
      </c>
      <c r="M1243" s="1" t="s">
        <v>75</v>
      </c>
      <c r="N1243" s="153" t="s">
        <v>926</v>
      </c>
      <c r="O1243" s="153" t="s">
        <v>1728</v>
      </c>
      <c r="P1243" s="153" t="s">
        <v>69</v>
      </c>
      <c r="Q1243" s="36" t="s">
        <v>77</v>
      </c>
      <c r="R1243" s="24" t="s">
        <v>995</v>
      </c>
      <c r="S1243" s="45">
        <v>39000</v>
      </c>
      <c r="V1243" s="45" t="str">
        <f>IFERROR(IF(U1243-T1243 &lt;= 0, "", U1243-T1243), "")</f>
        <v/>
      </c>
      <c r="W1243" s="1" t="s">
        <v>333</v>
      </c>
      <c r="X1243" s="1" t="s">
        <v>155</v>
      </c>
      <c r="Y1243" s="162">
        <v>2395</v>
      </c>
      <c r="Z1243" s="233">
        <v>288.49</v>
      </c>
      <c r="AA1243" s="169">
        <f>Tabela13[[#This Row],[VALOR/UN]]*Tabela13[[#This Row],[QUAN]]</f>
        <v>288.49</v>
      </c>
      <c r="AB1243" s="251" t="str">
        <f>IFERROR(Tabela13[[#This Row],[TOTAL]]/Tabela13[[#This Row],[Km Rodado]],"")</f>
        <v/>
      </c>
    </row>
    <row r="1244" spans="1:28" hidden="1">
      <c r="A1244" s="30" t="s">
        <v>1822</v>
      </c>
      <c r="B1244" s="30" t="s">
        <v>1407</v>
      </c>
      <c r="C1244" s="30" t="s">
        <v>1197</v>
      </c>
      <c r="D1244" s="53">
        <v>45495</v>
      </c>
      <c r="F1244" s="7" t="s">
        <v>118</v>
      </c>
      <c r="G1244" s="1" t="s">
        <v>58</v>
      </c>
      <c r="H1244" s="1" t="s">
        <v>1268</v>
      </c>
      <c r="I1244" s="351" t="s">
        <v>96</v>
      </c>
      <c r="J1244" s="1">
        <v>1</v>
      </c>
      <c r="K1244" s="1">
        <v>15</v>
      </c>
      <c r="L1244" s="1" t="s">
        <v>24</v>
      </c>
      <c r="M1244" s="1" t="s">
        <v>75</v>
      </c>
      <c r="N1244" s="153" t="s">
        <v>926</v>
      </c>
      <c r="O1244" s="153" t="s">
        <v>1728</v>
      </c>
      <c r="P1244" s="153" t="s">
        <v>69</v>
      </c>
      <c r="Q1244" s="36" t="s">
        <v>77</v>
      </c>
      <c r="R1244" s="24" t="s">
        <v>995</v>
      </c>
      <c r="S1244" s="45">
        <v>39000</v>
      </c>
      <c r="V1244" s="45" t="str">
        <f>IFERROR(IF(U1244-T1244 &lt;= 0, "", U1244-T1244), "")</f>
        <v/>
      </c>
      <c r="W1244" s="1" t="s">
        <v>333</v>
      </c>
      <c r="X1244" s="1" t="s">
        <v>155</v>
      </c>
      <c r="Y1244" s="162">
        <v>2395</v>
      </c>
      <c r="Z1244" s="233">
        <v>288.49</v>
      </c>
      <c r="AA1244" s="169">
        <f>Tabela13[[#This Row],[VALOR/UN]]*Tabela13[[#This Row],[QUAN]]</f>
        <v>288.49</v>
      </c>
      <c r="AB1244" s="251" t="str">
        <f>IFERROR(Tabela13[[#This Row],[TOTAL]]/Tabela13[[#This Row],[Km Rodado]],"")</f>
        <v/>
      </c>
    </row>
    <row r="1245" spans="1:28" hidden="1">
      <c r="A1245" s="30" t="s">
        <v>1823</v>
      </c>
      <c r="B1245" s="30" t="s">
        <v>1407</v>
      </c>
      <c r="C1245" s="30" t="s">
        <v>1197</v>
      </c>
      <c r="D1245" s="53">
        <v>45495</v>
      </c>
      <c r="F1245" s="7" t="s">
        <v>118</v>
      </c>
      <c r="G1245" s="1" t="s">
        <v>58</v>
      </c>
      <c r="H1245" s="1" t="s">
        <v>1268</v>
      </c>
      <c r="I1245" s="351" t="s">
        <v>96</v>
      </c>
      <c r="J1245" s="1">
        <v>1</v>
      </c>
      <c r="K1245" s="1">
        <v>15</v>
      </c>
      <c r="L1245" s="1" t="s">
        <v>22</v>
      </c>
      <c r="M1245" s="1" t="s">
        <v>75</v>
      </c>
      <c r="N1245" s="153" t="s">
        <v>926</v>
      </c>
      <c r="O1245" s="153" t="s">
        <v>1728</v>
      </c>
      <c r="P1245" s="153" t="s">
        <v>69</v>
      </c>
      <c r="Q1245" s="36" t="s">
        <v>77</v>
      </c>
      <c r="R1245" s="24" t="s">
        <v>1824</v>
      </c>
      <c r="S1245" s="45">
        <v>29998</v>
      </c>
      <c r="V1245" s="45" t="str">
        <f>IFERROR(IF(U1245-T1245 &lt;= 0, "", U1245-T1245), "")</f>
        <v/>
      </c>
      <c r="W1245" s="1" t="s">
        <v>333</v>
      </c>
      <c r="X1245" s="1" t="s">
        <v>155</v>
      </c>
      <c r="Y1245" s="162">
        <v>4033</v>
      </c>
      <c r="Z1245" s="233">
        <v>295.01</v>
      </c>
      <c r="AA1245" s="169">
        <f>Tabela13[[#This Row],[VALOR/UN]]*Tabela13[[#This Row],[QUAN]]</f>
        <v>295.01</v>
      </c>
      <c r="AB1245" s="251" t="str">
        <f>IFERROR(Tabela13[[#This Row],[TOTAL]]/Tabela13[[#This Row],[Km Rodado]],"")</f>
        <v/>
      </c>
    </row>
    <row r="1246" spans="1:28" hidden="1">
      <c r="A1246" s="30">
        <v>1900</v>
      </c>
      <c r="B1246" s="30" t="s">
        <v>1407</v>
      </c>
      <c r="C1246" s="30" t="s">
        <v>1197</v>
      </c>
      <c r="D1246" s="53">
        <v>45495</v>
      </c>
      <c r="F1246" s="7" t="s">
        <v>118</v>
      </c>
      <c r="G1246" s="1" t="s">
        <v>58</v>
      </c>
      <c r="H1246" s="1" t="s">
        <v>1268</v>
      </c>
      <c r="I1246" s="351" t="s">
        <v>96</v>
      </c>
      <c r="J1246" s="1">
        <v>1</v>
      </c>
      <c r="K1246" s="1">
        <v>15</v>
      </c>
      <c r="L1246" s="1" t="s">
        <v>22</v>
      </c>
      <c r="M1246" s="1" t="s">
        <v>75</v>
      </c>
      <c r="N1246" s="153" t="s">
        <v>926</v>
      </c>
      <c r="O1246" s="153" t="s">
        <v>1728</v>
      </c>
      <c r="P1246" s="153" t="s">
        <v>69</v>
      </c>
      <c r="Q1246" s="36" t="s">
        <v>77</v>
      </c>
      <c r="R1246" s="24" t="s">
        <v>1824</v>
      </c>
      <c r="S1246" s="45">
        <v>29998</v>
      </c>
      <c r="V1246" s="45" t="str">
        <f>IFERROR(IF(U1246-T1246 &lt;= 0, "", U1246-T1246), "")</f>
        <v/>
      </c>
      <c r="W1246" s="1" t="s">
        <v>333</v>
      </c>
      <c r="X1246" s="1" t="s">
        <v>155</v>
      </c>
      <c r="Y1246" s="162">
        <v>4033</v>
      </c>
      <c r="Z1246" s="233">
        <v>295.01</v>
      </c>
      <c r="AA1246" s="169">
        <f>Tabela13[[#This Row],[VALOR/UN]]*Tabela13[[#This Row],[QUAN]]</f>
        <v>295.01</v>
      </c>
      <c r="AB1246" s="251" t="str">
        <f>IFERROR(Tabela13[[#This Row],[TOTAL]]/Tabela13[[#This Row],[Km Rodado]],"")</f>
        <v/>
      </c>
    </row>
    <row r="1247" spans="1:28" hidden="1">
      <c r="A1247" s="30">
        <v>1901</v>
      </c>
      <c r="B1247" s="30" t="s">
        <v>1407</v>
      </c>
      <c r="C1247" s="30" t="s">
        <v>1197</v>
      </c>
      <c r="D1247" s="53">
        <v>45495</v>
      </c>
      <c r="F1247" s="7" t="s">
        <v>118</v>
      </c>
      <c r="G1247" s="1" t="s">
        <v>58</v>
      </c>
      <c r="H1247" s="1" t="s">
        <v>1268</v>
      </c>
      <c r="I1247" s="351" t="s">
        <v>96</v>
      </c>
      <c r="J1247" s="1">
        <v>1</v>
      </c>
      <c r="K1247" s="1">
        <v>15</v>
      </c>
      <c r="L1247" s="1" t="s">
        <v>24</v>
      </c>
      <c r="M1247" s="1" t="s">
        <v>75</v>
      </c>
      <c r="N1247" s="153" t="s">
        <v>926</v>
      </c>
      <c r="O1247" s="153" t="s">
        <v>1728</v>
      </c>
      <c r="P1247" s="153" t="s">
        <v>69</v>
      </c>
      <c r="Q1247" s="36" t="s">
        <v>77</v>
      </c>
      <c r="R1247" s="24" t="s">
        <v>1824</v>
      </c>
      <c r="S1247" s="45">
        <v>29998</v>
      </c>
      <c r="V1247" s="45" t="str">
        <f>IFERROR(IF(U1247-T1247 &lt;= 0, "", U1247-T1247), "")</f>
        <v/>
      </c>
      <c r="W1247" s="1" t="s">
        <v>333</v>
      </c>
      <c r="X1247" s="1" t="s">
        <v>155</v>
      </c>
      <c r="Y1247" s="162">
        <v>4033</v>
      </c>
      <c r="Z1247" s="233">
        <v>295.01</v>
      </c>
      <c r="AA1247" s="169">
        <f>Tabela13[[#This Row],[VALOR/UN]]*Tabela13[[#This Row],[QUAN]]</f>
        <v>295.01</v>
      </c>
      <c r="AB1247" s="251" t="str">
        <f>IFERROR(Tabela13[[#This Row],[TOTAL]]/Tabela13[[#This Row],[Km Rodado]],"")</f>
        <v/>
      </c>
    </row>
    <row r="1248" spans="1:28" hidden="1">
      <c r="A1248" s="30">
        <v>1902</v>
      </c>
      <c r="B1248" s="30" t="s">
        <v>1160</v>
      </c>
      <c r="C1248" s="30" t="s">
        <v>1197</v>
      </c>
      <c r="D1248" s="53">
        <v>45495</v>
      </c>
      <c r="F1248" s="7" t="s">
        <v>118</v>
      </c>
      <c r="G1248" s="1" t="s">
        <v>58</v>
      </c>
      <c r="H1248" s="1" t="s">
        <v>1268</v>
      </c>
      <c r="I1248" s="351" t="s">
        <v>96</v>
      </c>
      <c r="J1248" s="1">
        <v>1</v>
      </c>
      <c r="K1248" s="1">
        <v>15</v>
      </c>
      <c r="L1248" s="1" t="s">
        <v>24</v>
      </c>
      <c r="M1248" s="1" t="s">
        <v>75</v>
      </c>
      <c r="N1248" s="153" t="s">
        <v>926</v>
      </c>
      <c r="O1248" s="153" t="s">
        <v>1728</v>
      </c>
      <c r="P1248" s="153" t="s">
        <v>69</v>
      </c>
      <c r="Q1248" s="36" t="s">
        <v>77</v>
      </c>
      <c r="R1248" s="24" t="s">
        <v>1824</v>
      </c>
      <c r="S1248" s="45">
        <v>29998</v>
      </c>
      <c r="V1248" s="45" t="str">
        <f>IFERROR(IF(U1248-T1248 &lt;= 0, "", U1248-T1248), "")</f>
        <v/>
      </c>
      <c r="W1248" s="1" t="s">
        <v>333</v>
      </c>
      <c r="X1248" s="1" t="s">
        <v>155</v>
      </c>
      <c r="Y1248" s="162">
        <v>4033</v>
      </c>
      <c r="Z1248" s="233">
        <v>295.01</v>
      </c>
      <c r="AA1248" s="169">
        <f>Tabela13[[#This Row],[VALOR/UN]]*Tabela13[[#This Row],[QUAN]]</f>
        <v>295.01</v>
      </c>
      <c r="AB1248" s="251" t="str">
        <f>IFERROR(Tabela13[[#This Row],[TOTAL]]/Tabela13[[#This Row],[Km Rodado]],"")</f>
        <v/>
      </c>
    </row>
    <row r="1249" spans="1:28" hidden="1">
      <c r="A1249" s="30" t="s">
        <v>1825</v>
      </c>
      <c r="B1249" s="30" t="s">
        <v>1797</v>
      </c>
      <c r="C1249" s="186" t="s">
        <v>1197</v>
      </c>
      <c r="D1249" s="53">
        <v>45496</v>
      </c>
      <c r="F1249" s="7" t="s">
        <v>118</v>
      </c>
      <c r="G1249" s="1" t="s">
        <v>58</v>
      </c>
      <c r="H1249" s="1" t="s">
        <v>1444</v>
      </c>
      <c r="I1249" s="351" t="s">
        <v>111</v>
      </c>
      <c r="J1249" s="1">
        <v>1</v>
      </c>
      <c r="K1249" s="1">
        <v>16</v>
      </c>
      <c r="L1249" s="1" t="s">
        <v>22</v>
      </c>
      <c r="M1249" s="1" t="s">
        <v>143</v>
      </c>
      <c r="N1249" s="1" t="s">
        <v>85</v>
      </c>
      <c r="O1249" s="1" t="s">
        <v>86</v>
      </c>
      <c r="P1249" s="1" t="s">
        <v>69</v>
      </c>
      <c r="Q1249" s="1" t="s">
        <v>144</v>
      </c>
      <c r="R1249" s="24" t="s">
        <v>1826</v>
      </c>
      <c r="S1249" s="45">
        <v>107105</v>
      </c>
      <c r="V1249" s="45" t="str">
        <f>IFERROR(IF(U1249-T1249 &lt;= 0, "", U1249-T1249), "")</f>
        <v/>
      </c>
      <c r="W1249" s="1" t="s">
        <v>333</v>
      </c>
      <c r="X1249" s="1" t="s">
        <v>155</v>
      </c>
      <c r="Y1249" s="162">
        <v>2475</v>
      </c>
      <c r="Z1249" s="269">
        <v>868.85</v>
      </c>
      <c r="AA1249" s="169">
        <f>Tabela13[[#This Row],[VALOR/UN]]*Tabela13[[#This Row],[QUAN]]</f>
        <v>868.85</v>
      </c>
      <c r="AB1249" s="251" t="str">
        <f>IFERROR(Tabela13[[#This Row],[TOTAL]]/Tabela13[[#This Row],[Km Rodado]],"")</f>
        <v/>
      </c>
    </row>
    <row r="1250" spans="1:28" hidden="1">
      <c r="A1250" s="30">
        <v>1914</v>
      </c>
      <c r="B1250" s="30" t="s">
        <v>1797</v>
      </c>
      <c r="C1250" s="186" t="s">
        <v>1197</v>
      </c>
      <c r="D1250" s="53">
        <v>45496</v>
      </c>
      <c r="F1250" s="7" t="s">
        <v>118</v>
      </c>
      <c r="G1250" s="1" t="s">
        <v>58</v>
      </c>
      <c r="H1250" s="1" t="s">
        <v>1444</v>
      </c>
      <c r="I1250" s="351" t="s">
        <v>111</v>
      </c>
      <c r="J1250" s="1">
        <v>1</v>
      </c>
      <c r="K1250" s="1">
        <v>16</v>
      </c>
      <c r="L1250" s="1" t="s">
        <v>22</v>
      </c>
      <c r="M1250" s="1" t="s">
        <v>143</v>
      </c>
      <c r="N1250" s="1" t="s">
        <v>85</v>
      </c>
      <c r="O1250" s="1" t="s">
        <v>86</v>
      </c>
      <c r="P1250" s="1" t="s">
        <v>69</v>
      </c>
      <c r="Q1250" s="1" t="s">
        <v>144</v>
      </c>
      <c r="R1250" s="24" t="s">
        <v>1826</v>
      </c>
      <c r="S1250" s="45">
        <v>107105</v>
      </c>
      <c r="V1250" s="45" t="str">
        <f>IFERROR(IF(U1250-T1250 &lt;= 0, "", U1250-T1250), "")</f>
        <v/>
      </c>
      <c r="W1250" s="1" t="s">
        <v>333</v>
      </c>
      <c r="X1250" s="1" t="s">
        <v>155</v>
      </c>
      <c r="Y1250" s="162">
        <v>2475</v>
      </c>
      <c r="Z1250" s="269">
        <v>868.85</v>
      </c>
      <c r="AA1250" s="169">
        <f>Tabela13[[#This Row],[VALOR/UN]]*Tabela13[[#This Row],[QUAN]]</f>
        <v>868.85</v>
      </c>
      <c r="AB1250" s="251" t="str">
        <f>IFERROR(Tabela13[[#This Row],[TOTAL]]/Tabela13[[#This Row],[Km Rodado]],"")</f>
        <v/>
      </c>
    </row>
    <row r="1251" spans="1:28" hidden="1">
      <c r="A1251" s="30">
        <v>1915</v>
      </c>
      <c r="B1251" s="30" t="s">
        <v>1797</v>
      </c>
      <c r="C1251" s="186" t="s">
        <v>1197</v>
      </c>
      <c r="D1251" s="53">
        <v>45496</v>
      </c>
      <c r="F1251" s="7" t="s">
        <v>118</v>
      </c>
      <c r="G1251" s="1" t="s">
        <v>58</v>
      </c>
      <c r="H1251" s="1" t="s">
        <v>1444</v>
      </c>
      <c r="I1251" s="351" t="s">
        <v>111</v>
      </c>
      <c r="J1251" s="1">
        <v>1</v>
      </c>
      <c r="K1251" s="1">
        <v>16</v>
      </c>
      <c r="L1251" s="1" t="s">
        <v>24</v>
      </c>
      <c r="M1251" s="1" t="s">
        <v>143</v>
      </c>
      <c r="N1251" s="1" t="s">
        <v>85</v>
      </c>
      <c r="O1251" s="1" t="s">
        <v>86</v>
      </c>
      <c r="P1251" s="1" t="s">
        <v>69</v>
      </c>
      <c r="Q1251" s="1" t="s">
        <v>144</v>
      </c>
      <c r="R1251" s="24" t="s">
        <v>1826</v>
      </c>
      <c r="S1251" s="45">
        <v>107105</v>
      </c>
      <c r="V1251" s="45" t="str">
        <f>IFERROR(IF(U1251-T1251 &lt;= 0, "", U1251-T1251), "")</f>
        <v/>
      </c>
      <c r="W1251" s="1" t="s">
        <v>333</v>
      </c>
      <c r="X1251" s="1" t="s">
        <v>155</v>
      </c>
      <c r="Y1251" s="162">
        <v>2475</v>
      </c>
      <c r="Z1251" s="269">
        <v>868.85</v>
      </c>
      <c r="AA1251" s="169">
        <f>Tabela13[[#This Row],[VALOR/UN]]*Tabela13[[#This Row],[QUAN]]</f>
        <v>868.85</v>
      </c>
      <c r="AB1251" s="251" t="str">
        <f>IFERROR(Tabela13[[#This Row],[TOTAL]]/Tabela13[[#This Row],[Km Rodado]],"")</f>
        <v/>
      </c>
    </row>
    <row r="1252" spans="1:28" hidden="1">
      <c r="A1252" s="30">
        <v>1916</v>
      </c>
      <c r="B1252" s="30" t="s">
        <v>1797</v>
      </c>
      <c r="C1252" s="186" t="s">
        <v>1197</v>
      </c>
      <c r="D1252" s="53">
        <v>45496</v>
      </c>
      <c r="F1252" s="7" t="s">
        <v>118</v>
      </c>
      <c r="G1252" s="1" t="s">
        <v>58</v>
      </c>
      <c r="H1252" s="1" t="s">
        <v>1444</v>
      </c>
      <c r="I1252" s="351" t="s">
        <v>111</v>
      </c>
      <c r="J1252" s="1">
        <v>1</v>
      </c>
      <c r="K1252" s="1">
        <v>16</v>
      </c>
      <c r="L1252" s="1" t="s">
        <v>24</v>
      </c>
      <c r="M1252" s="1" t="s">
        <v>143</v>
      </c>
      <c r="N1252" s="1" t="s">
        <v>85</v>
      </c>
      <c r="O1252" s="1" t="s">
        <v>86</v>
      </c>
      <c r="P1252" s="1" t="s">
        <v>69</v>
      </c>
      <c r="Q1252" s="1" t="s">
        <v>144</v>
      </c>
      <c r="R1252" s="24" t="s">
        <v>1826</v>
      </c>
      <c r="S1252" s="45">
        <v>107105</v>
      </c>
      <c r="V1252" s="45" t="str">
        <f>IFERROR(IF(U1252-T1252 &lt;= 0, "", U1252-T1252), "")</f>
        <v/>
      </c>
      <c r="W1252" s="1" t="s">
        <v>333</v>
      </c>
      <c r="X1252" s="1" t="s">
        <v>155</v>
      </c>
      <c r="Y1252" s="162">
        <v>2475</v>
      </c>
      <c r="Z1252" s="269">
        <v>868.85</v>
      </c>
      <c r="AA1252" s="169">
        <f>Tabela13[[#This Row],[VALOR/UN]]*Tabela13[[#This Row],[QUAN]]</f>
        <v>868.85</v>
      </c>
      <c r="AB1252" s="251" t="str">
        <f>IFERROR(Tabela13[[#This Row],[TOTAL]]/Tabela13[[#This Row],[Km Rodado]],"")</f>
        <v/>
      </c>
    </row>
    <row r="1253" spans="1:28" hidden="1">
      <c r="A1253" s="30" t="s">
        <v>1827</v>
      </c>
      <c r="B1253" s="30" t="s">
        <v>1797</v>
      </c>
      <c r="C1253" s="186" t="s">
        <v>1197</v>
      </c>
      <c r="D1253" s="53">
        <v>45497</v>
      </c>
      <c r="F1253" s="7" t="s">
        <v>118</v>
      </c>
      <c r="G1253" s="1" t="s">
        <v>58</v>
      </c>
      <c r="H1253" s="1" t="s">
        <v>1268</v>
      </c>
      <c r="I1253" s="351" t="s">
        <v>80</v>
      </c>
      <c r="J1253" s="1">
        <v>1</v>
      </c>
      <c r="K1253" s="1">
        <v>16</v>
      </c>
      <c r="L1253" s="1" t="s">
        <v>22</v>
      </c>
      <c r="M1253" s="1" t="s">
        <v>143</v>
      </c>
      <c r="N1253" s="1" t="s">
        <v>85</v>
      </c>
      <c r="O1253" s="1" t="s">
        <v>86</v>
      </c>
      <c r="P1253" s="1" t="s">
        <v>69</v>
      </c>
      <c r="Q1253" s="1" t="s">
        <v>162</v>
      </c>
      <c r="R1253" s="24" t="s">
        <v>427</v>
      </c>
      <c r="S1253" s="45">
        <v>197286</v>
      </c>
      <c r="T1253" s="45">
        <v>197286</v>
      </c>
      <c r="V1253" s="45" t="str">
        <f>IFERROR(IF(U1253-T1253 &lt;= 0, "", U1253-T1253), "")</f>
        <v/>
      </c>
      <c r="W1253" s="1" t="s">
        <v>333</v>
      </c>
      <c r="X1253" s="1" t="s">
        <v>155</v>
      </c>
      <c r="Y1253" s="162" t="s">
        <v>1798</v>
      </c>
      <c r="Z1253" s="269">
        <v>859.61</v>
      </c>
      <c r="AA1253" s="169">
        <f>Tabela13[[#This Row],[VALOR/UN]]*Tabela13[[#This Row],[QUAN]]</f>
        <v>859.61</v>
      </c>
      <c r="AB1253" s="251" t="str">
        <f>IFERROR(Tabela13[[#This Row],[TOTAL]]/Tabela13[[#This Row],[Km Rodado]],"")</f>
        <v/>
      </c>
    </row>
    <row r="1254" spans="1:28" hidden="1">
      <c r="A1254" s="30" t="s">
        <v>1828</v>
      </c>
      <c r="B1254" s="30" t="s">
        <v>1797</v>
      </c>
      <c r="C1254" s="186" t="s">
        <v>1197</v>
      </c>
      <c r="D1254" s="53">
        <v>45497</v>
      </c>
      <c r="F1254" s="7" t="s">
        <v>118</v>
      </c>
      <c r="G1254" s="1" t="s">
        <v>58</v>
      </c>
      <c r="H1254" s="1" t="s">
        <v>1268</v>
      </c>
      <c r="I1254" s="351" t="s">
        <v>80</v>
      </c>
      <c r="J1254" s="1">
        <v>1</v>
      </c>
      <c r="K1254" s="1">
        <v>16</v>
      </c>
      <c r="L1254" s="1" t="s">
        <v>22</v>
      </c>
      <c r="M1254" s="1" t="s">
        <v>143</v>
      </c>
      <c r="N1254" s="1" t="s">
        <v>85</v>
      </c>
      <c r="O1254" s="1" t="s">
        <v>86</v>
      </c>
      <c r="P1254" s="1" t="s">
        <v>69</v>
      </c>
      <c r="Q1254" s="1" t="s">
        <v>162</v>
      </c>
      <c r="R1254" s="24" t="s">
        <v>427</v>
      </c>
      <c r="S1254" s="45">
        <v>197286</v>
      </c>
      <c r="T1254" s="45">
        <v>197286</v>
      </c>
      <c r="V1254" s="45" t="str">
        <f>IFERROR(IF(U1254-T1254 &lt;= 0, "", U1254-T1254), "")</f>
        <v/>
      </c>
      <c r="W1254" s="1" t="s">
        <v>333</v>
      </c>
      <c r="X1254" s="1" t="s">
        <v>155</v>
      </c>
      <c r="Y1254" s="162" t="s">
        <v>1798</v>
      </c>
      <c r="Z1254" s="269">
        <v>859.61</v>
      </c>
      <c r="AA1254" s="169">
        <f>Tabela13[[#This Row],[VALOR/UN]]*Tabela13[[#This Row],[QUAN]]</f>
        <v>859.61</v>
      </c>
      <c r="AB1254" s="251" t="str">
        <f>IFERROR(Tabela13[[#This Row],[TOTAL]]/Tabela13[[#This Row],[Km Rodado]],"")</f>
        <v/>
      </c>
    </row>
    <row r="1255" spans="1:28" hidden="1">
      <c r="A1255" s="30">
        <v>1907</v>
      </c>
      <c r="B1255" s="30" t="s">
        <v>1407</v>
      </c>
      <c r="C1255" s="30" t="s">
        <v>1197</v>
      </c>
      <c r="D1255" s="53">
        <v>45497</v>
      </c>
      <c r="F1255" s="7" t="s">
        <v>118</v>
      </c>
      <c r="G1255" s="1" t="s">
        <v>58</v>
      </c>
      <c r="H1255" s="1" t="s">
        <v>1268</v>
      </c>
      <c r="I1255" s="351" t="s">
        <v>107</v>
      </c>
      <c r="J1255" s="1">
        <v>1</v>
      </c>
      <c r="K1255" s="1">
        <v>15</v>
      </c>
      <c r="L1255" s="1" t="s">
        <v>22</v>
      </c>
      <c r="M1255" s="1" t="s">
        <v>75</v>
      </c>
      <c r="N1255" s="153" t="s">
        <v>926</v>
      </c>
      <c r="O1255" s="153" t="s">
        <v>1728</v>
      </c>
      <c r="P1255" s="153" t="s">
        <v>69</v>
      </c>
      <c r="Q1255" s="36" t="s">
        <v>77</v>
      </c>
      <c r="R1255" s="24" t="s">
        <v>555</v>
      </c>
      <c r="S1255" s="45">
        <v>140130</v>
      </c>
      <c r="T1255" s="45">
        <v>140130</v>
      </c>
      <c r="U1255" s="45">
        <v>170520</v>
      </c>
      <c r="V1255" s="45">
        <f>IFERROR(IF(U1255-T1255 &lt;= 0, "", U1255-T1255), "")</f>
        <v>30390</v>
      </c>
      <c r="W1255" s="1" t="s">
        <v>333</v>
      </c>
      <c r="X1255" s="1" t="s">
        <v>155</v>
      </c>
      <c r="Y1255" s="162">
        <v>4033</v>
      </c>
      <c r="Z1255" s="269">
        <v>295.01</v>
      </c>
      <c r="AA1255" s="169">
        <f>Tabela13[[#This Row],[VALOR/UN]]*Tabela13[[#This Row],[QUAN]]</f>
        <v>295.01</v>
      </c>
      <c r="AB1255" s="251">
        <f>IFERROR(Tabela13[[#This Row],[TOTAL]]/Tabela13[[#This Row],[Km Rodado]],"")</f>
        <v>9.7074695623560383E-3</v>
      </c>
    </row>
    <row r="1256" spans="1:28" hidden="1">
      <c r="A1256" s="30">
        <v>1908</v>
      </c>
      <c r="B1256" s="30" t="s">
        <v>1160</v>
      </c>
      <c r="C1256" s="30" t="s">
        <v>1197</v>
      </c>
      <c r="D1256" s="53">
        <v>45497</v>
      </c>
      <c r="F1256" s="7" t="s">
        <v>118</v>
      </c>
      <c r="G1256" s="1" t="s">
        <v>58</v>
      </c>
      <c r="H1256" s="1" t="s">
        <v>1268</v>
      </c>
      <c r="I1256" s="351" t="s">
        <v>107</v>
      </c>
      <c r="J1256" s="1">
        <v>1</v>
      </c>
      <c r="K1256" s="1">
        <v>15</v>
      </c>
      <c r="L1256" s="1" t="s">
        <v>22</v>
      </c>
      <c r="M1256" s="1" t="s">
        <v>75</v>
      </c>
      <c r="N1256" s="153" t="s">
        <v>926</v>
      </c>
      <c r="O1256" s="153" t="s">
        <v>1728</v>
      </c>
      <c r="P1256" s="153" t="s">
        <v>69</v>
      </c>
      <c r="Q1256" s="36" t="s">
        <v>77</v>
      </c>
      <c r="R1256" s="24" t="s">
        <v>555</v>
      </c>
      <c r="S1256" s="45">
        <v>140130</v>
      </c>
      <c r="T1256" s="45">
        <v>140130</v>
      </c>
      <c r="U1256" s="45">
        <v>170520</v>
      </c>
      <c r="V1256" s="45">
        <f>IFERROR(IF(U1256-T1256 &lt;= 0, "", U1256-T1256), "")</f>
        <v>30390</v>
      </c>
      <c r="W1256" s="1" t="s">
        <v>333</v>
      </c>
      <c r="X1256" s="1" t="s">
        <v>155</v>
      </c>
      <c r="Y1256" s="162">
        <v>4033</v>
      </c>
      <c r="Z1256" s="269">
        <v>295.01</v>
      </c>
      <c r="AA1256" s="169">
        <f>Tabela13[[#This Row],[VALOR/UN]]*Tabela13[[#This Row],[QUAN]]</f>
        <v>295.01</v>
      </c>
      <c r="AB1256" s="251">
        <f>IFERROR(Tabela13[[#This Row],[TOTAL]]/Tabela13[[#This Row],[Km Rodado]],"")</f>
        <v>9.7074695623560383E-3</v>
      </c>
    </row>
    <row r="1257" spans="1:28" hidden="1">
      <c r="A1257" s="30">
        <v>1909</v>
      </c>
      <c r="B1257" s="30" t="s">
        <v>1160</v>
      </c>
      <c r="C1257" s="30" t="s">
        <v>1197</v>
      </c>
      <c r="D1257" s="53">
        <v>45497</v>
      </c>
      <c r="F1257" s="7" t="s">
        <v>118</v>
      </c>
      <c r="G1257" s="1" t="s">
        <v>58</v>
      </c>
      <c r="H1257" s="1" t="s">
        <v>1268</v>
      </c>
      <c r="I1257" s="351" t="s">
        <v>107</v>
      </c>
      <c r="J1257" s="1">
        <v>1</v>
      </c>
      <c r="K1257" s="1">
        <v>15</v>
      </c>
      <c r="L1257" s="1" t="s">
        <v>24</v>
      </c>
      <c r="M1257" s="1" t="s">
        <v>75</v>
      </c>
      <c r="N1257" s="153" t="s">
        <v>926</v>
      </c>
      <c r="O1257" s="153" t="s">
        <v>1728</v>
      </c>
      <c r="P1257" s="153" t="s">
        <v>69</v>
      </c>
      <c r="Q1257" s="36" t="s">
        <v>77</v>
      </c>
      <c r="R1257" s="24" t="s">
        <v>555</v>
      </c>
      <c r="S1257" s="45">
        <v>140130</v>
      </c>
      <c r="T1257" s="45">
        <v>140130</v>
      </c>
      <c r="U1257" s="45">
        <v>170520</v>
      </c>
      <c r="V1257" s="45">
        <f>IFERROR(IF(U1257-T1257 &lt;= 0, "", U1257-T1257), "")</f>
        <v>30390</v>
      </c>
      <c r="W1257" s="1" t="s">
        <v>333</v>
      </c>
      <c r="X1257" s="1" t="s">
        <v>155</v>
      </c>
      <c r="Y1257" s="162">
        <v>4033</v>
      </c>
      <c r="Z1257" s="269">
        <v>295.01</v>
      </c>
      <c r="AA1257" s="169">
        <f>Tabela13[[#This Row],[VALOR/UN]]*Tabela13[[#This Row],[QUAN]]</f>
        <v>295.01</v>
      </c>
      <c r="AB1257" s="251">
        <f>IFERROR(Tabela13[[#This Row],[TOTAL]]/Tabela13[[#This Row],[Km Rodado]],"")</f>
        <v>9.7074695623560383E-3</v>
      </c>
    </row>
    <row r="1258" spans="1:28" hidden="1">
      <c r="A1258" s="30">
        <v>1907</v>
      </c>
      <c r="B1258" s="30" t="s">
        <v>1407</v>
      </c>
      <c r="C1258" s="30" t="s">
        <v>1197</v>
      </c>
      <c r="D1258" s="53">
        <v>45497</v>
      </c>
      <c r="F1258" s="7" t="s">
        <v>118</v>
      </c>
      <c r="G1258" s="1" t="s">
        <v>58</v>
      </c>
      <c r="H1258" s="1" t="s">
        <v>1268</v>
      </c>
      <c r="I1258" s="351" t="s">
        <v>107</v>
      </c>
      <c r="J1258" s="1">
        <v>1</v>
      </c>
      <c r="K1258" s="1">
        <v>15</v>
      </c>
      <c r="L1258" s="1" t="s">
        <v>24</v>
      </c>
      <c r="M1258" s="1" t="s">
        <v>75</v>
      </c>
      <c r="N1258" s="153" t="s">
        <v>926</v>
      </c>
      <c r="O1258" s="153" t="s">
        <v>1728</v>
      </c>
      <c r="P1258" s="153" t="s">
        <v>69</v>
      </c>
      <c r="Q1258" s="36" t="s">
        <v>77</v>
      </c>
      <c r="R1258" s="24" t="s">
        <v>555</v>
      </c>
      <c r="S1258" s="45">
        <v>140130</v>
      </c>
      <c r="T1258" s="45">
        <v>140130</v>
      </c>
      <c r="U1258" s="45">
        <v>170520</v>
      </c>
      <c r="V1258" s="45">
        <f>IFERROR(IF(U1258-T1258 &lt;= 0, "", U1258-T1258), "")</f>
        <v>30390</v>
      </c>
      <c r="W1258" s="1" t="s">
        <v>333</v>
      </c>
      <c r="X1258" s="1" t="s">
        <v>155</v>
      </c>
      <c r="Y1258" s="162">
        <v>4033</v>
      </c>
      <c r="Z1258" s="269">
        <v>295.01</v>
      </c>
      <c r="AA1258" s="169">
        <f>Tabela13[[#This Row],[VALOR/UN]]*Tabela13[[#This Row],[QUAN]]</f>
        <v>295.01</v>
      </c>
      <c r="AB1258" s="251">
        <f>IFERROR(Tabela13[[#This Row],[TOTAL]]/Tabela13[[#This Row],[Km Rodado]],"")</f>
        <v>9.7074695623560383E-3</v>
      </c>
    </row>
    <row r="1259" spans="1:28" hidden="1">
      <c r="A1259" s="30">
        <v>1903</v>
      </c>
      <c r="B1259" s="30" t="s">
        <v>1407</v>
      </c>
      <c r="C1259" s="30" t="s">
        <v>1197</v>
      </c>
      <c r="D1259" s="53">
        <v>45497</v>
      </c>
      <c r="F1259" s="7" t="s">
        <v>118</v>
      </c>
      <c r="G1259" s="1" t="s">
        <v>58</v>
      </c>
      <c r="H1259" s="1" t="s">
        <v>14</v>
      </c>
      <c r="I1259" s="351" t="s">
        <v>1317</v>
      </c>
      <c r="J1259" s="1">
        <v>1</v>
      </c>
      <c r="K1259" s="1">
        <v>15</v>
      </c>
      <c r="L1259" s="1" t="s">
        <v>22</v>
      </c>
      <c r="M1259" s="1" t="s">
        <v>75</v>
      </c>
      <c r="N1259" s="153" t="s">
        <v>926</v>
      </c>
      <c r="O1259" s="153" t="s">
        <v>1728</v>
      </c>
      <c r="P1259" s="153" t="s">
        <v>69</v>
      </c>
      <c r="Q1259" s="36" t="s">
        <v>77</v>
      </c>
      <c r="R1259" s="24" t="s">
        <v>1829</v>
      </c>
      <c r="S1259" s="45">
        <v>69239</v>
      </c>
      <c r="V1259" s="45" t="str">
        <f>IFERROR(IF(U1259-T1259 &lt;= 0, "", U1259-T1259), "")</f>
        <v/>
      </c>
      <c r="W1259" s="1" t="s">
        <v>333</v>
      </c>
      <c r="X1259" s="1" t="s">
        <v>155</v>
      </c>
      <c r="Y1259" s="162">
        <v>4033</v>
      </c>
      <c r="Z1259" s="269">
        <v>295.01</v>
      </c>
      <c r="AA1259" s="169">
        <f>Tabela13[[#This Row],[VALOR/UN]]*Tabela13[[#This Row],[QUAN]]</f>
        <v>295.01</v>
      </c>
      <c r="AB1259" s="251" t="str">
        <f>IFERROR(Tabela13[[#This Row],[TOTAL]]/Tabela13[[#This Row],[Km Rodado]],"")</f>
        <v/>
      </c>
    </row>
    <row r="1260" spans="1:28" hidden="1">
      <c r="A1260" s="30">
        <v>1904</v>
      </c>
      <c r="B1260" s="30" t="s">
        <v>1160</v>
      </c>
      <c r="C1260" s="30" t="s">
        <v>1197</v>
      </c>
      <c r="D1260" s="53">
        <v>45497</v>
      </c>
      <c r="F1260" s="7" t="s">
        <v>118</v>
      </c>
      <c r="G1260" s="1" t="s">
        <v>58</v>
      </c>
      <c r="H1260" s="1" t="s">
        <v>14</v>
      </c>
      <c r="I1260" s="351" t="s">
        <v>1317</v>
      </c>
      <c r="J1260" s="1">
        <v>1</v>
      </c>
      <c r="K1260" s="1">
        <v>15</v>
      </c>
      <c r="L1260" s="1" t="s">
        <v>22</v>
      </c>
      <c r="M1260" s="1" t="s">
        <v>75</v>
      </c>
      <c r="N1260" s="153" t="s">
        <v>926</v>
      </c>
      <c r="O1260" s="153" t="s">
        <v>1728</v>
      </c>
      <c r="P1260" s="153" t="s">
        <v>69</v>
      </c>
      <c r="Q1260" s="36" t="s">
        <v>77</v>
      </c>
      <c r="R1260" s="24" t="s">
        <v>1829</v>
      </c>
      <c r="S1260" s="45">
        <v>69239</v>
      </c>
      <c r="V1260" s="45" t="str">
        <f>IFERROR(IF(U1260-T1260 &lt;= 0, "", U1260-T1260), "")</f>
        <v/>
      </c>
      <c r="W1260" s="1" t="s">
        <v>333</v>
      </c>
      <c r="X1260" s="1" t="s">
        <v>155</v>
      </c>
      <c r="Y1260" s="162">
        <v>4033</v>
      </c>
      <c r="Z1260" s="269">
        <v>295.01</v>
      </c>
      <c r="AA1260" s="169">
        <f>Tabela13[[#This Row],[VALOR/UN]]*Tabela13[[#This Row],[QUAN]]</f>
        <v>295.01</v>
      </c>
      <c r="AB1260" s="251" t="str">
        <f>IFERROR(Tabela13[[#This Row],[TOTAL]]/Tabela13[[#This Row],[Km Rodado]],"")</f>
        <v/>
      </c>
    </row>
    <row r="1261" spans="1:28" hidden="1">
      <c r="A1261" s="30">
        <v>1905</v>
      </c>
      <c r="B1261" s="30" t="s">
        <v>1160</v>
      </c>
      <c r="C1261" s="30" t="s">
        <v>1197</v>
      </c>
      <c r="D1261" s="53">
        <v>45497</v>
      </c>
      <c r="F1261" s="7" t="s">
        <v>118</v>
      </c>
      <c r="G1261" s="1" t="s">
        <v>58</v>
      </c>
      <c r="H1261" s="1" t="s">
        <v>14</v>
      </c>
      <c r="I1261" s="351" t="s">
        <v>1317</v>
      </c>
      <c r="J1261" s="1">
        <v>1</v>
      </c>
      <c r="K1261" s="1">
        <v>15</v>
      </c>
      <c r="L1261" s="1" t="s">
        <v>24</v>
      </c>
      <c r="M1261" s="1" t="s">
        <v>75</v>
      </c>
      <c r="N1261" s="153" t="s">
        <v>926</v>
      </c>
      <c r="O1261" s="153" t="s">
        <v>1728</v>
      </c>
      <c r="P1261" s="153" t="s">
        <v>69</v>
      </c>
      <c r="Q1261" s="36" t="s">
        <v>77</v>
      </c>
      <c r="R1261" s="24" t="s">
        <v>1829</v>
      </c>
      <c r="S1261" s="45">
        <v>69239</v>
      </c>
      <c r="V1261" s="45" t="str">
        <f>IFERROR(IF(U1261-T1261 &lt;= 0, "", U1261-T1261), "")</f>
        <v/>
      </c>
      <c r="W1261" s="1" t="s">
        <v>333</v>
      </c>
      <c r="X1261" s="1" t="s">
        <v>155</v>
      </c>
      <c r="Y1261" s="162">
        <v>4033</v>
      </c>
      <c r="Z1261" s="269">
        <v>295.01</v>
      </c>
      <c r="AA1261" s="169">
        <f>Tabela13[[#This Row],[VALOR/UN]]*Tabela13[[#This Row],[QUAN]]</f>
        <v>295.01</v>
      </c>
      <c r="AB1261" s="251" t="str">
        <f>IFERROR(Tabela13[[#This Row],[TOTAL]]/Tabela13[[#This Row],[Km Rodado]],"")</f>
        <v/>
      </c>
    </row>
    <row r="1262" spans="1:28" hidden="1">
      <c r="A1262" s="30">
        <v>1906</v>
      </c>
      <c r="B1262" s="30" t="s">
        <v>1407</v>
      </c>
      <c r="C1262" s="30" t="s">
        <v>1197</v>
      </c>
      <c r="D1262" s="53">
        <v>45497</v>
      </c>
      <c r="F1262" s="7" t="s">
        <v>118</v>
      </c>
      <c r="G1262" s="1" t="s">
        <v>58</v>
      </c>
      <c r="H1262" s="1" t="s">
        <v>14</v>
      </c>
      <c r="I1262" s="351" t="s">
        <v>1317</v>
      </c>
      <c r="J1262" s="1">
        <v>1</v>
      </c>
      <c r="K1262" s="1">
        <v>15</v>
      </c>
      <c r="L1262" s="1" t="s">
        <v>24</v>
      </c>
      <c r="M1262" s="1" t="s">
        <v>75</v>
      </c>
      <c r="N1262" s="153" t="s">
        <v>926</v>
      </c>
      <c r="O1262" s="153" t="s">
        <v>1728</v>
      </c>
      <c r="P1262" s="153" t="s">
        <v>69</v>
      </c>
      <c r="Q1262" s="36" t="s">
        <v>77</v>
      </c>
      <c r="R1262" s="24" t="s">
        <v>1829</v>
      </c>
      <c r="S1262" s="45">
        <v>69239</v>
      </c>
      <c r="V1262" s="45" t="str">
        <f>IFERROR(IF(U1262-T1262 &lt;= 0, "", U1262-T1262), "")</f>
        <v/>
      </c>
      <c r="W1262" s="1" t="s">
        <v>333</v>
      </c>
      <c r="X1262" s="1" t="s">
        <v>155</v>
      </c>
      <c r="Y1262" s="162">
        <v>4033</v>
      </c>
      <c r="Z1262" s="269">
        <v>295.01</v>
      </c>
      <c r="AA1262" s="169">
        <f>Tabela13[[#This Row],[VALOR/UN]]*Tabela13[[#This Row],[QUAN]]</f>
        <v>295.01</v>
      </c>
      <c r="AB1262" s="251" t="str">
        <f>IFERROR(Tabela13[[#This Row],[TOTAL]]/Tabela13[[#This Row],[Km Rodado]],"")</f>
        <v/>
      </c>
    </row>
    <row r="1263" spans="1:28" hidden="1">
      <c r="A1263" s="30">
        <v>1919</v>
      </c>
      <c r="B1263" s="30"/>
      <c r="C1263" s="30" t="s">
        <v>1197</v>
      </c>
      <c r="D1263" s="53">
        <v>45499</v>
      </c>
      <c r="F1263" s="7" t="s">
        <v>118</v>
      </c>
      <c r="G1263" s="1" t="s">
        <v>58</v>
      </c>
      <c r="H1263" s="1" t="s">
        <v>1268</v>
      </c>
      <c r="I1263" s="351" t="s">
        <v>80</v>
      </c>
      <c r="J1263" s="1">
        <v>1</v>
      </c>
      <c r="K1263" s="1" t="s">
        <v>39</v>
      </c>
      <c r="L1263" s="1" t="s">
        <v>22</v>
      </c>
      <c r="M1263" s="1" t="s">
        <v>595</v>
      </c>
      <c r="N1263" s="1" t="s">
        <v>787</v>
      </c>
      <c r="O1263" s="1" t="s">
        <v>855</v>
      </c>
      <c r="P1263" s="1" t="s">
        <v>69</v>
      </c>
      <c r="Q1263" s="1" t="s">
        <v>1288</v>
      </c>
      <c r="R1263" s="24" t="s">
        <v>1830</v>
      </c>
      <c r="S1263" s="45">
        <v>135359</v>
      </c>
      <c r="T1263" s="45">
        <v>135359</v>
      </c>
      <c r="V1263" s="45" t="str">
        <f>IFERROR(IF(U1263-T1263 &lt;= 0, "", U1263-T1263), "")</f>
        <v/>
      </c>
      <c r="W1263" s="1" t="s">
        <v>333</v>
      </c>
      <c r="X1263" s="1" t="s">
        <v>155</v>
      </c>
      <c r="Y1263" s="162">
        <v>2459</v>
      </c>
      <c r="Z1263" s="269">
        <v>1741.88</v>
      </c>
      <c r="AA1263" s="169">
        <f>Tabela13[[#This Row],[VALOR/UN]]*Tabela13[[#This Row],[QUAN]]</f>
        <v>1741.88</v>
      </c>
      <c r="AB1263" s="251" t="str">
        <f>IFERROR(Tabela13[[#This Row],[TOTAL]]/Tabela13[[#This Row],[Km Rodado]],"")</f>
        <v/>
      </c>
    </row>
    <row r="1264" spans="1:28" hidden="1">
      <c r="A1264" s="30">
        <v>1920</v>
      </c>
      <c r="B1264" s="30"/>
      <c r="C1264" s="30" t="s">
        <v>1197</v>
      </c>
      <c r="D1264" s="53">
        <v>45499</v>
      </c>
      <c r="F1264" s="7" t="s">
        <v>118</v>
      </c>
      <c r="G1264" s="1" t="s">
        <v>58</v>
      </c>
      <c r="H1264" s="1" t="s">
        <v>1268</v>
      </c>
      <c r="I1264" s="351" t="s">
        <v>80</v>
      </c>
      <c r="J1264" s="1">
        <v>1</v>
      </c>
      <c r="K1264" s="1" t="s">
        <v>39</v>
      </c>
      <c r="L1264" s="1" t="s">
        <v>22</v>
      </c>
      <c r="M1264" s="1" t="s">
        <v>595</v>
      </c>
      <c r="N1264" s="1" t="s">
        <v>787</v>
      </c>
      <c r="O1264" s="1" t="s">
        <v>855</v>
      </c>
      <c r="P1264" s="1" t="s">
        <v>69</v>
      </c>
      <c r="Q1264" s="1" t="s">
        <v>1288</v>
      </c>
      <c r="R1264" s="24" t="s">
        <v>1830</v>
      </c>
      <c r="S1264" s="45">
        <v>135359</v>
      </c>
      <c r="T1264" s="45">
        <v>135359</v>
      </c>
      <c r="V1264" s="45" t="str">
        <f>IFERROR(IF(U1264-T1264 &lt;= 0, "", U1264-T1264), "")</f>
        <v/>
      </c>
      <c r="W1264" s="1" t="s">
        <v>333</v>
      </c>
      <c r="X1264" s="1" t="s">
        <v>155</v>
      </c>
      <c r="Y1264" s="162">
        <v>2459</v>
      </c>
      <c r="Z1264" s="269">
        <v>1741.88</v>
      </c>
      <c r="AA1264" s="169">
        <f>Tabela13[[#This Row],[VALOR/UN]]*Tabela13[[#This Row],[QUAN]]</f>
        <v>1741.88</v>
      </c>
      <c r="AB1264" s="251" t="str">
        <f>IFERROR(Tabela13[[#This Row],[TOTAL]]/Tabela13[[#This Row],[Km Rodado]],"")</f>
        <v/>
      </c>
    </row>
    <row r="1265" spans="1:28" hidden="1">
      <c r="A1265" s="30">
        <v>1921</v>
      </c>
      <c r="B1265" s="30"/>
      <c r="C1265" s="30" t="s">
        <v>1197</v>
      </c>
      <c r="D1265" s="53">
        <v>45499</v>
      </c>
      <c r="F1265" s="7" t="s">
        <v>118</v>
      </c>
      <c r="G1265" s="1" t="s">
        <v>58</v>
      </c>
      <c r="H1265" s="1" t="s">
        <v>1268</v>
      </c>
      <c r="I1265" s="351" t="s">
        <v>80</v>
      </c>
      <c r="J1265" s="1">
        <v>1</v>
      </c>
      <c r="K1265" s="1" t="s">
        <v>39</v>
      </c>
      <c r="L1265" s="1" t="s">
        <v>1455</v>
      </c>
      <c r="M1265" s="1" t="s">
        <v>595</v>
      </c>
      <c r="N1265" s="1" t="s">
        <v>787</v>
      </c>
      <c r="O1265" s="1" t="s">
        <v>855</v>
      </c>
      <c r="P1265" s="1" t="s">
        <v>69</v>
      </c>
      <c r="Q1265" s="1" t="s">
        <v>1288</v>
      </c>
      <c r="R1265" s="24" t="s">
        <v>1830</v>
      </c>
      <c r="S1265" s="45">
        <v>135359</v>
      </c>
      <c r="T1265" s="45">
        <v>135359</v>
      </c>
      <c r="V1265" s="45" t="str">
        <f>IFERROR(IF(U1265-T1265 &lt;= 0, "", U1265-T1265), "")</f>
        <v/>
      </c>
      <c r="W1265" s="1" t="s">
        <v>333</v>
      </c>
      <c r="X1265" s="1" t="s">
        <v>155</v>
      </c>
      <c r="Y1265" s="162">
        <v>2459</v>
      </c>
      <c r="Z1265" s="269">
        <v>1741.88</v>
      </c>
      <c r="AA1265" s="169">
        <f>Tabela13[[#This Row],[VALOR/UN]]*Tabela13[[#This Row],[QUAN]]</f>
        <v>1741.88</v>
      </c>
      <c r="AB1265" s="251" t="str">
        <f>IFERROR(Tabela13[[#This Row],[TOTAL]]/Tabela13[[#This Row],[Km Rodado]],"")</f>
        <v/>
      </c>
    </row>
    <row r="1266" spans="1:28" hidden="1">
      <c r="A1266" s="30">
        <v>1922</v>
      </c>
      <c r="B1266" s="30"/>
      <c r="C1266" s="30" t="s">
        <v>1197</v>
      </c>
      <c r="D1266" s="53">
        <v>45499</v>
      </c>
      <c r="F1266" s="7" t="s">
        <v>118</v>
      </c>
      <c r="G1266" s="1" t="s">
        <v>58</v>
      </c>
      <c r="H1266" s="1" t="s">
        <v>1268</v>
      </c>
      <c r="I1266" s="351" t="s">
        <v>80</v>
      </c>
      <c r="J1266" s="1">
        <v>1</v>
      </c>
      <c r="K1266" s="1" t="s">
        <v>39</v>
      </c>
      <c r="L1266" s="1" t="s">
        <v>1455</v>
      </c>
      <c r="M1266" s="1" t="s">
        <v>595</v>
      </c>
      <c r="N1266" s="1" t="s">
        <v>787</v>
      </c>
      <c r="O1266" s="1" t="s">
        <v>855</v>
      </c>
      <c r="P1266" s="1" t="s">
        <v>69</v>
      </c>
      <c r="Q1266" s="1" t="s">
        <v>1288</v>
      </c>
      <c r="R1266" s="24" t="s">
        <v>1830</v>
      </c>
      <c r="S1266" s="45">
        <v>135359</v>
      </c>
      <c r="T1266" s="45">
        <v>135359</v>
      </c>
      <c r="V1266" s="45" t="str">
        <f>IFERROR(IF(U1266-T1266 &lt;= 0, "", U1266-T1266), "")</f>
        <v/>
      </c>
      <c r="W1266" s="1" t="s">
        <v>333</v>
      </c>
      <c r="X1266" s="1" t="s">
        <v>155</v>
      </c>
      <c r="Y1266" s="162">
        <v>2459</v>
      </c>
      <c r="Z1266" s="269">
        <v>1741.88</v>
      </c>
      <c r="AA1266" s="169">
        <f>Tabela13[[#This Row],[VALOR/UN]]*Tabela13[[#This Row],[QUAN]]</f>
        <v>1741.88</v>
      </c>
      <c r="AB1266" s="251" t="str">
        <f>IFERROR(Tabela13[[#This Row],[TOTAL]]/Tabela13[[#This Row],[Km Rodado]],"")</f>
        <v/>
      </c>
    </row>
    <row r="1267" spans="1:28" hidden="1">
      <c r="A1267" s="30" t="s">
        <v>1831</v>
      </c>
      <c r="B1267" s="30" t="s">
        <v>989</v>
      </c>
      <c r="C1267" s="30" t="s">
        <v>1197</v>
      </c>
      <c r="D1267" s="53">
        <v>45499</v>
      </c>
      <c r="F1267" s="7" t="s">
        <v>118</v>
      </c>
      <c r="G1267" s="1" t="s">
        <v>58</v>
      </c>
      <c r="H1267" s="1" t="s">
        <v>1268</v>
      </c>
      <c r="I1267" s="351" t="s">
        <v>80</v>
      </c>
      <c r="J1267" s="1">
        <v>1</v>
      </c>
      <c r="K1267" s="1" t="s">
        <v>39</v>
      </c>
      <c r="L1267" s="1" t="s">
        <v>656</v>
      </c>
      <c r="M1267" s="1" t="s">
        <v>595</v>
      </c>
      <c r="N1267" s="1" t="s">
        <v>684</v>
      </c>
      <c r="O1267" s="1" t="s">
        <v>684</v>
      </c>
      <c r="P1267" s="1" t="s">
        <v>62</v>
      </c>
      <c r="Q1267" s="1" t="s">
        <v>1241</v>
      </c>
      <c r="R1267" s="158" t="s">
        <v>1832</v>
      </c>
      <c r="S1267" s="45">
        <v>8817</v>
      </c>
      <c r="T1267" s="45">
        <v>8817</v>
      </c>
      <c r="V1267" s="45" t="str">
        <f>IFERROR(IF(U1267-T1267 &lt;= 0, "", U1267-T1267), "")</f>
        <v/>
      </c>
      <c r="W1267" s="1" t="s">
        <v>333</v>
      </c>
      <c r="X1267" s="1" t="s">
        <v>599</v>
      </c>
      <c r="Y1267" s="202" t="s">
        <v>1833</v>
      </c>
      <c r="Z1267" s="269">
        <v>410</v>
      </c>
      <c r="AA1267" s="169">
        <f>Tabela13[[#This Row],[VALOR/UN]]*Tabela13[[#This Row],[QUAN]]</f>
        <v>410</v>
      </c>
      <c r="AB1267" s="251" t="str">
        <f>IFERROR(Tabela13[[#This Row],[TOTAL]]/Tabela13[[#This Row],[Km Rodado]],"")</f>
        <v/>
      </c>
    </row>
    <row r="1268" spans="1:28" hidden="1">
      <c r="A1268" s="30">
        <v>176</v>
      </c>
      <c r="B1268" s="30" t="s">
        <v>1834</v>
      </c>
      <c r="C1268" s="30" t="s">
        <v>1197</v>
      </c>
      <c r="D1268" s="53">
        <v>45499</v>
      </c>
      <c r="F1268" s="7" t="s">
        <v>118</v>
      </c>
      <c r="G1268" s="1" t="s">
        <v>58</v>
      </c>
      <c r="H1268" s="1" t="s">
        <v>1268</v>
      </c>
      <c r="I1268" s="351" t="s">
        <v>80</v>
      </c>
      <c r="J1268" s="1">
        <v>1</v>
      </c>
      <c r="K1268" s="1" t="s">
        <v>39</v>
      </c>
      <c r="L1268" s="1" t="s">
        <v>656</v>
      </c>
      <c r="M1268" s="1" t="s">
        <v>595</v>
      </c>
      <c r="N1268" s="1" t="s">
        <v>684</v>
      </c>
      <c r="O1268" s="1" t="s">
        <v>684</v>
      </c>
      <c r="P1268" s="1" t="s">
        <v>62</v>
      </c>
      <c r="Q1268" s="1" t="s">
        <v>1241</v>
      </c>
      <c r="R1268" s="158" t="s">
        <v>1832</v>
      </c>
      <c r="S1268" s="45">
        <v>8817</v>
      </c>
      <c r="T1268" s="45">
        <v>8817</v>
      </c>
      <c r="V1268" s="45" t="str">
        <f>IFERROR(IF(U1268-T1268 &lt;= 0, "", U1268-T1268), "")</f>
        <v/>
      </c>
      <c r="W1268" s="1" t="s">
        <v>333</v>
      </c>
      <c r="X1268" s="1" t="s">
        <v>599</v>
      </c>
      <c r="Y1268" s="202" t="s">
        <v>1833</v>
      </c>
      <c r="Z1268" s="269">
        <v>410</v>
      </c>
      <c r="AA1268" s="169">
        <f>Tabela13[[#This Row],[VALOR/UN]]*Tabela13[[#This Row],[QUAN]]</f>
        <v>410</v>
      </c>
      <c r="AB1268" s="251" t="str">
        <f>IFERROR(Tabela13[[#This Row],[TOTAL]]/Tabela13[[#This Row],[Km Rodado]],"")</f>
        <v/>
      </c>
    </row>
    <row r="1269" spans="1:28" hidden="1">
      <c r="A1269" s="30" t="s">
        <v>1835</v>
      </c>
      <c r="B1269" s="30" t="s">
        <v>1719</v>
      </c>
      <c r="C1269" s="30" t="s">
        <v>1197</v>
      </c>
      <c r="D1269" s="53">
        <v>45499</v>
      </c>
      <c r="F1269" s="7" t="s">
        <v>118</v>
      </c>
      <c r="G1269" s="1" t="s">
        <v>58</v>
      </c>
      <c r="H1269" s="1" t="s">
        <v>1268</v>
      </c>
      <c r="I1269" s="351" t="s">
        <v>80</v>
      </c>
      <c r="J1269" s="1">
        <v>1</v>
      </c>
      <c r="K1269" s="1" t="s">
        <v>39</v>
      </c>
      <c r="L1269" s="1" t="s">
        <v>656</v>
      </c>
      <c r="M1269" s="1" t="s">
        <v>595</v>
      </c>
      <c r="N1269" s="1" t="s">
        <v>684</v>
      </c>
      <c r="O1269" s="1" t="s">
        <v>684</v>
      </c>
      <c r="P1269" s="1" t="s">
        <v>62</v>
      </c>
      <c r="Q1269" s="1" t="s">
        <v>1241</v>
      </c>
      <c r="R1269" s="158" t="s">
        <v>1832</v>
      </c>
      <c r="S1269" s="45">
        <v>8817</v>
      </c>
      <c r="T1269" s="45">
        <v>8817</v>
      </c>
      <c r="V1269" s="45" t="str">
        <f>IFERROR(IF(U1269-T1269 &lt;= 0, "", U1269-T1269), "")</f>
        <v/>
      </c>
      <c r="W1269" s="1" t="s">
        <v>333</v>
      </c>
      <c r="X1269" s="1" t="s">
        <v>599</v>
      </c>
      <c r="Y1269" s="202" t="s">
        <v>1833</v>
      </c>
      <c r="Z1269" s="269">
        <v>410</v>
      </c>
      <c r="AA1269" s="169">
        <f>Tabela13[[#This Row],[VALOR/UN]]*Tabela13[[#This Row],[QUAN]]</f>
        <v>410</v>
      </c>
      <c r="AB1269" s="251" t="str">
        <f>IFERROR(Tabela13[[#This Row],[TOTAL]]/Tabela13[[#This Row],[Km Rodado]],"")</f>
        <v/>
      </c>
    </row>
    <row r="1270" spans="1:28" hidden="1">
      <c r="A1270" s="30" t="s">
        <v>1428</v>
      </c>
      <c r="B1270" s="30" t="s">
        <v>1834</v>
      </c>
      <c r="C1270" s="30" t="s">
        <v>1197</v>
      </c>
      <c r="D1270" s="53">
        <v>45499</v>
      </c>
      <c r="F1270" s="7" t="s">
        <v>118</v>
      </c>
      <c r="G1270" s="1" t="s">
        <v>58</v>
      </c>
      <c r="H1270" s="1" t="s">
        <v>1268</v>
      </c>
      <c r="I1270" s="351" t="s">
        <v>80</v>
      </c>
      <c r="J1270" s="1">
        <v>1</v>
      </c>
      <c r="K1270" s="1" t="s">
        <v>39</v>
      </c>
      <c r="L1270" s="1" t="s">
        <v>656</v>
      </c>
      <c r="M1270" s="1" t="s">
        <v>595</v>
      </c>
      <c r="N1270" s="1" t="s">
        <v>684</v>
      </c>
      <c r="O1270" s="1" t="s">
        <v>684</v>
      </c>
      <c r="P1270" s="1" t="s">
        <v>62</v>
      </c>
      <c r="Q1270" s="1" t="s">
        <v>1241</v>
      </c>
      <c r="R1270" s="158" t="s">
        <v>1832</v>
      </c>
      <c r="S1270" s="45">
        <v>8817</v>
      </c>
      <c r="T1270" s="45">
        <v>8817</v>
      </c>
      <c r="V1270" s="45" t="str">
        <f>IFERROR(IF(U1270-T1270 &lt;= 0, "", U1270-T1270), "")</f>
        <v/>
      </c>
      <c r="W1270" s="1" t="s">
        <v>333</v>
      </c>
      <c r="X1270" s="1" t="s">
        <v>599</v>
      </c>
      <c r="Y1270" s="202" t="s">
        <v>1802</v>
      </c>
      <c r="Z1270" s="269">
        <v>510</v>
      </c>
      <c r="AA1270" s="169">
        <f>Tabela13[[#This Row],[VALOR/UN]]*Tabela13[[#This Row],[QUAN]]</f>
        <v>510</v>
      </c>
      <c r="AB1270" s="251" t="str">
        <f>IFERROR(Tabela13[[#This Row],[TOTAL]]/Tabela13[[#This Row],[Km Rodado]],"")</f>
        <v/>
      </c>
    </row>
    <row r="1271" spans="1:28" hidden="1">
      <c r="A1271" s="30">
        <v>1924</v>
      </c>
      <c r="B1271" s="30" t="s">
        <v>1747</v>
      </c>
      <c r="C1271" s="30" t="s">
        <v>1197</v>
      </c>
      <c r="D1271" s="53">
        <v>45502</v>
      </c>
      <c r="F1271" s="7" t="s">
        <v>118</v>
      </c>
      <c r="G1271" s="1" t="s">
        <v>58</v>
      </c>
      <c r="H1271" s="1" t="s">
        <v>1268</v>
      </c>
      <c r="I1271" s="351" t="s">
        <v>80</v>
      </c>
      <c r="J1271" s="1">
        <v>1</v>
      </c>
      <c r="K1271" s="1">
        <v>14</v>
      </c>
      <c r="L1271" s="1" t="s">
        <v>22</v>
      </c>
      <c r="M1271" s="1" t="s">
        <v>84</v>
      </c>
      <c r="N1271" s="1" t="s">
        <v>153</v>
      </c>
      <c r="O1271" s="1" t="s">
        <v>154</v>
      </c>
      <c r="P1271" s="1" t="s">
        <v>69</v>
      </c>
      <c r="Q1271" s="1" t="s">
        <v>87</v>
      </c>
      <c r="R1271" s="24" t="s">
        <v>1836</v>
      </c>
      <c r="S1271" s="45">
        <v>92324</v>
      </c>
      <c r="V1271" s="45" t="str">
        <f>IFERROR(IF(U1271-T1271 &lt;= 0, "", U1271-T1271), "")</f>
        <v/>
      </c>
      <c r="W1271" s="1" t="s">
        <v>333</v>
      </c>
      <c r="X1271" s="1" t="s">
        <v>155</v>
      </c>
      <c r="Y1271" s="162">
        <v>2489</v>
      </c>
      <c r="Z1271" s="269">
        <v>292.57</v>
      </c>
      <c r="AA1271" s="169">
        <f>Tabela13[[#This Row],[VALOR/UN]]*Tabela13[[#This Row],[QUAN]]</f>
        <v>292.57</v>
      </c>
      <c r="AB1271" s="251" t="str">
        <f>IFERROR(Tabela13[[#This Row],[TOTAL]]/Tabela13[[#This Row],[Km Rodado]],"")</f>
        <v/>
      </c>
    </row>
    <row r="1272" spans="1:28" hidden="1">
      <c r="A1272" s="30" t="s">
        <v>1837</v>
      </c>
      <c r="B1272" s="30" t="s">
        <v>1747</v>
      </c>
      <c r="C1272" s="30" t="s">
        <v>1197</v>
      </c>
      <c r="D1272" s="53">
        <v>45502</v>
      </c>
      <c r="F1272" s="7" t="s">
        <v>118</v>
      </c>
      <c r="G1272" s="1" t="s">
        <v>58</v>
      </c>
      <c r="H1272" s="1" t="s">
        <v>1268</v>
      </c>
      <c r="I1272" s="351" t="s">
        <v>80</v>
      </c>
      <c r="J1272" s="1">
        <v>1</v>
      </c>
      <c r="K1272" s="1">
        <v>14</v>
      </c>
      <c r="L1272" s="1" t="s">
        <v>22</v>
      </c>
      <c r="M1272" s="1" t="s">
        <v>84</v>
      </c>
      <c r="N1272" s="1" t="s">
        <v>153</v>
      </c>
      <c r="O1272" s="1" t="s">
        <v>154</v>
      </c>
      <c r="P1272" s="1" t="s">
        <v>69</v>
      </c>
      <c r="Q1272" s="1" t="s">
        <v>87</v>
      </c>
      <c r="R1272" s="24" t="s">
        <v>1836</v>
      </c>
      <c r="S1272" s="45">
        <v>92324</v>
      </c>
      <c r="V1272" s="45" t="str">
        <f>IFERROR(IF(U1272-T1272 &lt;= 0, "", U1272-T1272), "")</f>
        <v/>
      </c>
      <c r="W1272" s="1" t="s">
        <v>333</v>
      </c>
      <c r="X1272" s="1" t="s">
        <v>155</v>
      </c>
      <c r="Y1272" s="162">
        <v>2323</v>
      </c>
      <c r="Z1272" s="269">
        <v>292.57</v>
      </c>
      <c r="AA1272" s="169">
        <f>Tabela13[[#This Row],[VALOR/UN]]*Tabela13[[#This Row],[QUAN]]</f>
        <v>292.57</v>
      </c>
      <c r="AB1272" s="251" t="str">
        <f>IFERROR(Tabela13[[#This Row],[TOTAL]]/Tabela13[[#This Row],[Km Rodado]],"")</f>
        <v/>
      </c>
    </row>
    <row r="1273" spans="1:28" hidden="1">
      <c r="A1273" s="30" t="s">
        <v>1838</v>
      </c>
      <c r="B1273" s="30" t="s">
        <v>1737</v>
      </c>
      <c r="C1273" s="30" t="s">
        <v>1197</v>
      </c>
      <c r="D1273" s="53">
        <v>45502</v>
      </c>
      <c r="F1273" s="7" t="s">
        <v>118</v>
      </c>
      <c r="G1273" s="1" t="s">
        <v>58</v>
      </c>
      <c r="H1273" s="1" t="s">
        <v>1444</v>
      </c>
      <c r="I1273" s="351" t="s">
        <v>99</v>
      </c>
      <c r="J1273" s="1">
        <v>1</v>
      </c>
      <c r="K1273" s="1">
        <v>14</v>
      </c>
      <c r="L1273" s="1" t="s">
        <v>22</v>
      </c>
      <c r="M1273" s="1" t="s">
        <v>84</v>
      </c>
      <c r="N1273" s="1" t="s">
        <v>153</v>
      </c>
      <c r="O1273" s="1" t="s">
        <v>154</v>
      </c>
      <c r="P1273" s="1" t="s">
        <v>69</v>
      </c>
      <c r="Q1273" s="1" t="s">
        <v>87</v>
      </c>
      <c r="R1273" s="24" t="s">
        <v>114</v>
      </c>
      <c r="S1273" s="45">
        <v>156900</v>
      </c>
      <c r="V1273" s="45" t="str">
        <f>IFERROR(IF(U1273-T1273 &lt;= 0, "", U1273-T1273), "")</f>
        <v/>
      </c>
      <c r="W1273" s="1" t="s">
        <v>333</v>
      </c>
      <c r="X1273" s="1" t="s">
        <v>155</v>
      </c>
      <c r="Y1273" s="162">
        <v>2489</v>
      </c>
      <c r="Z1273" s="269">
        <v>292.57</v>
      </c>
      <c r="AA1273" s="169">
        <f>Tabela13[[#This Row],[VALOR/UN]]*Tabela13[[#This Row],[QUAN]]</f>
        <v>292.57</v>
      </c>
      <c r="AB1273" s="251" t="str">
        <f>IFERROR(Tabela13[[#This Row],[TOTAL]]/Tabela13[[#This Row],[Km Rodado]],"")</f>
        <v/>
      </c>
    </row>
    <row r="1274" spans="1:28" hidden="1">
      <c r="A1274" s="30" t="s">
        <v>1839</v>
      </c>
      <c r="B1274" s="30" t="s">
        <v>1737</v>
      </c>
      <c r="C1274" s="30" t="s">
        <v>1197</v>
      </c>
      <c r="D1274" s="53">
        <v>45502</v>
      </c>
      <c r="F1274" s="7" t="s">
        <v>118</v>
      </c>
      <c r="G1274" s="1" t="s">
        <v>58</v>
      </c>
      <c r="H1274" s="1" t="s">
        <v>1444</v>
      </c>
      <c r="I1274" s="351" t="s">
        <v>99</v>
      </c>
      <c r="J1274" s="1">
        <v>1</v>
      </c>
      <c r="K1274" s="1">
        <v>14</v>
      </c>
      <c r="L1274" s="1" t="s">
        <v>22</v>
      </c>
      <c r="M1274" s="1" t="s">
        <v>84</v>
      </c>
      <c r="N1274" s="1" t="s">
        <v>153</v>
      </c>
      <c r="O1274" s="1" t="s">
        <v>154</v>
      </c>
      <c r="P1274" s="1" t="s">
        <v>69</v>
      </c>
      <c r="Q1274" s="1" t="s">
        <v>87</v>
      </c>
      <c r="R1274" s="24" t="s">
        <v>114</v>
      </c>
      <c r="S1274" s="45">
        <v>156900</v>
      </c>
      <c r="V1274" s="45" t="str">
        <f>IFERROR(IF(U1274-T1274 &lt;= 0, "", U1274-T1274), "")</f>
        <v/>
      </c>
      <c r="W1274" s="1" t="s">
        <v>333</v>
      </c>
      <c r="X1274" s="1" t="s">
        <v>155</v>
      </c>
      <c r="Y1274" s="162">
        <v>2489</v>
      </c>
      <c r="Z1274" s="269">
        <v>292.57</v>
      </c>
      <c r="AA1274" s="169">
        <f>Tabela13[[#This Row],[VALOR/UN]]*Tabela13[[#This Row],[QUAN]]</f>
        <v>292.57</v>
      </c>
      <c r="AB1274" s="251" t="str">
        <f>IFERROR(Tabela13[[#This Row],[TOTAL]]/Tabela13[[#This Row],[Km Rodado]],"")</f>
        <v/>
      </c>
    </row>
    <row r="1275" spans="1:28" hidden="1">
      <c r="A1275" s="30" t="s">
        <v>1840</v>
      </c>
      <c r="B1275" s="30" t="s">
        <v>1407</v>
      </c>
      <c r="C1275" s="30" t="s">
        <v>1197</v>
      </c>
      <c r="D1275" s="53">
        <v>45502</v>
      </c>
      <c r="F1275" s="7" t="s">
        <v>118</v>
      </c>
      <c r="G1275" s="1" t="s">
        <v>58</v>
      </c>
      <c r="H1275" s="1" t="s">
        <v>1268</v>
      </c>
      <c r="I1275" s="351" t="s">
        <v>104</v>
      </c>
      <c r="J1275" s="1">
        <v>1</v>
      </c>
      <c r="K1275" s="1">
        <v>15</v>
      </c>
      <c r="L1275" s="1" t="s">
        <v>22</v>
      </c>
      <c r="M1275" s="1" t="s">
        <v>75</v>
      </c>
      <c r="N1275" s="153" t="s">
        <v>926</v>
      </c>
      <c r="O1275" s="153" t="s">
        <v>1728</v>
      </c>
      <c r="P1275" s="153" t="s">
        <v>69</v>
      </c>
      <c r="Q1275" s="36" t="s">
        <v>77</v>
      </c>
      <c r="R1275" s="24" t="s">
        <v>538</v>
      </c>
      <c r="S1275" s="45">
        <v>87040</v>
      </c>
      <c r="V1275" s="45" t="str">
        <f>IFERROR(IF(U1275-T1275 &lt;= 0, "", U1275-T1275), "")</f>
        <v/>
      </c>
      <c r="W1275" s="1" t="s">
        <v>333</v>
      </c>
      <c r="X1275" s="1" t="s">
        <v>155</v>
      </c>
      <c r="Y1275" s="162">
        <v>4033</v>
      </c>
      <c r="Z1275" s="269">
        <v>295.01</v>
      </c>
      <c r="AA1275" s="169">
        <f>Tabela13[[#This Row],[VALOR/UN]]*Tabela13[[#This Row],[QUAN]]</f>
        <v>295.01</v>
      </c>
      <c r="AB1275" s="251" t="str">
        <f>IFERROR(Tabela13[[#This Row],[TOTAL]]/Tabela13[[#This Row],[Km Rodado]],"")</f>
        <v/>
      </c>
    </row>
    <row r="1276" spans="1:28" hidden="1">
      <c r="A1276" s="30" t="s">
        <v>1841</v>
      </c>
      <c r="B1276" s="30" t="s">
        <v>1407</v>
      </c>
      <c r="C1276" s="30" t="s">
        <v>1197</v>
      </c>
      <c r="D1276" s="53">
        <v>45502</v>
      </c>
      <c r="F1276" s="7" t="s">
        <v>118</v>
      </c>
      <c r="G1276" s="1" t="s">
        <v>58</v>
      </c>
      <c r="H1276" s="1" t="s">
        <v>1268</v>
      </c>
      <c r="I1276" s="351" t="s">
        <v>104</v>
      </c>
      <c r="J1276" s="1">
        <v>1</v>
      </c>
      <c r="K1276" s="1">
        <v>15</v>
      </c>
      <c r="L1276" s="1" t="s">
        <v>22</v>
      </c>
      <c r="M1276" s="1" t="s">
        <v>75</v>
      </c>
      <c r="N1276" s="153" t="s">
        <v>926</v>
      </c>
      <c r="O1276" s="153" t="s">
        <v>1728</v>
      </c>
      <c r="P1276" s="153" t="s">
        <v>69</v>
      </c>
      <c r="Q1276" s="36" t="s">
        <v>77</v>
      </c>
      <c r="R1276" s="24" t="s">
        <v>538</v>
      </c>
      <c r="S1276" s="45">
        <v>87040</v>
      </c>
      <c r="V1276" s="45" t="str">
        <f>IFERROR(IF(U1276-T1276 &lt;= 0, "", U1276-T1276), "")</f>
        <v/>
      </c>
      <c r="W1276" s="1" t="s">
        <v>333</v>
      </c>
      <c r="X1276" s="1" t="s">
        <v>155</v>
      </c>
      <c r="Y1276" s="162">
        <v>4033</v>
      </c>
      <c r="Z1276" s="269">
        <v>295.01</v>
      </c>
      <c r="AA1276" s="169">
        <f>Tabela13[[#This Row],[VALOR/UN]]*Tabela13[[#This Row],[QUAN]]</f>
        <v>295.01</v>
      </c>
      <c r="AB1276" s="251" t="str">
        <f>IFERROR(Tabela13[[#This Row],[TOTAL]]/Tabela13[[#This Row],[Km Rodado]],"")</f>
        <v/>
      </c>
    </row>
    <row r="1277" spans="1:28" hidden="1">
      <c r="A1277" s="30">
        <v>1843</v>
      </c>
      <c r="B1277" s="30" t="s">
        <v>1316</v>
      </c>
      <c r="C1277" s="30" t="s">
        <v>1197</v>
      </c>
      <c r="D1277" s="53">
        <v>45504</v>
      </c>
      <c r="F1277" s="7" t="s">
        <v>118</v>
      </c>
      <c r="G1277" s="1" t="s">
        <v>58</v>
      </c>
      <c r="H1277" s="1" t="s">
        <v>1268</v>
      </c>
      <c r="I1277" s="351" t="s">
        <v>80</v>
      </c>
      <c r="J1277" s="1">
        <v>1</v>
      </c>
      <c r="K1277" s="1">
        <v>16</v>
      </c>
      <c r="L1277" s="1" t="s">
        <v>22</v>
      </c>
      <c r="M1277" s="1" t="s">
        <v>60</v>
      </c>
      <c r="N1277" s="1" t="s">
        <v>85</v>
      </c>
      <c r="O1277" s="1" t="s">
        <v>86</v>
      </c>
      <c r="P1277" s="1" t="s">
        <v>69</v>
      </c>
      <c r="Q1277" s="1" t="s">
        <v>1008</v>
      </c>
      <c r="R1277" s="24" t="s">
        <v>400</v>
      </c>
      <c r="S1277" s="45">
        <v>72943</v>
      </c>
      <c r="T1277" s="45">
        <v>72943</v>
      </c>
      <c r="V1277" s="45" t="str">
        <f>IFERROR(IF(U1277-T1277 &lt;= 0, "", U1277-T1277), "")</f>
        <v/>
      </c>
      <c r="W1277" s="1" t="s">
        <v>333</v>
      </c>
      <c r="X1277" s="1" t="s">
        <v>155</v>
      </c>
      <c r="Y1277" s="162">
        <v>27394</v>
      </c>
      <c r="Z1277" s="269">
        <v>673.58</v>
      </c>
      <c r="AA1277" s="169">
        <v>673.58</v>
      </c>
      <c r="AB1277" s="251" t="str">
        <f>IFERROR(Tabela13[[#This Row],[TOTAL]]/Tabela13[[#This Row],[Km Rodado]],"")</f>
        <v/>
      </c>
    </row>
    <row r="1278" spans="1:28" hidden="1">
      <c r="A1278" s="30" t="s">
        <v>1842</v>
      </c>
      <c r="B1278" s="30" t="s">
        <v>1316</v>
      </c>
      <c r="C1278" s="30" t="s">
        <v>1197</v>
      </c>
      <c r="D1278" s="53">
        <v>45504</v>
      </c>
      <c r="F1278" s="7" t="s">
        <v>118</v>
      </c>
      <c r="G1278" s="1" t="s">
        <v>58</v>
      </c>
      <c r="H1278" s="1" t="s">
        <v>1268</v>
      </c>
      <c r="I1278" s="351" t="s">
        <v>80</v>
      </c>
      <c r="J1278" s="1">
        <v>1</v>
      </c>
      <c r="K1278" s="1">
        <v>16</v>
      </c>
      <c r="L1278" s="1" t="s">
        <v>22</v>
      </c>
      <c r="M1278" s="1" t="s">
        <v>60</v>
      </c>
      <c r="N1278" s="1" t="s">
        <v>85</v>
      </c>
      <c r="O1278" s="1" t="s">
        <v>86</v>
      </c>
      <c r="P1278" s="1" t="s">
        <v>69</v>
      </c>
      <c r="Q1278" s="1" t="s">
        <v>1008</v>
      </c>
      <c r="R1278" s="24" t="s">
        <v>400</v>
      </c>
      <c r="S1278" s="45">
        <v>72943</v>
      </c>
      <c r="T1278" s="45">
        <v>72943</v>
      </c>
      <c r="V1278" s="45" t="str">
        <f>IFERROR(IF(U1278-T1278 &lt;= 0, "", U1278-T1278), "")</f>
        <v/>
      </c>
      <c r="W1278" s="1" t="s">
        <v>333</v>
      </c>
      <c r="X1278" s="1" t="s">
        <v>155</v>
      </c>
      <c r="Y1278" s="162">
        <v>27394</v>
      </c>
      <c r="Z1278" s="269">
        <v>673.58</v>
      </c>
      <c r="AA1278" s="169">
        <f>Tabela13[[#This Row],[VALOR/UN]]*Tabela13[[#This Row],[QUAN]]</f>
        <v>673.58</v>
      </c>
      <c r="AB1278" s="251" t="str">
        <f>IFERROR(Tabela13[[#This Row],[TOTAL]]/Tabela13[[#This Row],[Km Rodado]],"")</f>
        <v/>
      </c>
    </row>
    <row r="1279" spans="1:28" hidden="1">
      <c r="A1279" s="30" t="s">
        <v>1843</v>
      </c>
      <c r="B1279" s="30" t="s">
        <v>1316</v>
      </c>
      <c r="C1279" s="30" t="s">
        <v>1197</v>
      </c>
      <c r="D1279" s="53">
        <v>45504</v>
      </c>
      <c r="F1279" s="7" t="s">
        <v>118</v>
      </c>
      <c r="G1279" s="1" t="s">
        <v>58</v>
      </c>
      <c r="H1279" s="1" t="s">
        <v>1268</v>
      </c>
      <c r="I1279" s="351" t="s">
        <v>96</v>
      </c>
      <c r="J1279" s="1">
        <v>1</v>
      </c>
      <c r="K1279" s="1">
        <v>16</v>
      </c>
      <c r="L1279" s="1" t="s">
        <v>24</v>
      </c>
      <c r="M1279" s="1" t="s">
        <v>60</v>
      </c>
      <c r="N1279" s="1" t="s">
        <v>85</v>
      </c>
      <c r="O1279" s="1" t="s">
        <v>86</v>
      </c>
      <c r="P1279" s="1" t="s">
        <v>69</v>
      </c>
      <c r="Q1279" s="1" t="s">
        <v>1008</v>
      </c>
      <c r="R1279" s="24" t="s">
        <v>97</v>
      </c>
      <c r="S1279" s="45">
        <v>235375</v>
      </c>
      <c r="V1279" s="45" t="str">
        <f>IFERROR(IF(U1279-T1279 &lt;= 0, "", U1279-T1279), "")</f>
        <v/>
      </c>
      <c r="W1279" s="1" t="s">
        <v>333</v>
      </c>
      <c r="X1279" s="1" t="s">
        <v>155</v>
      </c>
      <c r="Y1279" s="162">
        <v>27394</v>
      </c>
      <c r="Z1279" s="269">
        <v>673.58</v>
      </c>
      <c r="AA1279" s="169">
        <f>Tabela13[[#This Row],[VALOR/UN]]*Tabela13[[#This Row],[QUAN]]</f>
        <v>673.58</v>
      </c>
      <c r="AB1279" s="251" t="str">
        <f>IFERROR(Tabela13[[#This Row],[TOTAL]]/Tabela13[[#This Row],[Km Rodado]],"")</f>
        <v/>
      </c>
    </row>
    <row r="1280" spans="1:28" hidden="1">
      <c r="A1280" s="30" t="s">
        <v>1844</v>
      </c>
      <c r="B1280" s="30" t="s">
        <v>1316</v>
      </c>
      <c r="C1280" s="30" t="s">
        <v>1197</v>
      </c>
      <c r="D1280" s="53">
        <v>45504</v>
      </c>
      <c r="F1280" s="7" t="s">
        <v>118</v>
      </c>
      <c r="G1280" s="1" t="s">
        <v>58</v>
      </c>
      <c r="H1280" s="1" t="s">
        <v>1268</v>
      </c>
      <c r="I1280" s="351" t="s">
        <v>96</v>
      </c>
      <c r="J1280" s="1">
        <v>1</v>
      </c>
      <c r="K1280" s="1">
        <v>16</v>
      </c>
      <c r="L1280" s="1" t="s">
        <v>24</v>
      </c>
      <c r="M1280" s="1" t="s">
        <v>60</v>
      </c>
      <c r="N1280" s="1" t="s">
        <v>85</v>
      </c>
      <c r="O1280" s="1" t="s">
        <v>86</v>
      </c>
      <c r="P1280" s="1" t="s">
        <v>69</v>
      </c>
      <c r="Q1280" s="1" t="s">
        <v>1008</v>
      </c>
      <c r="R1280" s="24" t="s">
        <v>97</v>
      </c>
      <c r="S1280" s="45">
        <v>235375</v>
      </c>
      <c r="V1280" s="45" t="str">
        <f>IFERROR(IF(U1280-T1280 &lt;= 0, "", U1280-T1280), "")</f>
        <v/>
      </c>
      <c r="W1280" s="1" t="s">
        <v>333</v>
      </c>
      <c r="X1280" s="1" t="s">
        <v>155</v>
      </c>
      <c r="Y1280" s="162">
        <v>27394</v>
      </c>
      <c r="Z1280" s="269">
        <v>673.58</v>
      </c>
      <c r="AA1280" s="169">
        <v>673.58</v>
      </c>
      <c r="AB1280" s="251" t="str">
        <f>IFERROR(Tabela13[[#This Row],[TOTAL]]/Tabela13[[#This Row],[Km Rodado]],"")</f>
        <v/>
      </c>
    </row>
    <row r="1281" spans="1:28" hidden="1">
      <c r="A1281" s="30" t="s">
        <v>1845</v>
      </c>
      <c r="B1281" s="30" t="s">
        <v>1747</v>
      </c>
      <c r="C1281" s="30" t="s">
        <v>1197</v>
      </c>
      <c r="D1281" s="53">
        <v>45504</v>
      </c>
      <c r="F1281" s="7" t="s">
        <v>118</v>
      </c>
      <c r="G1281" s="1" t="s">
        <v>58</v>
      </c>
      <c r="H1281" s="1" t="s">
        <v>1268</v>
      </c>
      <c r="I1281" s="351" t="s">
        <v>96</v>
      </c>
      <c r="J1281" s="1">
        <v>1</v>
      </c>
      <c r="K1281" s="1">
        <v>15</v>
      </c>
      <c r="L1281" s="1" t="s">
        <v>22</v>
      </c>
      <c r="M1281" s="1" t="s">
        <v>75</v>
      </c>
      <c r="N1281" s="1" t="s">
        <v>1235</v>
      </c>
      <c r="O1281" s="1" t="s">
        <v>1257</v>
      </c>
      <c r="P1281" s="1" t="s">
        <v>69</v>
      </c>
      <c r="Q1281" s="1" t="s">
        <v>102</v>
      </c>
      <c r="R1281" s="24" t="s">
        <v>1846</v>
      </c>
      <c r="S1281" s="45">
        <v>81000</v>
      </c>
      <c r="T1281" s="45">
        <v>81000</v>
      </c>
      <c r="U1281" s="45">
        <v>99774</v>
      </c>
      <c r="V1281" s="45">
        <f>IFERROR(IF(U1281-T1281 &lt;= 0, "", U1281-T1281), "")</f>
        <v>18774</v>
      </c>
      <c r="W1281" s="1" t="s">
        <v>333</v>
      </c>
      <c r="X1281" s="1" t="s">
        <v>155</v>
      </c>
      <c r="Y1281" s="162" t="s">
        <v>1847</v>
      </c>
      <c r="Z1281" s="269">
        <v>292.57</v>
      </c>
      <c r="AA1281" s="169">
        <v>292.57</v>
      </c>
      <c r="AB1281" s="251">
        <f>IFERROR(Tabela13[[#This Row],[TOTAL]]/Tabela13[[#This Row],[Km Rodado]],"")</f>
        <v>1.5583786087141791E-2</v>
      </c>
    </row>
    <row r="1282" spans="1:28" hidden="1">
      <c r="A1282" s="30" t="s">
        <v>1848</v>
      </c>
      <c r="B1282" s="30" t="s">
        <v>1747</v>
      </c>
      <c r="C1282" s="30" t="s">
        <v>1197</v>
      </c>
      <c r="D1282" s="53">
        <v>45504</v>
      </c>
      <c r="F1282" s="7" t="s">
        <v>118</v>
      </c>
      <c r="G1282" s="1" t="s">
        <v>58</v>
      </c>
      <c r="H1282" s="1" t="s">
        <v>1268</v>
      </c>
      <c r="I1282" s="351" t="s">
        <v>96</v>
      </c>
      <c r="J1282" s="1">
        <v>1</v>
      </c>
      <c r="K1282" s="1">
        <v>15</v>
      </c>
      <c r="L1282" s="1" t="s">
        <v>22</v>
      </c>
      <c r="M1282" s="1" t="s">
        <v>75</v>
      </c>
      <c r="N1282" s="1" t="s">
        <v>1235</v>
      </c>
      <c r="O1282" s="1" t="s">
        <v>1257</v>
      </c>
      <c r="P1282" s="1" t="s">
        <v>69</v>
      </c>
      <c r="Q1282" s="1" t="s">
        <v>102</v>
      </c>
      <c r="R1282" s="24" t="s">
        <v>1846</v>
      </c>
      <c r="S1282" s="45">
        <v>81000</v>
      </c>
      <c r="T1282" s="45">
        <v>81000</v>
      </c>
      <c r="U1282" s="45">
        <v>99774</v>
      </c>
      <c r="V1282" s="45">
        <f>IFERROR(IF(U1282-T1282 &lt;= 0, "", U1282-T1282), "")</f>
        <v>18774</v>
      </c>
      <c r="W1282" s="1" t="s">
        <v>333</v>
      </c>
      <c r="X1282" s="1" t="s">
        <v>155</v>
      </c>
      <c r="Y1282" s="162" t="s">
        <v>1847</v>
      </c>
      <c r="Z1282" s="269">
        <v>292.57</v>
      </c>
      <c r="AA1282" s="169">
        <v>292.57</v>
      </c>
      <c r="AB1282" s="251">
        <f>IFERROR(Tabela13[[#This Row],[TOTAL]]/Tabela13[[#This Row],[Km Rodado]],"")</f>
        <v>1.5583786087141791E-2</v>
      </c>
    </row>
    <row r="1283" spans="1:28" hidden="1">
      <c r="A1283" s="30" t="s">
        <v>1849</v>
      </c>
      <c r="B1283" s="30" t="s">
        <v>1316</v>
      </c>
      <c r="C1283" s="30" t="s">
        <v>1197</v>
      </c>
      <c r="D1283" s="53">
        <v>45504</v>
      </c>
      <c r="F1283" s="7" t="s">
        <v>118</v>
      </c>
      <c r="G1283" s="1" t="s">
        <v>58</v>
      </c>
      <c r="H1283" s="1" t="s">
        <v>1268</v>
      </c>
      <c r="I1283" s="351" t="s">
        <v>1317</v>
      </c>
      <c r="J1283" s="1">
        <v>1</v>
      </c>
      <c r="K1283" s="1">
        <v>16</v>
      </c>
      <c r="L1283" s="1" t="s">
        <v>22</v>
      </c>
      <c r="M1283" s="1" t="s">
        <v>60</v>
      </c>
      <c r="N1283" s="1" t="s">
        <v>85</v>
      </c>
      <c r="O1283" s="1" t="s">
        <v>86</v>
      </c>
      <c r="P1283" s="1" t="s">
        <v>69</v>
      </c>
      <c r="Q1283" s="1" t="s">
        <v>1008</v>
      </c>
      <c r="R1283" s="24" t="s">
        <v>1850</v>
      </c>
      <c r="S1283" s="45">
        <v>41638</v>
      </c>
      <c r="V1283" s="45" t="str">
        <f>IFERROR(IF(U1283-T1283 &lt;= 0, "", U1283-T1283), "")</f>
        <v/>
      </c>
      <c r="W1283" s="1" t="s">
        <v>333</v>
      </c>
      <c r="X1283" s="1" t="s">
        <v>155</v>
      </c>
      <c r="Y1283" s="162">
        <v>27394</v>
      </c>
      <c r="Z1283" s="269">
        <v>673.58</v>
      </c>
      <c r="AA1283" s="169">
        <f>Tabela13[[#This Row],[VALOR/UN]]*Tabela13[[#This Row],[QUAN]]</f>
        <v>673.58</v>
      </c>
      <c r="AB1283" s="251" t="str">
        <f>IFERROR(Tabela13[[#This Row],[TOTAL]]/Tabela13[[#This Row],[Km Rodado]],"")</f>
        <v/>
      </c>
    </row>
    <row r="1284" spans="1:28" hidden="1">
      <c r="A1284" s="30" t="s">
        <v>1851</v>
      </c>
      <c r="B1284" s="30" t="s">
        <v>1316</v>
      </c>
      <c r="C1284" s="30" t="s">
        <v>1197</v>
      </c>
      <c r="D1284" s="53">
        <v>45504</v>
      </c>
      <c r="F1284" s="7" t="s">
        <v>118</v>
      </c>
      <c r="G1284" s="1" t="s">
        <v>58</v>
      </c>
      <c r="H1284" s="1" t="s">
        <v>1268</v>
      </c>
      <c r="I1284" s="351" t="s">
        <v>1317</v>
      </c>
      <c r="J1284" s="1">
        <v>1</v>
      </c>
      <c r="K1284" s="1">
        <v>16</v>
      </c>
      <c r="L1284" s="1" t="s">
        <v>22</v>
      </c>
      <c r="M1284" s="1" t="s">
        <v>60</v>
      </c>
      <c r="N1284" s="1" t="s">
        <v>85</v>
      </c>
      <c r="O1284" s="1" t="s">
        <v>86</v>
      </c>
      <c r="P1284" s="1" t="s">
        <v>69</v>
      </c>
      <c r="Q1284" s="1" t="s">
        <v>1008</v>
      </c>
      <c r="R1284" s="24" t="s">
        <v>1850</v>
      </c>
      <c r="S1284" s="45">
        <v>41638</v>
      </c>
      <c r="V1284" s="45" t="str">
        <f>IFERROR(IF(U1284-T1284 &lt;= 0, "", U1284-T1284), "")</f>
        <v/>
      </c>
      <c r="W1284" s="1" t="s">
        <v>333</v>
      </c>
      <c r="X1284" s="1" t="s">
        <v>155</v>
      </c>
      <c r="Y1284" s="162">
        <v>27394</v>
      </c>
      <c r="Z1284" s="269">
        <v>673.58</v>
      </c>
      <c r="AA1284" s="169">
        <f>Tabela13[[#This Row],[VALOR/UN]]*Tabela13[[#This Row],[QUAN]]</f>
        <v>673.58</v>
      </c>
      <c r="AB1284" s="251" t="str">
        <f>IFERROR(Tabela13[[#This Row],[TOTAL]]/Tabela13[[#This Row],[Km Rodado]],"")</f>
        <v/>
      </c>
    </row>
    <row r="1285" spans="1:28" hidden="1">
      <c r="A1285" s="30" t="s">
        <v>1852</v>
      </c>
      <c r="B1285" s="30" t="s">
        <v>1747</v>
      </c>
      <c r="C1285" s="30" t="s">
        <v>1197</v>
      </c>
      <c r="D1285" s="53">
        <v>45505</v>
      </c>
      <c r="E1285" s="61"/>
      <c r="F1285" s="7" t="s">
        <v>11</v>
      </c>
      <c r="G1285" s="1" t="s">
        <v>58</v>
      </c>
      <c r="H1285" s="1" t="s">
        <v>1268</v>
      </c>
      <c r="I1285" s="351" t="s">
        <v>159</v>
      </c>
      <c r="J1285" s="1">
        <v>1</v>
      </c>
      <c r="K1285" s="1">
        <v>15</v>
      </c>
      <c r="L1285" s="1" t="s">
        <v>22</v>
      </c>
      <c r="M1285" s="1" t="s">
        <v>75</v>
      </c>
      <c r="N1285" s="1" t="s">
        <v>1235</v>
      </c>
      <c r="O1285" s="1" t="s">
        <v>1257</v>
      </c>
      <c r="P1285" s="1" t="s">
        <v>69</v>
      </c>
      <c r="Q1285" s="1" t="s">
        <v>77</v>
      </c>
      <c r="R1285" s="24" t="s">
        <v>1364</v>
      </c>
      <c r="S1285" s="45">
        <v>88535</v>
      </c>
      <c r="V1285" s="45" t="str">
        <f>IFERROR(IF(U1285-T1285 &lt;= 0, "", U1285-T1285), "")</f>
        <v/>
      </c>
      <c r="W1285" s="1" t="s">
        <v>333</v>
      </c>
      <c r="X1285" s="1" t="s">
        <v>155</v>
      </c>
      <c r="Y1285" s="162" t="s">
        <v>1847</v>
      </c>
      <c r="Z1285" s="269">
        <v>290.74</v>
      </c>
      <c r="AA1285" s="169">
        <f>Tabela13[[#This Row],[VALOR/UN]]*Tabela13[[#This Row],[QUAN]]</f>
        <v>290.74</v>
      </c>
      <c r="AB1285" s="251" t="str">
        <f>IFERROR(Tabela13[[#This Row],[TOTAL]]/Tabela13[[#This Row],[Km Rodado]],"")</f>
        <v/>
      </c>
    </row>
    <row r="1286" spans="1:28" hidden="1">
      <c r="A1286" s="30" t="s">
        <v>1853</v>
      </c>
      <c r="B1286" s="30" t="s">
        <v>1747</v>
      </c>
      <c r="C1286" s="30" t="s">
        <v>1197</v>
      </c>
      <c r="D1286" s="53">
        <v>45505</v>
      </c>
      <c r="F1286" s="7" t="s">
        <v>11</v>
      </c>
      <c r="G1286" s="1" t="s">
        <v>58</v>
      </c>
      <c r="H1286" s="1" t="s">
        <v>1268</v>
      </c>
      <c r="I1286" s="351" t="s">
        <v>159</v>
      </c>
      <c r="J1286" s="1">
        <v>1</v>
      </c>
      <c r="K1286" s="1">
        <v>15</v>
      </c>
      <c r="L1286" s="1" t="s">
        <v>22</v>
      </c>
      <c r="M1286" s="1" t="s">
        <v>75</v>
      </c>
      <c r="N1286" s="1" t="s">
        <v>1235</v>
      </c>
      <c r="O1286" s="1" t="s">
        <v>1257</v>
      </c>
      <c r="P1286" s="1" t="s">
        <v>69</v>
      </c>
      <c r="Q1286" s="1" t="s">
        <v>77</v>
      </c>
      <c r="R1286" s="24" t="s">
        <v>1364</v>
      </c>
      <c r="S1286" s="45">
        <v>88535</v>
      </c>
      <c r="V1286" s="45" t="str">
        <f>IFERROR(IF(U1286-T1286 &lt;= 0, "", U1286-T1286), "")</f>
        <v/>
      </c>
      <c r="W1286" s="1" t="s">
        <v>333</v>
      </c>
      <c r="X1286" s="1" t="s">
        <v>155</v>
      </c>
      <c r="Y1286" s="162" t="s">
        <v>1847</v>
      </c>
      <c r="Z1286" s="269">
        <v>290.74</v>
      </c>
      <c r="AA1286" s="169">
        <v>290.74</v>
      </c>
      <c r="AB1286" s="251" t="str">
        <f>IFERROR(Tabela13[[#This Row],[TOTAL]]/Tabela13[[#This Row],[Km Rodado]],"")</f>
        <v/>
      </c>
    </row>
    <row r="1287" spans="1:28" hidden="1">
      <c r="A1287" s="30" t="s">
        <v>1854</v>
      </c>
      <c r="B1287" s="30" t="s">
        <v>1747</v>
      </c>
      <c r="C1287" s="30" t="s">
        <v>1197</v>
      </c>
      <c r="D1287" s="53">
        <v>45505</v>
      </c>
      <c r="F1287" s="7" t="s">
        <v>11</v>
      </c>
      <c r="G1287" s="1" t="s">
        <v>58</v>
      </c>
      <c r="H1287" s="1" t="s">
        <v>1268</v>
      </c>
      <c r="I1287" s="351" t="s">
        <v>159</v>
      </c>
      <c r="J1287" s="1">
        <v>1</v>
      </c>
      <c r="K1287" s="1">
        <v>15</v>
      </c>
      <c r="L1287" s="1" t="s">
        <v>24</v>
      </c>
      <c r="M1287" s="1" t="s">
        <v>75</v>
      </c>
      <c r="N1287" s="1" t="s">
        <v>1235</v>
      </c>
      <c r="O1287" s="1" t="s">
        <v>1257</v>
      </c>
      <c r="P1287" s="1" t="s">
        <v>69</v>
      </c>
      <c r="Q1287" s="1" t="s">
        <v>77</v>
      </c>
      <c r="R1287" s="24" t="s">
        <v>1364</v>
      </c>
      <c r="S1287" s="45">
        <v>88535</v>
      </c>
      <c r="V1287" s="45" t="str">
        <f>IFERROR(IF(U1287-T1287 &lt;= 0, "", U1287-T1287), "")</f>
        <v/>
      </c>
      <c r="W1287" s="1" t="s">
        <v>333</v>
      </c>
      <c r="X1287" s="1" t="s">
        <v>155</v>
      </c>
      <c r="Y1287" s="162" t="s">
        <v>1847</v>
      </c>
      <c r="Z1287" s="269">
        <v>290.74</v>
      </c>
      <c r="AA1287" s="169">
        <v>290.74</v>
      </c>
      <c r="AB1287" s="251" t="str">
        <f>IFERROR(Tabela13[[#This Row],[TOTAL]]/Tabela13[[#This Row],[Km Rodado]],"")</f>
        <v/>
      </c>
    </row>
    <row r="1288" spans="1:28" hidden="1">
      <c r="A1288" s="30" t="s">
        <v>1855</v>
      </c>
      <c r="B1288" s="30" t="s">
        <v>1747</v>
      </c>
      <c r="C1288" s="30" t="s">
        <v>1197</v>
      </c>
      <c r="D1288" s="53">
        <v>45505</v>
      </c>
      <c r="F1288" s="7" t="s">
        <v>11</v>
      </c>
      <c r="G1288" s="1" t="s">
        <v>58</v>
      </c>
      <c r="H1288" s="1" t="s">
        <v>1268</v>
      </c>
      <c r="I1288" s="351" t="s">
        <v>159</v>
      </c>
      <c r="J1288" s="1">
        <v>1</v>
      </c>
      <c r="K1288" s="1">
        <v>15</v>
      </c>
      <c r="L1288" s="1" t="s">
        <v>24</v>
      </c>
      <c r="M1288" s="1" t="s">
        <v>75</v>
      </c>
      <c r="N1288" s="1" t="s">
        <v>1235</v>
      </c>
      <c r="O1288" s="1" t="s">
        <v>1257</v>
      </c>
      <c r="P1288" s="1" t="s">
        <v>69</v>
      </c>
      <c r="Q1288" s="1" t="s">
        <v>77</v>
      </c>
      <c r="R1288" s="24" t="s">
        <v>1364</v>
      </c>
      <c r="S1288" s="45">
        <v>88535</v>
      </c>
      <c r="V1288" s="45" t="str">
        <f>IFERROR(IF(U1288-T1288 &lt;= 0, "", U1288-T1288), "")</f>
        <v/>
      </c>
      <c r="W1288" s="1" t="s">
        <v>333</v>
      </c>
      <c r="X1288" s="1" t="s">
        <v>155</v>
      </c>
      <c r="Y1288" s="162" t="s">
        <v>1847</v>
      </c>
      <c r="Z1288" s="269">
        <v>290.74</v>
      </c>
      <c r="AA1288" s="169">
        <v>290.74</v>
      </c>
      <c r="AB1288" s="251" t="str">
        <f>IFERROR(Tabela13[[#This Row],[TOTAL]]/Tabela13[[#This Row],[Km Rodado]],"")</f>
        <v/>
      </c>
    </row>
    <row r="1289" spans="1:28" hidden="1">
      <c r="A1289" s="30">
        <v>1849</v>
      </c>
      <c r="B1289" s="30" t="s">
        <v>1316</v>
      </c>
      <c r="C1289" s="30" t="s">
        <v>1197</v>
      </c>
      <c r="D1289" s="53">
        <v>45510</v>
      </c>
      <c r="F1289" s="7" t="s">
        <v>11</v>
      </c>
      <c r="G1289" s="1" t="s">
        <v>58</v>
      </c>
      <c r="H1289" s="1" t="s">
        <v>14</v>
      </c>
      <c r="I1289" s="351" t="s">
        <v>1740</v>
      </c>
      <c r="J1289" s="1">
        <v>1</v>
      </c>
      <c r="K1289" s="1">
        <v>16</v>
      </c>
      <c r="L1289" s="1" t="s">
        <v>24</v>
      </c>
      <c r="M1289" s="1" t="s">
        <v>60</v>
      </c>
      <c r="N1289" s="1" t="s">
        <v>85</v>
      </c>
      <c r="O1289" s="1" t="s">
        <v>86</v>
      </c>
      <c r="P1289" s="1" t="s">
        <v>69</v>
      </c>
      <c r="Q1289" s="1" t="s">
        <v>1008</v>
      </c>
      <c r="R1289" s="24" t="s">
        <v>407</v>
      </c>
      <c r="S1289" s="45">
        <v>89117</v>
      </c>
      <c r="V1289" s="45" t="str">
        <f>IFERROR(IF(U1289-T1289 &lt;= 0, "", U1289-T1289), "")</f>
        <v/>
      </c>
      <c r="W1289" s="1" t="s">
        <v>333</v>
      </c>
      <c r="X1289" s="1" t="s">
        <v>155</v>
      </c>
      <c r="Y1289" s="162">
        <v>27394</v>
      </c>
      <c r="Z1289" s="269">
        <v>673.58</v>
      </c>
      <c r="AA1289" s="169">
        <f>Tabela13[[#This Row],[VALOR/UN]]*Tabela13[[#This Row],[QUAN]]</f>
        <v>673.58</v>
      </c>
      <c r="AB1289" s="251" t="str">
        <f>IFERROR(Tabela13[[#This Row],[TOTAL]]/Tabela13[[#This Row],[Km Rodado]],"")</f>
        <v/>
      </c>
    </row>
    <row r="1290" spans="1:28" hidden="1">
      <c r="A1290" s="30">
        <v>1848</v>
      </c>
      <c r="B1290" s="30" t="s">
        <v>1316</v>
      </c>
      <c r="C1290" s="30" t="s">
        <v>1197</v>
      </c>
      <c r="D1290" s="53">
        <v>45510</v>
      </c>
      <c r="F1290" s="7" t="s">
        <v>11</v>
      </c>
      <c r="G1290" s="1" t="s">
        <v>58</v>
      </c>
      <c r="H1290" s="1" t="s">
        <v>14</v>
      </c>
      <c r="I1290" s="351" t="s">
        <v>1740</v>
      </c>
      <c r="J1290" s="185">
        <v>1</v>
      </c>
      <c r="K1290" s="1">
        <v>16</v>
      </c>
      <c r="L1290" s="1" t="s">
        <v>24</v>
      </c>
      <c r="M1290" s="1" t="s">
        <v>60</v>
      </c>
      <c r="N1290" s="1" t="s">
        <v>85</v>
      </c>
      <c r="O1290" s="1" t="s">
        <v>86</v>
      </c>
      <c r="P1290" s="1" t="s">
        <v>69</v>
      </c>
      <c r="Q1290" s="1" t="s">
        <v>1008</v>
      </c>
      <c r="R1290" s="24" t="s">
        <v>407</v>
      </c>
      <c r="S1290" s="45">
        <v>89117</v>
      </c>
      <c r="V1290" s="45" t="str">
        <f>IFERROR(IF(U1290-T1290 &lt;= 0, "", U1290-T1290), "")</f>
        <v/>
      </c>
      <c r="W1290" s="1" t="s">
        <v>333</v>
      </c>
      <c r="X1290" s="1" t="s">
        <v>155</v>
      </c>
      <c r="Y1290" s="162">
        <v>27394</v>
      </c>
      <c r="Z1290" s="269">
        <v>673.58</v>
      </c>
      <c r="AA1290" s="169">
        <f>Tabela13[[#This Row],[VALOR/UN]]*Tabela13[[#This Row],[QUAN]]</f>
        <v>673.58</v>
      </c>
      <c r="AB1290" s="251" t="str">
        <f>IFERROR(Tabela13[[#This Row],[TOTAL]]/Tabela13[[#This Row],[Km Rodado]],"")</f>
        <v/>
      </c>
    </row>
    <row r="1291" spans="1:28" hidden="1">
      <c r="A1291" s="30">
        <v>1854</v>
      </c>
      <c r="B1291" s="30" t="s">
        <v>1316</v>
      </c>
      <c r="C1291" s="30" t="s">
        <v>1197</v>
      </c>
      <c r="D1291" s="53">
        <v>45510</v>
      </c>
      <c r="F1291" s="7" t="s">
        <v>11</v>
      </c>
      <c r="G1291" s="1" t="s">
        <v>58</v>
      </c>
      <c r="H1291" s="1" t="s">
        <v>14</v>
      </c>
      <c r="I1291" s="351" t="s">
        <v>1740</v>
      </c>
      <c r="J1291" s="1">
        <v>1</v>
      </c>
      <c r="K1291" s="1">
        <v>16</v>
      </c>
      <c r="L1291" s="1" t="s">
        <v>22</v>
      </c>
      <c r="M1291" s="1" t="s">
        <v>60</v>
      </c>
      <c r="N1291" s="1" t="s">
        <v>85</v>
      </c>
      <c r="O1291" s="1" t="s">
        <v>86</v>
      </c>
      <c r="P1291" s="1" t="s">
        <v>69</v>
      </c>
      <c r="Q1291" s="1" t="s">
        <v>1008</v>
      </c>
      <c r="R1291" s="24" t="s">
        <v>407</v>
      </c>
      <c r="S1291" s="45">
        <v>89117</v>
      </c>
      <c r="V1291" s="45" t="str">
        <f>IFERROR(IF(U1291-T1291 &lt;= 0, "", U1291-T1291), "")</f>
        <v/>
      </c>
      <c r="W1291" s="1" t="s">
        <v>333</v>
      </c>
      <c r="X1291" s="1" t="s">
        <v>155</v>
      </c>
      <c r="Y1291" s="162">
        <v>27394</v>
      </c>
      <c r="Z1291" s="269">
        <v>673.58</v>
      </c>
      <c r="AA1291" s="169">
        <f>Tabela13[[#This Row],[VALOR/UN]]*Tabela13[[#This Row],[QUAN]]</f>
        <v>673.58</v>
      </c>
      <c r="AB1291" s="251" t="str">
        <f>IFERROR(Tabela13[[#This Row],[TOTAL]]/Tabela13[[#This Row],[Km Rodado]],"")</f>
        <v/>
      </c>
    </row>
    <row r="1292" spans="1:28" hidden="1">
      <c r="A1292" s="30">
        <v>1845</v>
      </c>
      <c r="B1292" s="30" t="s">
        <v>1316</v>
      </c>
      <c r="C1292" s="30" t="s">
        <v>1197</v>
      </c>
      <c r="D1292" s="53">
        <v>45510</v>
      </c>
      <c r="F1292" s="7" t="s">
        <v>11</v>
      </c>
      <c r="G1292" s="1" t="s">
        <v>58</v>
      </c>
      <c r="H1292" s="1" t="s">
        <v>14</v>
      </c>
      <c r="I1292" s="351" t="s">
        <v>1740</v>
      </c>
      <c r="J1292" s="1">
        <v>1</v>
      </c>
      <c r="K1292" s="1">
        <v>16</v>
      </c>
      <c r="L1292" s="1" t="s">
        <v>22</v>
      </c>
      <c r="M1292" s="1" t="s">
        <v>60</v>
      </c>
      <c r="N1292" s="1" t="s">
        <v>85</v>
      </c>
      <c r="O1292" s="1" t="s">
        <v>86</v>
      </c>
      <c r="P1292" s="1" t="s">
        <v>69</v>
      </c>
      <c r="Q1292" s="1" t="s">
        <v>1008</v>
      </c>
      <c r="R1292" s="24" t="s">
        <v>407</v>
      </c>
      <c r="S1292" s="45">
        <v>89117</v>
      </c>
      <c r="V1292" s="45" t="str">
        <f>IFERROR(IF(U1292-T1292 &lt;= 0, "", U1292-T1292), "")</f>
        <v/>
      </c>
      <c r="W1292" s="1" t="s">
        <v>333</v>
      </c>
      <c r="X1292" s="1" t="s">
        <v>155</v>
      </c>
      <c r="Y1292" s="162">
        <v>27394</v>
      </c>
      <c r="Z1292" s="269">
        <v>673.58</v>
      </c>
      <c r="AA1292" s="169">
        <f>Tabela13[[#This Row],[VALOR/UN]]*Tabela13[[#This Row],[QUAN]]</f>
        <v>673.58</v>
      </c>
      <c r="AB1292" s="251" t="str">
        <f>IFERROR(Tabela13[[#This Row],[TOTAL]]/Tabela13[[#This Row],[Km Rodado]],"")</f>
        <v/>
      </c>
    </row>
    <row r="1293" spans="1:28" hidden="1">
      <c r="A1293" s="30">
        <v>1927</v>
      </c>
      <c r="B1293" s="30" t="s">
        <v>1747</v>
      </c>
      <c r="C1293" s="30" t="s">
        <v>1197</v>
      </c>
      <c r="D1293" s="53">
        <v>45510</v>
      </c>
      <c r="F1293" s="7" t="s">
        <v>11</v>
      </c>
      <c r="G1293" s="1" t="s">
        <v>58</v>
      </c>
      <c r="H1293" s="1" t="s">
        <v>1268</v>
      </c>
      <c r="I1293" s="351" t="s">
        <v>80</v>
      </c>
      <c r="J1293" s="1">
        <v>1</v>
      </c>
      <c r="K1293" s="1">
        <v>14</v>
      </c>
      <c r="L1293" s="1" t="s">
        <v>22</v>
      </c>
      <c r="M1293" s="1" t="s">
        <v>84</v>
      </c>
      <c r="N1293" s="1" t="s">
        <v>153</v>
      </c>
      <c r="O1293" s="1" t="s">
        <v>154</v>
      </c>
      <c r="P1293" s="1" t="s">
        <v>69</v>
      </c>
      <c r="Q1293" s="1" t="s">
        <v>87</v>
      </c>
      <c r="R1293" s="24" t="s">
        <v>173</v>
      </c>
      <c r="S1293" s="45">
        <v>177569</v>
      </c>
      <c r="T1293" s="45">
        <v>177569</v>
      </c>
      <c r="V1293" s="45" t="str">
        <f>IFERROR(IF(U1293-T1293 &lt;= 0, "", U1293-T1293), "")</f>
        <v/>
      </c>
      <c r="W1293" s="1" t="s">
        <v>333</v>
      </c>
      <c r="X1293" s="1" t="s">
        <v>155</v>
      </c>
      <c r="Y1293" s="162">
        <v>2489</v>
      </c>
      <c r="Z1293" s="269">
        <v>292.57</v>
      </c>
      <c r="AA1293" s="169">
        <v>290.74</v>
      </c>
      <c r="AB1293" s="251" t="str">
        <f>IFERROR(Tabela13[[#This Row],[TOTAL]]/Tabela13[[#This Row],[Km Rodado]],"")</f>
        <v/>
      </c>
    </row>
    <row r="1294" spans="1:28" hidden="1">
      <c r="A1294" s="30">
        <v>1928</v>
      </c>
      <c r="B1294" s="30" t="s">
        <v>1747</v>
      </c>
      <c r="C1294" s="30" t="s">
        <v>1197</v>
      </c>
      <c r="D1294" s="53">
        <v>45510</v>
      </c>
      <c r="F1294" s="7" t="s">
        <v>11</v>
      </c>
      <c r="G1294" s="1" t="s">
        <v>58</v>
      </c>
      <c r="H1294" s="1" t="s">
        <v>1268</v>
      </c>
      <c r="I1294" s="351" t="s">
        <v>80</v>
      </c>
      <c r="J1294" s="1">
        <v>1</v>
      </c>
      <c r="K1294" s="1">
        <v>14</v>
      </c>
      <c r="L1294" s="1" t="s">
        <v>22</v>
      </c>
      <c r="M1294" s="1" t="s">
        <v>84</v>
      </c>
      <c r="N1294" s="1" t="s">
        <v>153</v>
      </c>
      <c r="O1294" s="1" t="s">
        <v>154</v>
      </c>
      <c r="P1294" s="1" t="s">
        <v>69</v>
      </c>
      <c r="Q1294" s="1" t="s">
        <v>87</v>
      </c>
      <c r="R1294" s="24" t="s">
        <v>173</v>
      </c>
      <c r="S1294" s="45">
        <v>177569</v>
      </c>
      <c r="T1294" s="45">
        <v>177569</v>
      </c>
      <c r="V1294" s="45" t="str">
        <f>IFERROR(IF(U1294-T1294 &lt;= 0, "", U1294-T1294), "")</f>
        <v/>
      </c>
      <c r="W1294" s="1" t="s">
        <v>333</v>
      </c>
      <c r="X1294" s="1" t="s">
        <v>155</v>
      </c>
      <c r="Y1294" s="162">
        <v>2489</v>
      </c>
      <c r="Z1294" s="269">
        <v>292.57</v>
      </c>
      <c r="AA1294" s="169">
        <v>290.74</v>
      </c>
      <c r="AB1294" s="251" t="str">
        <f>IFERROR(Tabela13[[#This Row],[TOTAL]]/Tabela13[[#This Row],[Km Rodado]],"")</f>
        <v/>
      </c>
    </row>
    <row r="1295" spans="1:28" hidden="1">
      <c r="A1295" s="30">
        <v>1853</v>
      </c>
      <c r="B1295" s="30" t="s">
        <v>1316</v>
      </c>
      <c r="C1295" s="30" t="s">
        <v>1197</v>
      </c>
      <c r="D1295" s="53">
        <v>45510</v>
      </c>
      <c r="F1295" s="7" t="s">
        <v>11</v>
      </c>
      <c r="G1295" s="1" t="s">
        <v>58</v>
      </c>
      <c r="H1295" s="1" t="s">
        <v>1268</v>
      </c>
      <c r="I1295" s="351" t="s">
        <v>80</v>
      </c>
      <c r="J1295" s="1">
        <v>1</v>
      </c>
      <c r="K1295" s="1">
        <v>16</v>
      </c>
      <c r="L1295" s="1" t="s">
        <v>22</v>
      </c>
      <c r="M1295" s="1" t="s">
        <v>60</v>
      </c>
      <c r="N1295" s="1" t="s">
        <v>85</v>
      </c>
      <c r="O1295" s="1" t="s">
        <v>86</v>
      </c>
      <c r="P1295" s="1" t="s">
        <v>69</v>
      </c>
      <c r="Q1295" s="1" t="s">
        <v>1008</v>
      </c>
      <c r="R1295" s="24" t="s">
        <v>583</v>
      </c>
      <c r="S1295" s="45">
        <v>295084</v>
      </c>
      <c r="T1295" s="45">
        <v>295084</v>
      </c>
      <c r="V1295" s="45" t="str">
        <f>IFERROR(IF(U1295-T1295 &lt;= 0, "", U1295-T1295), "")</f>
        <v/>
      </c>
      <c r="W1295" s="1" t="s">
        <v>333</v>
      </c>
      <c r="X1295" s="1" t="s">
        <v>155</v>
      </c>
      <c r="Y1295" s="162">
        <v>27394</v>
      </c>
      <c r="Z1295" s="269">
        <v>673.58</v>
      </c>
      <c r="AA1295" s="169">
        <f>Tabela13[[#This Row],[VALOR/UN]]*Tabela13[[#This Row],[QUAN]]</f>
        <v>673.58</v>
      </c>
      <c r="AB1295" s="251" t="str">
        <f>IFERROR(Tabela13[[#This Row],[TOTAL]]/Tabela13[[#This Row],[Km Rodado]],"")</f>
        <v/>
      </c>
    </row>
    <row r="1296" spans="1:28" hidden="1">
      <c r="A1296" s="30">
        <v>1856</v>
      </c>
      <c r="B1296" s="30" t="s">
        <v>1316</v>
      </c>
      <c r="C1296" s="30" t="s">
        <v>1197</v>
      </c>
      <c r="D1296" s="53">
        <v>45510</v>
      </c>
      <c r="F1296" s="7" t="s">
        <v>11</v>
      </c>
      <c r="G1296" s="1" t="s">
        <v>58</v>
      </c>
      <c r="H1296" s="1" t="s">
        <v>1268</v>
      </c>
      <c r="I1296" s="351" t="s">
        <v>80</v>
      </c>
      <c r="J1296" s="1">
        <v>1</v>
      </c>
      <c r="K1296" s="1">
        <v>16</v>
      </c>
      <c r="L1296" s="1" t="s">
        <v>22</v>
      </c>
      <c r="M1296" s="1" t="s">
        <v>60</v>
      </c>
      <c r="N1296" s="1" t="s">
        <v>85</v>
      </c>
      <c r="O1296" s="1" t="s">
        <v>86</v>
      </c>
      <c r="P1296" s="1" t="s">
        <v>69</v>
      </c>
      <c r="Q1296" s="1" t="s">
        <v>1008</v>
      </c>
      <c r="R1296" s="24" t="s">
        <v>583</v>
      </c>
      <c r="S1296" s="45">
        <v>295084</v>
      </c>
      <c r="T1296" s="45">
        <v>295084</v>
      </c>
      <c r="V1296" s="45" t="str">
        <f>IFERROR(IF(U1296-T1296 &lt;= 0, "", U1296-T1296), "")</f>
        <v/>
      </c>
      <c r="W1296" s="1" t="s">
        <v>333</v>
      </c>
      <c r="X1296" s="1" t="s">
        <v>155</v>
      </c>
      <c r="Y1296" s="162">
        <v>27394</v>
      </c>
      <c r="Z1296" s="269">
        <v>673.58</v>
      </c>
      <c r="AA1296" s="169">
        <f>Tabela13[[#This Row],[VALOR/UN]]*Tabela13[[#This Row],[QUAN]]</f>
        <v>673.58</v>
      </c>
      <c r="AB1296" s="251" t="str">
        <f>IFERROR(Tabela13[[#This Row],[TOTAL]]/Tabela13[[#This Row],[Km Rodado]],"")</f>
        <v/>
      </c>
    </row>
    <row r="1297" spans="1:28" hidden="1">
      <c r="A1297" s="30" t="s">
        <v>1853</v>
      </c>
      <c r="B1297" s="30" t="s">
        <v>1747</v>
      </c>
      <c r="C1297" s="30" t="s">
        <v>1197</v>
      </c>
      <c r="D1297" s="53">
        <v>45510</v>
      </c>
      <c r="E1297" s="53">
        <v>45625</v>
      </c>
      <c r="F1297" s="7" t="s">
        <v>11</v>
      </c>
      <c r="G1297" s="1" t="s">
        <v>58</v>
      </c>
      <c r="H1297" s="1" t="s">
        <v>1268</v>
      </c>
      <c r="I1297" s="351" t="s">
        <v>104</v>
      </c>
      <c r="J1297" s="1">
        <v>1</v>
      </c>
      <c r="K1297" s="1">
        <v>15</v>
      </c>
      <c r="L1297" s="1" t="s">
        <v>22</v>
      </c>
      <c r="M1297" s="1" t="s">
        <v>75</v>
      </c>
      <c r="N1297" s="1" t="s">
        <v>1235</v>
      </c>
      <c r="O1297" s="1" t="s">
        <v>1257</v>
      </c>
      <c r="P1297" s="1" t="s">
        <v>69</v>
      </c>
      <c r="Q1297" s="1" t="s">
        <v>102</v>
      </c>
      <c r="R1297" s="24" t="s">
        <v>1753</v>
      </c>
      <c r="S1297" s="45">
        <v>75500</v>
      </c>
      <c r="T1297" s="45">
        <v>103710</v>
      </c>
      <c r="V1297" s="45" t="str">
        <f>IFERROR(IF(U1297-T1297 &lt;= 0, "", U1297-T1297), "")</f>
        <v/>
      </c>
      <c r="W1297" s="1" t="s">
        <v>333</v>
      </c>
      <c r="X1297" s="1" t="s">
        <v>155</v>
      </c>
      <c r="Y1297" s="162" t="s">
        <v>1847</v>
      </c>
      <c r="Z1297" s="269">
        <v>290.74</v>
      </c>
      <c r="AA1297" s="169">
        <f>Tabela13[[#This Row],[VALOR/UN]]*Tabela13[[#This Row],[QUAN]]</f>
        <v>290.74</v>
      </c>
      <c r="AB1297" s="251" t="str">
        <f>IFERROR(Tabela13[[#This Row],[TOTAL]]/Tabela13[[#This Row],[Km Rodado]],"")</f>
        <v/>
      </c>
    </row>
    <row r="1298" spans="1:28" hidden="1">
      <c r="A1298" s="30" t="s">
        <v>1856</v>
      </c>
      <c r="B1298" s="30" t="s">
        <v>1747</v>
      </c>
      <c r="C1298" s="30" t="s">
        <v>1197</v>
      </c>
      <c r="D1298" s="53">
        <v>45510</v>
      </c>
      <c r="E1298" s="53">
        <v>45625</v>
      </c>
      <c r="F1298" s="7" t="s">
        <v>11</v>
      </c>
      <c r="G1298" s="1" t="s">
        <v>58</v>
      </c>
      <c r="H1298" s="1" t="s">
        <v>1268</v>
      </c>
      <c r="I1298" s="351" t="s">
        <v>104</v>
      </c>
      <c r="J1298" s="1">
        <v>1</v>
      </c>
      <c r="K1298" s="1">
        <v>15</v>
      </c>
      <c r="L1298" s="1" t="s">
        <v>22</v>
      </c>
      <c r="M1298" s="1" t="s">
        <v>75</v>
      </c>
      <c r="N1298" s="1" t="s">
        <v>1235</v>
      </c>
      <c r="O1298" s="1" t="s">
        <v>1257</v>
      </c>
      <c r="P1298" s="1" t="s">
        <v>69</v>
      </c>
      <c r="Q1298" s="1" t="s">
        <v>102</v>
      </c>
      <c r="R1298" s="24" t="s">
        <v>1753</v>
      </c>
      <c r="S1298" s="45">
        <v>75500</v>
      </c>
      <c r="T1298" s="45">
        <v>103710</v>
      </c>
      <c r="V1298" s="45" t="str">
        <f>IFERROR(IF(U1298-T1298 &lt;= 0, "", U1298-T1298), "")</f>
        <v/>
      </c>
      <c r="W1298" s="1" t="s">
        <v>333</v>
      </c>
      <c r="X1298" s="1" t="s">
        <v>155</v>
      </c>
      <c r="Y1298" s="162" t="s">
        <v>1847</v>
      </c>
      <c r="Z1298" s="269">
        <v>290.74</v>
      </c>
      <c r="AA1298" s="169">
        <f>Tabela13[[#This Row],[VALOR/UN]]*Tabela13[[#This Row],[QUAN]]</f>
        <v>290.74</v>
      </c>
      <c r="AB1298" s="251" t="str">
        <f>IFERROR(Tabela13[[#This Row],[TOTAL]]/Tabela13[[#This Row],[Km Rodado]],"")</f>
        <v/>
      </c>
    </row>
    <row r="1299" spans="1:28" hidden="1">
      <c r="A1299" s="30">
        <v>1940</v>
      </c>
      <c r="B1299" s="30" t="s">
        <v>1747</v>
      </c>
      <c r="C1299" s="30" t="s">
        <v>1197</v>
      </c>
      <c r="D1299" s="53">
        <v>45510</v>
      </c>
      <c r="F1299" s="7" t="s">
        <v>11</v>
      </c>
      <c r="G1299" s="1" t="s">
        <v>58</v>
      </c>
      <c r="H1299" s="1" t="s">
        <v>1268</v>
      </c>
      <c r="I1299" s="351" t="s">
        <v>83</v>
      </c>
      <c r="J1299" s="1">
        <v>1</v>
      </c>
      <c r="K1299" s="1">
        <v>15</v>
      </c>
      <c r="L1299" s="1" t="s">
        <v>22</v>
      </c>
      <c r="M1299" s="1" t="s">
        <v>75</v>
      </c>
      <c r="N1299" s="1" t="s">
        <v>1235</v>
      </c>
      <c r="O1299" s="1" t="s">
        <v>1257</v>
      </c>
      <c r="P1299" s="1" t="s">
        <v>69</v>
      </c>
      <c r="Q1299" s="1" t="s">
        <v>77</v>
      </c>
      <c r="R1299" s="24" t="s">
        <v>1269</v>
      </c>
      <c r="S1299" s="45">
        <v>65593</v>
      </c>
      <c r="V1299" s="45" t="str">
        <f>IFERROR(IF(U1299-T1299 &lt;= 0, "", U1299-T1299), "")</f>
        <v/>
      </c>
      <c r="W1299" s="1" t="s">
        <v>333</v>
      </c>
      <c r="X1299" s="1" t="s">
        <v>155</v>
      </c>
      <c r="Y1299" s="162" t="s">
        <v>1847</v>
      </c>
      <c r="Z1299" s="269">
        <v>290.74</v>
      </c>
      <c r="AA1299" s="169">
        <f>Tabela13[[#This Row],[VALOR/UN]]*Tabela13[[#This Row],[QUAN]]</f>
        <v>290.74</v>
      </c>
      <c r="AB1299" s="251" t="str">
        <f>IFERROR(Tabela13[[#This Row],[TOTAL]]/Tabela13[[#This Row],[Km Rodado]],"")</f>
        <v/>
      </c>
    </row>
    <row r="1300" spans="1:28" hidden="1">
      <c r="A1300" s="30" t="s">
        <v>1857</v>
      </c>
      <c r="B1300" s="30" t="s">
        <v>1747</v>
      </c>
      <c r="C1300" s="30" t="s">
        <v>1197</v>
      </c>
      <c r="D1300" s="53">
        <v>45510</v>
      </c>
      <c r="F1300" s="7" t="s">
        <v>11</v>
      </c>
      <c r="G1300" s="1" t="s">
        <v>58</v>
      </c>
      <c r="H1300" s="1" t="s">
        <v>1268</v>
      </c>
      <c r="I1300" s="351" t="s">
        <v>83</v>
      </c>
      <c r="J1300" s="1">
        <v>1</v>
      </c>
      <c r="K1300" s="1">
        <v>15</v>
      </c>
      <c r="L1300" s="1" t="s">
        <v>22</v>
      </c>
      <c r="M1300" s="1" t="s">
        <v>75</v>
      </c>
      <c r="N1300" s="1" t="s">
        <v>1235</v>
      </c>
      <c r="O1300" s="1" t="s">
        <v>1257</v>
      </c>
      <c r="P1300" s="1" t="s">
        <v>69</v>
      </c>
      <c r="Q1300" s="1" t="s">
        <v>77</v>
      </c>
      <c r="R1300" s="24" t="s">
        <v>1269</v>
      </c>
      <c r="S1300" s="45">
        <v>65593</v>
      </c>
      <c r="V1300" s="45" t="str">
        <f>IFERROR(IF(U1300-T1300 &lt;= 0, "", U1300-T1300), "")</f>
        <v/>
      </c>
      <c r="W1300" s="1" t="s">
        <v>333</v>
      </c>
      <c r="X1300" s="1" t="s">
        <v>155</v>
      </c>
      <c r="Y1300" s="162" t="s">
        <v>1847</v>
      </c>
      <c r="Z1300" s="269">
        <v>290.74</v>
      </c>
      <c r="AA1300" s="169">
        <f>Tabela13[[#This Row],[VALOR/UN]]*Tabela13[[#This Row],[QUAN]]</f>
        <v>290.74</v>
      </c>
      <c r="AB1300" s="251" t="str">
        <f>IFERROR(Tabela13[[#This Row],[TOTAL]]/Tabela13[[#This Row],[Km Rodado]],"")</f>
        <v/>
      </c>
    </row>
    <row r="1301" spans="1:28" hidden="1">
      <c r="A1301" s="30" t="s">
        <v>1858</v>
      </c>
      <c r="B1301" s="30" t="s">
        <v>1747</v>
      </c>
      <c r="C1301" s="30" t="s">
        <v>1197</v>
      </c>
      <c r="D1301" s="53">
        <v>45510</v>
      </c>
      <c r="F1301" s="7" t="s">
        <v>11</v>
      </c>
      <c r="G1301" s="1" t="s">
        <v>58</v>
      </c>
      <c r="H1301" s="1" t="s">
        <v>1268</v>
      </c>
      <c r="I1301" s="351" t="s">
        <v>83</v>
      </c>
      <c r="J1301" s="1">
        <v>1</v>
      </c>
      <c r="K1301" s="1">
        <v>15</v>
      </c>
      <c r="L1301" s="1" t="s">
        <v>24</v>
      </c>
      <c r="M1301" s="1" t="s">
        <v>75</v>
      </c>
      <c r="N1301" s="1" t="s">
        <v>1235</v>
      </c>
      <c r="O1301" s="1" t="s">
        <v>1257</v>
      </c>
      <c r="P1301" s="1" t="s">
        <v>69</v>
      </c>
      <c r="Q1301" s="1" t="s">
        <v>77</v>
      </c>
      <c r="R1301" s="24" t="s">
        <v>1269</v>
      </c>
      <c r="S1301" s="45">
        <v>65593</v>
      </c>
      <c r="V1301" s="45" t="str">
        <f>IFERROR(IF(U1301-T1301 &lt;= 0, "", U1301-T1301), "")</f>
        <v/>
      </c>
      <c r="W1301" s="1" t="s">
        <v>333</v>
      </c>
      <c r="X1301" s="1" t="s">
        <v>155</v>
      </c>
      <c r="Y1301" s="162" t="s">
        <v>1847</v>
      </c>
      <c r="Z1301" s="269">
        <v>290.74</v>
      </c>
      <c r="AA1301" s="169">
        <f>Tabela13[[#This Row],[VALOR/UN]]*Tabela13[[#This Row],[QUAN]]</f>
        <v>290.74</v>
      </c>
      <c r="AB1301" s="251" t="str">
        <f>IFERROR(Tabela13[[#This Row],[TOTAL]]/Tabela13[[#This Row],[Km Rodado]],"")</f>
        <v/>
      </c>
    </row>
    <row r="1302" spans="1:28" hidden="1">
      <c r="A1302" s="30" t="s">
        <v>1859</v>
      </c>
      <c r="B1302" s="30" t="s">
        <v>1747</v>
      </c>
      <c r="C1302" s="30" t="s">
        <v>1197</v>
      </c>
      <c r="D1302" s="53">
        <v>45510</v>
      </c>
      <c r="F1302" s="7" t="s">
        <v>11</v>
      </c>
      <c r="G1302" s="1" t="s">
        <v>58</v>
      </c>
      <c r="H1302" s="1" t="s">
        <v>1268</v>
      </c>
      <c r="I1302" s="351" t="s">
        <v>83</v>
      </c>
      <c r="J1302" s="1">
        <v>1</v>
      </c>
      <c r="K1302" s="1">
        <v>15</v>
      </c>
      <c r="L1302" s="1" t="s">
        <v>24</v>
      </c>
      <c r="M1302" s="1" t="s">
        <v>75</v>
      </c>
      <c r="N1302" s="1" t="s">
        <v>1235</v>
      </c>
      <c r="O1302" s="1" t="s">
        <v>1257</v>
      </c>
      <c r="P1302" s="1" t="s">
        <v>69</v>
      </c>
      <c r="Q1302" s="1" t="s">
        <v>77</v>
      </c>
      <c r="R1302" s="24" t="s">
        <v>1269</v>
      </c>
      <c r="S1302" s="45">
        <v>65593</v>
      </c>
      <c r="V1302" s="45" t="str">
        <f>IFERROR(IF(U1302-T1302 &lt;= 0, "", U1302-T1302), "")</f>
        <v/>
      </c>
      <c r="W1302" s="1" t="s">
        <v>333</v>
      </c>
      <c r="X1302" s="1" t="s">
        <v>155</v>
      </c>
      <c r="Y1302" s="162" t="s">
        <v>1847</v>
      </c>
      <c r="Z1302" s="269">
        <v>290.74</v>
      </c>
      <c r="AA1302" s="169">
        <f>Tabela13[[#This Row],[VALOR/UN]]*Tabela13[[#This Row],[QUAN]]</f>
        <v>290.74</v>
      </c>
      <c r="AB1302" s="251" t="str">
        <f>IFERROR(Tabela13[[#This Row],[TOTAL]]/Tabela13[[#This Row],[Km Rodado]],"")</f>
        <v/>
      </c>
    </row>
    <row r="1303" spans="1:28" hidden="1">
      <c r="A1303" s="30" t="s">
        <v>1860</v>
      </c>
      <c r="B1303" s="30"/>
      <c r="C1303" s="30" t="s">
        <v>1197</v>
      </c>
      <c r="D1303" s="53">
        <v>45511</v>
      </c>
      <c r="F1303" s="7" t="s">
        <v>11</v>
      </c>
      <c r="G1303" s="1" t="s">
        <v>58</v>
      </c>
      <c r="H1303" s="1" t="s">
        <v>1268</v>
      </c>
      <c r="I1303" s="351" t="s">
        <v>59</v>
      </c>
      <c r="J1303" s="1">
        <v>1</v>
      </c>
      <c r="K1303" s="1" t="s">
        <v>7</v>
      </c>
      <c r="L1303" s="1" t="s">
        <v>22</v>
      </c>
      <c r="M1303" s="1" t="s">
        <v>133</v>
      </c>
      <c r="N1303" s="1" t="s">
        <v>787</v>
      </c>
      <c r="O1303" s="1" t="s">
        <v>1861</v>
      </c>
      <c r="P1303" s="1" t="s">
        <v>69</v>
      </c>
      <c r="Q1303" s="1" t="s">
        <v>136</v>
      </c>
      <c r="R1303" s="24" t="s">
        <v>1345</v>
      </c>
      <c r="S1303" s="45">
        <v>189006</v>
      </c>
      <c r="T1303" s="45">
        <v>189006</v>
      </c>
      <c r="V1303" s="45" t="str">
        <f>IFERROR(IF(U1303-T1303 &lt;= 0, "", U1303-T1303), "")</f>
        <v/>
      </c>
      <c r="W1303" s="1" t="s">
        <v>333</v>
      </c>
      <c r="X1303" s="1" t="s">
        <v>155</v>
      </c>
      <c r="Y1303" s="162" t="s">
        <v>1862</v>
      </c>
      <c r="Z1303" s="269">
        <v>727.19</v>
      </c>
      <c r="AA1303" s="169">
        <f>Tabela13[[#This Row],[VALOR/UN]]*Tabela13[[#This Row],[QUAN]]</f>
        <v>727.19</v>
      </c>
      <c r="AB1303" s="251" t="str">
        <f>IFERROR(Tabela13[[#This Row],[TOTAL]]/Tabela13[[#This Row],[Km Rodado]],"")</f>
        <v/>
      </c>
    </row>
    <row r="1304" spans="1:28" hidden="1">
      <c r="A1304" s="30" t="s">
        <v>1863</v>
      </c>
      <c r="B1304" s="30"/>
      <c r="C1304" s="30" t="s">
        <v>1197</v>
      </c>
      <c r="D1304" s="53">
        <v>45511</v>
      </c>
      <c r="F1304" s="7" t="s">
        <v>11</v>
      </c>
      <c r="G1304" s="1" t="s">
        <v>58</v>
      </c>
      <c r="H1304" s="1" t="s">
        <v>1268</v>
      </c>
      <c r="I1304" s="351" t="s">
        <v>59</v>
      </c>
      <c r="J1304" s="1">
        <v>1</v>
      </c>
      <c r="K1304" s="1" t="s">
        <v>7</v>
      </c>
      <c r="L1304" s="1" t="s">
        <v>22</v>
      </c>
      <c r="M1304" s="1" t="s">
        <v>133</v>
      </c>
      <c r="N1304" s="1" t="s">
        <v>787</v>
      </c>
      <c r="O1304" s="1" t="s">
        <v>1861</v>
      </c>
      <c r="P1304" s="1" t="s">
        <v>69</v>
      </c>
      <c r="Q1304" s="1" t="s">
        <v>136</v>
      </c>
      <c r="R1304" s="24" t="s">
        <v>1345</v>
      </c>
      <c r="S1304" s="45">
        <v>189006</v>
      </c>
      <c r="T1304" s="45">
        <v>189006</v>
      </c>
      <c r="V1304" s="45" t="str">
        <f>IFERROR(IF(U1304-T1304 &lt;= 0, "", U1304-T1304), "")</f>
        <v/>
      </c>
      <c r="W1304" s="1" t="s">
        <v>333</v>
      </c>
      <c r="X1304" s="1" t="s">
        <v>155</v>
      </c>
      <c r="Y1304" s="162" t="s">
        <v>1862</v>
      </c>
      <c r="Z1304" s="269">
        <v>727.19</v>
      </c>
      <c r="AA1304" s="169">
        <f>Tabela13[[#This Row],[VALOR/UN]]*Tabela13[[#This Row],[QUAN]]</f>
        <v>727.19</v>
      </c>
      <c r="AB1304" s="251" t="str">
        <f>IFERROR(Tabela13[[#This Row],[TOTAL]]/Tabela13[[#This Row],[Km Rodado]],"")</f>
        <v/>
      </c>
    </row>
    <row r="1305" spans="1:28" hidden="1">
      <c r="A1305" s="30" t="s">
        <v>1864</v>
      </c>
      <c r="B1305" s="30"/>
      <c r="C1305" s="30" t="s">
        <v>1197</v>
      </c>
      <c r="D1305" s="53">
        <v>45511</v>
      </c>
      <c r="F1305" s="7" t="s">
        <v>11</v>
      </c>
      <c r="G1305" s="1" t="s">
        <v>58</v>
      </c>
      <c r="H1305" s="1" t="s">
        <v>1268</v>
      </c>
      <c r="I1305" s="351" t="s">
        <v>59</v>
      </c>
      <c r="J1305" s="1">
        <v>1</v>
      </c>
      <c r="K1305" s="1" t="s">
        <v>7</v>
      </c>
      <c r="L1305" s="1" t="s">
        <v>594</v>
      </c>
      <c r="M1305" s="1" t="s">
        <v>133</v>
      </c>
      <c r="N1305" s="1" t="s">
        <v>787</v>
      </c>
      <c r="O1305" s="1" t="s">
        <v>1861</v>
      </c>
      <c r="P1305" s="1" t="s">
        <v>69</v>
      </c>
      <c r="Q1305" s="1" t="s">
        <v>136</v>
      </c>
      <c r="R1305" s="24" t="s">
        <v>1345</v>
      </c>
      <c r="S1305" s="45">
        <v>189006</v>
      </c>
      <c r="T1305" s="45">
        <v>189006</v>
      </c>
      <c r="V1305" s="45" t="str">
        <f>IFERROR(IF(U1305-T1305 &lt;= 0, "", U1305-T1305), "")</f>
        <v/>
      </c>
      <c r="W1305" s="1" t="s">
        <v>333</v>
      </c>
      <c r="X1305" s="1" t="s">
        <v>155</v>
      </c>
      <c r="Y1305" s="162" t="s">
        <v>1862</v>
      </c>
      <c r="Z1305" s="269">
        <v>727.19</v>
      </c>
      <c r="AA1305" s="169">
        <f>Tabela13[[#This Row],[VALOR/UN]]*Tabela13[[#This Row],[QUAN]]</f>
        <v>727.19</v>
      </c>
      <c r="AB1305" s="251" t="str">
        <f>IFERROR(Tabela13[[#This Row],[TOTAL]]/Tabela13[[#This Row],[Km Rodado]],"")</f>
        <v/>
      </c>
    </row>
    <row r="1306" spans="1:28" hidden="1">
      <c r="A1306" s="30" t="s">
        <v>1865</v>
      </c>
      <c r="B1306" s="30"/>
      <c r="C1306" s="30" t="s">
        <v>1197</v>
      </c>
      <c r="D1306" s="53">
        <v>45511</v>
      </c>
      <c r="F1306" s="7" t="s">
        <v>11</v>
      </c>
      <c r="G1306" s="1" t="s">
        <v>58</v>
      </c>
      <c r="H1306" s="1" t="s">
        <v>1268</v>
      </c>
      <c r="I1306" s="351" t="s">
        <v>59</v>
      </c>
      <c r="J1306" s="1">
        <v>1</v>
      </c>
      <c r="K1306" s="1" t="s">
        <v>7</v>
      </c>
      <c r="L1306" s="1" t="s">
        <v>594</v>
      </c>
      <c r="M1306" s="1" t="s">
        <v>133</v>
      </c>
      <c r="N1306" s="1" t="s">
        <v>787</v>
      </c>
      <c r="O1306" s="1" t="s">
        <v>1861</v>
      </c>
      <c r="P1306" s="1" t="s">
        <v>69</v>
      </c>
      <c r="Q1306" s="1" t="s">
        <v>136</v>
      </c>
      <c r="R1306" s="24" t="s">
        <v>1345</v>
      </c>
      <c r="S1306" s="45">
        <v>189006</v>
      </c>
      <c r="T1306" s="45">
        <v>189006</v>
      </c>
      <c r="V1306" s="45" t="str">
        <f>IFERROR(IF(U1306-T1306 &lt;= 0, "", U1306-T1306), "")</f>
        <v/>
      </c>
      <c r="W1306" s="1" t="s">
        <v>333</v>
      </c>
      <c r="X1306" s="1" t="s">
        <v>155</v>
      </c>
      <c r="Y1306" s="162" t="s">
        <v>1862</v>
      </c>
      <c r="Z1306" s="269">
        <v>727.19</v>
      </c>
      <c r="AA1306" s="169">
        <f>Tabela13[[#This Row],[VALOR/UN]]*Tabela13[[#This Row],[QUAN]]</f>
        <v>727.19</v>
      </c>
      <c r="AB1306" s="251" t="str">
        <f>IFERROR(Tabela13[[#This Row],[TOTAL]]/Tabela13[[#This Row],[Km Rodado]],"")</f>
        <v/>
      </c>
    </row>
    <row r="1307" spans="1:28" hidden="1">
      <c r="A1307" s="30" t="s">
        <v>1866</v>
      </c>
      <c r="B1307" s="30" t="s">
        <v>1747</v>
      </c>
      <c r="C1307" s="30" t="s">
        <v>1197</v>
      </c>
      <c r="D1307" s="53">
        <v>45511</v>
      </c>
      <c r="F1307" s="7" t="s">
        <v>11</v>
      </c>
      <c r="G1307" s="1" t="s">
        <v>58</v>
      </c>
      <c r="H1307" s="1" t="s">
        <v>1268</v>
      </c>
      <c r="I1307" s="351" t="s">
        <v>80</v>
      </c>
      <c r="J1307" s="1">
        <v>1</v>
      </c>
      <c r="K1307" s="1">
        <v>15</v>
      </c>
      <c r="L1307" s="1" t="s">
        <v>22</v>
      </c>
      <c r="M1307" s="1" t="s">
        <v>75</v>
      </c>
      <c r="N1307" s="1" t="s">
        <v>1235</v>
      </c>
      <c r="O1307" s="1" t="s">
        <v>1257</v>
      </c>
      <c r="P1307" s="1" t="s">
        <v>69</v>
      </c>
      <c r="Q1307" s="1" t="s">
        <v>77</v>
      </c>
      <c r="R1307" s="24" t="s">
        <v>551</v>
      </c>
      <c r="S1307" s="45">
        <v>84188</v>
      </c>
      <c r="T1307" s="45">
        <v>84188</v>
      </c>
      <c r="U1307" s="45">
        <v>95097</v>
      </c>
      <c r="V1307" s="45">
        <f>IFERROR(IF(U1307-T1307 &lt;= 0, "", U1307-T1307), "")</f>
        <v>10909</v>
      </c>
      <c r="W1307" s="1" t="s">
        <v>333</v>
      </c>
      <c r="X1307" s="1" t="s">
        <v>155</v>
      </c>
      <c r="Y1307" s="162" t="s">
        <v>1847</v>
      </c>
      <c r="Z1307" s="269">
        <v>290.74</v>
      </c>
      <c r="AA1307" s="169">
        <f>Tabela13[[#This Row],[VALOR/UN]]*Tabela13[[#This Row],[QUAN]]</f>
        <v>290.74</v>
      </c>
      <c r="AB1307" s="251">
        <f>IFERROR(Tabela13[[#This Row],[TOTAL]]/Tabela13[[#This Row],[Km Rodado]],"")</f>
        <v>2.6651388761573015E-2</v>
      </c>
    </row>
    <row r="1308" spans="1:28" hidden="1">
      <c r="A1308" s="30" t="s">
        <v>1867</v>
      </c>
      <c r="B1308" s="30" t="s">
        <v>1747</v>
      </c>
      <c r="C1308" s="30" t="s">
        <v>1197</v>
      </c>
      <c r="D1308" s="53">
        <v>45511</v>
      </c>
      <c r="F1308" s="7" t="s">
        <v>11</v>
      </c>
      <c r="G1308" s="1" t="s">
        <v>58</v>
      </c>
      <c r="H1308" s="1" t="s">
        <v>1268</v>
      </c>
      <c r="I1308" s="351" t="s">
        <v>80</v>
      </c>
      <c r="J1308" s="1">
        <v>1</v>
      </c>
      <c r="K1308" s="1">
        <v>15</v>
      </c>
      <c r="L1308" s="1" t="s">
        <v>22</v>
      </c>
      <c r="M1308" s="1" t="s">
        <v>75</v>
      </c>
      <c r="N1308" s="1" t="s">
        <v>1235</v>
      </c>
      <c r="O1308" s="1" t="s">
        <v>1257</v>
      </c>
      <c r="P1308" s="1" t="s">
        <v>69</v>
      </c>
      <c r="Q1308" s="1" t="s">
        <v>77</v>
      </c>
      <c r="R1308" s="24" t="s">
        <v>551</v>
      </c>
      <c r="S1308" s="45">
        <v>84188</v>
      </c>
      <c r="T1308" s="45">
        <v>84188</v>
      </c>
      <c r="U1308" s="45">
        <v>95097</v>
      </c>
      <c r="V1308" s="45">
        <f>IFERROR(IF(U1308-T1308 &lt;= 0, "", U1308-T1308), "")</f>
        <v>10909</v>
      </c>
      <c r="W1308" s="1" t="s">
        <v>333</v>
      </c>
      <c r="X1308" s="1" t="s">
        <v>155</v>
      </c>
      <c r="Y1308" s="162" t="s">
        <v>1847</v>
      </c>
      <c r="Z1308" s="269">
        <v>290.74</v>
      </c>
      <c r="AA1308" s="169">
        <f>Tabela13[[#This Row],[VALOR/UN]]*Tabela13[[#This Row],[QUAN]]</f>
        <v>290.74</v>
      </c>
      <c r="AB1308" s="251">
        <f>IFERROR(Tabela13[[#This Row],[TOTAL]]/Tabela13[[#This Row],[Km Rodado]],"")</f>
        <v>2.6651388761573015E-2</v>
      </c>
    </row>
    <row r="1309" spans="1:28" hidden="1">
      <c r="A1309" s="30" t="s">
        <v>1868</v>
      </c>
      <c r="B1309" s="30" t="s">
        <v>1747</v>
      </c>
      <c r="C1309" s="30" t="s">
        <v>1197</v>
      </c>
      <c r="D1309" s="53">
        <v>45511</v>
      </c>
      <c r="F1309" s="7" t="s">
        <v>11</v>
      </c>
      <c r="G1309" s="1" t="s">
        <v>58</v>
      </c>
      <c r="H1309" s="1" t="s">
        <v>1268</v>
      </c>
      <c r="I1309" s="351" t="s">
        <v>80</v>
      </c>
      <c r="J1309" s="1">
        <v>1</v>
      </c>
      <c r="K1309" s="1">
        <v>15</v>
      </c>
      <c r="L1309" s="1" t="s">
        <v>24</v>
      </c>
      <c r="M1309" s="1" t="s">
        <v>75</v>
      </c>
      <c r="N1309" s="1" t="s">
        <v>1235</v>
      </c>
      <c r="O1309" s="1" t="s">
        <v>1257</v>
      </c>
      <c r="P1309" s="1" t="s">
        <v>69</v>
      </c>
      <c r="Q1309" s="1" t="s">
        <v>77</v>
      </c>
      <c r="R1309" s="24" t="s">
        <v>551</v>
      </c>
      <c r="S1309" s="45">
        <v>84188</v>
      </c>
      <c r="T1309" s="45">
        <v>84188</v>
      </c>
      <c r="U1309" s="45">
        <v>95097</v>
      </c>
      <c r="V1309" s="45">
        <f>IFERROR(IF(U1309-T1309 &lt;= 0, "", U1309-T1309), "")</f>
        <v>10909</v>
      </c>
      <c r="W1309" s="1" t="s">
        <v>333</v>
      </c>
      <c r="X1309" s="1" t="s">
        <v>155</v>
      </c>
      <c r="Y1309" s="162" t="s">
        <v>1847</v>
      </c>
      <c r="Z1309" s="269">
        <v>290.74</v>
      </c>
      <c r="AA1309" s="169">
        <f>Tabela13[[#This Row],[VALOR/UN]]*Tabela13[[#This Row],[QUAN]]</f>
        <v>290.74</v>
      </c>
      <c r="AB1309" s="251">
        <f>IFERROR(Tabela13[[#This Row],[TOTAL]]/Tabela13[[#This Row],[Km Rodado]],"")</f>
        <v>2.6651388761573015E-2</v>
      </c>
    </row>
    <row r="1310" spans="1:28" hidden="1">
      <c r="A1310" s="30">
        <v>1952</v>
      </c>
      <c r="B1310" s="30" t="s">
        <v>1747</v>
      </c>
      <c r="C1310" s="30" t="s">
        <v>1197</v>
      </c>
      <c r="D1310" s="53">
        <v>45511</v>
      </c>
      <c r="F1310" s="7" t="s">
        <v>11</v>
      </c>
      <c r="G1310" s="1" t="s">
        <v>58</v>
      </c>
      <c r="H1310" s="1" t="s">
        <v>1268</v>
      </c>
      <c r="I1310" s="351" t="s">
        <v>80</v>
      </c>
      <c r="J1310" s="1">
        <v>1</v>
      </c>
      <c r="K1310" s="1">
        <v>15</v>
      </c>
      <c r="L1310" s="1" t="s">
        <v>24</v>
      </c>
      <c r="M1310" s="1" t="s">
        <v>75</v>
      </c>
      <c r="N1310" s="1" t="s">
        <v>1235</v>
      </c>
      <c r="O1310" s="1" t="s">
        <v>1257</v>
      </c>
      <c r="P1310" s="1" t="s">
        <v>69</v>
      </c>
      <c r="Q1310" s="1" t="s">
        <v>77</v>
      </c>
      <c r="R1310" s="24" t="s">
        <v>551</v>
      </c>
      <c r="S1310" s="45">
        <v>84188</v>
      </c>
      <c r="T1310" s="45">
        <v>84188</v>
      </c>
      <c r="U1310" s="45">
        <v>95097</v>
      </c>
      <c r="V1310" s="45">
        <f>IFERROR(IF(U1310-T1310 &lt;= 0, "", U1310-T1310), "")</f>
        <v>10909</v>
      </c>
      <c r="W1310" s="1" t="s">
        <v>333</v>
      </c>
      <c r="X1310" s="1" t="s">
        <v>155</v>
      </c>
      <c r="Y1310" s="162" t="s">
        <v>1847</v>
      </c>
      <c r="Z1310" s="269">
        <v>290.74</v>
      </c>
      <c r="AA1310" s="169">
        <f>Tabela13[[#This Row],[VALOR/UN]]*Tabela13[[#This Row],[QUAN]]</f>
        <v>290.74</v>
      </c>
      <c r="AB1310" s="251">
        <f>IFERROR(Tabela13[[#This Row],[TOTAL]]/Tabela13[[#This Row],[Km Rodado]],"")</f>
        <v>2.6651388761573015E-2</v>
      </c>
    </row>
    <row r="1311" spans="1:28" hidden="1">
      <c r="A1311" s="30"/>
      <c r="B1311" s="30">
        <v>924</v>
      </c>
      <c r="C1311" s="30" t="s">
        <v>1197</v>
      </c>
      <c r="D1311" s="53">
        <v>45511</v>
      </c>
      <c r="F1311" s="7" t="s">
        <v>11</v>
      </c>
      <c r="G1311" s="1" t="s">
        <v>58</v>
      </c>
      <c r="H1311" s="1" t="s">
        <v>1268</v>
      </c>
      <c r="I1311" s="351" t="s">
        <v>83</v>
      </c>
      <c r="J1311" s="1">
        <v>1</v>
      </c>
      <c r="K1311" s="1">
        <v>15</v>
      </c>
      <c r="L1311" s="1" t="s">
        <v>24</v>
      </c>
      <c r="M1311" s="1" t="s">
        <v>75</v>
      </c>
      <c r="N1311" s="1" t="s">
        <v>1235</v>
      </c>
      <c r="O1311" s="1" t="s">
        <v>1257</v>
      </c>
      <c r="P1311" s="1" t="s">
        <v>69</v>
      </c>
      <c r="Q1311" s="1" t="s">
        <v>77</v>
      </c>
      <c r="R1311" s="24" t="s">
        <v>1098</v>
      </c>
      <c r="S1311" s="45">
        <v>84084</v>
      </c>
      <c r="V1311" s="45" t="str">
        <f>IFERROR(IF(U1311-T1311 &lt;= 0, "", U1311-T1311), "")</f>
        <v/>
      </c>
      <c r="W1311" s="1" t="s">
        <v>333</v>
      </c>
      <c r="X1311" s="1" t="s">
        <v>155</v>
      </c>
      <c r="Y1311" s="162" t="s">
        <v>1847</v>
      </c>
      <c r="Z1311" s="269">
        <v>290.74</v>
      </c>
      <c r="AA1311" s="169">
        <f>Tabela13[[#This Row],[VALOR/UN]]*Tabela13[[#This Row],[QUAN]]</f>
        <v>290.74</v>
      </c>
      <c r="AB1311" s="251" t="str">
        <f>IFERROR(Tabela13[[#This Row],[TOTAL]]/Tabela13[[#This Row],[Km Rodado]],"")</f>
        <v/>
      </c>
    </row>
    <row r="1312" spans="1:28" hidden="1">
      <c r="A1312" s="30"/>
      <c r="B1312" s="30">
        <v>924</v>
      </c>
      <c r="C1312" s="30" t="s">
        <v>1197</v>
      </c>
      <c r="D1312" s="53">
        <v>45511</v>
      </c>
      <c r="F1312" s="7" t="s">
        <v>11</v>
      </c>
      <c r="G1312" s="1" t="s">
        <v>58</v>
      </c>
      <c r="H1312" s="1" t="s">
        <v>1268</v>
      </c>
      <c r="I1312" s="351" t="s">
        <v>83</v>
      </c>
      <c r="J1312" s="1">
        <v>1</v>
      </c>
      <c r="K1312" s="1">
        <v>15</v>
      </c>
      <c r="L1312" s="1" t="s">
        <v>24</v>
      </c>
      <c r="M1312" s="1" t="s">
        <v>75</v>
      </c>
      <c r="N1312" s="1" t="s">
        <v>1235</v>
      </c>
      <c r="O1312" s="1" t="s">
        <v>1257</v>
      </c>
      <c r="P1312" s="1" t="s">
        <v>69</v>
      </c>
      <c r="Q1312" s="1" t="s">
        <v>77</v>
      </c>
      <c r="R1312" s="24" t="s">
        <v>1098</v>
      </c>
      <c r="S1312" s="45">
        <v>84084</v>
      </c>
      <c r="V1312" s="45" t="str">
        <f>IFERROR(IF(U1312-T1312 &lt;= 0, "", U1312-T1312), "")</f>
        <v/>
      </c>
      <c r="W1312" s="1" t="s">
        <v>333</v>
      </c>
      <c r="X1312" s="1" t="s">
        <v>155</v>
      </c>
      <c r="Y1312" s="162" t="s">
        <v>1847</v>
      </c>
      <c r="Z1312" s="269">
        <v>290.74</v>
      </c>
      <c r="AA1312" s="169">
        <f>Tabela13[[#This Row],[VALOR/UN]]*Tabela13[[#This Row],[QUAN]]</f>
        <v>290.74</v>
      </c>
      <c r="AB1312" s="251" t="str">
        <f>IFERROR(Tabela13[[#This Row],[TOTAL]]/Tabela13[[#This Row],[Km Rodado]],"")</f>
        <v/>
      </c>
    </row>
    <row r="1313" spans="1:28" hidden="1">
      <c r="A1313" s="30"/>
      <c r="B1313" s="30">
        <v>924</v>
      </c>
      <c r="C1313" s="30" t="s">
        <v>1197</v>
      </c>
      <c r="D1313" s="53">
        <v>45511</v>
      </c>
      <c r="F1313" s="7" t="s">
        <v>11</v>
      </c>
      <c r="G1313" s="1" t="s">
        <v>58</v>
      </c>
      <c r="H1313" s="1" t="s">
        <v>1268</v>
      </c>
      <c r="I1313" s="351" t="s">
        <v>83</v>
      </c>
      <c r="J1313" s="1">
        <v>1</v>
      </c>
      <c r="K1313" s="1">
        <v>15</v>
      </c>
      <c r="L1313" s="1" t="s">
        <v>22</v>
      </c>
      <c r="M1313" s="1" t="s">
        <v>75</v>
      </c>
      <c r="N1313" s="1" t="s">
        <v>1235</v>
      </c>
      <c r="O1313" s="1" t="s">
        <v>1257</v>
      </c>
      <c r="P1313" s="1" t="s">
        <v>69</v>
      </c>
      <c r="Q1313" s="1" t="s">
        <v>77</v>
      </c>
      <c r="R1313" s="24" t="s">
        <v>1098</v>
      </c>
      <c r="S1313" s="45">
        <v>84084</v>
      </c>
      <c r="V1313" s="45" t="str">
        <f>IFERROR(IF(U1313-T1313 &lt;= 0, "", U1313-T1313), "")</f>
        <v/>
      </c>
      <c r="W1313" s="1" t="s">
        <v>333</v>
      </c>
      <c r="X1313" s="1" t="s">
        <v>155</v>
      </c>
      <c r="Y1313" s="162" t="s">
        <v>1847</v>
      </c>
      <c r="Z1313" s="269">
        <v>290.74</v>
      </c>
      <c r="AA1313" s="169">
        <f>Tabela13[[#This Row],[VALOR/UN]]*Tabela13[[#This Row],[QUAN]]</f>
        <v>290.74</v>
      </c>
      <c r="AB1313" s="251" t="str">
        <f>IFERROR(Tabela13[[#This Row],[TOTAL]]/Tabela13[[#This Row],[Km Rodado]],"")</f>
        <v/>
      </c>
    </row>
    <row r="1314" spans="1:28" hidden="1">
      <c r="A1314" s="30"/>
      <c r="B1314" s="30">
        <v>924</v>
      </c>
      <c r="C1314" s="30" t="s">
        <v>1197</v>
      </c>
      <c r="D1314" s="53">
        <v>45511</v>
      </c>
      <c r="F1314" s="7" t="s">
        <v>11</v>
      </c>
      <c r="G1314" s="1" t="s">
        <v>58</v>
      </c>
      <c r="H1314" s="1" t="s">
        <v>1268</v>
      </c>
      <c r="I1314" s="351" t="s">
        <v>83</v>
      </c>
      <c r="J1314" s="1">
        <v>1</v>
      </c>
      <c r="K1314" s="1">
        <v>15</v>
      </c>
      <c r="L1314" s="1" t="s">
        <v>22</v>
      </c>
      <c r="M1314" s="1" t="s">
        <v>75</v>
      </c>
      <c r="N1314" s="1" t="s">
        <v>1235</v>
      </c>
      <c r="O1314" s="1" t="s">
        <v>1257</v>
      </c>
      <c r="P1314" s="1" t="s">
        <v>69</v>
      </c>
      <c r="Q1314" s="1" t="s">
        <v>77</v>
      </c>
      <c r="R1314" s="24" t="s">
        <v>1098</v>
      </c>
      <c r="S1314" s="45">
        <v>84084</v>
      </c>
      <c r="V1314" s="45" t="str">
        <f>IFERROR(IF(U1314-T1314 &lt;= 0, "", U1314-T1314), "")</f>
        <v/>
      </c>
      <c r="W1314" s="1" t="s">
        <v>333</v>
      </c>
      <c r="X1314" s="1" t="s">
        <v>155</v>
      </c>
      <c r="Y1314" s="162" t="s">
        <v>1847</v>
      </c>
      <c r="Z1314" s="269">
        <v>290.74</v>
      </c>
      <c r="AA1314" s="169">
        <f>Tabela13[[#This Row],[VALOR/UN]]*Tabela13[[#This Row],[QUAN]]</f>
        <v>290.74</v>
      </c>
      <c r="AB1314" s="251" t="str">
        <f>IFERROR(Tabela13[[#This Row],[TOTAL]]/Tabela13[[#This Row],[Km Rodado]],"")</f>
        <v/>
      </c>
    </row>
    <row r="1315" spans="1:28" hidden="1">
      <c r="A1315" s="30">
        <v>1969</v>
      </c>
      <c r="B1315" s="30" t="s">
        <v>1869</v>
      </c>
      <c r="C1315" s="30" t="s">
        <v>1197</v>
      </c>
      <c r="D1315" s="53">
        <v>45512</v>
      </c>
      <c r="F1315" s="7" t="s">
        <v>11</v>
      </c>
      <c r="G1315" s="1" t="s">
        <v>58</v>
      </c>
      <c r="H1315" s="1" t="s">
        <v>1870</v>
      </c>
      <c r="I1315" s="351" t="s">
        <v>1740</v>
      </c>
      <c r="J1315" s="1">
        <v>1</v>
      </c>
      <c r="K1315" s="1">
        <v>14</v>
      </c>
      <c r="L1315" s="1" t="s">
        <v>22</v>
      </c>
      <c r="M1315" s="1" t="s">
        <v>783</v>
      </c>
      <c r="N1315" s="1" t="s">
        <v>1279</v>
      </c>
      <c r="O1315" s="1" t="s">
        <v>1871</v>
      </c>
      <c r="P1315" s="1" t="s">
        <v>69</v>
      </c>
      <c r="Q1315" s="1" t="s">
        <v>1053</v>
      </c>
      <c r="R1315" s="24" t="s">
        <v>1872</v>
      </c>
      <c r="S1315" s="45">
        <v>124559</v>
      </c>
      <c r="V1315" s="45" t="str">
        <f>IFERROR(IF(U1315-T1315 &lt;= 0, "", U1315-T1315), "")</f>
        <v/>
      </c>
      <c r="W1315" s="1" t="s">
        <v>333</v>
      </c>
      <c r="X1315" s="1" t="s">
        <v>155</v>
      </c>
      <c r="Y1315" s="162">
        <v>4531</v>
      </c>
      <c r="Z1315" s="269">
        <v>294.69</v>
      </c>
      <c r="AA1315" s="169">
        <f>Tabela13[[#This Row],[VALOR/UN]]*Tabela13[[#This Row],[QUAN]]</f>
        <v>294.69</v>
      </c>
      <c r="AB1315" s="251" t="str">
        <f>IFERROR(Tabela13[[#This Row],[TOTAL]]/Tabela13[[#This Row],[Km Rodado]],"")</f>
        <v/>
      </c>
    </row>
    <row r="1316" spans="1:28" hidden="1">
      <c r="A1316" s="30">
        <v>1970</v>
      </c>
      <c r="B1316" s="30" t="s">
        <v>1873</v>
      </c>
      <c r="C1316" s="30" t="s">
        <v>1197</v>
      </c>
      <c r="D1316" s="53">
        <v>45512</v>
      </c>
      <c r="F1316" s="7" t="s">
        <v>11</v>
      </c>
      <c r="G1316" s="1" t="s">
        <v>58</v>
      </c>
      <c r="H1316" s="1" t="s">
        <v>1870</v>
      </c>
      <c r="I1316" s="351" t="s">
        <v>1740</v>
      </c>
      <c r="J1316" s="1">
        <v>1</v>
      </c>
      <c r="K1316" s="1">
        <v>14</v>
      </c>
      <c r="L1316" s="1" t="s">
        <v>22</v>
      </c>
      <c r="M1316" s="1" t="s">
        <v>783</v>
      </c>
      <c r="N1316" s="1" t="s">
        <v>1279</v>
      </c>
      <c r="O1316" s="1" t="s">
        <v>1871</v>
      </c>
      <c r="P1316" s="1" t="s">
        <v>69</v>
      </c>
      <c r="Q1316" s="1" t="s">
        <v>1053</v>
      </c>
      <c r="R1316" s="24" t="s">
        <v>1872</v>
      </c>
      <c r="S1316" s="45">
        <v>124559</v>
      </c>
      <c r="V1316" s="45" t="str">
        <f>IFERROR(IF(U1316-T1316 &lt;= 0, "", U1316-T1316), "")</f>
        <v/>
      </c>
      <c r="W1316" s="1" t="s">
        <v>333</v>
      </c>
      <c r="X1316" s="1" t="s">
        <v>155</v>
      </c>
      <c r="Y1316" s="162">
        <v>4531</v>
      </c>
      <c r="Z1316" s="269">
        <v>294.69</v>
      </c>
      <c r="AA1316" s="169">
        <f>Tabela13[[#This Row],[VALOR/UN]]*Tabela13[[#This Row],[QUAN]]</f>
        <v>294.69</v>
      </c>
      <c r="AB1316" s="251" t="str">
        <f>IFERROR(Tabela13[[#This Row],[TOTAL]]/Tabela13[[#This Row],[Km Rodado]],"")</f>
        <v/>
      </c>
    </row>
    <row r="1317" spans="1:28" hidden="1">
      <c r="A1317" s="30">
        <v>1971</v>
      </c>
      <c r="B1317" s="30" t="s">
        <v>1316</v>
      </c>
      <c r="C1317" s="30" t="s">
        <v>1197</v>
      </c>
      <c r="D1317" s="53">
        <v>45512</v>
      </c>
      <c r="F1317" s="7" t="s">
        <v>11</v>
      </c>
      <c r="G1317" s="1" t="s">
        <v>58</v>
      </c>
      <c r="H1317" s="1" t="s">
        <v>1870</v>
      </c>
      <c r="I1317" s="351" t="s">
        <v>1740</v>
      </c>
      <c r="J1317" s="1">
        <v>1</v>
      </c>
      <c r="K1317" s="1">
        <v>14</v>
      </c>
      <c r="L1317" s="1" t="s">
        <v>24</v>
      </c>
      <c r="M1317" s="1" t="s">
        <v>783</v>
      </c>
      <c r="N1317" s="1" t="s">
        <v>1279</v>
      </c>
      <c r="O1317" s="1" t="s">
        <v>1871</v>
      </c>
      <c r="P1317" s="1" t="s">
        <v>69</v>
      </c>
      <c r="Q1317" s="1" t="s">
        <v>1053</v>
      </c>
      <c r="R1317" s="24" t="s">
        <v>1872</v>
      </c>
      <c r="S1317" s="45">
        <v>124559</v>
      </c>
      <c r="V1317" s="45" t="str">
        <f>IFERROR(IF(U1317-T1317 &lt;= 0, "", U1317-T1317), "")</f>
        <v/>
      </c>
      <c r="W1317" s="1" t="s">
        <v>333</v>
      </c>
      <c r="X1317" s="1" t="s">
        <v>155</v>
      </c>
      <c r="Y1317" s="162">
        <v>4531</v>
      </c>
      <c r="Z1317" s="269">
        <v>294.69</v>
      </c>
      <c r="AA1317" s="169">
        <f>Tabela13[[#This Row],[VALOR/UN]]*Tabela13[[#This Row],[QUAN]]</f>
        <v>294.69</v>
      </c>
      <c r="AB1317" s="251" t="str">
        <f>IFERROR(Tabela13[[#This Row],[TOTAL]]/Tabela13[[#This Row],[Km Rodado]],"")</f>
        <v/>
      </c>
    </row>
    <row r="1318" spans="1:28" hidden="1">
      <c r="A1318" s="30">
        <v>1972</v>
      </c>
      <c r="B1318" s="30" t="s">
        <v>1869</v>
      </c>
      <c r="C1318" s="30" t="s">
        <v>1197</v>
      </c>
      <c r="D1318" s="53">
        <v>45512</v>
      </c>
      <c r="F1318" s="7" t="s">
        <v>11</v>
      </c>
      <c r="G1318" s="1" t="s">
        <v>58</v>
      </c>
      <c r="H1318" s="1" t="s">
        <v>1870</v>
      </c>
      <c r="I1318" s="351" t="s">
        <v>1740</v>
      </c>
      <c r="J1318" s="1">
        <v>1</v>
      </c>
      <c r="K1318" s="1">
        <v>14</v>
      </c>
      <c r="L1318" s="1" t="s">
        <v>24</v>
      </c>
      <c r="M1318" s="1" t="s">
        <v>783</v>
      </c>
      <c r="N1318" s="1" t="s">
        <v>1279</v>
      </c>
      <c r="O1318" s="1" t="s">
        <v>1871</v>
      </c>
      <c r="P1318" s="1" t="s">
        <v>69</v>
      </c>
      <c r="Q1318" s="1" t="s">
        <v>1053</v>
      </c>
      <c r="R1318" s="24" t="s">
        <v>1872</v>
      </c>
      <c r="S1318" s="45">
        <v>124559</v>
      </c>
      <c r="V1318" s="45" t="str">
        <f>IFERROR(IF(U1318-T1318 &lt;= 0, "", U1318-T1318), "")</f>
        <v/>
      </c>
      <c r="W1318" s="1" t="s">
        <v>333</v>
      </c>
      <c r="X1318" s="1" t="s">
        <v>155</v>
      </c>
      <c r="Y1318" s="162">
        <v>4531</v>
      </c>
      <c r="Z1318" s="269">
        <v>294.69</v>
      </c>
      <c r="AA1318" s="169">
        <f>Tabela13[[#This Row],[VALOR/UN]]*Tabela13[[#This Row],[QUAN]]</f>
        <v>294.69</v>
      </c>
      <c r="AB1318" s="251" t="str">
        <f>IFERROR(Tabela13[[#This Row],[TOTAL]]/Tabela13[[#This Row],[Km Rodado]],"")</f>
        <v/>
      </c>
    </row>
    <row r="1319" spans="1:28" hidden="1">
      <c r="A1319" s="30">
        <v>1944</v>
      </c>
      <c r="B1319" s="30" t="s">
        <v>1747</v>
      </c>
      <c r="C1319" s="30" t="s">
        <v>1197</v>
      </c>
      <c r="D1319" s="53">
        <v>45512</v>
      </c>
      <c r="F1319" s="7" t="s">
        <v>11</v>
      </c>
      <c r="G1319" s="1" t="s">
        <v>58</v>
      </c>
      <c r="H1319" s="1" t="s">
        <v>1268</v>
      </c>
      <c r="I1319" s="351" t="s">
        <v>66</v>
      </c>
      <c r="J1319" s="1">
        <v>1</v>
      </c>
      <c r="K1319" s="1">
        <v>15</v>
      </c>
      <c r="L1319" s="1" t="s">
        <v>22</v>
      </c>
      <c r="M1319" s="1" t="s">
        <v>75</v>
      </c>
      <c r="N1319" s="1" t="s">
        <v>1235</v>
      </c>
      <c r="O1319" s="1" t="s">
        <v>1257</v>
      </c>
      <c r="P1319" s="1" t="s">
        <v>69</v>
      </c>
      <c r="Q1319" s="1" t="s">
        <v>77</v>
      </c>
      <c r="R1319" s="24" t="s">
        <v>420</v>
      </c>
      <c r="S1319" s="45">
        <v>167555</v>
      </c>
      <c r="T1319" s="45">
        <v>167555</v>
      </c>
      <c r="U1319" s="45">
        <v>193782</v>
      </c>
      <c r="V1319" s="45">
        <f>IFERROR(IF(U1319-T1319 &lt;= 0, "", U1319-T1319), "")</f>
        <v>26227</v>
      </c>
      <c r="W1319" s="1" t="s">
        <v>333</v>
      </c>
      <c r="X1319" s="1" t="s">
        <v>155</v>
      </c>
      <c r="Y1319" s="162" t="s">
        <v>1847</v>
      </c>
      <c r="Z1319" s="269">
        <v>290.74</v>
      </c>
      <c r="AA1319" s="169">
        <f>Tabela13[[#This Row],[VALOR/UN]]*Tabela13[[#This Row],[QUAN]]</f>
        <v>290.74</v>
      </c>
      <c r="AB1319" s="251">
        <f>IFERROR(Tabela13[[#This Row],[TOTAL]]/Tabela13[[#This Row],[Km Rodado]],"")</f>
        <v>1.108552255309414E-2</v>
      </c>
    </row>
    <row r="1320" spans="1:28" hidden="1">
      <c r="A1320" s="30">
        <v>1946</v>
      </c>
      <c r="B1320" s="30" t="s">
        <v>1747</v>
      </c>
      <c r="C1320" s="30" t="s">
        <v>1197</v>
      </c>
      <c r="D1320" s="53">
        <v>45512</v>
      </c>
      <c r="F1320" s="7" t="s">
        <v>11</v>
      </c>
      <c r="G1320" s="1" t="s">
        <v>58</v>
      </c>
      <c r="H1320" s="1" t="s">
        <v>1268</v>
      </c>
      <c r="I1320" s="351" t="s">
        <v>66</v>
      </c>
      <c r="J1320" s="1">
        <v>1</v>
      </c>
      <c r="K1320" s="1">
        <v>15</v>
      </c>
      <c r="L1320" s="1" t="s">
        <v>22</v>
      </c>
      <c r="M1320" s="1" t="s">
        <v>75</v>
      </c>
      <c r="N1320" s="1" t="s">
        <v>1235</v>
      </c>
      <c r="O1320" s="1" t="s">
        <v>1257</v>
      </c>
      <c r="P1320" s="1" t="s">
        <v>69</v>
      </c>
      <c r="Q1320" s="1" t="s">
        <v>77</v>
      </c>
      <c r="R1320" s="24" t="s">
        <v>420</v>
      </c>
      <c r="S1320" s="45">
        <v>167555</v>
      </c>
      <c r="T1320" s="45">
        <v>167555</v>
      </c>
      <c r="U1320" s="45">
        <v>193782</v>
      </c>
      <c r="V1320" s="45">
        <f>IFERROR(IF(U1320-T1320 &lt;= 0, "", U1320-T1320), "")</f>
        <v>26227</v>
      </c>
      <c r="W1320" s="1" t="s">
        <v>333</v>
      </c>
      <c r="X1320" s="1" t="s">
        <v>155</v>
      </c>
      <c r="Y1320" s="162" t="s">
        <v>1847</v>
      </c>
      <c r="Z1320" s="269">
        <v>290.74</v>
      </c>
      <c r="AA1320" s="169">
        <f>Tabela13[[#This Row],[VALOR/UN]]*Tabela13[[#This Row],[QUAN]]</f>
        <v>290.74</v>
      </c>
      <c r="AB1320" s="251">
        <f>IFERROR(Tabela13[[#This Row],[TOTAL]]/Tabela13[[#This Row],[Km Rodado]],"")</f>
        <v>1.108552255309414E-2</v>
      </c>
    </row>
    <row r="1321" spans="1:28" hidden="1">
      <c r="A1321" s="30" t="s">
        <v>1874</v>
      </c>
      <c r="B1321" s="30" t="s">
        <v>1869</v>
      </c>
      <c r="C1321" s="30" t="s">
        <v>1197</v>
      </c>
      <c r="D1321" s="53">
        <v>45517</v>
      </c>
      <c r="F1321" s="7" t="s">
        <v>11</v>
      </c>
      <c r="G1321" s="1" t="s">
        <v>58</v>
      </c>
      <c r="H1321" s="1" t="s">
        <v>12</v>
      </c>
      <c r="I1321" s="351" t="s">
        <v>159</v>
      </c>
      <c r="J1321" s="1">
        <v>1</v>
      </c>
      <c r="K1321" s="1">
        <v>14</v>
      </c>
      <c r="L1321" s="1" t="s">
        <v>22</v>
      </c>
      <c r="M1321" s="1" t="s">
        <v>84</v>
      </c>
      <c r="N1321" s="1" t="s">
        <v>153</v>
      </c>
      <c r="O1321" s="1" t="s">
        <v>154</v>
      </c>
      <c r="P1321" s="1" t="s">
        <v>69</v>
      </c>
      <c r="Q1321" s="1" t="s">
        <v>87</v>
      </c>
      <c r="R1321" s="24" t="s">
        <v>639</v>
      </c>
      <c r="S1321" s="45">
        <v>125107</v>
      </c>
      <c r="V1321" s="45" t="str">
        <f>IFERROR(IF(U1321-T1321 &lt;= 0, "", U1321-T1321), "")</f>
        <v/>
      </c>
      <c r="W1321" s="1" t="s">
        <v>333</v>
      </c>
      <c r="X1321" s="1" t="s">
        <v>155</v>
      </c>
      <c r="Y1321" s="162">
        <v>2489</v>
      </c>
      <c r="Z1321" s="269">
        <v>292.57</v>
      </c>
      <c r="AA1321" s="169">
        <f>Tabela13[[#This Row],[VALOR/UN]]*Tabela13[[#This Row],[QUAN]]</f>
        <v>292.57</v>
      </c>
      <c r="AB1321" s="251" t="str">
        <f>IFERROR(Tabela13[[#This Row],[TOTAL]]/Tabela13[[#This Row],[Km Rodado]],"")</f>
        <v/>
      </c>
    </row>
    <row r="1322" spans="1:28" hidden="1">
      <c r="A1322" s="30" t="s">
        <v>1875</v>
      </c>
      <c r="B1322" s="30" t="s">
        <v>1869</v>
      </c>
      <c r="C1322" s="30" t="s">
        <v>1197</v>
      </c>
      <c r="D1322" s="53">
        <v>45517</v>
      </c>
      <c r="F1322" s="7" t="s">
        <v>11</v>
      </c>
      <c r="G1322" s="1" t="s">
        <v>58</v>
      </c>
      <c r="H1322" s="1" t="s">
        <v>12</v>
      </c>
      <c r="I1322" s="351" t="s">
        <v>159</v>
      </c>
      <c r="J1322" s="1">
        <v>1</v>
      </c>
      <c r="K1322" s="1">
        <v>14</v>
      </c>
      <c r="L1322" s="1" t="s">
        <v>22</v>
      </c>
      <c r="M1322" s="1" t="s">
        <v>84</v>
      </c>
      <c r="N1322" s="1" t="s">
        <v>153</v>
      </c>
      <c r="O1322" s="1" t="s">
        <v>154</v>
      </c>
      <c r="P1322" s="1" t="s">
        <v>69</v>
      </c>
      <c r="Q1322" s="1" t="s">
        <v>87</v>
      </c>
      <c r="R1322" s="24" t="s">
        <v>639</v>
      </c>
      <c r="S1322" s="45">
        <v>125107</v>
      </c>
      <c r="V1322" s="45" t="str">
        <f>IFERROR(IF(U1322-T1322 &lt;= 0, "", U1322-T1322), "")</f>
        <v/>
      </c>
      <c r="W1322" s="1" t="s">
        <v>333</v>
      </c>
      <c r="X1322" s="1" t="s">
        <v>155</v>
      </c>
      <c r="Y1322" s="162">
        <v>2489</v>
      </c>
      <c r="Z1322" s="269">
        <v>292.57</v>
      </c>
      <c r="AA1322" s="169">
        <f>Tabela13[[#This Row],[VALOR/UN]]*Tabela13[[#This Row],[QUAN]]</f>
        <v>292.57</v>
      </c>
      <c r="AB1322" s="251" t="str">
        <f>IFERROR(Tabela13[[#This Row],[TOTAL]]/Tabela13[[#This Row],[Km Rodado]],"")</f>
        <v/>
      </c>
    </row>
    <row r="1323" spans="1:28" hidden="1">
      <c r="A1323" s="30" t="s">
        <v>1876</v>
      </c>
      <c r="B1323" s="30" t="s">
        <v>1869</v>
      </c>
      <c r="C1323" s="30" t="s">
        <v>1197</v>
      </c>
      <c r="D1323" s="53">
        <v>45517</v>
      </c>
      <c r="F1323" s="7" t="s">
        <v>11</v>
      </c>
      <c r="G1323" s="1" t="s">
        <v>58</v>
      </c>
      <c r="H1323" s="1" t="s">
        <v>12</v>
      </c>
      <c r="I1323" s="351" t="s">
        <v>159</v>
      </c>
      <c r="J1323" s="1">
        <v>1</v>
      </c>
      <c r="K1323" s="1">
        <v>14</v>
      </c>
      <c r="L1323" s="1" t="s">
        <v>22</v>
      </c>
      <c r="M1323" s="1" t="s">
        <v>84</v>
      </c>
      <c r="N1323" s="1" t="s">
        <v>153</v>
      </c>
      <c r="O1323" s="1" t="s">
        <v>154</v>
      </c>
      <c r="P1323" s="1" t="s">
        <v>69</v>
      </c>
      <c r="Q1323" s="1" t="s">
        <v>87</v>
      </c>
      <c r="R1323" s="24" t="s">
        <v>639</v>
      </c>
      <c r="S1323" s="45">
        <v>125107</v>
      </c>
      <c r="V1323" s="45" t="str">
        <f>IFERROR(IF(U1323-T1323 &lt;= 0, "", U1323-T1323), "")</f>
        <v/>
      </c>
      <c r="W1323" s="1" t="s">
        <v>333</v>
      </c>
      <c r="X1323" s="1" t="s">
        <v>155</v>
      </c>
      <c r="Y1323" s="162">
        <v>2489</v>
      </c>
      <c r="Z1323" s="269">
        <v>292.57</v>
      </c>
      <c r="AA1323" s="169">
        <f>Tabela13[[#This Row],[VALOR/UN]]*Tabela13[[#This Row],[QUAN]]</f>
        <v>292.57</v>
      </c>
      <c r="AB1323" s="251" t="str">
        <f>IFERROR(Tabela13[[#This Row],[TOTAL]]/Tabela13[[#This Row],[Km Rodado]],"")</f>
        <v/>
      </c>
    </row>
    <row r="1324" spans="1:28" hidden="1">
      <c r="A1324" s="30" t="s">
        <v>1877</v>
      </c>
      <c r="B1324" s="30" t="s">
        <v>1869</v>
      </c>
      <c r="C1324" s="30" t="s">
        <v>1197</v>
      </c>
      <c r="D1324" s="53">
        <v>45517</v>
      </c>
      <c r="F1324" s="7" t="s">
        <v>11</v>
      </c>
      <c r="G1324" s="1" t="s">
        <v>58</v>
      </c>
      <c r="H1324" s="1" t="s">
        <v>12</v>
      </c>
      <c r="I1324" s="351" t="s">
        <v>159</v>
      </c>
      <c r="J1324" s="1">
        <v>1</v>
      </c>
      <c r="K1324" s="1">
        <v>14</v>
      </c>
      <c r="L1324" s="1" t="s">
        <v>22</v>
      </c>
      <c r="M1324" s="1" t="s">
        <v>84</v>
      </c>
      <c r="N1324" s="1" t="s">
        <v>153</v>
      </c>
      <c r="O1324" s="1" t="s">
        <v>154</v>
      </c>
      <c r="P1324" s="1" t="s">
        <v>69</v>
      </c>
      <c r="Q1324" s="1" t="s">
        <v>87</v>
      </c>
      <c r="R1324" s="24" t="s">
        <v>639</v>
      </c>
      <c r="S1324" s="45">
        <v>125107</v>
      </c>
      <c r="V1324" s="45" t="str">
        <f>IFERROR(IF(U1324-T1324 &lt;= 0, "", U1324-T1324), "")</f>
        <v/>
      </c>
      <c r="W1324" s="1" t="s">
        <v>333</v>
      </c>
      <c r="X1324" s="1" t="s">
        <v>155</v>
      </c>
      <c r="Y1324" s="162">
        <v>2489</v>
      </c>
      <c r="Z1324" s="269">
        <v>292.57</v>
      </c>
      <c r="AA1324" s="169">
        <f>Tabela13[[#This Row],[VALOR/UN]]*Tabela13[[#This Row],[QUAN]]</f>
        <v>292.57</v>
      </c>
      <c r="AB1324" s="251" t="str">
        <f>IFERROR(Tabela13[[#This Row],[TOTAL]]/Tabela13[[#This Row],[Km Rodado]],"")</f>
        <v/>
      </c>
    </row>
    <row r="1325" spans="1:28" hidden="1">
      <c r="A1325" s="30" t="s">
        <v>1878</v>
      </c>
      <c r="B1325" s="30" t="s">
        <v>1869</v>
      </c>
      <c r="C1325" s="30" t="s">
        <v>1197</v>
      </c>
      <c r="D1325" s="53">
        <v>45517</v>
      </c>
      <c r="F1325" s="7" t="s">
        <v>11</v>
      </c>
      <c r="G1325" s="1" t="s">
        <v>58</v>
      </c>
      <c r="H1325" s="1" t="s">
        <v>12</v>
      </c>
      <c r="I1325" s="351" t="s">
        <v>74</v>
      </c>
      <c r="J1325" s="1">
        <v>1</v>
      </c>
      <c r="K1325" s="1">
        <v>14</v>
      </c>
      <c r="L1325" s="1" t="s">
        <v>22</v>
      </c>
      <c r="M1325" s="1" t="s">
        <v>84</v>
      </c>
      <c r="N1325" s="1" t="s">
        <v>153</v>
      </c>
      <c r="O1325" s="1" t="s">
        <v>154</v>
      </c>
      <c r="P1325" s="1" t="s">
        <v>69</v>
      </c>
      <c r="Q1325" s="1" t="s">
        <v>87</v>
      </c>
      <c r="R1325" s="24" t="s">
        <v>179</v>
      </c>
      <c r="S1325" s="45">
        <v>194978</v>
      </c>
      <c r="V1325" s="45" t="str">
        <f>IFERROR(IF(U1325-T1325 &lt;= 0, "", U1325-T1325), "")</f>
        <v/>
      </c>
      <c r="W1325" s="1" t="s">
        <v>333</v>
      </c>
      <c r="X1325" s="1" t="s">
        <v>155</v>
      </c>
      <c r="Y1325" s="162">
        <v>2489</v>
      </c>
      <c r="Z1325" s="269">
        <v>292.57</v>
      </c>
      <c r="AA1325" s="169">
        <f>Tabela13[[#This Row],[VALOR/UN]]*Tabela13[[#This Row],[QUAN]]</f>
        <v>292.57</v>
      </c>
      <c r="AB1325" s="251" t="str">
        <f>IFERROR(Tabela13[[#This Row],[TOTAL]]/Tabela13[[#This Row],[Km Rodado]],"")</f>
        <v/>
      </c>
    </row>
    <row r="1326" spans="1:28" hidden="1">
      <c r="A1326" s="30" t="s">
        <v>1879</v>
      </c>
      <c r="B1326" s="30" t="s">
        <v>1869</v>
      </c>
      <c r="C1326" s="30" t="s">
        <v>1197</v>
      </c>
      <c r="D1326" s="53">
        <v>45517</v>
      </c>
      <c r="F1326" s="7" t="s">
        <v>11</v>
      </c>
      <c r="G1326" s="1" t="s">
        <v>58</v>
      </c>
      <c r="H1326" s="1" t="s">
        <v>12</v>
      </c>
      <c r="I1326" s="351" t="s">
        <v>74</v>
      </c>
      <c r="J1326" s="1">
        <v>1</v>
      </c>
      <c r="K1326" s="1">
        <v>14</v>
      </c>
      <c r="L1326" s="1" t="s">
        <v>22</v>
      </c>
      <c r="M1326" s="1" t="s">
        <v>84</v>
      </c>
      <c r="N1326" s="1" t="s">
        <v>153</v>
      </c>
      <c r="O1326" s="1" t="s">
        <v>154</v>
      </c>
      <c r="P1326" s="1" t="s">
        <v>69</v>
      </c>
      <c r="Q1326" s="1" t="s">
        <v>87</v>
      </c>
      <c r="R1326" s="24" t="s">
        <v>179</v>
      </c>
      <c r="S1326" s="45">
        <v>194978</v>
      </c>
      <c r="V1326" s="45" t="str">
        <f>IFERROR(IF(U1326-T1326 &lt;= 0, "", U1326-T1326), "")</f>
        <v/>
      </c>
      <c r="W1326" s="1" t="s">
        <v>333</v>
      </c>
      <c r="X1326" s="1" t="s">
        <v>155</v>
      </c>
      <c r="Y1326" s="162">
        <v>2489</v>
      </c>
      <c r="Z1326" s="269">
        <v>292.57</v>
      </c>
      <c r="AA1326" s="169">
        <f>Tabela13[[#This Row],[VALOR/UN]]*Tabela13[[#This Row],[QUAN]]</f>
        <v>292.57</v>
      </c>
      <c r="AB1326" s="251" t="str">
        <f>IFERROR(Tabela13[[#This Row],[TOTAL]]/Tabela13[[#This Row],[Km Rodado]],"")</f>
        <v/>
      </c>
    </row>
    <row r="1327" spans="1:28" hidden="1">
      <c r="A1327" s="30" t="s">
        <v>1880</v>
      </c>
      <c r="B1327" s="30" t="s">
        <v>1677</v>
      </c>
      <c r="C1327" s="30" t="s">
        <v>1197</v>
      </c>
      <c r="D1327" s="53">
        <v>45517</v>
      </c>
      <c r="F1327" s="7" t="s">
        <v>11</v>
      </c>
      <c r="G1327" s="1" t="s">
        <v>58</v>
      </c>
      <c r="H1327" s="1" t="s">
        <v>1268</v>
      </c>
      <c r="I1327" s="351" t="s">
        <v>66</v>
      </c>
      <c r="J1327" s="1">
        <v>1</v>
      </c>
      <c r="K1327" s="1">
        <v>15</v>
      </c>
      <c r="L1327" s="1" t="s">
        <v>22</v>
      </c>
      <c r="M1327" s="1" t="s">
        <v>75</v>
      </c>
      <c r="N1327" s="1" t="s">
        <v>1881</v>
      </c>
      <c r="O1327" s="1" t="s">
        <v>1882</v>
      </c>
      <c r="P1327" s="1" t="s">
        <v>69</v>
      </c>
      <c r="Q1327" s="1" t="s">
        <v>77</v>
      </c>
      <c r="R1327" s="24" t="s">
        <v>420</v>
      </c>
      <c r="S1327" s="45">
        <v>167555</v>
      </c>
      <c r="T1327" s="45">
        <v>167555</v>
      </c>
      <c r="U1327" s="45">
        <v>193782</v>
      </c>
      <c r="V1327" s="45">
        <f>IFERROR(IF(U1327-T1327 &lt;= 0, "", U1327-T1327), "")</f>
        <v>26227</v>
      </c>
      <c r="W1327" s="1" t="s">
        <v>333</v>
      </c>
      <c r="X1327" s="1" t="s">
        <v>92</v>
      </c>
      <c r="Y1327" s="162" t="s">
        <v>1883</v>
      </c>
      <c r="Z1327" s="269">
        <v>273</v>
      </c>
      <c r="AA1327" s="169">
        <f>Tabela13[[#This Row],[VALOR/UN]]*Tabela13[[#This Row],[QUAN]]</f>
        <v>273</v>
      </c>
      <c r="AB1327" s="251">
        <f>IFERROR(Tabela13[[#This Row],[TOTAL]]/Tabela13[[#This Row],[Km Rodado]],"")</f>
        <v>1.0409120372135585E-2</v>
      </c>
    </row>
    <row r="1328" spans="1:28" hidden="1">
      <c r="A1328" s="30" t="s">
        <v>1884</v>
      </c>
      <c r="B1328" s="30" t="s">
        <v>1677</v>
      </c>
      <c r="C1328" s="30" t="s">
        <v>1197</v>
      </c>
      <c r="D1328" s="53">
        <v>45517</v>
      </c>
      <c r="F1328" s="7" t="s">
        <v>11</v>
      </c>
      <c r="G1328" s="1" t="s">
        <v>58</v>
      </c>
      <c r="H1328" s="1" t="s">
        <v>1268</v>
      </c>
      <c r="I1328" s="351" t="s">
        <v>66</v>
      </c>
      <c r="J1328" s="1">
        <v>1</v>
      </c>
      <c r="K1328" s="1">
        <v>15</v>
      </c>
      <c r="L1328" s="1" t="s">
        <v>22</v>
      </c>
      <c r="M1328" s="1" t="s">
        <v>75</v>
      </c>
      <c r="N1328" s="1" t="s">
        <v>1881</v>
      </c>
      <c r="O1328" s="1" t="s">
        <v>1882</v>
      </c>
      <c r="P1328" s="1" t="s">
        <v>69</v>
      </c>
      <c r="Q1328" s="1" t="s">
        <v>77</v>
      </c>
      <c r="R1328" s="24" t="s">
        <v>420</v>
      </c>
      <c r="S1328" s="45">
        <v>167555</v>
      </c>
      <c r="T1328" s="45">
        <v>167555</v>
      </c>
      <c r="U1328" s="45">
        <v>193782</v>
      </c>
      <c r="V1328" s="45">
        <f>IFERROR(IF(U1328-T1328 &lt;= 0, "", U1328-T1328), "")</f>
        <v>26227</v>
      </c>
      <c r="W1328" s="1" t="s">
        <v>333</v>
      </c>
      <c r="X1328" s="1" t="s">
        <v>92</v>
      </c>
      <c r="Y1328" s="162" t="s">
        <v>1883</v>
      </c>
      <c r="Z1328" s="269">
        <v>273</v>
      </c>
      <c r="AA1328" s="169">
        <f>Tabela13[[#This Row],[VALOR/UN]]*Tabela13[[#This Row],[QUAN]]</f>
        <v>273</v>
      </c>
      <c r="AB1328" s="251">
        <f>IFERROR(Tabela13[[#This Row],[TOTAL]]/Tabela13[[#This Row],[Km Rodado]],"")</f>
        <v>1.0409120372135585E-2</v>
      </c>
    </row>
    <row r="1329" spans="1:28" hidden="1">
      <c r="A1329" s="30" t="s">
        <v>1885</v>
      </c>
      <c r="B1329" s="30" t="s">
        <v>1677</v>
      </c>
      <c r="C1329" s="30" t="s">
        <v>1197</v>
      </c>
      <c r="D1329" s="53">
        <v>45517</v>
      </c>
      <c r="F1329" s="7" t="s">
        <v>11</v>
      </c>
      <c r="G1329" s="1" t="s">
        <v>58</v>
      </c>
      <c r="H1329" s="1" t="s">
        <v>1268</v>
      </c>
      <c r="I1329" s="351" t="s">
        <v>66</v>
      </c>
      <c r="J1329" s="1">
        <v>1</v>
      </c>
      <c r="K1329" s="1">
        <v>15</v>
      </c>
      <c r="L1329" s="1" t="s">
        <v>22</v>
      </c>
      <c r="M1329" s="1" t="s">
        <v>75</v>
      </c>
      <c r="N1329" s="1" t="s">
        <v>1881</v>
      </c>
      <c r="O1329" s="1" t="s">
        <v>1882</v>
      </c>
      <c r="P1329" s="1" t="s">
        <v>69</v>
      </c>
      <c r="Q1329" s="1" t="s">
        <v>77</v>
      </c>
      <c r="R1329" s="24" t="s">
        <v>439</v>
      </c>
      <c r="S1329" s="45">
        <v>171610</v>
      </c>
      <c r="V1329" s="45" t="str">
        <f>IFERROR(IF(U1329-T1329 &lt;= 0, "", U1329-T1329), "")</f>
        <v/>
      </c>
      <c r="W1329" s="1" t="s">
        <v>333</v>
      </c>
      <c r="X1329" s="1" t="s">
        <v>92</v>
      </c>
      <c r="Y1329" s="162" t="s">
        <v>1883</v>
      </c>
      <c r="Z1329" s="269">
        <v>273</v>
      </c>
      <c r="AA1329" s="169">
        <f>Tabela13[[#This Row],[VALOR/UN]]*Tabela13[[#This Row],[QUAN]]</f>
        <v>273</v>
      </c>
      <c r="AB1329" s="251" t="str">
        <f>IFERROR(Tabela13[[#This Row],[TOTAL]]/Tabela13[[#This Row],[Km Rodado]],"")</f>
        <v/>
      </c>
    </row>
    <row r="1330" spans="1:28" hidden="1">
      <c r="A1330" s="30" t="s">
        <v>1886</v>
      </c>
      <c r="B1330" s="30" t="s">
        <v>1677</v>
      </c>
      <c r="C1330" s="30" t="s">
        <v>1197</v>
      </c>
      <c r="D1330" s="53">
        <v>45517</v>
      </c>
      <c r="F1330" s="7" t="s">
        <v>11</v>
      </c>
      <c r="G1330" s="1" t="s">
        <v>58</v>
      </c>
      <c r="H1330" s="1" t="s">
        <v>1268</v>
      </c>
      <c r="I1330" s="351" t="s">
        <v>66</v>
      </c>
      <c r="J1330" s="1">
        <v>1</v>
      </c>
      <c r="K1330" s="1">
        <v>15</v>
      </c>
      <c r="L1330" s="1" t="s">
        <v>22</v>
      </c>
      <c r="M1330" s="1" t="s">
        <v>75</v>
      </c>
      <c r="N1330" s="1" t="s">
        <v>1881</v>
      </c>
      <c r="O1330" s="1" t="s">
        <v>1882</v>
      </c>
      <c r="P1330" s="1" t="s">
        <v>69</v>
      </c>
      <c r="Q1330" s="1" t="s">
        <v>77</v>
      </c>
      <c r="R1330" s="24" t="s">
        <v>439</v>
      </c>
      <c r="S1330" s="45">
        <v>171610</v>
      </c>
      <c r="V1330" s="45" t="str">
        <f>IFERROR(IF(U1330-T1330 &lt;= 0, "", U1330-T1330), "")</f>
        <v/>
      </c>
      <c r="W1330" s="1" t="s">
        <v>333</v>
      </c>
      <c r="X1330" s="1" t="s">
        <v>92</v>
      </c>
      <c r="Y1330" s="162" t="s">
        <v>1883</v>
      </c>
      <c r="Z1330" s="269">
        <v>273</v>
      </c>
      <c r="AA1330" s="169">
        <f>Tabela13[[#This Row],[VALOR/UN]]*Tabela13[[#This Row],[QUAN]]</f>
        <v>273</v>
      </c>
      <c r="AB1330" s="251" t="str">
        <f>IFERROR(Tabela13[[#This Row],[TOTAL]]/Tabela13[[#This Row],[Km Rodado]],"")</f>
        <v/>
      </c>
    </row>
    <row r="1331" spans="1:28" hidden="1">
      <c r="A1331" s="30" t="s">
        <v>1887</v>
      </c>
      <c r="B1331" s="30" t="s">
        <v>1677</v>
      </c>
      <c r="C1331" s="30" t="s">
        <v>1197</v>
      </c>
      <c r="D1331" s="53">
        <v>45517</v>
      </c>
      <c r="F1331" s="7" t="s">
        <v>11</v>
      </c>
      <c r="G1331" s="1" t="s">
        <v>58</v>
      </c>
      <c r="H1331" s="1" t="s">
        <v>1268</v>
      </c>
      <c r="I1331" s="351" t="s">
        <v>66</v>
      </c>
      <c r="J1331" s="1">
        <v>1</v>
      </c>
      <c r="K1331" s="1">
        <v>15</v>
      </c>
      <c r="L1331" s="1" t="s">
        <v>22</v>
      </c>
      <c r="M1331" s="1" t="s">
        <v>75</v>
      </c>
      <c r="N1331" s="1" t="s">
        <v>1881</v>
      </c>
      <c r="O1331" s="1" t="s">
        <v>1882</v>
      </c>
      <c r="P1331" s="1" t="s">
        <v>69</v>
      </c>
      <c r="Q1331" s="1" t="s">
        <v>77</v>
      </c>
      <c r="R1331" s="24" t="s">
        <v>439</v>
      </c>
      <c r="S1331" s="45">
        <v>171610</v>
      </c>
      <c r="V1331" s="45" t="str">
        <f>IFERROR(IF(U1331-T1331 &lt;= 0, "", U1331-T1331), "")</f>
        <v/>
      </c>
      <c r="W1331" s="1" t="s">
        <v>333</v>
      </c>
      <c r="X1331" s="1" t="s">
        <v>92</v>
      </c>
      <c r="Y1331" s="162" t="s">
        <v>1883</v>
      </c>
      <c r="Z1331" s="269">
        <v>273</v>
      </c>
      <c r="AA1331" s="169">
        <f>Tabela13[[#This Row],[VALOR/UN]]*Tabela13[[#This Row],[QUAN]]</f>
        <v>273</v>
      </c>
      <c r="AB1331" s="251" t="str">
        <f>IFERROR(Tabela13[[#This Row],[TOTAL]]/Tabela13[[#This Row],[Km Rodado]],"")</f>
        <v/>
      </c>
    </row>
    <row r="1332" spans="1:28" hidden="1">
      <c r="A1332" s="30" t="s">
        <v>1888</v>
      </c>
      <c r="B1332" s="30" t="s">
        <v>1677</v>
      </c>
      <c r="C1332" s="30" t="s">
        <v>1197</v>
      </c>
      <c r="D1332" s="53">
        <v>45517</v>
      </c>
      <c r="F1332" s="7" t="s">
        <v>11</v>
      </c>
      <c r="G1332" s="1" t="s">
        <v>58</v>
      </c>
      <c r="H1332" s="1" t="s">
        <v>1268</v>
      </c>
      <c r="I1332" s="351" t="s">
        <v>66</v>
      </c>
      <c r="J1332" s="1">
        <v>1</v>
      </c>
      <c r="K1332" s="1">
        <v>15</v>
      </c>
      <c r="L1332" s="1" t="s">
        <v>22</v>
      </c>
      <c r="M1332" s="1" t="s">
        <v>75</v>
      </c>
      <c r="N1332" s="1" t="s">
        <v>1881</v>
      </c>
      <c r="O1332" s="1" t="s">
        <v>1882</v>
      </c>
      <c r="P1332" s="1" t="s">
        <v>69</v>
      </c>
      <c r="Q1332" s="1" t="s">
        <v>77</v>
      </c>
      <c r="R1332" s="24" t="s">
        <v>439</v>
      </c>
      <c r="S1332" s="45">
        <v>171610</v>
      </c>
      <c r="V1332" s="45" t="str">
        <f>IFERROR(IF(U1332-T1332 &lt;= 0, "", U1332-T1332), "")</f>
        <v/>
      </c>
      <c r="W1332" s="1" t="s">
        <v>333</v>
      </c>
      <c r="X1332" s="1" t="s">
        <v>92</v>
      </c>
      <c r="Y1332" s="162" t="s">
        <v>1883</v>
      </c>
      <c r="Z1332" s="269">
        <v>273</v>
      </c>
      <c r="AA1332" s="169">
        <f>Tabela13[[#This Row],[VALOR/UN]]*Tabela13[[#This Row],[QUAN]]</f>
        <v>273</v>
      </c>
      <c r="AB1332" s="251" t="str">
        <f>IFERROR(Tabela13[[#This Row],[TOTAL]]/Tabela13[[#This Row],[Km Rodado]],"")</f>
        <v/>
      </c>
    </row>
    <row r="1333" spans="1:28" hidden="1">
      <c r="A1333" s="30">
        <v>1977</v>
      </c>
      <c r="B1333" s="30" t="s">
        <v>1677</v>
      </c>
      <c r="C1333" s="30" t="s">
        <v>1197</v>
      </c>
      <c r="D1333" s="53">
        <v>45517</v>
      </c>
      <c r="F1333" s="7" t="s">
        <v>11</v>
      </c>
      <c r="G1333" s="1" t="s">
        <v>58</v>
      </c>
      <c r="H1333" s="1" t="s">
        <v>12</v>
      </c>
      <c r="I1333" s="351" t="s">
        <v>99</v>
      </c>
      <c r="J1333" s="1">
        <v>1</v>
      </c>
      <c r="K1333" s="1">
        <v>15</v>
      </c>
      <c r="L1333" s="1" t="s">
        <v>22</v>
      </c>
      <c r="M1333" s="1" t="s">
        <v>75</v>
      </c>
      <c r="N1333" s="1" t="s">
        <v>1881</v>
      </c>
      <c r="O1333" s="1" t="s">
        <v>1882</v>
      </c>
      <c r="P1333" s="1" t="s">
        <v>69</v>
      </c>
      <c r="Q1333" s="1" t="s">
        <v>77</v>
      </c>
      <c r="R1333" s="24" t="s">
        <v>518</v>
      </c>
      <c r="S1333" s="45">
        <v>105300</v>
      </c>
      <c r="V1333" s="45" t="str">
        <f>IFERROR(IF(U1333-T1333 &lt;= 0, "", U1333-T1333), "")</f>
        <v/>
      </c>
      <c r="W1333" s="1" t="s">
        <v>333</v>
      </c>
      <c r="X1333" s="1" t="s">
        <v>92</v>
      </c>
      <c r="Y1333" s="162" t="s">
        <v>1883</v>
      </c>
      <c r="Z1333" s="269">
        <v>273</v>
      </c>
      <c r="AA1333" s="169">
        <f>Tabela13[[#This Row],[VALOR/UN]]*Tabela13[[#This Row],[QUAN]]</f>
        <v>273</v>
      </c>
      <c r="AB1333" s="251" t="str">
        <f>IFERROR(Tabela13[[#This Row],[TOTAL]]/Tabela13[[#This Row],[Km Rodado]],"")</f>
        <v/>
      </c>
    </row>
    <row r="1334" spans="1:28" hidden="1">
      <c r="A1334" s="30">
        <v>1978</v>
      </c>
      <c r="B1334" s="30" t="s">
        <v>1677</v>
      </c>
      <c r="C1334" s="30" t="s">
        <v>1197</v>
      </c>
      <c r="D1334" s="53">
        <v>45517</v>
      </c>
      <c r="F1334" s="7" t="s">
        <v>11</v>
      </c>
      <c r="G1334" s="1" t="s">
        <v>58</v>
      </c>
      <c r="H1334" s="1" t="s">
        <v>12</v>
      </c>
      <c r="I1334" s="351" t="s">
        <v>99</v>
      </c>
      <c r="J1334" s="1">
        <v>1</v>
      </c>
      <c r="K1334" s="1">
        <v>15</v>
      </c>
      <c r="L1334" s="1" t="s">
        <v>22</v>
      </c>
      <c r="M1334" s="1" t="s">
        <v>75</v>
      </c>
      <c r="N1334" s="1" t="s">
        <v>1881</v>
      </c>
      <c r="O1334" s="1" t="s">
        <v>1882</v>
      </c>
      <c r="P1334" s="1" t="s">
        <v>69</v>
      </c>
      <c r="Q1334" s="1" t="s">
        <v>77</v>
      </c>
      <c r="R1334" s="24" t="s">
        <v>1889</v>
      </c>
      <c r="S1334" s="45">
        <v>105301</v>
      </c>
      <c r="V1334" s="45" t="str">
        <f>IFERROR(IF(U1334-T1334 &lt;= 0, "", U1334-T1334), "")</f>
        <v/>
      </c>
      <c r="W1334" s="1" t="s">
        <v>333</v>
      </c>
      <c r="X1334" s="1" t="s">
        <v>92</v>
      </c>
      <c r="Y1334" s="162" t="s">
        <v>1883</v>
      </c>
      <c r="Z1334" s="269">
        <v>273</v>
      </c>
      <c r="AA1334" s="169">
        <f>Tabela13[[#This Row],[VALOR/UN]]*Tabela13[[#This Row],[QUAN]]</f>
        <v>273</v>
      </c>
      <c r="AB1334" s="251" t="str">
        <f>IFERROR(Tabela13[[#This Row],[TOTAL]]/Tabela13[[#This Row],[Km Rodado]],"")</f>
        <v/>
      </c>
    </row>
    <row r="1335" spans="1:28" hidden="1">
      <c r="A1335" s="30" t="s">
        <v>1890</v>
      </c>
      <c r="B1335" s="30" t="s">
        <v>1677</v>
      </c>
      <c r="C1335" s="30" t="s">
        <v>1197</v>
      </c>
      <c r="D1335" s="53">
        <v>45517</v>
      </c>
      <c r="F1335" s="7" t="s">
        <v>11</v>
      </c>
      <c r="G1335" s="1" t="s">
        <v>58</v>
      </c>
      <c r="H1335" s="1" t="s">
        <v>1268</v>
      </c>
      <c r="I1335" s="351" t="s">
        <v>66</v>
      </c>
      <c r="J1335" s="1">
        <v>1</v>
      </c>
      <c r="K1335" s="1">
        <v>15</v>
      </c>
      <c r="L1335" s="1" t="s">
        <v>22</v>
      </c>
      <c r="M1335" s="1" t="s">
        <v>75</v>
      </c>
      <c r="N1335" s="1" t="s">
        <v>1881</v>
      </c>
      <c r="O1335" s="1" t="s">
        <v>1882</v>
      </c>
      <c r="P1335" s="1" t="s">
        <v>69</v>
      </c>
      <c r="Q1335" s="1" t="s">
        <v>77</v>
      </c>
      <c r="R1335" s="24" t="s">
        <v>800</v>
      </c>
      <c r="S1335" s="45">
        <v>119420</v>
      </c>
      <c r="V1335" s="45" t="str">
        <f>IFERROR(IF(U1335-T1335 &lt;= 0, "", U1335-T1335), "")</f>
        <v/>
      </c>
      <c r="W1335" s="1" t="s">
        <v>333</v>
      </c>
      <c r="X1335" s="1" t="s">
        <v>92</v>
      </c>
      <c r="Y1335" s="162" t="s">
        <v>1883</v>
      </c>
      <c r="Z1335" s="269">
        <v>273</v>
      </c>
      <c r="AA1335" s="169">
        <f>Tabela13[[#This Row],[VALOR/UN]]*Tabela13[[#This Row],[QUAN]]</f>
        <v>273</v>
      </c>
      <c r="AB1335" s="251" t="str">
        <f>IFERROR(Tabela13[[#This Row],[TOTAL]]/Tabela13[[#This Row],[Km Rodado]],"")</f>
        <v/>
      </c>
    </row>
    <row r="1336" spans="1:28" hidden="1">
      <c r="A1336" s="30" t="s">
        <v>1891</v>
      </c>
      <c r="B1336" s="30" t="s">
        <v>1677</v>
      </c>
      <c r="C1336" s="30" t="s">
        <v>1197</v>
      </c>
      <c r="D1336" s="53">
        <v>45517</v>
      </c>
      <c r="F1336" s="7" t="s">
        <v>11</v>
      </c>
      <c r="G1336" s="1" t="s">
        <v>58</v>
      </c>
      <c r="H1336" s="1" t="s">
        <v>1268</v>
      </c>
      <c r="I1336" s="351" t="s">
        <v>66</v>
      </c>
      <c r="J1336" s="1">
        <v>1</v>
      </c>
      <c r="K1336" s="1">
        <v>15</v>
      </c>
      <c r="L1336" s="1" t="s">
        <v>22</v>
      </c>
      <c r="M1336" s="1" t="s">
        <v>75</v>
      </c>
      <c r="N1336" s="1" t="s">
        <v>1881</v>
      </c>
      <c r="O1336" s="1" t="s">
        <v>1882</v>
      </c>
      <c r="P1336" s="1" t="s">
        <v>69</v>
      </c>
      <c r="Q1336" s="1" t="s">
        <v>77</v>
      </c>
      <c r="R1336" s="24" t="s">
        <v>800</v>
      </c>
      <c r="S1336" s="45">
        <v>119420</v>
      </c>
      <c r="V1336" s="45" t="str">
        <f>IFERROR(IF(U1336-T1336 &lt;= 0, "", U1336-T1336), "")</f>
        <v/>
      </c>
      <c r="W1336" s="1" t="s">
        <v>333</v>
      </c>
      <c r="X1336" s="1" t="s">
        <v>92</v>
      </c>
      <c r="Y1336" s="162" t="s">
        <v>1883</v>
      </c>
      <c r="Z1336" s="269">
        <v>273</v>
      </c>
      <c r="AA1336" s="169">
        <f>Tabela13[[#This Row],[VALOR/UN]]*Tabela13[[#This Row],[QUAN]]</f>
        <v>273</v>
      </c>
      <c r="AB1336" s="251" t="str">
        <f>IFERROR(Tabela13[[#This Row],[TOTAL]]/Tabela13[[#This Row],[Km Rodado]],"")</f>
        <v/>
      </c>
    </row>
    <row r="1337" spans="1:28" hidden="1">
      <c r="A1337" s="30" t="s">
        <v>1892</v>
      </c>
      <c r="B1337" s="30" t="s">
        <v>1677</v>
      </c>
      <c r="C1337" s="30" t="s">
        <v>1197</v>
      </c>
      <c r="D1337" s="53">
        <v>45517</v>
      </c>
      <c r="F1337" s="7" t="s">
        <v>11</v>
      </c>
      <c r="G1337" s="1" t="s">
        <v>58</v>
      </c>
      <c r="H1337" s="1" t="s">
        <v>1268</v>
      </c>
      <c r="I1337" s="351" t="s">
        <v>66</v>
      </c>
      <c r="J1337" s="1">
        <v>1</v>
      </c>
      <c r="K1337" s="1">
        <v>15</v>
      </c>
      <c r="L1337" s="1" t="s">
        <v>22</v>
      </c>
      <c r="M1337" s="1" t="s">
        <v>75</v>
      </c>
      <c r="N1337" s="1" t="s">
        <v>1881</v>
      </c>
      <c r="O1337" s="1" t="s">
        <v>1882</v>
      </c>
      <c r="P1337" s="1" t="s">
        <v>69</v>
      </c>
      <c r="Q1337" s="1" t="s">
        <v>77</v>
      </c>
      <c r="R1337" s="24" t="s">
        <v>800</v>
      </c>
      <c r="S1337" s="45">
        <v>119420</v>
      </c>
      <c r="V1337" s="45" t="str">
        <f>IFERROR(IF(U1337-T1337 &lt;= 0, "", U1337-T1337), "")</f>
        <v/>
      </c>
      <c r="W1337" s="1" t="s">
        <v>333</v>
      </c>
      <c r="X1337" s="1" t="s">
        <v>92</v>
      </c>
      <c r="Y1337" s="162" t="s">
        <v>1883</v>
      </c>
      <c r="Z1337" s="269">
        <v>273</v>
      </c>
      <c r="AA1337" s="169">
        <f>Tabela13[[#This Row],[VALOR/UN]]*Tabela13[[#This Row],[QUAN]]</f>
        <v>273</v>
      </c>
      <c r="AB1337" s="251" t="str">
        <f>IFERROR(Tabela13[[#This Row],[TOTAL]]/Tabela13[[#This Row],[Km Rodado]],"")</f>
        <v/>
      </c>
    </row>
    <row r="1338" spans="1:28" hidden="1">
      <c r="A1338" s="30" t="s">
        <v>1893</v>
      </c>
      <c r="B1338" s="30" t="s">
        <v>1677</v>
      </c>
      <c r="C1338" s="30" t="s">
        <v>1197</v>
      </c>
      <c r="D1338" s="53">
        <v>45517</v>
      </c>
      <c r="F1338" s="7" t="s">
        <v>11</v>
      </c>
      <c r="G1338" s="1" t="s">
        <v>58</v>
      </c>
      <c r="H1338" s="1" t="s">
        <v>1268</v>
      </c>
      <c r="I1338" s="351" t="s">
        <v>66</v>
      </c>
      <c r="J1338" s="1">
        <v>1</v>
      </c>
      <c r="K1338" s="1">
        <v>15</v>
      </c>
      <c r="L1338" s="1" t="s">
        <v>22</v>
      </c>
      <c r="M1338" s="1" t="s">
        <v>75</v>
      </c>
      <c r="N1338" s="1" t="s">
        <v>1881</v>
      </c>
      <c r="O1338" s="1" t="s">
        <v>1882</v>
      </c>
      <c r="P1338" s="1" t="s">
        <v>69</v>
      </c>
      <c r="Q1338" s="1" t="s">
        <v>77</v>
      </c>
      <c r="R1338" s="24" t="s">
        <v>800</v>
      </c>
      <c r="S1338" s="45">
        <v>119420</v>
      </c>
      <c r="V1338" s="45" t="str">
        <f>IFERROR(IF(U1338-T1338 &lt;= 0, "", U1338-T1338), "")</f>
        <v/>
      </c>
      <c r="W1338" s="1" t="s">
        <v>333</v>
      </c>
      <c r="X1338" s="1" t="s">
        <v>92</v>
      </c>
      <c r="Y1338" s="162" t="s">
        <v>1883</v>
      </c>
      <c r="Z1338" s="269">
        <v>273</v>
      </c>
      <c r="AA1338" s="169">
        <f>Tabela13[[#This Row],[VALOR/UN]]*Tabela13[[#This Row],[QUAN]]</f>
        <v>273</v>
      </c>
      <c r="AB1338" s="251" t="str">
        <f>IFERROR(Tabela13[[#This Row],[TOTAL]]/Tabela13[[#This Row],[Km Rodado]],"")</f>
        <v/>
      </c>
    </row>
    <row r="1339" spans="1:28" hidden="1">
      <c r="A1339" s="30">
        <v>1999</v>
      </c>
      <c r="B1339" s="30" t="s">
        <v>1894</v>
      </c>
      <c r="C1339" s="30" t="s">
        <v>1197</v>
      </c>
      <c r="D1339" s="53">
        <v>45520</v>
      </c>
      <c r="F1339" s="7" t="s">
        <v>11</v>
      </c>
      <c r="G1339" s="1" t="s">
        <v>58</v>
      </c>
      <c r="H1339" s="1" t="s">
        <v>1268</v>
      </c>
      <c r="I1339" s="351" t="s">
        <v>80</v>
      </c>
      <c r="J1339" s="1">
        <v>1</v>
      </c>
      <c r="K1339" s="1">
        <v>15</v>
      </c>
      <c r="L1339" s="1" t="s">
        <v>22</v>
      </c>
      <c r="M1339" s="1" t="s">
        <v>75</v>
      </c>
      <c r="N1339" s="1" t="s">
        <v>1881</v>
      </c>
      <c r="O1339" s="1" t="s">
        <v>1882</v>
      </c>
      <c r="P1339" s="1" t="s">
        <v>69</v>
      </c>
      <c r="Q1339" s="1" t="s">
        <v>77</v>
      </c>
      <c r="R1339" s="24" t="s">
        <v>1350</v>
      </c>
      <c r="S1339" s="45">
        <v>74198</v>
      </c>
      <c r="T1339" s="45">
        <v>74198</v>
      </c>
      <c r="V1339" s="45" t="str">
        <f>IFERROR(IF(U1339-T1339 &lt;= 0, "", U1339-T1339), "")</f>
        <v/>
      </c>
      <c r="W1339" s="1" t="s">
        <v>333</v>
      </c>
      <c r="X1339" s="1" t="s">
        <v>92</v>
      </c>
      <c r="Y1339" s="162" t="s">
        <v>1883</v>
      </c>
      <c r="Z1339" s="269">
        <v>273</v>
      </c>
      <c r="AA1339" s="169">
        <f>Tabela13[[#This Row],[VALOR/UN]]*Tabela13[[#This Row],[QUAN]]</f>
        <v>273</v>
      </c>
      <c r="AB1339" s="251" t="str">
        <f>IFERROR(Tabela13[[#This Row],[TOTAL]]/Tabela13[[#This Row],[Km Rodado]],"")</f>
        <v/>
      </c>
    </row>
    <row r="1340" spans="1:28" hidden="1">
      <c r="A1340" s="30">
        <v>2000</v>
      </c>
      <c r="B1340" s="30" t="s">
        <v>1284</v>
      </c>
      <c r="C1340" s="30" t="s">
        <v>1197</v>
      </c>
      <c r="D1340" s="53">
        <v>45520</v>
      </c>
      <c r="F1340" s="7" t="s">
        <v>11</v>
      </c>
      <c r="G1340" s="1" t="s">
        <v>58</v>
      </c>
      <c r="H1340" s="1" t="s">
        <v>1268</v>
      </c>
      <c r="I1340" s="351" t="s">
        <v>80</v>
      </c>
      <c r="J1340" s="1">
        <v>1</v>
      </c>
      <c r="K1340" s="1">
        <v>15</v>
      </c>
      <c r="L1340" s="1" t="s">
        <v>22</v>
      </c>
      <c r="M1340" s="1" t="s">
        <v>75</v>
      </c>
      <c r="N1340" s="1" t="s">
        <v>1881</v>
      </c>
      <c r="O1340" s="1" t="s">
        <v>1882</v>
      </c>
      <c r="P1340" s="1" t="s">
        <v>69</v>
      </c>
      <c r="Q1340" s="1" t="s">
        <v>77</v>
      </c>
      <c r="R1340" s="24" t="s">
        <v>1895</v>
      </c>
      <c r="S1340" s="45">
        <v>74198</v>
      </c>
      <c r="T1340" s="45">
        <v>74198</v>
      </c>
      <c r="V1340" s="45" t="str">
        <f>IFERROR(IF(U1340-T1340 &lt;= 0, "", U1340-T1340), "")</f>
        <v/>
      </c>
      <c r="W1340" s="1" t="s">
        <v>333</v>
      </c>
      <c r="X1340" s="1" t="s">
        <v>92</v>
      </c>
      <c r="Y1340" s="162" t="s">
        <v>1883</v>
      </c>
      <c r="Z1340" s="269">
        <v>273</v>
      </c>
      <c r="AA1340" s="169">
        <f>Tabela13[[#This Row],[VALOR/UN]]*Tabela13[[#This Row],[QUAN]]</f>
        <v>273</v>
      </c>
      <c r="AB1340" s="251" t="str">
        <f>IFERROR(Tabela13[[#This Row],[TOTAL]]/Tabela13[[#This Row],[Km Rodado]],"")</f>
        <v/>
      </c>
    </row>
    <row r="1341" spans="1:28" hidden="1">
      <c r="A1341" s="30" t="s">
        <v>1896</v>
      </c>
      <c r="B1341" s="30"/>
      <c r="C1341" s="30" t="s">
        <v>1197</v>
      </c>
      <c r="D1341" s="53">
        <v>45523</v>
      </c>
      <c r="F1341" s="7" t="s">
        <v>11</v>
      </c>
      <c r="G1341" s="1" t="s">
        <v>58</v>
      </c>
      <c r="H1341" s="1" t="s">
        <v>1870</v>
      </c>
      <c r="I1341" s="351" t="s">
        <v>1740</v>
      </c>
      <c r="J1341" s="1">
        <v>1</v>
      </c>
      <c r="K1341" s="1">
        <v>16</v>
      </c>
      <c r="L1341" s="1" t="s">
        <v>22</v>
      </c>
      <c r="M1341" s="1" t="s">
        <v>60</v>
      </c>
      <c r="N1341" s="1" t="s">
        <v>1235</v>
      </c>
      <c r="O1341" s="1" t="s">
        <v>1236</v>
      </c>
      <c r="P1341" s="1" t="s">
        <v>69</v>
      </c>
      <c r="Q1341" s="1" t="s">
        <v>1008</v>
      </c>
      <c r="R1341" s="24" t="s">
        <v>312</v>
      </c>
      <c r="S1341" s="45">
        <v>177323</v>
      </c>
      <c r="V1341" s="45" t="str">
        <f>IFERROR(IF(U1341-T1341 &lt;= 0, "", U1341-T1341), "")</f>
        <v/>
      </c>
      <c r="W1341" s="1" t="s">
        <v>333</v>
      </c>
      <c r="X1341" s="1" t="s">
        <v>155</v>
      </c>
      <c r="Y1341" s="162" t="s">
        <v>1897</v>
      </c>
      <c r="Z1341" s="269">
        <v>591.4</v>
      </c>
      <c r="AA1341" s="169">
        <f>Tabela13[[#This Row],[VALOR/UN]]*Tabela13[[#This Row],[QUAN]]</f>
        <v>591.4</v>
      </c>
      <c r="AB1341" s="251" t="str">
        <f>IFERROR(Tabela13[[#This Row],[TOTAL]]/Tabela13[[#This Row],[Km Rodado]],"")</f>
        <v/>
      </c>
    </row>
    <row r="1342" spans="1:28" hidden="1">
      <c r="A1342" s="30">
        <v>2009</v>
      </c>
      <c r="B1342" s="30"/>
      <c r="C1342" s="30" t="s">
        <v>1197</v>
      </c>
      <c r="D1342" s="53">
        <v>45523</v>
      </c>
      <c r="F1342" s="7" t="s">
        <v>11</v>
      </c>
      <c r="G1342" s="1" t="s">
        <v>58</v>
      </c>
      <c r="H1342" s="1" t="s">
        <v>1870</v>
      </c>
      <c r="I1342" s="351" t="s">
        <v>1740</v>
      </c>
      <c r="J1342" s="1">
        <v>1</v>
      </c>
      <c r="K1342" s="1">
        <v>16</v>
      </c>
      <c r="L1342" s="1" t="s">
        <v>22</v>
      </c>
      <c r="M1342" s="1" t="s">
        <v>60</v>
      </c>
      <c r="N1342" s="1" t="s">
        <v>1235</v>
      </c>
      <c r="O1342" s="1" t="s">
        <v>1236</v>
      </c>
      <c r="P1342" s="1" t="s">
        <v>69</v>
      </c>
      <c r="Q1342" s="1" t="s">
        <v>1008</v>
      </c>
      <c r="R1342" s="24" t="s">
        <v>312</v>
      </c>
      <c r="S1342" s="45">
        <v>177323</v>
      </c>
      <c r="V1342" s="45" t="str">
        <f>IFERROR(IF(U1342-T1342 &lt;= 0, "", U1342-T1342), "")</f>
        <v/>
      </c>
      <c r="W1342" s="1" t="s">
        <v>333</v>
      </c>
      <c r="X1342" s="1" t="s">
        <v>155</v>
      </c>
      <c r="Y1342" s="162" t="s">
        <v>1897</v>
      </c>
      <c r="Z1342" s="269">
        <v>591.4</v>
      </c>
      <c r="AA1342" s="169">
        <f>Tabela13[[#This Row],[VALOR/UN]]*Tabela13[[#This Row],[QUAN]]</f>
        <v>591.4</v>
      </c>
      <c r="AB1342" s="251" t="str">
        <f>IFERROR(Tabela13[[#This Row],[TOTAL]]/Tabela13[[#This Row],[Km Rodado]],"")</f>
        <v/>
      </c>
    </row>
    <row r="1343" spans="1:28" hidden="1">
      <c r="A1343" s="30" t="s">
        <v>1898</v>
      </c>
      <c r="B1343" s="30"/>
      <c r="C1343" s="30" t="s">
        <v>1197</v>
      </c>
      <c r="D1343" s="53">
        <v>45523</v>
      </c>
      <c r="F1343" s="7" t="s">
        <v>11</v>
      </c>
      <c r="G1343" s="1" t="s">
        <v>58</v>
      </c>
      <c r="H1343" s="1" t="s">
        <v>12</v>
      </c>
      <c r="I1343" s="351" t="s">
        <v>74</v>
      </c>
      <c r="J1343" s="1">
        <v>1</v>
      </c>
      <c r="K1343" s="1">
        <v>16</v>
      </c>
      <c r="L1343" s="1" t="s">
        <v>22</v>
      </c>
      <c r="M1343" s="1" t="s">
        <v>60</v>
      </c>
      <c r="N1343" s="1" t="s">
        <v>1235</v>
      </c>
      <c r="O1343" s="1" t="s">
        <v>1236</v>
      </c>
      <c r="P1343" s="1" t="s">
        <v>69</v>
      </c>
      <c r="Q1343" s="1" t="s">
        <v>1008</v>
      </c>
      <c r="R1343" s="24" t="s">
        <v>289</v>
      </c>
      <c r="S1343" s="45">
        <v>75698</v>
      </c>
      <c r="V1343" s="45" t="str">
        <f>IFERROR(IF(U1343-T1343 &lt;= 0, "", U1343-T1343), "")</f>
        <v/>
      </c>
      <c r="W1343" s="1" t="s">
        <v>333</v>
      </c>
      <c r="X1343" s="1" t="s">
        <v>155</v>
      </c>
      <c r="Y1343" s="162" t="s">
        <v>1897</v>
      </c>
      <c r="Z1343" s="269">
        <v>591.4</v>
      </c>
      <c r="AA1343" s="169">
        <f>Tabela13[[#This Row],[VALOR/UN]]*Tabela13[[#This Row],[QUAN]]</f>
        <v>591.4</v>
      </c>
      <c r="AB1343" s="251" t="str">
        <f>IFERROR(Tabela13[[#This Row],[TOTAL]]/Tabela13[[#This Row],[Km Rodado]],"")</f>
        <v/>
      </c>
    </row>
    <row r="1344" spans="1:28" hidden="1">
      <c r="A1344" s="30" t="s">
        <v>1899</v>
      </c>
      <c r="B1344" s="30"/>
      <c r="C1344" s="30" t="s">
        <v>1197</v>
      </c>
      <c r="D1344" s="53">
        <v>45523</v>
      </c>
      <c r="F1344" s="7" t="s">
        <v>11</v>
      </c>
      <c r="G1344" s="1" t="s">
        <v>58</v>
      </c>
      <c r="H1344" s="1" t="s">
        <v>12</v>
      </c>
      <c r="I1344" s="351" t="s">
        <v>74</v>
      </c>
      <c r="J1344" s="1">
        <v>1</v>
      </c>
      <c r="K1344" s="1">
        <v>16</v>
      </c>
      <c r="L1344" s="1" t="s">
        <v>22</v>
      </c>
      <c r="M1344" s="1" t="s">
        <v>60</v>
      </c>
      <c r="N1344" s="1" t="s">
        <v>85</v>
      </c>
      <c r="O1344" s="1" t="s">
        <v>1236</v>
      </c>
      <c r="P1344" s="1" t="s">
        <v>69</v>
      </c>
      <c r="Q1344" s="1" t="s">
        <v>1008</v>
      </c>
      <c r="R1344" s="24" t="s">
        <v>289</v>
      </c>
      <c r="S1344" s="45">
        <v>75698</v>
      </c>
      <c r="V1344" s="45" t="str">
        <f>IFERROR(IF(U1344-T1344 &lt;= 0, "", U1344-T1344), "")</f>
        <v/>
      </c>
      <c r="W1344" s="1" t="s">
        <v>333</v>
      </c>
      <c r="X1344" s="1" t="s">
        <v>155</v>
      </c>
      <c r="Y1344" s="162" t="s">
        <v>1897</v>
      </c>
      <c r="Z1344" s="269">
        <v>591.4</v>
      </c>
      <c r="AA1344" s="169">
        <f>Tabela13[[#This Row],[VALOR/UN]]*Tabela13[[#This Row],[QUAN]]</f>
        <v>591.4</v>
      </c>
      <c r="AB1344" s="251" t="str">
        <f>IFERROR(Tabela13[[#This Row],[TOTAL]]/Tabela13[[#This Row],[Km Rodado]],"")</f>
        <v/>
      </c>
    </row>
    <row r="1345" spans="1:28" hidden="1">
      <c r="A1345" s="30" t="s">
        <v>404</v>
      </c>
      <c r="B1345" s="30"/>
      <c r="C1345" s="30" t="s">
        <v>1197</v>
      </c>
      <c r="D1345" s="53">
        <v>45524</v>
      </c>
      <c r="F1345" s="7" t="s">
        <v>11</v>
      </c>
      <c r="G1345" s="1" t="s">
        <v>58</v>
      </c>
      <c r="H1345" s="1" t="s">
        <v>1268</v>
      </c>
      <c r="I1345" s="351" t="s">
        <v>80</v>
      </c>
      <c r="J1345" s="1">
        <v>1</v>
      </c>
      <c r="K1345" s="1">
        <v>16</v>
      </c>
      <c r="L1345" s="1" t="s">
        <v>22</v>
      </c>
      <c r="M1345" s="1" t="s">
        <v>143</v>
      </c>
      <c r="N1345" s="1" t="s">
        <v>85</v>
      </c>
      <c r="O1345" s="1" t="s">
        <v>86</v>
      </c>
      <c r="P1345" s="1" t="s">
        <v>69</v>
      </c>
      <c r="Q1345" s="1" t="s">
        <v>144</v>
      </c>
      <c r="R1345" s="24" t="s">
        <v>193</v>
      </c>
      <c r="S1345" s="45">
        <v>99880</v>
      </c>
      <c r="T1345" s="45">
        <v>99880</v>
      </c>
      <c r="V1345" s="45" t="str">
        <f>IFERROR(IF(U1345-T1345 &lt;= 0, "", U1345-T1345), "")</f>
        <v/>
      </c>
      <c r="W1345" s="1" t="s">
        <v>333</v>
      </c>
      <c r="X1345" s="1" t="s">
        <v>155</v>
      </c>
      <c r="Y1345" s="162" t="s">
        <v>1900</v>
      </c>
      <c r="Z1345" s="269">
        <v>862.55</v>
      </c>
      <c r="AA1345" s="169">
        <f>Tabela13[[#This Row],[VALOR/UN]]*Tabela13[[#This Row],[QUAN]]</f>
        <v>862.55</v>
      </c>
      <c r="AB1345" s="251" t="str">
        <f>IFERROR(Tabela13[[#This Row],[TOTAL]]/Tabela13[[#This Row],[Km Rodado]],"")</f>
        <v/>
      </c>
    </row>
    <row r="1346" spans="1:28" hidden="1">
      <c r="A1346" s="30" t="s">
        <v>415</v>
      </c>
      <c r="B1346" s="30"/>
      <c r="C1346" s="30" t="s">
        <v>1197</v>
      </c>
      <c r="D1346" s="53">
        <v>45524</v>
      </c>
      <c r="F1346" s="7" t="s">
        <v>11</v>
      </c>
      <c r="G1346" s="1" t="s">
        <v>58</v>
      </c>
      <c r="H1346" s="1" t="s">
        <v>1268</v>
      </c>
      <c r="I1346" s="351" t="s">
        <v>80</v>
      </c>
      <c r="J1346" s="1">
        <v>1</v>
      </c>
      <c r="K1346" s="1">
        <v>16</v>
      </c>
      <c r="L1346" s="1" t="s">
        <v>22</v>
      </c>
      <c r="M1346" s="1" t="s">
        <v>143</v>
      </c>
      <c r="N1346" s="1" t="s">
        <v>85</v>
      </c>
      <c r="O1346" s="1" t="s">
        <v>86</v>
      </c>
      <c r="P1346" s="1" t="s">
        <v>69</v>
      </c>
      <c r="Q1346" s="1" t="s">
        <v>144</v>
      </c>
      <c r="R1346" s="24" t="s">
        <v>193</v>
      </c>
      <c r="S1346" s="45">
        <v>99880</v>
      </c>
      <c r="T1346" s="45">
        <v>99880</v>
      </c>
      <c r="V1346" s="45" t="str">
        <f>IFERROR(IF(U1346-T1346 &lt;= 0, "", U1346-T1346), "")</f>
        <v/>
      </c>
      <c r="W1346" s="1" t="s">
        <v>333</v>
      </c>
      <c r="X1346" s="1" t="s">
        <v>155</v>
      </c>
      <c r="Y1346" s="162" t="s">
        <v>1900</v>
      </c>
      <c r="Z1346" s="269">
        <v>862.55</v>
      </c>
      <c r="AA1346" s="169">
        <f>Tabela13[[#This Row],[VALOR/UN]]*Tabela13[[#This Row],[QUAN]]</f>
        <v>862.55</v>
      </c>
      <c r="AB1346" s="251" t="str">
        <f>IFERROR(Tabela13[[#This Row],[TOTAL]]/Tabela13[[#This Row],[Km Rodado]],"")</f>
        <v/>
      </c>
    </row>
    <row r="1347" spans="1:28" hidden="1">
      <c r="A1347" s="30" t="s">
        <v>1197</v>
      </c>
      <c r="B1347" s="30"/>
      <c r="C1347" s="30" t="s">
        <v>1197</v>
      </c>
      <c r="D1347" s="53">
        <v>45524</v>
      </c>
      <c r="F1347" s="7" t="s">
        <v>11</v>
      </c>
      <c r="G1347" s="1" t="s">
        <v>58</v>
      </c>
      <c r="H1347" s="1" t="s">
        <v>1268</v>
      </c>
      <c r="I1347" s="351" t="s">
        <v>80</v>
      </c>
      <c r="J1347" s="1">
        <v>1</v>
      </c>
      <c r="K1347" s="1">
        <v>16</v>
      </c>
      <c r="L1347" s="1" t="s">
        <v>24</v>
      </c>
      <c r="M1347" s="1" t="s">
        <v>143</v>
      </c>
      <c r="N1347" s="1" t="s">
        <v>85</v>
      </c>
      <c r="O1347" s="1" t="s">
        <v>86</v>
      </c>
      <c r="P1347" s="1" t="s">
        <v>69</v>
      </c>
      <c r="Q1347" s="1" t="s">
        <v>144</v>
      </c>
      <c r="R1347" s="24" t="s">
        <v>193</v>
      </c>
      <c r="S1347" s="45">
        <v>99880</v>
      </c>
      <c r="T1347" s="45">
        <v>99880</v>
      </c>
      <c r="V1347" s="45" t="str">
        <f>IFERROR(IF(U1347-T1347 &lt;= 0, "", U1347-T1347), "")</f>
        <v/>
      </c>
      <c r="W1347" s="1" t="s">
        <v>333</v>
      </c>
      <c r="X1347" s="1" t="s">
        <v>155</v>
      </c>
      <c r="Y1347" s="162" t="s">
        <v>1900</v>
      </c>
      <c r="Z1347" s="269">
        <v>862.55</v>
      </c>
      <c r="AA1347" s="169">
        <f>Tabela13[[#This Row],[VALOR/UN]]*Tabela13[[#This Row],[QUAN]]</f>
        <v>862.55</v>
      </c>
      <c r="AB1347" s="251" t="str">
        <f>IFERROR(Tabela13[[#This Row],[TOTAL]]/Tabela13[[#This Row],[Km Rodado]],"")</f>
        <v/>
      </c>
    </row>
    <row r="1348" spans="1:28" hidden="1">
      <c r="A1348" s="30">
        <v>2025</v>
      </c>
      <c r="B1348" s="30"/>
      <c r="C1348" s="30" t="s">
        <v>1197</v>
      </c>
      <c r="D1348" s="53">
        <v>45524</v>
      </c>
      <c r="F1348" s="7" t="s">
        <v>11</v>
      </c>
      <c r="G1348" s="1" t="s">
        <v>58</v>
      </c>
      <c r="H1348" s="1" t="s">
        <v>1268</v>
      </c>
      <c r="I1348" s="351" t="s">
        <v>80</v>
      </c>
      <c r="J1348" s="1">
        <v>1</v>
      </c>
      <c r="K1348" s="1">
        <v>16</v>
      </c>
      <c r="L1348" s="1" t="s">
        <v>24</v>
      </c>
      <c r="M1348" s="1" t="s">
        <v>143</v>
      </c>
      <c r="N1348" s="1" t="s">
        <v>85</v>
      </c>
      <c r="O1348" s="1" t="s">
        <v>86</v>
      </c>
      <c r="P1348" s="1" t="s">
        <v>69</v>
      </c>
      <c r="Q1348" s="1" t="s">
        <v>144</v>
      </c>
      <c r="R1348" s="24" t="s">
        <v>193</v>
      </c>
      <c r="S1348" s="45">
        <v>99880</v>
      </c>
      <c r="T1348" s="45">
        <v>99880</v>
      </c>
      <c r="V1348" s="45" t="str">
        <f>IFERROR(IF(U1348-T1348 &lt;= 0, "", U1348-T1348), "")</f>
        <v/>
      </c>
      <c r="W1348" s="1" t="s">
        <v>333</v>
      </c>
      <c r="X1348" s="1" t="s">
        <v>155</v>
      </c>
      <c r="Y1348" s="162" t="s">
        <v>1900</v>
      </c>
      <c r="Z1348" s="269">
        <v>862.55</v>
      </c>
      <c r="AA1348" s="169">
        <f>Tabela13[[#This Row],[VALOR/UN]]*Tabela13[[#This Row],[QUAN]]</f>
        <v>862.55</v>
      </c>
      <c r="AB1348" s="251" t="str">
        <f>IFERROR(Tabela13[[#This Row],[TOTAL]]/Tabela13[[#This Row],[Km Rodado]],"")</f>
        <v/>
      </c>
    </row>
    <row r="1349" spans="1:28" hidden="1">
      <c r="A1349" s="30" t="s">
        <v>1901</v>
      </c>
      <c r="B1349" s="30"/>
      <c r="C1349" s="30" t="s">
        <v>1197</v>
      </c>
      <c r="D1349" s="53">
        <v>45524</v>
      </c>
      <c r="F1349" s="7" t="s">
        <v>11</v>
      </c>
      <c r="G1349" s="1" t="s">
        <v>58</v>
      </c>
      <c r="H1349" s="1" t="s">
        <v>1268</v>
      </c>
      <c r="I1349" s="351" t="s">
        <v>66</v>
      </c>
      <c r="J1349" s="1">
        <v>1</v>
      </c>
      <c r="K1349" s="1">
        <v>16</v>
      </c>
      <c r="L1349" s="1" t="s">
        <v>22</v>
      </c>
      <c r="M1349" s="1" t="s">
        <v>143</v>
      </c>
      <c r="N1349" s="1" t="s">
        <v>85</v>
      </c>
      <c r="O1349" s="1" t="s">
        <v>86</v>
      </c>
      <c r="P1349" s="1" t="s">
        <v>69</v>
      </c>
      <c r="Q1349" s="1" t="s">
        <v>144</v>
      </c>
      <c r="R1349" s="24" t="s">
        <v>1402</v>
      </c>
      <c r="S1349" s="45">
        <v>39210</v>
      </c>
      <c r="T1349" s="45">
        <v>39210</v>
      </c>
      <c r="U1349" s="45">
        <v>93856</v>
      </c>
      <c r="V1349" s="45">
        <f>IFERROR(IF(U1349-T1349 &lt;= 0, "", U1349-T1349), "")</f>
        <v>54646</v>
      </c>
      <c r="W1349" s="1" t="s">
        <v>333</v>
      </c>
      <c r="X1349" s="1" t="s">
        <v>155</v>
      </c>
      <c r="Y1349" s="202" t="s">
        <v>1902</v>
      </c>
      <c r="Z1349" s="270">
        <v>868.85</v>
      </c>
      <c r="AA1349" s="248">
        <v>868.85</v>
      </c>
      <c r="AB1349" s="251">
        <f>IFERROR(Tabela13[[#This Row],[TOTAL]]/Tabela13[[#This Row],[Km Rodado]],"")</f>
        <v>1.5899608388537129E-2</v>
      </c>
    </row>
    <row r="1350" spans="1:28" hidden="1">
      <c r="A1350" s="30" t="s">
        <v>1903</v>
      </c>
      <c r="B1350" s="30"/>
      <c r="C1350" s="30" t="s">
        <v>1197</v>
      </c>
      <c r="D1350" s="53">
        <v>45524</v>
      </c>
      <c r="F1350" s="7" t="s">
        <v>11</v>
      </c>
      <c r="G1350" s="1" t="s">
        <v>58</v>
      </c>
      <c r="H1350" s="1" t="s">
        <v>1268</v>
      </c>
      <c r="I1350" s="351" t="s">
        <v>66</v>
      </c>
      <c r="J1350" s="1">
        <v>1</v>
      </c>
      <c r="K1350" s="1">
        <v>16</v>
      </c>
      <c r="L1350" s="1" t="s">
        <v>22</v>
      </c>
      <c r="M1350" s="1" t="s">
        <v>143</v>
      </c>
      <c r="N1350" s="1" t="s">
        <v>85</v>
      </c>
      <c r="O1350" s="1" t="s">
        <v>86</v>
      </c>
      <c r="P1350" s="1" t="s">
        <v>69</v>
      </c>
      <c r="Q1350" s="1" t="s">
        <v>144</v>
      </c>
      <c r="R1350" s="24" t="s">
        <v>1402</v>
      </c>
      <c r="S1350" s="45">
        <v>39210</v>
      </c>
      <c r="T1350" s="45">
        <v>39210</v>
      </c>
      <c r="U1350" s="45">
        <v>93856</v>
      </c>
      <c r="V1350" s="45">
        <f>IFERROR(IF(U1350-T1350 &lt;= 0, "", U1350-T1350), "")</f>
        <v>54646</v>
      </c>
      <c r="W1350" s="1" t="s">
        <v>333</v>
      </c>
      <c r="X1350" s="1" t="s">
        <v>155</v>
      </c>
      <c r="Y1350" s="202" t="s">
        <v>1902</v>
      </c>
      <c r="Z1350" s="270">
        <v>868.85</v>
      </c>
      <c r="AA1350" s="248">
        <v>868.85</v>
      </c>
      <c r="AB1350" s="251">
        <f>IFERROR(Tabela13[[#This Row],[TOTAL]]/Tabela13[[#This Row],[Km Rodado]],"")</f>
        <v>1.5899608388537129E-2</v>
      </c>
    </row>
    <row r="1351" spans="1:28" hidden="1">
      <c r="A1351" s="30">
        <v>2020</v>
      </c>
      <c r="B1351" s="30"/>
      <c r="C1351" s="30" t="s">
        <v>1197</v>
      </c>
      <c r="D1351" s="53">
        <v>45524</v>
      </c>
      <c r="F1351" s="7" t="s">
        <v>11</v>
      </c>
      <c r="G1351" s="1" t="s">
        <v>58</v>
      </c>
      <c r="H1351" s="1" t="s">
        <v>1268</v>
      </c>
      <c r="I1351" s="351" t="s">
        <v>66</v>
      </c>
      <c r="J1351" s="1">
        <v>1</v>
      </c>
      <c r="K1351" s="1">
        <v>16</v>
      </c>
      <c r="L1351" s="1" t="s">
        <v>22</v>
      </c>
      <c r="M1351" s="1" t="s">
        <v>143</v>
      </c>
      <c r="N1351" s="1" t="s">
        <v>85</v>
      </c>
      <c r="O1351" s="1" t="s">
        <v>86</v>
      </c>
      <c r="P1351" s="1" t="s">
        <v>69</v>
      </c>
      <c r="Q1351" s="1" t="s">
        <v>144</v>
      </c>
      <c r="R1351" s="24" t="s">
        <v>1402</v>
      </c>
      <c r="S1351" s="45">
        <v>39211</v>
      </c>
      <c r="T1351" s="45">
        <v>39211</v>
      </c>
      <c r="U1351" s="45">
        <v>93856</v>
      </c>
      <c r="V1351" s="45">
        <f>IFERROR(IF(U1351-T1351 &lt;= 0, "", U1351-T1351), "")</f>
        <v>54645</v>
      </c>
      <c r="W1351" s="1" t="s">
        <v>333</v>
      </c>
      <c r="X1351" s="1" t="s">
        <v>155</v>
      </c>
      <c r="Y1351" s="162" t="s">
        <v>1900</v>
      </c>
      <c r="Z1351" s="269">
        <v>862.55</v>
      </c>
      <c r="AA1351" s="169">
        <f>Tabela13[[#This Row],[VALOR/UN]]*Tabela13[[#This Row],[QUAN]]</f>
        <v>862.55</v>
      </c>
      <c r="AB1351" s="251">
        <f>IFERROR(Tabela13[[#This Row],[TOTAL]]/Tabela13[[#This Row],[Km Rodado]],"")</f>
        <v>1.578460975386586E-2</v>
      </c>
    </row>
    <row r="1352" spans="1:28" hidden="1">
      <c r="A1352" s="30" t="s">
        <v>1904</v>
      </c>
      <c r="B1352" s="30"/>
      <c r="C1352" s="30" t="s">
        <v>1197</v>
      </c>
      <c r="D1352" s="53">
        <v>45524</v>
      </c>
      <c r="F1352" s="7" t="s">
        <v>11</v>
      </c>
      <c r="G1352" s="1" t="s">
        <v>58</v>
      </c>
      <c r="H1352" s="1" t="s">
        <v>1268</v>
      </c>
      <c r="I1352" s="351" t="s">
        <v>66</v>
      </c>
      <c r="J1352" s="1">
        <v>1</v>
      </c>
      <c r="K1352" s="1">
        <v>16</v>
      </c>
      <c r="L1352" s="1" t="s">
        <v>22</v>
      </c>
      <c r="M1352" s="1" t="s">
        <v>143</v>
      </c>
      <c r="N1352" s="1" t="s">
        <v>85</v>
      </c>
      <c r="O1352" s="1" t="s">
        <v>86</v>
      </c>
      <c r="P1352" s="1" t="s">
        <v>69</v>
      </c>
      <c r="Q1352" s="1" t="s">
        <v>144</v>
      </c>
      <c r="R1352" s="24" t="s">
        <v>1402</v>
      </c>
      <c r="S1352" s="45">
        <v>39212</v>
      </c>
      <c r="T1352" s="45">
        <v>39212</v>
      </c>
      <c r="U1352" s="45">
        <v>93856</v>
      </c>
      <c r="V1352" s="45">
        <f>IFERROR(IF(U1352-T1352 &lt;= 0, "", U1352-T1352), "")</f>
        <v>54644</v>
      </c>
      <c r="W1352" s="1" t="s">
        <v>333</v>
      </c>
      <c r="X1352" s="1" t="s">
        <v>155</v>
      </c>
      <c r="Y1352" s="162" t="s">
        <v>1900</v>
      </c>
      <c r="Z1352" s="269">
        <v>862.55</v>
      </c>
      <c r="AA1352" s="169">
        <f>Tabela13[[#This Row],[VALOR/UN]]*Tabela13[[#This Row],[QUAN]]</f>
        <v>862.55</v>
      </c>
      <c r="AB1352" s="251">
        <f>IFERROR(Tabela13[[#This Row],[TOTAL]]/Tabela13[[#This Row],[Km Rodado]],"")</f>
        <v>1.5784898616499524E-2</v>
      </c>
    </row>
    <row r="1353" spans="1:28" hidden="1">
      <c r="A1353" s="30" t="s">
        <v>1905</v>
      </c>
      <c r="B1353" s="30"/>
      <c r="C1353" s="30" t="s">
        <v>1197</v>
      </c>
      <c r="D1353" s="53">
        <v>45525</v>
      </c>
      <c r="F1353" s="7" t="s">
        <v>11</v>
      </c>
      <c r="G1353" s="1" t="s">
        <v>58</v>
      </c>
      <c r="H1353" s="1" t="s">
        <v>1268</v>
      </c>
      <c r="I1353" s="351" t="s">
        <v>72</v>
      </c>
      <c r="J1353" s="1">
        <v>1</v>
      </c>
      <c r="K1353" s="1">
        <v>16</v>
      </c>
      <c r="L1353" s="1" t="s">
        <v>22</v>
      </c>
      <c r="M1353" s="1" t="s">
        <v>60</v>
      </c>
      <c r="N1353" s="1" t="s">
        <v>1235</v>
      </c>
      <c r="O1353" s="1" t="s">
        <v>1236</v>
      </c>
      <c r="P1353" s="1" t="s">
        <v>69</v>
      </c>
      <c r="Q1353" s="1" t="s">
        <v>1008</v>
      </c>
      <c r="R1353" s="24" t="s">
        <v>327</v>
      </c>
      <c r="S1353" s="45">
        <v>140271</v>
      </c>
      <c r="V1353" s="45" t="str">
        <f>IFERROR(IF(U1353-T1353 &lt;= 0, "", U1353-T1353), "")</f>
        <v/>
      </c>
      <c r="W1353" s="1" t="s">
        <v>333</v>
      </c>
      <c r="X1353" s="1" t="s">
        <v>155</v>
      </c>
      <c r="Y1353" s="162" t="s">
        <v>1897</v>
      </c>
      <c r="Z1353" s="269">
        <v>591.4</v>
      </c>
      <c r="AA1353" s="169">
        <f>Tabela13[[#This Row],[VALOR/UN]]*Tabela13[[#This Row],[QUAN]]</f>
        <v>591.4</v>
      </c>
      <c r="AB1353" s="251" t="str">
        <f>IFERROR(Tabela13[[#This Row],[TOTAL]]/Tabela13[[#This Row],[Km Rodado]],"")</f>
        <v/>
      </c>
    </row>
    <row r="1354" spans="1:28" hidden="1">
      <c r="A1354" s="30" t="s">
        <v>1906</v>
      </c>
      <c r="B1354" s="30"/>
      <c r="C1354" s="30" t="s">
        <v>1197</v>
      </c>
      <c r="D1354" s="53">
        <v>45525</v>
      </c>
      <c r="F1354" s="7" t="s">
        <v>11</v>
      </c>
      <c r="G1354" s="1" t="s">
        <v>58</v>
      </c>
      <c r="H1354" s="1" t="s">
        <v>1268</v>
      </c>
      <c r="I1354" s="351" t="s">
        <v>72</v>
      </c>
      <c r="J1354" s="1">
        <v>1</v>
      </c>
      <c r="K1354" s="1">
        <v>16</v>
      </c>
      <c r="L1354" s="1" t="s">
        <v>22</v>
      </c>
      <c r="M1354" s="1" t="s">
        <v>60</v>
      </c>
      <c r="N1354" s="1" t="s">
        <v>1235</v>
      </c>
      <c r="O1354" s="1" t="s">
        <v>1236</v>
      </c>
      <c r="P1354" s="1" t="s">
        <v>69</v>
      </c>
      <c r="Q1354" s="1" t="s">
        <v>1008</v>
      </c>
      <c r="R1354" s="24" t="s">
        <v>327</v>
      </c>
      <c r="S1354" s="45">
        <v>140271</v>
      </c>
      <c r="V1354" s="45" t="str">
        <f>IFERROR(IF(U1354-T1354 &lt;= 0, "", U1354-T1354), "")</f>
        <v/>
      </c>
      <c r="W1354" s="1" t="s">
        <v>333</v>
      </c>
      <c r="X1354" s="1" t="s">
        <v>155</v>
      </c>
      <c r="Y1354" s="162" t="s">
        <v>1897</v>
      </c>
      <c r="Z1354" s="269">
        <v>591.4</v>
      </c>
      <c r="AA1354" s="169">
        <f>Tabela13[[#This Row],[VALOR/UN]]*Tabela13[[#This Row],[QUAN]]</f>
        <v>591.4</v>
      </c>
      <c r="AB1354" s="251" t="str">
        <f>IFERROR(Tabela13[[#This Row],[TOTAL]]/Tabela13[[#This Row],[Km Rodado]],"")</f>
        <v/>
      </c>
    </row>
    <row r="1355" spans="1:28" hidden="1">
      <c r="A1355" s="30" t="s">
        <v>1907</v>
      </c>
      <c r="B1355" s="30"/>
      <c r="C1355" s="30" t="s">
        <v>1197</v>
      </c>
      <c r="D1355" s="53">
        <v>45525</v>
      </c>
      <c r="F1355" s="7" t="s">
        <v>11</v>
      </c>
      <c r="G1355" s="1" t="s">
        <v>58</v>
      </c>
      <c r="H1355" s="1" t="s">
        <v>1268</v>
      </c>
      <c r="I1355" s="351" t="s">
        <v>72</v>
      </c>
      <c r="J1355" s="1">
        <v>1</v>
      </c>
      <c r="K1355" s="1">
        <v>16</v>
      </c>
      <c r="L1355" s="1" t="s">
        <v>24</v>
      </c>
      <c r="M1355" s="1" t="s">
        <v>60</v>
      </c>
      <c r="N1355" s="1" t="s">
        <v>1235</v>
      </c>
      <c r="O1355" s="1" t="s">
        <v>1236</v>
      </c>
      <c r="P1355" s="1" t="s">
        <v>69</v>
      </c>
      <c r="Q1355" s="1" t="s">
        <v>1008</v>
      </c>
      <c r="R1355" s="24" t="s">
        <v>327</v>
      </c>
      <c r="S1355" s="45">
        <v>140271</v>
      </c>
      <c r="V1355" s="45" t="str">
        <f>IFERROR(IF(U1355-T1355 &lt;= 0, "", U1355-T1355), "")</f>
        <v/>
      </c>
      <c r="W1355" s="1" t="s">
        <v>333</v>
      </c>
      <c r="X1355" s="1" t="s">
        <v>155</v>
      </c>
      <c r="Y1355" s="162" t="s">
        <v>1897</v>
      </c>
      <c r="Z1355" s="269">
        <v>591.4</v>
      </c>
      <c r="AA1355" s="169">
        <f>Tabela13[[#This Row],[VALOR/UN]]*Tabela13[[#This Row],[QUAN]]</f>
        <v>591.4</v>
      </c>
      <c r="AB1355" s="251" t="str">
        <f>IFERROR(Tabela13[[#This Row],[TOTAL]]/Tabela13[[#This Row],[Km Rodado]],"")</f>
        <v/>
      </c>
    </row>
    <row r="1356" spans="1:28" hidden="1">
      <c r="A1356" s="30" t="s">
        <v>1908</v>
      </c>
      <c r="B1356" s="30"/>
      <c r="C1356" s="30" t="s">
        <v>1197</v>
      </c>
      <c r="D1356" s="53">
        <v>45525</v>
      </c>
      <c r="F1356" s="7" t="s">
        <v>11</v>
      </c>
      <c r="G1356" s="1" t="s">
        <v>58</v>
      </c>
      <c r="H1356" s="1" t="s">
        <v>1268</v>
      </c>
      <c r="I1356" s="351" t="s">
        <v>72</v>
      </c>
      <c r="J1356" s="1">
        <v>1</v>
      </c>
      <c r="K1356" s="1">
        <v>16</v>
      </c>
      <c r="L1356" s="1" t="s">
        <v>24</v>
      </c>
      <c r="M1356" s="1" t="s">
        <v>60</v>
      </c>
      <c r="N1356" s="1" t="s">
        <v>1235</v>
      </c>
      <c r="O1356" s="1" t="s">
        <v>1236</v>
      </c>
      <c r="P1356" s="1" t="s">
        <v>69</v>
      </c>
      <c r="Q1356" s="1" t="s">
        <v>1008</v>
      </c>
      <c r="R1356" s="24" t="s">
        <v>327</v>
      </c>
      <c r="S1356" s="45">
        <v>140271</v>
      </c>
      <c r="V1356" s="45" t="str">
        <f>IFERROR(IF(U1356-T1356 &lt;= 0, "", U1356-T1356), "")</f>
        <v/>
      </c>
      <c r="W1356" s="1" t="s">
        <v>333</v>
      </c>
      <c r="X1356" s="1" t="s">
        <v>155</v>
      </c>
      <c r="Y1356" s="162" t="s">
        <v>1897</v>
      </c>
      <c r="Z1356" s="269">
        <v>591.4</v>
      </c>
      <c r="AA1356" s="169">
        <f>Tabela13[[#This Row],[VALOR/UN]]*Tabela13[[#This Row],[QUAN]]</f>
        <v>591.4</v>
      </c>
      <c r="AB1356" s="251" t="str">
        <f>IFERROR(Tabela13[[#This Row],[TOTAL]]/Tabela13[[#This Row],[Km Rodado]],"")</f>
        <v/>
      </c>
    </row>
    <row r="1357" spans="1:28" hidden="1">
      <c r="A1357" s="30" t="s">
        <v>1896</v>
      </c>
      <c r="B1357" s="30"/>
      <c r="C1357" s="30" t="s">
        <v>1197</v>
      </c>
      <c r="D1357" s="53">
        <v>45525</v>
      </c>
      <c r="F1357" s="7" t="s">
        <v>11</v>
      </c>
      <c r="G1357" s="1" t="s">
        <v>58</v>
      </c>
      <c r="H1357" s="1" t="s">
        <v>1268</v>
      </c>
      <c r="I1357" s="351" t="s">
        <v>72</v>
      </c>
      <c r="J1357" s="1">
        <v>1</v>
      </c>
      <c r="K1357" s="1">
        <v>16</v>
      </c>
      <c r="L1357" s="1" t="s">
        <v>22</v>
      </c>
      <c r="M1357" s="1" t="s">
        <v>60</v>
      </c>
      <c r="N1357" s="1" t="s">
        <v>1235</v>
      </c>
      <c r="O1357" s="1" t="s">
        <v>1236</v>
      </c>
      <c r="P1357" s="1" t="s">
        <v>69</v>
      </c>
      <c r="Q1357" s="1" t="s">
        <v>1008</v>
      </c>
      <c r="R1357" s="24" t="s">
        <v>614</v>
      </c>
      <c r="S1357" s="45">
        <v>77705</v>
      </c>
      <c r="V1357" s="45" t="str">
        <f>IFERROR(IF(U1357-T1357 &lt;= 0, "", U1357-T1357), "")</f>
        <v/>
      </c>
      <c r="W1357" s="1" t="s">
        <v>333</v>
      </c>
      <c r="X1357" s="1" t="s">
        <v>155</v>
      </c>
      <c r="Y1357" s="162" t="s">
        <v>1897</v>
      </c>
      <c r="Z1357" s="269">
        <v>591.4</v>
      </c>
      <c r="AA1357" s="169">
        <f>Tabela13[[#This Row],[VALOR/UN]]*Tabela13[[#This Row],[QUAN]]</f>
        <v>591.4</v>
      </c>
      <c r="AB1357" s="251" t="str">
        <f>IFERROR(Tabela13[[#This Row],[TOTAL]]/Tabela13[[#This Row],[Km Rodado]],"")</f>
        <v/>
      </c>
    </row>
    <row r="1358" spans="1:28" hidden="1">
      <c r="A1358" s="30" t="s">
        <v>1909</v>
      </c>
      <c r="B1358" s="30"/>
      <c r="C1358" s="30" t="s">
        <v>1197</v>
      </c>
      <c r="D1358" s="53">
        <v>45525</v>
      </c>
      <c r="F1358" s="7" t="s">
        <v>11</v>
      </c>
      <c r="G1358" s="1" t="s">
        <v>58</v>
      </c>
      <c r="H1358" s="1" t="s">
        <v>1268</v>
      </c>
      <c r="I1358" s="351" t="s">
        <v>72</v>
      </c>
      <c r="J1358" s="1">
        <v>1</v>
      </c>
      <c r="K1358" s="1">
        <v>16</v>
      </c>
      <c r="L1358" s="1" t="s">
        <v>22</v>
      </c>
      <c r="M1358" s="1" t="s">
        <v>60</v>
      </c>
      <c r="N1358" s="1" t="s">
        <v>1235</v>
      </c>
      <c r="O1358" s="1" t="s">
        <v>1236</v>
      </c>
      <c r="P1358" s="1" t="s">
        <v>69</v>
      </c>
      <c r="Q1358" s="1" t="s">
        <v>1008</v>
      </c>
      <c r="R1358" s="24" t="s">
        <v>614</v>
      </c>
      <c r="S1358" s="45">
        <v>77705</v>
      </c>
      <c r="V1358" s="45" t="str">
        <f>IFERROR(IF(U1358-T1358 &lt;= 0, "", U1358-T1358), "")</f>
        <v/>
      </c>
      <c r="W1358" s="1" t="s">
        <v>333</v>
      </c>
      <c r="X1358" s="1" t="s">
        <v>155</v>
      </c>
      <c r="Y1358" s="162" t="s">
        <v>1897</v>
      </c>
      <c r="Z1358" s="269">
        <v>591.4</v>
      </c>
      <c r="AA1358" s="169">
        <f>Tabela13[[#This Row],[VALOR/UN]]*Tabela13[[#This Row],[QUAN]]</f>
        <v>591.4</v>
      </c>
      <c r="AB1358" s="251" t="str">
        <f>IFERROR(Tabela13[[#This Row],[TOTAL]]/Tabela13[[#This Row],[Km Rodado]],"")</f>
        <v/>
      </c>
    </row>
    <row r="1359" spans="1:28" hidden="1">
      <c r="A1359" s="30" t="s">
        <v>1910</v>
      </c>
      <c r="B1359" s="30"/>
      <c r="C1359" s="30" t="s">
        <v>1197</v>
      </c>
      <c r="D1359" s="53">
        <v>45525</v>
      </c>
      <c r="F1359" s="7" t="s">
        <v>11</v>
      </c>
      <c r="G1359" s="1" t="s">
        <v>58</v>
      </c>
      <c r="H1359" s="1" t="s">
        <v>1268</v>
      </c>
      <c r="I1359" s="351" t="s">
        <v>72</v>
      </c>
      <c r="J1359" s="1">
        <v>1</v>
      </c>
      <c r="K1359" s="1">
        <v>16</v>
      </c>
      <c r="L1359" s="1" t="s">
        <v>24</v>
      </c>
      <c r="M1359" s="1" t="s">
        <v>60</v>
      </c>
      <c r="N1359" s="1" t="s">
        <v>1235</v>
      </c>
      <c r="O1359" s="1" t="s">
        <v>1236</v>
      </c>
      <c r="P1359" s="1" t="s">
        <v>69</v>
      </c>
      <c r="Q1359" s="1" t="s">
        <v>1008</v>
      </c>
      <c r="R1359" s="24" t="s">
        <v>614</v>
      </c>
      <c r="S1359" s="45">
        <v>77705</v>
      </c>
      <c r="V1359" s="45" t="str">
        <f>IFERROR(IF(U1359-T1359 &lt;= 0, "", U1359-T1359), "")</f>
        <v/>
      </c>
      <c r="W1359" s="1" t="s">
        <v>333</v>
      </c>
      <c r="X1359" s="1" t="s">
        <v>155</v>
      </c>
      <c r="Y1359" s="162" t="s">
        <v>1897</v>
      </c>
      <c r="Z1359" s="269">
        <v>591.4</v>
      </c>
      <c r="AA1359" s="169">
        <f>Tabela13[[#This Row],[VALOR/UN]]*Tabela13[[#This Row],[QUAN]]</f>
        <v>591.4</v>
      </c>
      <c r="AB1359" s="251" t="str">
        <f>IFERROR(Tabela13[[#This Row],[TOTAL]]/Tabela13[[#This Row],[Km Rodado]],"")</f>
        <v/>
      </c>
    </row>
    <row r="1360" spans="1:28" hidden="1">
      <c r="A1360" s="30" t="s">
        <v>1911</v>
      </c>
      <c r="B1360" s="30"/>
      <c r="C1360" s="30" t="s">
        <v>1197</v>
      </c>
      <c r="D1360" s="53">
        <v>45525</v>
      </c>
      <c r="F1360" s="7" t="s">
        <v>11</v>
      </c>
      <c r="G1360" s="1" t="s">
        <v>58</v>
      </c>
      <c r="H1360" s="1" t="s">
        <v>1268</v>
      </c>
      <c r="I1360" s="351" t="s">
        <v>72</v>
      </c>
      <c r="J1360" s="1">
        <v>1</v>
      </c>
      <c r="K1360" s="1">
        <v>16</v>
      </c>
      <c r="L1360" s="1" t="s">
        <v>24</v>
      </c>
      <c r="M1360" s="1" t="s">
        <v>60</v>
      </c>
      <c r="N1360" s="1" t="s">
        <v>1235</v>
      </c>
      <c r="O1360" s="1" t="s">
        <v>1236</v>
      </c>
      <c r="P1360" s="1" t="s">
        <v>69</v>
      </c>
      <c r="Q1360" s="1" t="s">
        <v>1008</v>
      </c>
      <c r="R1360" s="24" t="s">
        <v>614</v>
      </c>
      <c r="S1360" s="45">
        <v>77705</v>
      </c>
      <c r="V1360" s="45" t="str">
        <f>IFERROR(IF(U1360-T1360 &lt;= 0, "", U1360-T1360), "")</f>
        <v/>
      </c>
      <c r="W1360" s="1" t="s">
        <v>333</v>
      </c>
      <c r="X1360" s="1" t="s">
        <v>155</v>
      </c>
      <c r="Y1360" s="162" t="s">
        <v>1897</v>
      </c>
      <c r="Z1360" s="269">
        <v>591.4</v>
      </c>
      <c r="AA1360" s="169">
        <f>Tabela13[[#This Row],[VALOR/UN]]*Tabela13[[#This Row],[QUAN]]</f>
        <v>591.4</v>
      </c>
      <c r="AB1360" s="251" t="str">
        <f>IFERROR(Tabela13[[#This Row],[TOTAL]]/Tabela13[[#This Row],[Km Rodado]],"")</f>
        <v/>
      </c>
    </row>
    <row r="1361" spans="1:28" hidden="1">
      <c r="A1361" s="30" t="s">
        <v>1912</v>
      </c>
      <c r="B1361" s="30"/>
      <c r="C1361" s="30" t="s">
        <v>1197</v>
      </c>
      <c r="D1361" s="53">
        <v>45525</v>
      </c>
      <c r="F1361" s="7" t="s">
        <v>11</v>
      </c>
      <c r="G1361" s="1" t="s">
        <v>58</v>
      </c>
      <c r="H1361" s="1" t="s">
        <v>1268</v>
      </c>
      <c r="I1361" s="351" t="s">
        <v>83</v>
      </c>
      <c r="J1361" s="1">
        <v>1</v>
      </c>
      <c r="K1361" s="1">
        <v>16</v>
      </c>
      <c r="L1361" s="1" t="s">
        <v>22</v>
      </c>
      <c r="M1361" s="1" t="s">
        <v>60</v>
      </c>
      <c r="N1361" s="1" t="s">
        <v>1235</v>
      </c>
      <c r="O1361" s="1" t="s">
        <v>1236</v>
      </c>
      <c r="P1361" s="1" t="s">
        <v>69</v>
      </c>
      <c r="Q1361" s="1" t="s">
        <v>1008</v>
      </c>
      <c r="R1361" s="24" t="s">
        <v>1523</v>
      </c>
      <c r="S1361" s="45">
        <v>86685</v>
      </c>
      <c r="V1361" s="45" t="str">
        <f>IFERROR(IF(U1361-T1361 &lt;= 0, "", U1361-T1361), "")</f>
        <v/>
      </c>
      <c r="W1361" s="1" t="s">
        <v>333</v>
      </c>
      <c r="X1361" s="1" t="s">
        <v>155</v>
      </c>
      <c r="Y1361" s="162" t="s">
        <v>1897</v>
      </c>
      <c r="Z1361" s="269">
        <v>591.4</v>
      </c>
      <c r="AA1361" s="169">
        <f>Tabela13[[#This Row],[VALOR/UN]]*Tabela13[[#This Row],[QUAN]]</f>
        <v>591.4</v>
      </c>
      <c r="AB1361" s="251" t="str">
        <f>IFERROR(Tabela13[[#This Row],[TOTAL]]/Tabela13[[#This Row],[Km Rodado]],"")</f>
        <v/>
      </c>
    </row>
    <row r="1362" spans="1:28" hidden="1">
      <c r="A1362" s="30" t="s">
        <v>1898</v>
      </c>
      <c r="B1362" s="30"/>
      <c r="C1362" s="30" t="s">
        <v>1197</v>
      </c>
      <c r="D1362" s="53">
        <v>45525</v>
      </c>
      <c r="F1362" s="7" t="s">
        <v>11</v>
      </c>
      <c r="G1362" s="1" t="s">
        <v>58</v>
      </c>
      <c r="H1362" s="1" t="s">
        <v>1268</v>
      </c>
      <c r="I1362" s="351" t="s">
        <v>83</v>
      </c>
      <c r="J1362" s="1">
        <v>1</v>
      </c>
      <c r="K1362" s="1">
        <v>16</v>
      </c>
      <c r="L1362" s="1" t="s">
        <v>22</v>
      </c>
      <c r="M1362" s="1" t="s">
        <v>60</v>
      </c>
      <c r="N1362" s="1" t="s">
        <v>1235</v>
      </c>
      <c r="O1362" s="1" t="s">
        <v>1236</v>
      </c>
      <c r="P1362" s="1" t="s">
        <v>69</v>
      </c>
      <c r="Q1362" s="1" t="s">
        <v>1008</v>
      </c>
      <c r="R1362" s="24" t="s">
        <v>1523</v>
      </c>
      <c r="S1362" s="45">
        <v>86685</v>
      </c>
      <c r="V1362" s="45" t="str">
        <f>IFERROR(IF(U1362-T1362 &lt;= 0, "", U1362-T1362), "")</f>
        <v/>
      </c>
      <c r="W1362" s="1" t="s">
        <v>333</v>
      </c>
      <c r="X1362" s="1" t="s">
        <v>155</v>
      </c>
      <c r="Y1362" s="162" t="s">
        <v>1897</v>
      </c>
      <c r="Z1362" s="269">
        <v>591.4</v>
      </c>
      <c r="AA1362" s="169">
        <f>Tabela13[[#This Row],[VALOR/UN]]*Tabela13[[#This Row],[QUAN]]</f>
        <v>591.4</v>
      </c>
      <c r="AB1362" s="251" t="str">
        <f>IFERROR(Tabela13[[#This Row],[TOTAL]]/Tabela13[[#This Row],[Km Rodado]],"")</f>
        <v/>
      </c>
    </row>
    <row r="1363" spans="1:28" hidden="1">
      <c r="A1363" s="30" t="s">
        <v>1913</v>
      </c>
      <c r="B1363" s="30"/>
      <c r="C1363" s="30" t="s">
        <v>1197</v>
      </c>
      <c r="D1363" s="53">
        <v>45525</v>
      </c>
      <c r="F1363" s="7" t="s">
        <v>11</v>
      </c>
      <c r="G1363" s="1" t="s">
        <v>58</v>
      </c>
      <c r="H1363" s="1" t="s">
        <v>1268</v>
      </c>
      <c r="I1363" s="351" t="s">
        <v>83</v>
      </c>
      <c r="J1363" s="1">
        <v>1</v>
      </c>
      <c r="K1363" s="1">
        <v>16</v>
      </c>
      <c r="L1363" s="1" t="s">
        <v>24</v>
      </c>
      <c r="M1363" s="1" t="s">
        <v>60</v>
      </c>
      <c r="N1363" s="1" t="s">
        <v>1235</v>
      </c>
      <c r="O1363" s="1" t="s">
        <v>1236</v>
      </c>
      <c r="P1363" s="1" t="s">
        <v>69</v>
      </c>
      <c r="Q1363" s="1" t="s">
        <v>1008</v>
      </c>
      <c r="R1363" s="24" t="s">
        <v>1523</v>
      </c>
      <c r="S1363" s="45">
        <v>86685</v>
      </c>
      <c r="V1363" s="45" t="str">
        <f>IFERROR(IF(U1363-T1363 &lt;= 0, "", U1363-T1363), "")</f>
        <v/>
      </c>
      <c r="W1363" s="1" t="s">
        <v>333</v>
      </c>
      <c r="X1363" s="1" t="s">
        <v>155</v>
      </c>
      <c r="Y1363" s="162" t="s">
        <v>1897</v>
      </c>
      <c r="Z1363" s="269">
        <v>591.4</v>
      </c>
      <c r="AA1363" s="169">
        <f>Tabela13[[#This Row],[VALOR/UN]]*Tabela13[[#This Row],[QUAN]]</f>
        <v>591.4</v>
      </c>
      <c r="AB1363" s="251" t="str">
        <f>IFERROR(Tabela13[[#This Row],[TOTAL]]/Tabela13[[#This Row],[Km Rodado]],"")</f>
        <v/>
      </c>
    </row>
    <row r="1364" spans="1:28" hidden="1">
      <c r="A1364" s="30" t="s">
        <v>1914</v>
      </c>
      <c r="B1364" s="30"/>
      <c r="C1364" s="30" t="s">
        <v>1197</v>
      </c>
      <c r="D1364" s="53">
        <v>45525</v>
      </c>
      <c r="F1364" s="7" t="s">
        <v>11</v>
      </c>
      <c r="G1364" s="1" t="s">
        <v>58</v>
      </c>
      <c r="H1364" s="1" t="s">
        <v>1268</v>
      </c>
      <c r="I1364" s="351" t="s">
        <v>83</v>
      </c>
      <c r="J1364" s="1">
        <v>1</v>
      </c>
      <c r="K1364" s="1">
        <v>16</v>
      </c>
      <c r="L1364" s="1" t="s">
        <v>24</v>
      </c>
      <c r="M1364" s="1" t="s">
        <v>60</v>
      </c>
      <c r="N1364" s="1" t="s">
        <v>1235</v>
      </c>
      <c r="O1364" s="1" t="s">
        <v>1236</v>
      </c>
      <c r="P1364" s="1" t="s">
        <v>69</v>
      </c>
      <c r="Q1364" s="1" t="s">
        <v>1008</v>
      </c>
      <c r="R1364" s="24" t="s">
        <v>1523</v>
      </c>
      <c r="S1364" s="45">
        <v>86685</v>
      </c>
      <c r="V1364" s="45" t="str">
        <f>IFERROR(IF(U1364-T1364 &lt;= 0, "", U1364-T1364), "")</f>
        <v/>
      </c>
      <c r="W1364" s="1" t="s">
        <v>333</v>
      </c>
      <c r="X1364" s="1" t="s">
        <v>155</v>
      </c>
      <c r="Y1364" s="162" t="s">
        <v>1897</v>
      </c>
      <c r="Z1364" s="269">
        <v>591.4</v>
      </c>
      <c r="AA1364" s="169">
        <f>Tabela13[[#This Row],[VALOR/UN]]*Tabela13[[#This Row],[QUAN]]</f>
        <v>591.4</v>
      </c>
      <c r="AB1364" s="251" t="str">
        <f>IFERROR(Tabela13[[#This Row],[TOTAL]]/Tabela13[[#This Row],[Km Rodado]],"")</f>
        <v/>
      </c>
    </row>
    <row r="1365" spans="1:28" hidden="1">
      <c r="A1365" s="30" t="s">
        <v>1915</v>
      </c>
      <c r="B1365" s="30"/>
      <c r="C1365" s="30" t="s">
        <v>1197</v>
      </c>
      <c r="D1365" s="53">
        <v>45525</v>
      </c>
      <c r="F1365" s="7" t="s">
        <v>11</v>
      </c>
      <c r="G1365" s="1" t="s">
        <v>58</v>
      </c>
      <c r="H1365" s="1" t="s">
        <v>1268</v>
      </c>
      <c r="I1365" s="351" t="s">
        <v>96</v>
      </c>
      <c r="J1365" s="1">
        <v>1</v>
      </c>
      <c r="K1365" s="1">
        <v>16</v>
      </c>
      <c r="L1365" s="1" t="s">
        <v>22</v>
      </c>
      <c r="M1365" s="1" t="s">
        <v>60</v>
      </c>
      <c r="N1365" s="1" t="s">
        <v>1235</v>
      </c>
      <c r="O1365" s="1" t="s">
        <v>1236</v>
      </c>
      <c r="P1365" s="1" t="s">
        <v>69</v>
      </c>
      <c r="Q1365" s="1" t="s">
        <v>1008</v>
      </c>
      <c r="R1365" s="24" t="s">
        <v>1501</v>
      </c>
      <c r="S1365" s="45">
        <v>75700</v>
      </c>
      <c r="V1365" s="45" t="str">
        <f>IFERROR(IF(U1365-T1365 &lt;= 0, "", U1365-T1365), "")</f>
        <v/>
      </c>
      <c r="W1365" s="1" t="s">
        <v>333</v>
      </c>
      <c r="X1365" s="1" t="s">
        <v>155</v>
      </c>
      <c r="Y1365" s="162" t="s">
        <v>1897</v>
      </c>
      <c r="Z1365" s="269">
        <v>591.4</v>
      </c>
      <c r="AA1365" s="169">
        <f>Tabela13[[#This Row],[VALOR/UN]]*Tabela13[[#This Row],[QUAN]]</f>
        <v>591.4</v>
      </c>
      <c r="AB1365" s="251" t="str">
        <f>IFERROR(Tabela13[[#This Row],[TOTAL]]/Tabela13[[#This Row],[Km Rodado]],"")</f>
        <v/>
      </c>
    </row>
    <row r="1366" spans="1:28" hidden="1">
      <c r="A1366" s="30" t="s">
        <v>1916</v>
      </c>
      <c r="B1366" s="30"/>
      <c r="C1366" s="30" t="s">
        <v>1197</v>
      </c>
      <c r="D1366" s="53">
        <v>45525</v>
      </c>
      <c r="F1366" s="7" t="s">
        <v>11</v>
      </c>
      <c r="G1366" s="1" t="s">
        <v>58</v>
      </c>
      <c r="H1366" s="1" t="s">
        <v>1268</v>
      </c>
      <c r="I1366" s="351" t="s">
        <v>96</v>
      </c>
      <c r="J1366" s="1">
        <v>1</v>
      </c>
      <c r="K1366" s="1">
        <v>16</v>
      </c>
      <c r="L1366" s="1" t="s">
        <v>22</v>
      </c>
      <c r="M1366" s="1" t="s">
        <v>60</v>
      </c>
      <c r="N1366" s="1" t="s">
        <v>1235</v>
      </c>
      <c r="O1366" s="1" t="s">
        <v>1236</v>
      </c>
      <c r="P1366" s="1" t="s">
        <v>69</v>
      </c>
      <c r="Q1366" s="1" t="s">
        <v>1008</v>
      </c>
      <c r="R1366" s="24" t="s">
        <v>1501</v>
      </c>
      <c r="S1366" s="45">
        <v>75700</v>
      </c>
      <c r="V1366" s="45" t="str">
        <f>IFERROR(IF(U1366-T1366 &lt;= 0, "", U1366-T1366), "")</f>
        <v/>
      </c>
      <c r="W1366" s="1" t="s">
        <v>333</v>
      </c>
      <c r="X1366" s="1" t="s">
        <v>155</v>
      </c>
      <c r="Y1366" s="162" t="s">
        <v>1897</v>
      </c>
      <c r="Z1366" s="269">
        <v>591.4</v>
      </c>
      <c r="AA1366" s="169">
        <f>Tabela13[[#This Row],[VALOR/UN]]*Tabela13[[#This Row],[QUAN]]</f>
        <v>591.4</v>
      </c>
      <c r="AB1366" s="251" t="str">
        <f>IFERROR(Tabela13[[#This Row],[TOTAL]]/Tabela13[[#This Row],[Km Rodado]],"")</f>
        <v/>
      </c>
    </row>
    <row r="1367" spans="1:28" hidden="1">
      <c r="A1367" s="30" t="s">
        <v>1917</v>
      </c>
      <c r="B1367" s="30"/>
      <c r="C1367" s="30" t="s">
        <v>1197</v>
      </c>
      <c r="D1367" s="53">
        <v>45525</v>
      </c>
      <c r="F1367" s="7" t="s">
        <v>11</v>
      </c>
      <c r="G1367" s="1" t="s">
        <v>58</v>
      </c>
      <c r="H1367" s="1" t="s">
        <v>1268</v>
      </c>
      <c r="I1367" s="351" t="s">
        <v>96</v>
      </c>
      <c r="J1367" s="1">
        <v>1</v>
      </c>
      <c r="K1367" s="1">
        <v>16</v>
      </c>
      <c r="L1367" s="1" t="s">
        <v>24</v>
      </c>
      <c r="M1367" s="1" t="s">
        <v>60</v>
      </c>
      <c r="N1367" s="1" t="s">
        <v>1235</v>
      </c>
      <c r="O1367" s="1" t="s">
        <v>1236</v>
      </c>
      <c r="P1367" s="1" t="s">
        <v>69</v>
      </c>
      <c r="Q1367" s="1" t="s">
        <v>1008</v>
      </c>
      <c r="R1367" s="24" t="s">
        <v>1501</v>
      </c>
      <c r="S1367" s="45">
        <v>75700</v>
      </c>
      <c r="T1367" s="45">
        <v>75780</v>
      </c>
      <c r="U1367" s="45">
        <v>103222</v>
      </c>
      <c r="V1367" s="45">
        <f>IFERROR(IF(U1367-T1367 &lt;= 0, "", U1367-T1367), "")</f>
        <v>27442</v>
      </c>
      <c r="W1367" s="1" t="s">
        <v>333</v>
      </c>
      <c r="X1367" s="1" t="s">
        <v>155</v>
      </c>
      <c r="Y1367" s="162" t="s">
        <v>1897</v>
      </c>
      <c r="Z1367" s="269">
        <v>591.4</v>
      </c>
      <c r="AA1367" s="169">
        <f>Tabela13[[#This Row],[VALOR/UN]]*Tabela13[[#This Row],[QUAN]]</f>
        <v>591.4</v>
      </c>
      <c r="AB1367" s="251">
        <f>IFERROR(Tabela13[[#This Row],[TOTAL]]/Tabela13[[#This Row],[Km Rodado]],"")</f>
        <v>2.1550907368267619E-2</v>
      </c>
    </row>
    <row r="1368" spans="1:28" hidden="1">
      <c r="A1368" s="30" t="s">
        <v>1918</v>
      </c>
      <c r="B1368" s="30"/>
      <c r="C1368" s="30" t="s">
        <v>1197</v>
      </c>
      <c r="D1368" s="53">
        <v>45525</v>
      </c>
      <c r="F1368" s="7" t="s">
        <v>11</v>
      </c>
      <c r="G1368" s="1" t="s">
        <v>58</v>
      </c>
      <c r="H1368" s="1" t="s">
        <v>1268</v>
      </c>
      <c r="I1368" s="351" t="s">
        <v>96</v>
      </c>
      <c r="J1368" s="1">
        <v>1</v>
      </c>
      <c r="K1368" s="1">
        <v>16</v>
      </c>
      <c r="L1368" s="1" t="s">
        <v>24</v>
      </c>
      <c r="M1368" s="1" t="s">
        <v>60</v>
      </c>
      <c r="N1368" s="1" t="s">
        <v>1235</v>
      </c>
      <c r="O1368" s="1" t="s">
        <v>1236</v>
      </c>
      <c r="P1368" s="1" t="s">
        <v>69</v>
      </c>
      <c r="Q1368" s="1" t="s">
        <v>1008</v>
      </c>
      <c r="R1368" s="24" t="s">
        <v>1501</v>
      </c>
      <c r="S1368" s="45">
        <v>75700</v>
      </c>
      <c r="T1368" s="45">
        <v>75780</v>
      </c>
      <c r="U1368" s="45">
        <v>103222</v>
      </c>
      <c r="V1368" s="45">
        <f>IFERROR(IF(U1368-T1368 &lt;= 0, "", U1368-T1368), "")</f>
        <v>27442</v>
      </c>
      <c r="W1368" s="1" t="s">
        <v>333</v>
      </c>
      <c r="X1368" s="1" t="s">
        <v>155</v>
      </c>
      <c r="Y1368" s="162" t="s">
        <v>1897</v>
      </c>
      <c r="Z1368" s="269">
        <v>591.4</v>
      </c>
      <c r="AA1368" s="169">
        <f>Tabela13[[#This Row],[VALOR/UN]]*Tabela13[[#This Row],[QUAN]]</f>
        <v>591.4</v>
      </c>
      <c r="AB1368" s="251">
        <f>IFERROR(Tabela13[[#This Row],[TOTAL]]/Tabela13[[#This Row],[Km Rodado]],"")</f>
        <v>2.1550907368267619E-2</v>
      </c>
    </row>
    <row r="1369" spans="1:28" hidden="1">
      <c r="A1369" s="30" t="s">
        <v>1919</v>
      </c>
      <c r="B1369" s="30"/>
      <c r="C1369" s="30" t="s">
        <v>1197</v>
      </c>
      <c r="D1369" s="53">
        <v>45526</v>
      </c>
      <c r="F1369" s="7" t="s">
        <v>11</v>
      </c>
      <c r="G1369" s="1" t="s">
        <v>58</v>
      </c>
      <c r="H1369" s="1" t="s">
        <v>12</v>
      </c>
      <c r="I1369" s="351" t="s">
        <v>99</v>
      </c>
      <c r="J1369" s="1">
        <v>1</v>
      </c>
      <c r="K1369" s="1">
        <v>15</v>
      </c>
      <c r="L1369" s="1" t="s">
        <v>22</v>
      </c>
      <c r="M1369" s="1" t="s">
        <v>75</v>
      </c>
      <c r="N1369" s="1" t="s">
        <v>1881</v>
      </c>
      <c r="O1369" s="1" t="s">
        <v>1882</v>
      </c>
      <c r="P1369" s="1" t="s">
        <v>69</v>
      </c>
      <c r="Q1369" s="1" t="s">
        <v>77</v>
      </c>
      <c r="R1369" s="24" t="s">
        <v>564</v>
      </c>
      <c r="S1369" s="45">
        <v>100300</v>
      </c>
      <c r="V1369" s="45" t="str">
        <f>IFERROR(IF(U1369-T1369 &lt;= 0, "", U1369-T1369), "")</f>
        <v/>
      </c>
      <c r="W1369" s="1" t="s">
        <v>333</v>
      </c>
      <c r="X1369" s="1" t="s">
        <v>92</v>
      </c>
      <c r="Y1369" s="162" t="s">
        <v>1883</v>
      </c>
      <c r="Z1369" s="269">
        <v>273</v>
      </c>
      <c r="AA1369" s="169">
        <f>Tabela13[[#This Row],[VALOR/UN]]*Tabela13[[#This Row],[QUAN]]</f>
        <v>273</v>
      </c>
      <c r="AB1369" s="251" t="str">
        <f>IFERROR(Tabela13[[#This Row],[TOTAL]]/Tabela13[[#This Row],[Km Rodado]],"")</f>
        <v/>
      </c>
    </row>
    <row r="1370" spans="1:28" hidden="1">
      <c r="A1370" s="30" t="s">
        <v>1920</v>
      </c>
      <c r="B1370" s="30"/>
      <c r="C1370" s="30" t="s">
        <v>1197</v>
      </c>
      <c r="D1370" s="53">
        <v>45526</v>
      </c>
      <c r="F1370" s="7" t="s">
        <v>11</v>
      </c>
      <c r="G1370" s="1" t="s">
        <v>58</v>
      </c>
      <c r="H1370" s="1" t="s">
        <v>12</v>
      </c>
      <c r="I1370" s="351" t="s">
        <v>99</v>
      </c>
      <c r="J1370" s="1">
        <v>1</v>
      </c>
      <c r="K1370" s="1">
        <v>15</v>
      </c>
      <c r="L1370" s="1" t="s">
        <v>22</v>
      </c>
      <c r="M1370" s="1" t="s">
        <v>75</v>
      </c>
      <c r="N1370" s="1" t="s">
        <v>1881</v>
      </c>
      <c r="O1370" s="1" t="s">
        <v>1882</v>
      </c>
      <c r="P1370" s="1" t="s">
        <v>69</v>
      </c>
      <c r="Q1370" s="1" t="s">
        <v>77</v>
      </c>
      <c r="R1370" s="24" t="s">
        <v>564</v>
      </c>
      <c r="S1370" s="45">
        <v>100300</v>
      </c>
      <c r="V1370" s="45" t="str">
        <f>IFERROR(IF(U1370-T1370 &lt;= 0, "", U1370-T1370), "")</f>
        <v/>
      </c>
      <c r="W1370" s="1" t="s">
        <v>333</v>
      </c>
      <c r="X1370" s="1" t="s">
        <v>92</v>
      </c>
      <c r="Y1370" s="162" t="s">
        <v>1883</v>
      </c>
      <c r="Z1370" s="269">
        <v>273</v>
      </c>
      <c r="AA1370" s="169">
        <f>Tabela13[[#This Row],[VALOR/UN]]*Tabela13[[#This Row],[QUAN]]</f>
        <v>273</v>
      </c>
      <c r="AB1370" s="251" t="str">
        <f>IFERROR(Tabela13[[#This Row],[TOTAL]]/Tabela13[[#This Row],[Km Rodado]],"")</f>
        <v/>
      </c>
    </row>
    <row r="1371" spans="1:28" hidden="1">
      <c r="A1371" s="30" t="s">
        <v>1921</v>
      </c>
      <c r="B1371" s="30"/>
      <c r="C1371" s="30" t="s">
        <v>1197</v>
      </c>
      <c r="D1371" s="53">
        <v>45526</v>
      </c>
      <c r="F1371" s="7" t="s">
        <v>11</v>
      </c>
      <c r="G1371" s="1" t="s">
        <v>58</v>
      </c>
      <c r="H1371" s="1" t="s">
        <v>12</v>
      </c>
      <c r="I1371" s="351" t="s">
        <v>111</v>
      </c>
      <c r="J1371" s="1">
        <v>1</v>
      </c>
      <c r="K1371" s="1">
        <v>15</v>
      </c>
      <c r="L1371" s="1" t="s">
        <v>22</v>
      </c>
      <c r="M1371" s="1" t="s">
        <v>75</v>
      </c>
      <c r="N1371" s="1" t="s">
        <v>1881</v>
      </c>
      <c r="O1371" s="1" t="s">
        <v>1882</v>
      </c>
      <c r="P1371" s="1" t="s">
        <v>69</v>
      </c>
      <c r="Q1371" s="1" t="s">
        <v>77</v>
      </c>
      <c r="R1371" s="24" t="s">
        <v>1922</v>
      </c>
      <c r="S1371" s="45">
        <v>107105</v>
      </c>
      <c r="V1371" s="45" t="str">
        <f>IFERROR(IF(U1371-T1371 &lt;= 0, "", U1371-T1371), "")</f>
        <v/>
      </c>
      <c r="W1371" s="1" t="s">
        <v>333</v>
      </c>
      <c r="X1371" s="1" t="s">
        <v>92</v>
      </c>
      <c r="Y1371" s="162" t="s">
        <v>1883</v>
      </c>
      <c r="Z1371" s="269">
        <v>273</v>
      </c>
      <c r="AA1371" s="169">
        <f>Tabela13[[#This Row],[VALOR/UN]]*Tabela13[[#This Row],[QUAN]]</f>
        <v>273</v>
      </c>
      <c r="AB1371" s="251" t="str">
        <f>IFERROR(Tabela13[[#This Row],[TOTAL]]/Tabela13[[#This Row],[Km Rodado]],"")</f>
        <v/>
      </c>
    </row>
    <row r="1372" spans="1:28" hidden="1">
      <c r="A1372" s="30" t="s">
        <v>1923</v>
      </c>
      <c r="B1372" s="30"/>
      <c r="C1372" s="30" t="s">
        <v>1197</v>
      </c>
      <c r="D1372" s="53">
        <v>45526</v>
      </c>
      <c r="F1372" s="7" t="s">
        <v>11</v>
      </c>
      <c r="G1372" s="1" t="s">
        <v>58</v>
      </c>
      <c r="H1372" s="1" t="s">
        <v>12</v>
      </c>
      <c r="I1372" s="351" t="s">
        <v>111</v>
      </c>
      <c r="J1372" s="1">
        <v>1</v>
      </c>
      <c r="K1372" s="1">
        <v>15</v>
      </c>
      <c r="L1372" s="1" t="s">
        <v>22</v>
      </c>
      <c r="M1372" s="1" t="s">
        <v>75</v>
      </c>
      <c r="N1372" s="1" t="s">
        <v>1881</v>
      </c>
      <c r="O1372" s="1" t="s">
        <v>1882</v>
      </c>
      <c r="P1372" s="1" t="s">
        <v>69</v>
      </c>
      <c r="Q1372" s="1" t="s">
        <v>77</v>
      </c>
      <c r="R1372" s="24" t="s">
        <v>1922</v>
      </c>
      <c r="S1372" s="45">
        <v>107105</v>
      </c>
      <c r="V1372" s="45" t="str">
        <f>IFERROR(IF(U1372-T1372 &lt;= 0, "", U1372-T1372), "")</f>
        <v/>
      </c>
      <c r="W1372" s="1" t="s">
        <v>333</v>
      </c>
      <c r="X1372" s="1" t="s">
        <v>92</v>
      </c>
      <c r="Y1372" s="162" t="s">
        <v>1883</v>
      </c>
      <c r="Z1372" s="269">
        <v>273</v>
      </c>
      <c r="AA1372" s="169">
        <f>Tabela13[[#This Row],[VALOR/UN]]*Tabela13[[#This Row],[QUAN]]</f>
        <v>273</v>
      </c>
      <c r="AB1372" s="251" t="str">
        <f>IFERROR(Tabela13[[#This Row],[TOTAL]]/Tabela13[[#This Row],[Km Rodado]],"")</f>
        <v/>
      </c>
    </row>
    <row r="1373" spans="1:28" hidden="1">
      <c r="A1373" s="30" t="s">
        <v>1924</v>
      </c>
      <c r="B1373" s="30"/>
      <c r="C1373" s="30" t="s">
        <v>1197</v>
      </c>
      <c r="D1373" s="53">
        <v>45526</v>
      </c>
      <c r="F1373" s="7" t="s">
        <v>11</v>
      </c>
      <c r="G1373" s="1" t="s">
        <v>58</v>
      </c>
      <c r="H1373" s="1" t="s">
        <v>12</v>
      </c>
      <c r="I1373" s="351" t="s">
        <v>111</v>
      </c>
      <c r="J1373" s="1">
        <v>1</v>
      </c>
      <c r="K1373" s="1">
        <v>15</v>
      </c>
      <c r="L1373" s="1" t="s">
        <v>24</v>
      </c>
      <c r="M1373" s="1" t="s">
        <v>75</v>
      </c>
      <c r="N1373" s="1" t="s">
        <v>1881</v>
      </c>
      <c r="O1373" s="1" t="s">
        <v>1882</v>
      </c>
      <c r="P1373" s="1" t="s">
        <v>69</v>
      </c>
      <c r="Q1373" s="1" t="s">
        <v>77</v>
      </c>
      <c r="R1373" s="24" t="s">
        <v>1922</v>
      </c>
      <c r="S1373" s="45">
        <v>107105</v>
      </c>
      <c r="V1373" s="45" t="str">
        <f>IFERROR(IF(U1373-T1373 &lt;= 0, "", U1373-T1373), "")</f>
        <v/>
      </c>
      <c r="W1373" s="1" t="s">
        <v>333</v>
      </c>
      <c r="X1373" s="1" t="s">
        <v>92</v>
      </c>
      <c r="Y1373" s="162" t="s">
        <v>1883</v>
      </c>
      <c r="Z1373" s="269">
        <v>273</v>
      </c>
      <c r="AA1373" s="169">
        <f>Tabela13[[#This Row],[VALOR/UN]]*Tabela13[[#This Row],[QUAN]]</f>
        <v>273</v>
      </c>
      <c r="AB1373" s="251" t="str">
        <f>IFERROR(Tabela13[[#This Row],[TOTAL]]/Tabela13[[#This Row],[Km Rodado]],"")</f>
        <v/>
      </c>
    </row>
    <row r="1374" spans="1:28" hidden="1">
      <c r="A1374" s="30" t="s">
        <v>1925</v>
      </c>
      <c r="B1374" s="30"/>
      <c r="C1374" s="30" t="s">
        <v>1197</v>
      </c>
      <c r="D1374" s="53">
        <v>45526</v>
      </c>
      <c r="F1374" s="7" t="s">
        <v>11</v>
      </c>
      <c r="G1374" s="1" t="s">
        <v>58</v>
      </c>
      <c r="H1374" s="1" t="s">
        <v>12</v>
      </c>
      <c r="I1374" s="351" t="s">
        <v>111</v>
      </c>
      <c r="J1374" s="1">
        <v>1</v>
      </c>
      <c r="K1374" s="1">
        <v>15</v>
      </c>
      <c r="L1374" s="1" t="s">
        <v>24</v>
      </c>
      <c r="M1374" s="1" t="s">
        <v>75</v>
      </c>
      <c r="N1374" s="1" t="s">
        <v>1881</v>
      </c>
      <c r="O1374" s="1" t="s">
        <v>1882</v>
      </c>
      <c r="P1374" s="1" t="s">
        <v>69</v>
      </c>
      <c r="Q1374" s="1" t="s">
        <v>77</v>
      </c>
      <c r="R1374" s="24" t="s">
        <v>1922</v>
      </c>
      <c r="S1374" s="45">
        <v>107105</v>
      </c>
      <c r="V1374" s="45" t="str">
        <f>IFERROR(IF(U1374-T1374 &lt;= 0, "", U1374-T1374), "")</f>
        <v/>
      </c>
      <c r="W1374" s="1" t="s">
        <v>333</v>
      </c>
      <c r="X1374" s="1" t="s">
        <v>92</v>
      </c>
      <c r="Y1374" s="162" t="s">
        <v>1883</v>
      </c>
      <c r="Z1374" s="269">
        <v>273</v>
      </c>
      <c r="AA1374" s="169">
        <f>Tabela13[[#This Row],[VALOR/UN]]*Tabela13[[#This Row],[QUAN]]</f>
        <v>273</v>
      </c>
      <c r="AB1374" s="251" t="str">
        <f>IFERROR(Tabela13[[#This Row],[TOTAL]]/Tabela13[[#This Row],[Km Rodado]],"")</f>
        <v/>
      </c>
    </row>
    <row r="1375" spans="1:28" hidden="1">
      <c r="A1375" s="30" t="s">
        <v>1926</v>
      </c>
      <c r="B1375" s="30"/>
      <c r="C1375" s="186" t="s">
        <v>1197</v>
      </c>
      <c r="D1375" s="53">
        <v>45527</v>
      </c>
      <c r="F1375" s="7" t="s">
        <v>11</v>
      </c>
      <c r="G1375" s="1" t="s">
        <v>58</v>
      </c>
      <c r="H1375" s="1" t="s">
        <v>1268</v>
      </c>
      <c r="I1375" s="351" t="s">
        <v>83</v>
      </c>
      <c r="J1375" s="1">
        <v>1</v>
      </c>
      <c r="K1375" s="1" t="s">
        <v>39</v>
      </c>
      <c r="L1375" s="1" t="s">
        <v>594</v>
      </c>
      <c r="M1375" s="1" t="s">
        <v>595</v>
      </c>
      <c r="N1375" s="1" t="s">
        <v>684</v>
      </c>
      <c r="O1375" s="153" t="s">
        <v>684</v>
      </c>
      <c r="P1375" s="1" t="s">
        <v>62</v>
      </c>
      <c r="Q1375" s="1" t="s">
        <v>597</v>
      </c>
      <c r="R1375" s="24" t="s">
        <v>1281</v>
      </c>
      <c r="S1375" s="45">
        <v>304279</v>
      </c>
      <c r="V1375" s="45" t="str">
        <f>IFERROR(IF(U1375-T1375 &lt;= 0, "", U1375-T1375), "")</f>
        <v/>
      </c>
      <c r="W1375" s="1" t="s">
        <v>333</v>
      </c>
      <c r="X1375" s="1" t="s">
        <v>599</v>
      </c>
      <c r="Y1375" s="162">
        <v>58640</v>
      </c>
      <c r="Z1375" s="269">
        <v>490</v>
      </c>
      <c r="AA1375" s="169">
        <f>Tabela13[[#This Row],[VALOR/UN]]*Tabela13[[#This Row],[QUAN]]</f>
        <v>490</v>
      </c>
      <c r="AB1375" s="251" t="str">
        <f>IFERROR(Tabela13[[#This Row],[TOTAL]]/Tabela13[[#This Row],[Km Rodado]],"")</f>
        <v/>
      </c>
    </row>
    <row r="1376" spans="1:28" hidden="1">
      <c r="A1376" s="30" t="s">
        <v>1927</v>
      </c>
      <c r="B1376" s="30"/>
      <c r="C1376" s="186" t="s">
        <v>1197</v>
      </c>
      <c r="D1376" s="53">
        <v>45527</v>
      </c>
      <c r="F1376" s="7" t="s">
        <v>11</v>
      </c>
      <c r="G1376" s="1" t="s">
        <v>58</v>
      </c>
      <c r="H1376" s="1" t="s">
        <v>1268</v>
      </c>
      <c r="I1376" s="351" t="s">
        <v>83</v>
      </c>
      <c r="J1376" s="1">
        <v>1</v>
      </c>
      <c r="K1376" s="1" t="s">
        <v>39</v>
      </c>
      <c r="L1376" s="1" t="s">
        <v>594</v>
      </c>
      <c r="M1376" s="1" t="s">
        <v>595</v>
      </c>
      <c r="N1376" s="1" t="s">
        <v>684</v>
      </c>
      <c r="O1376" s="153" t="s">
        <v>684</v>
      </c>
      <c r="P1376" s="1" t="s">
        <v>62</v>
      </c>
      <c r="Q1376" s="1" t="s">
        <v>597</v>
      </c>
      <c r="R1376" s="24" t="s">
        <v>1281</v>
      </c>
      <c r="S1376" s="45">
        <v>304280</v>
      </c>
      <c r="V1376" s="45" t="str">
        <f>IFERROR(IF(U1376-T1376 &lt;= 0, "", U1376-T1376), "")</f>
        <v/>
      </c>
      <c r="W1376" s="1" t="s">
        <v>333</v>
      </c>
      <c r="X1376" s="1" t="s">
        <v>599</v>
      </c>
      <c r="Y1376" s="162">
        <v>58640</v>
      </c>
      <c r="Z1376" s="269">
        <v>490</v>
      </c>
      <c r="AA1376" s="169">
        <f>Tabela13[[#This Row],[VALOR/UN]]*Tabela13[[#This Row],[QUAN]]</f>
        <v>490</v>
      </c>
      <c r="AB1376" s="251" t="str">
        <f>IFERROR(Tabela13[[#This Row],[TOTAL]]/Tabela13[[#This Row],[Km Rodado]],"")</f>
        <v/>
      </c>
    </row>
    <row r="1377" spans="1:28" hidden="1">
      <c r="A1377" s="30" t="s">
        <v>1299</v>
      </c>
      <c r="B1377" s="30"/>
      <c r="C1377" s="186" t="s">
        <v>1197</v>
      </c>
      <c r="D1377" s="53">
        <v>45527</v>
      </c>
      <c r="F1377" s="7" t="s">
        <v>11</v>
      </c>
      <c r="G1377" s="1" t="s">
        <v>58</v>
      </c>
      <c r="H1377" s="1" t="s">
        <v>1268</v>
      </c>
      <c r="I1377" s="351" t="s">
        <v>83</v>
      </c>
      <c r="J1377" s="1">
        <v>1</v>
      </c>
      <c r="K1377" s="1" t="s">
        <v>39</v>
      </c>
      <c r="L1377" s="1" t="s">
        <v>656</v>
      </c>
      <c r="M1377" s="1" t="s">
        <v>595</v>
      </c>
      <c r="N1377" s="1" t="s">
        <v>684</v>
      </c>
      <c r="O1377" s="153" t="s">
        <v>684</v>
      </c>
      <c r="P1377" s="1" t="s">
        <v>62</v>
      </c>
      <c r="Q1377" s="1" t="s">
        <v>597</v>
      </c>
      <c r="R1377" s="24" t="s">
        <v>1281</v>
      </c>
      <c r="S1377" s="45">
        <v>304281</v>
      </c>
      <c r="V1377" s="45" t="str">
        <f>IFERROR(IF(U1377-T1377 &lt;= 0, "", U1377-T1377), "")</f>
        <v/>
      </c>
      <c r="W1377" s="1" t="s">
        <v>333</v>
      </c>
      <c r="X1377" s="1" t="s">
        <v>599</v>
      </c>
      <c r="Y1377" s="162">
        <v>58640</v>
      </c>
      <c r="Z1377" s="269">
        <v>490</v>
      </c>
      <c r="AA1377" s="169">
        <f>Tabela13[[#This Row],[VALOR/UN]]*Tabela13[[#This Row],[QUAN]]</f>
        <v>490</v>
      </c>
      <c r="AB1377" s="251" t="str">
        <f>IFERROR(Tabela13[[#This Row],[TOTAL]]/Tabela13[[#This Row],[Km Rodado]],"")</f>
        <v/>
      </c>
    </row>
    <row r="1378" spans="1:28" hidden="1">
      <c r="A1378" s="30" t="s">
        <v>1928</v>
      </c>
      <c r="B1378" s="30"/>
      <c r="C1378" s="186" t="s">
        <v>1197</v>
      </c>
      <c r="D1378" s="53">
        <v>45527</v>
      </c>
      <c r="F1378" s="7" t="s">
        <v>11</v>
      </c>
      <c r="G1378" s="1" t="s">
        <v>58</v>
      </c>
      <c r="H1378" s="1" t="s">
        <v>1268</v>
      </c>
      <c r="I1378" s="351" t="s">
        <v>83</v>
      </c>
      <c r="J1378" s="1">
        <v>1</v>
      </c>
      <c r="K1378" s="1" t="s">
        <v>39</v>
      </c>
      <c r="L1378" s="1" t="s">
        <v>656</v>
      </c>
      <c r="M1378" s="1" t="s">
        <v>595</v>
      </c>
      <c r="N1378" s="1" t="s">
        <v>684</v>
      </c>
      <c r="O1378" s="153" t="s">
        <v>684</v>
      </c>
      <c r="P1378" s="1" t="s">
        <v>62</v>
      </c>
      <c r="Q1378" s="1" t="s">
        <v>597</v>
      </c>
      <c r="R1378" s="24" t="s">
        <v>1281</v>
      </c>
      <c r="S1378" s="45">
        <v>304282</v>
      </c>
      <c r="V1378" s="45" t="str">
        <f>IFERROR(IF(U1378-T1378 &lt;= 0, "", U1378-T1378), "")</f>
        <v/>
      </c>
      <c r="W1378" s="1" t="s">
        <v>333</v>
      </c>
      <c r="X1378" s="1" t="s">
        <v>599</v>
      </c>
      <c r="Y1378" s="162" t="s">
        <v>1929</v>
      </c>
      <c r="Z1378" s="269">
        <v>550</v>
      </c>
      <c r="AA1378" s="169">
        <f>Tabela13[[#This Row],[VALOR/UN]]*Tabela13[[#This Row],[QUAN]]</f>
        <v>550</v>
      </c>
      <c r="AB1378" s="251" t="str">
        <f>IFERROR(Tabela13[[#This Row],[TOTAL]]/Tabela13[[#This Row],[Km Rodado]],"")</f>
        <v/>
      </c>
    </row>
    <row r="1379" spans="1:28" hidden="1">
      <c r="A1379" s="30" t="s">
        <v>1930</v>
      </c>
      <c r="B1379" s="30"/>
      <c r="C1379" s="186" t="s">
        <v>1197</v>
      </c>
      <c r="D1379" s="53">
        <v>45527</v>
      </c>
      <c r="F1379" s="7" t="s">
        <v>11</v>
      </c>
      <c r="G1379" s="1" t="s">
        <v>58</v>
      </c>
      <c r="H1379" s="1" t="s">
        <v>1268</v>
      </c>
      <c r="I1379" s="351" t="s">
        <v>83</v>
      </c>
      <c r="J1379" s="1">
        <v>1</v>
      </c>
      <c r="K1379" s="1" t="s">
        <v>39</v>
      </c>
      <c r="L1379" s="1" t="s">
        <v>22</v>
      </c>
      <c r="M1379" s="1" t="s">
        <v>595</v>
      </c>
      <c r="N1379" s="1" t="s">
        <v>787</v>
      </c>
      <c r="O1379" s="153" t="s">
        <v>1931</v>
      </c>
      <c r="P1379" s="1" t="s">
        <v>62</v>
      </c>
      <c r="Q1379" s="1" t="s">
        <v>597</v>
      </c>
      <c r="R1379" s="24" t="s">
        <v>1281</v>
      </c>
      <c r="S1379" s="45">
        <v>304282</v>
      </c>
      <c r="V1379" s="45" t="str">
        <f>IFERROR(IF(U1379-T1379 &lt;= 0, "", U1379-T1379), "")</f>
        <v/>
      </c>
      <c r="W1379" s="1" t="s">
        <v>333</v>
      </c>
      <c r="X1379" s="1" t="s">
        <v>155</v>
      </c>
      <c r="Y1379" s="162" t="s">
        <v>1932</v>
      </c>
      <c r="Z1379" s="269">
        <v>550</v>
      </c>
      <c r="AA1379" s="169">
        <v>550</v>
      </c>
      <c r="AB1379" s="251" t="str">
        <f>IFERROR(Tabela13[[#This Row],[TOTAL]]/Tabela13[[#This Row],[Km Rodado]],"")</f>
        <v/>
      </c>
    </row>
    <row r="1380" spans="1:28" hidden="1">
      <c r="A1380" s="30" t="s">
        <v>1933</v>
      </c>
      <c r="B1380" s="30"/>
      <c r="C1380" s="186" t="s">
        <v>1197</v>
      </c>
      <c r="D1380" s="53">
        <v>45527</v>
      </c>
      <c r="F1380" s="7" t="s">
        <v>11</v>
      </c>
      <c r="G1380" s="1" t="s">
        <v>58</v>
      </c>
      <c r="H1380" s="1" t="s">
        <v>1268</v>
      </c>
      <c r="I1380" s="351" t="s">
        <v>83</v>
      </c>
      <c r="J1380" s="1">
        <v>1</v>
      </c>
      <c r="K1380" s="1" t="s">
        <v>39</v>
      </c>
      <c r="L1380" s="1" t="s">
        <v>22</v>
      </c>
      <c r="M1380" s="1" t="s">
        <v>595</v>
      </c>
      <c r="N1380" s="1" t="s">
        <v>787</v>
      </c>
      <c r="O1380" s="153" t="s">
        <v>1931</v>
      </c>
      <c r="P1380" s="1" t="s">
        <v>62</v>
      </c>
      <c r="Q1380" s="1" t="s">
        <v>597</v>
      </c>
      <c r="R1380" s="24" t="s">
        <v>1281</v>
      </c>
      <c r="S1380" s="45">
        <v>304282</v>
      </c>
      <c r="V1380" s="45" t="str">
        <f>IFERROR(IF(U1380-T1380 &lt;= 0, "", U1380-T1380), "")</f>
        <v/>
      </c>
      <c r="W1380" s="1" t="s">
        <v>333</v>
      </c>
      <c r="X1380" s="1" t="s">
        <v>155</v>
      </c>
      <c r="Y1380" s="162" t="s">
        <v>1932</v>
      </c>
      <c r="Z1380" s="269">
        <v>550</v>
      </c>
      <c r="AA1380" s="169">
        <f>Tabela13[[#This Row],[VALOR/UN]]*Tabela13[[#This Row],[QUAN]]</f>
        <v>550</v>
      </c>
      <c r="AB1380" s="251" t="str">
        <f>IFERROR(Tabela13[[#This Row],[TOTAL]]/Tabela13[[#This Row],[Km Rodado]],"")</f>
        <v/>
      </c>
    </row>
    <row r="1381" spans="1:28" hidden="1">
      <c r="A1381" s="30" t="s">
        <v>1934</v>
      </c>
      <c r="B1381" s="30" t="s">
        <v>1935</v>
      </c>
      <c r="C1381" s="186" t="s">
        <v>1197</v>
      </c>
      <c r="D1381" s="53">
        <v>45527</v>
      </c>
      <c r="E1381" s="53">
        <v>45590</v>
      </c>
      <c r="F1381" s="7" t="s">
        <v>11</v>
      </c>
      <c r="G1381" s="1" t="s">
        <v>58</v>
      </c>
      <c r="H1381" s="1" t="s">
        <v>1268</v>
      </c>
      <c r="I1381" s="351" t="s">
        <v>104</v>
      </c>
      <c r="J1381" s="1">
        <v>1</v>
      </c>
      <c r="K1381" s="1">
        <v>16</v>
      </c>
      <c r="M1381" s="1" t="s">
        <v>143</v>
      </c>
      <c r="N1381" s="1" t="s">
        <v>134</v>
      </c>
      <c r="O1381" s="1" t="s">
        <v>135</v>
      </c>
      <c r="P1381" s="1" t="s">
        <v>69</v>
      </c>
      <c r="Q1381" s="1" t="s">
        <v>144</v>
      </c>
      <c r="R1381" s="24" t="s">
        <v>491</v>
      </c>
      <c r="S1381" s="45">
        <v>147500</v>
      </c>
      <c r="V1381" s="45" t="str">
        <f>IFERROR(IF(U1381-T1381 &lt;= 0, "", U1381-T1381), "")</f>
        <v/>
      </c>
      <c r="W1381" s="1" t="s">
        <v>333</v>
      </c>
      <c r="X1381" s="1" t="s">
        <v>155</v>
      </c>
      <c r="Y1381" s="162">
        <v>2614</v>
      </c>
      <c r="Z1381" s="269">
        <v>574.95000000000005</v>
      </c>
      <c r="AA1381" s="169">
        <f>Tabela13[[#This Row],[VALOR/UN]]*Tabela13[[#This Row],[QUAN]]</f>
        <v>574.95000000000005</v>
      </c>
      <c r="AB1381" s="251" t="str">
        <f>IFERROR(Tabela13[[#This Row],[TOTAL]]/Tabela13[[#This Row],[Km Rodado]],"")</f>
        <v/>
      </c>
    </row>
    <row r="1382" spans="1:28" hidden="1">
      <c r="A1382" s="30" t="s">
        <v>1936</v>
      </c>
      <c r="B1382" s="30" t="s">
        <v>1935</v>
      </c>
      <c r="C1382" s="186" t="s">
        <v>1197</v>
      </c>
      <c r="D1382" s="53">
        <v>45527</v>
      </c>
      <c r="E1382" s="53">
        <v>45590</v>
      </c>
      <c r="F1382" s="7" t="s">
        <v>11</v>
      </c>
      <c r="G1382" s="1" t="s">
        <v>58</v>
      </c>
      <c r="H1382" s="1" t="s">
        <v>1268</v>
      </c>
      <c r="I1382" s="351" t="s">
        <v>104</v>
      </c>
      <c r="J1382" s="1">
        <v>1</v>
      </c>
      <c r="K1382" s="1">
        <v>16</v>
      </c>
      <c r="M1382" s="1" t="s">
        <v>143</v>
      </c>
      <c r="N1382" s="1" t="s">
        <v>134</v>
      </c>
      <c r="O1382" s="1" t="s">
        <v>135</v>
      </c>
      <c r="P1382" s="1" t="s">
        <v>69</v>
      </c>
      <c r="Q1382" s="1" t="s">
        <v>144</v>
      </c>
      <c r="R1382" s="24" t="s">
        <v>491</v>
      </c>
      <c r="S1382" s="45">
        <v>147500</v>
      </c>
      <c r="V1382" s="45" t="str">
        <f>IFERROR(IF(U1382-T1382 &lt;= 0, "", U1382-T1382), "")</f>
        <v/>
      </c>
      <c r="W1382" s="1" t="s">
        <v>333</v>
      </c>
      <c r="X1382" s="1" t="s">
        <v>155</v>
      </c>
      <c r="Y1382" s="162">
        <v>2614</v>
      </c>
      <c r="Z1382" s="269">
        <v>574.95000000000005</v>
      </c>
      <c r="AA1382" s="169">
        <f>Tabela13[[#This Row],[VALOR/UN]]*Tabela13[[#This Row],[QUAN]]</f>
        <v>574.95000000000005</v>
      </c>
      <c r="AB1382" s="251" t="str">
        <f>IFERROR(Tabela13[[#This Row],[TOTAL]]/Tabela13[[#This Row],[Km Rodado]],"")</f>
        <v/>
      </c>
    </row>
    <row r="1383" spans="1:28" hidden="1">
      <c r="A1383" s="30" t="s">
        <v>1937</v>
      </c>
      <c r="B1383" s="30"/>
      <c r="C1383" s="30" t="s">
        <v>1197</v>
      </c>
      <c r="D1383" s="53">
        <v>45527</v>
      </c>
      <c r="F1383" s="7" t="s">
        <v>11</v>
      </c>
      <c r="G1383" s="1" t="s">
        <v>58</v>
      </c>
      <c r="H1383" s="1" t="s">
        <v>1268</v>
      </c>
      <c r="I1383" s="351" t="s">
        <v>80</v>
      </c>
      <c r="J1383" s="1">
        <v>1</v>
      </c>
      <c r="K1383" s="1">
        <v>16</v>
      </c>
      <c r="L1383" s="1" t="s">
        <v>22</v>
      </c>
      <c r="M1383" s="1" t="s">
        <v>60</v>
      </c>
      <c r="N1383" s="1" t="s">
        <v>1235</v>
      </c>
      <c r="O1383" s="1" t="s">
        <v>1236</v>
      </c>
      <c r="P1383" s="1" t="s">
        <v>69</v>
      </c>
      <c r="Q1383" s="1" t="s">
        <v>1008</v>
      </c>
      <c r="R1383" s="24" t="s">
        <v>157</v>
      </c>
      <c r="S1383" s="45">
        <v>135124</v>
      </c>
      <c r="T1383" s="45">
        <v>135124</v>
      </c>
      <c r="V1383" s="45" t="str">
        <f>IFERROR(IF(U1383-T1383 &lt;= 0, "", U1383-T1383), "")</f>
        <v/>
      </c>
      <c r="W1383" s="1" t="s">
        <v>333</v>
      </c>
      <c r="X1383" s="1" t="s">
        <v>155</v>
      </c>
      <c r="Y1383" s="162" t="s">
        <v>1938</v>
      </c>
      <c r="Z1383" s="269">
        <v>521.66</v>
      </c>
      <c r="AA1383" s="169">
        <f>Tabela13[[#This Row],[VALOR/UN]]*Tabela13[[#This Row],[QUAN]]</f>
        <v>521.66</v>
      </c>
      <c r="AB1383" s="251" t="str">
        <f>IFERROR(Tabela13[[#This Row],[TOTAL]]/Tabela13[[#This Row],[Km Rodado]],"")</f>
        <v/>
      </c>
    </row>
    <row r="1384" spans="1:28" hidden="1">
      <c r="A1384" s="30" t="s">
        <v>1939</v>
      </c>
      <c r="B1384" s="30"/>
      <c r="C1384" s="30" t="s">
        <v>1197</v>
      </c>
      <c r="D1384" s="53">
        <v>45527</v>
      </c>
      <c r="F1384" s="7" t="s">
        <v>11</v>
      </c>
      <c r="G1384" s="1" t="s">
        <v>58</v>
      </c>
      <c r="H1384" s="1" t="s">
        <v>1268</v>
      </c>
      <c r="I1384" s="351" t="s">
        <v>80</v>
      </c>
      <c r="J1384" s="1">
        <v>1</v>
      </c>
      <c r="K1384" s="1">
        <v>16</v>
      </c>
      <c r="L1384" s="1" t="s">
        <v>22</v>
      </c>
      <c r="M1384" s="1" t="s">
        <v>60</v>
      </c>
      <c r="N1384" s="1" t="s">
        <v>1235</v>
      </c>
      <c r="O1384" s="1" t="s">
        <v>1236</v>
      </c>
      <c r="P1384" s="1" t="s">
        <v>69</v>
      </c>
      <c r="Q1384" s="1" t="s">
        <v>1008</v>
      </c>
      <c r="R1384" s="24" t="s">
        <v>157</v>
      </c>
      <c r="S1384" s="45">
        <v>135124</v>
      </c>
      <c r="T1384" s="45">
        <v>135124</v>
      </c>
      <c r="V1384" s="45" t="str">
        <f>IFERROR(IF(U1384-T1384 &lt;= 0, "", U1384-T1384), "")</f>
        <v/>
      </c>
      <c r="W1384" s="1" t="s">
        <v>333</v>
      </c>
      <c r="X1384" s="1" t="s">
        <v>155</v>
      </c>
      <c r="Y1384" s="162" t="s">
        <v>1938</v>
      </c>
      <c r="Z1384" s="269">
        <v>521.66</v>
      </c>
      <c r="AA1384" s="169">
        <f>Tabela13[[#This Row],[VALOR/UN]]*Tabela13[[#This Row],[QUAN]]</f>
        <v>521.66</v>
      </c>
      <c r="AB1384" s="251" t="str">
        <f>IFERROR(Tabela13[[#This Row],[TOTAL]]/Tabela13[[#This Row],[Km Rodado]],"")</f>
        <v/>
      </c>
    </row>
    <row r="1385" spans="1:28" hidden="1">
      <c r="A1385" s="30" t="s">
        <v>1940</v>
      </c>
      <c r="B1385" s="30"/>
      <c r="C1385" s="30" t="s">
        <v>1197</v>
      </c>
      <c r="D1385" s="53">
        <v>45527</v>
      </c>
      <c r="F1385" s="7" t="s">
        <v>11</v>
      </c>
      <c r="G1385" s="1" t="s">
        <v>58</v>
      </c>
      <c r="H1385" s="1" t="s">
        <v>1268</v>
      </c>
      <c r="I1385" s="351" t="s">
        <v>83</v>
      </c>
      <c r="J1385" s="1">
        <v>1</v>
      </c>
      <c r="K1385" s="1" t="s">
        <v>7</v>
      </c>
      <c r="L1385" s="1" t="s">
        <v>22</v>
      </c>
      <c r="M1385" s="1" t="s">
        <v>133</v>
      </c>
      <c r="N1385" s="1" t="s">
        <v>787</v>
      </c>
      <c r="O1385" s="153" t="s">
        <v>1931</v>
      </c>
      <c r="P1385" s="153" t="s">
        <v>69</v>
      </c>
      <c r="Q1385" s="1" t="s">
        <v>636</v>
      </c>
      <c r="R1385" s="24" t="s">
        <v>738</v>
      </c>
      <c r="S1385" s="45">
        <v>193940</v>
      </c>
      <c r="V1385" s="45" t="str">
        <f>IFERROR(IF(U1385-T1385 &lt;= 0, "", U1385-T1385), "")</f>
        <v/>
      </c>
      <c r="W1385" s="1" t="s">
        <v>333</v>
      </c>
      <c r="X1385" s="1" t="s">
        <v>155</v>
      </c>
      <c r="Y1385" s="162">
        <v>2640</v>
      </c>
      <c r="Z1385" s="269">
        <v>698.31</v>
      </c>
      <c r="AA1385" s="169">
        <f>Tabela13[[#This Row],[VALOR/UN]]*Tabela13[[#This Row],[QUAN]]</f>
        <v>698.31</v>
      </c>
      <c r="AB1385" s="251" t="str">
        <f>IFERROR(Tabela13[[#This Row],[TOTAL]]/Tabela13[[#This Row],[Km Rodado]],"")</f>
        <v/>
      </c>
    </row>
    <row r="1386" spans="1:28" hidden="1">
      <c r="A1386" s="30" t="s">
        <v>1941</v>
      </c>
      <c r="B1386" s="30"/>
      <c r="C1386" s="30" t="s">
        <v>1197</v>
      </c>
      <c r="D1386" s="53">
        <v>45527</v>
      </c>
      <c r="F1386" s="7" t="s">
        <v>11</v>
      </c>
      <c r="G1386" s="1" t="s">
        <v>58</v>
      </c>
      <c r="H1386" s="1" t="s">
        <v>1268</v>
      </c>
      <c r="I1386" s="351" t="s">
        <v>83</v>
      </c>
      <c r="J1386" s="1">
        <v>1</v>
      </c>
      <c r="K1386" s="1" t="s">
        <v>7</v>
      </c>
      <c r="L1386" s="1" t="s">
        <v>22</v>
      </c>
      <c r="M1386" s="1" t="s">
        <v>133</v>
      </c>
      <c r="N1386" s="1" t="s">
        <v>787</v>
      </c>
      <c r="O1386" s="153" t="s">
        <v>1931</v>
      </c>
      <c r="P1386" s="153" t="s">
        <v>69</v>
      </c>
      <c r="Q1386" s="1" t="s">
        <v>636</v>
      </c>
      <c r="R1386" s="24" t="s">
        <v>738</v>
      </c>
      <c r="S1386" s="45">
        <v>193940</v>
      </c>
      <c r="V1386" s="45" t="str">
        <f>IFERROR(IF(U1386-T1386 &lt;= 0, "", U1386-T1386), "")</f>
        <v/>
      </c>
      <c r="W1386" s="1" t="s">
        <v>333</v>
      </c>
      <c r="X1386" s="1" t="s">
        <v>155</v>
      </c>
      <c r="Y1386" s="162">
        <v>2640</v>
      </c>
      <c r="Z1386" s="269">
        <v>699.31</v>
      </c>
      <c r="AA1386" s="169">
        <f>Tabela13[[#This Row],[VALOR/UN]]*Tabela13[[#This Row],[QUAN]]</f>
        <v>699.31</v>
      </c>
      <c r="AB1386" s="251" t="str">
        <f>IFERROR(Tabela13[[#This Row],[TOTAL]]/Tabela13[[#This Row],[Km Rodado]],"")</f>
        <v/>
      </c>
    </row>
    <row r="1387" spans="1:28" hidden="1">
      <c r="A1387" s="30" t="s">
        <v>1942</v>
      </c>
      <c r="B1387" s="30" t="s">
        <v>884</v>
      </c>
      <c r="C1387" s="30" t="s">
        <v>1197</v>
      </c>
      <c r="D1387" s="53">
        <v>45527</v>
      </c>
      <c r="E1387" s="53">
        <v>45527</v>
      </c>
      <c r="F1387" s="7" t="s">
        <v>11</v>
      </c>
      <c r="G1387" s="1" t="s">
        <v>58</v>
      </c>
      <c r="H1387" s="1" t="s">
        <v>1268</v>
      </c>
      <c r="I1387" s="351" t="s">
        <v>80</v>
      </c>
      <c r="J1387" s="1">
        <v>1</v>
      </c>
      <c r="K1387" s="1" t="s">
        <v>39</v>
      </c>
      <c r="L1387" s="1" t="s">
        <v>24</v>
      </c>
      <c r="M1387" s="1" t="s">
        <v>595</v>
      </c>
      <c r="N1387" s="1" t="s">
        <v>604</v>
      </c>
      <c r="O1387" s="153" t="s">
        <v>1943</v>
      </c>
      <c r="P1387" s="1" t="s">
        <v>62</v>
      </c>
      <c r="Q1387" s="1" t="s">
        <v>1241</v>
      </c>
      <c r="R1387" s="24" t="s">
        <v>1519</v>
      </c>
      <c r="S1387" s="45">
        <v>254834</v>
      </c>
      <c r="T1387" s="45">
        <v>254834</v>
      </c>
      <c r="U1387" s="45">
        <v>277411</v>
      </c>
      <c r="V1387" s="45">
        <f>IFERROR(IF(U1387-T1387 &lt;= 0, "", U1387-T1387), "")</f>
        <v>22577</v>
      </c>
      <c r="W1387" s="1" t="s">
        <v>333</v>
      </c>
      <c r="X1387" s="1" t="s">
        <v>58</v>
      </c>
      <c r="Y1387" s="258" t="s">
        <v>151</v>
      </c>
      <c r="Z1387" s="169">
        <v>0</v>
      </c>
      <c r="AA1387" s="169">
        <f>Tabela13[[#This Row],[VALOR/UN]]*Tabela13[[#This Row],[QUAN]]</f>
        <v>0</v>
      </c>
      <c r="AB1387" s="251">
        <f>IFERROR(Tabela13[[#This Row],[TOTAL]]/Tabela13[[#This Row],[Km Rodado]],"")</f>
        <v>0</v>
      </c>
    </row>
    <row r="1388" spans="1:28" hidden="1">
      <c r="A1388" s="30" t="s">
        <v>1944</v>
      </c>
      <c r="B1388" s="30" t="s">
        <v>858</v>
      </c>
      <c r="C1388" s="30" t="s">
        <v>1197</v>
      </c>
      <c r="D1388" s="53">
        <v>45527</v>
      </c>
      <c r="E1388" s="53">
        <v>45527</v>
      </c>
      <c r="F1388" s="7" t="s">
        <v>11</v>
      </c>
      <c r="G1388" s="1" t="s">
        <v>58</v>
      </c>
      <c r="H1388" s="1" t="s">
        <v>1268</v>
      </c>
      <c r="I1388" s="351" t="s">
        <v>80</v>
      </c>
      <c r="J1388" s="1">
        <v>1</v>
      </c>
      <c r="K1388" s="1" t="s">
        <v>39</v>
      </c>
      <c r="L1388" s="1" t="s">
        <v>24</v>
      </c>
      <c r="M1388" s="1" t="s">
        <v>595</v>
      </c>
      <c r="N1388" s="1" t="s">
        <v>604</v>
      </c>
      <c r="O1388" s="153" t="s">
        <v>1943</v>
      </c>
      <c r="P1388" s="1" t="s">
        <v>62</v>
      </c>
      <c r="Q1388" s="1" t="s">
        <v>1241</v>
      </c>
      <c r="R1388" s="24" t="s">
        <v>1519</v>
      </c>
      <c r="S1388" s="182">
        <v>254834</v>
      </c>
      <c r="T1388" s="45">
        <v>254834</v>
      </c>
      <c r="U1388" s="45">
        <v>277411</v>
      </c>
      <c r="V1388" s="45">
        <f>IFERROR(IF(U1388-T1388 &lt;= 0, "", U1388-T1388), "")</f>
        <v>22577</v>
      </c>
      <c r="W1388" s="1" t="s">
        <v>333</v>
      </c>
      <c r="X1388" s="1" t="s">
        <v>58</v>
      </c>
      <c r="Y1388" s="258" t="s">
        <v>151</v>
      </c>
      <c r="Z1388" s="169">
        <v>0</v>
      </c>
      <c r="AA1388" s="169">
        <f>Tabela13[[#This Row],[VALOR/UN]]*Tabela13[[#This Row],[QUAN]]</f>
        <v>0</v>
      </c>
      <c r="AB1388" s="251">
        <f>IFERROR(Tabela13[[#This Row],[TOTAL]]/Tabela13[[#This Row],[Km Rodado]],"")</f>
        <v>0</v>
      </c>
    </row>
    <row r="1389" spans="1:28" hidden="1">
      <c r="A1389" s="30" t="s">
        <v>1945</v>
      </c>
      <c r="B1389" s="30" t="s">
        <v>1935</v>
      </c>
      <c r="C1389" s="186" t="s">
        <v>1197</v>
      </c>
      <c r="D1389" s="53">
        <v>45530</v>
      </c>
      <c r="E1389" s="53">
        <v>45527</v>
      </c>
      <c r="F1389" s="7" t="s">
        <v>11</v>
      </c>
      <c r="G1389" s="1" t="s">
        <v>58</v>
      </c>
      <c r="H1389" s="1" t="s">
        <v>1268</v>
      </c>
      <c r="I1389" s="351" t="s">
        <v>104</v>
      </c>
      <c r="J1389" s="1">
        <v>1</v>
      </c>
      <c r="K1389" s="1">
        <v>16</v>
      </c>
      <c r="L1389" s="1" t="s">
        <v>22</v>
      </c>
      <c r="M1389" s="1" t="s">
        <v>143</v>
      </c>
      <c r="N1389" s="1" t="s">
        <v>134</v>
      </c>
      <c r="O1389" s="1" t="s">
        <v>135</v>
      </c>
      <c r="P1389" s="1" t="s">
        <v>69</v>
      </c>
      <c r="Q1389" s="1" t="s">
        <v>144</v>
      </c>
      <c r="R1389" s="24" t="s">
        <v>491</v>
      </c>
      <c r="S1389" s="45">
        <v>147500</v>
      </c>
      <c r="U1389" s="45">
        <v>277411</v>
      </c>
      <c r="V1389" s="45">
        <f>IFERROR(IF(U1389-T1389 &lt;= 0, "", U1389-T1389), "")</f>
        <v>277411</v>
      </c>
      <c r="W1389" s="1" t="s">
        <v>333</v>
      </c>
      <c r="X1389" s="1" t="s">
        <v>155</v>
      </c>
      <c r="Y1389" s="162">
        <v>2614</v>
      </c>
      <c r="Z1389" s="269">
        <v>574.95000000000005</v>
      </c>
      <c r="AA1389" s="169">
        <v>574.95000000000005</v>
      </c>
      <c r="AB1389" s="251">
        <f>IFERROR(Tabela13[[#This Row],[TOTAL]]/Tabela13[[#This Row],[Km Rodado]],"")</f>
        <v>2.072556603739578E-3</v>
      </c>
    </row>
    <row r="1390" spans="1:28" hidden="1">
      <c r="A1390" s="30" t="s">
        <v>1946</v>
      </c>
      <c r="B1390" s="30" t="s">
        <v>1935</v>
      </c>
      <c r="C1390" s="186" t="s">
        <v>1197</v>
      </c>
      <c r="D1390" s="53">
        <v>45530</v>
      </c>
      <c r="E1390" s="53">
        <v>45527</v>
      </c>
      <c r="F1390" s="7" t="s">
        <v>11</v>
      </c>
      <c r="G1390" s="1" t="s">
        <v>58</v>
      </c>
      <c r="H1390" s="1" t="s">
        <v>1268</v>
      </c>
      <c r="I1390" s="351" t="s">
        <v>104</v>
      </c>
      <c r="J1390" s="1">
        <v>1</v>
      </c>
      <c r="K1390" s="1">
        <v>16</v>
      </c>
      <c r="L1390" s="1" t="s">
        <v>22</v>
      </c>
      <c r="M1390" s="1" t="s">
        <v>143</v>
      </c>
      <c r="N1390" s="1" t="s">
        <v>134</v>
      </c>
      <c r="O1390" s="1" t="s">
        <v>135</v>
      </c>
      <c r="P1390" s="1" t="s">
        <v>69</v>
      </c>
      <c r="Q1390" s="1" t="s">
        <v>144</v>
      </c>
      <c r="R1390" s="24" t="s">
        <v>491</v>
      </c>
      <c r="S1390" s="45">
        <v>147500</v>
      </c>
      <c r="U1390" s="45">
        <v>277411</v>
      </c>
      <c r="V1390" s="45">
        <f>IFERROR(IF(U1390-T1390 &lt;= 0, "", U1390-T1390), "")</f>
        <v>277411</v>
      </c>
      <c r="W1390" s="1" t="s">
        <v>333</v>
      </c>
      <c r="X1390" s="1" t="s">
        <v>155</v>
      </c>
      <c r="Y1390" s="162">
        <v>2614</v>
      </c>
      <c r="Z1390" s="269">
        <v>574.95000000000005</v>
      </c>
      <c r="AA1390" s="169">
        <f>Tabela13[[#This Row],[VALOR/UN]]*Tabela13[[#This Row],[QUAN]]</f>
        <v>574.95000000000005</v>
      </c>
      <c r="AB1390" s="251">
        <f>IFERROR(Tabela13[[#This Row],[TOTAL]]/Tabela13[[#This Row],[Km Rodado]],"")</f>
        <v>2.072556603739578E-3</v>
      </c>
    </row>
    <row r="1391" spans="1:28" hidden="1">
      <c r="A1391" s="30" t="s">
        <v>1947</v>
      </c>
      <c r="B1391" s="30"/>
      <c r="C1391" s="30" t="s">
        <v>1197</v>
      </c>
      <c r="D1391" s="53">
        <v>45530</v>
      </c>
      <c r="E1391" s="53">
        <v>45590</v>
      </c>
      <c r="F1391" s="7" t="s">
        <v>11</v>
      </c>
      <c r="G1391" s="1" t="s">
        <v>58</v>
      </c>
      <c r="H1391" s="1" t="s">
        <v>1268</v>
      </c>
      <c r="I1391" s="351" t="s">
        <v>104</v>
      </c>
      <c r="J1391" s="1">
        <v>1</v>
      </c>
      <c r="K1391" s="1">
        <v>16</v>
      </c>
      <c r="L1391" s="1" t="s">
        <v>22</v>
      </c>
      <c r="M1391" s="1" t="s">
        <v>60</v>
      </c>
      <c r="N1391" s="1" t="s">
        <v>1235</v>
      </c>
      <c r="O1391" s="1" t="s">
        <v>1236</v>
      </c>
      <c r="P1391" s="1" t="s">
        <v>69</v>
      </c>
      <c r="Q1391" s="1" t="s">
        <v>1008</v>
      </c>
      <c r="R1391" s="24" t="s">
        <v>1948</v>
      </c>
      <c r="S1391" s="45">
        <v>33300</v>
      </c>
      <c r="V1391" s="45" t="str">
        <f>IFERROR(IF(U1391-T1391 &lt;= 0, "", U1391-T1391), "")</f>
        <v/>
      </c>
      <c r="W1391" s="1" t="s">
        <v>333</v>
      </c>
      <c r="X1391" s="1" t="s">
        <v>155</v>
      </c>
      <c r="Y1391" s="162" t="s">
        <v>1897</v>
      </c>
      <c r="Z1391" s="269">
        <v>591.4</v>
      </c>
      <c r="AA1391" s="169">
        <f>Tabela13[[#This Row],[VALOR/UN]]*Tabela13[[#This Row],[QUAN]]</f>
        <v>591.4</v>
      </c>
      <c r="AB1391" s="251" t="str">
        <f>IFERROR(Tabela13[[#This Row],[TOTAL]]/Tabela13[[#This Row],[Km Rodado]],"")</f>
        <v/>
      </c>
    </row>
    <row r="1392" spans="1:28" hidden="1">
      <c r="A1392" s="30" t="s">
        <v>1949</v>
      </c>
      <c r="B1392" s="30"/>
      <c r="C1392" s="30" t="s">
        <v>1197</v>
      </c>
      <c r="D1392" s="53">
        <v>45531</v>
      </c>
      <c r="E1392" s="53">
        <v>45590</v>
      </c>
      <c r="F1392" s="7" t="s">
        <v>11</v>
      </c>
      <c r="G1392" s="1" t="s">
        <v>58</v>
      </c>
      <c r="H1392" s="1" t="s">
        <v>1268</v>
      </c>
      <c r="I1392" s="351" t="s">
        <v>104</v>
      </c>
      <c r="J1392" s="1">
        <v>1</v>
      </c>
      <c r="K1392" s="1">
        <v>16</v>
      </c>
      <c r="L1392" s="1" t="s">
        <v>22</v>
      </c>
      <c r="M1392" s="1" t="s">
        <v>60</v>
      </c>
      <c r="N1392" s="1" t="s">
        <v>1235</v>
      </c>
      <c r="O1392" s="1" t="s">
        <v>1236</v>
      </c>
      <c r="P1392" s="1" t="s">
        <v>69</v>
      </c>
      <c r="Q1392" s="1" t="s">
        <v>1008</v>
      </c>
      <c r="R1392" s="24" t="s">
        <v>1948</v>
      </c>
      <c r="S1392" s="45">
        <v>33300</v>
      </c>
      <c r="V1392" s="45" t="str">
        <f>IFERROR(IF(U1392-T1392 &lt;= 0, "", U1392-T1392), "")</f>
        <v/>
      </c>
      <c r="W1392" s="1" t="s">
        <v>333</v>
      </c>
      <c r="X1392" s="1" t="s">
        <v>155</v>
      </c>
      <c r="Y1392" s="162" t="s">
        <v>1897</v>
      </c>
      <c r="Z1392" s="269">
        <v>591.4</v>
      </c>
      <c r="AA1392" s="169">
        <f>Tabela13[[#This Row],[VALOR/UN]]*Tabela13[[#This Row],[QUAN]]</f>
        <v>591.4</v>
      </c>
      <c r="AB1392" s="251" t="str">
        <f>IFERROR(Tabela13[[#This Row],[TOTAL]]/Tabela13[[#This Row],[Km Rodado]],"")</f>
        <v/>
      </c>
    </row>
    <row r="1393" spans="1:28" hidden="1">
      <c r="A1393" s="30">
        <v>2029</v>
      </c>
      <c r="B1393" s="30"/>
      <c r="C1393" s="30" t="s">
        <v>1197</v>
      </c>
      <c r="D1393" s="53">
        <v>45531</v>
      </c>
      <c r="F1393" s="7" t="s">
        <v>11</v>
      </c>
      <c r="G1393" s="1" t="s">
        <v>58</v>
      </c>
      <c r="H1393" s="1" t="s">
        <v>1268</v>
      </c>
      <c r="I1393" s="351" t="s">
        <v>1317</v>
      </c>
      <c r="J1393" s="1">
        <v>1</v>
      </c>
      <c r="K1393" s="1">
        <v>16</v>
      </c>
      <c r="L1393" s="1" t="s">
        <v>22</v>
      </c>
      <c r="M1393" s="1" t="s">
        <v>60</v>
      </c>
      <c r="N1393" s="1" t="s">
        <v>1235</v>
      </c>
      <c r="O1393" s="1" t="s">
        <v>1236</v>
      </c>
      <c r="P1393" s="1" t="s">
        <v>69</v>
      </c>
      <c r="Q1393" s="1" t="s">
        <v>1008</v>
      </c>
      <c r="R1393" s="24" t="s">
        <v>1850</v>
      </c>
      <c r="S1393" s="45">
        <v>48381</v>
      </c>
      <c r="V1393" s="45" t="str">
        <f>IFERROR(IF(U1393-T1393 &lt;= 0, "", U1393-T1393), "")</f>
        <v/>
      </c>
      <c r="W1393" s="1" t="s">
        <v>333</v>
      </c>
      <c r="X1393" s="1" t="s">
        <v>155</v>
      </c>
      <c r="Y1393" s="162" t="s">
        <v>1938</v>
      </c>
      <c r="Z1393" s="269">
        <v>521.66</v>
      </c>
      <c r="AA1393" s="169">
        <f>Tabela13[[#This Row],[VALOR/UN]]*Tabela13[[#This Row],[QUAN]]</f>
        <v>521.66</v>
      </c>
      <c r="AB1393" s="251" t="str">
        <f>IFERROR(Tabela13[[#This Row],[TOTAL]]/Tabela13[[#This Row],[Km Rodado]],"")</f>
        <v/>
      </c>
    </row>
    <row r="1394" spans="1:28" hidden="1">
      <c r="A1394" s="30">
        <v>2031</v>
      </c>
      <c r="B1394" s="30"/>
      <c r="C1394" s="30" t="s">
        <v>1197</v>
      </c>
      <c r="D1394" s="53">
        <v>45531</v>
      </c>
      <c r="F1394" s="7" t="s">
        <v>11</v>
      </c>
      <c r="G1394" s="1" t="s">
        <v>58</v>
      </c>
      <c r="H1394" s="1" t="s">
        <v>1268</v>
      </c>
      <c r="I1394" s="351" t="s">
        <v>1317</v>
      </c>
      <c r="J1394" s="1">
        <v>1</v>
      </c>
      <c r="K1394" s="1">
        <v>16</v>
      </c>
      <c r="L1394" s="1" t="s">
        <v>22</v>
      </c>
      <c r="M1394" s="1" t="s">
        <v>60</v>
      </c>
      <c r="N1394" s="1" t="s">
        <v>1235</v>
      </c>
      <c r="O1394" s="1" t="s">
        <v>1236</v>
      </c>
      <c r="P1394" s="1" t="s">
        <v>69</v>
      </c>
      <c r="Q1394" s="1" t="s">
        <v>1008</v>
      </c>
      <c r="R1394" s="24" t="s">
        <v>1850</v>
      </c>
      <c r="S1394" s="45">
        <v>48381</v>
      </c>
      <c r="V1394" s="45" t="str">
        <f>IFERROR(IF(U1394-T1394 &lt;= 0, "", U1394-T1394), "")</f>
        <v/>
      </c>
      <c r="W1394" s="1" t="s">
        <v>333</v>
      </c>
      <c r="X1394" s="1" t="s">
        <v>155</v>
      </c>
      <c r="Y1394" s="162" t="s">
        <v>1938</v>
      </c>
      <c r="Z1394" s="269">
        <v>521.66</v>
      </c>
      <c r="AA1394" s="169">
        <f>Tabela13[[#This Row],[VALOR/UN]]*Tabela13[[#This Row],[QUAN]]</f>
        <v>521.66</v>
      </c>
      <c r="AB1394" s="251" t="str">
        <f>IFERROR(Tabela13[[#This Row],[TOTAL]]/Tabela13[[#This Row],[Km Rodado]],"")</f>
        <v/>
      </c>
    </row>
    <row r="1395" spans="1:28" hidden="1">
      <c r="A1395" s="30" t="s">
        <v>1950</v>
      </c>
      <c r="B1395" s="30" t="s">
        <v>1284</v>
      </c>
      <c r="C1395" s="30" t="s">
        <v>1197</v>
      </c>
      <c r="D1395" s="53">
        <v>45532</v>
      </c>
      <c r="F1395" s="7" t="s">
        <v>11</v>
      </c>
      <c r="G1395" s="1" t="s">
        <v>58</v>
      </c>
      <c r="H1395" s="1" t="s">
        <v>12</v>
      </c>
      <c r="I1395" s="351" t="s">
        <v>99</v>
      </c>
      <c r="J1395" s="1">
        <v>1</v>
      </c>
      <c r="K1395" s="1">
        <v>15</v>
      </c>
      <c r="L1395" s="1" t="s">
        <v>22</v>
      </c>
      <c r="M1395" s="1" t="s">
        <v>75</v>
      </c>
      <c r="N1395" s="1" t="s">
        <v>1881</v>
      </c>
      <c r="O1395" s="1" t="s">
        <v>1882</v>
      </c>
      <c r="P1395" s="1" t="s">
        <v>69</v>
      </c>
      <c r="Q1395" s="1" t="s">
        <v>77</v>
      </c>
      <c r="R1395" s="24" t="s">
        <v>733</v>
      </c>
      <c r="S1395" s="45">
        <v>132000</v>
      </c>
      <c r="U1395" s="45">
        <v>145929</v>
      </c>
      <c r="V1395" s="45">
        <f>IFERROR(IF(U1395-T1395 &lt;= 0, "", U1395-T1395), "")</f>
        <v>145929</v>
      </c>
      <c r="W1395" s="1" t="s">
        <v>333</v>
      </c>
      <c r="X1395" s="1" t="s">
        <v>92</v>
      </c>
      <c r="Y1395" s="162" t="s">
        <v>1883</v>
      </c>
      <c r="Z1395" s="269">
        <v>273</v>
      </c>
      <c r="AA1395" s="169">
        <f>Tabela13[[#This Row],[VALOR/UN]]*Tabela13[[#This Row],[QUAN]]</f>
        <v>273</v>
      </c>
      <c r="AB1395" s="251">
        <f>IFERROR(Tabela13[[#This Row],[TOTAL]]/Tabela13[[#This Row],[Km Rodado]],"")</f>
        <v>1.870772773060872E-3</v>
      </c>
    </row>
    <row r="1396" spans="1:28" hidden="1">
      <c r="A1396" s="30">
        <v>2019</v>
      </c>
      <c r="B1396" s="30" t="s">
        <v>1284</v>
      </c>
      <c r="C1396" s="30" t="s">
        <v>1197</v>
      </c>
      <c r="D1396" s="53">
        <v>45532</v>
      </c>
      <c r="F1396" s="7" t="s">
        <v>11</v>
      </c>
      <c r="G1396" s="1" t="s">
        <v>58</v>
      </c>
      <c r="H1396" s="1" t="s">
        <v>12</v>
      </c>
      <c r="I1396" s="351" t="s">
        <v>99</v>
      </c>
      <c r="J1396" s="1">
        <v>1</v>
      </c>
      <c r="K1396" s="1">
        <v>15</v>
      </c>
      <c r="L1396" s="1" t="s">
        <v>22</v>
      </c>
      <c r="M1396" s="1" t="s">
        <v>75</v>
      </c>
      <c r="N1396" s="1" t="s">
        <v>1881</v>
      </c>
      <c r="O1396" s="1" t="s">
        <v>1882</v>
      </c>
      <c r="P1396" s="1" t="s">
        <v>69</v>
      </c>
      <c r="Q1396" s="1" t="s">
        <v>77</v>
      </c>
      <c r="R1396" s="24" t="s">
        <v>733</v>
      </c>
      <c r="S1396" s="45">
        <v>132000</v>
      </c>
      <c r="U1396" s="45">
        <v>145929</v>
      </c>
      <c r="V1396" s="45">
        <f>IFERROR(IF(U1396-T1396 &lt;= 0, "", U1396-T1396), "")</f>
        <v>145929</v>
      </c>
      <c r="W1396" s="1" t="s">
        <v>333</v>
      </c>
      <c r="X1396" s="1" t="s">
        <v>92</v>
      </c>
      <c r="Y1396" s="162" t="s">
        <v>1883</v>
      </c>
      <c r="Z1396" s="269">
        <v>273</v>
      </c>
      <c r="AA1396" s="169">
        <f>Tabela13[[#This Row],[VALOR/UN]]*Tabela13[[#This Row],[QUAN]]</f>
        <v>273</v>
      </c>
      <c r="AB1396" s="251">
        <f>IFERROR(Tabela13[[#This Row],[TOTAL]]/Tabela13[[#This Row],[Km Rodado]],"")</f>
        <v>1.870772773060872E-3</v>
      </c>
    </row>
    <row r="1397" spans="1:28" hidden="1">
      <c r="A1397" s="30">
        <v>2033</v>
      </c>
      <c r="B1397" s="30" t="s">
        <v>1869</v>
      </c>
      <c r="C1397" s="30" t="s">
        <v>1197</v>
      </c>
      <c r="D1397" s="53">
        <v>45534</v>
      </c>
      <c r="F1397" s="7" t="s">
        <v>11</v>
      </c>
      <c r="G1397" s="1" t="s">
        <v>58</v>
      </c>
      <c r="H1397" s="1" t="s">
        <v>12</v>
      </c>
      <c r="I1397" s="351" t="s">
        <v>99</v>
      </c>
      <c r="J1397" s="1">
        <v>1</v>
      </c>
      <c r="K1397" s="1">
        <v>16</v>
      </c>
      <c r="L1397" s="1" t="s">
        <v>22</v>
      </c>
      <c r="M1397" s="1" t="s">
        <v>60</v>
      </c>
      <c r="N1397" s="1" t="s">
        <v>1235</v>
      </c>
      <c r="O1397" s="1" t="s">
        <v>1236</v>
      </c>
      <c r="P1397" s="1" t="s">
        <v>69</v>
      </c>
      <c r="Q1397" s="1" t="s">
        <v>1008</v>
      </c>
      <c r="R1397" s="24" t="s">
        <v>298</v>
      </c>
      <c r="S1397" s="45">
        <v>196407</v>
      </c>
      <c r="V1397" s="45" t="str">
        <f>IFERROR(IF(U1397-T1397 &lt;= 0, "", U1397-T1397), "")</f>
        <v/>
      </c>
      <c r="W1397" s="1" t="s">
        <v>333</v>
      </c>
      <c r="X1397" s="1" t="s">
        <v>155</v>
      </c>
      <c r="Y1397" s="162" t="s">
        <v>1938</v>
      </c>
      <c r="Z1397" s="269">
        <v>521.66</v>
      </c>
      <c r="AA1397" s="169">
        <f>Tabela13[[#This Row],[VALOR/UN]]*Tabela13[[#This Row],[QUAN]]</f>
        <v>521.66</v>
      </c>
      <c r="AB1397" s="251" t="str">
        <f>IFERROR(Tabela13[[#This Row],[TOTAL]]/Tabela13[[#This Row],[Km Rodado]],"")</f>
        <v/>
      </c>
    </row>
    <row r="1398" spans="1:28" hidden="1">
      <c r="A1398" s="30" t="s">
        <v>1951</v>
      </c>
      <c r="B1398" s="30" t="s">
        <v>1869</v>
      </c>
      <c r="C1398" s="30" t="s">
        <v>1197</v>
      </c>
      <c r="D1398" s="53">
        <v>45534</v>
      </c>
      <c r="F1398" s="7" t="s">
        <v>11</v>
      </c>
      <c r="G1398" s="1" t="s">
        <v>58</v>
      </c>
      <c r="H1398" s="1" t="s">
        <v>12</v>
      </c>
      <c r="I1398" s="351" t="s">
        <v>99</v>
      </c>
      <c r="J1398" s="1">
        <v>1</v>
      </c>
      <c r="K1398" s="1">
        <v>16</v>
      </c>
      <c r="L1398" s="1" t="s">
        <v>22</v>
      </c>
      <c r="M1398" s="1" t="s">
        <v>60</v>
      </c>
      <c r="N1398" s="1" t="s">
        <v>1235</v>
      </c>
      <c r="O1398" s="1" t="s">
        <v>1236</v>
      </c>
      <c r="P1398" s="1" t="s">
        <v>69</v>
      </c>
      <c r="Q1398" s="1" t="s">
        <v>1008</v>
      </c>
      <c r="R1398" s="24" t="s">
        <v>298</v>
      </c>
      <c r="S1398" s="45">
        <v>196407</v>
      </c>
      <c r="V1398" s="45" t="str">
        <f>IFERROR(IF(U1398-T1398 &lt;= 0, "", U1398-T1398), "")</f>
        <v/>
      </c>
      <c r="W1398" s="1" t="s">
        <v>333</v>
      </c>
      <c r="X1398" s="1" t="s">
        <v>155</v>
      </c>
      <c r="Y1398" s="162" t="s">
        <v>1938</v>
      </c>
      <c r="Z1398" s="269">
        <v>521.66</v>
      </c>
      <c r="AA1398" s="169">
        <f>Tabela13[[#This Row],[VALOR/UN]]*Tabela13[[#This Row],[QUAN]]</f>
        <v>521.66</v>
      </c>
      <c r="AB1398" s="251" t="str">
        <f>IFERROR(Tabela13[[#This Row],[TOTAL]]/Tabela13[[#This Row],[Km Rodado]],"")</f>
        <v/>
      </c>
    </row>
    <row r="1399" spans="1:28" hidden="1">
      <c r="A1399" s="30" t="s">
        <v>1952</v>
      </c>
      <c r="B1399" s="30" t="s">
        <v>1197</v>
      </c>
      <c r="C1399" s="30" t="s">
        <v>1197</v>
      </c>
      <c r="D1399" s="53">
        <v>45537</v>
      </c>
      <c r="F1399" s="7" t="s">
        <v>196</v>
      </c>
      <c r="G1399" s="1" t="s">
        <v>58</v>
      </c>
      <c r="H1399" s="1" t="s">
        <v>9</v>
      </c>
      <c r="I1399" s="351" t="s">
        <v>72</v>
      </c>
      <c r="J1399" s="1">
        <v>1</v>
      </c>
      <c r="K1399" s="1">
        <v>16</v>
      </c>
      <c r="L1399" s="1" t="s">
        <v>22</v>
      </c>
      <c r="M1399" s="1" t="s">
        <v>60</v>
      </c>
      <c r="N1399" s="1" t="s">
        <v>1235</v>
      </c>
      <c r="O1399" s="1" t="s">
        <v>1236</v>
      </c>
      <c r="P1399" s="1" t="s">
        <v>69</v>
      </c>
      <c r="Q1399" s="1" t="s">
        <v>1008</v>
      </c>
      <c r="R1399" s="24" t="s">
        <v>1953</v>
      </c>
      <c r="S1399" s="45">
        <v>59179</v>
      </c>
      <c r="V1399" s="45" t="str">
        <f>IFERROR(IF(U1399-T1399 &lt;= 0, "", U1399-T1399), "")</f>
        <v/>
      </c>
      <c r="W1399" s="1" t="s">
        <v>333</v>
      </c>
      <c r="X1399" s="1" t="s">
        <v>155</v>
      </c>
      <c r="Y1399" s="162">
        <v>2622</v>
      </c>
      <c r="Z1399" s="269">
        <v>519.01</v>
      </c>
      <c r="AA1399" s="169">
        <f>Tabela13[[#This Row],[VALOR/UN]]*Tabela13[[#This Row],[QUAN]]</f>
        <v>519.01</v>
      </c>
      <c r="AB1399" s="251" t="str">
        <f>IFERROR(Tabela13[[#This Row],[TOTAL]]/Tabela13[[#This Row],[Km Rodado]],"")</f>
        <v/>
      </c>
    </row>
    <row r="1400" spans="1:28" hidden="1">
      <c r="A1400" s="30" t="s">
        <v>1954</v>
      </c>
      <c r="B1400" s="30" t="s">
        <v>1197</v>
      </c>
      <c r="C1400" s="186" t="s">
        <v>1197</v>
      </c>
      <c r="D1400" s="53">
        <v>45537</v>
      </c>
      <c r="F1400" s="7" t="s">
        <v>196</v>
      </c>
      <c r="G1400" s="1" t="s">
        <v>58</v>
      </c>
      <c r="H1400" s="1" t="s">
        <v>9</v>
      </c>
      <c r="I1400" s="351" t="s">
        <v>72</v>
      </c>
      <c r="J1400" s="1">
        <v>1</v>
      </c>
      <c r="K1400" s="1">
        <v>16</v>
      </c>
      <c r="L1400" s="1" t="s">
        <v>22</v>
      </c>
      <c r="M1400" s="1" t="s">
        <v>60</v>
      </c>
      <c r="N1400" s="1" t="s">
        <v>1235</v>
      </c>
      <c r="O1400" s="1" t="s">
        <v>1236</v>
      </c>
      <c r="P1400" s="1" t="s">
        <v>69</v>
      </c>
      <c r="Q1400" s="1" t="s">
        <v>1008</v>
      </c>
      <c r="R1400" s="24" t="s">
        <v>1953</v>
      </c>
      <c r="S1400" s="45">
        <v>59179</v>
      </c>
      <c r="V1400" s="45" t="str">
        <f>IFERROR(IF(U1400-T1400 &lt;= 0, "", U1400-T1400), "")</f>
        <v/>
      </c>
      <c r="W1400" s="1" t="s">
        <v>333</v>
      </c>
      <c r="X1400" s="1" t="s">
        <v>155</v>
      </c>
      <c r="Y1400" s="162">
        <v>2622</v>
      </c>
      <c r="Z1400" s="269">
        <v>519.01</v>
      </c>
      <c r="AA1400" s="169">
        <f>Tabela13[[#This Row],[VALOR/UN]]*Tabela13[[#This Row],[QUAN]]</f>
        <v>519.01</v>
      </c>
      <c r="AB1400" s="251" t="str">
        <f>IFERROR(Tabela13[[#This Row],[TOTAL]]/Tabela13[[#This Row],[Km Rodado]],"")</f>
        <v/>
      </c>
    </row>
    <row r="1401" spans="1:28" hidden="1">
      <c r="A1401" s="30" t="s">
        <v>1955</v>
      </c>
      <c r="B1401" s="30" t="s">
        <v>1956</v>
      </c>
      <c r="C1401" s="30" t="s">
        <v>1197</v>
      </c>
      <c r="D1401" s="53">
        <v>45537</v>
      </c>
      <c r="F1401" s="7" t="s">
        <v>196</v>
      </c>
      <c r="G1401" s="1" t="s">
        <v>58</v>
      </c>
      <c r="H1401" s="1" t="s">
        <v>9</v>
      </c>
      <c r="I1401" s="351" t="s">
        <v>72</v>
      </c>
      <c r="J1401" s="1">
        <v>1</v>
      </c>
      <c r="K1401" s="1">
        <v>16</v>
      </c>
      <c r="L1401" s="1" t="s">
        <v>22</v>
      </c>
      <c r="M1401" s="1" t="s">
        <v>60</v>
      </c>
      <c r="N1401" s="1" t="s">
        <v>1235</v>
      </c>
      <c r="O1401" s="1" t="s">
        <v>1236</v>
      </c>
      <c r="P1401" s="1" t="s">
        <v>69</v>
      </c>
      <c r="Q1401" s="1" t="s">
        <v>1008</v>
      </c>
      <c r="R1401" s="24" t="s">
        <v>845</v>
      </c>
      <c r="S1401" s="45">
        <v>106049</v>
      </c>
      <c r="V1401" s="45" t="str">
        <f>IFERROR(IF(U1401-T1401 &lt;= 0, "", U1401-T1401), "")</f>
        <v/>
      </c>
      <c r="W1401" s="1" t="s">
        <v>333</v>
      </c>
      <c r="X1401" s="1" t="s">
        <v>155</v>
      </c>
      <c r="Y1401" s="162">
        <v>2622</v>
      </c>
      <c r="Z1401" s="269">
        <v>519.01</v>
      </c>
      <c r="AA1401" s="169">
        <f>Tabela13[[#This Row],[VALOR/UN]]*Tabela13[[#This Row],[QUAN]]</f>
        <v>519.01</v>
      </c>
      <c r="AB1401" s="251" t="str">
        <f>IFERROR(Tabela13[[#This Row],[TOTAL]]/Tabela13[[#This Row],[Km Rodado]],"")</f>
        <v/>
      </c>
    </row>
    <row r="1402" spans="1:28" hidden="1">
      <c r="A1402" s="30" t="s">
        <v>1957</v>
      </c>
      <c r="B1402" s="30" t="s">
        <v>1197</v>
      </c>
      <c r="C1402" s="30" t="s">
        <v>1197</v>
      </c>
      <c r="D1402" s="53">
        <v>45537</v>
      </c>
      <c r="F1402" s="7" t="s">
        <v>196</v>
      </c>
      <c r="G1402" s="1" t="s">
        <v>58</v>
      </c>
      <c r="H1402" s="1" t="s">
        <v>9</v>
      </c>
      <c r="I1402" s="351" t="s">
        <v>72</v>
      </c>
      <c r="J1402" s="1">
        <v>1</v>
      </c>
      <c r="K1402" s="1">
        <v>16</v>
      </c>
      <c r="L1402" s="1" t="s">
        <v>22</v>
      </c>
      <c r="M1402" s="1" t="s">
        <v>60</v>
      </c>
      <c r="N1402" s="1" t="s">
        <v>1235</v>
      </c>
      <c r="O1402" s="1" t="s">
        <v>1236</v>
      </c>
      <c r="P1402" s="1" t="s">
        <v>69</v>
      </c>
      <c r="Q1402" s="1" t="s">
        <v>1008</v>
      </c>
      <c r="R1402" s="24" t="s">
        <v>845</v>
      </c>
      <c r="S1402" s="45">
        <v>106049</v>
      </c>
      <c r="V1402" s="45" t="str">
        <f>IFERROR(IF(U1402-T1402 &lt;= 0, "", U1402-T1402), "")</f>
        <v/>
      </c>
      <c r="W1402" s="1" t="s">
        <v>333</v>
      </c>
      <c r="X1402" s="1" t="s">
        <v>155</v>
      </c>
      <c r="Y1402" s="162">
        <v>2622</v>
      </c>
      <c r="Z1402" s="269">
        <v>519.01</v>
      </c>
      <c r="AA1402" s="169">
        <f>Tabela13[[#This Row],[VALOR/UN]]*Tabela13[[#This Row],[QUAN]]</f>
        <v>519.01</v>
      </c>
      <c r="AB1402" s="251" t="str">
        <f>IFERROR(Tabela13[[#This Row],[TOTAL]]/Tabela13[[#This Row],[Km Rodado]],"")</f>
        <v/>
      </c>
    </row>
    <row r="1403" spans="1:28" hidden="1">
      <c r="A1403" s="30" t="s">
        <v>1958</v>
      </c>
      <c r="B1403" s="30" t="s">
        <v>1869</v>
      </c>
      <c r="C1403" s="30" t="s">
        <v>1197</v>
      </c>
      <c r="D1403" s="53">
        <v>45537</v>
      </c>
      <c r="F1403" s="7" t="s">
        <v>196</v>
      </c>
      <c r="G1403" s="1" t="s">
        <v>58</v>
      </c>
      <c r="H1403" s="1" t="s">
        <v>9</v>
      </c>
      <c r="I1403" s="351" t="s">
        <v>72</v>
      </c>
      <c r="J1403" s="1">
        <v>1</v>
      </c>
      <c r="K1403" s="1">
        <v>16</v>
      </c>
      <c r="L1403" s="1" t="s">
        <v>22</v>
      </c>
      <c r="M1403" s="1" t="s">
        <v>60</v>
      </c>
      <c r="N1403" s="1" t="s">
        <v>1235</v>
      </c>
      <c r="O1403" s="1" t="s">
        <v>1236</v>
      </c>
      <c r="P1403" s="1" t="s">
        <v>69</v>
      </c>
      <c r="Q1403" s="1" t="s">
        <v>1008</v>
      </c>
      <c r="R1403" s="24" t="s">
        <v>1959</v>
      </c>
      <c r="S1403" s="45">
        <v>103813</v>
      </c>
      <c r="V1403" s="45" t="str">
        <f>IFERROR(IF(U1403-T1403 &lt;= 0, "", U1403-T1403), "")</f>
        <v/>
      </c>
      <c r="W1403" s="1" t="s">
        <v>333</v>
      </c>
      <c r="X1403" s="1" t="s">
        <v>155</v>
      </c>
      <c r="Y1403" s="162">
        <v>2622</v>
      </c>
      <c r="Z1403" s="269">
        <v>519.01</v>
      </c>
      <c r="AA1403" s="169">
        <f>Tabela13[[#This Row],[VALOR/UN]]*Tabela13[[#This Row],[QUAN]]</f>
        <v>519.01</v>
      </c>
      <c r="AB1403" s="251" t="str">
        <f>IFERROR(Tabela13[[#This Row],[TOTAL]]/Tabela13[[#This Row],[Km Rodado]],"")</f>
        <v/>
      </c>
    </row>
    <row r="1404" spans="1:28" hidden="1">
      <c r="A1404" s="30">
        <v>2010</v>
      </c>
      <c r="B1404" s="30" t="s">
        <v>1869</v>
      </c>
      <c r="C1404" s="30" t="s">
        <v>1197</v>
      </c>
      <c r="D1404" s="53">
        <v>45537</v>
      </c>
      <c r="F1404" s="7" t="s">
        <v>196</v>
      </c>
      <c r="G1404" s="1" t="s">
        <v>58</v>
      </c>
      <c r="H1404" s="1" t="s">
        <v>9</v>
      </c>
      <c r="I1404" s="351" t="s">
        <v>72</v>
      </c>
      <c r="J1404" s="1">
        <v>1</v>
      </c>
      <c r="K1404" s="1">
        <v>16</v>
      </c>
      <c r="L1404" s="1" t="s">
        <v>22</v>
      </c>
      <c r="M1404" s="1" t="s">
        <v>60</v>
      </c>
      <c r="N1404" s="1" t="s">
        <v>1235</v>
      </c>
      <c r="O1404" s="1" t="s">
        <v>1236</v>
      </c>
      <c r="P1404" s="1" t="s">
        <v>69</v>
      </c>
      <c r="Q1404" s="1" t="s">
        <v>1008</v>
      </c>
      <c r="R1404" s="24" t="s">
        <v>1959</v>
      </c>
      <c r="S1404" s="45">
        <v>103813</v>
      </c>
      <c r="V1404" s="45" t="str">
        <f>IFERROR(IF(U1404-T1404 &lt;= 0, "", U1404-T1404), "")</f>
        <v/>
      </c>
      <c r="W1404" s="1" t="s">
        <v>333</v>
      </c>
      <c r="X1404" s="1" t="s">
        <v>155</v>
      </c>
      <c r="Y1404" s="162">
        <v>2622</v>
      </c>
      <c r="Z1404" s="269">
        <v>519.01</v>
      </c>
      <c r="AA1404" s="169">
        <f>Tabela13[[#This Row],[VALOR/UN]]*Tabela13[[#This Row],[QUAN]]</f>
        <v>519.01</v>
      </c>
      <c r="AB1404" s="251" t="str">
        <f>IFERROR(Tabela13[[#This Row],[TOTAL]]/Tabela13[[#This Row],[Km Rodado]],"")</f>
        <v/>
      </c>
    </row>
    <row r="1405" spans="1:28">
      <c r="A1405" s="30" t="s">
        <v>1960</v>
      </c>
      <c r="B1405" s="30" t="s">
        <v>1337</v>
      </c>
      <c r="C1405" s="30" t="s">
        <v>1197</v>
      </c>
      <c r="D1405" s="53">
        <v>45537</v>
      </c>
      <c r="F1405" s="7" t="s">
        <v>196</v>
      </c>
      <c r="G1405" s="1" t="s">
        <v>58</v>
      </c>
      <c r="H1405" s="1" t="s">
        <v>1444</v>
      </c>
      <c r="I1405" s="351" t="s">
        <v>74</v>
      </c>
      <c r="J1405" s="1">
        <v>1</v>
      </c>
      <c r="K1405" s="1">
        <v>15</v>
      </c>
      <c r="L1405" s="1" t="s">
        <v>22</v>
      </c>
      <c r="M1405" s="1" t="s">
        <v>623</v>
      </c>
      <c r="N1405" s="1" t="s">
        <v>153</v>
      </c>
      <c r="O1405" s="1" t="s">
        <v>474</v>
      </c>
      <c r="P1405" s="1" t="s">
        <v>69</v>
      </c>
      <c r="Q1405" s="1" t="s">
        <v>102</v>
      </c>
      <c r="R1405" s="168" t="s">
        <v>1961</v>
      </c>
      <c r="S1405" s="45">
        <v>94894</v>
      </c>
      <c r="V1405" s="45" t="str">
        <f>IFERROR(IF(U1405-T1405 &lt;= 0, "", U1405-T1405), "")</f>
        <v/>
      </c>
      <c r="W1405" s="1" t="s">
        <v>333</v>
      </c>
      <c r="X1405" s="1" t="s">
        <v>155</v>
      </c>
      <c r="Y1405" s="162">
        <v>1282</v>
      </c>
      <c r="Z1405" s="269">
        <v>295.23</v>
      </c>
      <c r="AA1405" s="169">
        <f>Tabela13[[#This Row],[VALOR/UN]]*Tabela13[[#This Row],[QUAN]]</f>
        <v>295.23</v>
      </c>
      <c r="AB1405" s="251" t="str">
        <f>IFERROR(Tabela13[[#This Row],[TOTAL]]/Tabela13[[#This Row],[Km Rodado]],"")</f>
        <v/>
      </c>
    </row>
    <row r="1406" spans="1:28">
      <c r="A1406" s="30" t="s">
        <v>1962</v>
      </c>
      <c r="B1406" s="30" t="s">
        <v>1407</v>
      </c>
      <c r="C1406" s="30" t="s">
        <v>1197</v>
      </c>
      <c r="D1406" s="53">
        <v>45537</v>
      </c>
      <c r="F1406" s="7" t="s">
        <v>196</v>
      </c>
      <c r="G1406" s="1" t="s">
        <v>58</v>
      </c>
      <c r="H1406" s="1" t="s">
        <v>1444</v>
      </c>
      <c r="I1406" s="351" t="s">
        <v>74</v>
      </c>
      <c r="J1406" s="1">
        <v>1</v>
      </c>
      <c r="K1406" s="1">
        <v>15</v>
      </c>
      <c r="L1406" s="1" t="s">
        <v>22</v>
      </c>
      <c r="M1406" s="1" t="s">
        <v>623</v>
      </c>
      <c r="N1406" s="1" t="s">
        <v>153</v>
      </c>
      <c r="O1406" s="1" t="s">
        <v>474</v>
      </c>
      <c r="P1406" s="1" t="s">
        <v>69</v>
      </c>
      <c r="Q1406" s="1" t="s">
        <v>102</v>
      </c>
      <c r="R1406" s="168" t="s">
        <v>1961</v>
      </c>
      <c r="S1406" s="45">
        <v>94894</v>
      </c>
      <c r="V1406" s="45" t="str">
        <f>IFERROR(IF(U1406-T1406 &lt;= 0, "", U1406-T1406), "")</f>
        <v/>
      </c>
      <c r="W1406" s="1" t="s">
        <v>333</v>
      </c>
      <c r="X1406" s="1" t="s">
        <v>155</v>
      </c>
      <c r="Y1406" s="162">
        <v>1282</v>
      </c>
      <c r="Z1406" s="269">
        <v>295.23</v>
      </c>
      <c r="AA1406" s="169">
        <f>Tabela13[[#This Row],[VALOR/UN]]*Tabela13[[#This Row],[QUAN]]</f>
        <v>295.23</v>
      </c>
      <c r="AB1406" s="251" t="str">
        <f>IFERROR(Tabela13[[#This Row],[TOTAL]]/Tabela13[[#This Row],[Km Rodado]],"")</f>
        <v/>
      </c>
    </row>
    <row r="1407" spans="1:28">
      <c r="A1407" s="30" t="s">
        <v>1963</v>
      </c>
      <c r="B1407" s="30" t="s">
        <v>1407</v>
      </c>
      <c r="C1407" s="30" t="s">
        <v>1197</v>
      </c>
      <c r="D1407" s="53">
        <v>45537</v>
      </c>
      <c r="F1407" s="7" t="s">
        <v>196</v>
      </c>
      <c r="G1407" s="1" t="s">
        <v>58</v>
      </c>
      <c r="H1407" s="1" t="s">
        <v>1444</v>
      </c>
      <c r="I1407" s="351" t="s">
        <v>74</v>
      </c>
      <c r="J1407" s="1">
        <v>1</v>
      </c>
      <c r="K1407" s="1">
        <v>15</v>
      </c>
      <c r="L1407" s="1" t="s">
        <v>24</v>
      </c>
      <c r="M1407" s="1" t="s">
        <v>623</v>
      </c>
      <c r="N1407" s="1" t="s">
        <v>153</v>
      </c>
      <c r="O1407" s="1" t="s">
        <v>474</v>
      </c>
      <c r="P1407" s="1" t="s">
        <v>69</v>
      </c>
      <c r="Q1407" s="1" t="s">
        <v>102</v>
      </c>
      <c r="R1407" s="168" t="s">
        <v>1961</v>
      </c>
      <c r="S1407" s="45">
        <v>94894</v>
      </c>
      <c r="V1407" s="45" t="str">
        <f>IFERROR(IF(U1407-T1407 &lt;= 0, "", U1407-T1407), "")</f>
        <v/>
      </c>
      <c r="W1407" s="1" t="s">
        <v>333</v>
      </c>
      <c r="X1407" s="1" t="s">
        <v>155</v>
      </c>
      <c r="Y1407" s="162">
        <v>1282</v>
      </c>
      <c r="Z1407" s="269">
        <v>295.23</v>
      </c>
      <c r="AA1407" s="169">
        <f>Tabela13[[#This Row],[VALOR/UN]]*Tabela13[[#This Row],[QUAN]]</f>
        <v>295.23</v>
      </c>
      <c r="AB1407" s="251" t="str">
        <f>IFERROR(Tabela13[[#This Row],[TOTAL]]/Tabela13[[#This Row],[Km Rodado]],"")</f>
        <v/>
      </c>
    </row>
    <row r="1408" spans="1:28">
      <c r="A1408" s="30">
        <v>1814</v>
      </c>
      <c r="B1408" s="30" t="s">
        <v>1407</v>
      </c>
      <c r="C1408" s="30" t="s">
        <v>1197</v>
      </c>
      <c r="D1408" s="53">
        <v>45537</v>
      </c>
      <c r="F1408" s="7" t="s">
        <v>196</v>
      </c>
      <c r="G1408" s="1" t="s">
        <v>58</v>
      </c>
      <c r="H1408" s="1" t="s">
        <v>1444</v>
      </c>
      <c r="I1408" s="351" t="s">
        <v>74</v>
      </c>
      <c r="J1408" s="1">
        <v>1</v>
      </c>
      <c r="K1408" s="1">
        <v>15</v>
      </c>
      <c r="L1408" s="1" t="s">
        <v>24</v>
      </c>
      <c r="M1408" s="1" t="s">
        <v>623</v>
      </c>
      <c r="N1408" s="1" t="s">
        <v>153</v>
      </c>
      <c r="O1408" s="1" t="s">
        <v>474</v>
      </c>
      <c r="P1408" s="1" t="s">
        <v>69</v>
      </c>
      <c r="Q1408" s="1" t="s">
        <v>102</v>
      </c>
      <c r="R1408" s="168" t="s">
        <v>1961</v>
      </c>
      <c r="S1408" s="45">
        <v>94894</v>
      </c>
      <c r="V1408" s="45" t="str">
        <f>IFERROR(IF(U1408-T1408 &lt;= 0, "", U1408-T1408), "")</f>
        <v/>
      </c>
      <c r="W1408" s="1" t="s">
        <v>333</v>
      </c>
      <c r="X1408" s="1" t="s">
        <v>155</v>
      </c>
      <c r="Y1408" s="162">
        <v>1282</v>
      </c>
      <c r="Z1408" s="269">
        <v>295.23</v>
      </c>
      <c r="AA1408" s="169">
        <f>Tabela13[[#This Row],[VALOR/UN]]*Tabela13[[#This Row],[QUAN]]</f>
        <v>295.23</v>
      </c>
      <c r="AB1408" s="251" t="str">
        <f>IFERROR(Tabela13[[#This Row],[TOTAL]]/Tabela13[[#This Row],[Km Rodado]],"")</f>
        <v/>
      </c>
    </row>
    <row r="1409" spans="1:28" hidden="1">
      <c r="A1409" s="30">
        <v>2053</v>
      </c>
      <c r="B1409" s="30" t="s">
        <v>1197</v>
      </c>
      <c r="C1409" s="30" t="s">
        <v>1197</v>
      </c>
      <c r="D1409" s="53">
        <v>45537</v>
      </c>
      <c r="F1409" s="7" t="s">
        <v>196</v>
      </c>
      <c r="G1409" s="1" t="s">
        <v>58</v>
      </c>
      <c r="H1409" s="1" t="s">
        <v>1268</v>
      </c>
      <c r="I1409" s="351" t="s">
        <v>80</v>
      </c>
      <c r="J1409" s="1">
        <v>1</v>
      </c>
      <c r="K1409" s="1">
        <v>16</v>
      </c>
      <c r="L1409" s="1" t="s">
        <v>22</v>
      </c>
      <c r="M1409" s="1" t="s">
        <v>60</v>
      </c>
      <c r="N1409" s="1" t="s">
        <v>1235</v>
      </c>
      <c r="O1409" s="1" t="s">
        <v>1236</v>
      </c>
      <c r="P1409" s="1" t="s">
        <v>69</v>
      </c>
      <c r="Q1409" s="1" t="s">
        <v>1008</v>
      </c>
      <c r="R1409" s="24" t="s">
        <v>1964</v>
      </c>
      <c r="S1409" s="45">
        <v>36400</v>
      </c>
      <c r="T1409" s="45">
        <v>36400</v>
      </c>
      <c r="U1409" s="45">
        <v>59686</v>
      </c>
      <c r="V1409" s="45">
        <f>IFERROR(IF(U1409-T1409 &lt;= 0, "", U1409-T1409), "")</f>
        <v>23286</v>
      </c>
      <c r="W1409" s="1" t="s">
        <v>333</v>
      </c>
      <c r="X1409" s="1" t="s">
        <v>155</v>
      </c>
      <c r="Y1409" s="162" t="s">
        <v>1938</v>
      </c>
      <c r="Z1409" s="269">
        <v>521.66</v>
      </c>
      <c r="AA1409" s="169">
        <f>Tabela13[[#This Row],[VALOR/UN]]*Tabela13[[#This Row],[QUAN]]</f>
        <v>521.66</v>
      </c>
      <c r="AB1409" s="251">
        <f>IFERROR(Tabela13[[#This Row],[TOTAL]]/Tabela13[[#This Row],[Km Rodado]],"")</f>
        <v>2.2402301812247703E-2</v>
      </c>
    </row>
    <row r="1410" spans="1:28" hidden="1">
      <c r="A1410" s="30">
        <v>2054</v>
      </c>
      <c r="B1410" s="30" t="s">
        <v>1197</v>
      </c>
      <c r="C1410" s="30" t="s">
        <v>1197</v>
      </c>
      <c r="D1410" s="53">
        <v>45537</v>
      </c>
      <c r="F1410" s="7" t="s">
        <v>196</v>
      </c>
      <c r="G1410" s="1" t="s">
        <v>58</v>
      </c>
      <c r="H1410" s="1" t="s">
        <v>1268</v>
      </c>
      <c r="I1410" s="351" t="s">
        <v>80</v>
      </c>
      <c r="J1410" s="1">
        <v>1</v>
      </c>
      <c r="K1410" s="1">
        <v>16</v>
      </c>
      <c r="L1410" s="1" t="s">
        <v>22</v>
      </c>
      <c r="M1410" s="1" t="s">
        <v>60</v>
      </c>
      <c r="N1410" s="1" t="s">
        <v>1235</v>
      </c>
      <c r="O1410" s="1" t="s">
        <v>1236</v>
      </c>
      <c r="P1410" s="1" t="s">
        <v>69</v>
      </c>
      <c r="Q1410" s="1" t="s">
        <v>1008</v>
      </c>
      <c r="R1410" s="24" t="s">
        <v>1964</v>
      </c>
      <c r="S1410" s="45">
        <v>36400</v>
      </c>
      <c r="T1410" s="45">
        <v>36400</v>
      </c>
      <c r="U1410" s="45">
        <v>59686</v>
      </c>
      <c r="V1410" s="45">
        <f>IFERROR(IF(U1410-T1410 &lt;= 0, "", U1410-T1410), "")</f>
        <v>23286</v>
      </c>
      <c r="W1410" s="1" t="s">
        <v>333</v>
      </c>
      <c r="X1410" s="1" t="s">
        <v>155</v>
      </c>
      <c r="Y1410" s="162" t="s">
        <v>1938</v>
      </c>
      <c r="Z1410" s="269">
        <v>521.66</v>
      </c>
      <c r="AA1410" s="169">
        <f>Tabela13[[#This Row],[VALOR/UN]]*Tabela13[[#This Row],[QUAN]]</f>
        <v>521.66</v>
      </c>
      <c r="AB1410" s="251">
        <f>IFERROR(Tabela13[[#This Row],[TOTAL]]/Tabela13[[#This Row],[Km Rodado]],"")</f>
        <v>2.2402301812247703E-2</v>
      </c>
    </row>
    <row r="1411" spans="1:28" hidden="1">
      <c r="A1411" s="30">
        <v>1384</v>
      </c>
      <c r="B1411" s="30" t="s">
        <v>909</v>
      </c>
      <c r="C1411" s="30" t="s">
        <v>1197</v>
      </c>
      <c r="D1411" s="53">
        <v>45539</v>
      </c>
      <c r="F1411" s="7" t="s">
        <v>196</v>
      </c>
      <c r="G1411" s="1" t="s">
        <v>58</v>
      </c>
      <c r="H1411" s="1" t="s">
        <v>1268</v>
      </c>
      <c r="I1411" s="351" t="s">
        <v>80</v>
      </c>
      <c r="J1411" s="1">
        <v>1</v>
      </c>
      <c r="K1411" s="1" t="s">
        <v>7</v>
      </c>
      <c r="L1411" s="1" t="s">
        <v>380</v>
      </c>
      <c r="M1411" s="1" t="s">
        <v>133</v>
      </c>
      <c r="N1411" s="1" t="s">
        <v>181</v>
      </c>
      <c r="O1411" s="1" t="s">
        <v>1965</v>
      </c>
      <c r="P1411" s="1" t="s">
        <v>62</v>
      </c>
      <c r="Q1411" s="1" t="s">
        <v>136</v>
      </c>
      <c r="R1411" s="24" t="s">
        <v>1966</v>
      </c>
      <c r="S1411" s="45">
        <v>126790</v>
      </c>
      <c r="T1411" s="45">
        <v>126790</v>
      </c>
      <c r="V1411" s="45" t="str">
        <f>IFERROR(IF(U1411-T1411 &lt;= 0, "", U1411-T1411), "")</f>
        <v/>
      </c>
      <c r="W1411" s="1" t="s">
        <v>333</v>
      </c>
      <c r="X1411" s="1" t="s">
        <v>58</v>
      </c>
      <c r="Y1411" s="258" t="s">
        <v>151</v>
      </c>
      <c r="Z1411" s="169">
        <v>0</v>
      </c>
      <c r="AA1411" s="169">
        <f>Tabela13[[#This Row],[VALOR/UN]]*Tabela13[[#This Row],[QUAN]]</f>
        <v>0</v>
      </c>
      <c r="AB1411" s="251" t="str">
        <f>IFERROR(Tabela13[[#This Row],[TOTAL]]/Tabela13[[#This Row],[Km Rodado]],"")</f>
        <v/>
      </c>
    </row>
    <row r="1412" spans="1:28" hidden="1">
      <c r="A1412" s="30">
        <v>2081</v>
      </c>
      <c r="B1412" s="30" t="s">
        <v>1873</v>
      </c>
      <c r="C1412" s="30" t="s">
        <v>1197</v>
      </c>
      <c r="D1412" s="53">
        <v>45539</v>
      </c>
      <c r="F1412" s="7" t="s">
        <v>196</v>
      </c>
      <c r="G1412" s="1" t="s">
        <v>58</v>
      </c>
      <c r="H1412" s="1" t="s">
        <v>1268</v>
      </c>
      <c r="I1412" s="351" t="s">
        <v>80</v>
      </c>
      <c r="J1412" s="1">
        <v>1</v>
      </c>
      <c r="K1412" s="1">
        <v>15</v>
      </c>
      <c r="L1412" s="1" t="s">
        <v>22</v>
      </c>
      <c r="M1412" s="1" t="s">
        <v>75</v>
      </c>
      <c r="N1412" s="1" t="s">
        <v>1881</v>
      </c>
      <c r="O1412" s="1" t="s">
        <v>1882</v>
      </c>
      <c r="P1412" s="1" t="s">
        <v>69</v>
      </c>
      <c r="Q1412" s="1" t="s">
        <v>160</v>
      </c>
      <c r="R1412" s="24" t="s">
        <v>1967</v>
      </c>
      <c r="S1412" s="45">
        <v>108595</v>
      </c>
      <c r="T1412" s="45">
        <v>108595</v>
      </c>
      <c r="V1412" s="45" t="str">
        <f>IFERROR(IF(U1412-T1412 &lt;= 0, "", U1412-T1412), "")</f>
        <v/>
      </c>
      <c r="W1412" s="1" t="s">
        <v>333</v>
      </c>
      <c r="X1412" s="1" t="s">
        <v>1968</v>
      </c>
      <c r="Y1412" s="162">
        <v>14501</v>
      </c>
      <c r="Z1412" s="269">
        <v>273</v>
      </c>
      <c r="AA1412" s="169">
        <f>Tabela13[[#This Row],[VALOR/UN]]*Tabela13[[#This Row],[QUAN]]</f>
        <v>273</v>
      </c>
      <c r="AB1412" s="251" t="str">
        <f>IFERROR(Tabela13[[#This Row],[TOTAL]]/Tabela13[[#This Row],[Km Rodado]],"")</f>
        <v/>
      </c>
    </row>
    <row r="1413" spans="1:28" hidden="1">
      <c r="A1413" s="30" t="s">
        <v>1969</v>
      </c>
      <c r="B1413" s="30" t="s">
        <v>1873</v>
      </c>
      <c r="C1413" s="30" t="s">
        <v>1197</v>
      </c>
      <c r="D1413" s="53">
        <v>45539</v>
      </c>
      <c r="F1413" s="7" t="s">
        <v>196</v>
      </c>
      <c r="G1413" s="1" t="s">
        <v>58</v>
      </c>
      <c r="H1413" s="1" t="s">
        <v>1268</v>
      </c>
      <c r="I1413" s="351" t="s">
        <v>80</v>
      </c>
      <c r="J1413" s="1">
        <v>1</v>
      </c>
      <c r="K1413" s="1">
        <v>15</v>
      </c>
      <c r="L1413" s="1" t="s">
        <v>22</v>
      </c>
      <c r="M1413" s="1" t="s">
        <v>75</v>
      </c>
      <c r="N1413" s="1" t="s">
        <v>1881</v>
      </c>
      <c r="O1413" s="1" t="s">
        <v>1882</v>
      </c>
      <c r="P1413" s="1" t="s">
        <v>69</v>
      </c>
      <c r="Q1413" s="1" t="s">
        <v>160</v>
      </c>
      <c r="R1413" s="24" t="s">
        <v>1967</v>
      </c>
      <c r="S1413" s="45">
        <v>108595</v>
      </c>
      <c r="T1413" s="45">
        <v>108595</v>
      </c>
      <c r="V1413" s="45" t="str">
        <f>IFERROR(IF(U1413-T1413 &lt;= 0, "", U1413-T1413), "")</f>
        <v/>
      </c>
      <c r="W1413" s="1" t="s">
        <v>333</v>
      </c>
      <c r="X1413" s="1" t="s">
        <v>1968</v>
      </c>
      <c r="Y1413" s="162">
        <v>14501</v>
      </c>
      <c r="Z1413" s="269">
        <v>273</v>
      </c>
      <c r="AA1413" s="169">
        <f>Tabela13[[#This Row],[VALOR/UN]]*Tabela13[[#This Row],[QUAN]]</f>
        <v>273</v>
      </c>
      <c r="AB1413" s="251" t="str">
        <f>IFERROR(Tabela13[[#This Row],[TOTAL]]/Tabela13[[#This Row],[Km Rodado]],"")</f>
        <v/>
      </c>
    </row>
    <row r="1414" spans="1:28" hidden="1">
      <c r="A1414" s="30" t="s">
        <v>1970</v>
      </c>
      <c r="B1414" s="30" t="s">
        <v>1337</v>
      </c>
      <c r="C1414" s="30" t="s">
        <v>1197</v>
      </c>
      <c r="D1414" s="53">
        <v>45544</v>
      </c>
      <c r="F1414" s="7" t="s">
        <v>196</v>
      </c>
      <c r="G1414" s="1" t="s">
        <v>58</v>
      </c>
      <c r="H1414" s="1" t="s">
        <v>1268</v>
      </c>
      <c r="I1414" s="351" t="s">
        <v>80</v>
      </c>
      <c r="J1414" s="1">
        <v>1</v>
      </c>
      <c r="K1414" s="1" t="s">
        <v>39</v>
      </c>
      <c r="L1414" s="1" t="s">
        <v>656</v>
      </c>
      <c r="M1414" s="1" t="s">
        <v>595</v>
      </c>
      <c r="N1414" s="1" t="s">
        <v>684</v>
      </c>
      <c r="O1414" s="1" t="s">
        <v>1806</v>
      </c>
      <c r="P1414" s="1" t="s">
        <v>62</v>
      </c>
      <c r="Q1414" s="1" t="s">
        <v>657</v>
      </c>
      <c r="R1414" s="24" t="s">
        <v>658</v>
      </c>
      <c r="S1414" s="183">
        <v>522240</v>
      </c>
      <c r="T1414" s="45">
        <v>522240</v>
      </c>
      <c r="V1414" s="45" t="str">
        <f>IFERROR(IF(U1414-T1414 &lt;= 0, "", U1414-T1414), "")</f>
        <v/>
      </c>
      <c r="W1414" s="1" t="s">
        <v>65</v>
      </c>
      <c r="X1414" s="1" t="s">
        <v>599</v>
      </c>
      <c r="Y1414" s="162" t="s">
        <v>1971</v>
      </c>
      <c r="Z1414" s="269">
        <v>590</v>
      </c>
      <c r="AA1414" s="169">
        <f>Tabela13[[#This Row],[VALOR/UN]]*Tabela13[[#This Row],[QUAN]]</f>
        <v>590</v>
      </c>
      <c r="AB1414" s="251" t="str">
        <f>IFERROR(Tabela13[[#This Row],[TOTAL]]/Tabela13[[#This Row],[Km Rodado]],"")</f>
        <v/>
      </c>
    </row>
    <row r="1415" spans="1:28" hidden="1">
      <c r="A1415" s="30" t="s">
        <v>1972</v>
      </c>
      <c r="B1415" s="30" t="s">
        <v>1834</v>
      </c>
      <c r="C1415" s="30" t="s">
        <v>1197</v>
      </c>
      <c r="D1415" s="53">
        <v>45544</v>
      </c>
      <c r="F1415" s="7" t="s">
        <v>196</v>
      </c>
      <c r="G1415" s="1" t="s">
        <v>58</v>
      </c>
      <c r="H1415" s="1" t="s">
        <v>1268</v>
      </c>
      <c r="I1415" s="351" t="s">
        <v>80</v>
      </c>
      <c r="J1415" s="1">
        <v>1</v>
      </c>
      <c r="K1415" s="1" t="s">
        <v>39</v>
      </c>
      <c r="L1415" s="1" t="s">
        <v>656</v>
      </c>
      <c r="M1415" s="1" t="s">
        <v>595</v>
      </c>
      <c r="N1415" s="1" t="s">
        <v>684</v>
      </c>
      <c r="O1415" s="1" t="s">
        <v>1585</v>
      </c>
      <c r="P1415" s="1" t="s">
        <v>62</v>
      </c>
      <c r="Q1415" s="1" t="s">
        <v>657</v>
      </c>
      <c r="R1415" s="24" t="s">
        <v>658</v>
      </c>
      <c r="S1415" s="183">
        <v>522240</v>
      </c>
      <c r="T1415" s="45">
        <v>522240</v>
      </c>
      <c r="V1415" s="45" t="str">
        <f>IFERROR(IF(U1415-T1415 &lt;= 0, "", U1415-T1415), "")</f>
        <v/>
      </c>
      <c r="W1415" s="1" t="s">
        <v>65</v>
      </c>
      <c r="X1415" s="1" t="s">
        <v>599</v>
      </c>
      <c r="Y1415" s="162" t="s">
        <v>1973</v>
      </c>
      <c r="Z1415" s="269">
        <v>570</v>
      </c>
      <c r="AA1415" s="169">
        <f>Tabela13[[#This Row],[VALOR/UN]]*Tabela13[[#This Row],[QUAN]]</f>
        <v>570</v>
      </c>
      <c r="AB1415" s="251" t="str">
        <f>IFERROR(Tabela13[[#This Row],[TOTAL]]/Tabela13[[#This Row],[Km Rodado]],"")</f>
        <v/>
      </c>
    </row>
    <row r="1416" spans="1:28" hidden="1">
      <c r="A1416" s="30" t="s">
        <v>1974</v>
      </c>
      <c r="B1416" s="30" t="s">
        <v>1975</v>
      </c>
      <c r="C1416" s="30" t="s">
        <v>1197</v>
      </c>
      <c r="D1416" s="53">
        <v>45544</v>
      </c>
      <c r="F1416" s="7" t="s">
        <v>196</v>
      </c>
      <c r="G1416" s="1" t="s">
        <v>58</v>
      </c>
      <c r="H1416" s="1" t="s">
        <v>1268</v>
      </c>
      <c r="I1416" s="351" t="s">
        <v>80</v>
      </c>
      <c r="J1416" s="1">
        <v>1</v>
      </c>
      <c r="K1416" s="1" t="s">
        <v>39</v>
      </c>
      <c r="L1416" s="1" t="s">
        <v>594</v>
      </c>
      <c r="M1416" s="1" t="s">
        <v>595</v>
      </c>
      <c r="N1416" s="1" t="s">
        <v>684</v>
      </c>
      <c r="O1416" s="1" t="s">
        <v>1213</v>
      </c>
      <c r="P1416" s="1" t="s">
        <v>62</v>
      </c>
      <c r="Q1416" s="1" t="s">
        <v>657</v>
      </c>
      <c r="R1416" s="24" t="s">
        <v>658</v>
      </c>
      <c r="S1416" s="183">
        <v>522240</v>
      </c>
      <c r="T1416" s="45">
        <v>522240</v>
      </c>
      <c r="V1416" s="45" t="str">
        <f>IFERROR(IF(U1416-T1416 &lt;= 0, "", U1416-T1416), "")</f>
        <v/>
      </c>
      <c r="W1416" s="1" t="s">
        <v>65</v>
      </c>
      <c r="X1416" s="1" t="s">
        <v>599</v>
      </c>
      <c r="Y1416" s="162" t="s">
        <v>1973</v>
      </c>
      <c r="Z1416" s="269">
        <v>570</v>
      </c>
      <c r="AA1416" s="169">
        <f>Tabela13[[#This Row],[VALOR/UN]]*Tabela13[[#This Row],[QUAN]]</f>
        <v>570</v>
      </c>
      <c r="AB1416" s="251" t="str">
        <f>IFERROR(Tabela13[[#This Row],[TOTAL]]/Tabela13[[#This Row],[Km Rodado]],"")</f>
        <v/>
      </c>
    </row>
    <row r="1417" spans="1:28" hidden="1">
      <c r="A1417" s="30" t="s">
        <v>1976</v>
      </c>
      <c r="B1417" s="30" t="s">
        <v>1975</v>
      </c>
      <c r="C1417" s="30" t="s">
        <v>1197</v>
      </c>
      <c r="D1417" s="53">
        <v>45544</v>
      </c>
      <c r="F1417" s="7" t="s">
        <v>196</v>
      </c>
      <c r="G1417" s="1" t="s">
        <v>58</v>
      </c>
      <c r="H1417" s="1" t="s">
        <v>1268</v>
      </c>
      <c r="I1417" s="351" t="s">
        <v>80</v>
      </c>
      <c r="J1417" s="1">
        <v>1</v>
      </c>
      <c r="K1417" s="1" t="s">
        <v>39</v>
      </c>
      <c r="L1417" s="1" t="s">
        <v>594</v>
      </c>
      <c r="M1417" s="1" t="s">
        <v>595</v>
      </c>
      <c r="N1417" s="1" t="s">
        <v>684</v>
      </c>
      <c r="O1417" s="1" t="s">
        <v>1213</v>
      </c>
      <c r="P1417" s="1" t="s">
        <v>62</v>
      </c>
      <c r="Q1417" s="1" t="s">
        <v>657</v>
      </c>
      <c r="R1417" s="24" t="s">
        <v>658</v>
      </c>
      <c r="S1417" s="183">
        <v>522240</v>
      </c>
      <c r="T1417" s="45">
        <v>522240</v>
      </c>
      <c r="V1417" s="45" t="str">
        <f>IFERROR(IF(U1417-T1417 &lt;= 0, "", U1417-T1417), "")</f>
        <v/>
      </c>
      <c r="W1417" s="1" t="s">
        <v>65</v>
      </c>
      <c r="X1417" s="1" t="s">
        <v>599</v>
      </c>
      <c r="Y1417" s="162" t="s">
        <v>1973</v>
      </c>
      <c r="Z1417" s="269">
        <v>570</v>
      </c>
      <c r="AA1417" s="169">
        <f>Tabela13[[#This Row],[VALOR/UN]]*Tabela13[[#This Row],[QUAN]]</f>
        <v>570</v>
      </c>
      <c r="AB1417" s="251" t="str">
        <f>IFERROR(Tabela13[[#This Row],[TOTAL]]/Tabela13[[#This Row],[Km Rodado]],"")</f>
        <v/>
      </c>
    </row>
    <row r="1418" spans="1:28" hidden="1">
      <c r="A1418" s="30" t="s">
        <v>1977</v>
      </c>
      <c r="B1418" s="30" t="s">
        <v>1978</v>
      </c>
      <c r="C1418" s="30" t="s">
        <v>1197</v>
      </c>
      <c r="D1418" s="53">
        <v>45544</v>
      </c>
      <c r="F1418" s="7" t="s">
        <v>196</v>
      </c>
      <c r="G1418" s="1" t="s">
        <v>58</v>
      </c>
      <c r="H1418" s="1" t="s">
        <v>1268</v>
      </c>
      <c r="I1418" s="351" t="s">
        <v>80</v>
      </c>
      <c r="J1418" s="1">
        <v>1</v>
      </c>
      <c r="K1418" s="1" t="s">
        <v>39</v>
      </c>
      <c r="L1418" s="1" t="s">
        <v>594</v>
      </c>
      <c r="M1418" s="1" t="s">
        <v>595</v>
      </c>
      <c r="N1418" s="1" t="s">
        <v>684</v>
      </c>
      <c r="O1418" s="1" t="s">
        <v>1213</v>
      </c>
      <c r="P1418" s="1" t="s">
        <v>62</v>
      </c>
      <c r="Q1418" s="1" t="s">
        <v>657</v>
      </c>
      <c r="R1418" s="24" t="s">
        <v>658</v>
      </c>
      <c r="S1418" s="45">
        <v>522240</v>
      </c>
      <c r="T1418" s="45">
        <v>522240</v>
      </c>
      <c r="V1418" s="45" t="str">
        <f>IFERROR(IF(U1418-T1418 &lt;= 0, "", U1418-T1418), "")</f>
        <v/>
      </c>
      <c r="W1418" s="1" t="s">
        <v>65</v>
      </c>
      <c r="X1418" s="1" t="s">
        <v>599</v>
      </c>
      <c r="Y1418" s="162">
        <v>60914</v>
      </c>
      <c r="Z1418" s="269">
        <v>550</v>
      </c>
      <c r="AA1418" s="169">
        <f>Tabela13[[#This Row],[VALOR/UN]]*Tabela13[[#This Row],[QUAN]]</f>
        <v>550</v>
      </c>
      <c r="AB1418" s="251" t="str">
        <f>IFERROR(Tabela13[[#This Row],[TOTAL]]/Tabela13[[#This Row],[Km Rodado]],"")</f>
        <v/>
      </c>
    </row>
    <row r="1419" spans="1:28" hidden="1">
      <c r="A1419" s="30" t="s">
        <v>1977</v>
      </c>
      <c r="B1419" s="30" t="s">
        <v>1978</v>
      </c>
      <c r="C1419" s="30" t="s">
        <v>1197</v>
      </c>
      <c r="D1419" s="53">
        <v>45544</v>
      </c>
      <c r="F1419" s="7" t="s">
        <v>196</v>
      </c>
      <c r="G1419" s="1" t="s">
        <v>58</v>
      </c>
      <c r="H1419" s="1" t="s">
        <v>1268</v>
      </c>
      <c r="I1419" s="351" t="s">
        <v>80</v>
      </c>
      <c r="J1419" s="1">
        <v>1</v>
      </c>
      <c r="K1419" s="1" t="s">
        <v>39</v>
      </c>
      <c r="L1419" s="1" t="s">
        <v>594</v>
      </c>
      <c r="M1419" s="1" t="s">
        <v>595</v>
      </c>
      <c r="N1419" s="1" t="s">
        <v>684</v>
      </c>
      <c r="O1419" s="1" t="s">
        <v>1213</v>
      </c>
      <c r="P1419" s="1" t="s">
        <v>62</v>
      </c>
      <c r="Q1419" s="1" t="s">
        <v>657</v>
      </c>
      <c r="R1419" s="24" t="s">
        <v>658</v>
      </c>
      <c r="S1419" s="45">
        <v>522240</v>
      </c>
      <c r="T1419" s="45">
        <v>522240</v>
      </c>
      <c r="V1419" s="45" t="str">
        <f>IFERROR(IF(U1419-T1419 &lt;= 0, "", U1419-T1419), "")</f>
        <v/>
      </c>
      <c r="W1419" s="1" t="s">
        <v>65</v>
      </c>
      <c r="X1419" s="1" t="s">
        <v>599</v>
      </c>
      <c r="Y1419" s="162">
        <v>60914</v>
      </c>
      <c r="Z1419" s="269">
        <v>590</v>
      </c>
      <c r="AA1419" s="169">
        <f>Tabela13[[#This Row],[VALOR/UN]]*Tabela13[[#This Row],[QUAN]]</f>
        <v>590</v>
      </c>
      <c r="AB1419" s="251" t="str">
        <f>IFERROR(Tabela13[[#This Row],[TOTAL]]/Tabela13[[#This Row],[Km Rodado]],"")</f>
        <v/>
      </c>
    </row>
    <row r="1420" spans="1:28" hidden="1">
      <c r="A1420" s="30">
        <v>2099</v>
      </c>
      <c r="B1420" s="30" t="s">
        <v>1197</v>
      </c>
      <c r="C1420" s="30" t="s">
        <v>1197</v>
      </c>
      <c r="D1420" s="53">
        <v>45544</v>
      </c>
      <c r="F1420" s="7" t="s">
        <v>196</v>
      </c>
      <c r="G1420" s="1" t="s">
        <v>58</v>
      </c>
      <c r="H1420" s="1" t="s">
        <v>1444</v>
      </c>
      <c r="I1420" s="351" t="s">
        <v>111</v>
      </c>
      <c r="J1420" s="1">
        <v>1</v>
      </c>
      <c r="K1420" s="1">
        <v>16</v>
      </c>
      <c r="L1420" s="1" t="s">
        <v>22</v>
      </c>
      <c r="M1420" s="1" t="s">
        <v>60</v>
      </c>
      <c r="N1420" s="1" t="s">
        <v>1235</v>
      </c>
      <c r="O1420" s="1" t="s">
        <v>1236</v>
      </c>
      <c r="P1420" s="1" t="s">
        <v>69</v>
      </c>
      <c r="Q1420" s="1" t="s">
        <v>1008</v>
      </c>
      <c r="R1420" s="24" t="s">
        <v>1979</v>
      </c>
      <c r="S1420" s="45">
        <v>47621</v>
      </c>
      <c r="V1420" s="45" t="str">
        <f>IFERROR(IF(U1420-T1420 &lt;= 0, "", U1420-T1420), "")</f>
        <v/>
      </c>
      <c r="W1420" s="1" t="s">
        <v>333</v>
      </c>
      <c r="X1420" s="1" t="s">
        <v>155</v>
      </c>
      <c r="Y1420" s="162">
        <v>2622</v>
      </c>
      <c r="Z1420" s="269">
        <v>519.01</v>
      </c>
      <c r="AA1420" s="169">
        <f>Tabela13[[#This Row],[VALOR/UN]]*Tabela13[[#This Row],[QUAN]]</f>
        <v>519.01</v>
      </c>
      <c r="AB1420" s="251" t="str">
        <f>IFERROR(Tabela13[[#This Row],[TOTAL]]/Tabela13[[#This Row],[Km Rodado]],"")</f>
        <v/>
      </c>
    </row>
    <row r="1421" spans="1:28" hidden="1">
      <c r="A1421" s="30">
        <v>2082</v>
      </c>
      <c r="B1421" s="30" t="s">
        <v>1197</v>
      </c>
      <c r="C1421" s="30" t="s">
        <v>1197</v>
      </c>
      <c r="D1421" s="53">
        <v>45544</v>
      </c>
      <c r="F1421" s="7" t="s">
        <v>196</v>
      </c>
      <c r="G1421" s="1" t="s">
        <v>58</v>
      </c>
      <c r="H1421" s="1" t="s">
        <v>1444</v>
      </c>
      <c r="I1421" s="351" t="s">
        <v>111</v>
      </c>
      <c r="J1421" s="1">
        <v>1</v>
      </c>
      <c r="K1421" s="1">
        <v>16</v>
      </c>
      <c r="L1421" s="1" t="s">
        <v>22</v>
      </c>
      <c r="M1421" s="1" t="s">
        <v>60</v>
      </c>
      <c r="N1421" s="1" t="s">
        <v>1235</v>
      </c>
      <c r="O1421" s="1" t="s">
        <v>1236</v>
      </c>
      <c r="P1421" s="1" t="s">
        <v>69</v>
      </c>
      <c r="Q1421" s="1" t="s">
        <v>1008</v>
      </c>
      <c r="R1421" s="24" t="s">
        <v>1979</v>
      </c>
      <c r="S1421" s="45">
        <v>47621</v>
      </c>
      <c r="V1421" s="45" t="str">
        <f>IFERROR(IF(U1421-T1421 &lt;= 0, "", U1421-T1421), "")</f>
        <v/>
      </c>
      <c r="W1421" s="1" t="s">
        <v>65</v>
      </c>
      <c r="X1421" s="1" t="s">
        <v>155</v>
      </c>
      <c r="Y1421" s="162">
        <v>2622</v>
      </c>
      <c r="Z1421" s="269">
        <v>519.01</v>
      </c>
      <c r="AA1421" s="169">
        <f>Tabela13[[#This Row],[VALOR/UN]]*Tabela13[[#This Row],[QUAN]]</f>
        <v>519.01</v>
      </c>
      <c r="AB1421" s="251" t="str">
        <f>IFERROR(Tabela13[[#This Row],[TOTAL]]/Tabela13[[#This Row],[Km Rodado]],"")</f>
        <v/>
      </c>
    </row>
    <row r="1422" spans="1:28" hidden="1">
      <c r="A1422" s="30">
        <v>2100</v>
      </c>
      <c r="B1422" s="30" t="s">
        <v>1197</v>
      </c>
      <c r="C1422" s="30" t="s">
        <v>1197</v>
      </c>
      <c r="D1422" s="53">
        <v>45544</v>
      </c>
      <c r="F1422" s="7" t="s">
        <v>196</v>
      </c>
      <c r="G1422" s="1" t="s">
        <v>58</v>
      </c>
      <c r="H1422" s="1" t="s">
        <v>1444</v>
      </c>
      <c r="I1422" s="351" t="s">
        <v>111</v>
      </c>
      <c r="J1422" s="1">
        <v>1</v>
      </c>
      <c r="K1422" s="1">
        <v>16</v>
      </c>
      <c r="L1422" s="1" t="s">
        <v>24</v>
      </c>
      <c r="M1422" s="1" t="s">
        <v>60</v>
      </c>
      <c r="N1422" s="1" t="s">
        <v>1235</v>
      </c>
      <c r="O1422" s="1" t="s">
        <v>1236</v>
      </c>
      <c r="P1422" s="1" t="s">
        <v>69</v>
      </c>
      <c r="Q1422" s="1" t="s">
        <v>1008</v>
      </c>
      <c r="R1422" s="24" t="s">
        <v>1979</v>
      </c>
      <c r="S1422" s="45">
        <v>47621</v>
      </c>
      <c r="V1422" s="45" t="str">
        <f>IFERROR(IF(U1422-T1422 &lt;= 0, "", U1422-T1422), "")</f>
        <v/>
      </c>
      <c r="W1422" s="1" t="s">
        <v>65</v>
      </c>
      <c r="X1422" s="1" t="s">
        <v>155</v>
      </c>
      <c r="Y1422" s="162">
        <v>2622</v>
      </c>
      <c r="Z1422" s="269">
        <v>519.01</v>
      </c>
      <c r="AA1422" s="169">
        <f>Tabela13[[#This Row],[VALOR/UN]]*Tabela13[[#This Row],[QUAN]]</f>
        <v>519.01</v>
      </c>
      <c r="AB1422" s="251" t="str">
        <f>IFERROR(Tabela13[[#This Row],[TOTAL]]/Tabela13[[#This Row],[Km Rodado]],"")</f>
        <v/>
      </c>
    </row>
    <row r="1423" spans="1:28" hidden="1">
      <c r="A1423" s="30">
        <v>2093</v>
      </c>
      <c r="B1423" s="30" t="s">
        <v>1197</v>
      </c>
      <c r="C1423" s="30" t="s">
        <v>1197</v>
      </c>
      <c r="D1423" s="53">
        <v>45544</v>
      </c>
      <c r="F1423" s="7" t="s">
        <v>196</v>
      </c>
      <c r="G1423" s="1" t="s">
        <v>58</v>
      </c>
      <c r="H1423" s="1" t="s">
        <v>1444</v>
      </c>
      <c r="I1423" s="351" t="s">
        <v>111</v>
      </c>
      <c r="J1423" s="1">
        <v>1</v>
      </c>
      <c r="K1423" s="1">
        <v>16</v>
      </c>
      <c r="L1423" s="1" t="s">
        <v>24</v>
      </c>
      <c r="M1423" s="1" t="s">
        <v>60</v>
      </c>
      <c r="N1423" s="1" t="s">
        <v>1235</v>
      </c>
      <c r="O1423" s="1" t="s">
        <v>1236</v>
      </c>
      <c r="P1423" s="1" t="s">
        <v>69</v>
      </c>
      <c r="Q1423" s="1" t="s">
        <v>1008</v>
      </c>
      <c r="R1423" s="24" t="s">
        <v>1979</v>
      </c>
      <c r="S1423" s="45">
        <v>47621</v>
      </c>
      <c r="V1423" s="45" t="str">
        <f>IFERROR(IF(U1423-T1423 &lt;= 0, "", U1423-T1423), "")</f>
        <v/>
      </c>
      <c r="W1423" s="1" t="s">
        <v>65</v>
      </c>
      <c r="X1423" s="1" t="s">
        <v>155</v>
      </c>
      <c r="Y1423" s="162">
        <v>2622</v>
      </c>
      <c r="Z1423" s="269">
        <v>519.01</v>
      </c>
      <c r="AA1423" s="169">
        <f>Tabela13[[#This Row],[VALOR/UN]]*Tabela13[[#This Row],[QUAN]]</f>
        <v>519.01</v>
      </c>
      <c r="AB1423" s="251" t="str">
        <f>IFERROR(Tabela13[[#This Row],[TOTAL]]/Tabela13[[#This Row],[Km Rodado]],"")</f>
        <v/>
      </c>
    </row>
    <row r="1424" spans="1:28" hidden="1">
      <c r="A1424" s="30">
        <v>2086</v>
      </c>
      <c r="B1424" s="30" t="s">
        <v>1197</v>
      </c>
      <c r="C1424" s="30" t="s">
        <v>1197</v>
      </c>
      <c r="D1424" s="53">
        <v>45544</v>
      </c>
      <c r="E1424" s="53">
        <v>45555</v>
      </c>
      <c r="F1424" s="7" t="s">
        <v>196</v>
      </c>
      <c r="G1424" s="1" t="s">
        <v>58</v>
      </c>
      <c r="H1424" s="1" t="s">
        <v>1268</v>
      </c>
      <c r="I1424" s="351" t="s">
        <v>104</v>
      </c>
      <c r="J1424" s="1">
        <v>1</v>
      </c>
      <c r="K1424" s="1">
        <v>16</v>
      </c>
      <c r="L1424" s="1" t="s">
        <v>22</v>
      </c>
      <c r="M1424" s="1" t="s">
        <v>60</v>
      </c>
      <c r="N1424" s="1" t="s">
        <v>1235</v>
      </c>
      <c r="O1424" s="1" t="s">
        <v>1236</v>
      </c>
      <c r="P1424" s="1" t="s">
        <v>69</v>
      </c>
      <c r="Q1424" s="1" t="s">
        <v>1008</v>
      </c>
      <c r="R1424" s="24" t="s">
        <v>880</v>
      </c>
      <c r="S1424" s="45">
        <v>147000</v>
      </c>
      <c r="T1424" s="45">
        <v>149810</v>
      </c>
      <c r="V1424" s="45" t="str">
        <f>IFERROR(IF(U1424-T1424 &lt;= 0, "", U1424-T1424), "")</f>
        <v/>
      </c>
      <c r="W1424" s="1" t="s">
        <v>65</v>
      </c>
      <c r="X1424" s="1" t="s">
        <v>155</v>
      </c>
      <c r="Y1424" s="162">
        <v>2622</v>
      </c>
      <c r="Z1424" s="269">
        <v>519.01</v>
      </c>
      <c r="AA1424" s="169">
        <f>Tabela13[[#This Row],[VALOR/UN]]*Tabela13[[#This Row],[QUAN]]</f>
        <v>519.01</v>
      </c>
      <c r="AB1424" s="251" t="str">
        <f>IFERROR(Tabela13[[#This Row],[TOTAL]]/Tabela13[[#This Row],[Km Rodado]],"")</f>
        <v/>
      </c>
    </row>
    <row r="1425" spans="1:28" hidden="1">
      <c r="A1425" s="30">
        <v>2087</v>
      </c>
      <c r="B1425" s="30" t="s">
        <v>1197</v>
      </c>
      <c r="C1425" s="30" t="s">
        <v>1197</v>
      </c>
      <c r="D1425" s="53">
        <v>45544</v>
      </c>
      <c r="E1425" s="53">
        <v>45555</v>
      </c>
      <c r="F1425" s="7" t="s">
        <v>196</v>
      </c>
      <c r="G1425" s="1" t="s">
        <v>58</v>
      </c>
      <c r="H1425" s="1" t="s">
        <v>1268</v>
      </c>
      <c r="I1425" s="351" t="s">
        <v>104</v>
      </c>
      <c r="J1425" s="1">
        <v>1</v>
      </c>
      <c r="K1425" s="1">
        <v>16</v>
      </c>
      <c r="L1425" s="1" t="s">
        <v>22</v>
      </c>
      <c r="M1425" s="1" t="s">
        <v>60</v>
      </c>
      <c r="N1425" s="1" t="s">
        <v>1235</v>
      </c>
      <c r="O1425" s="1" t="s">
        <v>1236</v>
      </c>
      <c r="P1425" s="1" t="s">
        <v>69</v>
      </c>
      <c r="Q1425" s="1" t="s">
        <v>1008</v>
      </c>
      <c r="R1425" s="24" t="s">
        <v>880</v>
      </c>
      <c r="S1425" s="45">
        <v>147000</v>
      </c>
      <c r="T1425" s="45">
        <v>149810</v>
      </c>
      <c r="V1425" s="45" t="str">
        <f>IFERROR(IF(U1425-T1425 &lt;= 0, "", U1425-T1425), "")</f>
        <v/>
      </c>
      <c r="W1425" s="1" t="s">
        <v>65</v>
      </c>
      <c r="X1425" s="1" t="s">
        <v>155</v>
      </c>
      <c r="Y1425" s="162">
        <v>2622</v>
      </c>
      <c r="Z1425" s="269">
        <v>519.01</v>
      </c>
      <c r="AA1425" s="169">
        <f>Tabela13[[#This Row],[VALOR/UN]]*Tabela13[[#This Row],[QUAN]]</f>
        <v>519.01</v>
      </c>
      <c r="AB1425" s="251" t="str">
        <f>IFERROR(Tabela13[[#This Row],[TOTAL]]/Tabela13[[#This Row],[Km Rodado]],"")</f>
        <v/>
      </c>
    </row>
    <row r="1426" spans="1:28" hidden="1">
      <c r="A1426" s="30" t="s">
        <v>1980</v>
      </c>
      <c r="B1426" s="30" t="s">
        <v>1197</v>
      </c>
      <c r="C1426" s="30" t="s">
        <v>1197</v>
      </c>
      <c r="D1426" s="53">
        <v>45544</v>
      </c>
      <c r="E1426" s="53">
        <v>45555</v>
      </c>
      <c r="F1426" s="7" t="s">
        <v>196</v>
      </c>
      <c r="G1426" s="1" t="s">
        <v>58</v>
      </c>
      <c r="H1426" s="1" t="s">
        <v>1268</v>
      </c>
      <c r="I1426" s="351" t="s">
        <v>104</v>
      </c>
      <c r="J1426" s="1">
        <v>1</v>
      </c>
      <c r="K1426" s="1">
        <v>16</v>
      </c>
      <c r="L1426" s="1" t="s">
        <v>24</v>
      </c>
      <c r="M1426" s="1" t="s">
        <v>60</v>
      </c>
      <c r="N1426" s="1" t="s">
        <v>1235</v>
      </c>
      <c r="O1426" s="1" t="s">
        <v>1236</v>
      </c>
      <c r="P1426" s="1" t="s">
        <v>69</v>
      </c>
      <c r="Q1426" s="1" t="s">
        <v>1008</v>
      </c>
      <c r="R1426" s="24" t="s">
        <v>880</v>
      </c>
      <c r="S1426" s="45">
        <v>147000</v>
      </c>
      <c r="T1426" s="45">
        <v>149810</v>
      </c>
      <c r="V1426" s="45" t="str">
        <f>IFERROR(IF(U1426-T1426 &lt;= 0, "", U1426-T1426), "")</f>
        <v/>
      </c>
      <c r="W1426" s="1" t="s">
        <v>65</v>
      </c>
      <c r="X1426" s="1" t="s">
        <v>155</v>
      </c>
      <c r="Y1426" s="162">
        <v>2622</v>
      </c>
      <c r="Z1426" s="269">
        <v>519.01</v>
      </c>
      <c r="AA1426" s="169">
        <f>Tabela13[[#This Row],[VALOR/UN]]*Tabela13[[#This Row],[QUAN]]</f>
        <v>519.01</v>
      </c>
      <c r="AB1426" s="251" t="str">
        <f>IFERROR(Tabela13[[#This Row],[TOTAL]]/Tabela13[[#This Row],[Km Rodado]],"")</f>
        <v/>
      </c>
    </row>
    <row r="1427" spans="1:28" hidden="1">
      <c r="A1427" s="30">
        <v>2089</v>
      </c>
      <c r="B1427" s="30" t="s">
        <v>1197</v>
      </c>
      <c r="C1427" s="30" t="s">
        <v>1197</v>
      </c>
      <c r="D1427" s="53">
        <v>45544</v>
      </c>
      <c r="E1427" s="53">
        <v>45555</v>
      </c>
      <c r="F1427" s="7" t="s">
        <v>196</v>
      </c>
      <c r="G1427" s="1" t="s">
        <v>58</v>
      </c>
      <c r="H1427" s="1" t="s">
        <v>1268</v>
      </c>
      <c r="I1427" s="351" t="s">
        <v>104</v>
      </c>
      <c r="J1427" s="1">
        <v>1</v>
      </c>
      <c r="K1427" s="1">
        <v>16</v>
      </c>
      <c r="L1427" s="1" t="s">
        <v>24</v>
      </c>
      <c r="M1427" s="1" t="s">
        <v>60</v>
      </c>
      <c r="N1427" s="1" t="s">
        <v>1235</v>
      </c>
      <c r="O1427" s="1" t="s">
        <v>1236</v>
      </c>
      <c r="P1427" s="1" t="s">
        <v>69</v>
      </c>
      <c r="Q1427" s="1" t="s">
        <v>1008</v>
      </c>
      <c r="R1427" s="24" t="s">
        <v>880</v>
      </c>
      <c r="S1427" s="45">
        <v>147000</v>
      </c>
      <c r="T1427" s="45">
        <v>149810</v>
      </c>
      <c r="V1427" s="45" t="str">
        <f>IFERROR(IF(U1427-T1427 &lt;= 0, "", U1427-T1427), "")</f>
        <v/>
      </c>
      <c r="W1427" s="1" t="s">
        <v>65</v>
      </c>
      <c r="X1427" s="1" t="s">
        <v>155</v>
      </c>
      <c r="Y1427" s="162">
        <v>2622</v>
      </c>
      <c r="Z1427" s="269">
        <v>519.01</v>
      </c>
      <c r="AA1427" s="169">
        <f>Tabela13[[#This Row],[VALOR/UN]]*Tabela13[[#This Row],[QUAN]]</f>
        <v>519.01</v>
      </c>
      <c r="AB1427" s="251" t="str">
        <f>IFERROR(Tabela13[[#This Row],[TOTAL]]/Tabela13[[#This Row],[Km Rodado]],"")</f>
        <v/>
      </c>
    </row>
    <row r="1428" spans="1:28" hidden="1">
      <c r="A1428" s="30">
        <v>81</v>
      </c>
      <c r="B1428" s="30" t="s">
        <v>985</v>
      </c>
      <c r="C1428" s="186" t="s">
        <v>1197</v>
      </c>
      <c r="D1428" s="53">
        <v>45544</v>
      </c>
      <c r="F1428" s="7" t="s">
        <v>196</v>
      </c>
      <c r="G1428" s="1" t="s">
        <v>58</v>
      </c>
      <c r="H1428" s="1" t="s">
        <v>1444</v>
      </c>
      <c r="I1428" s="351" t="s">
        <v>111</v>
      </c>
      <c r="J1428" s="1">
        <v>1</v>
      </c>
      <c r="K1428" s="1" t="s">
        <v>39</v>
      </c>
      <c r="L1428" s="1" t="s">
        <v>594</v>
      </c>
      <c r="M1428" s="1" t="s">
        <v>595</v>
      </c>
      <c r="N1428" s="1" t="s">
        <v>684</v>
      </c>
      <c r="O1428" s="1" t="s">
        <v>1213</v>
      </c>
      <c r="P1428" s="1" t="s">
        <v>62</v>
      </c>
      <c r="Q1428" s="1" t="s">
        <v>1241</v>
      </c>
      <c r="R1428" s="156" t="s">
        <v>1481</v>
      </c>
      <c r="S1428" s="183">
        <v>86125</v>
      </c>
      <c r="T1428" s="45">
        <v>83677</v>
      </c>
      <c r="V1428" s="45" t="str">
        <f>IFERROR(IF(U1428-T1428 &lt;= 0, "", U1428-T1428), "")</f>
        <v/>
      </c>
      <c r="W1428" s="1" t="s">
        <v>65</v>
      </c>
      <c r="X1428" s="1" t="s">
        <v>599</v>
      </c>
      <c r="Y1428" s="290">
        <v>59427</v>
      </c>
      <c r="Z1428" s="269">
        <v>550</v>
      </c>
      <c r="AA1428" s="169">
        <f>Tabela13[[#This Row],[VALOR/UN]]*Tabela13[[#This Row],[QUAN]]</f>
        <v>550</v>
      </c>
      <c r="AB1428" s="251" t="str">
        <f>IFERROR(Tabela13[[#This Row],[TOTAL]]/Tabela13[[#This Row],[Km Rodado]],"")</f>
        <v/>
      </c>
    </row>
    <row r="1429" spans="1:28" hidden="1">
      <c r="A1429" s="30" t="s">
        <v>1981</v>
      </c>
      <c r="B1429" s="30" t="s">
        <v>1834</v>
      </c>
      <c r="C1429" s="30" t="s">
        <v>1197</v>
      </c>
      <c r="D1429" s="53">
        <v>45544</v>
      </c>
      <c r="F1429" s="7" t="s">
        <v>196</v>
      </c>
      <c r="G1429" s="1" t="s">
        <v>58</v>
      </c>
      <c r="H1429" s="1" t="s">
        <v>1444</v>
      </c>
      <c r="I1429" s="351" t="s">
        <v>111</v>
      </c>
      <c r="J1429" s="1">
        <v>1</v>
      </c>
      <c r="K1429" s="1" t="s">
        <v>39</v>
      </c>
      <c r="L1429" s="1" t="s">
        <v>594</v>
      </c>
      <c r="M1429" s="1" t="s">
        <v>595</v>
      </c>
      <c r="N1429" s="1" t="s">
        <v>684</v>
      </c>
      <c r="O1429" s="1" t="s">
        <v>1213</v>
      </c>
      <c r="P1429" s="1" t="s">
        <v>62</v>
      </c>
      <c r="Q1429" s="1" t="s">
        <v>1241</v>
      </c>
      <c r="R1429" s="156" t="s">
        <v>1481</v>
      </c>
      <c r="S1429" s="183">
        <v>86125</v>
      </c>
      <c r="T1429" s="45">
        <v>83677</v>
      </c>
      <c r="V1429" s="45" t="str">
        <f>IFERROR(IF(U1429-T1429 &lt;= 0, "", U1429-T1429), "")</f>
        <v/>
      </c>
      <c r="W1429" s="1" t="s">
        <v>65</v>
      </c>
      <c r="X1429" s="1" t="s">
        <v>599</v>
      </c>
      <c r="Y1429" s="290">
        <v>59427</v>
      </c>
      <c r="Z1429" s="269">
        <v>550</v>
      </c>
      <c r="AA1429" s="169">
        <f>Tabela13[[#This Row],[VALOR/UN]]*Tabela13[[#This Row],[QUAN]]</f>
        <v>550</v>
      </c>
      <c r="AB1429" s="251" t="str">
        <f>IFERROR(Tabela13[[#This Row],[TOTAL]]/Tabela13[[#This Row],[Km Rodado]],"")</f>
        <v/>
      </c>
    </row>
    <row r="1430" spans="1:28" hidden="1">
      <c r="A1430" s="30">
        <v>2106</v>
      </c>
      <c r="B1430" s="30" t="s">
        <v>1978</v>
      </c>
      <c r="C1430" s="30" t="s">
        <v>1197</v>
      </c>
      <c r="D1430" s="53">
        <v>45544</v>
      </c>
      <c r="F1430" s="7" t="s">
        <v>196</v>
      </c>
      <c r="G1430" s="1" t="s">
        <v>58</v>
      </c>
      <c r="H1430" s="1" t="s">
        <v>1444</v>
      </c>
      <c r="I1430" s="351" t="s">
        <v>111</v>
      </c>
      <c r="J1430" s="1">
        <v>1</v>
      </c>
      <c r="K1430" s="1" t="s">
        <v>39</v>
      </c>
      <c r="L1430" s="1" t="s">
        <v>594</v>
      </c>
      <c r="M1430" s="1" t="s">
        <v>595</v>
      </c>
      <c r="N1430" s="1" t="s">
        <v>684</v>
      </c>
      <c r="O1430" s="1" t="s">
        <v>1213</v>
      </c>
      <c r="P1430" s="1" t="s">
        <v>62</v>
      </c>
      <c r="Q1430" s="1" t="s">
        <v>1241</v>
      </c>
      <c r="R1430" s="156" t="s">
        <v>1481</v>
      </c>
      <c r="S1430" s="183">
        <v>86125</v>
      </c>
      <c r="T1430" s="45">
        <v>83677</v>
      </c>
      <c r="V1430" s="45" t="str">
        <f>IFERROR(IF(U1430-T1430 &lt;= 0, "", U1430-T1430), "")</f>
        <v/>
      </c>
      <c r="W1430" s="1" t="s">
        <v>65</v>
      </c>
      <c r="X1430" s="1" t="s">
        <v>599</v>
      </c>
      <c r="Y1430" s="290">
        <v>59427</v>
      </c>
      <c r="Z1430" s="269">
        <v>550</v>
      </c>
      <c r="AA1430" s="169">
        <f>Tabela13[[#This Row],[VALOR/UN]]*Tabela13[[#This Row],[QUAN]]</f>
        <v>550</v>
      </c>
      <c r="AB1430" s="251" t="str">
        <f>IFERROR(Tabela13[[#This Row],[TOTAL]]/Tabela13[[#This Row],[Km Rodado]],"")</f>
        <v/>
      </c>
    </row>
    <row r="1431" spans="1:28" hidden="1">
      <c r="A1431" s="30">
        <v>2107</v>
      </c>
      <c r="B1431" s="30" t="s">
        <v>644</v>
      </c>
      <c r="C1431" s="30" t="s">
        <v>1197</v>
      </c>
      <c r="D1431" s="53">
        <v>45544</v>
      </c>
      <c r="F1431" s="7" t="s">
        <v>196</v>
      </c>
      <c r="G1431" s="1" t="s">
        <v>58</v>
      </c>
      <c r="H1431" s="1" t="s">
        <v>1444</v>
      </c>
      <c r="I1431" s="351" t="s">
        <v>111</v>
      </c>
      <c r="J1431" s="1">
        <v>1</v>
      </c>
      <c r="K1431" s="1" t="s">
        <v>39</v>
      </c>
      <c r="L1431" s="1" t="s">
        <v>594</v>
      </c>
      <c r="M1431" s="1" t="s">
        <v>595</v>
      </c>
      <c r="N1431" s="1" t="s">
        <v>684</v>
      </c>
      <c r="O1431" s="1" t="s">
        <v>1585</v>
      </c>
      <c r="P1431" s="1" t="s">
        <v>62</v>
      </c>
      <c r="Q1431" s="1" t="s">
        <v>1241</v>
      </c>
      <c r="R1431" s="156" t="s">
        <v>1481</v>
      </c>
      <c r="S1431" s="183">
        <v>86125</v>
      </c>
      <c r="T1431" s="45">
        <v>83677</v>
      </c>
      <c r="V1431" s="45" t="str">
        <f>IFERROR(IF(U1431-T1431 &lt;= 0, "", U1431-T1431), "")</f>
        <v/>
      </c>
      <c r="W1431" s="1" t="s">
        <v>65</v>
      </c>
      <c r="X1431" s="1" t="s">
        <v>599</v>
      </c>
      <c r="Y1431" s="162" t="s">
        <v>1971</v>
      </c>
      <c r="Z1431" s="269">
        <v>590</v>
      </c>
      <c r="AA1431" s="169">
        <f>Tabela13[[#This Row],[VALOR/UN]]*Tabela13[[#This Row],[QUAN]]</f>
        <v>590</v>
      </c>
      <c r="AB1431" s="251" t="str">
        <f>IFERROR(Tabela13[[#This Row],[TOTAL]]/Tabela13[[#This Row],[Km Rodado]],"")</f>
        <v/>
      </c>
    </row>
    <row r="1432" spans="1:28" hidden="1">
      <c r="A1432" s="30">
        <v>2068</v>
      </c>
      <c r="B1432" s="30" t="s">
        <v>1873</v>
      </c>
      <c r="C1432" s="30" t="s">
        <v>1197</v>
      </c>
      <c r="D1432" s="53">
        <v>45545</v>
      </c>
      <c r="F1432" s="7" t="s">
        <v>196</v>
      </c>
      <c r="G1432" s="1" t="s">
        <v>58</v>
      </c>
      <c r="H1432" s="1" t="s">
        <v>1268</v>
      </c>
      <c r="I1432" s="351" t="s">
        <v>83</v>
      </c>
      <c r="J1432" s="1">
        <v>1</v>
      </c>
      <c r="K1432" s="1">
        <v>15</v>
      </c>
      <c r="L1432" s="1" t="s">
        <v>22</v>
      </c>
      <c r="M1432" s="1" t="s">
        <v>75</v>
      </c>
      <c r="N1432" s="153" t="s">
        <v>1881</v>
      </c>
      <c r="O1432" s="1" t="s">
        <v>1882</v>
      </c>
      <c r="P1432" s="1" t="s">
        <v>69</v>
      </c>
      <c r="Q1432" s="1" t="s">
        <v>77</v>
      </c>
      <c r="R1432" s="24" t="s">
        <v>713</v>
      </c>
      <c r="S1432" s="45">
        <v>1234593</v>
      </c>
      <c r="T1432" s="45">
        <v>124620</v>
      </c>
      <c r="V1432" s="45">
        <v>10151</v>
      </c>
      <c r="W1432" s="1" t="s">
        <v>65</v>
      </c>
      <c r="X1432" s="1" t="s">
        <v>92</v>
      </c>
      <c r="Y1432" s="162">
        <v>14501</v>
      </c>
      <c r="Z1432" s="269">
        <v>273</v>
      </c>
      <c r="AA1432" s="169">
        <f>Tabela13[[#This Row],[VALOR/UN]]*Tabela13[[#This Row],[QUAN]]</f>
        <v>273</v>
      </c>
      <c r="AB1432" s="251">
        <f>IFERROR(Tabela13[[#This Row],[TOTAL]]/Tabela13[[#This Row],[Km Rodado]],"")</f>
        <v>2.6893902078612943E-2</v>
      </c>
    </row>
    <row r="1433" spans="1:28" hidden="1">
      <c r="A1433" s="30">
        <v>2069</v>
      </c>
      <c r="B1433" s="30" t="s">
        <v>1894</v>
      </c>
      <c r="C1433" s="30" t="s">
        <v>1197</v>
      </c>
      <c r="D1433" s="53">
        <v>45545</v>
      </c>
      <c r="F1433" s="7" t="s">
        <v>196</v>
      </c>
      <c r="G1433" s="1" t="s">
        <v>58</v>
      </c>
      <c r="H1433" s="1" t="s">
        <v>1268</v>
      </c>
      <c r="I1433" s="351" t="s">
        <v>83</v>
      </c>
      <c r="J1433" s="1">
        <v>1</v>
      </c>
      <c r="K1433" s="1">
        <v>15</v>
      </c>
      <c r="L1433" s="1" t="s">
        <v>22</v>
      </c>
      <c r="M1433" s="1" t="s">
        <v>75</v>
      </c>
      <c r="N1433" s="153" t="s">
        <v>1881</v>
      </c>
      <c r="O1433" s="1" t="s">
        <v>1882</v>
      </c>
      <c r="P1433" s="1" t="s">
        <v>69</v>
      </c>
      <c r="Q1433" s="1" t="s">
        <v>77</v>
      </c>
      <c r="R1433" s="24" t="s">
        <v>713</v>
      </c>
      <c r="S1433" s="45">
        <v>1234593</v>
      </c>
      <c r="T1433" s="45">
        <v>124620</v>
      </c>
      <c r="V1433" s="45">
        <v>10151</v>
      </c>
      <c r="W1433" s="1" t="s">
        <v>65</v>
      </c>
      <c r="X1433" s="1" t="s">
        <v>92</v>
      </c>
      <c r="Y1433" s="162">
        <v>14501</v>
      </c>
      <c r="Z1433" s="269">
        <v>273</v>
      </c>
      <c r="AA1433" s="169">
        <f>Tabela13[[#This Row],[VALOR/UN]]*Tabela13[[#This Row],[QUAN]]</f>
        <v>273</v>
      </c>
      <c r="AB1433" s="251">
        <f>IFERROR(Tabela13[[#This Row],[TOTAL]]/Tabela13[[#This Row],[Km Rodado]],"")</f>
        <v>2.6893902078612943E-2</v>
      </c>
    </row>
    <row r="1434" spans="1:28" hidden="1">
      <c r="A1434" s="30">
        <v>2070</v>
      </c>
      <c r="B1434" s="30" t="s">
        <v>1894</v>
      </c>
      <c r="C1434" s="30" t="s">
        <v>1197</v>
      </c>
      <c r="D1434" s="53">
        <v>45545</v>
      </c>
      <c r="F1434" s="7" t="s">
        <v>196</v>
      </c>
      <c r="G1434" s="1" t="s">
        <v>58</v>
      </c>
      <c r="H1434" s="1" t="s">
        <v>1268</v>
      </c>
      <c r="I1434" s="351" t="s">
        <v>83</v>
      </c>
      <c r="J1434" s="1">
        <v>1</v>
      </c>
      <c r="K1434" s="1">
        <v>15</v>
      </c>
      <c r="L1434" s="1" t="s">
        <v>24</v>
      </c>
      <c r="M1434" s="1" t="s">
        <v>75</v>
      </c>
      <c r="N1434" s="153" t="s">
        <v>1881</v>
      </c>
      <c r="O1434" s="1" t="s">
        <v>1882</v>
      </c>
      <c r="P1434" s="1" t="s">
        <v>69</v>
      </c>
      <c r="Q1434" s="1" t="s">
        <v>77</v>
      </c>
      <c r="R1434" s="24" t="s">
        <v>713</v>
      </c>
      <c r="S1434" s="45">
        <v>1234593</v>
      </c>
      <c r="T1434" s="45">
        <v>124620</v>
      </c>
      <c r="V1434" s="45">
        <v>10151</v>
      </c>
      <c r="W1434" s="1" t="s">
        <v>65</v>
      </c>
      <c r="X1434" s="1" t="s">
        <v>92</v>
      </c>
      <c r="Y1434" s="162">
        <v>14501</v>
      </c>
      <c r="Z1434" s="269">
        <v>273</v>
      </c>
      <c r="AA1434" s="169">
        <f>Tabela13[[#This Row],[VALOR/UN]]*Tabela13[[#This Row],[QUAN]]</f>
        <v>273</v>
      </c>
      <c r="AB1434" s="251">
        <f>IFERROR(Tabela13[[#This Row],[TOTAL]]/Tabela13[[#This Row],[Km Rodado]],"")</f>
        <v>2.6893902078612943E-2</v>
      </c>
    </row>
    <row r="1435" spans="1:28" hidden="1">
      <c r="A1435" s="30">
        <v>2071</v>
      </c>
      <c r="B1435" s="30" t="s">
        <v>1894</v>
      </c>
      <c r="C1435" s="30" t="s">
        <v>1197</v>
      </c>
      <c r="D1435" s="53">
        <v>45545</v>
      </c>
      <c r="F1435" s="7" t="s">
        <v>196</v>
      </c>
      <c r="G1435" s="1" t="s">
        <v>58</v>
      </c>
      <c r="H1435" s="1" t="s">
        <v>1268</v>
      </c>
      <c r="I1435" s="351" t="s">
        <v>83</v>
      </c>
      <c r="J1435" s="1">
        <v>1</v>
      </c>
      <c r="K1435" s="1">
        <v>15</v>
      </c>
      <c r="L1435" s="1" t="s">
        <v>24</v>
      </c>
      <c r="M1435" s="1" t="s">
        <v>75</v>
      </c>
      <c r="N1435" s="153" t="s">
        <v>1881</v>
      </c>
      <c r="O1435" s="1" t="s">
        <v>1882</v>
      </c>
      <c r="P1435" s="1" t="s">
        <v>69</v>
      </c>
      <c r="Q1435" s="1" t="s">
        <v>77</v>
      </c>
      <c r="R1435" s="24" t="s">
        <v>713</v>
      </c>
      <c r="S1435" s="45">
        <v>1234593</v>
      </c>
      <c r="T1435" s="45">
        <v>124620</v>
      </c>
      <c r="V1435" s="45">
        <f>T2079-Tabela13[[#This Row],[KM ALOCADO]]</f>
        <v>90652</v>
      </c>
      <c r="W1435" s="1" t="s">
        <v>65</v>
      </c>
      <c r="X1435" s="1" t="s">
        <v>92</v>
      </c>
      <c r="Y1435" s="162">
        <v>14501</v>
      </c>
      <c r="Z1435" s="269">
        <v>273</v>
      </c>
      <c r="AA1435" s="169">
        <f>Tabela13[[#This Row],[VALOR/UN]]*Tabela13[[#This Row],[QUAN]]</f>
        <v>273</v>
      </c>
      <c r="AB1435" s="251">
        <f>IFERROR(Tabela13[[#This Row],[TOTAL]]/Tabela13[[#This Row],[Km Rodado]],"")</f>
        <v>3.011516568856727E-3</v>
      </c>
    </row>
    <row r="1436" spans="1:28" hidden="1">
      <c r="A1436" s="30">
        <v>116</v>
      </c>
      <c r="B1436" s="30"/>
      <c r="C1436" s="30" t="s">
        <v>1197</v>
      </c>
      <c r="D1436" s="53">
        <v>45547</v>
      </c>
      <c r="F1436" s="7" t="s">
        <v>196</v>
      </c>
      <c r="G1436" s="1" t="s">
        <v>58</v>
      </c>
      <c r="H1436" s="1" t="s">
        <v>1268</v>
      </c>
      <c r="I1436" s="351" t="s">
        <v>80</v>
      </c>
      <c r="J1436" s="1">
        <v>1</v>
      </c>
      <c r="K1436" s="1" t="s">
        <v>39</v>
      </c>
      <c r="L1436" s="1" t="s">
        <v>24</v>
      </c>
      <c r="M1436" s="1" t="s">
        <v>595</v>
      </c>
      <c r="N1436" s="1" t="s">
        <v>684</v>
      </c>
      <c r="O1436" s="1" t="s">
        <v>1806</v>
      </c>
      <c r="P1436" s="1" t="s">
        <v>62</v>
      </c>
      <c r="Q1436" s="1" t="s">
        <v>1288</v>
      </c>
      <c r="R1436" s="24" t="s">
        <v>1456</v>
      </c>
      <c r="S1436" s="45">
        <v>126880</v>
      </c>
      <c r="T1436" s="45">
        <v>126880</v>
      </c>
      <c r="U1436" s="45">
        <v>162126</v>
      </c>
      <c r="V1436" s="45">
        <f>IFERROR(IF(U1436-T1436 &lt;= 0, "", U1436-T1436), "")</f>
        <v>35246</v>
      </c>
      <c r="W1436" s="1" t="s">
        <v>65</v>
      </c>
      <c r="X1436" s="1" t="s">
        <v>599</v>
      </c>
      <c r="Y1436" s="162">
        <v>60914</v>
      </c>
      <c r="Z1436" s="269">
        <v>590</v>
      </c>
      <c r="AA1436" s="169">
        <f>Tabela13[[#This Row],[VALOR/UN]]*Tabela13[[#This Row],[QUAN]]</f>
        <v>590</v>
      </c>
      <c r="AB1436" s="251">
        <f>IFERROR(Tabela13[[#This Row],[TOTAL]]/Tabela13[[#This Row],[Km Rodado]],"")</f>
        <v>1.6739488168870227E-2</v>
      </c>
    </row>
    <row r="1437" spans="1:28" hidden="1">
      <c r="A1437" s="30" t="s">
        <v>1982</v>
      </c>
      <c r="B1437" s="30" t="s">
        <v>1747</v>
      </c>
      <c r="C1437" s="30" t="s">
        <v>1197</v>
      </c>
      <c r="D1437" s="53">
        <v>45548</v>
      </c>
      <c r="F1437" s="7" t="s">
        <v>196</v>
      </c>
      <c r="G1437" s="1" t="s">
        <v>58</v>
      </c>
      <c r="H1437" s="1" t="s">
        <v>1444</v>
      </c>
      <c r="I1437" s="351" t="s">
        <v>99</v>
      </c>
      <c r="J1437" s="1">
        <v>1</v>
      </c>
      <c r="K1437" s="1">
        <v>14</v>
      </c>
      <c r="L1437" s="1" t="s">
        <v>22</v>
      </c>
      <c r="M1437" s="1" t="s">
        <v>84</v>
      </c>
      <c r="N1437" s="1" t="s">
        <v>153</v>
      </c>
      <c r="O1437" s="1" t="s">
        <v>154</v>
      </c>
      <c r="P1437" s="1" t="s">
        <v>69</v>
      </c>
      <c r="Q1437" s="1" t="s">
        <v>87</v>
      </c>
      <c r="R1437" s="24" t="s">
        <v>114</v>
      </c>
      <c r="S1437" s="45">
        <v>170310</v>
      </c>
      <c r="V1437" s="45" t="str">
        <f>IFERROR(IF(U1437-T1437 &lt;= 0, "", U1437-T1437), "")</f>
        <v/>
      </c>
      <c r="W1437" s="1" t="s">
        <v>65</v>
      </c>
      <c r="X1437" s="1" t="s">
        <v>155</v>
      </c>
      <c r="Y1437" s="162">
        <v>2489</v>
      </c>
      <c r="Z1437" s="269">
        <v>292.14</v>
      </c>
      <c r="AA1437" s="169">
        <f>Tabela13[[#This Row],[VALOR/UN]]*Tabela13[[#This Row],[QUAN]]</f>
        <v>292.14</v>
      </c>
      <c r="AB1437" s="251" t="str">
        <f>IFERROR(Tabela13[[#This Row],[TOTAL]]/Tabela13[[#This Row],[Km Rodado]],"")</f>
        <v/>
      </c>
    </row>
    <row r="1438" spans="1:28" hidden="1">
      <c r="A1438" s="30" t="s">
        <v>1983</v>
      </c>
      <c r="B1438" s="30" t="s">
        <v>1747</v>
      </c>
      <c r="C1438" s="30" t="s">
        <v>1197</v>
      </c>
      <c r="D1438" s="53">
        <v>45548</v>
      </c>
      <c r="F1438" s="7" t="s">
        <v>196</v>
      </c>
      <c r="G1438" s="1" t="s">
        <v>58</v>
      </c>
      <c r="H1438" s="1" t="s">
        <v>1444</v>
      </c>
      <c r="I1438" s="351" t="s">
        <v>99</v>
      </c>
      <c r="J1438" s="1">
        <v>1</v>
      </c>
      <c r="K1438" s="1">
        <v>14</v>
      </c>
      <c r="L1438" s="1" t="s">
        <v>22</v>
      </c>
      <c r="M1438" s="1" t="s">
        <v>84</v>
      </c>
      <c r="N1438" s="1" t="s">
        <v>153</v>
      </c>
      <c r="O1438" s="1" t="s">
        <v>154</v>
      </c>
      <c r="P1438" s="1" t="s">
        <v>69</v>
      </c>
      <c r="Q1438" s="1" t="s">
        <v>87</v>
      </c>
      <c r="R1438" s="24" t="s">
        <v>114</v>
      </c>
      <c r="S1438" s="45">
        <v>170310</v>
      </c>
      <c r="V1438" s="45" t="str">
        <f>IFERROR(IF(U1438-T1438 &lt;= 0, "", U1438-T1438), "")</f>
        <v/>
      </c>
      <c r="W1438" s="1" t="s">
        <v>65</v>
      </c>
      <c r="X1438" s="1" t="s">
        <v>155</v>
      </c>
      <c r="Y1438" s="162">
        <v>2489</v>
      </c>
      <c r="Z1438" s="269">
        <v>292.14</v>
      </c>
      <c r="AA1438" s="169">
        <f>Tabela13[[#This Row],[VALOR/UN]]*Tabela13[[#This Row],[QUAN]]</f>
        <v>292.14</v>
      </c>
      <c r="AB1438" s="251" t="str">
        <f>IFERROR(Tabela13[[#This Row],[TOTAL]]/Tabela13[[#This Row],[Km Rodado]],"")</f>
        <v/>
      </c>
    </row>
    <row r="1439" spans="1:28" hidden="1">
      <c r="A1439" s="30" t="s">
        <v>1984</v>
      </c>
      <c r="B1439" s="30" t="s">
        <v>1677</v>
      </c>
      <c r="C1439" s="30" t="s">
        <v>1197</v>
      </c>
      <c r="D1439" s="53">
        <v>45548</v>
      </c>
      <c r="F1439" s="7" t="s">
        <v>196</v>
      </c>
      <c r="G1439" s="1" t="s">
        <v>58</v>
      </c>
      <c r="H1439" s="1" t="s">
        <v>1444</v>
      </c>
      <c r="I1439" s="351" t="s">
        <v>99</v>
      </c>
      <c r="J1439" s="1">
        <v>1</v>
      </c>
      <c r="K1439" s="1">
        <v>15</v>
      </c>
      <c r="L1439" s="1" t="s">
        <v>22</v>
      </c>
      <c r="M1439" s="1" t="s">
        <v>75</v>
      </c>
      <c r="N1439" s="153" t="s">
        <v>1881</v>
      </c>
      <c r="O1439" s="1" t="s">
        <v>1882</v>
      </c>
      <c r="P1439" s="1" t="s">
        <v>69</v>
      </c>
      <c r="Q1439" s="1" t="s">
        <v>77</v>
      </c>
      <c r="R1439" s="24" t="s">
        <v>564</v>
      </c>
      <c r="S1439" s="45">
        <v>104430</v>
      </c>
      <c r="V1439" s="45" t="str">
        <f>IFERROR(IF(U1439-T1439 &lt;= 0, "", U1439-T1439), "")</f>
        <v/>
      </c>
      <c r="W1439" s="1" t="s">
        <v>65</v>
      </c>
      <c r="X1439" s="1" t="s">
        <v>1968</v>
      </c>
      <c r="Y1439" s="162">
        <v>14501</v>
      </c>
      <c r="Z1439" s="269">
        <v>273</v>
      </c>
      <c r="AA1439" s="169">
        <f>Tabela13[[#This Row],[VALOR/UN]]*Tabela13[[#This Row],[QUAN]]</f>
        <v>273</v>
      </c>
      <c r="AB1439" s="251" t="str">
        <f>IFERROR(Tabela13[[#This Row],[TOTAL]]/Tabela13[[#This Row],[Km Rodado]],"")</f>
        <v/>
      </c>
    </row>
    <row r="1440" spans="1:28" hidden="1">
      <c r="A1440" s="30" t="s">
        <v>1985</v>
      </c>
      <c r="B1440" s="30" t="s">
        <v>1677</v>
      </c>
      <c r="C1440" s="30" t="s">
        <v>1197</v>
      </c>
      <c r="D1440" s="53">
        <v>45548</v>
      </c>
      <c r="F1440" s="7" t="s">
        <v>196</v>
      </c>
      <c r="G1440" s="1" t="s">
        <v>58</v>
      </c>
      <c r="H1440" s="1" t="s">
        <v>1444</v>
      </c>
      <c r="I1440" s="351" t="s">
        <v>99</v>
      </c>
      <c r="J1440" s="1">
        <v>1</v>
      </c>
      <c r="K1440" s="1">
        <v>15</v>
      </c>
      <c r="L1440" s="1" t="s">
        <v>22</v>
      </c>
      <c r="M1440" s="1" t="s">
        <v>75</v>
      </c>
      <c r="N1440" s="153" t="s">
        <v>1881</v>
      </c>
      <c r="O1440" s="1" t="s">
        <v>1882</v>
      </c>
      <c r="P1440" s="1" t="s">
        <v>69</v>
      </c>
      <c r="Q1440" s="1" t="s">
        <v>77</v>
      </c>
      <c r="R1440" s="24" t="s">
        <v>564</v>
      </c>
      <c r="S1440" s="45">
        <v>104430</v>
      </c>
      <c r="V1440" s="45" t="str">
        <f>IFERROR(IF(U1440-T1440 &lt;= 0, "", U1440-T1440), "")</f>
        <v/>
      </c>
      <c r="W1440" s="1" t="s">
        <v>65</v>
      </c>
      <c r="X1440" s="1" t="s">
        <v>1968</v>
      </c>
      <c r="Y1440" s="162">
        <v>14501</v>
      </c>
      <c r="Z1440" s="269">
        <v>273</v>
      </c>
      <c r="AA1440" s="169">
        <f>Tabela13[[#This Row],[VALOR/UN]]*Tabela13[[#This Row],[QUAN]]</f>
        <v>273</v>
      </c>
      <c r="AB1440" s="251" t="str">
        <f>IFERROR(Tabela13[[#This Row],[TOTAL]]/Tabela13[[#This Row],[Km Rodado]],"")</f>
        <v/>
      </c>
    </row>
    <row r="1441" spans="1:28" hidden="1">
      <c r="A1441" s="30" t="s">
        <v>1986</v>
      </c>
      <c r="B1441" s="30" t="s">
        <v>1197</v>
      </c>
      <c r="C1441" s="30" t="s">
        <v>1197</v>
      </c>
      <c r="D1441" s="53">
        <v>45548</v>
      </c>
      <c r="F1441" s="7" t="s">
        <v>196</v>
      </c>
      <c r="G1441" s="1" t="s">
        <v>58</v>
      </c>
      <c r="H1441" s="1" t="s">
        <v>1444</v>
      </c>
      <c r="I1441" s="351" t="s">
        <v>99</v>
      </c>
      <c r="J1441" s="1">
        <v>1</v>
      </c>
      <c r="K1441" s="1">
        <v>16</v>
      </c>
      <c r="L1441" s="1" t="s">
        <v>22</v>
      </c>
      <c r="M1441" s="1" t="s">
        <v>60</v>
      </c>
      <c r="N1441" s="1" t="s">
        <v>1235</v>
      </c>
      <c r="O1441" s="1" t="s">
        <v>1236</v>
      </c>
      <c r="P1441" s="1" t="s">
        <v>69</v>
      </c>
      <c r="Q1441" s="1" t="s">
        <v>1008</v>
      </c>
      <c r="R1441" s="24" t="s">
        <v>969</v>
      </c>
      <c r="S1441" s="45">
        <v>97100</v>
      </c>
      <c r="V1441" s="45" t="str">
        <f>IFERROR(IF(U1441-T1441 &lt;= 0, "", U1441-T1441), "")</f>
        <v/>
      </c>
      <c r="W1441" s="1" t="s">
        <v>65</v>
      </c>
      <c r="X1441" s="1" t="s">
        <v>155</v>
      </c>
      <c r="Y1441" s="162">
        <v>2622</v>
      </c>
      <c r="Z1441" s="269">
        <v>519.01</v>
      </c>
      <c r="AA1441" s="169">
        <f>Tabela13[[#This Row],[VALOR/UN]]*Tabela13[[#This Row],[QUAN]]</f>
        <v>519.01</v>
      </c>
      <c r="AB1441" s="251" t="str">
        <f>IFERROR(Tabela13[[#This Row],[TOTAL]]/Tabela13[[#This Row],[Km Rodado]],"")</f>
        <v/>
      </c>
    </row>
    <row r="1442" spans="1:28" hidden="1">
      <c r="A1442" s="30" t="s">
        <v>1987</v>
      </c>
      <c r="B1442" s="30" t="s">
        <v>1197</v>
      </c>
      <c r="C1442" s="30" t="s">
        <v>1197</v>
      </c>
      <c r="D1442" s="53">
        <v>45548</v>
      </c>
      <c r="F1442" s="7" t="s">
        <v>196</v>
      </c>
      <c r="G1442" s="1" t="s">
        <v>58</v>
      </c>
      <c r="H1442" s="1" t="s">
        <v>1444</v>
      </c>
      <c r="I1442" s="351" t="s">
        <v>99</v>
      </c>
      <c r="J1442" s="1">
        <v>1</v>
      </c>
      <c r="K1442" s="1">
        <v>16</v>
      </c>
      <c r="L1442" s="1" t="s">
        <v>22</v>
      </c>
      <c r="M1442" s="1" t="s">
        <v>60</v>
      </c>
      <c r="N1442" s="1" t="s">
        <v>1235</v>
      </c>
      <c r="O1442" s="1" t="s">
        <v>1236</v>
      </c>
      <c r="P1442" s="1" t="s">
        <v>69</v>
      </c>
      <c r="Q1442" s="1" t="s">
        <v>1008</v>
      </c>
      <c r="R1442" s="24" t="s">
        <v>969</v>
      </c>
      <c r="S1442" s="45">
        <v>97100</v>
      </c>
      <c r="V1442" s="45" t="str">
        <f>IFERROR(IF(U1442-T1442 &lt;= 0, "", U1442-T1442), "")</f>
        <v/>
      </c>
      <c r="W1442" s="1" t="s">
        <v>65</v>
      </c>
      <c r="X1442" s="1" t="s">
        <v>155</v>
      </c>
      <c r="Y1442" s="162">
        <v>2622</v>
      </c>
      <c r="Z1442" s="269">
        <v>519.01</v>
      </c>
      <c r="AA1442" s="169">
        <f>Tabela13[[#This Row],[VALOR/UN]]*Tabela13[[#This Row],[QUAN]]</f>
        <v>519.01</v>
      </c>
      <c r="AB1442" s="251" t="str">
        <f>IFERROR(Tabela13[[#This Row],[TOTAL]]/Tabela13[[#This Row],[Km Rodado]],"")</f>
        <v/>
      </c>
    </row>
    <row r="1443" spans="1:28" hidden="1">
      <c r="A1443" s="30">
        <v>2083</v>
      </c>
      <c r="B1443" s="30" t="s">
        <v>1197</v>
      </c>
      <c r="C1443" s="30" t="s">
        <v>1197</v>
      </c>
      <c r="D1443" s="53">
        <v>45551</v>
      </c>
      <c r="F1443" s="7" t="s">
        <v>196</v>
      </c>
      <c r="G1443" s="1" t="s">
        <v>58</v>
      </c>
      <c r="H1443" s="1" t="s">
        <v>1268</v>
      </c>
      <c r="I1443" s="351" t="s">
        <v>80</v>
      </c>
      <c r="J1443" s="1">
        <v>1</v>
      </c>
      <c r="K1443" s="1">
        <v>16</v>
      </c>
      <c r="L1443" s="1" t="s">
        <v>22</v>
      </c>
      <c r="M1443" s="1" t="s">
        <v>60</v>
      </c>
      <c r="N1443" s="1" t="s">
        <v>1235</v>
      </c>
      <c r="O1443" s="1" t="s">
        <v>1236</v>
      </c>
      <c r="P1443" s="1" t="s">
        <v>69</v>
      </c>
      <c r="Q1443" s="1" t="s">
        <v>1008</v>
      </c>
      <c r="R1443" s="24" t="s">
        <v>1523</v>
      </c>
      <c r="S1443" s="45">
        <v>88177</v>
      </c>
      <c r="V1443" s="45" t="str">
        <f>IFERROR(IF(U1443-T1443 &lt;= 0, "", U1443-T1443), "")</f>
        <v/>
      </c>
      <c r="W1443" s="1" t="s">
        <v>333</v>
      </c>
      <c r="X1443" s="1" t="s">
        <v>155</v>
      </c>
      <c r="Y1443" s="162">
        <v>2622</v>
      </c>
      <c r="Z1443" s="269">
        <v>519.01</v>
      </c>
      <c r="AA1443" s="169">
        <f>Tabela13[[#This Row],[VALOR/UN]]*Tabela13[[#This Row],[QUAN]]</f>
        <v>519.01</v>
      </c>
      <c r="AB1443" s="251" t="str">
        <f>IFERROR(Tabela13[[#This Row],[TOTAL]]/Tabela13[[#This Row],[Km Rodado]],"")</f>
        <v/>
      </c>
    </row>
    <row r="1444" spans="1:28" hidden="1">
      <c r="A1444" s="30">
        <v>2064</v>
      </c>
      <c r="B1444" s="30" t="s">
        <v>1873</v>
      </c>
      <c r="C1444" s="30" t="s">
        <v>1197</v>
      </c>
      <c r="D1444" s="53">
        <v>45551</v>
      </c>
      <c r="F1444" s="7" t="s">
        <v>196</v>
      </c>
      <c r="G1444" s="1" t="s">
        <v>58</v>
      </c>
      <c r="H1444" s="1" t="s">
        <v>1268</v>
      </c>
      <c r="I1444" s="351" t="s">
        <v>80</v>
      </c>
      <c r="J1444" s="1">
        <v>1</v>
      </c>
      <c r="K1444" s="1">
        <v>15</v>
      </c>
      <c r="L1444" s="1" t="s">
        <v>22</v>
      </c>
      <c r="M1444" s="1" t="s">
        <v>75</v>
      </c>
      <c r="N1444" s="153" t="s">
        <v>1881</v>
      </c>
      <c r="O1444" s="1" t="s">
        <v>1882</v>
      </c>
      <c r="P1444" s="1" t="s">
        <v>69</v>
      </c>
      <c r="Q1444" s="1" t="s">
        <v>77</v>
      </c>
      <c r="R1444" s="24" t="s">
        <v>1191</v>
      </c>
      <c r="S1444" s="45">
        <v>56555</v>
      </c>
      <c r="T1444" s="45">
        <v>56555</v>
      </c>
      <c r="V1444" s="45" t="str">
        <f>IFERROR(IF(U1444-T1444 &lt;= 0, "", U1444-T1444), "")</f>
        <v/>
      </c>
      <c r="W1444" s="1" t="s">
        <v>333</v>
      </c>
      <c r="X1444" s="1" t="s">
        <v>92</v>
      </c>
      <c r="Y1444" s="162">
        <v>14501</v>
      </c>
      <c r="Z1444" s="269">
        <v>273</v>
      </c>
      <c r="AA1444" s="169">
        <f>Tabela13[[#This Row],[VALOR/UN]]*Tabela13[[#This Row],[QUAN]]</f>
        <v>273</v>
      </c>
      <c r="AB1444" s="251" t="str">
        <f>IFERROR(Tabela13[[#This Row],[TOTAL]]/Tabela13[[#This Row],[Km Rodado]],"")</f>
        <v/>
      </c>
    </row>
    <row r="1445" spans="1:28" hidden="1">
      <c r="A1445" s="30">
        <v>2065</v>
      </c>
      <c r="B1445" s="30" t="s">
        <v>1677</v>
      </c>
      <c r="C1445" s="30" t="s">
        <v>1197</v>
      </c>
      <c r="D1445" s="53">
        <v>45551</v>
      </c>
      <c r="F1445" s="7" t="s">
        <v>196</v>
      </c>
      <c r="G1445" s="1" t="s">
        <v>58</v>
      </c>
      <c r="H1445" s="1" t="s">
        <v>1268</v>
      </c>
      <c r="I1445" s="351" t="s">
        <v>80</v>
      </c>
      <c r="J1445" s="1">
        <v>1</v>
      </c>
      <c r="K1445" s="1">
        <v>15</v>
      </c>
      <c r="L1445" s="1" t="s">
        <v>22</v>
      </c>
      <c r="M1445" s="1" t="s">
        <v>75</v>
      </c>
      <c r="N1445" s="153" t="s">
        <v>1881</v>
      </c>
      <c r="O1445" s="1" t="s">
        <v>1882</v>
      </c>
      <c r="P1445" s="1" t="s">
        <v>69</v>
      </c>
      <c r="Q1445" s="1" t="s">
        <v>77</v>
      </c>
      <c r="R1445" s="24" t="s">
        <v>1191</v>
      </c>
      <c r="S1445" s="45">
        <v>56555</v>
      </c>
      <c r="T1445" s="45">
        <v>56555</v>
      </c>
      <c r="V1445" s="45" t="str">
        <f>IFERROR(IF(U1445-T1445 &lt;= 0, "", U1445-T1445), "")</f>
        <v/>
      </c>
      <c r="W1445" s="1" t="s">
        <v>333</v>
      </c>
      <c r="X1445" s="1" t="s">
        <v>92</v>
      </c>
      <c r="Y1445" s="162">
        <v>14501</v>
      </c>
      <c r="Z1445" s="269">
        <v>273</v>
      </c>
      <c r="AA1445" s="169">
        <f>Tabela13[[#This Row],[VALOR/UN]]*Tabela13[[#This Row],[QUAN]]</f>
        <v>273</v>
      </c>
      <c r="AB1445" s="251" t="str">
        <f>IFERROR(Tabela13[[#This Row],[TOTAL]]/Tabela13[[#This Row],[Km Rodado]],"")</f>
        <v/>
      </c>
    </row>
    <row r="1446" spans="1:28" hidden="1">
      <c r="A1446" s="30">
        <v>1036</v>
      </c>
      <c r="B1446" s="30" t="s">
        <v>1004</v>
      </c>
      <c r="C1446" s="30" t="s">
        <v>1197</v>
      </c>
      <c r="D1446" s="53">
        <v>45551</v>
      </c>
      <c r="F1446" s="7" t="s">
        <v>196</v>
      </c>
      <c r="G1446" s="1" t="s">
        <v>58</v>
      </c>
      <c r="H1446" s="1" t="s">
        <v>1444</v>
      </c>
      <c r="I1446" s="351" t="s">
        <v>111</v>
      </c>
      <c r="J1446" s="1">
        <v>1</v>
      </c>
      <c r="K1446" s="1" t="s">
        <v>39</v>
      </c>
      <c r="L1446" s="1" t="s">
        <v>22</v>
      </c>
      <c r="M1446" s="1" t="s">
        <v>595</v>
      </c>
      <c r="N1446" s="1" t="s">
        <v>787</v>
      </c>
      <c r="O1446" s="1" t="s">
        <v>788</v>
      </c>
      <c r="P1446" s="1" t="s">
        <v>62</v>
      </c>
      <c r="Q1446" s="1" t="s">
        <v>1241</v>
      </c>
      <c r="R1446" s="24" t="s">
        <v>1481</v>
      </c>
      <c r="S1446" s="45">
        <v>86820</v>
      </c>
      <c r="V1446" s="45" t="str">
        <f>IFERROR(IF(U1446-T1446 &lt;= 0, "", U1446-T1446), "")</f>
        <v/>
      </c>
      <c r="W1446" s="1" t="s">
        <v>333</v>
      </c>
      <c r="X1446" s="1" t="s">
        <v>58</v>
      </c>
      <c r="Y1446" s="258" t="s">
        <v>151</v>
      </c>
      <c r="Z1446" s="169">
        <v>0</v>
      </c>
      <c r="AA1446" s="169">
        <f>Tabela13[[#This Row],[VALOR/UN]]*Tabela13[[#This Row],[QUAN]]</f>
        <v>0</v>
      </c>
      <c r="AB1446" s="251" t="str">
        <f>IFERROR(Tabela13[[#This Row],[TOTAL]]/Tabela13[[#This Row],[Km Rodado]],"")</f>
        <v/>
      </c>
    </row>
    <row r="1447" spans="1:28" hidden="1">
      <c r="A1447" s="30">
        <v>2084</v>
      </c>
      <c r="B1447" s="30" t="s">
        <v>1197</v>
      </c>
      <c r="C1447" s="30" t="s">
        <v>1197</v>
      </c>
      <c r="D1447" s="53">
        <v>45552</v>
      </c>
      <c r="F1447" s="7" t="s">
        <v>196</v>
      </c>
      <c r="G1447" s="1" t="s">
        <v>58</v>
      </c>
      <c r="H1447" s="1" t="s">
        <v>14</v>
      </c>
      <c r="I1447" s="353" t="s">
        <v>1740</v>
      </c>
      <c r="J1447" s="1">
        <v>1</v>
      </c>
      <c r="K1447" s="1">
        <v>16</v>
      </c>
      <c r="L1447" s="1" t="s">
        <v>22</v>
      </c>
      <c r="M1447" s="1" t="s">
        <v>60</v>
      </c>
      <c r="N1447" s="1" t="s">
        <v>1235</v>
      </c>
      <c r="O1447" s="1" t="s">
        <v>1236</v>
      </c>
      <c r="P1447" s="1" t="s">
        <v>69</v>
      </c>
      <c r="Q1447" s="1" t="s">
        <v>1008</v>
      </c>
      <c r="R1447" s="24"/>
      <c r="S1447" s="184"/>
      <c r="V1447" s="45" t="str">
        <f>IFERROR(IF(U1447-T1447 &lt;= 0, "", U1447-T1447), "")</f>
        <v/>
      </c>
      <c r="W1447" s="1" t="s">
        <v>333</v>
      </c>
      <c r="X1447" s="1" t="s">
        <v>155</v>
      </c>
      <c r="Y1447" s="162">
        <v>2622</v>
      </c>
      <c r="Z1447" s="269">
        <v>519.01</v>
      </c>
      <c r="AA1447" s="169">
        <f>Tabela13[[#This Row],[VALOR/UN]]*Tabela13[[#This Row],[QUAN]]</f>
        <v>519.01</v>
      </c>
      <c r="AB1447" s="251" t="str">
        <f>IFERROR(Tabela13[[#This Row],[TOTAL]]/Tabela13[[#This Row],[Km Rodado]],"")</f>
        <v/>
      </c>
    </row>
    <row r="1448" spans="1:28" hidden="1">
      <c r="A1448" s="30" t="s">
        <v>1988</v>
      </c>
      <c r="B1448" s="30" t="s">
        <v>1737</v>
      </c>
      <c r="C1448" s="30" t="s">
        <v>1197</v>
      </c>
      <c r="D1448" s="53">
        <v>45553</v>
      </c>
      <c r="F1448" s="7" t="s">
        <v>196</v>
      </c>
      <c r="G1448" s="1" t="s">
        <v>58</v>
      </c>
      <c r="H1448" s="1" t="s">
        <v>5</v>
      </c>
      <c r="I1448" s="351" t="s">
        <v>83</v>
      </c>
      <c r="J1448" s="1">
        <v>1</v>
      </c>
      <c r="K1448" s="1">
        <v>14</v>
      </c>
      <c r="L1448" s="1" t="s">
        <v>22</v>
      </c>
      <c r="M1448" s="1" t="s">
        <v>84</v>
      </c>
      <c r="N1448" s="1" t="s">
        <v>153</v>
      </c>
      <c r="O1448" s="1" t="s">
        <v>154</v>
      </c>
      <c r="P1448" s="1" t="s">
        <v>69</v>
      </c>
      <c r="Q1448" s="1" t="s">
        <v>87</v>
      </c>
      <c r="R1448" s="24" t="s">
        <v>1183</v>
      </c>
      <c r="S1448" s="45">
        <v>60765</v>
      </c>
      <c r="V1448" s="45" t="str">
        <f>IFERROR(IF(U1448-T1448 &lt;= 0, "", U1448-T1448), "")</f>
        <v/>
      </c>
      <c r="W1448" s="1" t="s">
        <v>333</v>
      </c>
      <c r="X1448" s="1" t="s">
        <v>155</v>
      </c>
      <c r="Y1448" s="162">
        <v>2489</v>
      </c>
      <c r="Z1448" s="269">
        <v>292.14</v>
      </c>
      <c r="AA1448" s="169">
        <f>Tabela13[[#This Row],[VALOR/UN]]*Tabela13[[#This Row],[QUAN]]</f>
        <v>292.14</v>
      </c>
      <c r="AB1448" s="251" t="str">
        <f>IFERROR(Tabela13[[#This Row],[TOTAL]]/Tabela13[[#This Row],[Km Rodado]],"")</f>
        <v/>
      </c>
    </row>
    <row r="1449" spans="1:28" hidden="1">
      <c r="A1449" s="30" t="s">
        <v>1989</v>
      </c>
      <c r="B1449" s="30" t="s">
        <v>1737</v>
      </c>
      <c r="C1449" s="30" t="s">
        <v>1197</v>
      </c>
      <c r="D1449" s="53">
        <v>45553</v>
      </c>
      <c r="F1449" s="7" t="s">
        <v>196</v>
      </c>
      <c r="G1449" s="1" t="s">
        <v>58</v>
      </c>
      <c r="H1449" s="1" t="s">
        <v>5</v>
      </c>
      <c r="I1449" s="351" t="s">
        <v>83</v>
      </c>
      <c r="J1449" s="1">
        <v>1</v>
      </c>
      <c r="K1449" s="1">
        <v>14</v>
      </c>
      <c r="L1449" s="1" t="s">
        <v>22</v>
      </c>
      <c r="M1449" s="1" t="s">
        <v>84</v>
      </c>
      <c r="N1449" s="1" t="s">
        <v>153</v>
      </c>
      <c r="O1449" s="1" t="s">
        <v>154</v>
      </c>
      <c r="P1449" s="1" t="s">
        <v>69</v>
      </c>
      <c r="Q1449" s="1" t="s">
        <v>87</v>
      </c>
      <c r="R1449" s="24" t="s">
        <v>1183</v>
      </c>
      <c r="S1449" s="45">
        <v>60765</v>
      </c>
      <c r="V1449" s="45" t="str">
        <f>IFERROR(IF(U1449-T1449 &lt;= 0, "", U1449-T1449), "")</f>
        <v/>
      </c>
      <c r="W1449" s="1" t="s">
        <v>333</v>
      </c>
      <c r="X1449" s="1" t="s">
        <v>155</v>
      </c>
      <c r="Y1449" s="162">
        <v>2489</v>
      </c>
      <c r="Z1449" s="269">
        <v>292.14</v>
      </c>
      <c r="AA1449" s="169">
        <f>Tabela13[[#This Row],[VALOR/UN]]*Tabela13[[#This Row],[QUAN]]</f>
        <v>292.14</v>
      </c>
      <c r="AB1449" s="251" t="str">
        <f>IFERROR(Tabela13[[#This Row],[TOTAL]]/Tabela13[[#This Row],[Km Rodado]],"")</f>
        <v/>
      </c>
    </row>
    <row r="1450" spans="1:28" hidden="1">
      <c r="A1450" s="30" t="s">
        <v>1990</v>
      </c>
      <c r="B1450" s="30" t="s">
        <v>1747</v>
      </c>
      <c r="C1450" s="30" t="s">
        <v>1197</v>
      </c>
      <c r="D1450" s="53">
        <v>45553</v>
      </c>
      <c r="F1450" s="7" t="s">
        <v>196</v>
      </c>
      <c r="G1450" s="1" t="s">
        <v>58</v>
      </c>
      <c r="H1450" s="1" t="s">
        <v>5</v>
      </c>
      <c r="I1450" s="351" t="s">
        <v>83</v>
      </c>
      <c r="J1450" s="1">
        <v>1</v>
      </c>
      <c r="K1450" s="1">
        <v>14</v>
      </c>
      <c r="L1450" s="1" t="s">
        <v>24</v>
      </c>
      <c r="M1450" s="1" t="s">
        <v>84</v>
      </c>
      <c r="N1450" s="1" t="s">
        <v>153</v>
      </c>
      <c r="O1450" s="1" t="s">
        <v>154</v>
      </c>
      <c r="P1450" s="1" t="s">
        <v>69</v>
      </c>
      <c r="Q1450" s="1" t="s">
        <v>87</v>
      </c>
      <c r="R1450" s="24" t="s">
        <v>1183</v>
      </c>
      <c r="S1450" s="45">
        <v>60765</v>
      </c>
      <c r="V1450" s="45" t="str">
        <f>IFERROR(IF(U1450-T1450 &lt;= 0, "", U1450-T1450), "")</f>
        <v/>
      </c>
      <c r="W1450" s="1" t="s">
        <v>333</v>
      </c>
      <c r="X1450" s="1" t="s">
        <v>155</v>
      </c>
      <c r="Y1450" s="162">
        <v>2489</v>
      </c>
      <c r="Z1450" s="269">
        <v>292.14</v>
      </c>
      <c r="AA1450" s="169">
        <f>Tabela13[[#This Row],[VALOR/UN]]*Tabela13[[#This Row],[QUAN]]</f>
        <v>292.14</v>
      </c>
      <c r="AB1450" s="251" t="str">
        <f>IFERROR(Tabela13[[#This Row],[TOTAL]]/Tabela13[[#This Row],[Km Rodado]],"")</f>
        <v/>
      </c>
    </row>
    <row r="1451" spans="1:28" hidden="1">
      <c r="A1451" s="30" t="s">
        <v>1991</v>
      </c>
      <c r="B1451" s="30" t="s">
        <v>1747</v>
      </c>
      <c r="C1451" s="30" t="s">
        <v>1197</v>
      </c>
      <c r="D1451" s="53">
        <v>45553</v>
      </c>
      <c r="F1451" s="7" t="s">
        <v>196</v>
      </c>
      <c r="G1451" s="1" t="s">
        <v>58</v>
      </c>
      <c r="H1451" s="1" t="s">
        <v>5</v>
      </c>
      <c r="I1451" s="351" t="s">
        <v>83</v>
      </c>
      <c r="J1451" s="1">
        <v>1</v>
      </c>
      <c r="K1451" s="1">
        <v>14</v>
      </c>
      <c r="L1451" s="1" t="s">
        <v>24</v>
      </c>
      <c r="M1451" s="1" t="s">
        <v>84</v>
      </c>
      <c r="N1451" s="1" t="s">
        <v>153</v>
      </c>
      <c r="O1451" s="1" t="s">
        <v>154</v>
      </c>
      <c r="P1451" s="1" t="s">
        <v>69</v>
      </c>
      <c r="Q1451" s="1" t="s">
        <v>87</v>
      </c>
      <c r="R1451" s="24" t="s">
        <v>1183</v>
      </c>
      <c r="S1451" s="45">
        <v>60765</v>
      </c>
      <c r="V1451" s="45" t="str">
        <f>IFERROR(IF(U1451-T1451 &lt;= 0, "", U1451-T1451), "")</f>
        <v/>
      </c>
      <c r="W1451" s="1" t="s">
        <v>333</v>
      </c>
      <c r="X1451" s="1" t="s">
        <v>155</v>
      </c>
      <c r="Y1451" s="162">
        <v>2489</v>
      </c>
      <c r="Z1451" s="269">
        <v>292.14</v>
      </c>
      <c r="AA1451" s="169">
        <f>Tabela13[[#This Row],[VALOR/UN]]*Tabela13[[#This Row],[QUAN]]</f>
        <v>292.14</v>
      </c>
      <c r="AB1451" s="251" t="str">
        <f>IFERROR(Tabela13[[#This Row],[TOTAL]]/Tabela13[[#This Row],[Km Rodado]],"")</f>
        <v/>
      </c>
    </row>
    <row r="1452" spans="1:28" hidden="1">
      <c r="A1452" s="30" t="s">
        <v>1919</v>
      </c>
      <c r="B1452" s="30" t="s">
        <v>1942</v>
      </c>
      <c r="C1452" s="186" t="s">
        <v>1197</v>
      </c>
      <c r="D1452" s="53">
        <v>45554</v>
      </c>
      <c r="F1452" s="7" t="s">
        <v>196</v>
      </c>
      <c r="G1452" s="1" t="s">
        <v>58</v>
      </c>
      <c r="H1452" s="1" t="s">
        <v>1268</v>
      </c>
      <c r="I1452" s="351" t="s">
        <v>80</v>
      </c>
      <c r="J1452" s="162">
        <v>1</v>
      </c>
      <c r="K1452" s="1">
        <v>16</v>
      </c>
      <c r="L1452" s="1" t="s">
        <v>22</v>
      </c>
      <c r="M1452" s="1" t="s">
        <v>126</v>
      </c>
      <c r="N1452" s="153" t="s">
        <v>153</v>
      </c>
      <c r="O1452" s="1" t="s">
        <v>154</v>
      </c>
      <c r="P1452" s="1" t="s">
        <v>69</v>
      </c>
      <c r="Q1452" s="1" t="s">
        <v>162</v>
      </c>
      <c r="R1452" s="255" t="s">
        <v>1122</v>
      </c>
      <c r="S1452" s="45">
        <v>194315</v>
      </c>
      <c r="T1452" s="45">
        <v>194315</v>
      </c>
      <c r="V1452" s="45" t="str">
        <f>IFERROR(IF(U1452-T1452 &lt;= 0, "", U1452-T1452), "")</f>
        <v/>
      </c>
      <c r="W1452" s="162" t="s">
        <v>333</v>
      </c>
      <c r="X1452" s="1" t="s">
        <v>155</v>
      </c>
      <c r="Y1452" s="162">
        <v>2749</v>
      </c>
      <c r="Z1452" s="269">
        <v>549.28</v>
      </c>
      <c r="AA1452" s="169">
        <f>Tabela13[[#This Row],[VALOR/UN]]*Tabela13[[#This Row],[QUAN]]</f>
        <v>549.28</v>
      </c>
      <c r="AB1452" s="251" t="str">
        <f>IFERROR(Tabela13[[#This Row],[TOTAL]]/Tabela13[[#This Row],[Km Rodado]],"")</f>
        <v/>
      </c>
    </row>
    <row r="1453" spans="1:28" hidden="1">
      <c r="A1453" s="30" t="s">
        <v>1923</v>
      </c>
      <c r="B1453" s="30" t="s">
        <v>1942</v>
      </c>
      <c r="C1453" s="186" t="s">
        <v>1197</v>
      </c>
      <c r="D1453" s="53">
        <v>45554</v>
      </c>
      <c r="F1453" s="7" t="s">
        <v>196</v>
      </c>
      <c r="G1453" s="1" t="s">
        <v>58</v>
      </c>
      <c r="H1453" s="1" t="s">
        <v>1268</v>
      </c>
      <c r="I1453" s="351" t="s">
        <v>80</v>
      </c>
      <c r="J1453" s="162">
        <v>1</v>
      </c>
      <c r="K1453" s="1">
        <v>16</v>
      </c>
      <c r="L1453" s="1" t="s">
        <v>22</v>
      </c>
      <c r="M1453" s="1" t="s">
        <v>126</v>
      </c>
      <c r="N1453" s="153" t="s">
        <v>153</v>
      </c>
      <c r="O1453" s="1" t="s">
        <v>154</v>
      </c>
      <c r="P1453" s="1" t="s">
        <v>69</v>
      </c>
      <c r="Q1453" s="1" t="s">
        <v>162</v>
      </c>
      <c r="R1453" s="255" t="s">
        <v>1122</v>
      </c>
      <c r="S1453" s="45">
        <v>194315</v>
      </c>
      <c r="T1453" s="45">
        <v>194315</v>
      </c>
      <c r="V1453" s="45" t="str">
        <f>IFERROR(IF(U1453-T1453 &lt;= 0, "", U1453-T1453), "")</f>
        <v/>
      </c>
      <c r="W1453" s="162" t="s">
        <v>333</v>
      </c>
      <c r="X1453" s="1" t="s">
        <v>155</v>
      </c>
      <c r="Y1453" s="162">
        <v>2749</v>
      </c>
      <c r="Z1453" s="269">
        <v>549.28</v>
      </c>
      <c r="AA1453" s="169">
        <f>Tabela13[[#This Row],[VALOR/UN]]*Tabela13[[#This Row],[QUAN]]</f>
        <v>549.28</v>
      </c>
      <c r="AB1453" s="251" t="str">
        <f>IFERROR(Tabela13[[#This Row],[TOTAL]]/Tabela13[[#This Row],[Km Rodado]],"")</f>
        <v/>
      </c>
    </row>
    <row r="1454" spans="1:28" hidden="1">
      <c r="A1454" s="30" t="s">
        <v>1992</v>
      </c>
      <c r="B1454" s="30" t="s">
        <v>1197</v>
      </c>
      <c r="C1454" s="30" t="s">
        <v>1197</v>
      </c>
      <c r="D1454" s="53">
        <v>45554</v>
      </c>
      <c r="E1454" s="53">
        <v>45554</v>
      </c>
      <c r="F1454" s="7" t="s">
        <v>196</v>
      </c>
      <c r="G1454" s="1" t="s">
        <v>58</v>
      </c>
      <c r="H1454" s="1" t="s">
        <v>1268</v>
      </c>
      <c r="I1454" s="351" t="s">
        <v>104</v>
      </c>
      <c r="J1454" s="162">
        <v>1</v>
      </c>
      <c r="K1454" s="1">
        <v>16</v>
      </c>
      <c r="L1454" s="1" t="s">
        <v>22</v>
      </c>
      <c r="M1454" s="1" t="s">
        <v>60</v>
      </c>
      <c r="N1454" s="153" t="s">
        <v>1235</v>
      </c>
      <c r="O1454" s="1" t="s">
        <v>1236</v>
      </c>
      <c r="P1454" s="1" t="s">
        <v>69</v>
      </c>
      <c r="Q1454" s="1" t="s">
        <v>1008</v>
      </c>
      <c r="R1454" s="24" t="s">
        <v>410</v>
      </c>
      <c r="S1454" s="45">
        <v>58500</v>
      </c>
      <c r="T1454" s="45">
        <v>58500</v>
      </c>
      <c r="V1454" s="45" t="str">
        <f>IFERROR(IF(U1454-T1454 &lt;= 0, "", U1454-T1454), "")</f>
        <v/>
      </c>
      <c r="W1454" s="162" t="s">
        <v>333</v>
      </c>
      <c r="X1454" s="1" t="s">
        <v>155</v>
      </c>
      <c r="Y1454" s="162">
        <v>2622</v>
      </c>
      <c r="Z1454" s="269">
        <v>519.01</v>
      </c>
      <c r="AA1454" s="169">
        <f>Tabela13[[#This Row],[VALOR/UN]]*Tabela13[[#This Row],[QUAN]]</f>
        <v>519.01</v>
      </c>
      <c r="AB1454" s="251" t="str">
        <f>IFERROR(Tabela13[[#This Row],[TOTAL]]/Tabela13[[#This Row],[Km Rodado]],"")</f>
        <v/>
      </c>
    </row>
    <row r="1455" spans="1:28" hidden="1">
      <c r="A1455" s="30" t="s">
        <v>1993</v>
      </c>
      <c r="B1455" s="30" t="s">
        <v>1197</v>
      </c>
      <c r="C1455" s="30" t="s">
        <v>1197</v>
      </c>
      <c r="D1455" s="53">
        <v>45554</v>
      </c>
      <c r="E1455" s="53">
        <v>45554</v>
      </c>
      <c r="F1455" s="7" t="s">
        <v>196</v>
      </c>
      <c r="G1455" s="1" t="s">
        <v>58</v>
      </c>
      <c r="H1455" s="1" t="s">
        <v>1268</v>
      </c>
      <c r="I1455" s="351" t="s">
        <v>104</v>
      </c>
      <c r="J1455" s="162">
        <v>1</v>
      </c>
      <c r="K1455" s="1">
        <v>16</v>
      </c>
      <c r="L1455" s="1" t="s">
        <v>22</v>
      </c>
      <c r="M1455" s="1" t="s">
        <v>60</v>
      </c>
      <c r="N1455" s="153" t="s">
        <v>1235</v>
      </c>
      <c r="O1455" s="1" t="s">
        <v>1236</v>
      </c>
      <c r="P1455" s="1" t="s">
        <v>69</v>
      </c>
      <c r="Q1455" s="1" t="s">
        <v>1008</v>
      </c>
      <c r="R1455" s="24" t="s">
        <v>410</v>
      </c>
      <c r="S1455" s="45">
        <v>58500</v>
      </c>
      <c r="T1455" s="45">
        <v>58500</v>
      </c>
      <c r="V1455" s="45" t="str">
        <f>IFERROR(IF(U1455-T1455 &lt;= 0, "", U1455-T1455), "")</f>
        <v/>
      </c>
      <c r="W1455" s="162" t="s">
        <v>333</v>
      </c>
      <c r="X1455" s="1" t="s">
        <v>155</v>
      </c>
      <c r="Y1455" s="162">
        <v>2622</v>
      </c>
      <c r="Z1455" s="269">
        <v>519.01</v>
      </c>
      <c r="AA1455" s="169">
        <f>Tabela13[[#This Row],[VALOR/UN]]*Tabela13[[#This Row],[QUAN]]</f>
        <v>519.01</v>
      </c>
      <c r="AB1455" s="251" t="str">
        <f>IFERROR(Tabela13[[#This Row],[TOTAL]]/Tabela13[[#This Row],[Km Rodado]],"")</f>
        <v/>
      </c>
    </row>
    <row r="1456" spans="1:28" hidden="1">
      <c r="A1456" s="30" t="s">
        <v>1994</v>
      </c>
      <c r="B1456" s="30" t="s">
        <v>1894</v>
      </c>
      <c r="C1456" s="30" t="s">
        <v>1197</v>
      </c>
      <c r="D1456" s="53">
        <v>45554</v>
      </c>
      <c r="F1456" s="7" t="s">
        <v>196</v>
      </c>
      <c r="G1456" s="1" t="s">
        <v>58</v>
      </c>
      <c r="H1456" s="1" t="s">
        <v>1444</v>
      </c>
      <c r="I1456" s="351" t="s">
        <v>111</v>
      </c>
      <c r="J1456" s="162">
        <v>1</v>
      </c>
      <c r="K1456" s="1">
        <v>15</v>
      </c>
      <c r="L1456" s="1" t="s">
        <v>22</v>
      </c>
      <c r="M1456" s="1" t="s">
        <v>75</v>
      </c>
      <c r="N1456" s="153" t="s">
        <v>1881</v>
      </c>
      <c r="O1456" s="1" t="s">
        <v>1882</v>
      </c>
      <c r="P1456" s="1" t="s">
        <v>69</v>
      </c>
      <c r="Q1456" s="1" t="s">
        <v>77</v>
      </c>
      <c r="R1456" s="24" t="s">
        <v>780</v>
      </c>
      <c r="S1456" s="45">
        <v>14616</v>
      </c>
      <c r="V1456" s="45" t="str">
        <f>IFERROR(IF(U1456-T1456 &lt;= 0, "", U1456-T1456), "")</f>
        <v/>
      </c>
      <c r="W1456" s="1" t="s">
        <v>333</v>
      </c>
      <c r="X1456" s="1" t="s">
        <v>92</v>
      </c>
      <c r="Y1456" s="162">
        <v>14501</v>
      </c>
      <c r="Z1456" s="269">
        <v>273</v>
      </c>
      <c r="AA1456" s="169">
        <f>Tabela13[[#This Row],[VALOR/UN]]*Tabela13[[#This Row],[QUAN]]</f>
        <v>273</v>
      </c>
      <c r="AB1456" s="251" t="str">
        <f>IFERROR(Tabela13[[#This Row],[TOTAL]]/Tabela13[[#This Row],[Km Rodado]],"")</f>
        <v/>
      </c>
    </row>
    <row r="1457" spans="1:28" hidden="1">
      <c r="A1457" s="30">
        <v>2073</v>
      </c>
      <c r="B1457" s="30" t="s">
        <v>1873</v>
      </c>
      <c r="C1457" s="30" t="s">
        <v>1197</v>
      </c>
      <c r="D1457" s="53">
        <v>45554</v>
      </c>
      <c r="F1457" s="7" t="s">
        <v>196</v>
      </c>
      <c r="G1457" s="1" t="s">
        <v>58</v>
      </c>
      <c r="H1457" s="1" t="s">
        <v>1444</v>
      </c>
      <c r="I1457" s="351" t="s">
        <v>111</v>
      </c>
      <c r="J1457" s="162">
        <v>1</v>
      </c>
      <c r="K1457" s="1">
        <v>15</v>
      </c>
      <c r="L1457" s="1" t="s">
        <v>22</v>
      </c>
      <c r="M1457" s="1" t="s">
        <v>75</v>
      </c>
      <c r="N1457" s="153" t="s">
        <v>1881</v>
      </c>
      <c r="O1457" s="1" t="s">
        <v>1882</v>
      </c>
      <c r="P1457" s="1" t="s">
        <v>69</v>
      </c>
      <c r="Q1457" s="1" t="s">
        <v>77</v>
      </c>
      <c r="R1457" s="24" t="s">
        <v>780</v>
      </c>
      <c r="S1457" s="45">
        <v>14616</v>
      </c>
      <c r="V1457" s="45" t="str">
        <f>IFERROR(IF(U1457-T1457 &lt;= 0, "", U1457-T1457), "")</f>
        <v/>
      </c>
      <c r="W1457" s="1" t="s">
        <v>333</v>
      </c>
      <c r="X1457" s="1" t="s">
        <v>92</v>
      </c>
      <c r="Y1457" s="162">
        <v>14501</v>
      </c>
      <c r="Z1457" s="269">
        <v>273</v>
      </c>
      <c r="AA1457" s="169">
        <f>Tabela13[[#This Row],[VALOR/UN]]*Tabela13[[#This Row],[QUAN]]</f>
        <v>273</v>
      </c>
      <c r="AB1457" s="251" t="str">
        <f>IFERROR(Tabela13[[#This Row],[TOTAL]]/Tabela13[[#This Row],[Km Rodado]],"")</f>
        <v/>
      </c>
    </row>
    <row r="1458" spans="1:28" hidden="1">
      <c r="A1458" s="30">
        <v>2074</v>
      </c>
      <c r="B1458" s="30" t="s">
        <v>1894</v>
      </c>
      <c r="C1458" s="30" t="s">
        <v>1197</v>
      </c>
      <c r="D1458" s="53">
        <v>45554</v>
      </c>
      <c r="F1458" s="7" t="s">
        <v>196</v>
      </c>
      <c r="G1458" s="1" t="s">
        <v>58</v>
      </c>
      <c r="H1458" s="1" t="s">
        <v>1444</v>
      </c>
      <c r="I1458" s="351" t="s">
        <v>111</v>
      </c>
      <c r="J1458" s="162">
        <v>1</v>
      </c>
      <c r="K1458" s="1">
        <v>15</v>
      </c>
      <c r="L1458" s="1" t="s">
        <v>24</v>
      </c>
      <c r="M1458" s="1" t="s">
        <v>75</v>
      </c>
      <c r="N1458" s="153" t="s">
        <v>1881</v>
      </c>
      <c r="O1458" s="1" t="s">
        <v>1882</v>
      </c>
      <c r="P1458" s="1" t="s">
        <v>69</v>
      </c>
      <c r="Q1458" s="1" t="s">
        <v>77</v>
      </c>
      <c r="R1458" s="24" t="s">
        <v>780</v>
      </c>
      <c r="S1458" s="45">
        <v>14616</v>
      </c>
      <c r="V1458" s="45" t="str">
        <f>IFERROR(IF(U1458-T1458 &lt;= 0, "", U1458-T1458), "")</f>
        <v/>
      </c>
      <c r="W1458" s="1" t="s">
        <v>333</v>
      </c>
      <c r="X1458" s="1" t="s">
        <v>92</v>
      </c>
      <c r="Y1458" s="162">
        <v>14501</v>
      </c>
      <c r="Z1458" s="269">
        <v>273</v>
      </c>
      <c r="AA1458" s="169">
        <f>Tabela13[[#This Row],[VALOR/UN]]*Tabela13[[#This Row],[QUAN]]</f>
        <v>273</v>
      </c>
      <c r="AB1458" s="251" t="str">
        <f>IFERROR(Tabela13[[#This Row],[TOTAL]]/Tabela13[[#This Row],[Km Rodado]],"")</f>
        <v/>
      </c>
    </row>
    <row r="1459" spans="1:28" hidden="1">
      <c r="A1459" s="30">
        <v>2075</v>
      </c>
      <c r="B1459" s="30" t="s">
        <v>1873</v>
      </c>
      <c r="C1459" s="30" t="s">
        <v>1197</v>
      </c>
      <c r="D1459" s="53">
        <v>45554</v>
      </c>
      <c r="F1459" s="7" t="s">
        <v>196</v>
      </c>
      <c r="G1459" s="1" t="s">
        <v>58</v>
      </c>
      <c r="H1459" s="1" t="s">
        <v>1444</v>
      </c>
      <c r="I1459" s="351" t="s">
        <v>111</v>
      </c>
      <c r="J1459" s="162">
        <v>1</v>
      </c>
      <c r="K1459" s="1">
        <v>15</v>
      </c>
      <c r="L1459" s="1" t="s">
        <v>24</v>
      </c>
      <c r="M1459" s="1" t="s">
        <v>75</v>
      </c>
      <c r="N1459" s="153" t="s">
        <v>1881</v>
      </c>
      <c r="O1459" s="1" t="s">
        <v>1882</v>
      </c>
      <c r="P1459" s="1" t="s">
        <v>69</v>
      </c>
      <c r="Q1459" s="1" t="s">
        <v>77</v>
      </c>
      <c r="R1459" s="24" t="s">
        <v>780</v>
      </c>
      <c r="S1459" s="45">
        <v>14616</v>
      </c>
      <c r="V1459" s="45" t="str">
        <f>IFERROR(IF(U1459-T1459 &lt;= 0, "", U1459-T1459), "")</f>
        <v/>
      </c>
      <c r="W1459" s="1" t="s">
        <v>333</v>
      </c>
      <c r="X1459" s="1" t="s">
        <v>92</v>
      </c>
      <c r="Y1459" s="162">
        <v>14501</v>
      </c>
      <c r="Z1459" s="269">
        <v>273</v>
      </c>
      <c r="AA1459" s="169">
        <f>Tabela13[[#This Row],[VALOR/UN]]*Tabela13[[#This Row],[QUAN]]</f>
        <v>273</v>
      </c>
      <c r="AB1459" s="251" t="str">
        <f>IFERROR(Tabela13[[#This Row],[TOTAL]]/Tabela13[[#This Row],[Km Rodado]],"")</f>
        <v/>
      </c>
    </row>
    <row r="1460" spans="1:28" hidden="1">
      <c r="A1460" s="30">
        <v>2047</v>
      </c>
      <c r="B1460" s="30" t="s">
        <v>1278</v>
      </c>
      <c r="C1460" s="30" t="s">
        <v>1197</v>
      </c>
      <c r="D1460" s="53">
        <v>45558</v>
      </c>
      <c r="F1460" s="7" t="s">
        <v>196</v>
      </c>
      <c r="G1460" s="1" t="s">
        <v>58</v>
      </c>
      <c r="H1460" s="1" t="s">
        <v>1268</v>
      </c>
      <c r="I1460" s="351" t="s">
        <v>104</v>
      </c>
      <c r="J1460" s="162">
        <v>1</v>
      </c>
      <c r="K1460" s="1" t="s">
        <v>7</v>
      </c>
      <c r="L1460" s="1" t="s">
        <v>24</v>
      </c>
      <c r="M1460" s="1" t="s">
        <v>133</v>
      </c>
      <c r="N1460" s="1" t="s">
        <v>787</v>
      </c>
      <c r="O1460" s="1" t="s">
        <v>1861</v>
      </c>
      <c r="P1460" s="1" t="s">
        <v>69</v>
      </c>
      <c r="Q1460" s="1" t="s">
        <v>136</v>
      </c>
      <c r="R1460" s="24" t="s">
        <v>1995</v>
      </c>
      <c r="S1460" s="45">
        <v>238225</v>
      </c>
      <c r="V1460" s="45" t="str">
        <f>IFERROR(IF(U1460-T1460 &lt;= 0, "", U1460-T1460), "")</f>
        <v/>
      </c>
      <c r="W1460" s="162" t="s">
        <v>333</v>
      </c>
      <c r="X1460" s="1" t="s">
        <v>155</v>
      </c>
      <c r="Y1460" s="162">
        <v>2640</v>
      </c>
      <c r="Z1460" s="269">
        <v>698.31299999999999</v>
      </c>
      <c r="AA1460" s="169">
        <f>Tabela13[[#This Row],[VALOR/UN]]*Tabela13[[#This Row],[QUAN]]</f>
        <v>698.31299999999999</v>
      </c>
      <c r="AB1460" s="251" t="str">
        <f>IFERROR(Tabela13[[#This Row],[TOTAL]]/Tabela13[[#This Row],[Km Rodado]],"")</f>
        <v/>
      </c>
    </row>
    <row r="1461" spans="1:28" hidden="1">
      <c r="A1461" s="30">
        <v>1954</v>
      </c>
      <c r="B1461" s="30" t="s">
        <v>1747</v>
      </c>
      <c r="C1461" s="30" t="s">
        <v>1197</v>
      </c>
      <c r="D1461" s="53">
        <v>45558</v>
      </c>
      <c r="E1461" s="53">
        <v>45566</v>
      </c>
      <c r="F1461" s="7" t="s">
        <v>196</v>
      </c>
      <c r="G1461" s="1" t="s">
        <v>58</v>
      </c>
      <c r="H1461" s="1" t="s">
        <v>1268</v>
      </c>
      <c r="I1461" s="351" t="s">
        <v>107</v>
      </c>
      <c r="J1461" s="162">
        <v>1</v>
      </c>
      <c r="K1461" s="1">
        <v>14</v>
      </c>
      <c r="L1461" s="1" t="s">
        <v>22</v>
      </c>
      <c r="M1461" s="1" t="s">
        <v>84</v>
      </c>
      <c r="N1461" s="1" t="s">
        <v>153</v>
      </c>
      <c r="O1461" s="1" t="s">
        <v>154</v>
      </c>
      <c r="P1461" s="1" t="s">
        <v>69</v>
      </c>
      <c r="Q1461" s="185" t="s">
        <v>87</v>
      </c>
      <c r="R1461" s="24" t="s">
        <v>241</v>
      </c>
      <c r="S1461" s="45">
        <v>177345</v>
      </c>
      <c r="T1461" s="45">
        <v>177379</v>
      </c>
      <c r="V1461" s="45" t="str">
        <f>IFERROR(IF(U1461-T1461 &lt;= 0, "", U1461-T1461), "")</f>
        <v/>
      </c>
      <c r="W1461" s="162" t="s">
        <v>333</v>
      </c>
      <c r="X1461" s="1" t="s">
        <v>155</v>
      </c>
      <c r="Y1461" s="162">
        <v>2489</v>
      </c>
      <c r="Z1461" s="269">
        <v>292.14</v>
      </c>
      <c r="AA1461" s="169">
        <f>Tabela13[[#This Row],[VALOR/UN]]*Tabela13[[#This Row],[QUAN]]</f>
        <v>292.14</v>
      </c>
      <c r="AB1461" s="251" t="str">
        <f>IFERROR(Tabela13[[#This Row],[TOTAL]]/Tabela13[[#This Row],[Km Rodado]],"")</f>
        <v/>
      </c>
    </row>
    <row r="1462" spans="1:28" hidden="1">
      <c r="A1462" s="30">
        <v>1955</v>
      </c>
      <c r="B1462" s="30" t="s">
        <v>1747</v>
      </c>
      <c r="C1462" s="30" t="s">
        <v>1197</v>
      </c>
      <c r="D1462" s="53">
        <v>45558</v>
      </c>
      <c r="F1462" s="7" t="s">
        <v>196</v>
      </c>
      <c r="G1462" s="1" t="s">
        <v>58</v>
      </c>
      <c r="H1462" s="1" t="s">
        <v>1268</v>
      </c>
      <c r="I1462" s="351" t="s">
        <v>107</v>
      </c>
      <c r="J1462" s="162">
        <v>1</v>
      </c>
      <c r="K1462" s="1">
        <v>14</v>
      </c>
      <c r="L1462" s="1" t="s">
        <v>22</v>
      </c>
      <c r="M1462" s="1" t="s">
        <v>84</v>
      </c>
      <c r="N1462" s="1" t="s">
        <v>153</v>
      </c>
      <c r="O1462" s="1" t="s">
        <v>154</v>
      </c>
      <c r="P1462" s="1" t="s">
        <v>69</v>
      </c>
      <c r="Q1462" s="185" t="s">
        <v>87</v>
      </c>
      <c r="R1462" s="24" t="s">
        <v>241</v>
      </c>
      <c r="S1462" s="45">
        <v>177345</v>
      </c>
      <c r="T1462" s="45">
        <v>177379</v>
      </c>
      <c r="V1462" s="45" t="str">
        <f>IFERROR(IF(U1462-T1462 &lt;= 0, "", U1462-T1462), "")</f>
        <v/>
      </c>
      <c r="W1462" s="162" t="s">
        <v>333</v>
      </c>
      <c r="X1462" s="1" t="s">
        <v>155</v>
      </c>
      <c r="Y1462" s="162">
        <v>2489</v>
      </c>
      <c r="Z1462" s="269">
        <v>292.14</v>
      </c>
      <c r="AA1462" s="169">
        <f>Tabela13[[#This Row],[VALOR/UN]]*Tabela13[[#This Row],[QUAN]]</f>
        <v>292.14</v>
      </c>
      <c r="AB1462" s="251" t="str">
        <f>IFERROR(Tabela13[[#This Row],[TOTAL]]/Tabela13[[#This Row],[Km Rodado]],"")</f>
        <v/>
      </c>
    </row>
    <row r="1463" spans="1:28" hidden="1">
      <c r="A1463" s="30">
        <v>1962</v>
      </c>
      <c r="B1463" s="30" t="s">
        <v>1737</v>
      </c>
      <c r="C1463" s="30" t="s">
        <v>1197</v>
      </c>
      <c r="D1463" s="53">
        <v>45558</v>
      </c>
      <c r="F1463" s="7" t="s">
        <v>196</v>
      </c>
      <c r="G1463" s="1" t="s">
        <v>58</v>
      </c>
      <c r="H1463" s="1" t="s">
        <v>1268</v>
      </c>
      <c r="I1463" s="351" t="s">
        <v>107</v>
      </c>
      <c r="J1463" s="162">
        <v>1</v>
      </c>
      <c r="K1463" s="1">
        <v>14</v>
      </c>
      <c r="L1463" s="1" t="s">
        <v>24</v>
      </c>
      <c r="M1463" s="1" t="s">
        <v>84</v>
      </c>
      <c r="N1463" s="1" t="s">
        <v>153</v>
      </c>
      <c r="O1463" s="1" t="s">
        <v>154</v>
      </c>
      <c r="P1463" s="1" t="s">
        <v>69</v>
      </c>
      <c r="Q1463" s="1" t="s">
        <v>87</v>
      </c>
      <c r="R1463" s="24" t="s">
        <v>241</v>
      </c>
      <c r="S1463" s="45">
        <v>177345</v>
      </c>
      <c r="T1463" s="45">
        <v>177379</v>
      </c>
      <c r="V1463" s="45" t="str">
        <f>IFERROR(IF(U1463-T1463 &lt;= 0, "", U1463-T1463), "")</f>
        <v/>
      </c>
      <c r="W1463" s="162" t="s">
        <v>333</v>
      </c>
      <c r="X1463" s="1" t="s">
        <v>155</v>
      </c>
      <c r="Y1463" s="162">
        <v>2489</v>
      </c>
      <c r="Z1463" s="269">
        <v>292.14</v>
      </c>
      <c r="AA1463" s="169">
        <f>Tabela13[[#This Row],[VALOR/UN]]*Tabela13[[#This Row],[QUAN]]</f>
        <v>292.14</v>
      </c>
      <c r="AB1463" s="251" t="str">
        <f>IFERROR(Tabela13[[#This Row],[TOTAL]]/Tabela13[[#This Row],[Km Rodado]],"")</f>
        <v/>
      </c>
    </row>
    <row r="1464" spans="1:28" hidden="1">
      <c r="A1464" s="30">
        <v>1963</v>
      </c>
      <c r="B1464" s="30" t="s">
        <v>1747</v>
      </c>
      <c r="C1464" s="30" t="s">
        <v>1197</v>
      </c>
      <c r="D1464" s="53">
        <v>45558</v>
      </c>
      <c r="F1464" s="7" t="s">
        <v>196</v>
      </c>
      <c r="G1464" s="1" t="s">
        <v>58</v>
      </c>
      <c r="H1464" s="1" t="s">
        <v>1268</v>
      </c>
      <c r="I1464" s="351" t="s">
        <v>107</v>
      </c>
      <c r="J1464" s="162">
        <v>1</v>
      </c>
      <c r="K1464" s="1">
        <v>14</v>
      </c>
      <c r="L1464" s="1" t="s">
        <v>24</v>
      </c>
      <c r="M1464" s="1" t="s">
        <v>84</v>
      </c>
      <c r="N1464" s="1" t="s">
        <v>153</v>
      </c>
      <c r="O1464" s="1" t="s">
        <v>154</v>
      </c>
      <c r="P1464" s="1" t="s">
        <v>69</v>
      </c>
      <c r="Q1464" s="1" t="s">
        <v>87</v>
      </c>
      <c r="R1464" s="24" t="s">
        <v>241</v>
      </c>
      <c r="S1464" s="45">
        <v>177345</v>
      </c>
      <c r="T1464" s="45">
        <v>177379</v>
      </c>
      <c r="V1464" s="45" t="str">
        <f>IFERROR(IF(U1464-T1464 &lt;= 0, "", U1464-T1464), "")</f>
        <v/>
      </c>
      <c r="W1464" s="162" t="s">
        <v>333</v>
      </c>
      <c r="X1464" s="1" t="s">
        <v>155</v>
      </c>
      <c r="Y1464" s="162">
        <v>2489</v>
      </c>
      <c r="Z1464" s="269">
        <v>292.14</v>
      </c>
      <c r="AA1464" s="169">
        <f>Tabela13[[#This Row],[VALOR/UN]]*Tabela13[[#This Row],[QUAN]]</f>
        <v>292.14</v>
      </c>
      <c r="AB1464" s="251" t="str">
        <f>IFERROR(Tabela13[[#This Row],[TOTAL]]/Tabela13[[#This Row],[Km Rodado]],"")</f>
        <v/>
      </c>
    </row>
    <row r="1465" spans="1:28">
      <c r="A1465" s="30" t="s">
        <v>1561</v>
      </c>
      <c r="B1465" s="30" t="s">
        <v>1935</v>
      </c>
      <c r="C1465" s="30" t="s">
        <v>1197</v>
      </c>
      <c r="D1465" s="53">
        <v>45558</v>
      </c>
      <c r="F1465" s="7" t="s">
        <v>196</v>
      </c>
      <c r="G1465" s="1" t="s">
        <v>58</v>
      </c>
      <c r="H1465" s="1" t="s">
        <v>1444</v>
      </c>
      <c r="I1465" s="351" t="s">
        <v>74</v>
      </c>
      <c r="J1465" s="162">
        <v>1</v>
      </c>
      <c r="K1465" s="1">
        <v>15</v>
      </c>
      <c r="L1465" s="1" t="s">
        <v>22</v>
      </c>
      <c r="M1465" s="1" t="s">
        <v>623</v>
      </c>
      <c r="N1465" s="153" t="s">
        <v>1881</v>
      </c>
      <c r="O1465" s="1" t="s">
        <v>1996</v>
      </c>
      <c r="P1465" s="1" t="s">
        <v>69</v>
      </c>
      <c r="Q1465" s="1" t="s">
        <v>102</v>
      </c>
      <c r="R1465" s="157" t="s">
        <v>1997</v>
      </c>
      <c r="S1465" s="45">
        <v>93827</v>
      </c>
      <c r="V1465" s="45" t="str">
        <f>IFERROR(IF(U1465-T1465 &lt;= 0, "", U1465-T1465), "")</f>
        <v/>
      </c>
      <c r="W1465" s="162" t="s">
        <v>333</v>
      </c>
      <c r="X1465" s="1" t="s">
        <v>92</v>
      </c>
      <c r="Y1465" s="162">
        <v>14604</v>
      </c>
      <c r="Z1465" s="269">
        <v>255</v>
      </c>
      <c r="AA1465" s="169">
        <f>Tabela13[[#This Row],[VALOR/UN]]*Tabela13[[#This Row],[QUAN]]</f>
        <v>255</v>
      </c>
      <c r="AB1465" s="251" t="str">
        <f>IFERROR(Tabela13[[#This Row],[TOTAL]]/Tabela13[[#This Row],[Km Rodado]],"")</f>
        <v/>
      </c>
    </row>
    <row r="1466" spans="1:28">
      <c r="A1466" s="30">
        <v>2122</v>
      </c>
      <c r="B1466" s="30" t="s">
        <v>1935</v>
      </c>
      <c r="C1466" s="30" t="s">
        <v>1197</v>
      </c>
      <c r="D1466" s="53">
        <v>45558</v>
      </c>
      <c r="F1466" s="7" t="s">
        <v>196</v>
      </c>
      <c r="G1466" s="1" t="s">
        <v>58</v>
      </c>
      <c r="H1466" s="1" t="s">
        <v>1444</v>
      </c>
      <c r="I1466" s="351" t="s">
        <v>74</v>
      </c>
      <c r="J1466" s="162">
        <v>1</v>
      </c>
      <c r="K1466" s="1">
        <v>15</v>
      </c>
      <c r="L1466" s="1" t="s">
        <v>22</v>
      </c>
      <c r="M1466" s="1" t="s">
        <v>623</v>
      </c>
      <c r="N1466" s="153" t="s">
        <v>1881</v>
      </c>
      <c r="O1466" s="1" t="s">
        <v>1996</v>
      </c>
      <c r="P1466" s="1" t="s">
        <v>69</v>
      </c>
      <c r="Q1466" s="1" t="s">
        <v>102</v>
      </c>
      <c r="R1466" s="157" t="s">
        <v>1997</v>
      </c>
      <c r="S1466" s="187">
        <v>93827</v>
      </c>
      <c r="V1466" s="45" t="str">
        <f>IFERROR(IF(U1466-T1466 &lt;= 0, "", U1466-T1466), "")</f>
        <v/>
      </c>
      <c r="W1466" s="162" t="s">
        <v>333</v>
      </c>
      <c r="X1466" s="1" t="s">
        <v>92</v>
      </c>
      <c r="Y1466" s="162">
        <v>14604</v>
      </c>
      <c r="Z1466" s="269">
        <v>255</v>
      </c>
      <c r="AA1466" s="169">
        <f>Tabela13[[#This Row],[VALOR/UN]]*Tabela13[[#This Row],[QUAN]]</f>
        <v>255</v>
      </c>
      <c r="AB1466" s="251" t="str">
        <f>IFERROR(Tabela13[[#This Row],[TOTAL]]/Tabela13[[#This Row],[Km Rodado]],"")</f>
        <v/>
      </c>
    </row>
    <row r="1467" spans="1:28" hidden="1">
      <c r="A1467" s="30">
        <v>2078</v>
      </c>
      <c r="B1467" s="30" t="s">
        <v>1894</v>
      </c>
      <c r="C1467" s="30" t="s">
        <v>1197</v>
      </c>
      <c r="D1467" s="53">
        <v>45558</v>
      </c>
      <c r="F1467" s="7" t="s">
        <v>196</v>
      </c>
      <c r="G1467" s="1" t="s">
        <v>58</v>
      </c>
      <c r="H1467" s="1" t="s">
        <v>1444</v>
      </c>
      <c r="I1467" s="351" t="s">
        <v>74</v>
      </c>
      <c r="J1467" s="162">
        <v>1</v>
      </c>
      <c r="K1467" s="1">
        <v>15</v>
      </c>
      <c r="L1467" s="1" t="s">
        <v>22</v>
      </c>
      <c r="M1467" s="1" t="s">
        <v>75</v>
      </c>
      <c r="N1467" s="153" t="s">
        <v>1881</v>
      </c>
      <c r="O1467" s="1" t="s">
        <v>1882</v>
      </c>
      <c r="P1467" s="1" t="s">
        <v>69</v>
      </c>
      <c r="Q1467" s="12" t="s">
        <v>77</v>
      </c>
      <c r="R1467" s="24" t="s">
        <v>1077</v>
      </c>
      <c r="S1467" s="45">
        <v>113019</v>
      </c>
      <c r="V1467" s="45" t="str">
        <f>IFERROR(IF(U1467-T1467 &lt;= 0, "", U1467-T1467), "")</f>
        <v/>
      </c>
      <c r="W1467" s="1" t="s">
        <v>333</v>
      </c>
      <c r="X1467" s="1" t="s">
        <v>92</v>
      </c>
      <c r="Y1467" s="162">
        <v>14501</v>
      </c>
      <c r="Z1467" s="269">
        <v>273</v>
      </c>
      <c r="AA1467" s="169">
        <f>Tabela13[[#This Row],[VALOR/UN]]*Tabela13[[#This Row],[QUAN]]</f>
        <v>273</v>
      </c>
      <c r="AB1467" s="251" t="str">
        <f>IFERROR(Tabela13[[#This Row],[TOTAL]]/Tabela13[[#This Row],[Km Rodado]],"")</f>
        <v/>
      </c>
    </row>
    <row r="1468" spans="1:28" hidden="1">
      <c r="A1468" s="30">
        <v>2079</v>
      </c>
      <c r="B1468" s="30" t="s">
        <v>1894</v>
      </c>
      <c r="C1468" s="30" t="s">
        <v>1197</v>
      </c>
      <c r="D1468" s="53">
        <v>45558</v>
      </c>
      <c r="F1468" s="7" t="s">
        <v>196</v>
      </c>
      <c r="G1468" s="1" t="s">
        <v>58</v>
      </c>
      <c r="H1468" s="1" t="s">
        <v>1444</v>
      </c>
      <c r="I1468" s="351" t="s">
        <v>74</v>
      </c>
      <c r="J1468" s="162">
        <v>1</v>
      </c>
      <c r="K1468" s="1">
        <v>15</v>
      </c>
      <c r="L1468" s="1" t="s">
        <v>22</v>
      </c>
      <c r="M1468" s="1" t="s">
        <v>75</v>
      </c>
      <c r="N1468" s="153" t="s">
        <v>1881</v>
      </c>
      <c r="O1468" s="1" t="s">
        <v>1882</v>
      </c>
      <c r="P1468" s="1" t="s">
        <v>69</v>
      </c>
      <c r="Q1468" s="12" t="s">
        <v>77</v>
      </c>
      <c r="R1468" s="24" t="s">
        <v>1077</v>
      </c>
      <c r="S1468" s="45">
        <v>113019</v>
      </c>
      <c r="V1468" s="45" t="str">
        <f>IFERROR(IF(U1468-T1468 &lt;= 0, "", U1468-T1468), "")</f>
        <v/>
      </c>
      <c r="W1468" s="1" t="s">
        <v>333</v>
      </c>
      <c r="X1468" s="1" t="s">
        <v>92</v>
      </c>
      <c r="Y1468" s="162">
        <v>14501</v>
      </c>
      <c r="Z1468" s="269">
        <v>273</v>
      </c>
      <c r="AA1468" s="169">
        <f>Tabela13[[#This Row],[VALOR/UN]]*Tabela13[[#This Row],[QUAN]]</f>
        <v>273</v>
      </c>
      <c r="AB1468" s="251" t="str">
        <f>IFERROR(Tabela13[[#This Row],[TOTAL]]/Tabela13[[#This Row],[Km Rodado]],"")</f>
        <v/>
      </c>
    </row>
    <row r="1469" spans="1:28" hidden="1">
      <c r="A1469" s="30">
        <v>2055</v>
      </c>
      <c r="B1469" s="30" t="s">
        <v>1894</v>
      </c>
      <c r="C1469" s="30" t="s">
        <v>1197</v>
      </c>
      <c r="D1469" s="53">
        <v>45558</v>
      </c>
      <c r="F1469" s="7" t="s">
        <v>196</v>
      </c>
      <c r="G1469" s="1" t="s">
        <v>58</v>
      </c>
      <c r="H1469" s="1" t="s">
        <v>1268</v>
      </c>
      <c r="I1469" s="351" t="s">
        <v>80</v>
      </c>
      <c r="J1469" s="162">
        <v>1</v>
      </c>
      <c r="K1469" s="1">
        <v>15</v>
      </c>
      <c r="L1469" s="1" t="s">
        <v>22</v>
      </c>
      <c r="M1469" s="1" t="s">
        <v>75</v>
      </c>
      <c r="N1469" s="153" t="s">
        <v>1881</v>
      </c>
      <c r="O1469" s="1" t="s">
        <v>1882</v>
      </c>
      <c r="P1469" s="1" t="s">
        <v>69</v>
      </c>
      <c r="Q1469" s="12" t="s">
        <v>77</v>
      </c>
      <c r="R1469" s="24" t="s">
        <v>1429</v>
      </c>
      <c r="S1469" s="45">
        <v>55901</v>
      </c>
      <c r="T1469" s="45">
        <v>55901</v>
      </c>
      <c r="V1469" s="45" t="str">
        <f>IFERROR(IF(U1469-T1469 &lt;= 0, "", U1469-T1469), "")</f>
        <v/>
      </c>
      <c r="W1469" s="162" t="s">
        <v>333</v>
      </c>
      <c r="X1469" s="1" t="s">
        <v>1968</v>
      </c>
      <c r="Y1469" s="162">
        <v>14501</v>
      </c>
      <c r="Z1469" s="269">
        <v>273</v>
      </c>
      <c r="AA1469" s="169">
        <f>Tabela13[[#This Row],[VALOR/UN]]*Tabela13[[#This Row],[QUAN]]</f>
        <v>273</v>
      </c>
      <c r="AB1469" s="251" t="str">
        <f>IFERROR(Tabela13[[#This Row],[TOTAL]]/Tabela13[[#This Row],[Km Rodado]],"")</f>
        <v/>
      </c>
    </row>
    <row r="1470" spans="1:28" hidden="1">
      <c r="A1470" s="30">
        <v>2056</v>
      </c>
      <c r="B1470" s="30" t="s">
        <v>1894</v>
      </c>
      <c r="C1470" s="30" t="s">
        <v>1197</v>
      </c>
      <c r="D1470" s="53">
        <v>45558</v>
      </c>
      <c r="F1470" s="7" t="s">
        <v>196</v>
      </c>
      <c r="G1470" s="1" t="s">
        <v>58</v>
      </c>
      <c r="H1470" s="1" t="s">
        <v>1268</v>
      </c>
      <c r="I1470" s="351" t="s">
        <v>80</v>
      </c>
      <c r="J1470" s="162">
        <v>1</v>
      </c>
      <c r="K1470" s="1">
        <v>15</v>
      </c>
      <c r="L1470" s="1" t="s">
        <v>22</v>
      </c>
      <c r="M1470" s="1" t="s">
        <v>75</v>
      </c>
      <c r="N1470" s="153" t="s">
        <v>1881</v>
      </c>
      <c r="O1470" s="1" t="s">
        <v>1882</v>
      </c>
      <c r="P1470" s="1" t="s">
        <v>69</v>
      </c>
      <c r="Q1470" s="12" t="s">
        <v>77</v>
      </c>
      <c r="R1470" s="24" t="s">
        <v>1429</v>
      </c>
      <c r="S1470" s="45">
        <v>55901</v>
      </c>
      <c r="T1470" s="45">
        <v>55901</v>
      </c>
      <c r="V1470" s="45" t="str">
        <f>IFERROR(IF(U1470-T1470 &lt;= 0, "", U1470-T1470), "")</f>
        <v/>
      </c>
      <c r="W1470" s="162" t="s">
        <v>333</v>
      </c>
      <c r="X1470" s="1" t="s">
        <v>1968</v>
      </c>
      <c r="Y1470" s="162">
        <v>14501</v>
      </c>
      <c r="Z1470" s="269">
        <v>273</v>
      </c>
      <c r="AA1470" s="169">
        <f>Tabela13[[#This Row],[VALOR/UN]]*Tabela13[[#This Row],[QUAN]]</f>
        <v>273</v>
      </c>
      <c r="AB1470" s="251" t="str">
        <f>IFERROR(Tabela13[[#This Row],[TOTAL]]/Tabela13[[#This Row],[Km Rodado]],"")</f>
        <v/>
      </c>
    </row>
    <row r="1471" spans="1:28" hidden="1">
      <c r="A1471" s="30">
        <v>2066</v>
      </c>
      <c r="B1471" s="30" t="s">
        <v>1894</v>
      </c>
      <c r="C1471" s="30" t="s">
        <v>1197</v>
      </c>
      <c r="D1471" s="53">
        <v>45558</v>
      </c>
      <c r="F1471" s="7" t="s">
        <v>196</v>
      </c>
      <c r="G1471" s="1" t="s">
        <v>58</v>
      </c>
      <c r="H1471" s="1" t="s">
        <v>1268</v>
      </c>
      <c r="I1471" s="351" t="s">
        <v>80</v>
      </c>
      <c r="J1471" s="162">
        <v>1</v>
      </c>
      <c r="K1471" s="1">
        <v>15</v>
      </c>
      <c r="L1471" s="1" t="s">
        <v>24</v>
      </c>
      <c r="M1471" s="1" t="s">
        <v>75</v>
      </c>
      <c r="N1471" s="153" t="s">
        <v>1881</v>
      </c>
      <c r="O1471" s="1" t="s">
        <v>1882</v>
      </c>
      <c r="P1471" s="1" t="s">
        <v>69</v>
      </c>
      <c r="Q1471" s="185" t="s">
        <v>77</v>
      </c>
      <c r="R1471" s="24" t="s">
        <v>1429</v>
      </c>
      <c r="S1471" s="45">
        <v>55901</v>
      </c>
      <c r="T1471" s="45">
        <v>55901</v>
      </c>
      <c r="V1471" s="45" t="str">
        <f>IFERROR(IF(U1471-T1471 &lt;= 0, "", U1471-T1471), "")</f>
        <v/>
      </c>
      <c r="W1471" s="162" t="s">
        <v>333</v>
      </c>
      <c r="X1471" s="1" t="s">
        <v>1968</v>
      </c>
      <c r="Y1471" s="162">
        <v>14501</v>
      </c>
      <c r="Z1471" s="269">
        <v>273</v>
      </c>
      <c r="AA1471" s="169">
        <f>Tabela13[[#This Row],[VALOR/UN]]*Tabela13[[#This Row],[QUAN]]</f>
        <v>273</v>
      </c>
      <c r="AB1471" s="251" t="str">
        <f>IFERROR(Tabela13[[#This Row],[TOTAL]]/Tabela13[[#This Row],[Km Rodado]],"")</f>
        <v/>
      </c>
    </row>
    <row r="1472" spans="1:28" hidden="1">
      <c r="A1472" s="30">
        <v>2067</v>
      </c>
      <c r="B1472" s="30" t="s">
        <v>1894</v>
      </c>
      <c r="C1472" s="30" t="s">
        <v>1197</v>
      </c>
      <c r="D1472" s="53">
        <v>45558</v>
      </c>
      <c r="F1472" s="7" t="s">
        <v>196</v>
      </c>
      <c r="G1472" s="1" t="s">
        <v>58</v>
      </c>
      <c r="H1472" s="1" t="s">
        <v>1268</v>
      </c>
      <c r="I1472" s="351" t="s">
        <v>80</v>
      </c>
      <c r="J1472" s="162">
        <v>1</v>
      </c>
      <c r="K1472" s="1">
        <v>15</v>
      </c>
      <c r="L1472" s="1" t="s">
        <v>24</v>
      </c>
      <c r="M1472" s="1" t="s">
        <v>75</v>
      </c>
      <c r="N1472" s="153" t="s">
        <v>1881</v>
      </c>
      <c r="O1472" s="1" t="s">
        <v>1882</v>
      </c>
      <c r="P1472" s="1" t="s">
        <v>69</v>
      </c>
      <c r="Q1472" s="185" t="s">
        <v>77</v>
      </c>
      <c r="R1472" s="24" t="s">
        <v>1429</v>
      </c>
      <c r="S1472" s="45">
        <v>55901</v>
      </c>
      <c r="T1472" s="45">
        <v>55901</v>
      </c>
      <c r="V1472" s="45" t="str">
        <f>IFERROR(IF(U1472-T1472 &lt;= 0, "", U1472-T1472), "")</f>
        <v/>
      </c>
      <c r="W1472" s="162" t="s">
        <v>333</v>
      </c>
      <c r="X1472" s="1" t="s">
        <v>1968</v>
      </c>
      <c r="Y1472" s="162">
        <v>14501</v>
      </c>
      <c r="Z1472" s="269">
        <v>273</v>
      </c>
      <c r="AA1472" s="169">
        <f>Tabela13[[#This Row],[VALOR/UN]]*Tabela13[[#This Row],[QUAN]]</f>
        <v>273</v>
      </c>
      <c r="AB1472" s="251" t="str">
        <f>IFERROR(Tabela13[[#This Row],[TOTAL]]/Tabela13[[#This Row],[Km Rodado]],"")</f>
        <v/>
      </c>
    </row>
    <row r="1473" spans="1:28" hidden="1">
      <c r="A1473" s="30">
        <v>2039</v>
      </c>
      <c r="B1473" s="30" t="s">
        <v>1935</v>
      </c>
      <c r="C1473" s="186" t="s">
        <v>1197</v>
      </c>
      <c r="D1473" s="53">
        <v>45559</v>
      </c>
      <c r="F1473" s="7" t="s">
        <v>196</v>
      </c>
      <c r="G1473" s="1" t="s">
        <v>58</v>
      </c>
      <c r="H1473" s="1" t="s">
        <v>1444</v>
      </c>
      <c r="I1473" s="351" t="s">
        <v>111</v>
      </c>
      <c r="J1473" s="162">
        <v>1</v>
      </c>
      <c r="K1473" s="1">
        <v>16</v>
      </c>
      <c r="L1473" s="1" t="s">
        <v>22</v>
      </c>
      <c r="M1473" s="1" t="s">
        <v>143</v>
      </c>
      <c r="N1473" s="1" t="s">
        <v>134</v>
      </c>
      <c r="O1473" s="1" t="s">
        <v>135</v>
      </c>
      <c r="P1473" s="1" t="s">
        <v>69</v>
      </c>
      <c r="Q1473" s="1" t="s">
        <v>144</v>
      </c>
      <c r="R1473" s="24" t="s">
        <v>1826</v>
      </c>
      <c r="S1473" s="45">
        <v>109540</v>
      </c>
      <c r="V1473" s="45" t="str">
        <f>IFERROR(IF(U1473-T1473 &lt;= 0, "", U1473-T1473), "")</f>
        <v/>
      </c>
      <c r="W1473" s="162" t="s">
        <v>333</v>
      </c>
      <c r="X1473" s="1" t="s">
        <v>155</v>
      </c>
      <c r="Y1473" s="162">
        <v>2614</v>
      </c>
      <c r="Z1473" s="269">
        <v>274.95</v>
      </c>
      <c r="AA1473" s="169">
        <f>Tabela13[[#This Row],[VALOR/UN]]*Tabela13[[#This Row],[QUAN]]</f>
        <v>274.95</v>
      </c>
      <c r="AB1473" s="251" t="str">
        <f>IFERROR(Tabela13[[#This Row],[TOTAL]]/Tabela13[[#This Row],[Km Rodado]],"")</f>
        <v/>
      </c>
    </row>
    <row r="1474" spans="1:28" hidden="1">
      <c r="A1474" s="30" t="s">
        <v>1998</v>
      </c>
      <c r="B1474" s="30" t="s">
        <v>1999</v>
      </c>
      <c r="C1474" s="30" t="s">
        <v>1197</v>
      </c>
      <c r="D1474" s="53">
        <v>45559</v>
      </c>
      <c r="F1474" s="7" t="s">
        <v>196</v>
      </c>
      <c r="G1474" s="1" t="s">
        <v>58</v>
      </c>
      <c r="H1474" s="1" t="s">
        <v>1268</v>
      </c>
      <c r="I1474" s="351" t="s">
        <v>59</v>
      </c>
      <c r="J1474" s="162">
        <v>1</v>
      </c>
      <c r="K1474" s="1" t="s">
        <v>7</v>
      </c>
      <c r="L1474" s="1" t="s">
        <v>24</v>
      </c>
      <c r="M1474" s="1" t="s">
        <v>133</v>
      </c>
      <c r="N1474" s="1" t="s">
        <v>787</v>
      </c>
      <c r="O1474" s="1" t="s">
        <v>1861</v>
      </c>
      <c r="P1474" s="1" t="s">
        <v>69</v>
      </c>
      <c r="Q1474" s="1" t="s">
        <v>136</v>
      </c>
      <c r="R1474" s="24" t="s">
        <v>1966</v>
      </c>
      <c r="S1474" s="45">
        <v>130150</v>
      </c>
      <c r="V1474" s="45" t="str">
        <f>IFERROR(IF(U1474-T1474 &lt;= 0, "", U1474-T1474), "")</f>
        <v/>
      </c>
      <c r="W1474" s="162" t="s">
        <v>333</v>
      </c>
      <c r="X1474" s="1" t="s">
        <v>155</v>
      </c>
      <c r="Y1474" s="162">
        <v>2640</v>
      </c>
      <c r="Z1474" s="269">
        <v>698.31</v>
      </c>
      <c r="AA1474" s="169">
        <f>Tabela13[[#This Row],[VALOR/UN]]*Tabela13[[#This Row],[QUAN]]</f>
        <v>698.31</v>
      </c>
      <c r="AB1474" s="251" t="str">
        <f>IFERROR(Tabela13[[#This Row],[TOTAL]]/Tabela13[[#This Row],[Km Rodado]],"")</f>
        <v/>
      </c>
    </row>
    <row r="1475" spans="1:28" hidden="1">
      <c r="A1475" s="30">
        <v>2123</v>
      </c>
      <c r="B1475" s="30" t="s">
        <v>1869</v>
      </c>
      <c r="C1475" s="30" t="s">
        <v>1197</v>
      </c>
      <c r="D1475" s="53">
        <v>45559</v>
      </c>
      <c r="F1475" s="7" t="s">
        <v>196</v>
      </c>
      <c r="G1475" s="1" t="s">
        <v>58</v>
      </c>
      <c r="H1475" s="1" t="s">
        <v>1268</v>
      </c>
      <c r="I1475" s="351" t="s">
        <v>104</v>
      </c>
      <c r="J1475" s="162">
        <v>1</v>
      </c>
      <c r="K1475" s="1">
        <v>16</v>
      </c>
      <c r="L1475" s="1" t="s">
        <v>22</v>
      </c>
      <c r="M1475" s="1" t="s">
        <v>60</v>
      </c>
      <c r="N1475" s="1" t="s">
        <v>1235</v>
      </c>
      <c r="O1475" s="1" t="s">
        <v>1236</v>
      </c>
      <c r="P1475" s="1" t="s">
        <v>69</v>
      </c>
      <c r="Q1475" s="1" t="s">
        <v>1008</v>
      </c>
      <c r="R1475" s="24" t="s">
        <v>239</v>
      </c>
      <c r="S1475" s="45">
        <v>192395</v>
      </c>
      <c r="T1475" s="45">
        <v>193797</v>
      </c>
      <c r="V1475" s="45" t="str">
        <f>IFERROR(IF(U1475-T1475 &lt;= 0, "", U1475-T1475), "")</f>
        <v/>
      </c>
      <c r="W1475" s="162" t="s">
        <v>333</v>
      </c>
      <c r="X1475" s="1" t="s">
        <v>155</v>
      </c>
      <c r="Y1475" s="162">
        <v>2783</v>
      </c>
      <c r="Z1475" s="269">
        <v>574.96</v>
      </c>
      <c r="AA1475" s="169">
        <f>Tabela13[[#This Row],[VALOR/UN]]*Tabela13[[#This Row],[QUAN]]</f>
        <v>574.96</v>
      </c>
      <c r="AB1475" s="251" t="str">
        <f>IFERROR(Tabela13[[#This Row],[TOTAL]]/Tabela13[[#This Row],[Km Rodado]],"")</f>
        <v/>
      </c>
    </row>
    <row r="1476" spans="1:28" hidden="1">
      <c r="A1476" s="30">
        <v>2124</v>
      </c>
      <c r="B1476" s="30" t="s">
        <v>1869</v>
      </c>
      <c r="C1476" s="30" t="s">
        <v>1197</v>
      </c>
      <c r="D1476" s="53">
        <v>45559</v>
      </c>
      <c r="E1476" s="53">
        <v>45567</v>
      </c>
      <c r="F1476" s="7" t="s">
        <v>196</v>
      </c>
      <c r="G1476" s="1" t="s">
        <v>58</v>
      </c>
      <c r="H1476" s="1" t="s">
        <v>1268</v>
      </c>
      <c r="I1476" s="351" t="s">
        <v>104</v>
      </c>
      <c r="J1476" s="162">
        <v>1</v>
      </c>
      <c r="K1476" s="1">
        <v>16</v>
      </c>
      <c r="L1476" s="1" t="s">
        <v>22</v>
      </c>
      <c r="M1476" s="1" t="s">
        <v>60</v>
      </c>
      <c r="N1476" s="1" t="s">
        <v>1235</v>
      </c>
      <c r="O1476" s="1" t="s">
        <v>1236</v>
      </c>
      <c r="P1476" s="1" t="s">
        <v>69</v>
      </c>
      <c r="Q1476" s="1" t="s">
        <v>1008</v>
      </c>
      <c r="R1476" s="24" t="s">
        <v>239</v>
      </c>
      <c r="S1476" s="45">
        <v>192395</v>
      </c>
      <c r="T1476" s="45">
        <v>193797</v>
      </c>
      <c r="V1476" s="45" t="str">
        <f>IFERROR(IF(U1476-T1476 &lt;= 0, "", U1476-T1476), "")</f>
        <v/>
      </c>
      <c r="W1476" s="162" t="s">
        <v>333</v>
      </c>
      <c r="X1476" s="1" t="s">
        <v>155</v>
      </c>
      <c r="Y1476" s="162">
        <v>2783</v>
      </c>
      <c r="Z1476" s="269">
        <v>574.96</v>
      </c>
      <c r="AA1476" s="169">
        <f>Tabela13[[#This Row],[VALOR/UN]]*Tabela13[[#This Row],[QUAN]]</f>
        <v>574.96</v>
      </c>
      <c r="AB1476" s="251" t="str">
        <f>IFERROR(Tabela13[[#This Row],[TOTAL]]/Tabela13[[#This Row],[Km Rodado]],"")</f>
        <v/>
      </c>
    </row>
    <row r="1477" spans="1:28" hidden="1">
      <c r="A1477" s="30" t="s">
        <v>2000</v>
      </c>
      <c r="B1477" s="30" t="s">
        <v>1869</v>
      </c>
      <c r="C1477" s="30" t="s">
        <v>1197</v>
      </c>
      <c r="D1477" s="53">
        <v>45559</v>
      </c>
      <c r="E1477" s="53">
        <v>45567</v>
      </c>
      <c r="F1477" s="7" t="s">
        <v>196</v>
      </c>
      <c r="G1477" s="1" t="s">
        <v>58</v>
      </c>
      <c r="H1477" s="1" t="s">
        <v>1268</v>
      </c>
      <c r="I1477" s="351" t="s">
        <v>104</v>
      </c>
      <c r="J1477" s="162">
        <v>1</v>
      </c>
      <c r="K1477" s="1">
        <v>16</v>
      </c>
      <c r="L1477" s="1" t="s">
        <v>24</v>
      </c>
      <c r="M1477" s="1" t="s">
        <v>60</v>
      </c>
      <c r="N1477" s="1" t="s">
        <v>1235</v>
      </c>
      <c r="O1477" s="1" t="s">
        <v>1236</v>
      </c>
      <c r="P1477" s="1" t="s">
        <v>69</v>
      </c>
      <c r="Q1477" s="1" t="s">
        <v>1008</v>
      </c>
      <c r="R1477" s="24" t="s">
        <v>239</v>
      </c>
      <c r="S1477" s="45">
        <v>192395</v>
      </c>
      <c r="T1477" s="45">
        <v>193797</v>
      </c>
      <c r="V1477" s="45" t="str">
        <f>IFERROR(IF(U1477-T1477 &lt;= 0, "", U1477-T1477), "")</f>
        <v/>
      </c>
      <c r="W1477" s="162" t="s">
        <v>333</v>
      </c>
      <c r="X1477" s="1" t="s">
        <v>155</v>
      </c>
      <c r="Y1477" s="162">
        <v>2783</v>
      </c>
      <c r="Z1477" s="269">
        <v>574.96</v>
      </c>
      <c r="AA1477" s="169">
        <f>Tabela13[[#This Row],[VALOR/UN]]*Tabela13[[#This Row],[QUAN]]</f>
        <v>574.96</v>
      </c>
      <c r="AB1477" s="251" t="str">
        <f>IFERROR(Tabela13[[#This Row],[TOTAL]]/Tabela13[[#This Row],[Km Rodado]],"")</f>
        <v/>
      </c>
    </row>
    <row r="1478" spans="1:28" hidden="1">
      <c r="A1478" s="30">
        <v>2126</v>
      </c>
      <c r="B1478" s="30" t="s">
        <v>1869</v>
      </c>
      <c r="C1478" s="30" t="s">
        <v>1197</v>
      </c>
      <c r="D1478" s="53">
        <v>45559</v>
      </c>
      <c r="F1478" s="7" t="s">
        <v>196</v>
      </c>
      <c r="G1478" s="1" t="s">
        <v>58</v>
      </c>
      <c r="H1478" s="1" t="s">
        <v>1268</v>
      </c>
      <c r="I1478" s="351" t="s">
        <v>104</v>
      </c>
      <c r="J1478" s="162">
        <v>1</v>
      </c>
      <c r="K1478" s="1">
        <v>16</v>
      </c>
      <c r="L1478" s="1" t="s">
        <v>24</v>
      </c>
      <c r="M1478" s="1" t="s">
        <v>60</v>
      </c>
      <c r="N1478" s="1" t="s">
        <v>1235</v>
      </c>
      <c r="O1478" s="1" t="s">
        <v>1236</v>
      </c>
      <c r="P1478" s="1" t="s">
        <v>69</v>
      </c>
      <c r="Q1478" s="1" t="s">
        <v>1008</v>
      </c>
      <c r="R1478" s="24" t="s">
        <v>239</v>
      </c>
      <c r="S1478" s="45">
        <v>192395</v>
      </c>
      <c r="V1478" s="45" t="str">
        <f>IFERROR(IF(U1478-T1478 &lt;= 0, "", U1478-T1478), "")</f>
        <v/>
      </c>
      <c r="W1478" s="162" t="s">
        <v>333</v>
      </c>
      <c r="X1478" s="1" t="s">
        <v>155</v>
      </c>
      <c r="Y1478" s="162">
        <v>2783</v>
      </c>
      <c r="Z1478" s="269">
        <v>574.96</v>
      </c>
      <c r="AA1478" s="169">
        <f>Tabela13[[#This Row],[VALOR/UN]]*Tabela13[[#This Row],[QUAN]]</f>
        <v>574.96</v>
      </c>
      <c r="AB1478" s="251" t="str">
        <f>IFERROR(Tabela13[[#This Row],[TOTAL]]/Tabela13[[#This Row],[Km Rodado]],"")</f>
        <v/>
      </c>
    </row>
    <row r="1479" spans="1:28">
      <c r="A1479" s="30">
        <v>2117</v>
      </c>
      <c r="B1479" s="30" t="s">
        <v>1418</v>
      </c>
      <c r="C1479" s="30" t="s">
        <v>1197</v>
      </c>
      <c r="D1479" s="53">
        <v>45559</v>
      </c>
      <c r="F1479" s="7" t="s">
        <v>196</v>
      </c>
      <c r="G1479" s="1" t="s">
        <v>58</v>
      </c>
      <c r="H1479" s="1" t="s">
        <v>1268</v>
      </c>
      <c r="I1479" s="351" t="s">
        <v>80</v>
      </c>
      <c r="J1479" s="162">
        <v>1</v>
      </c>
      <c r="K1479" s="1">
        <v>15</v>
      </c>
      <c r="L1479" s="1" t="s">
        <v>22</v>
      </c>
      <c r="M1479" s="1" t="s">
        <v>623</v>
      </c>
      <c r="N1479" s="153" t="s">
        <v>1881</v>
      </c>
      <c r="O1479" s="1" t="s">
        <v>1996</v>
      </c>
      <c r="P1479" s="1" t="s">
        <v>69</v>
      </c>
      <c r="Q1479" s="1" t="s">
        <v>102</v>
      </c>
      <c r="R1479" s="157" t="s">
        <v>971</v>
      </c>
      <c r="S1479" s="45">
        <v>123137</v>
      </c>
      <c r="V1479" s="45" t="str">
        <f>IFERROR(IF(U1479-T1479 &lt;= 0, "", U1479-T1479), "")</f>
        <v/>
      </c>
      <c r="W1479" s="162" t="s">
        <v>333</v>
      </c>
      <c r="X1479" s="1" t="s">
        <v>1968</v>
      </c>
      <c r="Y1479" s="162">
        <v>14604</v>
      </c>
      <c r="Z1479" s="269">
        <v>255</v>
      </c>
      <c r="AA1479" s="169">
        <f>Tabela13[[#This Row],[VALOR/UN]]*Tabela13[[#This Row],[QUAN]]</f>
        <v>255</v>
      </c>
      <c r="AB1479" s="251" t="str">
        <f>IFERROR(Tabela13[[#This Row],[TOTAL]]/Tabela13[[#This Row],[Km Rodado]],"")</f>
        <v/>
      </c>
    </row>
    <row r="1480" spans="1:28">
      <c r="A1480" s="30">
        <v>2118</v>
      </c>
      <c r="B1480" s="30" t="s">
        <v>1418</v>
      </c>
      <c r="C1480" s="30" t="s">
        <v>1197</v>
      </c>
      <c r="D1480" s="53">
        <v>45559</v>
      </c>
      <c r="F1480" s="7" t="s">
        <v>196</v>
      </c>
      <c r="G1480" s="1" t="s">
        <v>58</v>
      </c>
      <c r="H1480" s="1" t="s">
        <v>1268</v>
      </c>
      <c r="I1480" s="351" t="s">
        <v>80</v>
      </c>
      <c r="J1480" s="162">
        <v>1</v>
      </c>
      <c r="K1480" s="1">
        <v>15</v>
      </c>
      <c r="L1480" s="1" t="s">
        <v>22</v>
      </c>
      <c r="M1480" s="1" t="s">
        <v>623</v>
      </c>
      <c r="N1480" s="153" t="s">
        <v>1881</v>
      </c>
      <c r="O1480" s="1" t="s">
        <v>1996</v>
      </c>
      <c r="P1480" s="1" t="s">
        <v>69</v>
      </c>
      <c r="Q1480" s="1" t="s">
        <v>102</v>
      </c>
      <c r="R1480" s="157" t="s">
        <v>971</v>
      </c>
      <c r="S1480" s="187">
        <v>123137</v>
      </c>
      <c r="V1480" s="45" t="str">
        <f>IFERROR(IF(U1480-T1480 &lt;= 0, "", U1480-T1480), "")</f>
        <v/>
      </c>
      <c r="W1480" s="162" t="s">
        <v>333</v>
      </c>
      <c r="X1480" s="1" t="s">
        <v>1968</v>
      </c>
      <c r="Y1480" s="162">
        <v>14604</v>
      </c>
      <c r="Z1480" s="269">
        <v>255</v>
      </c>
      <c r="AA1480" s="169">
        <f>Tabela13[[#This Row],[VALOR/UN]]*Tabela13[[#This Row],[QUAN]]</f>
        <v>255</v>
      </c>
      <c r="AB1480" s="251" t="str">
        <f>IFERROR(Tabela13[[#This Row],[TOTAL]]/Tabela13[[#This Row],[Km Rodado]],"")</f>
        <v/>
      </c>
    </row>
    <row r="1481" spans="1:28">
      <c r="A1481" s="30" t="s">
        <v>2001</v>
      </c>
      <c r="B1481" s="30" t="s">
        <v>2002</v>
      </c>
      <c r="C1481" s="30" t="s">
        <v>1197</v>
      </c>
      <c r="D1481" s="53">
        <v>45559</v>
      </c>
      <c r="F1481" s="7" t="s">
        <v>196</v>
      </c>
      <c r="G1481" s="1" t="s">
        <v>58</v>
      </c>
      <c r="H1481" s="1" t="s">
        <v>1268</v>
      </c>
      <c r="I1481" s="351" t="s">
        <v>80</v>
      </c>
      <c r="J1481" s="162">
        <v>1</v>
      </c>
      <c r="K1481" s="1">
        <v>15</v>
      </c>
      <c r="L1481" s="1" t="s">
        <v>24</v>
      </c>
      <c r="M1481" s="1" t="s">
        <v>623</v>
      </c>
      <c r="N1481" s="153" t="s">
        <v>1881</v>
      </c>
      <c r="O1481" s="1" t="s">
        <v>1996</v>
      </c>
      <c r="P1481" s="1" t="s">
        <v>69</v>
      </c>
      <c r="Q1481" s="1" t="s">
        <v>102</v>
      </c>
      <c r="R1481" s="157" t="s">
        <v>971</v>
      </c>
      <c r="S1481" s="45">
        <v>123137</v>
      </c>
      <c r="V1481" s="45" t="str">
        <f>IFERROR(IF(U1481-T1481 &lt;= 0, "", U1481-T1481), "")</f>
        <v/>
      </c>
      <c r="W1481" s="162" t="s">
        <v>333</v>
      </c>
      <c r="X1481" s="1" t="s">
        <v>1968</v>
      </c>
      <c r="Y1481" s="162">
        <v>14604</v>
      </c>
      <c r="Z1481" s="269">
        <v>255</v>
      </c>
      <c r="AA1481" s="169">
        <f>Tabela13[[#This Row],[VALOR/UN]]*Tabela13[[#This Row],[QUAN]]</f>
        <v>255</v>
      </c>
      <c r="AB1481" s="251" t="str">
        <f>IFERROR(Tabela13[[#This Row],[TOTAL]]/Tabela13[[#This Row],[Km Rodado]],"")</f>
        <v/>
      </c>
    </row>
    <row r="1482" spans="1:28">
      <c r="A1482" s="30">
        <v>2120</v>
      </c>
      <c r="B1482" s="30" t="s">
        <v>1935</v>
      </c>
      <c r="C1482" s="30" t="s">
        <v>1197</v>
      </c>
      <c r="D1482" s="53">
        <v>45559</v>
      </c>
      <c r="F1482" s="7" t="s">
        <v>196</v>
      </c>
      <c r="G1482" s="1" t="s">
        <v>58</v>
      </c>
      <c r="H1482" s="1" t="s">
        <v>1268</v>
      </c>
      <c r="I1482" s="351" t="s">
        <v>80</v>
      </c>
      <c r="J1482" s="162">
        <v>1</v>
      </c>
      <c r="K1482" s="1">
        <v>15</v>
      </c>
      <c r="L1482" s="1" t="s">
        <v>24</v>
      </c>
      <c r="M1482" s="1" t="s">
        <v>623</v>
      </c>
      <c r="N1482" s="153" t="s">
        <v>1881</v>
      </c>
      <c r="O1482" s="1" t="s">
        <v>1996</v>
      </c>
      <c r="P1482" s="1" t="s">
        <v>69</v>
      </c>
      <c r="Q1482" s="1" t="s">
        <v>102</v>
      </c>
      <c r="R1482" s="188" t="s">
        <v>971</v>
      </c>
      <c r="S1482" s="187">
        <v>123137</v>
      </c>
      <c r="V1482" s="45" t="str">
        <f>IFERROR(IF(U1482-T1482 &lt;= 0, "", U1482-T1482), "")</f>
        <v/>
      </c>
      <c r="W1482" s="162" t="s">
        <v>333</v>
      </c>
      <c r="X1482" s="1" t="s">
        <v>1968</v>
      </c>
      <c r="Y1482" s="162">
        <v>14604</v>
      </c>
      <c r="Z1482" s="269">
        <v>255</v>
      </c>
      <c r="AA1482" s="169">
        <f>Tabela13[[#This Row],[VALOR/UN]]*Tabela13[[#This Row],[QUAN]]</f>
        <v>255</v>
      </c>
      <c r="AB1482" s="251" t="str">
        <f>IFERROR(Tabela13[[#This Row],[TOTAL]]/Tabela13[[#This Row],[Km Rodado]],"")</f>
        <v/>
      </c>
    </row>
    <row r="1483" spans="1:28" hidden="1">
      <c r="A1483" s="30">
        <v>2126</v>
      </c>
      <c r="B1483" s="30" t="s">
        <v>1869</v>
      </c>
      <c r="C1483" s="30" t="s">
        <v>1197</v>
      </c>
      <c r="D1483" s="53">
        <v>45559</v>
      </c>
      <c r="F1483" s="7" t="s">
        <v>196</v>
      </c>
      <c r="G1483" s="1" t="s">
        <v>58</v>
      </c>
      <c r="H1483" s="1" t="s">
        <v>1268</v>
      </c>
      <c r="I1483" s="351" t="s">
        <v>83</v>
      </c>
      <c r="J1483" s="162">
        <v>1</v>
      </c>
      <c r="K1483" s="1">
        <v>16</v>
      </c>
      <c r="L1483" s="1" t="s">
        <v>22</v>
      </c>
      <c r="M1483" s="1" t="s">
        <v>60</v>
      </c>
      <c r="N1483" s="1" t="s">
        <v>1235</v>
      </c>
      <c r="O1483" s="1" t="s">
        <v>1236</v>
      </c>
      <c r="P1483" s="1" t="s">
        <v>69</v>
      </c>
      <c r="Q1483" s="1" t="s">
        <v>1008</v>
      </c>
      <c r="R1483" s="24" t="s">
        <v>1093</v>
      </c>
      <c r="S1483" s="45">
        <v>116024</v>
      </c>
      <c r="V1483" s="45" t="str">
        <f>IFERROR(IF(U1483-T1483 &lt;= 0, "", U1483-T1483), "")</f>
        <v/>
      </c>
      <c r="W1483" s="162" t="s">
        <v>333</v>
      </c>
      <c r="X1483" s="1" t="s">
        <v>155</v>
      </c>
      <c r="Y1483" s="162">
        <v>2783</v>
      </c>
      <c r="Z1483" s="269">
        <v>574.96</v>
      </c>
      <c r="AA1483" s="169">
        <f>Tabela13[[#This Row],[VALOR/UN]]*Tabela13[[#This Row],[QUAN]]</f>
        <v>574.96</v>
      </c>
      <c r="AB1483" s="251" t="str">
        <f>IFERROR(Tabela13[[#This Row],[TOTAL]]/Tabela13[[#This Row],[Km Rodado]],"")</f>
        <v/>
      </c>
    </row>
    <row r="1484" spans="1:28" hidden="1">
      <c r="A1484" s="30">
        <v>2127</v>
      </c>
      <c r="B1484" s="30" t="s">
        <v>1869</v>
      </c>
      <c r="C1484" s="30" t="s">
        <v>1197</v>
      </c>
      <c r="D1484" s="53">
        <v>45559</v>
      </c>
      <c r="F1484" s="7" t="s">
        <v>196</v>
      </c>
      <c r="G1484" s="1" t="s">
        <v>58</v>
      </c>
      <c r="H1484" s="1" t="s">
        <v>1268</v>
      </c>
      <c r="I1484" s="351" t="s">
        <v>83</v>
      </c>
      <c r="J1484" s="162">
        <v>1</v>
      </c>
      <c r="K1484" s="1">
        <v>16</v>
      </c>
      <c r="L1484" s="1" t="s">
        <v>22</v>
      </c>
      <c r="M1484" s="1" t="s">
        <v>60</v>
      </c>
      <c r="N1484" s="1" t="s">
        <v>1235</v>
      </c>
      <c r="O1484" s="1" t="s">
        <v>1236</v>
      </c>
      <c r="P1484" s="1" t="s">
        <v>69</v>
      </c>
      <c r="Q1484" s="1" t="s">
        <v>1008</v>
      </c>
      <c r="R1484" s="24" t="s">
        <v>1093</v>
      </c>
      <c r="S1484" s="45">
        <v>116024</v>
      </c>
      <c r="V1484" s="45" t="str">
        <f>IFERROR(IF(U1484-T1484 &lt;= 0, "", U1484-T1484), "")</f>
        <v/>
      </c>
      <c r="W1484" s="162" t="s">
        <v>333</v>
      </c>
      <c r="X1484" s="1" t="s">
        <v>155</v>
      </c>
      <c r="Y1484" s="162">
        <v>2783</v>
      </c>
      <c r="Z1484" s="269">
        <v>574.96</v>
      </c>
      <c r="AA1484" s="169">
        <f>Tabela13[[#This Row],[VALOR/UN]]*Tabela13[[#This Row],[QUAN]]</f>
        <v>574.96</v>
      </c>
      <c r="AB1484" s="251" t="str">
        <f>IFERROR(Tabela13[[#This Row],[TOTAL]]/Tabela13[[#This Row],[Km Rodado]],"")</f>
        <v/>
      </c>
    </row>
    <row r="1485" spans="1:28" hidden="1">
      <c r="A1485" s="30">
        <v>2080</v>
      </c>
      <c r="B1485" s="30" t="s">
        <v>1894</v>
      </c>
      <c r="C1485" s="30" t="s">
        <v>1197</v>
      </c>
      <c r="D1485" s="53">
        <v>45559</v>
      </c>
      <c r="F1485" s="7" t="s">
        <v>196</v>
      </c>
      <c r="G1485" s="1" t="s">
        <v>58</v>
      </c>
      <c r="H1485" s="1" t="s">
        <v>1268</v>
      </c>
      <c r="I1485" s="351" t="s">
        <v>104</v>
      </c>
      <c r="J1485" s="162">
        <v>1</v>
      </c>
      <c r="K1485" s="1">
        <v>15</v>
      </c>
      <c r="L1485" s="1" t="s">
        <v>22</v>
      </c>
      <c r="M1485" s="1" t="s">
        <v>75</v>
      </c>
      <c r="N1485" s="153" t="s">
        <v>1881</v>
      </c>
      <c r="O1485" s="1" t="s">
        <v>1882</v>
      </c>
      <c r="P1485" s="1" t="s">
        <v>69</v>
      </c>
      <c r="Q1485" s="1" t="s">
        <v>77</v>
      </c>
      <c r="R1485" s="24" t="s">
        <v>574</v>
      </c>
      <c r="S1485" s="45">
        <v>142630</v>
      </c>
      <c r="V1485" s="45" t="str">
        <f>IFERROR(IF(U1485-T1485 &lt;= 0, "", U1485-T1485), "")</f>
        <v/>
      </c>
      <c r="W1485" s="162" t="s">
        <v>333</v>
      </c>
      <c r="X1485" s="1" t="s">
        <v>1968</v>
      </c>
      <c r="Y1485" s="162">
        <v>14501</v>
      </c>
      <c r="Z1485" s="269">
        <v>273</v>
      </c>
      <c r="AA1485" s="169">
        <f>Tabela13[[#This Row],[VALOR/UN]]*Tabela13[[#This Row],[QUAN]]</f>
        <v>273</v>
      </c>
      <c r="AB1485" s="251" t="str">
        <f>IFERROR(Tabela13[[#This Row],[TOTAL]]/Tabela13[[#This Row],[Km Rodado]],"")</f>
        <v/>
      </c>
    </row>
    <row r="1486" spans="1:28" hidden="1">
      <c r="A1486" s="30">
        <v>2058</v>
      </c>
      <c r="B1486" s="30" t="s">
        <v>1894</v>
      </c>
      <c r="C1486" s="30" t="s">
        <v>1197</v>
      </c>
      <c r="D1486" s="53">
        <v>45559</v>
      </c>
      <c r="F1486" s="7" t="s">
        <v>196</v>
      </c>
      <c r="G1486" s="1" t="s">
        <v>58</v>
      </c>
      <c r="H1486" s="1" t="s">
        <v>1268</v>
      </c>
      <c r="I1486" s="351" t="s">
        <v>104</v>
      </c>
      <c r="J1486" s="162">
        <v>1</v>
      </c>
      <c r="K1486" s="1">
        <v>15</v>
      </c>
      <c r="L1486" s="1" t="s">
        <v>22</v>
      </c>
      <c r="M1486" s="1" t="s">
        <v>75</v>
      </c>
      <c r="N1486" s="153" t="s">
        <v>1881</v>
      </c>
      <c r="O1486" s="1" t="s">
        <v>1882</v>
      </c>
      <c r="P1486" s="1" t="s">
        <v>69</v>
      </c>
      <c r="Q1486" s="1" t="s">
        <v>77</v>
      </c>
      <c r="R1486" s="24" t="s">
        <v>574</v>
      </c>
      <c r="S1486" s="45">
        <v>142630</v>
      </c>
      <c r="V1486" s="45" t="str">
        <f>IFERROR(IF(U1486-T1486 &lt;= 0, "", U1486-T1486), "")</f>
        <v/>
      </c>
      <c r="W1486" s="162" t="s">
        <v>333</v>
      </c>
      <c r="X1486" s="1" t="s">
        <v>1968</v>
      </c>
      <c r="Y1486" s="162">
        <v>14501</v>
      </c>
      <c r="Z1486" s="269">
        <v>273</v>
      </c>
      <c r="AA1486" s="169">
        <f>Tabela13[[#This Row],[VALOR/UN]]*Tabela13[[#This Row],[QUAN]]</f>
        <v>273</v>
      </c>
      <c r="AB1486" s="251" t="str">
        <f>IFERROR(Tabela13[[#This Row],[TOTAL]]/Tabela13[[#This Row],[Km Rodado]],"")</f>
        <v/>
      </c>
    </row>
    <row r="1487" spans="1:28" hidden="1">
      <c r="A1487" s="30">
        <v>2143</v>
      </c>
      <c r="B1487" s="30" t="s">
        <v>1942</v>
      </c>
      <c r="C1487" s="30" t="s">
        <v>1197</v>
      </c>
      <c r="D1487" s="53">
        <v>45561</v>
      </c>
      <c r="F1487" s="7" t="s">
        <v>196</v>
      </c>
      <c r="G1487" s="1" t="s">
        <v>58</v>
      </c>
      <c r="H1487" s="1" t="s">
        <v>1444</v>
      </c>
      <c r="I1487" s="351" t="s">
        <v>111</v>
      </c>
      <c r="J1487" s="162">
        <v>1</v>
      </c>
      <c r="K1487" s="1" t="s">
        <v>7</v>
      </c>
      <c r="L1487" s="1" t="s">
        <v>24</v>
      </c>
      <c r="M1487" s="1" t="s">
        <v>133</v>
      </c>
      <c r="N1487" s="1" t="s">
        <v>181</v>
      </c>
      <c r="O1487" s="153" t="s">
        <v>2003</v>
      </c>
      <c r="P1487" s="153" t="s">
        <v>69</v>
      </c>
      <c r="Q1487" s="1" t="s">
        <v>722</v>
      </c>
      <c r="R1487" s="24" t="s">
        <v>723</v>
      </c>
      <c r="S1487" s="45">
        <v>399491</v>
      </c>
      <c r="V1487" s="45" t="str">
        <f>IFERROR(IF(U1487-T1487 &lt;= 0, "", U1487-T1487), "")</f>
        <v/>
      </c>
      <c r="W1487" s="162" t="s">
        <v>333</v>
      </c>
      <c r="X1487" s="1" t="s">
        <v>155</v>
      </c>
      <c r="Y1487" s="162">
        <v>2794</v>
      </c>
      <c r="Z1487" s="269">
        <v>658.91</v>
      </c>
      <c r="AA1487" s="169">
        <f>Tabela13[[#This Row],[VALOR/UN]]*Tabela13[[#This Row],[QUAN]]</f>
        <v>658.91</v>
      </c>
      <c r="AB1487" s="251" t="str">
        <f>IFERROR(Tabela13[[#This Row],[TOTAL]]/Tabela13[[#This Row],[Km Rodado]],"")</f>
        <v/>
      </c>
    </row>
    <row r="1488" spans="1:28" hidden="1">
      <c r="A1488" s="30">
        <v>2144</v>
      </c>
      <c r="B1488" s="30" t="s">
        <v>1942</v>
      </c>
      <c r="C1488" s="30" t="s">
        <v>1197</v>
      </c>
      <c r="D1488" s="53">
        <v>45561</v>
      </c>
      <c r="F1488" s="7" t="s">
        <v>196</v>
      </c>
      <c r="G1488" s="1" t="s">
        <v>58</v>
      </c>
      <c r="H1488" s="1" t="s">
        <v>1444</v>
      </c>
      <c r="I1488" s="351" t="s">
        <v>111</v>
      </c>
      <c r="J1488" s="162">
        <v>1</v>
      </c>
      <c r="K1488" s="1" t="s">
        <v>7</v>
      </c>
      <c r="L1488" s="1" t="s">
        <v>24</v>
      </c>
      <c r="M1488" s="1" t="s">
        <v>133</v>
      </c>
      <c r="N1488" s="1" t="s">
        <v>181</v>
      </c>
      <c r="O1488" s="153" t="s">
        <v>2003</v>
      </c>
      <c r="P1488" s="153" t="s">
        <v>69</v>
      </c>
      <c r="Q1488" s="1" t="s">
        <v>722</v>
      </c>
      <c r="R1488" s="24" t="s">
        <v>723</v>
      </c>
      <c r="S1488" s="45">
        <v>399491</v>
      </c>
      <c r="V1488" s="45" t="str">
        <f>IFERROR(IF(U1488-T1488 &lt;= 0, "", U1488-T1488), "")</f>
        <v/>
      </c>
      <c r="W1488" s="162" t="s">
        <v>333</v>
      </c>
      <c r="X1488" s="1" t="s">
        <v>155</v>
      </c>
      <c r="Y1488" s="162">
        <v>2794</v>
      </c>
      <c r="Z1488" s="269">
        <v>658.91</v>
      </c>
      <c r="AA1488" s="169">
        <f>Tabela13[[#This Row],[VALOR/UN]]*Tabela13[[#This Row],[QUAN]]</f>
        <v>658.91</v>
      </c>
      <c r="AB1488" s="251" t="str">
        <f>IFERROR(Tabela13[[#This Row],[TOTAL]]/Tabela13[[#This Row],[Km Rodado]],"")</f>
        <v/>
      </c>
    </row>
    <row r="1489" spans="1:28" hidden="1">
      <c r="A1489" s="30" t="s">
        <v>2004</v>
      </c>
      <c r="B1489" s="30" t="s">
        <v>1942</v>
      </c>
      <c r="C1489" s="30" t="s">
        <v>1197</v>
      </c>
      <c r="D1489" s="53">
        <v>45561</v>
      </c>
      <c r="F1489" s="7" t="s">
        <v>196</v>
      </c>
      <c r="G1489" s="1" t="s">
        <v>58</v>
      </c>
      <c r="H1489" s="1" t="s">
        <v>1444</v>
      </c>
      <c r="I1489" s="351" t="s">
        <v>111</v>
      </c>
      <c r="J1489" s="162">
        <v>1</v>
      </c>
      <c r="K1489" s="1" t="s">
        <v>7</v>
      </c>
      <c r="L1489" s="1" t="s">
        <v>24</v>
      </c>
      <c r="M1489" s="1" t="s">
        <v>133</v>
      </c>
      <c r="N1489" s="1" t="s">
        <v>181</v>
      </c>
      <c r="O1489" s="153" t="s">
        <v>2003</v>
      </c>
      <c r="P1489" s="153" t="s">
        <v>69</v>
      </c>
      <c r="Q1489" s="1" t="s">
        <v>722</v>
      </c>
      <c r="R1489" s="24" t="s">
        <v>723</v>
      </c>
      <c r="S1489" s="45">
        <v>399491</v>
      </c>
      <c r="V1489" s="45" t="str">
        <f>IFERROR(IF(U1489-T1489 &lt;= 0, "", U1489-T1489), "")</f>
        <v/>
      </c>
      <c r="W1489" s="162" t="s">
        <v>333</v>
      </c>
      <c r="X1489" s="1" t="s">
        <v>155</v>
      </c>
      <c r="Y1489" s="162">
        <v>2794</v>
      </c>
      <c r="Z1489" s="269">
        <v>658.91</v>
      </c>
      <c r="AA1489" s="169">
        <f>Tabela13[[#This Row],[VALOR/UN]]*Tabela13[[#This Row],[QUAN]]</f>
        <v>658.91</v>
      </c>
      <c r="AB1489" s="251" t="str">
        <f>IFERROR(Tabela13[[#This Row],[TOTAL]]/Tabela13[[#This Row],[Km Rodado]],"")</f>
        <v/>
      </c>
    </row>
    <row r="1490" spans="1:28" hidden="1">
      <c r="A1490" s="30">
        <v>2146</v>
      </c>
      <c r="B1490" s="30" t="s">
        <v>1942</v>
      </c>
      <c r="C1490" s="30" t="s">
        <v>1197</v>
      </c>
      <c r="D1490" s="53">
        <v>45561</v>
      </c>
      <c r="F1490" s="7" t="s">
        <v>196</v>
      </c>
      <c r="G1490" s="1" t="s">
        <v>58</v>
      </c>
      <c r="H1490" s="1" t="s">
        <v>1444</v>
      </c>
      <c r="I1490" s="351" t="s">
        <v>111</v>
      </c>
      <c r="J1490" s="162">
        <v>1</v>
      </c>
      <c r="K1490" s="1" t="s">
        <v>7</v>
      </c>
      <c r="L1490" s="1" t="s">
        <v>24</v>
      </c>
      <c r="M1490" s="1" t="s">
        <v>133</v>
      </c>
      <c r="N1490" s="1" t="s">
        <v>181</v>
      </c>
      <c r="O1490" s="153" t="s">
        <v>2003</v>
      </c>
      <c r="P1490" s="153" t="s">
        <v>69</v>
      </c>
      <c r="Q1490" s="1" t="s">
        <v>722</v>
      </c>
      <c r="R1490" s="24" t="s">
        <v>723</v>
      </c>
      <c r="S1490" s="45">
        <v>399491</v>
      </c>
      <c r="V1490" s="45" t="str">
        <f>IFERROR(IF(U1490-T1490 &lt;= 0, "", U1490-T1490), "")</f>
        <v/>
      </c>
      <c r="W1490" s="162" t="s">
        <v>333</v>
      </c>
      <c r="X1490" s="1" t="s">
        <v>155</v>
      </c>
      <c r="Y1490" s="162">
        <v>2794</v>
      </c>
      <c r="Z1490" s="269">
        <v>658.91</v>
      </c>
      <c r="AA1490" s="169">
        <f>Tabela13[[#This Row],[VALOR/UN]]*Tabela13[[#This Row],[QUAN]]</f>
        <v>658.91</v>
      </c>
      <c r="AB1490" s="251" t="str">
        <f>IFERROR(Tabela13[[#This Row],[TOTAL]]/Tabela13[[#This Row],[Km Rodado]],"")</f>
        <v/>
      </c>
    </row>
    <row r="1491" spans="1:28" hidden="1">
      <c r="A1491" s="30" t="s">
        <v>2005</v>
      </c>
      <c r="B1491" s="30" t="s">
        <v>1747</v>
      </c>
      <c r="C1491" s="30" t="s">
        <v>1197</v>
      </c>
      <c r="D1491" s="53">
        <v>45561</v>
      </c>
      <c r="F1491" s="7" t="s">
        <v>196</v>
      </c>
      <c r="G1491" s="1" t="s">
        <v>58</v>
      </c>
      <c r="H1491" s="1" t="s">
        <v>1444</v>
      </c>
      <c r="I1491" s="351" t="s">
        <v>74</v>
      </c>
      <c r="J1491" s="162">
        <v>1</v>
      </c>
      <c r="K1491" s="1">
        <v>14</v>
      </c>
      <c r="L1491" s="1" t="s">
        <v>24</v>
      </c>
      <c r="M1491" s="1" t="s">
        <v>84</v>
      </c>
      <c r="N1491" s="1" t="s">
        <v>153</v>
      </c>
      <c r="O1491" s="1" t="s">
        <v>154</v>
      </c>
      <c r="P1491" s="1" t="s">
        <v>69</v>
      </c>
      <c r="Q1491" s="1" t="s">
        <v>87</v>
      </c>
      <c r="R1491" s="24" t="s">
        <v>179</v>
      </c>
      <c r="S1491" s="45">
        <v>200778</v>
      </c>
      <c r="V1491" s="45" t="str">
        <f>IFERROR(IF(U1491-T1491 &lt;= 0, "", U1491-T1491), "")</f>
        <v/>
      </c>
      <c r="W1491" s="162" t="s">
        <v>333</v>
      </c>
      <c r="X1491" s="1" t="s">
        <v>155</v>
      </c>
      <c r="Y1491" s="162" t="s">
        <v>2006</v>
      </c>
      <c r="Z1491" s="269">
        <v>289.26</v>
      </c>
      <c r="AA1491" s="169">
        <f>Tabela13[[#This Row],[VALOR/UN]]*Tabela13[[#This Row],[QUAN]]</f>
        <v>289.26</v>
      </c>
      <c r="AB1491" s="251" t="str">
        <f>IFERROR(Tabela13[[#This Row],[TOTAL]]/Tabela13[[#This Row],[Km Rodado]],"")</f>
        <v/>
      </c>
    </row>
    <row r="1492" spans="1:28" hidden="1">
      <c r="A1492" s="30">
        <v>2148</v>
      </c>
      <c r="B1492" s="30" t="s">
        <v>1737</v>
      </c>
      <c r="C1492" s="30" t="s">
        <v>1197</v>
      </c>
      <c r="D1492" s="53">
        <v>45561</v>
      </c>
      <c r="F1492" s="7" t="s">
        <v>196</v>
      </c>
      <c r="G1492" s="1" t="s">
        <v>58</v>
      </c>
      <c r="H1492" s="1" t="s">
        <v>1444</v>
      </c>
      <c r="I1492" s="351" t="s">
        <v>74</v>
      </c>
      <c r="J1492" s="162">
        <v>1</v>
      </c>
      <c r="K1492" s="1">
        <v>14</v>
      </c>
      <c r="L1492" s="1" t="s">
        <v>24</v>
      </c>
      <c r="M1492" s="1" t="s">
        <v>84</v>
      </c>
      <c r="N1492" s="1" t="s">
        <v>153</v>
      </c>
      <c r="O1492" s="1" t="s">
        <v>154</v>
      </c>
      <c r="P1492" s="1" t="s">
        <v>69</v>
      </c>
      <c r="Q1492" s="1" t="s">
        <v>87</v>
      </c>
      <c r="R1492" s="24" t="s">
        <v>179</v>
      </c>
      <c r="S1492" s="45">
        <v>200778</v>
      </c>
      <c r="V1492" s="45" t="str">
        <f>IFERROR(IF(U1492-T1492 &lt;= 0, "", U1492-T1492), "")</f>
        <v/>
      </c>
      <c r="W1492" s="162" t="s">
        <v>333</v>
      </c>
      <c r="X1492" s="1" t="s">
        <v>155</v>
      </c>
      <c r="Y1492" s="162" t="s">
        <v>2006</v>
      </c>
      <c r="Z1492" s="269">
        <v>289.26</v>
      </c>
      <c r="AA1492" s="169">
        <f>Tabela13[[#This Row],[VALOR/UN]]*Tabela13[[#This Row],[QUAN]]</f>
        <v>289.26</v>
      </c>
      <c r="AB1492" s="251" t="str">
        <f>IFERROR(Tabela13[[#This Row],[TOTAL]]/Tabela13[[#This Row],[Km Rodado]],"")</f>
        <v/>
      </c>
    </row>
    <row r="1493" spans="1:28" ht="15.75" hidden="1">
      <c r="A1493" s="30" t="s">
        <v>2007</v>
      </c>
      <c r="B1493" s="30" t="s">
        <v>1599</v>
      </c>
      <c r="C1493" s="30" t="s">
        <v>1197</v>
      </c>
      <c r="D1493" s="53">
        <v>45562</v>
      </c>
      <c r="F1493" s="7" t="s">
        <v>196</v>
      </c>
      <c r="G1493" s="1" t="s">
        <v>58</v>
      </c>
      <c r="H1493" s="1" t="s">
        <v>1268</v>
      </c>
      <c r="I1493" s="351" t="s">
        <v>109</v>
      </c>
      <c r="J1493" s="162">
        <v>1</v>
      </c>
      <c r="K1493" s="1">
        <v>15</v>
      </c>
      <c r="L1493" s="1" t="s">
        <v>22</v>
      </c>
      <c r="M1493" s="1" t="s">
        <v>75</v>
      </c>
      <c r="N1493" s="153" t="s">
        <v>1881</v>
      </c>
      <c r="O1493" s="1" t="s">
        <v>2008</v>
      </c>
      <c r="P1493" s="1" t="s">
        <v>69</v>
      </c>
      <c r="Q1493" s="280" t="s">
        <v>2009</v>
      </c>
      <c r="R1493" s="24" t="s">
        <v>2010</v>
      </c>
      <c r="S1493" s="45">
        <v>126790</v>
      </c>
      <c r="V1493" s="45" t="str">
        <f>IFERROR(IF(U1493-T1493 &lt;= 0, "", U1493-T1493), "")</f>
        <v/>
      </c>
      <c r="W1493" s="162" t="s">
        <v>333</v>
      </c>
      <c r="X1493" s="1" t="s">
        <v>1968</v>
      </c>
      <c r="Y1493" s="162">
        <v>14801</v>
      </c>
      <c r="Z1493" s="269">
        <v>284.2</v>
      </c>
      <c r="AA1493" s="169">
        <f>Tabela13[[#This Row],[VALOR/UN]]*Tabela13[[#This Row],[QUAN]]</f>
        <v>284.2</v>
      </c>
      <c r="AB1493" s="251" t="str">
        <f>IFERROR(Tabela13[[#This Row],[TOTAL]]/Tabela13[[#This Row],[Km Rodado]],"")</f>
        <v/>
      </c>
    </row>
    <row r="1494" spans="1:28" ht="15.75" hidden="1">
      <c r="A1494" s="30" t="s">
        <v>2011</v>
      </c>
      <c r="B1494" s="30" t="s">
        <v>1599</v>
      </c>
      <c r="C1494" s="30" t="s">
        <v>1197</v>
      </c>
      <c r="D1494" s="53">
        <v>45562</v>
      </c>
      <c r="F1494" s="7" t="s">
        <v>196</v>
      </c>
      <c r="G1494" s="1" t="s">
        <v>58</v>
      </c>
      <c r="H1494" s="1" t="s">
        <v>1268</v>
      </c>
      <c r="I1494" s="351" t="s">
        <v>109</v>
      </c>
      <c r="J1494" s="162">
        <v>1</v>
      </c>
      <c r="K1494" s="1">
        <v>15</v>
      </c>
      <c r="L1494" s="1" t="s">
        <v>22</v>
      </c>
      <c r="M1494" s="1" t="s">
        <v>75</v>
      </c>
      <c r="N1494" s="153" t="s">
        <v>1881</v>
      </c>
      <c r="O1494" s="1" t="s">
        <v>2008</v>
      </c>
      <c r="P1494" s="1" t="s">
        <v>69</v>
      </c>
      <c r="Q1494" s="280" t="s">
        <v>2009</v>
      </c>
      <c r="R1494" s="24" t="s">
        <v>2010</v>
      </c>
      <c r="S1494" s="45">
        <v>126790</v>
      </c>
      <c r="V1494" s="45" t="str">
        <f>IFERROR(IF(U1494-T1494 &lt;= 0, "", U1494-T1494), "")</f>
        <v/>
      </c>
      <c r="W1494" s="162" t="s">
        <v>333</v>
      </c>
      <c r="X1494" s="1" t="s">
        <v>1968</v>
      </c>
      <c r="Y1494" s="162">
        <v>14801</v>
      </c>
      <c r="Z1494" s="269">
        <v>284.2</v>
      </c>
      <c r="AA1494" s="169">
        <f>Tabela13[[#This Row],[VALOR/UN]]*Tabela13[[#This Row],[QUAN]]</f>
        <v>284.2</v>
      </c>
      <c r="AB1494" s="251" t="str">
        <f>IFERROR(Tabela13[[#This Row],[TOTAL]]/Tabela13[[#This Row],[Km Rodado]],"")</f>
        <v/>
      </c>
    </row>
    <row r="1495" spans="1:28" ht="15.75" hidden="1">
      <c r="A1495" s="30">
        <v>2161</v>
      </c>
      <c r="B1495" s="30" t="s">
        <v>1599</v>
      </c>
      <c r="C1495" s="30" t="s">
        <v>1197</v>
      </c>
      <c r="D1495" s="53">
        <v>45562</v>
      </c>
      <c r="F1495" s="7" t="s">
        <v>196</v>
      </c>
      <c r="G1495" s="1" t="s">
        <v>58</v>
      </c>
      <c r="H1495" s="1" t="s">
        <v>1268</v>
      </c>
      <c r="I1495" s="351" t="s">
        <v>109</v>
      </c>
      <c r="J1495" s="162">
        <v>1</v>
      </c>
      <c r="K1495" s="1">
        <v>15</v>
      </c>
      <c r="L1495" s="1" t="s">
        <v>24</v>
      </c>
      <c r="M1495" s="1" t="s">
        <v>75</v>
      </c>
      <c r="N1495" s="153" t="s">
        <v>1881</v>
      </c>
      <c r="O1495" s="1" t="s">
        <v>2008</v>
      </c>
      <c r="P1495" s="1" t="s">
        <v>69</v>
      </c>
      <c r="Q1495" s="280" t="s">
        <v>2009</v>
      </c>
      <c r="R1495" s="24" t="s">
        <v>2010</v>
      </c>
      <c r="S1495" s="45">
        <v>126790</v>
      </c>
      <c r="V1495" s="45" t="str">
        <f>IFERROR(IF(U1495-T1495 &lt;= 0, "", U1495-T1495), "")</f>
        <v/>
      </c>
      <c r="W1495" s="162" t="s">
        <v>333</v>
      </c>
      <c r="X1495" s="1" t="s">
        <v>1968</v>
      </c>
      <c r="Y1495" s="162">
        <v>14801</v>
      </c>
      <c r="Z1495" s="269">
        <v>284.2</v>
      </c>
      <c r="AA1495" s="169">
        <f>Tabela13[[#This Row],[VALOR/UN]]*Tabela13[[#This Row],[QUAN]]</f>
        <v>284.2</v>
      </c>
      <c r="AB1495" s="251" t="str">
        <f>IFERROR(Tabela13[[#This Row],[TOTAL]]/Tabela13[[#This Row],[Km Rodado]],"")</f>
        <v/>
      </c>
    </row>
    <row r="1496" spans="1:28" ht="15.75" hidden="1">
      <c r="A1496" s="30">
        <v>2162</v>
      </c>
      <c r="B1496" s="30" t="s">
        <v>1599</v>
      </c>
      <c r="C1496" s="30" t="s">
        <v>1197</v>
      </c>
      <c r="D1496" s="53">
        <v>45562</v>
      </c>
      <c r="F1496" s="7" t="s">
        <v>196</v>
      </c>
      <c r="G1496" s="1" t="s">
        <v>58</v>
      </c>
      <c r="H1496" s="1" t="s">
        <v>1268</v>
      </c>
      <c r="I1496" s="351" t="s">
        <v>109</v>
      </c>
      <c r="J1496" s="162">
        <v>1</v>
      </c>
      <c r="K1496" s="1">
        <v>15</v>
      </c>
      <c r="L1496" s="1" t="s">
        <v>24</v>
      </c>
      <c r="M1496" s="1" t="s">
        <v>75</v>
      </c>
      <c r="N1496" s="153" t="s">
        <v>1881</v>
      </c>
      <c r="O1496" s="1" t="s">
        <v>2008</v>
      </c>
      <c r="P1496" s="1" t="s">
        <v>69</v>
      </c>
      <c r="Q1496" s="280" t="s">
        <v>2009</v>
      </c>
      <c r="R1496" s="24" t="s">
        <v>2010</v>
      </c>
      <c r="S1496" s="45">
        <v>126790</v>
      </c>
      <c r="V1496" s="45" t="str">
        <f>IFERROR(IF(U1496-T1496 &lt;= 0, "", U1496-T1496), "")</f>
        <v/>
      </c>
      <c r="W1496" s="162" t="s">
        <v>333</v>
      </c>
      <c r="X1496" s="1" t="s">
        <v>1968</v>
      </c>
      <c r="Y1496" s="162">
        <v>14801</v>
      </c>
      <c r="Z1496" s="269">
        <v>284.2</v>
      </c>
      <c r="AA1496" s="169">
        <f>Tabela13[[#This Row],[VALOR/UN]]*Tabela13[[#This Row],[QUAN]]</f>
        <v>284.2</v>
      </c>
      <c r="AB1496" s="251" t="str">
        <f>IFERROR(Tabela13[[#This Row],[TOTAL]]/Tabela13[[#This Row],[Km Rodado]],"")</f>
        <v/>
      </c>
    </row>
    <row r="1497" spans="1:28" hidden="1">
      <c r="A1497" s="30" t="s">
        <v>2012</v>
      </c>
      <c r="B1497" s="30" t="s">
        <v>1935</v>
      </c>
      <c r="C1497" s="30" t="s">
        <v>1197</v>
      </c>
      <c r="D1497" s="53">
        <v>45562</v>
      </c>
      <c r="F1497" s="7" t="s">
        <v>196</v>
      </c>
      <c r="G1497" s="1" t="s">
        <v>58</v>
      </c>
      <c r="H1497" s="1" t="s">
        <v>1268</v>
      </c>
      <c r="I1497" s="351" t="s">
        <v>66</v>
      </c>
      <c r="J1497" s="162">
        <v>1</v>
      </c>
      <c r="K1497" s="1">
        <v>16</v>
      </c>
      <c r="L1497" s="1" t="s">
        <v>22</v>
      </c>
      <c r="M1497" s="1" t="s">
        <v>143</v>
      </c>
      <c r="N1497" s="1" t="s">
        <v>134</v>
      </c>
      <c r="O1497" s="1" t="s">
        <v>135</v>
      </c>
      <c r="P1497" s="1" t="s">
        <v>69</v>
      </c>
      <c r="Q1497" s="1" t="s">
        <v>144</v>
      </c>
      <c r="R1497" s="24" t="s">
        <v>1776</v>
      </c>
      <c r="S1497" s="45">
        <v>54492</v>
      </c>
      <c r="V1497" s="45" t="str">
        <f>IFERROR(IF(U1497-T1497 &lt;= 0, "", U1497-T1497), "")</f>
        <v/>
      </c>
      <c r="W1497" s="162" t="s">
        <v>333</v>
      </c>
      <c r="X1497" s="1" t="s">
        <v>155</v>
      </c>
      <c r="Y1497" s="162">
        <v>2614</v>
      </c>
      <c r="Z1497" s="269">
        <v>574.95000000000005</v>
      </c>
      <c r="AA1497" s="169">
        <f>Tabela13[[#This Row],[VALOR/UN]]*Tabela13[[#This Row],[QUAN]]</f>
        <v>574.95000000000005</v>
      </c>
      <c r="AB1497" s="251" t="str">
        <f>IFERROR(Tabela13[[#This Row],[TOTAL]]/Tabela13[[#This Row],[Km Rodado]],"")</f>
        <v/>
      </c>
    </row>
    <row r="1498" spans="1:28" hidden="1">
      <c r="A1498" s="30" t="s">
        <v>2013</v>
      </c>
      <c r="B1498" s="30" t="s">
        <v>1935</v>
      </c>
      <c r="C1498" s="30" t="s">
        <v>1197</v>
      </c>
      <c r="D1498" s="53">
        <v>45562</v>
      </c>
      <c r="F1498" s="7" t="s">
        <v>196</v>
      </c>
      <c r="G1498" s="1" t="s">
        <v>58</v>
      </c>
      <c r="H1498" s="1" t="s">
        <v>1268</v>
      </c>
      <c r="I1498" s="351" t="s">
        <v>66</v>
      </c>
      <c r="J1498" s="162">
        <v>1</v>
      </c>
      <c r="K1498" s="1">
        <v>16</v>
      </c>
      <c r="L1498" s="1" t="s">
        <v>22</v>
      </c>
      <c r="M1498" s="1" t="s">
        <v>143</v>
      </c>
      <c r="N1498" s="1" t="s">
        <v>134</v>
      </c>
      <c r="O1498" s="1" t="s">
        <v>135</v>
      </c>
      <c r="P1498" s="1" t="s">
        <v>69</v>
      </c>
      <c r="Q1498" s="1" t="s">
        <v>144</v>
      </c>
      <c r="R1498" s="24" t="s">
        <v>1776</v>
      </c>
      <c r="S1498" s="45">
        <v>54492</v>
      </c>
      <c r="V1498" s="45" t="str">
        <f>IFERROR(IF(U1498-T1498 &lt;= 0, "", U1498-T1498), "")</f>
        <v/>
      </c>
      <c r="W1498" s="162" t="s">
        <v>333</v>
      </c>
      <c r="X1498" s="1" t="s">
        <v>155</v>
      </c>
      <c r="Y1498" s="162">
        <v>2614</v>
      </c>
      <c r="Z1498" s="269">
        <v>574.95000000000005</v>
      </c>
      <c r="AA1498" s="169">
        <f>Tabela13[[#This Row],[VALOR/UN]]*Tabela13[[#This Row],[QUAN]]</f>
        <v>574.95000000000005</v>
      </c>
      <c r="AB1498" s="251" t="str">
        <f>IFERROR(Tabela13[[#This Row],[TOTAL]]/Tabela13[[#This Row],[Km Rodado]],"")</f>
        <v/>
      </c>
    </row>
    <row r="1499" spans="1:28" hidden="1">
      <c r="A1499" s="30" t="s">
        <v>2014</v>
      </c>
      <c r="B1499" s="30" t="s">
        <v>1935</v>
      </c>
      <c r="C1499" s="30" t="s">
        <v>1197</v>
      </c>
      <c r="D1499" s="53">
        <v>45562</v>
      </c>
      <c r="F1499" s="7" t="s">
        <v>196</v>
      </c>
      <c r="G1499" s="1" t="s">
        <v>58</v>
      </c>
      <c r="H1499" s="1" t="s">
        <v>1268</v>
      </c>
      <c r="I1499" s="351" t="s">
        <v>66</v>
      </c>
      <c r="J1499" s="162">
        <v>1</v>
      </c>
      <c r="K1499" s="1">
        <v>16</v>
      </c>
      <c r="L1499" s="1" t="s">
        <v>24</v>
      </c>
      <c r="M1499" s="1" t="s">
        <v>143</v>
      </c>
      <c r="N1499" s="1" t="s">
        <v>134</v>
      </c>
      <c r="O1499" s="1" t="s">
        <v>135</v>
      </c>
      <c r="P1499" s="1" t="s">
        <v>69</v>
      </c>
      <c r="Q1499" s="1" t="s">
        <v>144</v>
      </c>
      <c r="R1499" s="24" t="s">
        <v>1776</v>
      </c>
      <c r="S1499" s="45">
        <v>54492</v>
      </c>
      <c r="V1499" s="45" t="str">
        <f>IFERROR(IF(U1499-T1499 &lt;= 0, "", U1499-T1499), "")</f>
        <v/>
      </c>
      <c r="W1499" s="162" t="s">
        <v>333</v>
      </c>
      <c r="X1499" s="1" t="s">
        <v>155</v>
      </c>
      <c r="Y1499" s="162">
        <v>2614</v>
      </c>
      <c r="Z1499" s="269">
        <v>574.95000000000005</v>
      </c>
      <c r="AA1499" s="169">
        <f>Tabela13[[#This Row],[VALOR/UN]]*Tabela13[[#This Row],[QUAN]]</f>
        <v>574.95000000000005</v>
      </c>
      <c r="AB1499" s="251" t="str">
        <f>IFERROR(Tabela13[[#This Row],[TOTAL]]/Tabela13[[#This Row],[Km Rodado]],"")</f>
        <v/>
      </c>
    </row>
    <row r="1500" spans="1:28" hidden="1">
      <c r="A1500" s="30">
        <v>2042</v>
      </c>
      <c r="B1500" s="30" t="s">
        <v>1935</v>
      </c>
      <c r="C1500" s="30" t="s">
        <v>1197</v>
      </c>
      <c r="D1500" s="53">
        <v>45562</v>
      </c>
      <c r="F1500" s="7" t="s">
        <v>196</v>
      </c>
      <c r="G1500" s="1" t="s">
        <v>58</v>
      </c>
      <c r="H1500" s="1" t="s">
        <v>1268</v>
      </c>
      <c r="I1500" s="351" t="s">
        <v>66</v>
      </c>
      <c r="J1500" s="162">
        <v>1</v>
      </c>
      <c r="K1500" s="1">
        <v>16</v>
      </c>
      <c r="L1500" s="1" t="s">
        <v>24</v>
      </c>
      <c r="M1500" s="1" t="s">
        <v>143</v>
      </c>
      <c r="N1500" s="1" t="s">
        <v>134</v>
      </c>
      <c r="O1500" s="1" t="s">
        <v>135</v>
      </c>
      <c r="P1500" s="1" t="s">
        <v>69</v>
      </c>
      <c r="Q1500" s="1" t="s">
        <v>144</v>
      </c>
      <c r="R1500" s="24" t="s">
        <v>1776</v>
      </c>
      <c r="S1500" s="45">
        <v>54492</v>
      </c>
      <c r="V1500" s="45" t="str">
        <f>IFERROR(IF(U1500-T1500 &lt;= 0, "", U1500-T1500), "")</f>
        <v/>
      </c>
      <c r="W1500" s="162" t="s">
        <v>333</v>
      </c>
      <c r="X1500" s="1" t="s">
        <v>155</v>
      </c>
      <c r="Y1500" s="162">
        <v>2614</v>
      </c>
      <c r="Z1500" s="269">
        <v>574.95000000000005</v>
      </c>
      <c r="AA1500" s="169">
        <f>Tabela13[[#This Row],[VALOR/UN]]*Tabela13[[#This Row],[QUAN]]</f>
        <v>574.95000000000005</v>
      </c>
      <c r="AB1500" s="251" t="str">
        <f>IFERROR(Tabela13[[#This Row],[TOTAL]]/Tabela13[[#This Row],[Km Rodado]],"")</f>
        <v/>
      </c>
    </row>
    <row r="1501" spans="1:28" hidden="1">
      <c r="A1501" s="30" t="s">
        <v>2015</v>
      </c>
      <c r="B1501" s="30" t="s">
        <v>1197</v>
      </c>
      <c r="C1501" s="30" t="s">
        <v>1197</v>
      </c>
      <c r="D1501" s="53">
        <v>45568</v>
      </c>
      <c r="F1501" s="7" t="s">
        <v>257</v>
      </c>
      <c r="G1501" s="1" t="s">
        <v>58</v>
      </c>
      <c r="H1501" s="1" t="s">
        <v>1268</v>
      </c>
      <c r="I1501" s="351" t="s">
        <v>80</v>
      </c>
      <c r="J1501" s="162">
        <v>1</v>
      </c>
      <c r="K1501" s="1">
        <v>16</v>
      </c>
      <c r="L1501" s="1" t="s">
        <v>22</v>
      </c>
      <c r="M1501" s="1" t="s">
        <v>60</v>
      </c>
      <c r="N1501" s="1" t="s">
        <v>1235</v>
      </c>
      <c r="O1501" s="1" t="s">
        <v>1236</v>
      </c>
      <c r="P1501" s="1" t="s">
        <v>69</v>
      </c>
      <c r="Q1501" s="1" t="s">
        <v>1008</v>
      </c>
      <c r="R1501" s="24" t="s">
        <v>70</v>
      </c>
      <c r="S1501" s="45">
        <v>186666</v>
      </c>
      <c r="T1501" s="45">
        <v>186666</v>
      </c>
      <c r="U1501" s="45">
        <v>214715</v>
      </c>
      <c r="V1501" s="165">
        <f>IFERROR(IF(U1501-T1501 &lt;= 0, "", U1501-T1501), "")</f>
        <v>28049</v>
      </c>
      <c r="W1501" s="162" t="s">
        <v>333</v>
      </c>
      <c r="X1501" s="1" t="s">
        <v>155</v>
      </c>
      <c r="Y1501" s="162">
        <v>2783</v>
      </c>
      <c r="Z1501" s="269">
        <v>574.96</v>
      </c>
      <c r="AA1501" s="169">
        <f>Tabela13[[#This Row],[VALOR/UN]]*Tabela13[[#This Row],[QUAN]]</f>
        <v>574.96</v>
      </c>
      <c r="AB1501" s="251">
        <f>IFERROR(Tabela13[[#This Row],[TOTAL]]/Tabela13[[#This Row],[Km Rodado]],"")</f>
        <v>2.049841349067703E-2</v>
      </c>
    </row>
    <row r="1502" spans="1:28" hidden="1">
      <c r="A1502" s="30">
        <v>2129</v>
      </c>
      <c r="B1502" s="30" t="s">
        <v>1197</v>
      </c>
      <c r="C1502" s="30" t="s">
        <v>1197</v>
      </c>
      <c r="D1502" s="53">
        <v>45568</v>
      </c>
      <c r="F1502" s="7" t="s">
        <v>257</v>
      </c>
      <c r="G1502" s="1" t="s">
        <v>58</v>
      </c>
      <c r="H1502" s="1" t="s">
        <v>1268</v>
      </c>
      <c r="I1502" s="351" t="s">
        <v>80</v>
      </c>
      <c r="J1502" s="162">
        <v>1</v>
      </c>
      <c r="K1502" s="1">
        <v>16</v>
      </c>
      <c r="L1502" s="1" t="s">
        <v>22</v>
      </c>
      <c r="M1502" s="1" t="s">
        <v>60</v>
      </c>
      <c r="N1502" s="1" t="s">
        <v>1235</v>
      </c>
      <c r="O1502" s="1" t="s">
        <v>1236</v>
      </c>
      <c r="P1502" s="1" t="s">
        <v>69</v>
      </c>
      <c r="Q1502" s="1" t="s">
        <v>1008</v>
      </c>
      <c r="R1502" s="24" t="s">
        <v>70</v>
      </c>
      <c r="S1502" s="45">
        <v>186666</v>
      </c>
      <c r="T1502" s="45">
        <v>186666</v>
      </c>
      <c r="U1502" s="45">
        <v>214715</v>
      </c>
      <c r="V1502" s="165">
        <f>IFERROR(IF(U1502-T1502 &lt;= 0, "", U1502-T1502), "")</f>
        <v>28049</v>
      </c>
      <c r="W1502" s="162" t="s">
        <v>333</v>
      </c>
      <c r="X1502" s="1" t="s">
        <v>155</v>
      </c>
      <c r="Y1502" s="162">
        <v>2783</v>
      </c>
      <c r="Z1502" s="269">
        <v>574.96</v>
      </c>
      <c r="AA1502" s="169">
        <f>Tabela13[[#This Row],[VALOR/UN]]*Tabela13[[#This Row],[QUAN]]</f>
        <v>574.96</v>
      </c>
      <c r="AB1502" s="251">
        <f>IFERROR(Tabela13[[#This Row],[TOTAL]]/Tabela13[[#This Row],[Km Rodado]],"")</f>
        <v>2.049841349067703E-2</v>
      </c>
    </row>
    <row r="1503" spans="1:28" hidden="1">
      <c r="A1503" s="30">
        <v>2130</v>
      </c>
      <c r="B1503" s="30" t="s">
        <v>1869</v>
      </c>
      <c r="C1503" s="30" t="s">
        <v>1197</v>
      </c>
      <c r="D1503" s="53">
        <v>45568</v>
      </c>
      <c r="E1503" s="53">
        <v>45581</v>
      </c>
      <c r="F1503" s="7" t="s">
        <v>257</v>
      </c>
      <c r="G1503" s="1" t="s">
        <v>58</v>
      </c>
      <c r="H1503" s="1" t="s">
        <v>1268</v>
      </c>
      <c r="I1503" s="351" t="s">
        <v>104</v>
      </c>
      <c r="J1503" s="162">
        <v>1</v>
      </c>
      <c r="K1503" s="1">
        <v>16</v>
      </c>
      <c r="L1503" s="1" t="s">
        <v>22</v>
      </c>
      <c r="M1503" s="1" t="s">
        <v>60</v>
      </c>
      <c r="N1503" s="1" t="s">
        <v>1235</v>
      </c>
      <c r="O1503" s="1" t="s">
        <v>1236</v>
      </c>
      <c r="P1503" s="1" t="s">
        <v>69</v>
      </c>
      <c r="Q1503" s="1" t="s">
        <v>1008</v>
      </c>
      <c r="R1503" s="24" t="s">
        <v>913</v>
      </c>
      <c r="S1503" s="45">
        <v>116830</v>
      </c>
      <c r="T1503" s="45">
        <v>117878</v>
      </c>
      <c r="V1503" s="165" t="str">
        <f>IFERROR(IF(U1503-T1503 &lt;= 0, "", U1503-T1503), "")</f>
        <v/>
      </c>
      <c r="W1503" s="162" t="s">
        <v>333</v>
      </c>
      <c r="X1503" s="1" t="s">
        <v>155</v>
      </c>
      <c r="Y1503" s="162">
        <v>2783</v>
      </c>
      <c r="Z1503" s="269">
        <v>574.96</v>
      </c>
      <c r="AA1503" s="169">
        <f>Tabela13[[#This Row],[VALOR/UN]]*Tabela13[[#This Row],[QUAN]]</f>
        <v>574.96</v>
      </c>
      <c r="AB1503" s="251" t="str">
        <f>IFERROR(Tabela13[[#This Row],[TOTAL]]/Tabela13[[#This Row],[Km Rodado]],"")</f>
        <v/>
      </c>
    </row>
    <row r="1504" spans="1:28" hidden="1">
      <c r="A1504" s="30">
        <v>2131</v>
      </c>
      <c r="B1504" s="30" t="s">
        <v>1197</v>
      </c>
      <c r="C1504" s="30" t="s">
        <v>1197</v>
      </c>
      <c r="D1504" s="53">
        <v>45568</v>
      </c>
      <c r="E1504" s="53">
        <v>45581</v>
      </c>
      <c r="F1504" s="7" t="s">
        <v>257</v>
      </c>
      <c r="G1504" s="1" t="s">
        <v>58</v>
      </c>
      <c r="H1504" s="1" t="s">
        <v>1268</v>
      </c>
      <c r="I1504" s="351" t="s">
        <v>104</v>
      </c>
      <c r="J1504" s="162">
        <v>1</v>
      </c>
      <c r="K1504" s="1">
        <v>16</v>
      </c>
      <c r="L1504" s="1" t="s">
        <v>22</v>
      </c>
      <c r="M1504" s="1" t="s">
        <v>60</v>
      </c>
      <c r="N1504" s="1" t="s">
        <v>1235</v>
      </c>
      <c r="O1504" s="1" t="s">
        <v>1236</v>
      </c>
      <c r="P1504" s="1" t="s">
        <v>69</v>
      </c>
      <c r="Q1504" s="1" t="s">
        <v>1008</v>
      </c>
      <c r="R1504" s="24" t="s">
        <v>913</v>
      </c>
      <c r="S1504" s="45">
        <v>116830</v>
      </c>
      <c r="T1504" s="45">
        <v>117878</v>
      </c>
      <c r="V1504" s="165" t="str">
        <f>IFERROR(IF(U1504-T1504 &lt;= 0, "", U1504-T1504), "")</f>
        <v/>
      </c>
      <c r="W1504" s="162" t="s">
        <v>333</v>
      </c>
      <c r="X1504" s="1" t="s">
        <v>155</v>
      </c>
      <c r="Y1504" s="162">
        <v>2783</v>
      </c>
      <c r="Z1504" s="269">
        <v>574.96</v>
      </c>
      <c r="AA1504" s="169">
        <f>Tabela13[[#This Row],[VALOR/UN]]*Tabela13[[#This Row],[QUAN]]</f>
        <v>574.96</v>
      </c>
      <c r="AB1504" s="251" t="str">
        <f>IFERROR(Tabela13[[#This Row],[TOTAL]]/Tabela13[[#This Row],[Km Rodado]],"")</f>
        <v/>
      </c>
    </row>
    <row r="1505" spans="1:28">
      <c r="A1505" s="30" t="s">
        <v>2016</v>
      </c>
      <c r="B1505" s="30" t="s">
        <v>1337</v>
      </c>
      <c r="C1505" s="30" t="s">
        <v>1197</v>
      </c>
      <c r="D1505" s="53">
        <v>45568</v>
      </c>
      <c r="F1505" s="7" t="s">
        <v>257</v>
      </c>
      <c r="G1505" s="1" t="s">
        <v>58</v>
      </c>
      <c r="H1505" s="1" t="s">
        <v>1268</v>
      </c>
      <c r="I1505" s="351" t="s">
        <v>104</v>
      </c>
      <c r="J1505" s="162">
        <v>1</v>
      </c>
      <c r="K1505" s="1">
        <v>15</v>
      </c>
      <c r="L1505" s="1" t="s">
        <v>22</v>
      </c>
      <c r="M1505" s="1" t="s">
        <v>623</v>
      </c>
      <c r="N1505" s="1" t="s">
        <v>153</v>
      </c>
      <c r="O1505" s="1" t="s">
        <v>474</v>
      </c>
      <c r="P1505" s="1" t="s">
        <v>69</v>
      </c>
      <c r="Q1505" s="1" t="s">
        <v>102</v>
      </c>
      <c r="R1505" s="24" t="s">
        <v>1753</v>
      </c>
      <c r="S1505" s="45">
        <v>90000</v>
      </c>
      <c r="T1505" s="45">
        <v>92220</v>
      </c>
      <c r="V1505" s="165" t="str">
        <f>IFERROR(IF(U1505-T1505 &lt;= 0, "", U1505-T1505), "")</f>
        <v/>
      </c>
      <c r="W1505" s="162" t="s">
        <v>333</v>
      </c>
      <c r="X1505" s="1" t="s">
        <v>155</v>
      </c>
      <c r="Y1505" s="162">
        <v>1282</v>
      </c>
      <c r="Z1505" s="269">
        <v>295.23</v>
      </c>
      <c r="AA1505" s="169">
        <f>Tabela13[[#This Row],[VALOR/UN]]*Tabela13[[#This Row],[QUAN]]</f>
        <v>295.23</v>
      </c>
      <c r="AB1505" s="251" t="str">
        <f>IFERROR(Tabela13[[#This Row],[TOTAL]]/Tabela13[[#This Row],[Km Rodado]],"")</f>
        <v/>
      </c>
    </row>
    <row r="1506" spans="1:28">
      <c r="A1506" s="30" t="s">
        <v>2017</v>
      </c>
      <c r="B1506" s="30" t="s">
        <v>1337</v>
      </c>
      <c r="C1506" s="30" t="s">
        <v>1197</v>
      </c>
      <c r="D1506" s="53">
        <v>45568</v>
      </c>
      <c r="F1506" s="7" t="s">
        <v>257</v>
      </c>
      <c r="G1506" s="1" t="s">
        <v>58</v>
      </c>
      <c r="H1506" s="1" t="s">
        <v>1268</v>
      </c>
      <c r="I1506" s="351" t="s">
        <v>104</v>
      </c>
      <c r="J1506" s="162">
        <v>1</v>
      </c>
      <c r="K1506" s="1">
        <v>15</v>
      </c>
      <c r="L1506" s="1" t="s">
        <v>22</v>
      </c>
      <c r="M1506" s="1" t="s">
        <v>623</v>
      </c>
      <c r="N1506" s="1" t="s">
        <v>153</v>
      </c>
      <c r="O1506" s="1" t="s">
        <v>474</v>
      </c>
      <c r="P1506" s="1" t="s">
        <v>69</v>
      </c>
      <c r="Q1506" s="1" t="s">
        <v>102</v>
      </c>
      <c r="R1506" s="24" t="s">
        <v>1753</v>
      </c>
      <c r="S1506" s="45">
        <v>90000</v>
      </c>
      <c r="T1506" s="45">
        <v>92220</v>
      </c>
      <c r="V1506" s="165" t="str">
        <f>IFERROR(IF(U1506-T1506 &lt;= 0, "", U1506-T1506), "")</f>
        <v/>
      </c>
      <c r="W1506" s="162" t="s">
        <v>333</v>
      </c>
      <c r="X1506" s="1" t="s">
        <v>155</v>
      </c>
      <c r="Y1506" s="162">
        <v>1282</v>
      </c>
      <c r="Z1506" s="269">
        <v>295.23</v>
      </c>
      <c r="AA1506" s="169">
        <f>Tabela13[[#This Row],[VALOR/UN]]*Tabela13[[#This Row],[QUAN]]</f>
        <v>295.23</v>
      </c>
      <c r="AB1506" s="251" t="str">
        <f>IFERROR(Tabela13[[#This Row],[TOTAL]]/Tabela13[[#This Row],[Km Rodado]],"")</f>
        <v/>
      </c>
    </row>
    <row r="1507" spans="1:28" hidden="1">
      <c r="A1507" s="30">
        <v>2132</v>
      </c>
      <c r="B1507" s="30" t="s">
        <v>2018</v>
      </c>
      <c r="C1507" s="30" t="s">
        <v>1197</v>
      </c>
      <c r="D1507" s="53">
        <v>45568</v>
      </c>
      <c r="F1507" s="7" t="s">
        <v>257</v>
      </c>
      <c r="G1507" s="1" t="s">
        <v>58</v>
      </c>
      <c r="H1507" s="1" t="s">
        <v>1268</v>
      </c>
      <c r="I1507" s="351" t="s">
        <v>107</v>
      </c>
      <c r="J1507" s="162">
        <v>1</v>
      </c>
      <c r="K1507" s="1">
        <v>16</v>
      </c>
      <c r="L1507" s="1" t="s">
        <v>22</v>
      </c>
      <c r="M1507" s="1" t="s">
        <v>60</v>
      </c>
      <c r="N1507" s="1" t="s">
        <v>1235</v>
      </c>
      <c r="O1507" s="1" t="s">
        <v>1236</v>
      </c>
      <c r="P1507" s="1" t="s">
        <v>69</v>
      </c>
      <c r="Q1507" s="1" t="s">
        <v>1008</v>
      </c>
      <c r="R1507" s="24" t="s">
        <v>1023</v>
      </c>
      <c r="S1507" s="45">
        <v>100531</v>
      </c>
      <c r="V1507" s="165" t="str">
        <f>IFERROR(IF(U1507-T1507 &lt;= 0, "", U1507-T1507), "")</f>
        <v/>
      </c>
      <c r="W1507" s="162" t="s">
        <v>333</v>
      </c>
      <c r="X1507" s="1" t="s">
        <v>155</v>
      </c>
      <c r="Y1507" s="162">
        <v>2783</v>
      </c>
      <c r="Z1507" s="269">
        <v>574.96</v>
      </c>
      <c r="AA1507" s="169">
        <f>Tabela13[[#This Row],[VALOR/UN]]*Tabela13[[#This Row],[QUAN]]</f>
        <v>574.96</v>
      </c>
      <c r="AB1507" s="251" t="str">
        <f>IFERROR(Tabela13[[#This Row],[TOTAL]]/Tabela13[[#This Row],[Km Rodado]],"")</f>
        <v/>
      </c>
    </row>
    <row r="1508" spans="1:28" hidden="1">
      <c r="A1508" s="30">
        <v>2133</v>
      </c>
      <c r="B1508" s="30" t="s">
        <v>1197</v>
      </c>
      <c r="C1508" s="30" t="s">
        <v>1197</v>
      </c>
      <c r="D1508" s="53">
        <v>45568</v>
      </c>
      <c r="F1508" s="7" t="s">
        <v>257</v>
      </c>
      <c r="G1508" s="1" t="s">
        <v>58</v>
      </c>
      <c r="H1508" s="1" t="s">
        <v>1268</v>
      </c>
      <c r="I1508" s="351" t="s">
        <v>107</v>
      </c>
      <c r="J1508" s="162">
        <v>1</v>
      </c>
      <c r="K1508" s="1">
        <v>16</v>
      </c>
      <c r="L1508" s="1" t="s">
        <v>22</v>
      </c>
      <c r="M1508" s="1" t="s">
        <v>60</v>
      </c>
      <c r="N1508" s="1" t="s">
        <v>1235</v>
      </c>
      <c r="O1508" s="1" t="s">
        <v>1236</v>
      </c>
      <c r="P1508" s="1" t="s">
        <v>69</v>
      </c>
      <c r="Q1508" s="1" t="s">
        <v>1008</v>
      </c>
      <c r="R1508" s="24" t="s">
        <v>1023</v>
      </c>
      <c r="S1508" s="45">
        <v>100531</v>
      </c>
      <c r="V1508" s="165" t="str">
        <f>IFERROR(IF(U1508-T1508 &lt;= 0, "", U1508-T1508), "")</f>
        <v/>
      </c>
      <c r="W1508" s="162" t="s">
        <v>333</v>
      </c>
      <c r="X1508" s="1" t="s">
        <v>155</v>
      </c>
      <c r="Y1508" s="162">
        <v>2783</v>
      </c>
      <c r="Z1508" s="269">
        <v>574.96</v>
      </c>
      <c r="AA1508" s="169">
        <f>Tabela13[[#This Row],[VALOR/UN]]*Tabela13[[#This Row],[QUAN]]</f>
        <v>574.96</v>
      </c>
      <c r="AB1508" s="251" t="str">
        <f>IFERROR(Tabela13[[#This Row],[TOTAL]]/Tabela13[[#This Row],[Km Rodado]],"")</f>
        <v/>
      </c>
    </row>
    <row r="1509" spans="1:28" hidden="1">
      <c r="A1509" s="30">
        <v>2134</v>
      </c>
      <c r="B1509" s="30" t="s">
        <v>1197</v>
      </c>
      <c r="C1509" s="30" t="s">
        <v>1197</v>
      </c>
      <c r="D1509" s="53">
        <v>45568</v>
      </c>
      <c r="F1509" s="7" t="s">
        <v>257</v>
      </c>
      <c r="G1509" s="1" t="s">
        <v>58</v>
      </c>
      <c r="H1509" s="1" t="s">
        <v>1268</v>
      </c>
      <c r="I1509" s="351" t="s">
        <v>107</v>
      </c>
      <c r="J1509" s="162">
        <v>1</v>
      </c>
      <c r="K1509" s="1">
        <v>16</v>
      </c>
      <c r="L1509" s="1" t="s">
        <v>24</v>
      </c>
      <c r="M1509" s="1" t="s">
        <v>60</v>
      </c>
      <c r="N1509" s="1" t="s">
        <v>1235</v>
      </c>
      <c r="O1509" s="1" t="s">
        <v>1236</v>
      </c>
      <c r="P1509" s="1" t="s">
        <v>69</v>
      </c>
      <c r="Q1509" s="1" t="s">
        <v>1008</v>
      </c>
      <c r="R1509" s="24" t="s">
        <v>1023</v>
      </c>
      <c r="S1509" s="45">
        <v>100531</v>
      </c>
      <c r="V1509" s="165" t="str">
        <f>IFERROR(IF(U1509-T1509 &lt;= 0, "", U1509-T1509), "")</f>
        <v/>
      </c>
      <c r="W1509" s="162" t="s">
        <v>333</v>
      </c>
      <c r="X1509" s="1" t="s">
        <v>155</v>
      </c>
      <c r="Y1509" s="162">
        <v>5402</v>
      </c>
      <c r="Z1509" s="269">
        <v>574.97</v>
      </c>
      <c r="AA1509" s="169">
        <f>Tabela13[[#This Row],[VALOR/UN]]*Tabela13[[#This Row],[QUAN]]</f>
        <v>574.97</v>
      </c>
      <c r="AB1509" s="251" t="str">
        <f>IFERROR(Tabela13[[#This Row],[TOTAL]]/Tabela13[[#This Row],[Km Rodado]],"")</f>
        <v/>
      </c>
    </row>
    <row r="1510" spans="1:28" hidden="1">
      <c r="A1510" s="30">
        <v>2135</v>
      </c>
      <c r="B1510" s="30" t="s">
        <v>1197</v>
      </c>
      <c r="C1510" s="30" t="s">
        <v>1197</v>
      </c>
      <c r="D1510" s="53">
        <v>45568</v>
      </c>
      <c r="F1510" s="7" t="s">
        <v>257</v>
      </c>
      <c r="G1510" s="1" t="s">
        <v>58</v>
      </c>
      <c r="H1510" s="1" t="s">
        <v>1268</v>
      </c>
      <c r="I1510" s="351" t="s">
        <v>107</v>
      </c>
      <c r="J1510" s="162">
        <v>1</v>
      </c>
      <c r="K1510" s="1">
        <v>16</v>
      </c>
      <c r="L1510" s="1" t="s">
        <v>24</v>
      </c>
      <c r="M1510" s="1" t="s">
        <v>60</v>
      </c>
      <c r="N1510" s="1" t="s">
        <v>1235</v>
      </c>
      <c r="O1510" s="1" t="s">
        <v>1236</v>
      </c>
      <c r="P1510" s="1" t="s">
        <v>69</v>
      </c>
      <c r="Q1510" s="1" t="s">
        <v>1008</v>
      </c>
      <c r="R1510" s="24" t="s">
        <v>1023</v>
      </c>
      <c r="S1510" s="45">
        <v>100531</v>
      </c>
      <c r="V1510" s="165" t="str">
        <f>IFERROR(IF(U1510-T1510 &lt;= 0, "", U1510-T1510), "")</f>
        <v/>
      </c>
      <c r="W1510" s="162" t="s">
        <v>333</v>
      </c>
      <c r="X1510" s="1" t="s">
        <v>155</v>
      </c>
      <c r="Y1510" s="162">
        <v>5402</v>
      </c>
      <c r="Z1510" s="269">
        <v>574.97</v>
      </c>
      <c r="AA1510" s="169">
        <f>Tabela13[[#This Row],[VALOR/UN]]*Tabela13[[#This Row],[QUAN]]</f>
        <v>574.97</v>
      </c>
      <c r="AB1510" s="251" t="str">
        <f>IFERROR(Tabela13[[#This Row],[TOTAL]]/Tabela13[[#This Row],[Km Rodado]],"")</f>
        <v/>
      </c>
    </row>
    <row r="1511" spans="1:28" hidden="1">
      <c r="A1511" s="30">
        <v>1477</v>
      </c>
      <c r="B1511" s="30"/>
      <c r="C1511" s="30" t="s">
        <v>1197</v>
      </c>
      <c r="D1511" s="53">
        <v>45568</v>
      </c>
      <c r="F1511" s="7" t="s">
        <v>257</v>
      </c>
      <c r="G1511" s="1" t="s">
        <v>58</v>
      </c>
      <c r="H1511" s="1" t="s">
        <v>1268</v>
      </c>
      <c r="I1511" s="351" t="s">
        <v>80</v>
      </c>
      <c r="J1511" s="162">
        <v>1</v>
      </c>
      <c r="K1511" s="1" t="s">
        <v>39</v>
      </c>
      <c r="L1511" s="1" t="s">
        <v>24</v>
      </c>
      <c r="M1511" s="1" t="s">
        <v>595</v>
      </c>
      <c r="N1511" s="1" t="s">
        <v>2019</v>
      </c>
      <c r="O1511" s="1" t="s">
        <v>1585</v>
      </c>
      <c r="P1511" s="1" t="s">
        <v>62</v>
      </c>
      <c r="Q1511" s="1" t="s">
        <v>1288</v>
      </c>
      <c r="R1511" s="24" t="s">
        <v>1456</v>
      </c>
      <c r="S1511" s="45">
        <v>133599</v>
      </c>
      <c r="T1511" s="45">
        <v>133599</v>
      </c>
      <c r="U1511" s="45">
        <v>162126</v>
      </c>
      <c r="V1511" s="165">
        <f>IFERROR(IF(U1511-T1511 &lt;= 0, "", U1511-T1511), "")</f>
        <v>28527</v>
      </c>
      <c r="W1511" s="162" t="s">
        <v>333</v>
      </c>
      <c r="X1511" s="1" t="s">
        <v>599</v>
      </c>
      <c r="Y1511" s="162" t="s">
        <v>2020</v>
      </c>
      <c r="Z1511" s="269">
        <v>180</v>
      </c>
      <c r="AA1511" s="169">
        <v>180</v>
      </c>
      <c r="AB1511" s="251">
        <f>IFERROR(Tabela13[[#This Row],[TOTAL]]/Tabela13[[#This Row],[Km Rodado]],"")</f>
        <v>6.3098117572825746E-3</v>
      </c>
    </row>
    <row r="1512" spans="1:28" hidden="1">
      <c r="A1512" s="30">
        <v>2137</v>
      </c>
      <c r="B1512" s="30" t="s">
        <v>1197</v>
      </c>
      <c r="C1512" s="30" t="s">
        <v>1197</v>
      </c>
      <c r="D1512" s="53">
        <v>45572</v>
      </c>
      <c r="F1512" s="7" t="s">
        <v>257</v>
      </c>
      <c r="G1512" s="1" t="s">
        <v>58</v>
      </c>
      <c r="H1512" s="1" t="s">
        <v>1268</v>
      </c>
      <c r="I1512" s="351" t="s">
        <v>83</v>
      </c>
      <c r="J1512" s="162">
        <v>1</v>
      </c>
      <c r="K1512" s="1">
        <v>16</v>
      </c>
      <c r="L1512" s="1" t="s">
        <v>22</v>
      </c>
      <c r="M1512" s="1" t="s">
        <v>60</v>
      </c>
      <c r="N1512" s="1" t="s">
        <v>1235</v>
      </c>
      <c r="O1512" s="1" t="s">
        <v>1236</v>
      </c>
      <c r="P1512" s="1" t="s">
        <v>69</v>
      </c>
      <c r="Q1512" s="1" t="s">
        <v>1008</v>
      </c>
      <c r="R1512" s="24" t="s">
        <v>237</v>
      </c>
      <c r="S1512" s="45">
        <v>162379</v>
      </c>
      <c r="V1512" s="165" t="str">
        <f>IFERROR(IF(U1512-T1512 &lt;= 0, "", U1512-T1512), "")</f>
        <v/>
      </c>
      <c r="W1512" s="162" t="s">
        <v>333</v>
      </c>
      <c r="X1512" s="1" t="s">
        <v>155</v>
      </c>
      <c r="Y1512" s="162">
        <v>5402</v>
      </c>
      <c r="Z1512" s="269">
        <v>574.97</v>
      </c>
      <c r="AA1512" s="169">
        <f>Tabela13[[#This Row],[VALOR/UN]]*Tabela13[[#This Row],[QUAN]]</f>
        <v>574.97</v>
      </c>
      <c r="AB1512" s="251" t="str">
        <f>IFERROR(Tabela13[[#This Row],[TOTAL]]/Tabela13[[#This Row],[Km Rodado]],"")</f>
        <v/>
      </c>
    </row>
    <row r="1513" spans="1:28" hidden="1">
      <c r="A1513" s="30">
        <v>2138</v>
      </c>
      <c r="B1513" s="30" t="s">
        <v>1197</v>
      </c>
      <c r="C1513" s="30" t="s">
        <v>1197</v>
      </c>
      <c r="D1513" s="53">
        <v>45572</v>
      </c>
      <c r="F1513" s="7" t="s">
        <v>257</v>
      </c>
      <c r="G1513" s="1" t="s">
        <v>58</v>
      </c>
      <c r="H1513" s="1" t="s">
        <v>1268</v>
      </c>
      <c r="I1513" s="351" t="s">
        <v>83</v>
      </c>
      <c r="J1513" s="162">
        <v>1</v>
      </c>
      <c r="K1513" s="1">
        <v>16</v>
      </c>
      <c r="L1513" s="1" t="s">
        <v>22</v>
      </c>
      <c r="M1513" s="1" t="s">
        <v>60</v>
      </c>
      <c r="N1513" s="1" t="s">
        <v>1235</v>
      </c>
      <c r="O1513" s="1" t="s">
        <v>1236</v>
      </c>
      <c r="P1513" s="1" t="s">
        <v>69</v>
      </c>
      <c r="Q1513" s="1" t="s">
        <v>1008</v>
      </c>
      <c r="R1513" s="24" t="s">
        <v>237</v>
      </c>
      <c r="S1513" s="45">
        <v>162379</v>
      </c>
      <c r="V1513" s="165" t="str">
        <f>IFERROR(IF(U1513-T1513 &lt;= 0, "", U1513-T1513), "")</f>
        <v/>
      </c>
      <c r="W1513" s="162" t="s">
        <v>333</v>
      </c>
      <c r="X1513" s="1" t="s">
        <v>155</v>
      </c>
      <c r="Y1513" s="162">
        <v>5402</v>
      </c>
      <c r="Z1513" s="269">
        <v>574.97</v>
      </c>
      <c r="AA1513" s="169">
        <f>Tabela13[[#This Row],[VALOR/UN]]*Tabela13[[#This Row],[QUAN]]</f>
        <v>574.97</v>
      </c>
      <c r="AB1513" s="251" t="str">
        <f>IFERROR(Tabela13[[#This Row],[TOTAL]]/Tabela13[[#This Row],[Km Rodado]],"")</f>
        <v/>
      </c>
    </row>
    <row r="1514" spans="1:28" hidden="1">
      <c r="A1514" s="30">
        <v>2139</v>
      </c>
      <c r="B1514" s="30" t="s">
        <v>1197</v>
      </c>
      <c r="C1514" s="30" t="s">
        <v>1197</v>
      </c>
      <c r="D1514" s="53">
        <v>45572</v>
      </c>
      <c r="F1514" s="7" t="s">
        <v>257</v>
      </c>
      <c r="G1514" s="1" t="s">
        <v>58</v>
      </c>
      <c r="H1514" s="1" t="s">
        <v>1268</v>
      </c>
      <c r="I1514" s="351" t="s">
        <v>83</v>
      </c>
      <c r="J1514" s="162">
        <v>1</v>
      </c>
      <c r="K1514" s="1">
        <v>16</v>
      </c>
      <c r="L1514" s="1" t="s">
        <v>24</v>
      </c>
      <c r="M1514" s="1" t="s">
        <v>60</v>
      </c>
      <c r="N1514" s="1" t="s">
        <v>1235</v>
      </c>
      <c r="O1514" s="1" t="s">
        <v>1236</v>
      </c>
      <c r="P1514" s="1" t="s">
        <v>69</v>
      </c>
      <c r="Q1514" s="1" t="s">
        <v>1008</v>
      </c>
      <c r="R1514" s="24" t="s">
        <v>237</v>
      </c>
      <c r="S1514" s="45">
        <v>162379</v>
      </c>
      <c r="V1514" s="165" t="str">
        <f>IFERROR(IF(U1514-T1514 &lt;= 0, "", U1514-T1514), "")</f>
        <v/>
      </c>
      <c r="W1514" s="162" t="s">
        <v>333</v>
      </c>
      <c r="X1514" s="1" t="s">
        <v>155</v>
      </c>
      <c r="Y1514" s="162">
        <v>5402</v>
      </c>
      <c r="Z1514" s="269">
        <v>574.97</v>
      </c>
      <c r="AA1514" s="169">
        <f>Tabela13[[#This Row],[VALOR/UN]]*Tabela13[[#This Row],[QUAN]]</f>
        <v>574.97</v>
      </c>
      <c r="AB1514" s="251" t="str">
        <f>IFERROR(Tabela13[[#This Row],[TOTAL]]/Tabela13[[#This Row],[Km Rodado]],"")</f>
        <v/>
      </c>
    </row>
    <row r="1515" spans="1:28" hidden="1">
      <c r="A1515" s="30">
        <v>2140</v>
      </c>
      <c r="B1515" s="30" t="s">
        <v>1197</v>
      </c>
      <c r="C1515" s="30" t="s">
        <v>1197</v>
      </c>
      <c r="D1515" s="53">
        <v>45572</v>
      </c>
      <c r="F1515" s="7" t="s">
        <v>257</v>
      </c>
      <c r="G1515" s="1" t="s">
        <v>58</v>
      </c>
      <c r="H1515" s="1" t="s">
        <v>1268</v>
      </c>
      <c r="I1515" s="351" t="s">
        <v>83</v>
      </c>
      <c r="J1515" s="162">
        <v>1</v>
      </c>
      <c r="K1515" s="1">
        <v>16</v>
      </c>
      <c r="L1515" s="1" t="s">
        <v>24</v>
      </c>
      <c r="M1515" s="1" t="s">
        <v>60</v>
      </c>
      <c r="N1515" s="1" t="s">
        <v>1235</v>
      </c>
      <c r="O1515" s="1" t="s">
        <v>1236</v>
      </c>
      <c r="P1515" s="1" t="s">
        <v>69</v>
      </c>
      <c r="Q1515" s="1" t="s">
        <v>1008</v>
      </c>
      <c r="R1515" s="24" t="s">
        <v>237</v>
      </c>
      <c r="S1515" s="45">
        <v>162379</v>
      </c>
      <c r="V1515" s="165" t="str">
        <f>IFERROR(IF(U1515-T1515 &lt;= 0, "", U1515-T1515), "")</f>
        <v/>
      </c>
      <c r="W1515" s="162" t="s">
        <v>333</v>
      </c>
      <c r="X1515" s="1" t="s">
        <v>155</v>
      </c>
      <c r="Y1515" s="162">
        <v>5402</v>
      </c>
      <c r="Z1515" s="269">
        <v>574.97</v>
      </c>
      <c r="AA1515" s="169">
        <f>Tabela13[[#This Row],[VALOR/UN]]*Tabela13[[#This Row],[QUAN]]</f>
        <v>574.97</v>
      </c>
      <c r="AB1515" s="251" t="str">
        <f>IFERROR(Tabela13[[#This Row],[TOTAL]]/Tabela13[[#This Row],[Km Rodado]],"")</f>
        <v/>
      </c>
    </row>
    <row r="1516" spans="1:28" hidden="1">
      <c r="A1516" s="30">
        <v>2186</v>
      </c>
      <c r="B1516" s="30" t="s">
        <v>1935</v>
      </c>
      <c r="C1516" s="30" t="s">
        <v>1197</v>
      </c>
      <c r="D1516" s="53">
        <v>45572</v>
      </c>
      <c r="F1516" s="7" t="s">
        <v>257</v>
      </c>
      <c r="G1516" s="1" t="s">
        <v>58</v>
      </c>
      <c r="H1516" s="1" t="s">
        <v>1268</v>
      </c>
      <c r="I1516" s="351" t="s">
        <v>66</v>
      </c>
      <c r="J1516" s="162">
        <v>1</v>
      </c>
      <c r="K1516" s="1" t="s">
        <v>7</v>
      </c>
      <c r="L1516" s="1" t="s">
        <v>594</v>
      </c>
      <c r="M1516" s="1" t="s">
        <v>133</v>
      </c>
      <c r="N1516" s="1" t="s">
        <v>181</v>
      </c>
      <c r="O1516" s="153" t="s">
        <v>2003</v>
      </c>
      <c r="P1516" s="153" t="s">
        <v>69</v>
      </c>
      <c r="Q1516" s="185" t="s">
        <v>636</v>
      </c>
      <c r="R1516" s="24" t="s">
        <v>665</v>
      </c>
      <c r="S1516" s="45">
        <v>250166</v>
      </c>
      <c r="V1516" s="165" t="str">
        <f>IFERROR(IF(U1516-T1516 &lt;= 0, "", U1516-T1516), "")</f>
        <v/>
      </c>
      <c r="W1516" s="162" t="s">
        <v>333</v>
      </c>
      <c r="X1516" s="1" t="s">
        <v>155</v>
      </c>
      <c r="Y1516" s="162">
        <v>2851</v>
      </c>
      <c r="Z1516" s="269">
        <v>659.23</v>
      </c>
      <c r="AA1516" s="169">
        <f>Tabela13[[#This Row],[VALOR/UN]]*Tabela13[[#This Row],[QUAN]]</f>
        <v>659.23</v>
      </c>
      <c r="AB1516" s="251" t="str">
        <f>IFERROR(Tabela13[[#This Row],[TOTAL]]/Tabela13[[#This Row],[Km Rodado]],"")</f>
        <v/>
      </c>
    </row>
    <row r="1517" spans="1:28" hidden="1">
      <c r="A1517" s="30">
        <v>2187</v>
      </c>
      <c r="B1517" s="30" t="s">
        <v>1935</v>
      </c>
      <c r="C1517" s="30" t="s">
        <v>1197</v>
      </c>
      <c r="D1517" s="53">
        <v>45572</v>
      </c>
      <c r="F1517" s="7" t="s">
        <v>257</v>
      </c>
      <c r="G1517" s="1" t="s">
        <v>58</v>
      </c>
      <c r="H1517" s="1" t="s">
        <v>1268</v>
      </c>
      <c r="I1517" s="351" t="s">
        <v>66</v>
      </c>
      <c r="J1517" s="162">
        <v>1</v>
      </c>
      <c r="K1517" s="1" t="s">
        <v>7</v>
      </c>
      <c r="L1517" s="1" t="s">
        <v>594</v>
      </c>
      <c r="M1517" s="1" t="s">
        <v>133</v>
      </c>
      <c r="N1517" s="1" t="s">
        <v>181</v>
      </c>
      <c r="O1517" s="153" t="s">
        <v>2003</v>
      </c>
      <c r="P1517" s="153" t="s">
        <v>69</v>
      </c>
      <c r="Q1517" s="185" t="s">
        <v>636</v>
      </c>
      <c r="R1517" s="24" t="s">
        <v>665</v>
      </c>
      <c r="S1517" s="45">
        <v>250166</v>
      </c>
      <c r="V1517" s="165" t="str">
        <f>IFERROR(IF(U1517-T1517 &lt;= 0, "", U1517-T1517), "")</f>
        <v/>
      </c>
      <c r="W1517" s="162" t="s">
        <v>333</v>
      </c>
      <c r="X1517" s="1" t="s">
        <v>155</v>
      </c>
      <c r="Y1517" s="162">
        <v>2851</v>
      </c>
      <c r="Z1517" s="269">
        <v>659.23</v>
      </c>
      <c r="AA1517" s="169">
        <f>Tabela13[[#This Row],[VALOR/UN]]*Tabela13[[#This Row],[QUAN]]</f>
        <v>659.23</v>
      </c>
      <c r="AB1517" s="251" t="str">
        <f>IFERROR(Tabela13[[#This Row],[TOTAL]]/Tabela13[[#This Row],[Km Rodado]],"")</f>
        <v/>
      </c>
    </row>
    <row r="1518" spans="1:28" hidden="1">
      <c r="A1518" s="30" t="s">
        <v>2021</v>
      </c>
      <c r="B1518" s="30" t="s">
        <v>1935</v>
      </c>
      <c r="C1518" s="30" t="s">
        <v>1197</v>
      </c>
      <c r="D1518" s="53">
        <v>45572</v>
      </c>
      <c r="F1518" s="7" t="s">
        <v>257</v>
      </c>
      <c r="G1518" s="1" t="s">
        <v>58</v>
      </c>
      <c r="H1518" s="1" t="s">
        <v>1268</v>
      </c>
      <c r="I1518" s="351" t="s">
        <v>66</v>
      </c>
      <c r="J1518" s="162">
        <v>1</v>
      </c>
      <c r="K1518" s="1" t="s">
        <v>7</v>
      </c>
      <c r="L1518" s="1" t="s">
        <v>594</v>
      </c>
      <c r="M1518" s="1" t="s">
        <v>133</v>
      </c>
      <c r="N1518" s="1" t="s">
        <v>181</v>
      </c>
      <c r="O1518" s="153" t="s">
        <v>2003</v>
      </c>
      <c r="P1518" s="153" t="s">
        <v>69</v>
      </c>
      <c r="Q1518" s="185" t="s">
        <v>636</v>
      </c>
      <c r="R1518" s="24" t="s">
        <v>665</v>
      </c>
      <c r="S1518" s="45">
        <v>250166</v>
      </c>
      <c r="V1518" s="165" t="str">
        <f>IFERROR(IF(U1518-T1518 &lt;= 0, "", U1518-T1518), "")</f>
        <v/>
      </c>
      <c r="W1518" s="162" t="s">
        <v>333</v>
      </c>
      <c r="X1518" s="1" t="s">
        <v>155</v>
      </c>
      <c r="Y1518" s="162">
        <v>2851</v>
      </c>
      <c r="Z1518" s="269">
        <v>659.23</v>
      </c>
      <c r="AA1518" s="169">
        <f>Tabela13[[#This Row],[VALOR/UN]]*Tabela13[[#This Row],[QUAN]]</f>
        <v>659.23</v>
      </c>
      <c r="AB1518" s="251" t="str">
        <f>IFERROR(Tabela13[[#This Row],[TOTAL]]/Tabela13[[#This Row],[Km Rodado]],"")</f>
        <v/>
      </c>
    </row>
    <row r="1519" spans="1:28" hidden="1">
      <c r="A1519" s="30">
        <v>2189</v>
      </c>
      <c r="B1519" s="30" t="s">
        <v>1935</v>
      </c>
      <c r="C1519" s="30" t="s">
        <v>1197</v>
      </c>
      <c r="D1519" s="53">
        <v>45572</v>
      </c>
      <c r="F1519" s="7" t="s">
        <v>257</v>
      </c>
      <c r="G1519" s="1" t="s">
        <v>58</v>
      </c>
      <c r="H1519" s="1" t="s">
        <v>1268</v>
      </c>
      <c r="I1519" s="351" t="s">
        <v>66</v>
      </c>
      <c r="J1519" s="162">
        <v>1</v>
      </c>
      <c r="K1519" s="1" t="s">
        <v>7</v>
      </c>
      <c r="L1519" s="1" t="s">
        <v>594</v>
      </c>
      <c r="M1519" s="1" t="s">
        <v>133</v>
      </c>
      <c r="N1519" s="1" t="s">
        <v>181</v>
      </c>
      <c r="O1519" s="153" t="s">
        <v>2003</v>
      </c>
      <c r="P1519" s="153" t="s">
        <v>69</v>
      </c>
      <c r="Q1519" s="185" t="s">
        <v>636</v>
      </c>
      <c r="R1519" s="24" t="s">
        <v>665</v>
      </c>
      <c r="S1519" s="45">
        <v>250166</v>
      </c>
      <c r="V1519" s="165" t="str">
        <f>IFERROR(IF(U1519-T1519 &lt;= 0, "", U1519-T1519), "")</f>
        <v/>
      </c>
      <c r="W1519" s="162" t="s">
        <v>333</v>
      </c>
      <c r="X1519" s="1" t="s">
        <v>155</v>
      </c>
      <c r="Y1519" s="162">
        <v>2851</v>
      </c>
      <c r="Z1519" s="269">
        <v>659.23</v>
      </c>
      <c r="AA1519" s="169">
        <f>Tabela13[[#This Row],[VALOR/UN]]*Tabela13[[#This Row],[QUAN]]</f>
        <v>659.23</v>
      </c>
      <c r="AB1519" s="251" t="str">
        <f>IFERROR(Tabela13[[#This Row],[TOTAL]]/Tabela13[[#This Row],[Km Rodado]],"")</f>
        <v/>
      </c>
    </row>
    <row r="1520" spans="1:28" hidden="1">
      <c r="A1520" s="30" t="s">
        <v>2022</v>
      </c>
      <c r="B1520" s="30" t="s">
        <v>1869</v>
      </c>
      <c r="C1520" s="30" t="s">
        <v>1197</v>
      </c>
      <c r="D1520" s="53">
        <v>45572</v>
      </c>
      <c r="F1520" s="7" t="s">
        <v>257</v>
      </c>
      <c r="G1520" s="1" t="s">
        <v>58</v>
      </c>
      <c r="H1520" s="1" t="s">
        <v>14</v>
      </c>
      <c r="I1520" s="351" t="s">
        <v>1317</v>
      </c>
      <c r="J1520" s="162">
        <v>1</v>
      </c>
      <c r="K1520" s="1">
        <v>16</v>
      </c>
      <c r="L1520" s="1" t="s">
        <v>22</v>
      </c>
      <c r="M1520" s="1" t="s">
        <v>60</v>
      </c>
      <c r="N1520" s="1" t="s">
        <v>1235</v>
      </c>
      <c r="O1520" s="1" t="s">
        <v>1236</v>
      </c>
      <c r="P1520" s="1" t="s">
        <v>69</v>
      </c>
      <c r="Q1520" s="1" t="s">
        <v>1008</v>
      </c>
      <c r="R1520" s="24" t="s">
        <v>2023</v>
      </c>
      <c r="S1520" s="45">
        <v>256055</v>
      </c>
      <c r="V1520" s="165" t="str">
        <f>IFERROR(IF(U1520-T1520 &lt;= 0, "", U1520-T1520), "")</f>
        <v/>
      </c>
      <c r="W1520" s="162" t="s">
        <v>333</v>
      </c>
      <c r="X1520" s="1" t="s">
        <v>155</v>
      </c>
      <c r="Y1520" s="162">
        <v>5402</v>
      </c>
      <c r="Z1520" s="269">
        <v>574.97</v>
      </c>
      <c r="AA1520" s="169">
        <f>Tabela13[[#This Row],[VALOR/UN]]*Tabela13[[#This Row],[QUAN]]</f>
        <v>574.97</v>
      </c>
      <c r="AB1520" s="251" t="str">
        <f>IFERROR(Tabela13[[#This Row],[TOTAL]]/Tabela13[[#This Row],[Km Rodado]],"")</f>
        <v/>
      </c>
    </row>
    <row r="1521" spans="1:28" hidden="1">
      <c r="A1521" s="30">
        <v>2136</v>
      </c>
      <c r="B1521" s="30" t="s">
        <v>1197</v>
      </c>
      <c r="C1521" s="30" t="s">
        <v>1197</v>
      </c>
      <c r="D1521" s="53">
        <v>45572</v>
      </c>
      <c r="F1521" s="7" t="s">
        <v>257</v>
      </c>
      <c r="G1521" s="1" t="s">
        <v>58</v>
      </c>
      <c r="H1521" s="1" t="s">
        <v>14</v>
      </c>
      <c r="I1521" s="351" t="s">
        <v>1317</v>
      </c>
      <c r="J1521" s="162">
        <v>1</v>
      </c>
      <c r="K1521" s="1">
        <v>16</v>
      </c>
      <c r="L1521" s="1" t="s">
        <v>22</v>
      </c>
      <c r="M1521" s="1" t="s">
        <v>60</v>
      </c>
      <c r="N1521" s="1" t="s">
        <v>1235</v>
      </c>
      <c r="O1521" s="1" t="s">
        <v>1236</v>
      </c>
      <c r="P1521" s="1" t="s">
        <v>69</v>
      </c>
      <c r="Q1521" s="1" t="s">
        <v>1008</v>
      </c>
      <c r="R1521" s="24" t="s">
        <v>2023</v>
      </c>
      <c r="S1521" s="45">
        <v>256055</v>
      </c>
      <c r="V1521" s="165" t="str">
        <f>IFERROR(IF(U1521-T1521 &lt;= 0, "", U1521-T1521), "")</f>
        <v/>
      </c>
      <c r="W1521" s="162" t="s">
        <v>333</v>
      </c>
      <c r="X1521" s="1" t="s">
        <v>155</v>
      </c>
      <c r="Y1521" s="162">
        <v>5402</v>
      </c>
      <c r="Z1521" s="269">
        <v>574.97</v>
      </c>
      <c r="AA1521" s="169">
        <f>Tabela13[[#This Row],[VALOR/UN]]*Tabela13[[#This Row],[QUAN]]</f>
        <v>574.97</v>
      </c>
      <c r="AB1521" s="251" t="str">
        <f>IFERROR(Tabela13[[#This Row],[TOTAL]]/Tabela13[[#This Row],[Km Rodado]],"")</f>
        <v/>
      </c>
    </row>
    <row r="1522" spans="1:28" hidden="1">
      <c r="A1522" s="30">
        <v>2141</v>
      </c>
      <c r="B1522" s="30" t="s">
        <v>1197</v>
      </c>
      <c r="C1522" s="30" t="s">
        <v>1197</v>
      </c>
      <c r="D1522" s="53">
        <v>45572</v>
      </c>
      <c r="F1522" s="7" t="s">
        <v>257</v>
      </c>
      <c r="G1522" s="1" t="s">
        <v>58</v>
      </c>
      <c r="H1522" s="1" t="s">
        <v>14</v>
      </c>
      <c r="I1522" s="351" t="s">
        <v>1317</v>
      </c>
      <c r="J1522" s="162">
        <v>1</v>
      </c>
      <c r="K1522" s="1">
        <v>16</v>
      </c>
      <c r="L1522" s="1" t="s">
        <v>24</v>
      </c>
      <c r="M1522" s="1" t="s">
        <v>60</v>
      </c>
      <c r="N1522" s="1" t="s">
        <v>1235</v>
      </c>
      <c r="O1522" s="1" t="s">
        <v>1236</v>
      </c>
      <c r="P1522" s="1" t="s">
        <v>69</v>
      </c>
      <c r="Q1522" s="1" t="s">
        <v>1008</v>
      </c>
      <c r="R1522" s="24" t="s">
        <v>2023</v>
      </c>
      <c r="S1522" s="45">
        <v>256055</v>
      </c>
      <c r="V1522" s="165" t="str">
        <f>IFERROR(IF(U1522-T1522 &lt;= 0, "", U1522-T1522), "")</f>
        <v/>
      </c>
      <c r="W1522" s="162" t="s">
        <v>333</v>
      </c>
      <c r="X1522" s="1" t="s">
        <v>155</v>
      </c>
      <c r="Y1522" s="162">
        <v>5402</v>
      </c>
      <c r="Z1522" s="269">
        <v>574.97</v>
      </c>
      <c r="AA1522" s="169">
        <f>Tabela13[[#This Row],[VALOR/UN]]*Tabela13[[#This Row],[QUAN]]</f>
        <v>574.97</v>
      </c>
      <c r="AB1522" s="251" t="str">
        <f>IFERROR(Tabela13[[#This Row],[TOTAL]]/Tabela13[[#This Row],[Km Rodado]],"")</f>
        <v/>
      </c>
    </row>
    <row r="1523" spans="1:28" hidden="1">
      <c r="A1523" s="30">
        <v>2142</v>
      </c>
      <c r="B1523" s="30" t="s">
        <v>1197</v>
      </c>
      <c r="C1523" s="30" t="s">
        <v>1197</v>
      </c>
      <c r="D1523" s="53">
        <v>45572</v>
      </c>
      <c r="F1523" s="7" t="s">
        <v>257</v>
      </c>
      <c r="G1523" s="1" t="s">
        <v>58</v>
      </c>
      <c r="H1523" s="1" t="s">
        <v>14</v>
      </c>
      <c r="I1523" s="351" t="s">
        <v>1317</v>
      </c>
      <c r="J1523" s="162">
        <v>1</v>
      </c>
      <c r="K1523" s="1">
        <v>16</v>
      </c>
      <c r="L1523" s="1" t="s">
        <v>24</v>
      </c>
      <c r="M1523" s="1" t="s">
        <v>60</v>
      </c>
      <c r="N1523" s="1" t="s">
        <v>1235</v>
      </c>
      <c r="O1523" s="1" t="s">
        <v>1236</v>
      </c>
      <c r="P1523" s="1" t="s">
        <v>69</v>
      </c>
      <c r="Q1523" s="1" t="s">
        <v>1008</v>
      </c>
      <c r="R1523" s="24" t="s">
        <v>2023</v>
      </c>
      <c r="S1523" s="45">
        <v>256055</v>
      </c>
      <c r="V1523" s="165" t="str">
        <f>IFERROR(IF(U1523-T1523 &lt;= 0, "", U1523-T1523), "")</f>
        <v/>
      </c>
      <c r="W1523" s="162" t="s">
        <v>333</v>
      </c>
      <c r="X1523" s="1" t="s">
        <v>155</v>
      </c>
      <c r="Y1523" s="162">
        <v>5402</v>
      </c>
      <c r="Z1523" s="269">
        <v>574.97</v>
      </c>
      <c r="AA1523" s="169">
        <f>Tabela13[[#This Row],[VALOR/UN]]*Tabela13[[#This Row],[QUAN]]</f>
        <v>574.97</v>
      </c>
      <c r="AB1523" s="251" t="str">
        <f>IFERROR(Tabela13[[#This Row],[TOTAL]]/Tabela13[[#This Row],[Km Rodado]],"")</f>
        <v/>
      </c>
    </row>
    <row r="1524" spans="1:28" hidden="1">
      <c r="A1524" s="30">
        <v>2076</v>
      </c>
      <c r="B1524" s="30" t="s">
        <v>1873</v>
      </c>
      <c r="C1524" s="30" t="s">
        <v>1197</v>
      </c>
      <c r="D1524" s="53">
        <v>45574</v>
      </c>
      <c r="F1524" s="7" t="s">
        <v>257</v>
      </c>
      <c r="G1524" s="1" t="s">
        <v>58</v>
      </c>
      <c r="H1524" s="1" t="s">
        <v>1444</v>
      </c>
      <c r="I1524" s="351" t="s">
        <v>99</v>
      </c>
      <c r="J1524" s="162">
        <v>1</v>
      </c>
      <c r="K1524" s="1">
        <v>15</v>
      </c>
      <c r="L1524" s="1" t="s">
        <v>22</v>
      </c>
      <c r="M1524" s="1" t="s">
        <v>75</v>
      </c>
      <c r="N1524" s="153" t="s">
        <v>1881</v>
      </c>
      <c r="O1524" s="1" t="s">
        <v>2008</v>
      </c>
      <c r="P1524" s="1" t="s">
        <v>69</v>
      </c>
      <c r="Q1524" s="1" t="s">
        <v>77</v>
      </c>
      <c r="R1524" s="24" t="s">
        <v>2024</v>
      </c>
      <c r="S1524" s="45">
        <v>37358</v>
      </c>
      <c r="V1524" s="165" t="str">
        <f>IFERROR(IF(U1524-T1524 &lt;= 0, "", U1524-T1524), "")</f>
        <v/>
      </c>
      <c r="W1524" s="162" t="s">
        <v>333</v>
      </c>
      <c r="X1524" s="1" t="s">
        <v>1968</v>
      </c>
      <c r="Y1524" s="162">
        <v>14501</v>
      </c>
      <c r="Z1524" s="269">
        <v>273</v>
      </c>
      <c r="AA1524" s="169">
        <f>Tabela13[[#This Row],[VALOR/UN]]*Tabela13[[#This Row],[QUAN]]</f>
        <v>273</v>
      </c>
      <c r="AB1524" s="251" t="str">
        <f>IFERROR(Tabela13[[#This Row],[TOTAL]]/Tabela13[[#This Row],[Km Rodado]],"")</f>
        <v/>
      </c>
    </row>
    <row r="1525" spans="1:28" hidden="1">
      <c r="A1525" s="30">
        <v>2077</v>
      </c>
      <c r="B1525" s="30" t="s">
        <v>1322</v>
      </c>
      <c r="C1525" s="30" t="s">
        <v>1197</v>
      </c>
      <c r="D1525" s="53">
        <v>45574</v>
      </c>
      <c r="F1525" s="7" t="s">
        <v>257</v>
      </c>
      <c r="G1525" s="1" t="s">
        <v>58</v>
      </c>
      <c r="H1525" s="1" t="s">
        <v>1444</v>
      </c>
      <c r="I1525" s="351" t="s">
        <v>99</v>
      </c>
      <c r="J1525" s="162">
        <v>1</v>
      </c>
      <c r="K1525" s="1">
        <v>15</v>
      </c>
      <c r="L1525" s="1" t="s">
        <v>22</v>
      </c>
      <c r="M1525" s="1" t="s">
        <v>75</v>
      </c>
      <c r="N1525" s="153" t="s">
        <v>1881</v>
      </c>
      <c r="O1525" s="1" t="s">
        <v>2008</v>
      </c>
      <c r="P1525" s="1" t="s">
        <v>69</v>
      </c>
      <c r="Q1525" s="1" t="s">
        <v>77</v>
      </c>
      <c r="R1525" s="24" t="s">
        <v>2024</v>
      </c>
      <c r="S1525" s="45">
        <v>37358</v>
      </c>
      <c r="V1525" s="165" t="str">
        <f>IFERROR(IF(U1525-T1525 &lt;= 0, "", U1525-T1525), "")</f>
        <v/>
      </c>
      <c r="W1525" s="162" t="s">
        <v>333</v>
      </c>
      <c r="X1525" s="1" t="s">
        <v>1968</v>
      </c>
      <c r="Y1525" s="162">
        <v>14501</v>
      </c>
      <c r="Z1525" s="269">
        <v>273</v>
      </c>
      <c r="AA1525" s="169">
        <f>Tabela13[[#This Row],[VALOR/UN]]*Tabela13[[#This Row],[QUAN]]</f>
        <v>273</v>
      </c>
      <c r="AB1525" s="251" t="str">
        <f>IFERROR(Tabela13[[#This Row],[TOTAL]]/Tabela13[[#This Row],[Km Rodado]],"")</f>
        <v/>
      </c>
    </row>
    <row r="1526" spans="1:28" hidden="1">
      <c r="A1526" s="30">
        <v>2060</v>
      </c>
      <c r="B1526" s="30" t="s">
        <v>1322</v>
      </c>
      <c r="C1526" s="30" t="s">
        <v>1197</v>
      </c>
      <c r="D1526" s="53">
        <v>45574</v>
      </c>
      <c r="F1526" s="7" t="s">
        <v>257</v>
      </c>
      <c r="G1526" s="1" t="s">
        <v>58</v>
      </c>
      <c r="H1526" s="1" t="s">
        <v>1444</v>
      </c>
      <c r="I1526" s="351" t="s">
        <v>99</v>
      </c>
      <c r="J1526" s="162">
        <v>1</v>
      </c>
      <c r="K1526" s="1">
        <v>15</v>
      </c>
      <c r="L1526" s="1" t="s">
        <v>24</v>
      </c>
      <c r="M1526" s="1" t="s">
        <v>75</v>
      </c>
      <c r="N1526" s="153" t="s">
        <v>1881</v>
      </c>
      <c r="O1526" s="1" t="s">
        <v>2008</v>
      </c>
      <c r="P1526" s="1" t="s">
        <v>69</v>
      </c>
      <c r="Q1526" s="1" t="s">
        <v>77</v>
      </c>
      <c r="R1526" s="24" t="s">
        <v>2024</v>
      </c>
      <c r="S1526" s="45">
        <v>37358</v>
      </c>
      <c r="V1526" s="165" t="str">
        <f>IFERROR(IF(U1526-T1526 &lt;= 0, "", U1526-T1526), "")</f>
        <v/>
      </c>
      <c r="W1526" s="162" t="s">
        <v>333</v>
      </c>
      <c r="X1526" s="1" t="s">
        <v>1968</v>
      </c>
      <c r="Y1526" s="162">
        <v>14501</v>
      </c>
      <c r="Z1526" s="269">
        <v>273</v>
      </c>
      <c r="AA1526" s="169">
        <f>Tabela13[[#This Row],[VALOR/UN]]*Tabela13[[#This Row],[QUAN]]</f>
        <v>273</v>
      </c>
      <c r="AB1526" s="251" t="str">
        <f>IFERROR(Tabela13[[#This Row],[TOTAL]]/Tabela13[[#This Row],[Km Rodado]],"")</f>
        <v/>
      </c>
    </row>
    <row r="1527" spans="1:28" hidden="1">
      <c r="A1527" s="30">
        <v>2059</v>
      </c>
      <c r="B1527" s="30" t="s">
        <v>1322</v>
      </c>
      <c r="C1527" s="30" t="s">
        <v>1197</v>
      </c>
      <c r="D1527" s="53">
        <v>45574</v>
      </c>
      <c r="F1527" s="7" t="s">
        <v>257</v>
      </c>
      <c r="G1527" s="1" t="s">
        <v>58</v>
      </c>
      <c r="H1527" s="1" t="s">
        <v>1444</v>
      </c>
      <c r="I1527" s="351" t="s">
        <v>99</v>
      </c>
      <c r="J1527" s="162">
        <v>1</v>
      </c>
      <c r="K1527" s="1">
        <v>15</v>
      </c>
      <c r="L1527" s="1" t="s">
        <v>24</v>
      </c>
      <c r="M1527" s="1" t="s">
        <v>75</v>
      </c>
      <c r="N1527" s="153" t="s">
        <v>1881</v>
      </c>
      <c r="O1527" s="1" t="s">
        <v>2008</v>
      </c>
      <c r="P1527" s="1" t="s">
        <v>69</v>
      </c>
      <c r="Q1527" s="1" t="s">
        <v>77</v>
      </c>
      <c r="R1527" s="24" t="s">
        <v>2024</v>
      </c>
      <c r="S1527" s="45">
        <v>37358</v>
      </c>
      <c r="V1527" s="165" t="str">
        <f>IFERROR(IF(U1527-T1527 &lt;= 0, "", U1527-T1527), "")</f>
        <v/>
      </c>
      <c r="W1527" s="162" t="s">
        <v>333</v>
      </c>
      <c r="X1527" s="1" t="s">
        <v>1968</v>
      </c>
      <c r="Y1527" s="162">
        <v>14501</v>
      </c>
      <c r="Z1527" s="269">
        <v>273</v>
      </c>
      <c r="AA1527" s="169">
        <f>Tabela13[[#This Row],[VALOR/UN]]*Tabela13[[#This Row],[QUAN]]</f>
        <v>273</v>
      </c>
      <c r="AB1527" s="251" t="str">
        <f>IFERROR(Tabela13[[#This Row],[TOTAL]]/Tabela13[[#This Row],[Km Rodado]],"")</f>
        <v/>
      </c>
    </row>
    <row r="1528" spans="1:28" hidden="1">
      <c r="A1528" s="30" t="s">
        <v>2025</v>
      </c>
      <c r="B1528" s="30" t="s">
        <v>1588</v>
      </c>
      <c r="C1528" s="30" t="s">
        <v>1197</v>
      </c>
      <c r="D1528" s="53">
        <v>45574</v>
      </c>
      <c r="F1528" s="7" t="s">
        <v>257</v>
      </c>
      <c r="G1528" s="1" t="s">
        <v>58</v>
      </c>
      <c r="H1528" s="1" t="s">
        <v>1268</v>
      </c>
      <c r="I1528" s="351" t="s">
        <v>80</v>
      </c>
      <c r="J1528" s="162">
        <v>1</v>
      </c>
      <c r="K1528" s="1" t="s">
        <v>39</v>
      </c>
      <c r="L1528" s="1" t="s">
        <v>656</v>
      </c>
      <c r="M1528" s="1" t="s">
        <v>595</v>
      </c>
      <c r="N1528" s="1" t="s">
        <v>684</v>
      </c>
      <c r="O1528" s="1" t="s">
        <v>1806</v>
      </c>
      <c r="P1528" s="1" t="s">
        <v>62</v>
      </c>
      <c r="Q1528" s="1" t="s">
        <v>1288</v>
      </c>
      <c r="R1528" s="24" t="s">
        <v>1456</v>
      </c>
      <c r="S1528" s="45">
        <v>137386</v>
      </c>
      <c r="T1528" s="45">
        <v>137386</v>
      </c>
      <c r="U1528" s="45">
        <v>162126</v>
      </c>
      <c r="V1528" s="165">
        <f>IFERROR(IF(U1528-T1528 &lt;= 0, "", U1528-T1528), "")</f>
        <v>24740</v>
      </c>
      <c r="W1528" s="162" t="s">
        <v>333</v>
      </c>
      <c r="X1528" s="1" t="s">
        <v>599</v>
      </c>
      <c r="Y1528" s="162" t="s">
        <v>2026</v>
      </c>
      <c r="Z1528" s="269">
        <v>510</v>
      </c>
      <c r="AA1528" s="169">
        <f>Tabela13[[#This Row],[VALOR/UN]]*Tabela13[[#This Row],[QUAN]]</f>
        <v>510</v>
      </c>
      <c r="AB1528" s="251">
        <f>IFERROR(Tabela13[[#This Row],[TOTAL]]/Tabela13[[#This Row],[Km Rodado]],"")</f>
        <v>2.0614389652384803E-2</v>
      </c>
    </row>
    <row r="1529" spans="1:28" hidden="1">
      <c r="A1529" s="30" t="s">
        <v>2027</v>
      </c>
      <c r="B1529" s="30" t="s">
        <v>1935</v>
      </c>
      <c r="C1529" s="30" t="s">
        <v>1197</v>
      </c>
      <c r="D1529" s="53">
        <v>45575</v>
      </c>
      <c r="F1529" s="7" t="s">
        <v>257</v>
      </c>
      <c r="G1529" s="1" t="s">
        <v>58</v>
      </c>
      <c r="H1529" s="1" t="s">
        <v>1268</v>
      </c>
      <c r="I1529" s="351" t="s">
        <v>80</v>
      </c>
      <c r="J1529" s="162">
        <v>1</v>
      </c>
      <c r="K1529" s="1" t="s">
        <v>7</v>
      </c>
      <c r="L1529" s="1" t="s">
        <v>24</v>
      </c>
      <c r="M1529" s="1" t="s">
        <v>133</v>
      </c>
      <c r="N1529" s="1" t="s">
        <v>181</v>
      </c>
      <c r="O1529" s="153" t="s">
        <v>2003</v>
      </c>
      <c r="P1529" s="153" t="s">
        <v>69</v>
      </c>
      <c r="Q1529" s="1" t="s">
        <v>136</v>
      </c>
      <c r="R1529" s="24" t="s">
        <v>1995</v>
      </c>
      <c r="S1529" s="45">
        <v>240737</v>
      </c>
      <c r="T1529" s="45">
        <v>240737</v>
      </c>
      <c r="V1529" s="165" t="str">
        <f>IFERROR(IF(U1529-T1529 &lt;= 0, "", U1529-T1529), "")</f>
        <v/>
      </c>
      <c r="W1529" s="162" t="s">
        <v>333</v>
      </c>
      <c r="X1529" s="1" t="s">
        <v>155</v>
      </c>
      <c r="Y1529" s="162">
        <v>2867</v>
      </c>
      <c r="Z1529" s="269">
        <v>659.23</v>
      </c>
      <c r="AA1529" s="169">
        <f>Tabela13[[#This Row],[VALOR/UN]]*Tabela13[[#This Row],[QUAN]]</f>
        <v>659.23</v>
      </c>
      <c r="AB1529" s="251" t="str">
        <f>IFERROR(Tabela13[[#This Row],[TOTAL]]/Tabela13[[#This Row],[Km Rodado]],"")</f>
        <v/>
      </c>
    </row>
    <row r="1530" spans="1:28" hidden="1">
      <c r="A1530" s="30">
        <v>2191</v>
      </c>
      <c r="B1530" s="30" t="s">
        <v>1935</v>
      </c>
      <c r="C1530" s="30" t="s">
        <v>1197</v>
      </c>
      <c r="D1530" s="53">
        <v>45575</v>
      </c>
      <c r="F1530" s="7" t="s">
        <v>257</v>
      </c>
      <c r="G1530" s="1" t="s">
        <v>58</v>
      </c>
      <c r="H1530" s="1" t="s">
        <v>1268</v>
      </c>
      <c r="I1530" s="351" t="s">
        <v>80</v>
      </c>
      <c r="J1530" s="162">
        <v>1</v>
      </c>
      <c r="K1530" s="1" t="s">
        <v>7</v>
      </c>
      <c r="L1530" s="1" t="s">
        <v>24</v>
      </c>
      <c r="M1530" s="1" t="s">
        <v>133</v>
      </c>
      <c r="N1530" s="1" t="s">
        <v>181</v>
      </c>
      <c r="O1530" s="153" t="s">
        <v>2003</v>
      </c>
      <c r="P1530" s="153" t="s">
        <v>69</v>
      </c>
      <c r="Q1530" s="1" t="s">
        <v>136</v>
      </c>
      <c r="R1530" s="24" t="s">
        <v>1995</v>
      </c>
      <c r="S1530" s="45">
        <v>240737</v>
      </c>
      <c r="T1530" s="45">
        <v>240737</v>
      </c>
      <c r="V1530" s="165" t="str">
        <f>IFERROR(IF(U1530-T1530 &lt;= 0, "", U1530-T1530), "")</f>
        <v/>
      </c>
      <c r="W1530" s="162" t="s">
        <v>333</v>
      </c>
      <c r="X1530" s="1" t="s">
        <v>155</v>
      </c>
      <c r="Y1530" s="162">
        <v>2867</v>
      </c>
      <c r="Z1530" s="269">
        <v>659.23</v>
      </c>
      <c r="AA1530" s="169">
        <f>Tabela13[[#This Row],[VALOR/UN]]*Tabela13[[#This Row],[QUAN]]</f>
        <v>659.23</v>
      </c>
      <c r="AB1530" s="251" t="str">
        <f>IFERROR(Tabela13[[#This Row],[TOTAL]]/Tabela13[[#This Row],[Km Rodado]],"")</f>
        <v/>
      </c>
    </row>
    <row r="1531" spans="1:28" hidden="1">
      <c r="A1531" s="30">
        <v>2192</v>
      </c>
      <c r="B1531" s="30" t="s">
        <v>1935</v>
      </c>
      <c r="C1531" s="30" t="s">
        <v>1197</v>
      </c>
      <c r="D1531" s="53">
        <v>45575</v>
      </c>
      <c r="F1531" s="7" t="s">
        <v>257</v>
      </c>
      <c r="G1531" s="1" t="s">
        <v>58</v>
      </c>
      <c r="H1531" s="1" t="s">
        <v>1268</v>
      </c>
      <c r="I1531" s="351" t="s">
        <v>80</v>
      </c>
      <c r="J1531" s="162">
        <v>1</v>
      </c>
      <c r="K1531" s="1" t="s">
        <v>7</v>
      </c>
      <c r="L1531" s="1" t="s">
        <v>24</v>
      </c>
      <c r="M1531" s="1" t="s">
        <v>133</v>
      </c>
      <c r="N1531" s="1" t="s">
        <v>181</v>
      </c>
      <c r="O1531" s="153" t="s">
        <v>2003</v>
      </c>
      <c r="P1531" s="153" t="s">
        <v>69</v>
      </c>
      <c r="Q1531" s="1" t="s">
        <v>136</v>
      </c>
      <c r="R1531" s="24" t="s">
        <v>1995</v>
      </c>
      <c r="S1531" s="45">
        <v>240737</v>
      </c>
      <c r="T1531" s="45">
        <v>240737</v>
      </c>
      <c r="V1531" s="165" t="str">
        <f>IFERROR(IF(U1531-T1531 &lt;= 0, "", U1531-T1531), "")</f>
        <v/>
      </c>
      <c r="W1531" s="162" t="s">
        <v>333</v>
      </c>
      <c r="X1531" s="1" t="s">
        <v>155</v>
      </c>
      <c r="Y1531" s="162">
        <v>2867</v>
      </c>
      <c r="Z1531" s="269">
        <v>659.23</v>
      </c>
      <c r="AA1531" s="169">
        <f>Tabela13[[#This Row],[VALOR/UN]]*Tabela13[[#This Row],[QUAN]]</f>
        <v>659.23</v>
      </c>
      <c r="AB1531" s="251" t="str">
        <f>IFERROR(Tabela13[[#This Row],[TOTAL]]/Tabela13[[#This Row],[Km Rodado]],"")</f>
        <v/>
      </c>
    </row>
    <row r="1532" spans="1:28" hidden="1">
      <c r="A1532" s="30">
        <v>2193</v>
      </c>
      <c r="B1532" s="30" t="s">
        <v>1935</v>
      </c>
      <c r="C1532" s="30" t="s">
        <v>1197</v>
      </c>
      <c r="D1532" s="53">
        <v>45575</v>
      </c>
      <c r="F1532" s="7" t="s">
        <v>257</v>
      </c>
      <c r="G1532" s="1" t="s">
        <v>58</v>
      </c>
      <c r="H1532" s="1" t="s">
        <v>1268</v>
      </c>
      <c r="I1532" s="351" t="s">
        <v>80</v>
      </c>
      <c r="J1532" s="162">
        <v>1</v>
      </c>
      <c r="K1532" s="1" t="s">
        <v>7</v>
      </c>
      <c r="L1532" s="1" t="s">
        <v>24</v>
      </c>
      <c r="M1532" s="1" t="s">
        <v>133</v>
      </c>
      <c r="N1532" s="1" t="s">
        <v>181</v>
      </c>
      <c r="O1532" s="153" t="s">
        <v>2003</v>
      </c>
      <c r="P1532" s="153" t="s">
        <v>69</v>
      </c>
      <c r="Q1532" s="1" t="s">
        <v>136</v>
      </c>
      <c r="R1532" s="24" t="s">
        <v>1995</v>
      </c>
      <c r="S1532" s="45">
        <v>240737</v>
      </c>
      <c r="T1532" s="45">
        <v>240737</v>
      </c>
      <c r="V1532" s="165" t="str">
        <f>IFERROR(IF(U1532-T1532 &lt;= 0, "", U1532-T1532), "")</f>
        <v/>
      </c>
      <c r="W1532" s="162" t="s">
        <v>333</v>
      </c>
      <c r="X1532" s="1" t="s">
        <v>155</v>
      </c>
      <c r="Y1532" s="162">
        <v>2867</v>
      </c>
      <c r="Z1532" s="269">
        <v>659.23</v>
      </c>
      <c r="AA1532" s="169">
        <f>Tabela13[[#This Row],[VALOR/UN]]*Tabela13[[#This Row],[QUAN]]</f>
        <v>659.23</v>
      </c>
      <c r="AB1532" s="251" t="str">
        <f>IFERROR(Tabela13[[#This Row],[TOTAL]]/Tabela13[[#This Row],[Km Rodado]],"")</f>
        <v/>
      </c>
    </row>
    <row r="1533" spans="1:28" hidden="1">
      <c r="A1533" s="30">
        <v>1801</v>
      </c>
      <c r="B1533" s="30" t="s">
        <v>1762</v>
      </c>
      <c r="C1533" s="30" t="s">
        <v>1197</v>
      </c>
      <c r="D1533" s="53">
        <v>45575</v>
      </c>
      <c r="F1533" s="7" t="s">
        <v>257</v>
      </c>
      <c r="G1533" s="1" t="s">
        <v>58</v>
      </c>
      <c r="H1533" s="1" t="s">
        <v>1268</v>
      </c>
      <c r="I1533" s="351" t="s">
        <v>96</v>
      </c>
      <c r="J1533" s="162">
        <v>1</v>
      </c>
      <c r="K1533" s="1" t="s">
        <v>7</v>
      </c>
      <c r="L1533" s="1" t="s">
        <v>24</v>
      </c>
      <c r="M1533" s="1" t="s">
        <v>210</v>
      </c>
      <c r="N1533" s="1" t="s">
        <v>684</v>
      </c>
      <c r="O1533" s="1" t="s">
        <v>1585</v>
      </c>
      <c r="P1533" s="1" t="s">
        <v>62</v>
      </c>
      <c r="Q1533" s="1" t="s">
        <v>722</v>
      </c>
      <c r="R1533" s="24" t="s">
        <v>650</v>
      </c>
      <c r="S1533" s="45">
        <v>280000</v>
      </c>
      <c r="V1533" s="165" t="str">
        <f>IFERROR(IF(U1533-T1533 &lt;= 0, "", U1533-T1533), "")</f>
        <v/>
      </c>
      <c r="W1533" s="162" t="s">
        <v>333</v>
      </c>
      <c r="X1533" s="1" t="s">
        <v>599</v>
      </c>
      <c r="Y1533" s="162">
        <v>56508</v>
      </c>
      <c r="Z1533" s="269">
        <v>430</v>
      </c>
      <c r="AA1533" s="169">
        <f>Tabela13[[#This Row],[VALOR/UN]]*Tabela13[[#This Row],[QUAN]]</f>
        <v>430</v>
      </c>
      <c r="AB1533" s="251" t="str">
        <f>IFERROR(Tabela13[[#This Row],[TOTAL]]/Tabela13[[#This Row],[Km Rodado]],"")</f>
        <v/>
      </c>
    </row>
    <row r="1534" spans="1:28" hidden="1">
      <c r="A1534" s="30">
        <v>1802</v>
      </c>
      <c r="B1534" s="30" t="s">
        <v>1762</v>
      </c>
      <c r="C1534" s="30" t="s">
        <v>1197</v>
      </c>
      <c r="D1534" s="53">
        <v>45575</v>
      </c>
      <c r="F1534" s="7" t="s">
        <v>257</v>
      </c>
      <c r="G1534" s="1" t="s">
        <v>58</v>
      </c>
      <c r="H1534" s="1" t="s">
        <v>1268</v>
      </c>
      <c r="I1534" s="351" t="s">
        <v>96</v>
      </c>
      <c r="J1534" s="162">
        <v>1</v>
      </c>
      <c r="K1534" s="1" t="s">
        <v>7</v>
      </c>
      <c r="L1534" s="1" t="s">
        <v>24</v>
      </c>
      <c r="M1534" s="1" t="s">
        <v>210</v>
      </c>
      <c r="N1534" s="1" t="s">
        <v>684</v>
      </c>
      <c r="O1534" s="1" t="s">
        <v>1585</v>
      </c>
      <c r="P1534" s="1" t="s">
        <v>62</v>
      </c>
      <c r="Q1534" s="1" t="s">
        <v>722</v>
      </c>
      <c r="R1534" s="24" t="s">
        <v>650</v>
      </c>
      <c r="S1534" s="45">
        <v>280000</v>
      </c>
      <c r="V1534" s="165" t="str">
        <f>IFERROR(IF(U1534-T1534 &lt;= 0, "", U1534-T1534), "")</f>
        <v/>
      </c>
      <c r="W1534" s="162" t="s">
        <v>333</v>
      </c>
      <c r="X1534" s="1" t="s">
        <v>599</v>
      </c>
      <c r="Y1534" s="162">
        <v>56508</v>
      </c>
      <c r="Z1534" s="269">
        <v>430</v>
      </c>
      <c r="AA1534" s="169">
        <f>Tabela13[[#This Row],[VALOR/UN]]*Tabela13[[#This Row],[QUAN]]</f>
        <v>430</v>
      </c>
      <c r="AB1534" s="251" t="str">
        <f>IFERROR(Tabela13[[#This Row],[TOTAL]]/Tabela13[[#This Row],[Km Rodado]],"")</f>
        <v/>
      </c>
    </row>
    <row r="1535" spans="1:28" hidden="1">
      <c r="A1535" s="30">
        <v>1803</v>
      </c>
      <c r="B1535" s="30" t="s">
        <v>2028</v>
      </c>
      <c r="C1535" s="30" t="s">
        <v>1197</v>
      </c>
      <c r="D1535" s="53">
        <v>45575</v>
      </c>
      <c r="F1535" s="7" t="s">
        <v>257</v>
      </c>
      <c r="G1535" s="1" t="s">
        <v>58</v>
      </c>
      <c r="H1535" s="1" t="s">
        <v>1268</v>
      </c>
      <c r="I1535" s="351" t="s">
        <v>96</v>
      </c>
      <c r="J1535" s="162">
        <v>1</v>
      </c>
      <c r="K1535" s="1" t="s">
        <v>7</v>
      </c>
      <c r="L1535" s="1" t="s">
        <v>24</v>
      </c>
      <c r="M1535" s="1" t="s">
        <v>210</v>
      </c>
      <c r="N1535" s="1" t="s">
        <v>684</v>
      </c>
      <c r="O1535" s="1" t="s">
        <v>1585</v>
      </c>
      <c r="P1535" s="1" t="s">
        <v>62</v>
      </c>
      <c r="Q1535" s="1" t="s">
        <v>722</v>
      </c>
      <c r="R1535" s="24" t="s">
        <v>650</v>
      </c>
      <c r="S1535" s="45">
        <v>280000</v>
      </c>
      <c r="V1535" s="165" t="str">
        <f>IFERROR(IF(U1535-T1535 &lt;= 0, "", U1535-T1535), "")</f>
        <v/>
      </c>
      <c r="W1535" s="162" t="s">
        <v>333</v>
      </c>
      <c r="X1535" s="1" t="s">
        <v>599</v>
      </c>
      <c r="Y1535" s="162" t="s">
        <v>2029</v>
      </c>
      <c r="Z1535" s="269">
        <v>450</v>
      </c>
      <c r="AA1535" s="169">
        <f>Tabela13[[#This Row],[VALOR/UN]]*Tabela13[[#This Row],[QUAN]]</f>
        <v>450</v>
      </c>
      <c r="AB1535" s="251" t="str">
        <f>IFERROR(Tabela13[[#This Row],[TOTAL]]/Tabela13[[#This Row],[Km Rodado]],"")</f>
        <v/>
      </c>
    </row>
    <row r="1536" spans="1:28" hidden="1">
      <c r="A1536" s="30">
        <v>1804</v>
      </c>
      <c r="B1536" s="30" t="s">
        <v>2028</v>
      </c>
      <c r="C1536" s="30" t="s">
        <v>1197</v>
      </c>
      <c r="D1536" s="53">
        <v>45575</v>
      </c>
      <c r="F1536" s="7" t="s">
        <v>257</v>
      </c>
      <c r="G1536" s="1" t="s">
        <v>58</v>
      </c>
      <c r="H1536" s="1" t="s">
        <v>1268</v>
      </c>
      <c r="I1536" s="351" t="s">
        <v>96</v>
      </c>
      <c r="J1536" s="162">
        <v>1</v>
      </c>
      <c r="K1536" s="1" t="s">
        <v>7</v>
      </c>
      <c r="L1536" s="1" t="s">
        <v>24</v>
      </c>
      <c r="M1536" s="1" t="s">
        <v>210</v>
      </c>
      <c r="N1536" s="1" t="s">
        <v>684</v>
      </c>
      <c r="O1536" s="1" t="s">
        <v>1585</v>
      </c>
      <c r="P1536" s="1" t="s">
        <v>62</v>
      </c>
      <c r="Q1536" s="1" t="s">
        <v>722</v>
      </c>
      <c r="R1536" s="24" t="s">
        <v>650</v>
      </c>
      <c r="S1536" s="45">
        <v>280000</v>
      </c>
      <c r="V1536" s="165" t="str">
        <f>IFERROR(IF(U1536-T1536 &lt;= 0, "", U1536-T1536), "")</f>
        <v/>
      </c>
      <c r="W1536" s="162" t="s">
        <v>333</v>
      </c>
      <c r="X1536" s="1" t="s">
        <v>599</v>
      </c>
      <c r="Y1536" s="162" t="s">
        <v>2029</v>
      </c>
      <c r="Z1536" s="269">
        <v>450</v>
      </c>
      <c r="AA1536" s="169">
        <f>Tabela13[[#This Row],[VALOR/UN]]*Tabela13[[#This Row],[QUAN]]</f>
        <v>450</v>
      </c>
      <c r="AB1536" s="251" t="str">
        <f>IFERROR(Tabela13[[#This Row],[TOTAL]]/Tabela13[[#This Row],[Km Rodado]],"")</f>
        <v/>
      </c>
    </row>
    <row r="1537" spans="1:28" hidden="1">
      <c r="A1537" s="30">
        <v>2194</v>
      </c>
      <c r="B1537" s="30" t="s">
        <v>1737</v>
      </c>
      <c r="C1537" s="30" t="s">
        <v>1197</v>
      </c>
      <c r="D1537" s="53">
        <v>45575</v>
      </c>
      <c r="F1537" s="7" t="s">
        <v>257</v>
      </c>
      <c r="G1537" s="1" t="s">
        <v>58</v>
      </c>
      <c r="H1537" s="1" t="s">
        <v>1268</v>
      </c>
      <c r="I1537" s="351" t="s">
        <v>96</v>
      </c>
      <c r="J1537" s="162">
        <v>1</v>
      </c>
      <c r="K1537" s="1" t="s">
        <v>7</v>
      </c>
      <c r="L1537" s="1" t="s">
        <v>22</v>
      </c>
      <c r="M1537" s="1" t="s">
        <v>210</v>
      </c>
      <c r="N1537" s="1" t="s">
        <v>181</v>
      </c>
      <c r="O1537" s="153" t="s">
        <v>1167</v>
      </c>
      <c r="P1537" s="153" t="s">
        <v>69</v>
      </c>
      <c r="Q1537" s="1" t="s">
        <v>601</v>
      </c>
      <c r="R1537" s="157" t="s">
        <v>1810</v>
      </c>
      <c r="S1537" s="45">
        <v>155000</v>
      </c>
      <c r="V1537" s="165" t="str">
        <f>IFERROR(IF(U1537-T1537 &lt;= 0, "", U1537-T1537), "")</f>
        <v/>
      </c>
      <c r="W1537" s="162" t="s">
        <v>333</v>
      </c>
      <c r="X1537" s="1" t="s">
        <v>155</v>
      </c>
      <c r="Y1537" s="162">
        <v>27488</v>
      </c>
      <c r="Z1537" s="269">
        <v>713.54</v>
      </c>
      <c r="AA1537" s="169">
        <f>Tabela13[[#This Row],[VALOR/UN]]*Tabela13[[#This Row],[QUAN]]</f>
        <v>713.54</v>
      </c>
      <c r="AB1537" s="251" t="str">
        <f>IFERROR(Tabela13[[#This Row],[TOTAL]]/Tabela13[[#This Row],[Km Rodado]],"")</f>
        <v/>
      </c>
    </row>
    <row r="1538" spans="1:28" hidden="1">
      <c r="A1538" s="30">
        <v>2195</v>
      </c>
      <c r="B1538" s="30" t="s">
        <v>1737</v>
      </c>
      <c r="C1538" s="30" t="s">
        <v>1197</v>
      </c>
      <c r="D1538" s="53">
        <v>45575</v>
      </c>
      <c r="F1538" s="7" t="s">
        <v>257</v>
      </c>
      <c r="G1538" s="1" t="s">
        <v>58</v>
      </c>
      <c r="H1538" s="1" t="s">
        <v>1268</v>
      </c>
      <c r="I1538" s="351" t="s">
        <v>96</v>
      </c>
      <c r="J1538" s="162">
        <v>1</v>
      </c>
      <c r="K1538" s="1" t="s">
        <v>7</v>
      </c>
      <c r="L1538" s="1" t="s">
        <v>22</v>
      </c>
      <c r="M1538" s="1" t="s">
        <v>210</v>
      </c>
      <c r="N1538" s="1" t="s">
        <v>181</v>
      </c>
      <c r="O1538" s="153" t="s">
        <v>1167</v>
      </c>
      <c r="P1538" s="153" t="s">
        <v>69</v>
      </c>
      <c r="Q1538" s="1" t="s">
        <v>601</v>
      </c>
      <c r="R1538" s="157" t="s">
        <v>1810</v>
      </c>
      <c r="S1538" s="45">
        <v>155000</v>
      </c>
      <c r="V1538" s="165" t="str">
        <f>IFERROR(IF(U1538-T1538 &lt;= 0, "", U1538-T1538), "")</f>
        <v/>
      </c>
      <c r="W1538" s="162" t="s">
        <v>333</v>
      </c>
      <c r="X1538" s="1" t="s">
        <v>155</v>
      </c>
      <c r="Y1538" s="162">
        <v>27488</v>
      </c>
      <c r="Z1538" s="269">
        <v>713.54</v>
      </c>
      <c r="AA1538" s="169">
        <f>Tabela13[[#This Row],[VALOR/UN]]*Tabela13[[#This Row],[QUAN]]</f>
        <v>713.54</v>
      </c>
      <c r="AB1538" s="251" t="str">
        <f>IFERROR(Tabela13[[#This Row],[TOTAL]]/Tabela13[[#This Row],[Km Rodado]],"")</f>
        <v/>
      </c>
    </row>
    <row r="1539" spans="1:28" hidden="1">
      <c r="A1539" s="30">
        <v>257</v>
      </c>
      <c r="B1539" s="30" t="s">
        <v>944</v>
      </c>
      <c r="C1539" s="186" t="s">
        <v>1197</v>
      </c>
      <c r="D1539" s="53">
        <v>45576</v>
      </c>
      <c r="F1539" s="7" t="s">
        <v>257</v>
      </c>
      <c r="G1539" s="1" t="s">
        <v>58</v>
      </c>
      <c r="H1539" s="1" t="s">
        <v>1268</v>
      </c>
      <c r="I1539" s="351" t="s">
        <v>80</v>
      </c>
      <c r="J1539" s="162">
        <v>1</v>
      </c>
      <c r="K1539" s="1" t="s">
        <v>39</v>
      </c>
      <c r="L1539" s="1" t="s">
        <v>594</v>
      </c>
      <c r="M1539" s="1" t="s">
        <v>595</v>
      </c>
      <c r="N1539" s="1" t="s">
        <v>684</v>
      </c>
      <c r="O1539" s="1" t="s">
        <v>684</v>
      </c>
      <c r="P1539" s="1" t="s">
        <v>62</v>
      </c>
      <c r="Q1539" s="1" t="s">
        <v>597</v>
      </c>
      <c r="R1539" s="24" t="s">
        <v>1281</v>
      </c>
      <c r="S1539" s="45">
        <v>312035</v>
      </c>
      <c r="T1539" s="45">
        <v>312035</v>
      </c>
      <c r="V1539" s="165" t="str">
        <f>IFERROR(IF(U1539-T1539 &lt;= 0, "", U1539-T1539), "")</f>
        <v/>
      </c>
      <c r="W1539" s="162" t="s">
        <v>333</v>
      </c>
      <c r="X1539" s="1" t="s">
        <v>599</v>
      </c>
      <c r="Y1539" s="162">
        <v>61311</v>
      </c>
      <c r="Z1539" s="269">
        <v>570</v>
      </c>
      <c r="AA1539" s="169">
        <f>Tabela13[[#This Row],[VALOR/UN]]*Tabela13[[#This Row],[QUAN]]</f>
        <v>570</v>
      </c>
      <c r="AB1539" s="251" t="str">
        <f>IFERROR(Tabela13[[#This Row],[TOTAL]]/Tabela13[[#This Row],[Km Rodado]],"")</f>
        <v/>
      </c>
    </row>
    <row r="1540" spans="1:28" hidden="1">
      <c r="A1540" s="30" t="s">
        <v>2030</v>
      </c>
      <c r="B1540" s="30" t="s">
        <v>1737</v>
      </c>
      <c r="C1540" s="30" t="s">
        <v>1197</v>
      </c>
      <c r="D1540" s="53">
        <v>45580</v>
      </c>
      <c r="F1540" s="7" t="s">
        <v>257</v>
      </c>
      <c r="G1540" s="1" t="s">
        <v>58</v>
      </c>
      <c r="H1540" s="1" t="s">
        <v>1444</v>
      </c>
      <c r="I1540" s="351" t="s">
        <v>165</v>
      </c>
      <c r="J1540" s="162">
        <v>1</v>
      </c>
      <c r="K1540" s="1">
        <v>14</v>
      </c>
      <c r="L1540" s="1" t="s">
        <v>22</v>
      </c>
      <c r="M1540" s="1" t="s">
        <v>84</v>
      </c>
      <c r="N1540" s="153" t="s">
        <v>153</v>
      </c>
      <c r="O1540" s="1" t="s">
        <v>154</v>
      </c>
      <c r="P1540" s="1" t="s">
        <v>69</v>
      </c>
      <c r="Q1540" s="1" t="s">
        <v>87</v>
      </c>
      <c r="R1540" s="24" t="s">
        <v>169</v>
      </c>
      <c r="S1540" s="45">
        <v>169500</v>
      </c>
      <c r="V1540" s="165" t="str">
        <f>IFERROR(IF(U1540-T1540 &lt;= 0, "", U1540-T1540), "")</f>
        <v/>
      </c>
      <c r="W1540" s="162" t="s">
        <v>333</v>
      </c>
      <c r="X1540" s="1" t="s">
        <v>155</v>
      </c>
      <c r="Y1540" s="162">
        <v>2489</v>
      </c>
      <c r="Z1540" s="269">
        <v>289.26</v>
      </c>
      <c r="AA1540" s="169">
        <f>Tabela13[[#This Row],[VALOR/UN]]*Tabela13[[#This Row],[QUAN]]</f>
        <v>289.26</v>
      </c>
      <c r="AB1540" s="251" t="str">
        <f>IFERROR(Tabela13[[#This Row],[TOTAL]]/Tabela13[[#This Row],[Km Rodado]],"")</f>
        <v/>
      </c>
    </row>
    <row r="1541" spans="1:28" hidden="1">
      <c r="A1541" s="30">
        <v>2150</v>
      </c>
      <c r="B1541" s="30" t="s">
        <v>1747</v>
      </c>
      <c r="C1541" s="30" t="s">
        <v>1197</v>
      </c>
      <c r="D1541" s="53">
        <v>45580</v>
      </c>
      <c r="F1541" s="7" t="s">
        <v>257</v>
      </c>
      <c r="G1541" s="1" t="s">
        <v>58</v>
      </c>
      <c r="H1541" s="1" t="s">
        <v>1444</v>
      </c>
      <c r="I1541" s="351" t="s">
        <v>165</v>
      </c>
      <c r="J1541" s="162">
        <v>1</v>
      </c>
      <c r="K1541" s="1">
        <v>14</v>
      </c>
      <c r="L1541" s="1" t="s">
        <v>22</v>
      </c>
      <c r="M1541" s="1" t="s">
        <v>84</v>
      </c>
      <c r="N1541" s="153" t="s">
        <v>153</v>
      </c>
      <c r="O1541" s="1" t="s">
        <v>154</v>
      </c>
      <c r="P1541" s="1" t="s">
        <v>69</v>
      </c>
      <c r="Q1541" s="1" t="s">
        <v>87</v>
      </c>
      <c r="R1541" s="24" t="s">
        <v>169</v>
      </c>
      <c r="S1541" s="45">
        <v>169500</v>
      </c>
      <c r="V1541" s="165" t="str">
        <f>IFERROR(IF(U1541-T1541 &lt;= 0, "", U1541-T1541), "")</f>
        <v/>
      </c>
      <c r="W1541" s="162" t="s">
        <v>333</v>
      </c>
      <c r="X1541" s="1" t="s">
        <v>155</v>
      </c>
      <c r="Y1541" s="162" t="s">
        <v>2006</v>
      </c>
      <c r="Z1541" s="269">
        <v>289.26</v>
      </c>
      <c r="AA1541" s="169">
        <f>Tabela13[[#This Row],[VALOR/UN]]*Tabela13[[#This Row],[QUAN]]</f>
        <v>289.26</v>
      </c>
      <c r="AB1541" s="251" t="str">
        <f>IFERROR(Tabela13[[#This Row],[TOTAL]]/Tabela13[[#This Row],[Km Rodado]],"")</f>
        <v/>
      </c>
    </row>
    <row r="1542" spans="1:28" hidden="1">
      <c r="A1542" s="30">
        <v>2151</v>
      </c>
      <c r="B1542" s="30" t="s">
        <v>1737</v>
      </c>
      <c r="C1542" s="30" t="s">
        <v>1197</v>
      </c>
      <c r="D1542" s="53">
        <v>45580</v>
      </c>
      <c r="F1542" s="7" t="s">
        <v>257</v>
      </c>
      <c r="G1542" s="1" t="s">
        <v>58</v>
      </c>
      <c r="H1542" s="1" t="s">
        <v>1444</v>
      </c>
      <c r="I1542" s="351" t="s">
        <v>165</v>
      </c>
      <c r="J1542" s="162">
        <v>1</v>
      </c>
      <c r="K1542" s="1">
        <v>14</v>
      </c>
      <c r="L1542" s="1" t="s">
        <v>24</v>
      </c>
      <c r="M1542" s="1" t="s">
        <v>84</v>
      </c>
      <c r="N1542" s="153" t="s">
        <v>153</v>
      </c>
      <c r="O1542" s="1" t="s">
        <v>154</v>
      </c>
      <c r="P1542" s="1" t="s">
        <v>69</v>
      </c>
      <c r="Q1542" s="1" t="s">
        <v>87</v>
      </c>
      <c r="R1542" s="24" t="s">
        <v>169</v>
      </c>
      <c r="S1542" s="45">
        <v>169500</v>
      </c>
      <c r="V1542" s="165" t="str">
        <f>IFERROR(IF(U1542-T1542 &lt;= 0, "", U1542-T1542), "")</f>
        <v/>
      </c>
      <c r="W1542" s="162" t="s">
        <v>333</v>
      </c>
      <c r="X1542" s="1" t="s">
        <v>155</v>
      </c>
      <c r="Y1542" s="162" t="s">
        <v>2006</v>
      </c>
      <c r="Z1542" s="269">
        <v>289.26</v>
      </c>
      <c r="AA1542" s="169">
        <f>Tabela13[[#This Row],[VALOR/UN]]*Tabela13[[#This Row],[QUAN]]</f>
        <v>289.26</v>
      </c>
      <c r="AB1542" s="251" t="str">
        <f>IFERROR(Tabela13[[#This Row],[TOTAL]]/Tabela13[[#This Row],[Km Rodado]],"")</f>
        <v/>
      </c>
    </row>
    <row r="1543" spans="1:28" hidden="1">
      <c r="A1543" s="30">
        <v>2152</v>
      </c>
      <c r="B1543" s="30" t="s">
        <v>1737</v>
      </c>
      <c r="C1543" s="30" t="s">
        <v>1197</v>
      </c>
      <c r="D1543" s="53">
        <v>45580</v>
      </c>
      <c r="F1543" s="7" t="s">
        <v>257</v>
      </c>
      <c r="G1543" s="1" t="s">
        <v>58</v>
      </c>
      <c r="H1543" s="1" t="s">
        <v>1444</v>
      </c>
      <c r="I1543" s="351" t="s">
        <v>165</v>
      </c>
      <c r="J1543" s="162">
        <v>1</v>
      </c>
      <c r="K1543" s="1">
        <v>14</v>
      </c>
      <c r="L1543" s="1" t="s">
        <v>24</v>
      </c>
      <c r="M1543" s="1" t="s">
        <v>84</v>
      </c>
      <c r="N1543" s="153" t="s">
        <v>153</v>
      </c>
      <c r="O1543" s="1" t="s">
        <v>154</v>
      </c>
      <c r="P1543" s="1" t="s">
        <v>69</v>
      </c>
      <c r="Q1543" s="1" t="s">
        <v>87</v>
      </c>
      <c r="R1543" s="24" t="s">
        <v>169</v>
      </c>
      <c r="S1543" s="45">
        <v>169500</v>
      </c>
      <c r="V1543" s="165" t="str">
        <f>IFERROR(IF(U1543-T1543 &lt;= 0, "", U1543-T1543), "")</f>
        <v/>
      </c>
      <c r="W1543" s="162" t="s">
        <v>333</v>
      </c>
      <c r="X1543" s="1" t="s">
        <v>155</v>
      </c>
      <c r="Y1543" s="162" t="s">
        <v>2006</v>
      </c>
      <c r="Z1543" s="269">
        <v>289.26</v>
      </c>
      <c r="AA1543" s="169">
        <f>Tabela13[[#This Row],[VALOR/UN]]*Tabela13[[#This Row],[QUAN]]</f>
        <v>289.26</v>
      </c>
      <c r="AB1543" s="251" t="str">
        <f>IFERROR(Tabela13[[#This Row],[TOTAL]]/Tabela13[[#This Row],[Km Rodado]],"")</f>
        <v/>
      </c>
    </row>
    <row r="1544" spans="1:28" hidden="1">
      <c r="A1544" s="30">
        <v>2163</v>
      </c>
      <c r="B1544" s="30" t="s">
        <v>1677</v>
      </c>
      <c r="C1544" s="30" t="s">
        <v>1197</v>
      </c>
      <c r="D1544" s="53">
        <v>45580</v>
      </c>
      <c r="F1544" s="7" t="s">
        <v>257</v>
      </c>
      <c r="G1544" s="1" t="s">
        <v>58</v>
      </c>
      <c r="H1544" s="1" t="s">
        <v>1444</v>
      </c>
      <c r="I1544" s="351" t="s">
        <v>165</v>
      </c>
      <c r="J1544" s="162">
        <v>1</v>
      </c>
      <c r="K1544" s="1">
        <v>15</v>
      </c>
      <c r="L1544" s="1" t="s">
        <v>22</v>
      </c>
      <c r="M1544" s="1" t="s">
        <v>75</v>
      </c>
      <c r="N1544" s="153" t="s">
        <v>1881</v>
      </c>
      <c r="O1544" s="1" t="s">
        <v>2008</v>
      </c>
      <c r="P1544" s="1" t="s">
        <v>69</v>
      </c>
      <c r="Q1544" s="1" t="s">
        <v>77</v>
      </c>
      <c r="R1544" s="24" t="s">
        <v>756</v>
      </c>
      <c r="S1544" s="45">
        <v>117079</v>
      </c>
      <c r="U1544" s="45">
        <v>25613</v>
      </c>
      <c r="V1544" s="165">
        <f>IFERROR(IF(U1544-T1544 &lt;= 0, "", U1544-T1544), "")</f>
        <v>25613</v>
      </c>
      <c r="W1544" s="162" t="s">
        <v>333</v>
      </c>
      <c r="X1544" s="1" t="s">
        <v>1968</v>
      </c>
      <c r="Y1544" s="162">
        <v>14909</v>
      </c>
      <c r="Z1544" s="269">
        <v>265.60000000000002</v>
      </c>
      <c r="AA1544" s="169">
        <f>Tabela13[[#This Row],[VALOR/UN]]*Tabela13[[#This Row],[QUAN]]</f>
        <v>265.60000000000002</v>
      </c>
      <c r="AB1544" s="251">
        <f>IFERROR(Tabela13[[#This Row],[TOTAL]]/Tabela13[[#This Row],[Km Rodado]],"")</f>
        <v>1.0369734119392496E-2</v>
      </c>
    </row>
    <row r="1545" spans="1:28" hidden="1">
      <c r="A1545" s="30">
        <v>2164</v>
      </c>
      <c r="B1545" s="30" t="s">
        <v>1873</v>
      </c>
      <c r="C1545" s="30" t="s">
        <v>1197</v>
      </c>
      <c r="D1545" s="53">
        <v>45580</v>
      </c>
      <c r="F1545" s="7" t="s">
        <v>257</v>
      </c>
      <c r="G1545" s="1" t="s">
        <v>58</v>
      </c>
      <c r="H1545" s="1" t="s">
        <v>1444</v>
      </c>
      <c r="I1545" s="351" t="s">
        <v>165</v>
      </c>
      <c r="J1545" s="162">
        <v>1</v>
      </c>
      <c r="K1545" s="1">
        <v>15</v>
      </c>
      <c r="L1545" s="1" t="s">
        <v>22</v>
      </c>
      <c r="M1545" s="1" t="s">
        <v>75</v>
      </c>
      <c r="N1545" s="153" t="s">
        <v>1881</v>
      </c>
      <c r="O1545" s="1" t="s">
        <v>2008</v>
      </c>
      <c r="P1545" s="1" t="s">
        <v>69</v>
      </c>
      <c r="Q1545" s="1" t="s">
        <v>77</v>
      </c>
      <c r="R1545" s="24" t="s">
        <v>756</v>
      </c>
      <c r="S1545" s="45">
        <v>117079</v>
      </c>
      <c r="U1545" s="45">
        <v>25613</v>
      </c>
      <c r="V1545" s="165">
        <f>IFERROR(IF(U1545-T1545 &lt;= 0, "", U1545-T1545), "")</f>
        <v>25613</v>
      </c>
      <c r="W1545" s="162" t="s">
        <v>333</v>
      </c>
      <c r="X1545" s="1" t="s">
        <v>1968</v>
      </c>
      <c r="Y1545" s="162">
        <v>14909</v>
      </c>
      <c r="Z1545" s="269">
        <v>265.60000000000002</v>
      </c>
      <c r="AA1545" s="169">
        <f>Tabela13[[#This Row],[VALOR/UN]]*Tabela13[[#This Row],[QUAN]]</f>
        <v>265.60000000000002</v>
      </c>
      <c r="AB1545" s="251">
        <f>IFERROR(Tabela13[[#This Row],[TOTAL]]/Tabela13[[#This Row],[Km Rodado]],"")</f>
        <v>1.0369734119392496E-2</v>
      </c>
    </row>
    <row r="1546" spans="1:28" hidden="1">
      <c r="A1546" s="30">
        <v>2165</v>
      </c>
      <c r="B1546" s="30" t="s">
        <v>1894</v>
      </c>
      <c r="C1546" s="30" t="s">
        <v>1197</v>
      </c>
      <c r="D1546" s="53">
        <v>45580</v>
      </c>
      <c r="F1546" s="7" t="s">
        <v>257</v>
      </c>
      <c r="G1546" s="1" t="s">
        <v>58</v>
      </c>
      <c r="H1546" s="1" t="s">
        <v>1444</v>
      </c>
      <c r="I1546" s="351" t="s">
        <v>165</v>
      </c>
      <c r="J1546" s="162">
        <v>1</v>
      </c>
      <c r="K1546" s="1">
        <v>15</v>
      </c>
      <c r="L1546" s="1" t="s">
        <v>24</v>
      </c>
      <c r="M1546" s="1" t="s">
        <v>75</v>
      </c>
      <c r="N1546" s="153" t="s">
        <v>1881</v>
      </c>
      <c r="O1546" s="1" t="s">
        <v>2008</v>
      </c>
      <c r="P1546" s="1" t="s">
        <v>69</v>
      </c>
      <c r="Q1546" s="1" t="s">
        <v>77</v>
      </c>
      <c r="R1546" s="24" t="s">
        <v>756</v>
      </c>
      <c r="S1546" s="45">
        <v>117079</v>
      </c>
      <c r="U1546" s="45">
        <v>25613</v>
      </c>
      <c r="V1546" s="165">
        <f>IFERROR(IF(U1546-T1546 &lt;= 0, "", U1546-T1546), "")</f>
        <v>25613</v>
      </c>
      <c r="W1546" s="162" t="s">
        <v>333</v>
      </c>
      <c r="X1546" s="1" t="s">
        <v>1968</v>
      </c>
      <c r="Y1546" s="162">
        <v>14909</v>
      </c>
      <c r="Z1546" s="269">
        <v>265.60000000000002</v>
      </c>
      <c r="AA1546" s="169">
        <f>Tabela13[[#This Row],[VALOR/UN]]*Tabela13[[#This Row],[QUAN]]</f>
        <v>265.60000000000002</v>
      </c>
      <c r="AB1546" s="251">
        <f>IFERROR(Tabela13[[#This Row],[TOTAL]]/Tabela13[[#This Row],[Km Rodado]],"")</f>
        <v>1.0369734119392496E-2</v>
      </c>
    </row>
    <row r="1547" spans="1:28" hidden="1">
      <c r="A1547" s="30">
        <v>2166</v>
      </c>
      <c r="B1547" s="30" t="s">
        <v>1894</v>
      </c>
      <c r="C1547" s="30" t="s">
        <v>1197</v>
      </c>
      <c r="D1547" s="53">
        <v>45580</v>
      </c>
      <c r="F1547" s="7" t="s">
        <v>257</v>
      </c>
      <c r="G1547" s="1" t="s">
        <v>58</v>
      </c>
      <c r="H1547" s="1" t="s">
        <v>1444</v>
      </c>
      <c r="I1547" s="351" t="s">
        <v>165</v>
      </c>
      <c r="J1547" s="162">
        <v>1</v>
      </c>
      <c r="K1547" s="1">
        <v>15</v>
      </c>
      <c r="L1547" s="1" t="s">
        <v>24</v>
      </c>
      <c r="M1547" s="1" t="s">
        <v>75</v>
      </c>
      <c r="N1547" s="153" t="s">
        <v>1881</v>
      </c>
      <c r="O1547" s="1" t="s">
        <v>2008</v>
      </c>
      <c r="P1547" s="1" t="s">
        <v>69</v>
      </c>
      <c r="Q1547" s="1" t="s">
        <v>77</v>
      </c>
      <c r="R1547" s="24" t="s">
        <v>756</v>
      </c>
      <c r="S1547" s="45">
        <v>117079</v>
      </c>
      <c r="U1547" s="45">
        <f>T2087-Tabela13[[#This Row],[KM SOLICITADO]]</f>
        <v>-10757</v>
      </c>
      <c r="V1547" s="165" t="str">
        <f>IFERROR(IF(U1547-T1547 &lt;= 0, "", U1547-T1547), "")</f>
        <v/>
      </c>
      <c r="W1547" s="162" t="s">
        <v>333</v>
      </c>
      <c r="X1547" s="1" t="s">
        <v>1968</v>
      </c>
      <c r="Y1547" s="162">
        <v>14909</v>
      </c>
      <c r="Z1547" s="269">
        <v>265.60000000000002</v>
      </c>
      <c r="AA1547" s="169">
        <f>Tabela13[[#This Row],[VALOR/UN]]*Tabela13[[#This Row],[QUAN]]</f>
        <v>265.60000000000002</v>
      </c>
      <c r="AB1547" s="251" t="str">
        <f>IFERROR(Tabela13[[#This Row],[TOTAL]]/Tabela13[[#This Row],[Km Rodado]],"")</f>
        <v/>
      </c>
    </row>
    <row r="1548" spans="1:28" hidden="1">
      <c r="A1548" s="30" t="s">
        <v>2031</v>
      </c>
      <c r="B1548" s="30" t="s">
        <v>1313</v>
      </c>
      <c r="C1548" s="30" t="s">
        <v>1197</v>
      </c>
      <c r="D1548" s="53">
        <v>45580</v>
      </c>
      <c r="F1548" s="7" t="s">
        <v>257</v>
      </c>
      <c r="G1548" s="1" t="s">
        <v>58</v>
      </c>
      <c r="H1548" s="1" t="s">
        <v>1444</v>
      </c>
      <c r="I1548" s="351" t="s">
        <v>165</v>
      </c>
      <c r="J1548" s="162">
        <v>1</v>
      </c>
      <c r="K1548" s="1">
        <v>15</v>
      </c>
      <c r="L1548" s="1" t="s">
        <v>22</v>
      </c>
      <c r="M1548" s="1" t="s">
        <v>75</v>
      </c>
      <c r="N1548" s="153" t="s">
        <v>1881</v>
      </c>
      <c r="O1548" s="1" t="s">
        <v>2008</v>
      </c>
      <c r="P1548" s="1" t="s">
        <v>69</v>
      </c>
      <c r="Q1548" s="1" t="s">
        <v>77</v>
      </c>
      <c r="R1548" s="24" t="s">
        <v>1041</v>
      </c>
      <c r="S1548" s="45">
        <v>96500</v>
      </c>
      <c r="V1548" s="165" t="str">
        <f>IFERROR(IF(U1548-T1548 &lt;= 0, "", U1548-T1548), "")</f>
        <v/>
      </c>
      <c r="W1548" s="162" t="s">
        <v>333</v>
      </c>
      <c r="X1548" s="1" t="s">
        <v>1968</v>
      </c>
      <c r="Y1548" s="162">
        <v>14909</v>
      </c>
      <c r="Z1548" s="269">
        <v>265.60000000000002</v>
      </c>
      <c r="AA1548" s="169">
        <f>Tabela13[[#This Row],[VALOR/UN]]*Tabela13[[#This Row],[QUAN]]</f>
        <v>265.60000000000002</v>
      </c>
      <c r="AB1548" s="251" t="str">
        <f>IFERROR(Tabela13[[#This Row],[TOTAL]]/Tabela13[[#This Row],[Km Rodado]],"")</f>
        <v/>
      </c>
    </row>
    <row r="1549" spans="1:28" hidden="1">
      <c r="A1549" s="30" t="s">
        <v>2032</v>
      </c>
      <c r="B1549" s="30" t="s">
        <v>1313</v>
      </c>
      <c r="C1549" s="30" t="s">
        <v>1197</v>
      </c>
      <c r="D1549" s="53">
        <v>45580</v>
      </c>
      <c r="F1549" s="7" t="s">
        <v>257</v>
      </c>
      <c r="G1549" s="1" t="s">
        <v>58</v>
      </c>
      <c r="H1549" s="1" t="s">
        <v>1444</v>
      </c>
      <c r="I1549" s="351" t="s">
        <v>165</v>
      </c>
      <c r="J1549" s="162">
        <v>1</v>
      </c>
      <c r="K1549" s="1">
        <v>15</v>
      </c>
      <c r="L1549" s="1" t="s">
        <v>22</v>
      </c>
      <c r="M1549" s="1" t="s">
        <v>75</v>
      </c>
      <c r="N1549" s="153" t="s">
        <v>1881</v>
      </c>
      <c r="O1549" s="1" t="s">
        <v>2008</v>
      </c>
      <c r="P1549" s="1" t="s">
        <v>69</v>
      </c>
      <c r="Q1549" s="1" t="s">
        <v>77</v>
      </c>
      <c r="R1549" s="24" t="s">
        <v>1041</v>
      </c>
      <c r="S1549" s="45">
        <v>96500</v>
      </c>
      <c r="V1549" s="165" t="str">
        <f>IFERROR(IF(U1549-T1549 &lt;= 0, "", U1549-T1549), "")</f>
        <v/>
      </c>
      <c r="W1549" s="162" t="s">
        <v>333</v>
      </c>
      <c r="X1549" s="1" t="s">
        <v>1968</v>
      </c>
      <c r="Y1549" s="162">
        <v>14909</v>
      </c>
      <c r="Z1549" s="269">
        <v>265.60000000000002</v>
      </c>
      <c r="AA1549" s="169">
        <f>Tabela13[[#This Row],[VALOR/UN]]*Tabela13[[#This Row],[QUAN]]</f>
        <v>265.60000000000002</v>
      </c>
      <c r="AB1549" s="251" t="str">
        <f>IFERROR(Tabela13[[#This Row],[TOTAL]]/Tabela13[[#This Row],[Km Rodado]],"")</f>
        <v/>
      </c>
    </row>
    <row r="1550" spans="1:28" hidden="1">
      <c r="A1550" s="30" t="s">
        <v>2033</v>
      </c>
      <c r="B1550" s="30" t="s">
        <v>1313</v>
      </c>
      <c r="C1550" s="30" t="s">
        <v>1197</v>
      </c>
      <c r="D1550" s="53">
        <v>45580</v>
      </c>
      <c r="F1550" s="7" t="s">
        <v>257</v>
      </c>
      <c r="G1550" s="1" t="s">
        <v>58</v>
      </c>
      <c r="H1550" s="1" t="s">
        <v>1444</v>
      </c>
      <c r="I1550" s="351" t="s">
        <v>165</v>
      </c>
      <c r="J1550" s="162">
        <v>1</v>
      </c>
      <c r="K1550" s="1">
        <v>16</v>
      </c>
      <c r="L1550" s="1" t="s">
        <v>22</v>
      </c>
      <c r="M1550" s="1" t="s">
        <v>60</v>
      </c>
      <c r="N1550" s="1" t="s">
        <v>1235</v>
      </c>
      <c r="O1550" s="1" t="s">
        <v>1236</v>
      </c>
      <c r="P1550" s="1" t="s">
        <v>69</v>
      </c>
      <c r="Q1550" s="1" t="s">
        <v>1008</v>
      </c>
      <c r="R1550" s="24" t="s">
        <v>1064</v>
      </c>
      <c r="S1550" s="45">
        <v>68319</v>
      </c>
      <c r="V1550" s="165" t="str">
        <f>IFERROR(IF(U1550-T1550 &lt;= 0, "", U1550-T1550), "")</f>
        <v/>
      </c>
      <c r="W1550" s="162" t="s">
        <v>333</v>
      </c>
      <c r="X1550" s="1" t="s">
        <v>155</v>
      </c>
      <c r="Y1550" s="162">
        <v>2868</v>
      </c>
      <c r="Z1550" s="269">
        <v>546.51</v>
      </c>
      <c r="AA1550" s="169">
        <f>Tabela13[[#This Row],[VALOR/UN]]*Tabela13[[#This Row],[QUAN]]</f>
        <v>546.51</v>
      </c>
      <c r="AB1550" s="251" t="str">
        <f>IFERROR(Tabela13[[#This Row],[TOTAL]]/Tabela13[[#This Row],[Km Rodado]],"")</f>
        <v/>
      </c>
    </row>
    <row r="1551" spans="1:28" hidden="1">
      <c r="A1551" s="30" t="s">
        <v>2034</v>
      </c>
      <c r="B1551" s="30" t="s">
        <v>1313</v>
      </c>
      <c r="C1551" s="30" t="s">
        <v>1197</v>
      </c>
      <c r="D1551" s="53">
        <v>45580</v>
      </c>
      <c r="F1551" s="7" t="s">
        <v>257</v>
      </c>
      <c r="G1551" s="1" t="s">
        <v>58</v>
      </c>
      <c r="H1551" s="1" t="s">
        <v>1444</v>
      </c>
      <c r="I1551" s="351" t="s">
        <v>165</v>
      </c>
      <c r="J1551" s="162">
        <v>1</v>
      </c>
      <c r="K1551" s="1">
        <v>16</v>
      </c>
      <c r="L1551" s="1" t="s">
        <v>22</v>
      </c>
      <c r="M1551" s="1" t="s">
        <v>60</v>
      </c>
      <c r="N1551" s="1" t="s">
        <v>1235</v>
      </c>
      <c r="O1551" s="1" t="s">
        <v>1236</v>
      </c>
      <c r="P1551" s="1" t="s">
        <v>69</v>
      </c>
      <c r="Q1551" s="1" t="s">
        <v>1008</v>
      </c>
      <c r="R1551" s="24" t="s">
        <v>1064</v>
      </c>
      <c r="S1551" s="45">
        <v>68319</v>
      </c>
      <c r="V1551" s="165" t="str">
        <f>IFERROR(IF(U1551-T1551 &lt;= 0, "", U1551-T1551), "")</f>
        <v/>
      </c>
      <c r="W1551" s="162" t="s">
        <v>333</v>
      </c>
      <c r="X1551" s="1" t="s">
        <v>155</v>
      </c>
      <c r="Y1551" s="162">
        <v>2868</v>
      </c>
      <c r="Z1551" s="269">
        <v>546.51</v>
      </c>
      <c r="AA1551" s="169">
        <f>Tabela13[[#This Row],[VALOR/UN]]*Tabela13[[#This Row],[QUAN]]</f>
        <v>546.51</v>
      </c>
      <c r="AB1551" s="251" t="str">
        <f>IFERROR(Tabela13[[#This Row],[TOTAL]]/Tabela13[[#This Row],[Km Rodado]],"")</f>
        <v/>
      </c>
    </row>
    <row r="1552" spans="1:28" hidden="1">
      <c r="A1552" s="30">
        <v>2198</v>
      </c>
      <c r="B1552" s="30" t="s">
        <v>868</v>
      </c>
      <c r="C1552" s="30" t="s">
        <v>1197</v>
      </c>
      <c r="D1552" s="53">
        <v>45582</v>
      </c>
      <c r="F1552" s="7" t="s">
        <v>257</v>
      </c>
      <c r="G1552" s="1" t="s">
        <v>58</v>
      </c>
      <c r="H1552" s="1" t="s">
        <v>9</v>
      </c>
      <c r="I1552" s="351" t="s">
        <v>72</v>
      </c>
      <c r="J1552" s="162">
        <v>1</v>
      </c>
      <c r="K1552" s="1" t="s">
        <v>7</v>
      </c>
      <c r="L1552" s="1" t="s">
        <v>24</v>
      </c>
      <c r="M1552" s="1" t="s">
        <v>210</v>
      </c>
      <c r="N1552" s="1" t="s">
        <v>604</v>
      </c>
      <c r="O1552" s="1" t="s">
        <v>1585</v>
      </c>
      <c r="P1552" s="1" t="s">
        <v>62</v>
      </c>
      <c r="R1552" s="24" t="s">
        <v>2035</v>
      </c>
      <c r="S1552" s="45">
        <v>234750</v>
      </c>
      <c r="V1552" s="165" t="str">
        <f>IFERROR(IF(U1552-T1552 &lt;= 0, "", U1552-T1552), "")</f>
        <v/>
      </c>
      <c r="W1552" s="162" t="s">
        <v>333</v>
      </c>
      <c r="X1552" s="1" t="s">
        <v>599</v>
      </c>
      <c r="Y1552" s="162">
        <v>63306</v>
      </c>
      <c r="Z1552" s="269">
        <v>450</v>
      </c>
      <c r="AA1552" s="169">
        <f>Tabela13[[#This Row],[VALOR/UN]]*Tabela13[[#This Row],[QUAN]]</f>
        <v>450</v>
      </c>
      <c r="AB1552" s="251" t="str">
        <f>IFERROR(Tabela13[[#This Row],[TOTAL]]/Tabela13[[#This Row],[Km Rodado]],"")</f>
        <v/>
      </c>
    </row>
    <row r="1553" spans="1:28" hidden="1">
      <c r="A1553" s="30">
        <v>2199</v>
      </c>
      <c r="B1553" s="30" t="s">
        <v>868</v>
      </c>
      <c r="C1553" s="30" t="s">
        <v>1197</v>
      </c>
      <c r="D1553" s="53">
        <v>45582</v>
      </c>
      <c r="F1553" s="7" t="s">
        <v>257</v>
      </c>
      <c r="G1553" s="1" t="s">
        <v>58</v>
      </c>
      <c r="H1553" s="1" t="s">
        <v>9</v>
      </c>
      <c r="I1553" s="351" t="s">
        <v>72</v>
      </c>
      <c r="J1553" s="162">
        <v>1</v>
      </c>
      <c r="K1553" s="1" t="s">
        <v>7</v>
      </c>
      <c r="L1553" s="1" t="s">
        <v>24</v>
      </c>
      <c r="M1553" s="1" t="s">
        <v>210</v>
      </c>
      <c r="N1553" s="1" t="s">
        <v>604</v>
      </c>
      <c r="O1553" s="1" t="s">
        <v>1585</v>
      </c>
      <c r="P1553" s="1" t="s">
        <v>62</v>
      </c>
      <c r="R1553" s="24" t="s">
        <v>2035</v>
      </c>
      <c r="S1553" s="45">
        <v>234750</v>
      </c>
      <c r="V1553" s="165" t="str">
        <f>IFERROR(IF(U1553-T1553 &lt;= 0, "", U1553-T1553), "")</f>
        <v/>
      </c>
      <c r="W1553" s="162" t="s">
        <v>333</v>
      </c>
      <c r="X1553" s="1" t="s">
        <v>599</v>
      </c>
      <c r="Y1553" s="162">
        <v>63306</v>
      </c>
      <c r="Z1553" s="269">
        <v>450</v>
      </c>
      <c r="AA1553" s="169">
        <f>Tabela13[[#This Row],[VALOR/UN]]*Tabela13[[#This Row],[QUAN]]</f>
        <v>450</v>
      </c>
      <c r="AB1553" s="251" t="str">
        <f>IFERROR(Tabela13[[#This Row],[TOTAL]]/Tabela13[[#This Row],[Km Rodado]],"")</f>
        <v/>
      </c>
    </row>
    <row r="1554" spans="1:28" hidden="1">
      <c r="A1554" s="30">
        <v>2200</v>
      </c>
      <c r="B1554" s="30" t="s">
        <v>868</v>
      </c>
      <c r="C1554" s="30" t="s">
        <v>1197</v>
      </c>
      <c r="D1554" s="53">
        <v>45582</v>
      </c>
      <c r="F1554" s="7" t="s">
        <v>257</v>
      </c>
      <c r="G1554" s="1" t="s">
        <v>58</v>
      </c>
      <c r="H1554" s="1" t="s">
        <v>9</v>
      </c>
      <c r="I1554" s="351" t="s">
        <v>72</v>
      </c>
      <c r="J1554" s="162">
        <v>1</v>
      </c>
      <c r="K1554" s="1" t="s">
        <v>7</v>
      </c>
      <c r="L1554" s="1" t="s">
        <v>24</v>
      </c>
      <c r="M1554" s="1" t="s">
        <v>210</v>
      </c>
      <c r="N1554" s="1" t="s">
        <v>604</v>
      </c>
      <c r="O1554" s="1" t="s">
        <v>1585</v>
      </c>
      <c r="P1554" s="1" t="s">
        <v>62</v>
      </c>
      <c r="R1554" s="24" t="s">
        <v>2035</v>
      </c>
      <c r="S1554" s="45">
        <v>234750</v>
      </c>
      <c r="V1554" s="165" t="str">
        <f>IFERROR(IF(U1554-T1554 &lt;= 0, "", U1554-T1554), "")</f>
        <v/>
      </c>
      <c r="W1554" s="162" t="s">
        <v>333</v>
      </c>
      <c r="X1554" s="1" t="s">
        <v>599</v>
      </c>
      <c r="Y1554" s="162" t="s">
        <v>2036</v>
      </c>
      <c r="Z1554" s="269">
        <v>430</v>
      </c>
      <c r="AA1554" s="169">
        <f>Tabela13[[#This Row],[VALOR/UN]]*Tabela13[[#This Row],[QUAN]]</f>
        <v>430</v>
      </c>
      <c r="AB1554" s="251" t="str">
        <f>IFERROR(Tabela13[[#This Row],[TOTAL]]/Tabela13[[#This Row],[Km Rodado]],"")</f>
        <v/>
      </c>
    </row>
    <row r="1555" spans="1:28" hidden="1">
      <c r="A1555" s="30">
        <v>2201</v>
      </c>
      <c r="B1555" s="30" t="s">
        <v>868</v>
      </c>
      <c r="C1555" s="30" t="s">
        <v>1197</v>
      </c>
      <c r="D1555" s="53">
        <v>45582</v>
      </c>
      <c r="F1555" s="7" t="s">
        <v>257</v>
      </c>
      <c r="G1555" s="1" t="s">
        <v>58</v>
      </c>
      <c r="H1555" s="1" t="s">
        <v>9</v>
      </c>
      <c r="I1555" s="351" t="s">
        <v>72</v>
      </c>
      <c r="J1555" s="162">
        <v>1</v>
      </c>
      <c r="K1555" s="1" t="s">
        <v>7</v>
      </c>
      <c r="L1555" s="1" t="s">
        <v>24</v>
      </c>
      <c r="M1555" s="1" t="s">
        <v>210</v>
      </c>
      <c r="N1555" s="1" t="s">
        <v>604</v>
      </c>
      <c r="O1555" s="1" t="s">
        <v>1585</v>
      </c>
      <c r="P1555" s="1" t="s">
        <v>62</v>
      </c>
      <c r="R1555" s="24" t="s">
        <v>2035</v>
      </c>
      <c r="S1555" s="45">
        <v>234750</v>
      </c>
      <c r="V1555" s="165" t="str">
        <f>IFERROR(IF(U1555-T1555 &lt;= 0, "", U1555-T1555), "")</f>
        <v/>
      </c>
      <c r="W1555" s="162" t="s">
        <v>333</v>
      </c>
      <c r="X1555" s="1" t="s">
        <v>599</v>
      </c>
      <c r="Y1555" s="162" t="s">
        <v>2036</v>
      </c>
      <c r="Z1555" s="269">
        <v>450</v>
      </c>
      <c r="AA1555" s="169">
        <f>Tabela13[[#This Row],[VALOR/UN]]*Tabela13[[#This Row],[QUAN]]</f>
        <v>450</v>
      </c>
      <c r="AB1555" s="251" t="str">
        <f>IFERROR(Tabela13[[#This Row],[TOTAL]]/Tabela13[[#This Row],[Km Rodado]],"")</f>
        <v/>
      </c>
    </row>
    <row r="1556" spans="1:28" hidden="1">
      <c r="A1556" s="30">
        <v>2202</v>
      </c>
      <c r="B1556" s="30" t="s">
        <v>1747</v>
      </c>
      <c r="C1556" s="30" t="s">
        <v>1197</v>
      </c>
      <c r="D1556" s="53">
        <v>45582</v>
      </c>
      <c r="F1556" s="7" t="s">
        <v>257</v>
      </c>
      <c r="G1556" s="1" t="s">
        <v>58</v>
      </c>
      <c r="H1556" s="1" t="s">
        <v>9</v>
      </c>
      <c r="I1556" s="351" t="s">
        <v>72</v>
      </c>
      <c r="J1556" s="162">
        <v>1</v>
      </c>
      <c r="K1556" s="1" t="s">
        <v>7</v>
      </c>
      <c r="L1556" s="1" t="s">
        <v>22</v>
      </c>
      <c r="M1556" s="1" t="s">
        <v>210</v>
      </c>
      <c r="N1556" s="1" t="s">
        <v>787</v>
      </c>
      <c r="O1556" s="1" t="s">
        <v>788</v>
      </c>
      <c r="P1556" s="1" t="s">
        <v>69</v>
      </c>
      <c r="R1556" s="24" t="s">
        <v>2035</v>
      </c>
      <c r="S1556" s="45">
        <v>234750</v>
      </c>
      <c r="V1556" s="165" t="str">
        <f>IFERROR(IF(U1556-T1556 &lt;= 0, "", U1556-T1556), "")</f>
        <v/>
      </c>
      <c r="W1556" s="162" t="s">
        <v>333</v>
      </c>
      <c r="X1556" s="1" t="s">
        <v>155</v>
      </c>
      <c r="Y1556" s="162">
        <v>2899</v>
      </c>
      <c r="Z1556" s="269">
        <v>826.33</v>
      </c>
      <c r="AA1556" s="169">
        <f>Tabela13[[#This Row],[VALOR/UN]]*Tabela13[[#This Row],[QUAN]]</f>
        <v>826.33</v>
      </c>
      <c r="AB1556" s="251" t="str">
        <f>IFERROR(Tabela13[[#This Row],[TOTAL]]/Tabela13[[#This Row],[Km Rodado]],"")</f>
        <v/>
      </c>
    </row>
    <row r="1557" spans="1:28" hidden="1">
      <c r="A1557" s="30">
        <v>2203</v>
      </c>
      <c r="B1557" s="30" t="s">
        <v>1747</v>
      </c>
      <c r="C1557" s="30" t="s">
        <v>1197</v>
      </c>
      <c r="D1557" s="53">
        <v>45582</v>
      </c>
      <c r="F1557" s="7" t="s">
        <v>257</v>
      </c>
      <c r="G1557" s="1" t="s">
        <v>58</v>
      </c>
      <c r="H1557" s="1" t="s">
        <v>9</v>
      </c>
      <c r="I1557" s="351" t="s">
        <v>72</v>
      </c>
      <c r="J1557" s="162">
        <v>1</v>
      </c>
      <c r="K1557" s="1" t="s">
        <v>7</v>
      </c>
      <c r="L1557" s="1" t="s">
        <v>22</v>
      </c>
      <c r="M1557" s="1" t="s">
        <v>210</v>
      </c>
      <c r="N1557" s="1" t="s">
        <v>787</v>
      </c>
      <c r="O1557" s="1" t="s">
        <v>788</v>
      </c>
      <c r="P1557" s="1" t="s">
        <v>69</v>
      </c>
      <c r="R1557" s="24" t="s">
        <v>2035</v>
      </c>
      <c r="S1557" s="45">
        <v>234750</v>
      </c>
      <c r="V1557" s="165" t="str">
        <f>IFERROR(IF(U1557-T1557 &lt;= 0, "", U1557-T1557), "")</f>
        <v/>
      </c>
      <c r="W1557" s="162" t="s">
        <v>333</v>
      </c>
      <c r="X1557" s="1" t="s">
        <v>155</v>
      </c>
      <c r="Y1557" s="162">
        <v>2899</v>
      </c>
      <c r="Z1557" s="269">
        <v>826.33</v>
      </c>
      <c r="AA1557" s="169">
        <f>Tabela13[[#This Row],[VALOR/UN]]*Tabela13[[#This Row],[QUAN]]</f>
        <v>826.33</v>
      </c>
      <c r="AB1557" s="251" t="str">
        <f>IFERROR(Tabela13[[#This Row],[TOTAL]]/Tabela13[[#This Row],[Km Rodado]],"")</f>
        <v/>
      </c>
    </row>
    <row r="1558" spans="1:28" hidden="1">
      <c r="A1558" s="30" t="s">
        <v>2037</v>
      </c>
      <c r="B1558" s="30" t="s">
        <v>1873</v>
      </c>
      <c r="C1558" s="30" t="s">
        <v>1197</v>
      </c>
      <c r="D1558" s="53">
        <v>45582</v>
      </c>
      <c r="F1558" s="7" t="s">
        <v>257</v>
      </c>
      <c r="G1558" s="1" t="s">
        <v>58</v>
      </c>
      <c r="H1558" s="1" t="s">
        <v>9</v>
      </c>
      <c r="I1558" s="351" t="s">
        <v>72</v>
      </c>
      <c r="J1558" s="162">
        <v>1</v>
      </c>
      <c r="K1558" s="1">
        <v>15</v>
      </c>
      <c r="L1558" s="1" t="s">
        <v>22</v>
      </c>
      <c r="M1558" s="1" t="s">
        <v>75</v>
      </c>
      <c r="N1558" s="153" t="s">
        <v>1881</v>
      </c>
      <c r="O1558" s="1" t="s">
        <v>2008</v>
      </c>
      <c r="P1558" s="1" t="s">
        <v>69</v>
      </c>
      <c r="Q1558" s="1" t="s">
        <v>77</v>
      </c>
      <c r="R1558" s="24" t="s">
        <v>363</v>
      </c>
      <c r="S1558" s="45">
        <v>131750</v>
      </c>
      <c r="V1558" s="165" t="str">
        <f>IFERROR(IF(U1558-T1558 &lt;= 0, "", U1558-T1558), "")</f>
        <v/>
      </c>
      <c r="W1558" s="162" t="s">
        <v>333</v>
      </c>
      <c r="X1558" s="1" t="s">
        <v>1968</v>
      </c>
      <c r="Y1558" s="162">
        <v>14909</v>
      </c>
      <c r="Z1558" s="269">
        <v>265.26</v>
      </c>
      <c r="AA1558" s="169">
        <f>Tabela13[[#This Row],[VALOR/UN]]*Tabela13[[#This Row],[QUAN]]</f>
        <v>265.26</v>
      </c>
      <c r="AB1558" s="251" t="str">
        <f>IFERROR(Tabela13[[#This Row],[TOTAL]]/Tabela13[[#This Row],[Km Rodado]],"")</f>
        <v/>
      </c>
    </row>
    <row r="1559" spans="1:28" hidden="1">
      <c r="A1559" s="30" t="s">
        <v>2038</v>
      </c>
      <c r="B1559" s="30" t="s">
        <v>1894</v>
      </c>
      <c r="C1559" s="30" t="s">
        <v>1197</v>
      </c>
      <c r="D1559" s="53">
        <v>45582</v>
      </c>
      <c r="F1559" s="7" t="s">
        <v>257</v>
      </c>
      <c r="G1559" s="1" t="s">
        <v>58</v>
      </c>
      <c r="H1559" s="1" t="s">
        <v>9</v>
      </c>
      <c r="I1559" s="351" t="s">
        <v>72</v>
      </c>
      <c r="J1559" s="162">
        <v>1</v>
      </c>
      <c r="K1559" s="1">
        <v>15</v>
      </c>
      <c r="L1559" s="1" t="s">
        <v>22</v>
      </c>
      <c r="M1559" s="1" t="s">
        <v>75</v>
      </c>
      <c r="N1559" s="153" t="s">
        <v>1881</v>
      </c>
      <c r="O1559" s="1" t="s">
        <v>2008</v>
      </c>
      <c r="P1559" s="1" t="s">
        <v>69</v>
      </c>
      <c r="Q1559" s="1" t="s">
        <v>77</v>
      </c>
      <c r="R1559" s="24" t="s">
        <v>363</v>
      </c>
      <c r="S1559" s="45">
        <v>131750</v>
      </c>
      <c r="V1559" s="165" t="str">
        <f>IFERROR(IF(U1559-T1559 &lt;= 0, "", U1559-T1559), "")</f>
        <v/>
      </c>
      <c r="W1559" s="162" t="s">
        <v>333</v>
      </c>
      <c r="X1559" s="1" t="s">
        <v>1968</v>
      </c>
      <c r="Y1559" s="162">
        <v>14909</v>
      </c>
      <c r="Z1559" s="269">
        <v>265.26</v>
      </c>
      <c r="AA1559" s="169">
        <f>Tabela13[[#This Row],[VALOR/UN]]*Tabela13[[#This Row],[QUAN]]</f>
        <v>265.26</v>
      </c>
      <c r="AB1559" s="251" t="str">
        <f>IFERROR(Tabela13[[#This Row],[TOTAL]]/Tabela13[[#This Row],[Km Rodado]],"")</f>
        <v/>
      </c>
    </row>
    <row r="1560" spans="1:28" hidden="1">
      <c r="A1560" s="30">
        <v>2169</v>
      </c>
      <c r="B1560" s="30" t="s">
        <v>1873</v>
      </c>
      <c r="C1560" s="30" t="s">
        <v>1197</v>
      </c>
      <c r="D1560" s="53">
        <v>45582</v>
      </c>
      <c r="F1560" s="7" t="s">
        <v>257</v>
      </c>
      <c r="G1560" s="1" t="s">
        <v>58</v>
      </c>
      <c r="H1560" s="1" t="s">
        <v>9</v>
      </c>
      <c r="I1560" s="351" t="s">
        <v>72</v>
      </c>
      <c r="J1560" s="162">
        <v>1</v>
      </c>
      <c r="K1560" s="1">
        <v>15</v>
      </c>
      <c r="L1560" s="1" t="s">
        <v>24</v>
      </c>
      <c r="M1560" s="1" t="s">
        <v>75</v>
      </c>
      <c r="N1560" s="153" t="s">
        <v>1881</v>
      </c>
      <c r="O1560" s="1" t="s">
        <v>2008</v>
      </c>
      <c r="P1560" s="1" t="s">
        <v>69</v>
      </c>
      <c r="Q1560" s="1" t="s">
        <v>77</v>
      </c>
      <c r="R1560" s="24" t="s">
        <v>363</v>
      </c>
      <c r="S1560" s="45">
        <v>131750</v>
      </c>
      <c r="V1560" s="165" t="str">
        <f>IFERROR(IF(U1560-T1560 &lt;= 0, "", U1560-T1560), "")</f>
        <v/>
      </c>
      <c r="W1560" s="162" t="s">
        <v>333</v>
      </c>
      <c r="X1560" s="1" t="s">
        <v>1968</v>
      </c>
      <c r="Y1560" s="162">
        <v>14909</v>
      </c>
      <c r="Z1560" s="269">
        <v>265.26</v>
      </c>
      <c r="AA1560" s="169">
        <f>Tabela13[[#This Row],[VALOR/UN]]*Tabela13[[#This Row],[QUAN]]</f>
        <v>265.26</v>
      </c>
      <c r="AB1560" s="251" t="str">
        <f>IFERROR(Tabela13[[#This Row],[TOTAL]]/Tabela13[[#This Row],[Km Rodado]],"")</f>
        <v/>
      </c>
    </row>
    <row r="1561" spans="1:28" hidden="1">
      <c r="A1561" s="30" t="s">
        <v>2039</v>
      </c>
      <c r="B1561" s="30" t="s">
        <v>1873</v>
      </c>
      <c r="C1561" s="30" t="s">
        <v>1197</v>
      </c>
      <c r="D1561" s="53">
        <v>45582</v>
      </c>
      <c r="F1561" s="7" t="s">
        <v>257</v>
      </c>
      <c r="G1561" s="1" t="s">
        <v>58</v>
      </c>
      <c r="H1561" s="1" t="s">
        <v>9</v>
      </c>
      <c r="I1561" s="351" t="s">
        <v>72</v>
      </c>
      <c r="J1561" s="162">
        <v>1</v>
      </c>
      <c r="K1561" s="1">
        <v>15</v>
      </c>
      <c r="L1561" s="1" t="s">
        <v>24</v>
      </c>
      <c r="M1561" s="1" t="s">
        <v>75</v>
      </c>
      <c r="N1561" s="153" t="s">
        <v>1881</v>
      </c>
      <c r="O1561" s="1" t="s">
        <v>2008</v>
      </c>
      <c r="P1561" s="1" t="s">
        <v>69</v>
      </c>
      <c r="Q1561" s="1" t="s">
        <v>77</v>
      </c>
      <c r="R1561" s="24" t="s">
        <v>363</v>
      </c>
      <c r="S1561" s="45">
        <v>131750</v>
      </c>
      <c r="V1561" s="165" t="str">
        <f>IFERROR(IF(U1561-T1561 &lt;= 0, "", U1561-T1561), "")</f>
        <v/>
      </c>
      <c r="W1561" s="162" t="s">
        <v>333</v>
      </c>
      <c r="X1561" s="1" t="s">
        <v>1968</v>
      </c>
      <c r="Y1561" s="162">
        <v>14909</v>
      </c>
      <c r="Z1561" s="269">
        <v>265.26</v>
      </c>
      <c r="AA1561" s="169">
        <f>Tabela13[[#This Row],[VALOR/UN]]*Tabela13[[#This Row],[QUAN]]</f>
        <v>265.26</v>
      </c>
      <c r="AB1561" s="251" t="str">
        <f>IFERROR(Tabela13[[#This Row],[TOTAL]]/Tabela13[[#This Row],[Km Rodado]],"")</f>
        <v/>
      </c>
    </row>
    <row r="1562" spans="1:28" hidden="1">
      <c r="A1562" s="30" t="s">
        <v>2040</v>
      </c>
      <c r="B1562" s="30"/>
      <c r="C1562" s="30" t="s">
        <v>1197</v>
      </c>
      <c r="D1562" s="53">
        <v>45582</v>
      </c>
      <c r="F1562" s="7" t="s">
        <v>257</v>
      </c>
      <c r="G1562" s="1" t="s">
        <v>58</v>
      </c>
      <c r="H1562" s="1" t="s">
        <v>1268</v>
      </c>
      <c r="I1562" s="351" t="s">
        <v>59</v>
      </c>
      <c r="J1562" s="162">
        <v>1</v>
      </c>
      <c r="K1562" s="1" t="s">
        <v>7</v>
      </c>
      <c r="L1562" s="1" t="s">
        <v>24</v>
      </c>
      <c r="M1562" s="1" t="s">
        <v>210</v>
      </c>
      <c r="N1562" s="1" t="s">
        <v>787</v>
      </c>
      <c r="O1562" s="1" t="s">
        <v>788</v>
      </c>
      <c r="P1562" s="1" t="s">
        <v>69</v>
      </c>
      <c r="Q1562" s="1" t="s">
        <v>1057</v>
      </c>
      <c r="R1562" s="24" t="s">
        <v>2041</v>
      </c>
      <c r="S1562" s="45">
        <v>41553</v>
      </c>
      <c r="V1562" s="165" t="str">
        <f>IFERROR(IF(U1562-T1562 &lt;= 0, "", U1562-T1562), "")</f>
        <v/>
      </c>
      <c r="W1562" s="162" t="s">
        <v>333</v>
      </c>
      <c r="X1562" s="1" t="s">
        <v>155</v>
      </c>
      <c r="Y1562" s="162">
        <v>2899</v>
      </c>
      <c r="Z1562" s="269">
        <v>826.33</v>
      </c>
      <c r="AA1562" s="169">
        <f>Tabela13[[#This Row],[VALOR/UN]]*Tabela13[[#This Row],[QUAN]]</f>
        <v>826.33</v>
      </c>
      <c r="AB1562" s="251" t="str">
        <f>IFERROR(Tabela13[[#This Row],[TOTAL]]/Tabela13[[#This Row],[Km Rodado]],"")</f>
        <v/>
      </c>
    </row>
    <row r="1563" spans="1:28">
      <c r="A1563" s="30">
        <v>2226</v>
      </c>
      <c r="B1563" s="30" t="s">
        <v>1935</v>
      </c>
      <c r="C1563" s="30" t="s">
        <v>1197</v>
      </c>
      <c r="D1563" s="53">
        <v>45583</v>
      </c>
      <c r="F1563" s="7" t="s">
        <v>257</v>
      </c>
      <c r="G1563" s="1" t="s">
        <v>58</v>
      </c>
      <c r="H1563" s="1" t="s">
        <v>1268</v>
      </c>
      <c r="I1563" s="351" t="s">
        <v>96</v>
      </c>
      <c r="J1563" s="162">
        <v>1</v>
      </c>
      <c r="K1563" s="1">
        <v>15</v>
      </c>
      <c r="L1563" s="1" t="s">
        <v>22</v>
      </c>
      <c r="M1563" s="1" t="s">
        <v>623</v>
      </c>
      <c r="N1563" s="153" t="s">
        <v>1881</v>
      </c>
      <c r="O1563" s="1" t="s">
        <v>1996</v>
      </c>
      <c r="P1563" s="1" t="s">
        <v>69</v>
      </c>
      <c r="Q1563" s="1" t="s">
        <v>102</v>
      </c>
      <c r="R1563" s="24" t="s">
        <v>2042</v>
      </c>
      <c r="S1563" s="45">
        <v>92000</v>
      </c>
      <c r="V1563" s="165" t="str">
        <f>IFERROR(IF(U1563-T1563 &lt;= 0, "", U1563-T1563), "")</f>
        <v/>
      </c>
      <c r="W1563" s="162" t="s">
        <v>333</v>
      </c>
      <c r="X1563" s="1" t="s">
        <v>1968</v>
      </c>
      <c r="Y1563" s="162">
        <v>15196</v>
      </c>
      <c r="Z1563" s="269">
        <v>249.9</v>
      </c>
      <c r="AA1563" s="169">
        <f>Tabela13[[#This Row],[VALOR/UN]]*Tabela13[[#This Row],[QUAN]]</f>
        <v>249.9</v>
      </c>
      <c r="AB1563" s="251" t="str">
        <f>IFERROR(Tabela13[[#This Row],[TOTAL]]/Tabela13[[#This Row],[Km Rodado]],"")</f>
        <v/>
      </c>
    </row>
    <row r="1564" spans="1:28">
      <c r="A1564" s="30">
        <v>2227</v>
      </c>
      <c r="B1564" s="30" t="s">
        <v>1935</v>
      </c>
      <c r="C1564" s="30" t="s">
        <v>1197</v>
      </c>
      <c r="D1564" s="53">
        <v>45583</v>
      </c>
      <c r="F1564" s="7" t="s">
        <v>257</v>
      </c>
      <c r="G1564" s="1" t="s">
        <v>58</v>
      </c>
      <c r="H1564" s="1" t="s">
        <v>1268</v>
      </c>
      <c r="I1564" s="351" t="s">
        <v>96</v>
      </c>
      <c r="J1564" s="162">
        <v>1</v>
      </c>
      <c r="K1564" s="1">
        <v>15</v>
      </c>
      <c r="L1564" s="1" t="s">
        <v>22</v>
      </c>
      <c r="M1564" s="1" t="s">
        <v>623</v>
      </c>
      <c r="N1564" s="153" t="s">
        <v>1881</v>
      </c>
      <c r="O1564" s="1" t="s">
        <v>1996</v>
      </c>
      <c r="P1564" s="1" t="s">
        <v>69</v>
      </c>
      <c r="Q1564" s="1" t="s">
        <v>102</v>
      </c>
      <c r="R1564" s="24" t="s">
        <v>2042</v>
      </c>
      <c r="S1564" s="45">
        <v>92000</v>
      </c>
      <c r="V1564" s="165" t="str">
        <f>IFERROR(IF(U1564-T1564 &lt;= 0, "", U1564-T1564), "")</f>
        <v/>
      </c>
      <c r="W1564" s="162" t="s">
        <v>333</v>
      </c>
      <c r="X1564" s="1" t="s">
        <v>1968</v>
      </c>
      <c r="Y1564" s="162">
        <v>15196</v>
      </c>
      <c r="Z1564" s="269">
        <v>249.9</v>
      </c>
      <c r="AA1564" s="169">
        <f>Tabela13[[#This Row],[VALOR/UN]]*Tabela13[[#This Row],[QUAN]]</f>
        <v>249.9</v>
      </c>
      <c r="AB1564" s="251" t="str">
        <f>IFERROR(Tabela13[[#This Row],[TOTAL]]/Tabela13[[#This Row],[Km Rodado]],"")</f>
        <v/>
      </c>
    </row>
    <row r="1565" spans="1:28" hidden="1">
      <c r="A1565" s="30">
        <v>2172</v>
      </c>
      <c r="B1565" s="30" t="s">
        <v>1894</v>
      </c>
      <c r="C1565" s="30" t="s">
        <v>1197</v>
      </c>
      <c r="D1565" s="53">
        <v>45583</v>
      </c>
      <c r="F1565" s="7" t="s">
        <v>257</v>
      </c>
      <c r="G1565" s="1" t="s">
        <v>58</v>
      </c>
      <c r="H1565" s="1" t="s">
        <v>1444</v>
      </c>
      <c r="I1565" s="351" t="s">
        <v>99</v>
      </c>
      <c r="J1565" s="162">
        <v>1</v>
      </c>
      <c r="K1565" s="1">
        <v>15</v>
      </c>
      <c r="L1565" s="1" t="s">
        <v>22</v>
      </c>
      <c r="M1565" s="1" t="s">
        <v>75</v>
      </c>
      <c r="N1565" s="153" t="s">
        <v>1881</v>
      </c>
      <c r="O1565" s="1" t="s">
        <v>2008</v>
      </c>
      <c r="P1565" s="1" t="s">
        <v>69</v>
      </c>
      <c r="Q1565" s="1" t="s">
        <v>77</v>
      </c>
      <c r="R1565" s="24" t="s">
        <v>518</v>
      </c>
      <c r="S1565" s="45">
        <v>119200</v>
      </c>
      <c r="V1565" s="165" t="str">
        <f>IFERROR(IF(U1565-T1565 &lt;= 0, "", U1565-T1565), "")</f>
        <v/>
      </c>
      <c r="W1565" s="162" t="s">
        <v>333</v>
      </c>
      <c r="X1565" s="1" t="s">
        <v>1968</v>
      </c>
      <c r="Y1565" s="162">
        <v>14909</v>
      </c>
      <c r="Z1565" s="269">
        <v>265.26</v>
      </c>
      <c r="AA1565" s="169">
        <f>Tabela13[[#This Row],[VALOR/UN]]*Tabela13[[#This Row],[QUAN]]</f>
        <v>265.26</v>
      </c>
      <c r="AB1565" s="251" t="str">
        <f>IFERROR(Tabela13[[#This Row],[TOTAL]]/Tabela13[[#This Row],[Km Rodado]],"")</f>
        <v/>
      </c>
    </row>
    <row r="1566" spans="1:28" hidden="1">
      <c r="A1566" s="30">
        <v>2173</v>
      </c>
      <c r="B1566" s="30" t="s">
        <v>1677</v>
      </c>
      <c r="C1566" s="30" t="s">
        <v>1197</v>
      </c>
      <c r="D1566" s="53">
        <v>45583</v>
      </c>
      <c r="F1566" s="7" t="s">
        <v>257</v>
      </c>
      <c r="G1566" s="1" t="s">
        <v>58</v>
      </c>
      <c r="H1566" s="1" t="s">
        <v>1444</v>
      </c>
      <c r="I1566" s="351" t="s">
        <v>99</v>
      </c>
      <c r="J1566" s="162">
        <v>1</v>
      </c>
      <c r="K1566" s="1">
        <v>15</v>
      </c>
      <c r="L1566" s="1" t="s">
        <v>22</v>
      </c>
      <c r="M1566" s="1" t="s">
        <v>75</v>
      </c>
      <c r="N1566" s="153" t="s">
        <v>1881</v>
      </c>
      <c r="O1566" s="1" t="s">
        <v>2008</v>
      </c>
      <c r="P1566" s="1" t="s">
        <v>69</v>
      </c>
      <c r="Q1566" s="1" t="s">
        <v>77</v>
      </c>
      <c r="R1566" s="24" t="s">
        <v>518</v>
      </c>
      <c r="S1566" s="45">
        <v>119200</v>
      </c>
      <c r="V1566" s="165" t="str">
        <f>IFERROR(IF(U1566-T1566 &lt;= 0, "", U1566-T1566), "")</f>
        <v/>
      </c>
      <c r="W1566" s="162" t="s">
        <v>333</v>
      </c>
      <c r="X1566" s="1" t="s">
        <v>1968</v>
      </c>
      <c r="Y1566" s="162">
        <v>14909</v>
      </c>
      <c r="Z1566" s="269">
        <v>265.26</v>
      </c>
      <c r="AA1566" s="169">
        <f>Tabela13[[#This Row],[VALOR/UN]]*Tabela13[[#This Row],[QUAN]]</f>
        <v>265.26</v>
      </c>
      <c r="AB1566" s="251" t="str">
        <f>IFERROR(Tabela13[[#This Row],[TOTAL]]/Tabela13[[#This Row],[Km Rodado]],"")</f>
        <v/>
      </c>
    </row>
    <row r="1567" spans="1:28" hidden="1">
      <c r="A1567" s="30">
        <v>2174</v>
      </c>
      <c r="B1567" s="30" t="s">
        <v>1677</v>
      </c>
      <c r="C1567" s="30" t="s">
        <v>1197</v>
      </c>
      <c r="D1567" s="53">
        <v>45583</v>
      </c>
      <c r="F1567" s="7" t="s">
        <v>257</v>
      </c>
      <c r="G1567" s="1" t="s">
        <v>58</v>
      </c>
      <c r="H1567" s="1" t="s">
        <v>1268</v>
      </c>
      <c r="I1567" s="351" t="s">
        <v>99</v>
      </c>
      <c r="J1567" s="162">
        <v>1</v>
      </c>
      <c r="K1567" s="1">
        <v>15</v>
      </c>
      <c r="L1567" s="1" t="s">
        <v>24</v>
      </c>
      <c r="M1567" s="1" t="s">
        <v>75</v>
      </c>
      <c r="N1567" s="153" t="s">
        <v>1881</v>
      </c>
      <c r="O1567" s="1" t="s">
        <v>2008</v>
      </c>
      <c r="P1567" s="1" t="s">
        <v>69</v>
      </c>
      <c r="Q1567" s="1" t="s">
        <v>77</v>
      </c>
      <c r="R1567" s="24" t="s">
        <v>518</v>
      </c>
      <c r="S1567" s="45">
        <v>119200</v>
      </c>
      <c r="V1567" s="165" t="str">
        <f>IFERROR(IF(U1567-T1567 &lt;= 0, "", U1567-T1567), "")</f>
        <v/>
      </c>
      <c r="W1567" s="162" t="s">
        <v>333</v>
      </c>
      <c r="X1567" s="1" t="s">
        <v>1968</v>
      </c>
      <c r="Y1567" s="162">
        <v>14909</v>
      </c>
      <c r="Z1567" s="269">
        <v>265.26</v>
      </c>
      <c r="AA1567" s="169">
        <f>Tabela13[[#This Row],[VALOR/UN]]*Tabela13[[#This Row],[QUAN]]</f>
        <v>265.26</v>
      </c>
      <c r="AB1567" s="251" t="str">
        <f>IFERROR(Tabela13[[#This Row],[TOTAL]]/Tabela13[[#This Row],[Km Rodado]],"")</f>
        <v/>
      </c>
    </row>
    <row r="1568" spans="1:28" hidden="1">
      <c r="A1568" s="30" t="s">
        <v>2043</v>
      </c>
      <c r="B1568" s="30" t="s">
        <v>1873</v>
      </c>
      <c r="C1568" s="30" t="s">
        <v>1197</v>
      </c>
      <c r="D1568" s="53">
        <v>45583</v>
      </c>
      <c r="F1568" s="7" t="s">
        <v>257</v>
      </c>
      <c r="G1568" s="1" t="s">
        <v>58</v>
      </c>
      <c r="H1568" s="1" t="s">
        <v>1268</v>
      </c>
      <c r="I1568" s="351" t="s">
        <v>99</v>
      </c>
      <c r="J1568" s="162">
        <v>1</v>
      </c>
      <c r="K1568" s="1">
        <v>15</v>
      </c>
      <c r="L1568" s="1" t="s">
        <v>24</v>
      </c>
      <c r="M1568" s="1" t="s">
        <v>75</v>
      </c>
      <c r="N1568" s="153" t="s">
        <v>1881</v>
      </c>
      <c r="O1568" s="1" t="s">
        <v>2008</v>
      </c>
      <c r="P1568" s="1" t="s">
        <v>69</v>
      </c>
      <c r="Q1568" s="1" t="s">
        <v>77</v>
      </c>
      <c r="R1568" s="24" t="s">
        <v>518</v>
      </c>
      <c r="S1568" s="45">
        <v>119200</v>
      </c>
      <c r="V1568" s="165" t="str">
        <f>IFERROR(IF(U1568-T1568 &lt;= 0, "", U1568-T1568), "")</f>
        <v/>
      </c>
      <c r="W1568" s="162" t="s">
        <v>333</v>
      </c>
      <c r="X1568" s="1" t="s">
        <v>1968</v>
      </c>
      <c r="Y1568" s="162">
        <v>14909</v>
      </c>
      <c r="Z1568" s="269">
        <v>265.26</v>
      </c>
      <c r="AA1568" s="169">
        <f>Tabela13[[#This Row],[VALOR/UN]]*Tabela13[[#This Row],[QUAN]]</f>
        <v>265.26</v>
      </c>
      <c r="AB1568" s="251" t="str">
        <f>IFERROR(Tabela13[[#This Row],[TOTAL]]/Tabela13[[#This Row],[Km Rodado]],"")</f>
        <v/>
      </c>
    </row>
    <row r="1569" spans="1:28" hidden="1">
      <c r="A1569" s="30">
        <v>2213</v>
      </c>
      <c r="B1569" s="30" t="s">
        <v>1313</v>
      </c>
      <c r="C1569" s="30" t="s">
        <v>1197</v>
      </c>
      <c r="D1569" s="53">
        <v>45583</v>
      </c>
      <c r="F1569" s="7" t="s">
        <v>257</v>
      </c>
      <c r="G1569" s="1" t="s">
        <v>58</v>
      </c>
      <c r="H1569" s="1" t="s">
        <v>1268</v>
      </c>
      <c r="I1569" s="351" t="s">
        <v>96</v>
      </c>
      <c r="J1569" s="162">
        <v>1</v>
      </c>
      <c r="K1569" s="1">
        <v>16</v>
      </c>
      <c r="L1569" s="1" t="s">
        <v>24</v>
      </c>
      <c r="M1569" s="1" t="s">
        <v>60</v>
      </c>
      <c r="N1569" s="1" t="s">
        <v>1235</v>
      </c>
      <c r="O1569" s="1" t="s">
        <v>1236</v>
      </c>
      <c r="P1569" s="1" t="s">
        <v>69</v>
      </c>
      <c r="Q1569" s="1" t="s">
        <v>1008</v>
      </c>
      <c r="R1569" s="24" t="s">
        <v>1437</v>
      </c>
      <c r="S1569" s="45">
        <v>66667</v>
      </c>
      <c r="V1569" s="165" t="str">
        <f>IFERROR(IF(U1569-T1569 &lt;= 0, "", U1569-T1569), "")</f>
        <v/>
      </c>
      <c r="W1569" s="162" t="s">
        <v>333</v>
      </c>
      <c r="X1569" s="1" t="s">
        <v>155</v>
      </c>
      <c r="Y1569" s="162">
        <v>2868</v>
      </c>
      <c r="Z1569" s="269">
        <v>546.51</v>
      </c>
      <c r="AA1569" s="169">
        <f>Tabela13[[#This Row],[VALOR/UN]]*Tabela13[[#This Row],[QUAN]]</f>
        <v>546.51</v>
      </c>
      <c r="AB1569" s="251" t="str">
        <f>IFERROR(Tabela13[[#This Row],[TOTAL]]/Tabela13[[#This Row],[Km Rodado]],"")</f>
        <v/>
      </c>
    </row>
    <row r="1570" spans="1:28" hidden="1">
      <c r="A1570" s="30" t="s">
        <v>2044</v>
      </c>
      <c r="B1570" s="30" t="s">
        <v>1160</v>
      </c>
      <c r="C1570" s="30" t="s">
        <v>1197</v>
      </c>
      <c r="D1570" s="53">
        <v>45586</v>
      </c>
      <c r="F1570" s="7" t="s">
        <v>257</v>
      </c>
      <c r="G1570" s="1" t="s">
        <v>58</v>
      </c>
      <c r="H1570" s="1" t="s">
        <v>1444</v>
      </c>
      <c r="I1570" s="351" t="s">
        <v>74</v>
      </c>
      <c r="J1570" s="162">
        <v>1</v>
      </c>
      <c r="K1570" s="1" t="s">
        <v>39</v>
      </c>
      <c r="L1570" s="1" t="s">
        <v>22</v>
      </c>
      <c r="M1570" s="1" t="s">
        <v>595</v>
      </c>
      <c r="N1570" s="153" t="s">
        <v>684</v>
      </c>
      <c r="O1570" s="1" t="s">
        <v>2045</v>
      </c>
      <c r="P1570" s="1" t="s">
        <v>62</v>
      </c>
      <c r="Q1570" s="1" t="s">
        <v>657</v>
      </c>
      <c r="R1570" s="24" t="s">
        <v>987</v>
      </c>
      <c r="S1570" s="45">
        <v>367662</v>
      </c>
      <c r="V1570" s="165" t="str">
        <f>IFERROR(IF(U1570-T1570 &lt;= 0, "", U1570-T1570), "")</f>
        <v/>
      </c>
      <c r="W1570" s="162" t="s">
        <v>333</v>
      </c>
      <c r="X1570" s="1" t="s">
        <v>599</v>
      </c>
      <c r="Y1570" s="162">
        <v>61311</v>
      </c>
      <c r="Z1570" s="269">
        <v>570</v>
      </c>
      <c r="AA1570" s="169">
        <f>Tabela13[[#This Row],[VALOR/UN]]*Tabela13[[#This Row],[QUAN]]</f>
        <v>570</v>
      </c>
      <c r="AB1570" s="251" t="str">
        <f>IFERROR(Tabela13[[#This Row],[TOTAL]]/Tabela13[[#This Row],[Km Rodado]],"")</f>
        <v/>
      </c>
    </row>
    <row r="1571" spans="1:28" hidden="1">
      <c r="A1571" s="30">
        <v>256</v>
      </c>
      <c r="B1571" s="30" t="s">
        <v>944</v>
      </c>
      <c r="C1571" s="30" t="s">
        <v>1197</v>
      </c>
      <c r="D1571" s="53">
        <v>45586</v>
      </c>
      <c r="F1571" s="7" t="s">
        <v>257</v>
      </c>
      <c r="G1571" s="1" t="s">
        <v>58</v>
      </c>
      <c r="H1571" s="1" t="s">
        <v>1444</v>
      </c>
      <c r="I1571" s="351" t="s">
        <v>74</v>
      </c>
      <c r="J1571" s="162">
        <v>1</v>
      </c>
      <c r="K1571" s="1" t="s">
        <v>39</v>
      </c>
      <c r="L1571" s="1" t="s">
        <v>22</v>
      </c>
      <c r="M1571" s="1" t="s">
        <v>595</v>
      </c>
      <c r="N1571" s="153" t="s">
        <v>684</v>
      </c>
      <c r="O1571" s="1" t="s">
        <v>2045</v>
      </c>
      <c r="P1571" s="1" t="s">
        <v>62</v>
      </c>
      <c r="Q1571" s="1" t="s">
        <v>657</v>
      </c>
      <c r="R1571" s="24" t="s">
        <v>987</v>
      </c>
      <c r="S1571" s="45">
        <v>367662</v>
      </c>
      <c r="V1571" s="165" t="str">
        <f>IFERROR(IF(U1571-T1571 &lt;= 0, "", U1571-T1571), "")</f>
        <v/>
      </c>
      <c r="W1571" s="162" t="s">
        <v>333</v>
      </c>
      <c r="X1571" s="1" t="s">
        <v>599</v>
      </c>
      <c r="Y1571" s="162">
        <v>61311</v>
      </c>
      <c r="Z1571" s="269">
        <v>570</v>
      </c>
      <c r="AA1571" s="169">
        <f>Tabela13[[#This Row],[VALOR/UN]]*Tabela13[[#This Row],[QUAN]]</f>
        <v>570</v>
      </c>
      <c r="AB1571" s="251" t="str">
        <f>IFERROR(Tabela13[[#This Row],[TOTAL]]/Tabela13[[#This Row],[Km Rodado]],"")</f>
        <v/>
      </c>
    </row>
    <row r="1572" spans="1:28" hidden="1">
      <c r="A1572" s="30" t="s">
        <v>2046</v>
      </c>
      <c r="B1572" s="30" t="s">
        <v>886</v>
      </c>
      <c r="C1572" s="30" t="s">
        <v>1197</v>
      </c>
      <c r="D1572" s="53">
        <v>45586</v>
      </c>
      <c r="F1572" s="7" t="s">
        <v>257</v>
      </c>
      <c r="G1572" s="1" t="s">
        <v>58</v>
      </c>
      <c r="H1572" s="1" t="s">
        <v>1444</v>
      </c>
      <c r="I1572" s="351" t="s">
        <v>74</v>
      </c>
      <c r="J1572" s="162">
        <v>1</v>
      </c>
      <c r="K1572" s="1" t="s">
        <v>39</v>
      </c>
      <c r="L1572" s="1" t="s">
        <v>22</v>
      </c>
      <c r="M1572" s="1" t="s">
        <v>595</v>
      </c>
      <c r="N1572" s="153" t="s">
        <v>684</v>
      </c>
      <c r="O1572" s="1" t="s">
        <v>2045</v>
      </c>
      <c r="P1572" s="1" t="s">
        <v>62</v>
      </c>
      <c r="Q1572" s="1" t="s">
        <v>657</v>
      </c>
      <c r="R1572" s="24" t="s">
        <v>987</v>
      </c>
      <c r="S1572" s="45">
        <v>367662</v>
      </c>
      <c r="V1572" s="165" t="str">
        <f>IFERROR(IF(U1572-T1572 &lt;= 0, "", U1572-T1572), "")</f>
        <v/>
      </c>
      <c r="W1572" s="162" t="s">
        <v>333</v>
      </c>
      <c r="X1572" s="1" t="s">
        <v>599</v>
      </c>
      <c r="Y1572" s="162">
        <v>61311</v>
      </c>
      <c r="Z1572" s="269">
        <v>570</v>
      </c>
      <c r="AA1572" s="169">
        <f>Tabela13[[#This Row],[VALOR/UN]]*Tabela13[[#This Row],[QUAN]]</f>
        <v>570</v>
      </c>
      <c r="AB1572" s="251" t="str">
        <f>IFERROR(Tabela13[[#This Row],[TOTAL]]/Tabela13[[#This Row],[Km Rodado]],"")</f>
        <v/>
      </c>
    </row>
    <row r="1573" spans="1:28" hidden="1">
      <c r="A1573" s="30" t="s">
        <v>2047</v>
      </c>
      <c r="B1573" s="30" t="s">
        <v>886</v>
      </c>
      <c r="C1573" s="30" t="s">
        <v>1197</v>
      </c>
      <c r="D1573" s="53">
        <v>45586</v>
      </c>
      <c r="F1573" s="7" t="s">
        <v>257</v>
      </c>
      <c r="G1573" s="1" t="s">
        <v>58</v>
      </c>
      <c r="H1573" s="1" t="s">
        <v>1444</v>
      </c>
      <c r="I1573" s="351" t="s">
        <v>74</v>
      </c>
      <c r="J1573" s="162">
        <v>1</v>
      </c>
      <c r="K1573" s="1" t="s">
        <v>39</v>
      </c>
      <c r="L1573" s="1" t="s">
        <v>22</v>
      </c>
      <c r="M1573" s="1" t="s">
        <v>595</v>
      </c>
      <c r="N1573" s="153" t="s">
        <v>684</v>
      </c>
      <c r="O1573" s="1" t="s">
        <v>2045</v>
      </c>
      <c r="P1573" s="1" t="s">
        <v>62</v>
      </c>
      <c r="Q1573" s="1" t="s">
        <v>657</v>
      </c>
      <c r="R1573" s="24" t="s">
        <v>987</v>
      </c>
      <c r="S1573" s="45">
        <v>367662</v>
      </c>
      <c r="V1573" s="165" t="str">
        <f>IFERROR(IF(U1573-T1573 &lt;= 0, "", U1573-T1573), "")</f>
        <v/>
      </c>
      <c r="W1573" s="162" t="s">
        <v>333</v>
      </c>
      <c r="X1573" s="1" t="s">
        <v>599</v>
      </c>
      <c r="Y1573" s="162" t="s">
        <v>2048</v>
      </c>
      <c r="Z1573" s="269">
        <v>180</v>
      </c>
      <c r="AA1573" s="169">
        <f>Tabela13[[#This Row],[VALOR/UN]]*Tabela13[[#This Row],[QUAN]]</f>
        <v>180</v>
      </c>
      <c r="AB1573" s="251" t="str">
        <f>IFERROR(Tabela13[[#This Row],[TOTAL]]/Tabela13[[#This Row],[Km Rodado]],"")</f>
        <v/>
      </c>
    </row>
    <row r="1574" spans="1:28" hidden="1">
      <c r="A1574" s="30" t="s">
        <v>2049</v>
      </c>
      <c r="B1574" s="30" t="s">
        <v>1313</v>
      </c>
      <c r="C1574" s="30" t="s">
        <v>1197</v>
      </c>
      <c r="D1574" s="53">
        <v>45586</v>
      </c>
      <c r="F1574" s="7" t="s">
        <v>257</v>
      </c>
      <c r="G1574" s="1" t="s">
        <v>58</v>
      </c>
      <c r="H1574" s="1" t="s">
        <v>1444</v>
      </c>
      <c r="I1574" s="351" t="s">
        <v>74</v>
      </c>
      <c r="J1574" s="162">
        <v>1</v>
      </c>
      <c r="K1574" s="1">
        <v>16</v>
      </c>
      <c r="L1574" s="1" t="s">
        <v>22</v>
      </c>
      <c r="M1574" s="1" t="s">
        <v>60</v>
      </c>
      <c r="N1574" s="1" t="s">
        <v>1235</v>
      </c>
      <c r="O1574" s="1" t="s">
        <v>1236</v>
      </c>
      <c r="P1574" s="1" t="s">
        <v>69</v>
      </c>
      <c r="Q1574" s="1" t="s">
        <v>1008</v>
      </c>
      <c r="R1574" s="24" t="s">
        <v>289</v>
      </c>
      <c r="S1574" s="45">
        <v>84011</v>
      </c>
      <c r="V1574" s="165" t="str">
        <f>IFERROR(IF(U1574-T1574 &lt;= 0, "", U1574-T1574), "")</f>
        <v/>
      </c>
      <c r="W1574" s="162" t="s">
        <v>333</v>
      </c>
      <c r="X1574" s="1" t="s">
        <v>155</v>
      </c>
      <c r="Y1574" s="162">
        <v>2868</v>
      </c>
      <c r="Z1574" s="269">
        <v>546.51</v>
      </c>
      <c r="AA1574" s="169">
        <f>Tabela13[[#This Row],[VALOR/UN]]*Tabela13[[#This Row],[QUAN]]</f>
        <v>546.51</v>
      </c>
      <c r="AB1574" s="251" t="str">
        <f>IFERROR(Tabela13[[#This Row],[TOTAL]]/Tabela13[[#This Row],[Km Rodado]],"")</f>
        <v/>
      </c>
    </row>
    <row r="1575" spans="1:28" hidden="1">
      <c r="A1575" s="30" t="s">
        <v>2050</v>
      </c>
      <c r="B1575" s="30" t="s">
        <v>1313</v>
      </c>
      <c r="C1575" s="30" t="s">
        <v>1197</v>
      </c>
      <c r="D1575" s="53">
        <v>45586</v>
      </c>
      <c r="F1575" s="7" t="s">
        <v>257</v>
      </c>
      <c r="G1575" s="1" t="s">
        <v>58</v>
      </c>
      <c r="H1575" s="1" t="s">
        <v>1444</v>
      </c>
      <c r="I1575" s="351" t="s">
        <v>74</v>
      </c>
      <c r="J1575" s="162">
        <v>1</v>
      </c>
      <c r="K1575" s="1">
        <v>16</v>
      </c>
      <c r="L1575" s="1" t="s">
        <v>22</v>
      </c>
      <c r="M1575" s="1" t="s">
        <v>60</v>
      </c>
      <c r="N1575" s="1" t="s">
        <v>1235</v>
      </c>
      <c r="O1575" s="1" t="s">
        <v>1236</v>
      </c>
      <c r="P1575" s="1" t="s">
        <v>69</v>
      </c>
      <c r="Q1575" s="1" t="s">
        <v>1008</v>
      </c>
      <c r="R1575" s="24" t="s">
        <v>289</v>
      </c>
      <c r="S1575" s="45">
        <v>84011</v>
      </c>
      <c r="V1575" s="165" t="str">
        <f>IFERROR(IF(U1575-T1575 &lt;= 0, "", U1575-T1575), "")</f>
        <v/>
      </c>
      <c r="W1575" s="162" t="s">
        <v>333</v>
      </c>
      <c r="X1575" s="1" t="s">
        <v>155</v>
      </c>
      <c r="Y1575" s="162">
        <v>2868</v>
      </c>
      <c r="Z1575" s="269">
        <v>546.51</v>
      </c>
      <c r="AA1575" s="169">
        <f>Tabela13[[#This Row],[VALOR/UN]]*Tabela13[[#This Row],[QUAN]]</f>
        <v>546.51</v>
      </c>
      <c r="AB1575" s="251" t="str">
        <f>IFERROR(Tabela13[[#This Row],[TOTAL]]/Tabela13[[#This Row],[Km Rodado]],"")</f>
        <v/>
      </c>
    </row>
    <row r="1576" spans="1:28" hidden="1">
      <c r="A1576" s="30" t="s">
        <v>2051</v>
      </c>
      <c r="B1576" s="30" t="s">
        <v>1747</v>
      </c>
      <c r="C1576" s="30" t="s">
        <v>1197</v>
      </c>
      <c r="D1576" s="53">
        <v>45586</v>
      </c>
      <c r="F1576" s="7" t="s">
        <v>257</v>
      </c>
      <c r="G1576" s="1" t="s">
        <v>58</v>
      </c>
      <c r="H1576" s="1" t="s">
        <v>1444</v>
      </c>
      <c r="I1576" s="351" t="s">
        <v>74</v>
      </c>
      <c r="J1576" s="162">
        <v>1</v>
      </c>
      <c r="K1576" s="1">
        <v>14</v>
      </c>
      <c r="L1576" s="1" t="s">
        <v>22</v>
      </c>
      <c r="M1576" s="1" t="s">
        <v>84</v>
      </c>
      <c r="N1576" s="1" t="s">
        <v>153</v>
      </c>
      <c r="O1576" s="1" t="s">
        <v>154</v>
      </c>
      <c r="P1576" s="1" t="s">
        <v>69</v>
      </c>
      <c r="Q1576" s="1" t="s">
        <v>87</v>
      </c>
      <c r="R1576" s="24" t="s">
        <v>753</v>
      </c>
      <c r="S1576" s="45">
        <v>202572</v>
      </c>
      <c r="V1576" s="165" t="str">
        <f>IFERROR(IF(U1576-T1576 &lt;= 0, "", U1576-T1576), "")</f>
        <v/>
      </c>
      <c r="W1576" s="162" t="s">
        <v>333</v>
      </c>
      <c r="X1576" s="1" t="s">
        <v>155</v>
      </c>
      <c r="Y1576" s="162" t="s">
        <v>2006</v>
      </c>
      <c r="Z1576" s="269">
        <v>289.26</v>
      </c>
      <c r="AA1576" s="169">
        <f>Tabela13[[#This Row],[VALOR/UN]]*Tabela13[[#This Row],[QUAN]]</f>
        <v>289.26</v>
      </c>
      <c r="AB1576" s="251" t="str">
        <f>IFERROR(Tabela13[[#This Row],[TOTAL]]/Tabela13[[#This Row],[Km Rodado]],"")</f>
        <v/>
      </c>
    </row>
    <row r="1577" spans="1:28" hidden="1">
      <c r="A1577" s="30" t="s">
        <v>2052</v>
      </c>
      <c r="B1577" s="30" t="s">
        <v>1747</v>
      </c>
      <c r="C1577" s="30" t="s">
        <v>1197</v>
      </c>
      <c r="D1577" s="53">
        <v>45586</v>
      </c>
      <c r="F1577" s="7" t="s">
        <v>257</v>
      </c>
      <c r="G1577" s="1" t="s">
        <v>58</v>
      </c>
      <c r="H1577" s="1" t="s">
        <v>1444</v>
      </c>
      <c r="I1577" s="351" t="s">
        <v>74</v>
      </c>
      <c r="J1577" s="162">
        <v>1</v>
      </c>
      <c r="K1577" s="1">
        <v>14</v>
      </c>
      <c r="L1577" s="1" t="s">
        <v>22</v>
      </c>
      <c r="M1577" s="1" t="s">
        <v>84</v>
      </c>
      <c r="N1577" s="1" t="s">
        <v>153</v>
      </c>
      <c r="O1577" s="1" t="s">
        <v>154</v>
      </c>
      <c r="P1577" s="1" t="s">
        <v>69</v>
      </c>
      <c r="Q1577" s="1" t="s">
        <v>87</v>
      </c>
      <c r="R1577" s="24" t="s">
        <v>753</v>
      </c>
      <c r="S1577" s="45">
        <v>202572</v>
      </c>
      <c r="V1577" s="165" t="str">
        <f>IFERROR(IF(U1577-T1577 &lt;= 0, "", U1577-T1577), "")</f>
        <v/>
      </c>
      <c r="W1577" s="162" t="s">
        <v>333</v>
      </c>
      <c r="X1577" s="1" t="s">
        <v>155</v>
      </c>
      <c r="Y1577" s="162" t="s">
        <v>2006</v>
      </c>
      <c r="Z1577" s="269">
        <v>289.26</v>
      </c>
      <c r="AA1577" s="169">
        <f>Tabela13[[#This Row],[VALOR/UN]]*Tabela13[[#This Row],[QUAN]]</f>
        <v>289.26</v>
      </c>
      <c r="AB1577" s="251" t="str">
        <f>IFERROR(Tabela13[[#This Row],[TOTAL]]/Tabela13[[#This Row],[Km Rodado]],"")</f>
        <v/>
      </c>
    </row>
    <row r="1578" spans="1:28" hidden="1">
      <c r="A1578" s="30" t="s">
        <v>2053</v>
      </c>
      <c r="B1578" s="30" t="s">
        <v>1894</v>
      </c>
      <c r="C1578" s="30" t="s">
        <v>1197</v>
      </c>
      <c r="D1578" s="53">
        <v>45586</v>
      </c>
      <c r="F1578" s="7" t="s">
        <v>257</v>
      </c>
      <c r="G1578" s="1" t="s">
        <v>58</v>
      </c>
      <c r="H1578" s="1" t="s">
        <v>1444</v>
      </c>
      <c r="I1578" s="351" t="s">
        <v>74</v>
      </c>
      <c r="J1578" s="162">
        <v>1</v>
      </c>
      <c r="K1578" s="1">
        <v>15</v>
      </c>
      <c r="L1578" s="1" t="s">
        <v>22</v>
      </c>
      <c r="M1578" s="1" t="s">
        <v>75</v>
      </c>
      <c r="N1578" s="153" t="s">
        <v>1881</v>
      </c>
      <c r="O1578" s="1" t="s">
        <v>2008</v>
      </c>
      <c r="P1578" s="1" t="s">
        <v>69</v>
      </c>
      <c r="Q1578" s="1" t="s">
        <v>77</v>
      </c>
      <c r="R1578" s="24" t="s">
        <v>1077</v>
      </c>
      <c r="S1578" s="45">
        <v>125964</v>
      </c>
      <c r="V1578" s="165" t="str">
        <f>IFERROR(IF(U1578-T1578 &lt;= 0, "", U1578-T1578), "")</f>
        <v/>
      </c>
      <c r="W1578" s="162" t="s">
        <v>333</v>
      </c>
      <c r="X1578" s="1" t="s">
        <v>1968</v>
      </c>
      <c r="Y1578" s="162">
        <v>14909</v>
      </c>
      <c r="Z1578" s="269">
        <v>265.26</v>
      </c>
      <c r="AA1578" s="169">
        <f>Tabela13[[#This Row],[VALOR/UN]]*Tabela13[[#This Row],[QUAN]]</f>
        <v>265.26</v>
      </c>
      <c r="AB1578" s="251" t="str">
        <f>IFERROR(Tabela13[[#This Row],[TOTAL]]/Tabela13[[#This Row],[Km Rodado]],"")</f>
        <v/>
      </c>
    </row>
    <row r="1579" spans="1:28" hidden="1">
      <c r="A1579" s="30" t="s">
        <v>2054</v>
      </c>
      <c r="B1579" s="30" t="s">
        <v>1894</v>
      </c>
      <c r="C1579" s="30" t="s">
        <v>1197</v>
      </c>
      <c r="D1579" s="53">
        <v>45586</v>
      </c>
      <c r="F1579" s="7" t="s">
        <v>257</v>
      </c>
      <c r="G1579" s="1" t="s">
        <v>58</v>
      </c>
      <c r="H1579" s="1" t="s">
        <v>1444</v>
      </c>
      <c r="I1579" s="351" t="s">
        <v>74</v>
      </c>
      <c r="J1579" s="162">
        <v>1</v>
      </c>
      <c r="K1579" s="1">
        <v>15</v>
      </c>
      <c r="L1579" s="1" t="s">
        <v>22</v>
      </c>
      <c r="M1579" s="1" t="s">
        <v>75</v>
      </c>
      <c r="N1579" s="153" t="s">
        <v>1881</v>
      </c>
      <c r="O1579" s="1" t="s">
        <v>2008</v>
      </c>
      <c r="P1579" s="1" t="s">
        <v>69</v>
      </c>
      <c r="Q1579" s="1" t="s">
        <v>77</v>
      </c>
      <c r="R1579" s="24" t="s">
        <v>1077</v>
      </c>
      <c r="S1579" s="45">
        <v>125964</v>
      </c>
      <c r="V1579" s="165" t="str">
        <f>IFERROR(IF(U1579-T1579 &lt;= 0, "", U1579-T1579), "")</f>
        <v/>
      </c>
      <c r="W1579" s="162" t="s">
        <v>333</v>
      </c>
      <c r="X1579" s="1" t="s">
        <v>1968</v>
      </c>
      <c r="Y1579" s="162">
        <v>14909</v>
      </c>
      <c r="Z1579" s="269">
        <v>265.26</v>
      </c>
      <c r="AA1579" s="169">
        <f>Tabela13[[#This Row],[VALOR/UN]]*Tabela13[[#This Row],[QUAN]]</f>
        <v>265.26</v>
      </c>
      <c r="AB1579" s="251" t="str">
        <f>IFERROR(Tabela13[[#This Row],[TOTAL]]/Tabela13[[#This Row],[Km Rodado]],"")</f>
        <v/>
      </c>
    </row>
    <row r="1580" spans="1:28" hidden="1">
      <c r="A1580" s="30">
        <v>2178</v>
      </c>
      <c r="B1580" s="30" t="s">
        <v>1894</v>
      </c>
      <c r="C1580" s="30" t="s">
        <v>1197</v>
      </c>
      <c r="D1580" s="53">
        <v>45586</v>
      </c>
      <c r="F1580" s="7" t="s">
        <v>257</v>
      </c>
      <c r="G1580" s="1" t="s">
        <v>58</v>
      </c>
      <c r="H1580" s="1" t="s">
        <v>1444</v>
      </c>
      <c r="I1580" s="351" t="s">
        <v>74</v>
      </c>
      <c r="J1580" s="162">
        <v>1</v>
      </c>
      <c r="K1580" s="1">
        <v>15</v>
      </c>
      <c r="L1580" s="1" t="s">
        <v>22</v>
      </c>
      <c r="M1580" s="1" t="s">
        <v>75</v>
      </c>
      <c r="N1580" s="153" t="s">
        <v>1881</v>
      </c>
      <c r="O1580" s="1" t="s">
        <v>2008</v>
      </c>
      <c r="P1580" s="1" t="s">
        <v>69</v>
      </c>
      <c r="Q1580" s="1" t="s">
        <v>77</v>
      </c>
      <c r="R1580" s="24" t="s">
        <v>642</v>
      </c>
      <c r="S1580" s="45">
        <v>136181</v>
      </c>
      <c r="V1580" s="165" t="str">
        <f>IFERROR(IF(U1580-T1580 &lt;= 0, "", U1580-T1580), "")</f>
        <v/>
      </c>
      <c r="W1580" s="162" t="s">
        <v>333</v>
      </c>
      <c r="X1580" s="1" t="s">
        <v>1968</v>
      </c>
      <c r="Y1580" s="162">
        <v>14909</v>
      </c>
      <c r="Z1580" s="269">
        <v>265.26</v>
      </c>
      <c r="AA1580" s="169">
        <f>Tabela13[[#This Row],[VALOR/UN]]*Tabela13[[#This Row],[QUAN]]</f>
        <v>265.26</v>
      </c>
      <c r="AB1580" s="251" t="str">
        <f>IFERROR(Tabela13[[#This Row],[TOTAL]]/Tabela13[[#This Row],[Km Rodado]],"")</f>
        <v/>
      </c>
    </row>
    <row r="1581" spans="1:28" hidden="1">
      <c r="A1581" s="30">
        <v>2179</v>
      </c>
      <c r="B1581" s="30" t="s">
        <v>1894</v>
      </c>
      <c r="C1581" s="30" t="s">
        <v>1197</v>
      </c>
      <c r="D1581" s="53">
        <v>45586</v>
      </c>
      <c r="F1581" s="7" t="s">
        <v>257</v>
      </c>
      <c r="G1581" s="1" t="s">
        <v>58</v>
      </c>
      <c r="H1581" s="1" t="s">
        <v>1444</v>
      </c>
      <c r="I1581" s="351" t="s">
        <v>74</v>
      </c>
      <c r="J1581" s="162">
        <v>1</v>
      </c>
      <c r="K1581" s="1">
        <v>15</v>
      </c>
      <c r="L1581" s="1" t="s">
        <v>22</v>
      </c>
      <c r="M1581" s="1" t="s">
        <v>75</v>
      </c>
      <c r="N1581" s="153" t="s">
        <v>1881</v>
      </c>
      <c r="O1581" s="1" t="s">
        <v>2008</v>
      </c>
      <c r="P1581" s="1" t="s">
        <v>69</v>
      </c>
      <c r="Q1581" s="1" t="s">
        <v>77</v>
      </c>
      <c r="R1581" s="24" t="s">
        <v>642</v>
      </c>
      <c r="S1581" s="45">
        <v>136181</v>
      </c>
      <c r="V1581" s="165" t="str">
        <f>IFERROR(IF(U1581-T1581 &lt;= 0, "", U1581-T1581), "")</f>
        <v/>
      </c>
      <c r="W1581" s="162" t="s">
        <v>333</v>
      </c>
      <c r="X1581" s="1" t="s">
        <v>1968</v>
      </c>
      <c r="Y1581" s="162">
        <v>14909</v>
      </c>
      <c r="Z1581" s="269">
        <v>265.26</v>
      </c>
      <c r="AA1581" s="169">
        <f>Tabela13[[#This Row],[VALOR/UN]]*Tabela13[[#This Row],[QUAN]]</f>
        <v>265.26</v>
      </c>
      <c r="AB1581" s="251" t="str">
        <f>IFERROR(Tabela13[[#This Row],[TOTAL]]/Tabela13[[#This Row],[Km Rodado]],"")</f>
        <v/>
      </c>
    </row>
    <row r="1582" spans="1:28" hidden="1">
      <c r="A1582" s="30" t="s">
        <v>2055</v>
      </c>
      <c r="B1582" s="30" t="s">
        <v>1313</v>
      </c>
      <c r="C1582" s="30" t="s">
        <v>1197</v>
      </c>
      <c r="D1582" s="53">
        <v>45586</v>
      </c>
      <c r="F1582" s="7" t="s">
        <v>257</v>
      </c>
      <c r="G1582" s="1" t="s">
        <v>58</v>
      </c>
      <c r="H1582" s="1" t="s">
        <v>1444</v>
      </c>
      <c r="I1582" s="351" t="s">
        <v>74</v>
      </c>
      <c r="J1582" s="162">
        <v>1</v>
      </c>
      <c r="K1582" s="1">
        <v>16</v>
      </c>
      <c r="L1582" s="1" t="s">
        <v>22</v>
      </c>
      <c r="M1582" s="1" t="s">
        <v>60</v>
      </c>
      <c r="N1582" s="1" t="s">
        <v>1235</v>
      </c>
      <c r="O1582" s="1" t="s">
        <v>1236</v>
      </c>
      <c r="P1582" s="1" t="s">
        <v>69</v>
      </c>
      <c r="Q1582" s="1" t="s">
        <v>1008</v>
      </c>
      <c r="R1582" s="24" t="s">
        <v>1617</v>
      </c>
      <c r="S1582" s="45">
        <v>60711</v>
      </c>
      <c r="V1582" s="165" t="str">
        <f>IFERROR(IF(U1582-T1582 &lt;= 0, "", U1582-T1582), "")</f>
        <v/>
      </c>
      <c r="W1582" s="162" t="s">
        <v>333</v>
      </c>
      <c r="X1582" s="1" t="s">
        <v>155</v>
      </c>
      <c r="Y1582" s="162">
        <v>2868</v>
      </c>
      <c r="Z1582" s="269">
        <v>546.51</v>
      </c>
      <c r="AA1582" s="169">
        <f>Tabela13[[#This Row],[VALOR/UN]]*Tabela13[[#This Row],[QUAN]]</f>
        <v>546.51</v>
      </c>
      <c r="AB1582" s="251" t="str">
        <f>IFERROR(Tabela13[[#This Row],[TOTAL]]/Tabela13[[#This Row],[Km Rodado]],"")</f>
        <v/>
      </c>
    </row>
    <row r="1583" spans="1:28" hidden="1">
      <c r="A1583" s="30" t="s">
        <v>2056</v>
      </c>
      <c r="B1583" s="30" t="s">
        <v>1313</v>
      </c>
      <c r="C1583" s="30" t="s">
        <v>1197</v>
      </c>
      <c r="D1583" s="53">
        <v>45586</v>
      </c>
      <c r="F1583" s="7" t="s">
        <v>257</v>
      </c>
      <c r="G1583" s="1" t="s">
        <v>58</v>
      </c>
      <c r="H1583" s="1" t="s">
        <v>1444</v>
      </c>
      <c r="I1583" s="351" t="s">
        <v>74</v>
      </c>
      <c r="J1583" s="162">
        <v>1</v>
      </c>
      <c r="K1583" s="1">
        <v>16</v>
      </c>
      <c r="L1583" s="1" t="s">
        <v>22</v>
      </c>
      <c r="M1583" s="1" t="s">
        <v>60</v>
      </c>
      <c r="N1583" s="1" t="s">
        <v>1235</v>
      </c>
      <c r="O1583" s="1" t="s">
        <v>1236</v>
      </c>
      <c r="P1583" s="1" t="s">
        <v>69</v>
      </c>
      <c r="Q1583" s="1" t="s">
        <v>1008</v>
      </c>
      <c r="R1583" s="24" t="s">
        <v>1617</v>
      </c>
      <c r="S1583" s="45">
        <v>60711</v>
      </c>
      <c r="V1583" s="165" t="str">
        <f>IFERROR(IF(U1583-T1583 &lt;= 0, "", U1583-T1583), "")</f>
        <v/>
      </c>
      <c r="W1583" s="162" t="s">
        <v>333</v>
      </c>
      <c r="X1583" s="1" t="s">
        <v>155</v>
      </c>
      <c r="Y1583" s="162">
        <v>2868</v>
      </c>
      <c r="Z1583" s="269">
        <v>546.51</v>
      </c>
      <c r="AA1583" s="169">
        <f>Tabela13[[#This Row],[VALOR/UN]]*Tabela13[[#This Row],[QUAN]]</f>
        <v>546.51</v>
      </c>
      <c r="AB1583" s="251" t="str">
        <f>IFERROR(Tabela13[[#This Row],[TOTAL]]/Tabela13[[#This Row],[Km Rodado]],"")</f>
        <v/>
      </c>
    </row>
    <row r="1584" spans="1:28" hidden="1">
      <c r="A1584" s="30">
        <v>2182</v>
      </c>
      <c r="B1584" s="30" t="s">
        <v>1894</v>
      </c>
      <c r="C1584" s="30" t="s">
        <v>1197</v>
      </c>
      <c r="D1584" s="53">
        <v>45586</v>
      </c>
      <c r="F1584" s="7" t="s">
        <v>257</v>
      </c>
      <c r="G1584" s="1" t="s">
        <v>58</v>
      </c>
      <c r="H1584" s="1" t="s">
        <v>1444</v>
      </c>
      <c r="I1584" s="351" t="s">
        <v>74</v>
      </c>
      <c r="J1584" s="162">
        <v>1</v>
      </c>
      <c r="K1584" s="1">
        <v>15</v>
      </c>
      <c r="L1584" s="1" t="s">
        <v>22</v>
      </c>
      <c r="M1584" s="1" t="s">
        <v>75</v>
      </c>
      <c r="N1584" s="327" t="s">
        <v>1881</v>
      </c>
      <c r="O1584" s="1" t="s">
        <v>2008</v>
      </c>
      <c r="P1584" s="1" t="s">
        <v>69</v>
      </c>
      <c r="Q1584" s="1" t="s">
        <v>77</v>
      </c>
      <c r="R1584" s="24" t="s">
        <v>2057</v>
      </c>
      <c r="S1584" s="45">
        <v>52260</v>
      </c>
      <c r="V1584" s="165" t="str">
        <f>IFERROR(IF(U1584-T1584 &lt;= 0, "", U1584-T1584), "")</f>
        <v/>
      </c>
      <c r="W1584" s="162" t="s">
        <v>333</v>
      </c>
      <c r="X1584" s="1" t="s">
        <v>1968</v>
      </c>
      <c r="Y1584" s="162">
        <v>14909</v>
      </c>
      <c r="Z1584" s="269">
        <v>265.26</v>
      </c>
      <c r="AA1584" s="169">
        <f>Tabela13[[#This Row],[VALOR/UN]]*Tabela13[[#This Row],[QUAN]]</f>
        <v>265.26</v>
      </c>
      <c r="AB1584" s="251" t="str">
        <f>IFERROR(Tabela13[[#This Row],[TOTAL]]/Tabela13[[#This Row],[Km Rodado]],"")</f>
        <v/>
      </c>
    </row>
    <row r="1585" spans="1:28" hidden="1">
      <c r="A1585" s="30">
        <v>2183</v>
      </c>
      <c r="B1585" s="30" t="s">
        <v>1894</v>
      </c>
      <c r="C1585" s="30" t="s">
        <v>1197</v>
      </c>
      <c r="D1585" s="53">
        <v>45586</v>
      </c>
      <c r="F1585" s="7" t="s">
        <v>257</v>
      </c>
      <c r="G1585" s="1" t="s">
        <v>58</v>
      </c>
      <c r="H1585" s="1" t="s">
        <v>1444</v>
      </c>
      <c r="I1585" s="351" t="s">
        <v>74</v>
      </c>
      <c r="J1585" s="162">
        <v>1</v>
      </c>
      <c r="K1585" s="1">
        <v>15</v>
      </c>
      <c r="L1585" s="1" t="s">
        <v>22</v>
      </c>
      <c r="M1585" s="1" t="s">
        <v>75</v>
      </c>
      <c r="N1585" s="153" t="s">
        <v>1881</v>
      </c>
      <c r="O1585" s="1" t="s">
        <v>2008</v>
      </c>
      <c r="P1585" s="1" t="s">
        <v>69</v>
      </c>
      <c r="Q1585" s="1" t="s">
        <v>77</v>
      </c>
      <c r="R1585" s="24" t="s">
        <v>2057</v>
      </c>
      <c r="S1585" s="45">
        <v>52260</v>
      </c>
      <c r="U1585" s="45">
        <v>76447</v>
      </c>
      <c r="V1585" s="165">
        <f>Tabela13[[#This Row],[KM FINAL]]-Tabela13[[#This Row],[KM SOLICITADO]]</f>
        <v>24187</v>
      </c>
      <c r="W1585" s="162" t="s">
        <v>333</v>
      </c>
      <c r="X1585" s="1" t="s">
        <v>1968</v>
      </c>
      <c r="Y1585" s="162">
        <v>14909</v>
      </c>
      <c r="Z1585" s="269">
        <v>265.26</v>
      </c>
      <c r="AA1585" s="169">
        <f>Tabela13[[#This Row],[VALOR/UN]]*Tabela13[[#This Row],[QUAN]]</f>
        <v>265.26</v>
      </c>
      <c r="AB1585" s="251">
        <f>IFERROR(Tabela13[[#This Row],[TOTAL]]/Tabela13[[#This Row],[Km Rodado]],"")</f>
        <v>1.0967048414437507E-2</v>
      </c>
    </row>
    <row r="1586" spans="1:28" hidden="1">
      <c r="A1586" s="30" t="s">
        <v>2032</v>
      </c>
      <c r="B1586" s="30" t="s">
        <v>1677</v>
      </c>
      <c r="C1586" s="30" t="s">
        <v>1197</v>
      </c>
      <c r="D1586" s="53">
        <v>45587</v>
      </c>
      <c r="F1586" s="7" t="s">
        <v>257</v>
      </c>
      <c r="G1586" s="1" t="s">
        <v>58</v>
      </c>
      <c r="H1586" s="1" t="s">
        <v>1268</v>
      </c>
      <c r="I1586" s="351" t="s">
        <v>96</v>
      </c>
      <c r="J1586" s="162">
        <v>1</v>
      </c>
      <c r="K1586" s="1">
        <v>15</v>
      </c>
      <c r="L1586" s="1" t="s">
        <v>22</v>
      </c>
      <c r="M1586" s="1" t="s">
        <v>75</v>
      </c>
      <c r="N1586" s="153" t="s">
        <v>1881</v>
      </c>
      <c r="O1586" s="1" t="s">
        <v>2008</v>
      </c>
      <c r="P1586" s="1" t="s">
        <v>69</v>
      </c>
      <c r="Q1586" s="1" t="s">
        <v>77</v>
      </c>
      <c r="R1586" s="24" t="s">
        <v>468</v>
      </c>
      <c r="S1586" s="45">
        <v>116700</v>
      </c>
      <c r="V1586" s="165" t="str">
        <f>IFERROR(IF(U1586-T1586 &lt;= 0, "", U1586-T1586), "")</f>
        <v/>
      </c>
      <c r="W1586" s="162" t="s">
        <v>333</v>
      </c>
      <c r="X1586" s="1" t="s">
        <v>1968</v>
      </c>
      <c r="Y1586" s="162">
        <v>14909</v>
      </c>
      <c r="Z1586" s="269">
        <v>265.26</v>
      </c>
      <c r="AA1586" s="169">
        <f>Tabela13[[#This Row],[VALOR/UN]]*Tabela13[[#This Row],[QUAN]]</f>
        <v>265.26</v>
      </c>
      <c r="AB1586" s="251" t="str">
        <f>IFERROR(Tabela13[[#This Row],[TOTAL]]/Tabela13[[#This Row],[Km Rodado]],"")</f>
        <v/>
      </c>
    </row>
    <row r="1587" spans="1:28" hidden="1">
      <c r="A1587" s="30" t="s">
        <v>2005</v>
      </c>
      <c r="B1587" s="30" t="s">
        <v>1677</v>
      </c>
      <c r="C1587" s="30" t="s">
        <v>1197</v>
      </c>
      <c r="D1587" s="53">
        <v>45587</v>
      </c>
      <c r="F1587" s="7" t="s">
        <v>257</v>
      </c>
      <c r="G1587" s="1" t="s">
        <v>58</v>
      </c>
      <c r="H1587" s="1" t="s">
        <v>1268</v>
      </c>
      <c r="I1587" s="351" t="s">
        <v>96</v>
      </c>
      <c r="J1587" s="162">
        <v>1</v>
      </c>
      <c r="K1587" s="1">
        <v>15</v>
      </c>
      <c r="L1587" s="1" t="s">
        <v>22</v>
      </c>
      <c r="M1587" s="1" t="s">
        <v>75</v>
      </c>
      <c r="N1587" s="153" t="s">
        <v>1881</v>
      </c>
      <c r="O1587" s="1" t="s">
        <v>2008</v>
      </c>
      <c r="P1587" s="1" t="s">
        <v>69</v>
      </c>
      <c r="Q1587" s="1" t="s">
        <v>77</v>
      </c>
      <c r="R1587" s="24" t="s">
        <v>468</v>
      </c>
      <c r="S1587" s="45">
        <v>116700</v>
      </c>
      <c r="V1587" s="165" t="str">
        <f>IFERROR(IF(U1587-T1587 &lt;= 0, "", U1587-T1587), "")</f>
        <v/>
      </c>
      <c r="W1587" s="162" t="s">
        <v>333</v>
      </c>
      <c r="X1587" s="1" t="s">
        <v>1968</v>
      </c>
      <c r="Y1587" s="162">
        <v>14909</v>
      </c>
      <c r="Z1587" s="269">
        <v>265.26</v>
      </c>
      <c r="AA1587" s="169">
        <f>Tabela13[[#This Row],[VALOR/UN]]*Tabela13[[#This Row],[QUAN]]</f>
        <v>265.26</v>
      </c>
      <c r="AB1587" s="251" t="str">
        <f>IFERROR(Tabela13[[#This Row],[TOTAL]]/Tabela13[[#This Row],[Km Rodado]],"")</f>
        <v/>
      </c>
    </row>
    <row r="1588" spans="1:28">
      <c r="A1588" s="30">
        <v>2224</v>
      </c>
      <c r="B1588" s="30" t="s">
        <v>2002</v>
      </c>
      <c r="C1588" s="30" t="s">
        <v>1197</v>
      </c>
      <c r="D1588" s="53">
        <v>45587</v>
      </c>
      <c r="F1588" s="7" t="s">
        <v>257</v>
      </c>
      <c r="G1588" s="1" t="s">
        <v>58</v>
      </c>
      <c r="H1588" s="1" t="s">
        <v>1268</v>
      </c>
      <c r="I1588" s="351" t="s">
        <v>109</v>
      </c>
      <c r="J1588" s="162">
        <v>1</v>
      </c>
      <c r="K1588" s="1">
        <v>15</v>
      </c>
      <c r="L1588" s="1" t="s">
        <v>22</v>
      </c>
      <c r="M1588" s="1" t="s">
        <v>623</v>
      </c>
      <c r="N1588" s="153" t="s">
        <v>1881</v>
      </c>
      <c r="O1588" s="1" t="s">
        <v>2008</v>
      </c>
      <c r="P1588" s="1" t="s">
        <v>69</v>
      </c>
      <c r="Q1588" s="1" t="s">
        <v>102</v>
      </c>
      <c r="R1588" s="158" t="s">
        <v>2058</v>
      </c>
      <c r="S1588" s="45">
        <v>75785</v>
      </c>
      <c r="V1588" s="165" t="str">
        <f>IFERROR(IF(U1588-T1588 &lt;= 0, "", U1588-T1588), "")</f>
        <v/>
      </c>
      <c r="W1588" s="162" t="s">
        <v>333</v>
      </c>
      <c r="X1588" s="1" t="s">
        <v>1968</v>
      </c>
      <c r="Y1588" s="162">
        <v>15196</v>
      </c>
      <c r="Z1588" s="269">
        <v>249.9</v>
      </c>
      <c r="AA1588" s="169">
        <f>Tabela13[[#This Row],[VALOR/UN]]*Tabela13[[#This Row],[QUAN]]</f>
        <v>249.9</v>
      </c>
      <c r="AB1588" s="251" t="str">
        <f>IFERROR(Tabela13[[#This Row],[TOTAL]]/Tabela13[[#This Row],[Km Rodado]],"")</f>
        <v/>
      </c>
    </row>
    <row r="1589" spans="1:28">
      <c r="A1589" s="30">
        <v>2225</v>
      </c>
      <c r="B1589" s="30" t="s">
        <v>1935</v>
      </c>
      <c r="C1589" s="30" t="s">
        <v>1197</v>
      </c>
      <c r="D1589" s="53">
        <v>45587</v>
      </c>
      <c r="F1589" s="7" t="s">
        <v>257</v>
      </c>
      <c r="G1589" s="1" t="s">
        <v>58</v>
      </c>
      <c r="H1589" s="1" t="s">
        <v>1268</v>
      </c>
      <c r="I1589" s="351" t="s">
        <v>109</v>
      </c>
      <c r="J1589" s="162">
        <v>1</v>
      </c>
      <c r="K1589" s="1">
        <v>15</v>
      </c>
      <c r="L1589" s="1" t="s">
        <v>22</v>
      </c>
      <c r="M1589" s="1" t="s">
        <v>623</v>
      </c>
      <c r="N1589" s="153" t="s">
        <v>1881</v>
      </c>
      <c r="O1589" s="1" t="s">
        <v>2008</v>
      </c>
      <c r="P1589" s="1" t="s">
        <v>69</v>
      </c>
      <c r="Q1589" s="1" t="s">
        <v>102</v>
      </c>
      <c r="R1589" s="158" t="s">
        <v>2058</v>
      </c>
      <c r="S1589" s="45">
        <v>75785</v>
      </c>
      <c r="V1589" s="165" t="str">
        <f>IFERROR(IF(U1589-T1589 &lt;= 0, "", U1589-T1589), "")</f>
        <v/>
      </c>
      <c r="W1589" s="162" t="s">
        <v>333</v>
      </c>
      <c r="X1589" s="1" t="s">
        <v>1968</v>
      </c>
      <c r="Y1589" s="162">
        <v>15196</v>
      </c>
      <c r="Z1589" s="269">
        <v>249.9</v>
      </c>
      <c r="AA1589" s="169">
        <f>Tabela13[[#This Row],[VALOR/UN]]*Tabela13[[#This Row],[QUAN]]</f>
        <v>249.9</v>
      </c>
      <c r="AB1589" s="251" t="str">
        <f>IFERROR(Tabela13[[#This Row],[TOTAL]]/Tabela13[[#This Row],[Km Rodado]],"")</f>
        <v/>
      </c>
    </row>
    <row r="1590" spans="1:28" hidden="1">
      <c r="A1590" s="30">
        <v>2113</v>
      </c>
      <c r="B1590" s="30" t="s">
        <v>1337</v>
      </c>
      <c r="C1590" s="30" t="s">
        <v>1197</v>
      </c>
      <c r="D1590" s="53">
        <v>45587</v>
      </c>
      <c r="E1590" s="53">
        <v>45587</v>
      </c>
      <c r="F1590" s="7" t="s">
        <v>257</v>
      </c>
      <c r="G1590" s="1" t="s">
        <v>58</v>
      </c>
      <c r="H1590" s="1" t="s">
        <v>1268</v>
      </c>
      <c r="I1590" s="351" t="s">
        <v>80</v>
      </c>
      <c r="J1590" s="162">
        <v>1</v>
      </c>
      <c r="K1590" s="1" t="s">
        <v>39</v>
      </c>
      <c r="L1590" s="1" t="s">
        <v>594</v>
      </c>
      <c r="M1590" s="1" t="s">
        <v>595</v>
      </c>
      <c r="N1590" s="1" t="s">
        <v>684</v>
      </c>
      <c r="O1590" s="1" t="s">
        <v>1585</v>
      </c>
      <c r="P1590" s="1" t="s">
        <v>62</v>
      </c>
      <c r="Q1590" s="1" t="s">
        <v>1470</v>
      </c>
      <c r="R1590" s="24" t="s">
        <v>1476</v>
      </c>
      <c r="S1590" s="45">
        <v>81304</v>
      </c>
      <c r="T1590" s="45">
        <v>81304</v>
      </c>
      <c r="V1590" s="165" t="str">
        <f>IFERROR(IF(U1590-T1590 &lt;= 0, "", U1590-T1590), "")</f>
        <v/>
      </c>
      <c r="W1590" s="162" t="s">
        <v>333</v>
      </c>
      <c r="X1590" s="1" t="s">
        <v>599</v>
      </c>
      <c r="Y1590" s="162">
        <v>61790</v>
      </c>
      <c r="Z1590" s="269">
        <v>510</v>
      </c>
      <c r="AA1590" s="169">
        <f>Tabela13[[#This Row],[VALOR/UN]]*Tabela13[[#This Row],[QUAN]]</f>
        <v>510</v>
      </c>
      <c r="AB1590" s="251" t="str">
        <f>IFERROR(Tabela13[[#This Row],[TOTAL]]/Tabela13[[#This Row],[Km Rodado]],"")</f>
        <v/>
      </c>
    </row>
    <row r="1591" spans="1:28" hidden="1">
      <c r="A1591" s="30">
        <v>265</v>
      </c>
      <c r="B1591" s="30" t="s">
        <v>989</v>
      </c>
      <c r="C1591" s="30" t="s">
        <v>1197</v>
      </c>
      <c r="D1591" s="53">
        <v>45587</v>
      </c>
      <c r="E1591" s="53">
        <v>45587</v>
      </c>
      <c r="F1591" s="7" t="s">
        <v>257</v>
      </c>
      <c r="G1591" s="1" t="s">
        <v>58</v>
      </c>
      <c r="H1591" s="1" t="s">
        <v>1268</v>
      </c>
      <c r="I1591" s="351" t="s">
        <v>80</v>
      </c>
      <c r="J1591" s="162">
        <v>1</v>
      </c>
      <c r="K1591" s="1" t="s">
        <v>39</v>
      </c>
      <c r="L1591" s="1" t="s">
        <v>594</v>
      </c>
      <c r="M1591" s="1" t="s">
        <v>595</v>
      </c>
      <c r="N1591" s="1" t="s">
        <v>684</v>
      </c>
      <c r="O1591" s="1" t="s">
        <v>1585</v>
      </c>
      <c r="P1591" s="1" t="s">
        <v>62</v>
      </c>
      <c r="Q1591" s="1" t="s">
        <v>1470</v>
      </c>
      <c r="R1591" s="24" t="s">
        <v>1476</v>
      </c>
      <c r="S1591" s="45">
        <v>81304</v>
      </c>
      <c r="T1591" s="45">
        <v>81304</v>
      </c>
      <c r="V1591" s="165" t="str">
        <f>IFERROR(IF(U1591-T1591 &lt;= 0, "", U1591-T1591), "")</f>
        <v/>
      </c>
      <c r="W1591" s="162" t="s">
        <v>333</v>
      </c>
      <c r="X1591" s="1" t="s">
        <v>599</v>
      </c>
      <c r="Y1591" s="162">
        <v>61790</v>
      </c>
      <c r="Z1591" s="269">
        <v>510</v>
      </c>
      <c r="AA1591" s="169">
        <f>Tabela13[[#This Row],[VALOR/UN]]*Tabela13[[#This Row],[QUAN]]</f>
        <v>510</v>
      </c>
      <c r="AB1591" s="251" t="str">
        <f>IFERROR(Tabela13[[#This Row],[TOTAL]]/Tabela13[[#This Row],[Km Rodado]],"")</f>
        <v/>
      </c>
    </row>
    <row r="1592" spans="1:28" hidden="1">
      <c r="A1592" s="30">
        <v>165</v>
      </c>
      <c r="B1592" s="30" t="s">
        <v>1300</v>
      </c>
      <c r="C1592" s="30" t="s">
        <v>1197</v>
      </c>
      <c r="D1592" s="53">
        <v>45587</v>
      </c>
      <c r="E1592" s="53">
        <v>45587</v>
      </c>
      <c r="F1592" s="7" t="s">
        <v>257</v>
      </c>
      <c r="G1592" s="1" t="s">
        <v>58</v>
      </c>
      <c r="H1592" s="1" t="s">
        <v>1268</v>
      </c>
      <c r="I1592" s="351" t="s">
        <v>80</v>
      </c>
      <c r="J1592" s="162">
        <v>1</v>
      </c>
      <c r="K1592" s="1" t="s">
        <v>39</v>
      </c>
      <c r="L1592" s="1" t="s">
        <v>594</v>
      </c>
      <c r="M1592" s="1" t="s">
        <v>595</v>
      </c>
      <c r="N1592" s="1" t="s">
        <v>684</v>
      </c>
      <c r="O1592" s="1" t="s">
        <v>1585</v>
      </c>
      <c r="P1592" s="1" t="s">
        <v>62</v>
      </c>
      <c r="Q1592" s="1" t="s">
        <v>1470</v>
      </c>
      <c r="R1592" s="24" t="s">
        <v>1476</v>
      </c>
      <c r="S1592" s="45">
        <v>81304</v>
      </c>
      <c r="T1592" s="45">
        <v>81304</v>
      </c>
      <c r="V1592" s="165" t="str">
        <f>IFERROR(IF(U1592-T1592 &lt;= 0, "", U1592-T1592), "")</f>
        <v/>
      </c>
      <c r="W1592" s="162" t="s">
        <v>333</v>
      </c>
      <c r="X1592" s="1" t="s">
        <v>599</v>
      </c>
      <c r="Y1592" s="162" t="s">
        <v>2026</v>
      </c>
      <c r="Z1592" s="269">
        <v>550</v>
      </c>
      <c r="AA1592" s="169">
        <f>Tabela13[[#This Row],[VALOR/UN]]*Tabela13[[#This Row],[QUAN]]</f>
        <v>550</v>
      </c>
      <c r="AB1592" s="251" t="str">
        <f>IFERROR(Tabela13[[#This Row],[TOTAL]]/Tabela13[[#This Row],[Km Rodado]],"")</f>
        <v/>
      </c>
    </row>
    <row r="1593" spans="1:28" hidden="1">
      <c r="A1593" s="30" t="s">
        <v>2059</v>
      </c>
      <c r="B1593" s="30" t="s">
        <v>886</v>
      </c>
      <c r="C1593" s="30" t="s">
        <v>1197</v>
      </c>
      <c r="D1593" s="53">
        <v>45587</v>
      </c>
      <c r="E1593" s="53">
        <v>45587</v>
      </c>
      <c r="F1593" s="7" t="s">
        <v>257</v>
      </c>
      <c r="G1593" s="1" t="s">
        <v>58</v>
      </c>
      <c r="H1593" s="1" t="s">
        <v>1268</v>
      </c>
      <c r="I1593" s="351" t="s">
        <v>80</v>
      </c>
      <c r="J1593" s="162">
        <v>1</v>
      </c>
      <c r="K1593" s="1" t="s">
        <v>39</v>
      </c>
      <c r="L1593" s="1" t="s">
        <v>594</v>
      </c>
      <c r="M1593" s="1" t="s">
        <v>595</v>
      </c>
      <c r="N1593" s="1" t="s">
        <v>684</v>
      </c>
      <c r="O1593" s="1" t="s">
        <v>1585</v>
      </c>
      <c r="P1593" s="1" t="s">
        <v>62</v>
      </c>
      <c r="Q1593" s="1" t="s">
        <v>1470</v>
      </c>
      <c r="R1593" s="24" t="s">
        <v>1476</v>
      </c>
      <c r="S1593" s="45">
        <v>81304</v>
      </c>
      <c r="T1593" s="45">
        <v>81304</v>
      </c>
      <c r="V1593" s="165" t="str">
        <f>IFERROR(IF(U1593-T1593 &lt;= 0, "", U1593-T1593), "")</f>
        <v/>
      </c>
      <c r="W1593" s="162" t="s">
        <v>333</v>
      </c>
      <c r="X1593" s="1" t="s">
        <v>58</v>
      </c>
      <c r="Y1593" s="258" t="s">
        <v>151</v>
      </c>
      <c r="Z1593" s="169">
        <v>0</v>
      </c>
      <c r="AA1593" s="169">
        <f>Tabela13[[#This Row],[VALOR/UN]]*Tabela13[[#This Row],[QUAN]]</f>
        <v>0</v>
      </c>
      <c r="AB1593" s="251" t="str">
        <f>IFERROR(Tabela13[[#This Row],[TOTAL]]/Tabela13[[#This Row],[Km Rodado]],"")</f>
        <v/>
      </c>
    </row>
    <row r="1594" spans="1:28" hidden="1">
      <c r="A1594" s="30">
        <v>2221</v>
      </c>
      <c r="B1594" s="30" t="s">
        <v>1313</v>
      </c>
      <c r="C1594" s="186" t="s">
        <v>1197</v>
      </c>
      <c r="D1594" s="53">
        <v>45588</v>
      </c>
      <c r="F1594" s="7" t="s">
        <v>257</v>
      </c>
      <c r="G1594" s="1" t="s">
        <v>58</v>
      </c>
      <c r="H1594" s="1" t="s">
        <v>14</v>
      </c>
      <c r="I1594" s="353" t="s">
        <v>1740</v>
      </c>
      <c r="J1594" s="162">
        <v>1</v>
      </c>
      <c r="K1594" s="1">
        <v>16</v>
      </c>
      <c r="L1594" s="1" t="s">
        <v>22</v>
      </c>
      <c r="M1594" s="1" t="s">
        <v>60</v>
      </c>
      <c r="N1594" s="1" t="s">
        <v>1235</v>
      </c>
      <c r="O1594" s="1" t="s">
        <v>1236</v>
      </c>
      <c r="P1594" s="1" t="s">
        <v>69</v>
      </c>
      <c r="Q1594" s="1" t="s">
        <v>1008</v>
      </c>
      <c r="R1594" s="24" t="s">
        <v>558</v>
      </c>
      <c r="S1594" s="45">
        <v>153854</v>
      </c>
      <c r="V1594" s="165" t="str">
        <f>IFERROR(IF(U1594-T1594 &lt;= 0, "", U1594-T1594), "")</f>
        <v/>
      </c>
      <c r="W1594" s="162" t="s">
        <v>333</v>
      </c>
      <c r="X1594" s="1" t="s">
        <v>155</v>
      </c>
      <c r="Y1594" s="162">
        <v>2868</v>
      </c>
      <c r="Z1594" s="269">
        <v>546.51</v>
      </c>
      <c r="AA1594" s="169">
        <f>Tabela13[[#This Row],[VALOR/UN]]*Tabela13[[#This Row],[QUAN]]</f>
        <v>546.51</v>
      </c>
      <c r="AB1594" s="251" t="str">
        <f>IFERROR(Tabela13[[#This Row],[TOTAL]]/Tabela13[[#This Row],[Km Rodado]],"")</f>
        <v/>
      </c>
    </row>
    <row r="1595" spans="1:28" hidden="1">
      <c r="A1595" s="30">
        <v>2222</v>
      </c>
      <c r="B1595" s="30" t="s">
        <v>1313</v>
      </c>
      <c r="C1595" s="186" t="s">
        <v>1197</v>
      </c>
      <c r="D1595" s="53">
        <v>45588</v>
      </c>
      <c r="F1595" s="7" t="s">
        <v>257</v>
      </c>
      <c r="G1595" s="1" t="s">
        <v>58</v>
      </c>
      <c r="H1595" s="1" t="s">
        <v>14</v>
      </c>
      <c r="I1595" s="353" t="s">
        <v>1740</v>
      </c>
      <c r="J1595" s="162">
        <v>1</v>
      </c>
      <c r="K1595" s="1">
        <v>16</v>
      </c>
      <c r="L1595" s="1" t="s">
        <v>22</v>
      </c>
      <c r="M1595" s="1" t="s">
        <v>60</v>
      </c>
      <c r="N1595" s="1" t="s">
        <v>1235</v>
      </c>
      <c r="O1595" s="1" t="s">
        <v>1236</v>
      </c>
      <c r="P1595" s="1" t="s">
        <v>69</v>
      </c>
      <c r="Q1595" s="1" t="s">
        <v>1008</v>
      </c>
      <c r="R1595" s="24" t="s">
        <v>558</v>
      </c>
      <c r="S1595" s="45">
        <v>153854</v>
      </c>
      <c r="V1595" s="165" t="str">
        <f>IFERROR(IF(U1595-T1595 &lt;= 0, "", U1595-T1595), "")</f>
        <v/>
      </c>
      <c r="W1595" s="162" t="s">
        <v>333</v>
      </c>
      <c r="X1595" s="1" t="s">
        <v>155</v>
      </c>
      <c r="Y1595" s="162">
        <v>2868</v>
      </c>
      <c r="Z1595" s="269">
        <v>546.51</v>
      </c>
      <c r="AA1595" s="169">
        <f>Tabela13[[#This Row],[VALOR/UN]]*Tabela13[[#This Row],[QUAN]]</f>
        <v>546.51</v>
      </c>
      <c r="AB1595" s="251" t="str">
        <f>IFERROR(Tabela13[[#This Row],[TOTAL]]/Tabela13[[#This Row],[Km Rodado]],"")</f>
        <v/>
      </c>
    </row>
    <row r="1596" spans="1:28" hidden="1">
      <c r="A1596" s="30">
        <v>2217</v>
      </c>
      <c r="B1596" s="30" t="s">
        <v>1313</v>
      </c>
      <c r="C1596" s="30" t="s">
        <v>1197</v>
      </c>
      <c r="D1596" s="53">
        <v>45588</v>
      </c>
      <c r="F1596" s="7" t="s">
        <v>257</v>
      </c>
      <c r="G1596" s="1" t="s">
        <v>58</v>
      </c>
      <c r="H1596" s="1" t="s">
        <v>14</v>
      </c>
      <c r="I1596" s="353" t="s">
        <v>1740</v>
      </c>
      <c r="J1596" s="162">
        <v>1</v>
      </c>
      <c r="K1596" s="1">
        <v>16</v>
      </c>
      <c r="L1596" s="1" t="s">
        <v>22</v>
      </c>
      <c r="M1596" s="1" t="s">
        <v>60</v>
      </c>
      <c r="N1596" s="1" t="s">
        <v>1235</v>
      </c>
      <c r="O1596" s="1" t="s">
        <v>1236</v>
      </c>
      <c r="P1596" s="1" t="s">
        <v>69</v>
      </c>
      <c r="Q1596" s="1" t="s">
        <v>1008</v>
      </c>
      <c r="R1596" s="24" t="s">
        <v>308</v>
      </c>
      <c r="S1596" s="45">
        <v>193387</v>
      </c>
      <c r="V1596" s="165" t="str">
        <f>IFERROR(IF(U1596-T1596 &lt;= 0, "", U1596-T1596), "")</f>
        <v/>
      </c>
      <c r="W1596" s="162" t="s">
        <v>333</v>
      </c>
      <c r="X1596" s="1" t="s">
        <v>155</v>
      </c>
      <c r="Y1596" s="162">
        <v>2868</v>
      </c>
      <c r="Z1596" s="269">
        <v>546.51</v>
      </c>
      <c r="AA1596" s="169">
        <f>Tabela13[[#This Row],[VALOR/UN]]*Tabela13[[#This Row],[QUAN]]</f>
        <v>546.51</v>
      </c>
      <c r="AB1596" s="251" t="str">
        <f>IFERROR(Tabela13[[#This Row],[TOTAL]]/Tabela13[[#This Row],[Km Rodado]],"")</f>
        <v/>
      </c>
    </row>
    <row r="1597" spans="1:28" hidden="1">
      <c r="A1597" s="30">
        <v>2218</v>
      </c>
      <c r="B1597" s="30" t="s">
        <v>1313</v>
      </c>
      <c r="C1597" s="30" t="s">
        <v>1197</v>
      </c>
      <c r="D1597" s="53">
        <v>45588</v>
      </c>
      <c r="F1597" s="7" t="s">
        <v>257</v>
      </c>
      <c r="G1597" s="1" t="s">
        <v>58</v>
      </c>
      <c r="H1597" s="1" t="s">
        <v>14</v>
      </c>
      <c r="I1597" s="353" t="s">
        <v>1740</v>
      </c>
      <c r="J1597" s="162">
        <v>1</v>
      </c>
      <c r="K1597" s="1">
        <v>16</v>
      </c>
      <c r="L1597" s="1" t="s">
        <v>22</v>
      </c>
      <c r="M1597" s="1" t="s">
        <v>60</v>
      </c>
      <c r="N1597" s="1" t="s">
        <v>1235</v>
      </c>
      <c r="O1597" s="1" t="s">
        <v>1236</v>
      </c>
      <c r="P1597" s="1" t="s">
        <v>69</v>
      </c>
      <c r="Q1597" s="1" t="s">
        <v>1008</v>
      </c>
      <c r="R1597" s="24" t="s">
        <v>308</v>
      </c>
      <c r="S1597" s="45">
        <v>193387</v>
      </c>
      <c r="V1597" s="165" t="str">
        <f>IFERROR(IF(U1597-T1597 &lt;= 0, "", U1597-T1597), "")</f>
        <v/>
      </c>
      <c r="W1597" s="162" t="s">
        <v>333</v>
      </c>
      <c r="X1597" s="1" t="s">
        <v>155</v>
      </c>
      <c r="Y1597" s="162">
        <v>2868</v>
      </c>
      <c r="Z1597" s="269">
        <v>546.51</v>
      </c>
      <c r="AA1597" s="169">
        <f>Tabela13[[#This Row],[VALOR/UN]]*Tabela13[[#This Row],[QUAN]]</f>
        <v>546.51</v>
      </c>
      <c r="AB1597" s="251" t="str">
        <f>IFERROR(Tabela13[[#This Row],[TOTAL]]/Tabela13[[#This Row],[Km Rodado]],"")</f>
        <v/>
      </c>
    </row>
    <row r="1598" spans="1:28" hidden="1">
      <c r="A1598" s="30">
        <v>2219</v>
      </c>
      <c r="B1598" s="30" t="s">
        <v>1313</v>
      </c>
      <c r="C1598" s="30" t="s">
        <v>1197</v>
      </c>
      <c r="D1598" s="53">
        <v>45588</v>
      </c>
      <c r="F1598" s="7" t="s">
        <v>257</v>
      </c>
      <c r="G1598" s="1" t="s">
        <v>58</v>
      </c>
      <c r="H1598" s="1" t="s">
        <v>14</v>
      </c>
      <c r="I1598" s="353" t="s">
        <v>1740</v>
      </c>
      <c r="J1598" s="162">
        <v>1</v>
      </c>
      <c r="K1598" s="1">
        <v>16</v>
      </c>
      <c r="L1598" s="1" t="s">
        <v>24</v>
      </c>
      <c r="M1598" s="1" t="s">
        <v>60</v>
      </c>
      <c r="N1598" s="1" t="s">
        <v>1235</v>
      </c>
      <c r="O1598" s="1" t="s">
        <v>1236</v>
      </c>
      <c r="P1598" s="1" t="s">
        <v>69</v>
      </c>
      <c r="Q1598" s="1" t="s">
        <v>1008</v>
      </c>
      <c r="R1598" s="24" t="s">
        <v>308</v>
      </c>
      <c r="S1598" s="45">
        <v>193387</v>
      </c>
      <c r="V1598" s="165" t="str">
        <f>IFERROR(IF(U1598-T1598 &lt;= 0, "", U1598-T1598), "")</f>
        <v/>
      </c>
      <c r="W1598" s="162" t="s">
        <v>333</v>
      </c>
      <c r="X1598" s="1" t="s">
        <v>155</v>
      </c>
      <c r="Y1598" s="162">
        <v>2868</v>
      </c>
      <c r="Z1598" s="269">
        <v>546.51</v>
      </c>
      <c r="AA1598" s="169">
        <f>Tabela13[[#This Row],[VALOR/UN]]*Tabela13[[#This Row],[QUAN]]</f>
        <v>546.51</v>
      </c>
      <c r="AB1598" s="251" t="str">
        <f>IFERROR(Tabela13[[#This Row],[TOTAL]]/Tabela13[[#This Row],[Km Rodado]],"")</f>
        <v/>
      </c>
    </row>
    <row r="1599" spans="1:28" hidden="1">
      <c r="A1599" s="30">
        <v>2220</v>
      </c>
      <c r="B1599" s="30" t="s">
        <v>1313</v>
      </c>
      <c r="C1599" s="30" t="s">
        <v>1197</v>
      </c>
      <c r="D1599" s="53">
        <v>45588</v>
      </c>
      <c r="F1599" s="7" t="s">
        <v>257</v>
      </c>
      <c r="G1599" s="1" t="s">
        <v>58</v>
      </c>
      <c r="H1599" s="1" t="s">
        <v>14</v>
      </c>
      <c r="I1599" s="353" t="s">
        <v>1740</v>
      </c>
      <c r="J1599" s="162">
        <v>1</v>
      </c>
      <c r="K1599" s="1">
        <v>16</v>
      </c>
      <c r="L1599" s="1" t="s">
        <v>24</v>
      </c>
      <c r="M1599" s="1" t="s">
        <v>60</v>
      </c>
      <c r="N1599" s="1" t="s">
        <v>1235</v>
      </c>
      <c r="O1599" s="1" t="s">
        <v>1236</v>
      </c>
      <c r="P1599" s="1" t="s">
        <v>69</v>
      </c>
      <c r="Q1599" s="1" t="s">
        <v>1008</v>
      </c>
      <c r="R1599" s="24" t="s">
        <v>308</v>
      </c>
      <c r="S1599" s="45">
        <v>193387</v>
      </c>
      <c r="V1599" s="165" t="str">
        <f>IFERROR(IF(U1599-T1599 &lt;= 0, "", U1599-T1599), "")</f>
        <v/>
      </c>
      <c r="W1599" s="162" t="s">
        <v>333</v>
      </c>
      <c r="X1599" s="1" t="s">
        <v>155</v>
      </c>
      <c r="Y1599" s="162">
        <v>2868</v>
      </c>
      <c r="Z1599" s="269">
        <v>546.51</v>
      </c>
      <c r="AA1599" s="169">
        <f>Tabela13[[#This Row],[VALOR/UN]]*Tabela13[[#This Row],[QUAN]]</f>
        <v>546.51</v>
      </c>
      <c r="AB1599" s="251" t="str">
        <f>IFERROR(Tabela13[[#This Row],[TOTAL]]/Tabela13[[#This Row],[Km Rodado]],"")</f>
        <v/>
      </c>
    </row>
    <row r="1600" spans="1:28" hidden="1">
      <c r="A1600" s="30" t="s">
        <v>2060</v>
      </c>
      <c r="B1600" s="30" t="s">
        <v>1313</v>
      </c>
      <c r="C1600" s="30" t="s">
        <v>1197</v>
      </c>
      <c r="D1600" s="53">
        <v>45588</v>
      </c>
      <c r="F1600" s="7" t="s">
        <v>257</v>
      </c>
      <c r="G1600" s="1" t="s">
        <v>58</v>
      </c>
      <c r="H1600" s="1" t="s">
        <v>1444</v>
      </c>
      <c r="I1600" s="351" t="s">
        <v>159</v>
      </c>
      <c r="J1600" s="162">
        <v>1</v>
      </c>
      <c r="K1600" s="1">
        <v>16</v>
      </c>
      <c r="L1600" s="1" t="s">
        <v>22</v>
      </c>
      <c r="M1600" s="1" t="s">
        <v>60</v>
      </c>
      <c r="N1600" s="153" t="s">
        <v>1235</v>
      </c>
      <c r="O1600" s="1" t="s">
        <v>1236</v>
      </c>
      <c r="P1600" s="1" t="s">
        <v>69</v>
      </c>
      <c r="Q1600" s="1" t="s">
        <v>1008</v>
      </c>
      <c r="R1600" s="24" t="s">
        <v>529</v>
      </c>
      <c r="S1600" s="45">
        <v>96000</v>
      </c>
      <c r="V1600" s="165" t="str">
        <f>IFERROR(IF(U1600-T1600 &lt;= 0, "", U1600-T1600), "")</f>
        <v/>
      </c>
      <c r="W1600" s="162" t="s">
        <v>333</v>
      </c>
      <c r="X1600" s="1" t="s">
        <v>155</v>
      </c>
      <c r="Y1600" s="162">
        <v>2868</v>
      </c>
      <c r="Z1600" s="269">
        <v>546.51</v>
      </c>
      <c r="AA1600" s="169">
        <f>Tabela13[[#This Row],[VALOR/UN]]*Tabela13[[#This Row],[QUAN]]</f>
        <v>546.51</v>
      </c>
      <c r="AB1600" s="251" t="str">
        <f>IFERROR(Tabela13[[#This Row],[TOTAL]]/Tabela13[[#This Row],[Km Rodado]],"")</f>
        <v/>
      </c>
    </row>
    <row r="1601" spans="1:28" hidden="1">
      <c r="A1601" s="30">
        <v>2207</v>
      </c>
      <c r="B1601" s="30" t="s">
        <v>1313</v>
      </c>
      <c r="C1601" s="30" t="s">
        <v>1197</v>
      </c>
      <c r="D1601" s="53">
        <v>45588</v>
      </c>
      <c r="F1601" s="7" t="s">
        <v>257</v>
      </c>
      <c r="G1601" s="1" t="s">
        <v>58</v>
      </c>
      <c r="H1601" s="1" t="s">
        <v>1444</v>
      </c>
      <c r="I1601" s="351" t="s">
        <v>159</v>
      </c>
      <c r="J1601" s="162">
        <v>1</v>
      </c>
      <c r="K1601" s="1">
        <v>16</v>
      </c>
      <c r="L1601" s="1" t="s">
        <v>22</v>
      </c>
      <c r="M1601" s="1" t="s">
        <v>60</v>
      </c>
      <c r="N1601" s="153" t="s">
        <v>1235</v>
      </c>
      <c r="O1601" s="1" t="s">
        <v>1236</v>
      </c>
      <c r="P1601" s="1" t="s">
        <v>69</v>
      </c>
      <c r="Q1601" s="1" t="s">
        <v>1008</v>
      </c>
      <c r="R1601" s="24" t="s">
        <v>529</v>
      </c>
      <c r="S1601" s="45">
        <v>96000</v>
      </c>
      <c r="V1601" s="165" t="str">
        <f>IFERROR(IF(U1601-T1601 &lt;= 0, "", U1601-T1601), "")</f>
        <v/>
      </c>
      <c r="W1601" s="162" t="s">
        <v>333</v>
      </c>
      <c r="X1601" s="1" t="s">
        <v>155</v>
      </c>
      <c r="Y1601" s="162">
        <v>2868</v>
      </c>
      <c r="Z1601" s="269">
        <v>546.51</v>
      </c>
      <c r="AA1601" s="169">
        <f>Tabela13[[#This Row],[VALOR/UN]]*Tabela13[[#This Row],[QUAN]]</f>
        <v>546.51</v>
      </c>
      <c r="AB1601" s="251" t="str">
        <f>IFERROR(Tabela13[[#This Row],[TOTAL]]/Tabela13[[#This Row],[Km Rodado]],"")</f>
        <v/>
      </c>
    </row>
    <row r="1602" spans="1:28" hidden="1">
      <c r="A1602" s="30">
        <v>2208</v>
      </c>
      <c r="B1602" s="30" t="s">
        <v>1313</v>
      </c>
      <c r="C1602" s="30" t="s">
        <v>1197</v>
      </c>
      <c r="D1602" s="53">
        <v>45588</v>
      </c>
      <c r="F1602" s="7" t="s">
        <v>257</v>
      </c>
      <c r="G1602" s="1" t="s">
        <v>58</v>
      </c>
      <c r="H1602" s="1" t="s">
        <v>1444</v>
      </c>
      <c r="I1602" s="351" t="s">
        <v>159</v>
      </c>
      <c r="J1602" s="162">
        <v>1</v>
      </c>
      <c r="K1602" s="1">
        <v>16</v>
      </c>
      <c r="L1602" s="1" t="s">
        <v>24</v>
      </c>
      <c r="M1602" s="1" t="s">
        <v>60</v>
      </c>
      <c r="N1602" s="153" t="s">
        <v>1235</v>
      </c>
      <c r="O1602" s="1" t="s">
        <v>1236</v>
      </c>
      <c r="P1602" s="1" t="s">
        <v>69</v>
      </c>
      <c r="Q1602" s="1" t="s">
        <v>1008</v>
      </c>
      <c r="R1602" s="24" t="s">
        <v>529</v>
      </c>
      <c r="S1602" s="45">
        <v>96000</v>
      </c>
      <c r="V1602" s="165" t="str">
        <f>IFERROR(IF(U1602-T1602 &lt;= 0, "", U1602-T1602), "")</f>
        <v/>
      </c>
      <c r="W1602" s="162" t="s">
        <v>333</v>
      </c>
      <c r="X1602" s="1" t="s">
        <v>155</v>
      </c>
      <c r="Y1602" s="162">
        <v>2868</v>
      </c>
      <c r="Z1602" s="269">
        <v>546.51</v>
      </c>
      <c r="AA1602" s="169">
        <f>Tabela13[[#This Row],[VALOR/UN]]*Tabela13[[#This Row],[QUAN]]</f>
        <v>546.51</v>
      </c>
      <c r="AB1602" s="251" t="str">
        <f>IFERROR(Tabela13[[#This Row],[TOTAL]]/Tabela13[[#This Row],[Km Rodado]],"")</f>
        <v/>
      </c>
    </row>
    <row r="1603" spans="1:28" hidden="1">
      <c r="A1603" s="30">
        <v>2209</v>
      </c>
      <c r="B1603" s="30" t="s">
        <v>1313</v>
      </c>
      <c r="C1603" s="30" t="s">
        <v>1197</v>
      </c>
      <c r="D1603" s="53">
        <v>45588</v>
      </c>
      <c r="F1603" s="7" t="s">
        <v>257</v>
      </c>
      <c r="G1603" s="1" t="s">
        <v>58</v>
      </c>
      <c r="H1603" s="1" t="s">
        <v>1444</v>
      </c>
      <c r="I1603" s="351" t="s">
        <v>159</v>
      </c>
      <c r="J1603" s="162">
        <v>1</v>
      </c>
      <c r="K1603" s="1">
        <v>16</v>
      </c>
      <c r="L1603" s="1" t="s">
        <v>24</v>
      </c>
      <c r="M1603" s="1" t="s">
        <v>60</v>
      </c>
      <c r="N1603" s="153" t="s">
        <v>1235</v>
      </c>
      <c r="O1603" s="1" t="s">
        <v>1236</v>
      </c>
      <c r="P1603" s="1" t="s">
        <v>69</v>
      </c>
      <c r="Q1603" s="1" t="s">
        <v>1008</v>
      </c>
      <c r="R1603" s="24" t="s">
        <v>529</v>
      </c>
      <c r="S1603" s="45">
        <v>96000</v>
      </c>
      <c r="V1603" s="165" t="str">
        <f>IFERROR(IF(U1603-T1603 &lt;= 0, "", U1603-T1603), "")</f>
        <v/>
      </c>
      <c r="W1603" s="162" t="s">
        <v>333</v>
      </c>
      <c r="X1603" s="1" t="s">
        <v>155</v>
      </c>
      <c r="Y1603" s="162">
        <v>2868</v>
      </c>
      <c r="Z1603" s="269">
        <v>546.51</v>
      </c>
      <c r="AA1603" s="169">
        <f>Tabela13[[#This Row],[VALOR/UN]]*Tabela13[[#This Row],[QUAN]]</f>
        <v>546.51</v>
      </c>
      <c r="AB1603" s="251" t="str">
        <f>IFERROR(Tabela13[[#This Row],[TOTAL]]/Tabela13[[#This Row],[Km Rodado]],"")</f>
        <v/>
      </c>
    </row>
    <row r="1604" spans="1:28" hidden="1">
      <c r="A1604" s="189">
        <v>2210</v>
      </c>
      <c r="B1604" s="189" t="s">
        <v>1313</v>
      </c>
      <c r="C1604" s="189" t="s">
        <v>1197</v>
      </c>
      <c r="D1604" s="190">
        <v>45588</v>
      </c>
      <c r="E1604" s="190"/>
      <c r="F1604" s="191" t="s">
        <v>257</v>
      </c>
      <c r="G1604" s="159" t="s">
        <v>58</v>
      </c>
      <c r="H1604" s="159" t="s">
        <v>1268</v>
      </c>
      <c r="I1604" s="353" t="s">
        <v>83</v>
      </c>
      <c r="J1604" s="159">
        <v>1</v>
      </c>
      <c r="K1604" s="159">
        <v>16</v>
      </c>
      <c r="L1604" s="159" t="s">
        <v>24</v>
      </c>
      <c r="M1604" s="1" t="s">
        <v>60</v>
      </c>
      <c r="N1604" s="159" t="s">
        <v>1235</v>
      </c>
      <c r="O1604" s="159" t="s">
        <v>1236</v>
      </c>
      <c r="P1604" s="159" t="s">
        <v>69</v>
      </c>
      <c r="Q1604" s="159" t="s">
        <v>1008</v>
      </c>
      <c r="R1604" s="24" t="s">
        <v>1093</v>
      </c>
      <c r="S1604" s="184">
        <v>123777</v>
      </c>
      <c r="T1604" s="184"/>
      <c r="U1604" s="184"/>
      <c r="V1604" s="192" t="str">
        <f>IFERROR(IF(U1604-T1604 &lt;= 0, "", U1604-T1604), "")</f>
        <v/>
      </c>
      <c r="W1604" s="159" t="s">
        <v>333</v>
      </c>
      <c r="X1604" s="1" t="s">
        <v>155</v>
      </c>
      <c r="Y1604" s="162">
        <v>2868</v>
      </c>
      <c r="Z1604" s="271">
        <v>546.51</v>
      </c>
      <c r="AA1604" s="229">
        <f>Tabela13[[#This Row],[VALOR/UN]]*Tabela13[[#This Row],[QUAN]]</f>
        <v>546.51</v>
      </c>
      <c r="AB1604" s="253" t="str">
        <f>IFERROR(Tabela13[[#This Row],[TOTAL]]/Tabela13[[#This Row],[Km Rodado]],"")</f>
        <v/>
      </c>
    </row>
    <row r="1605" spans="1:28" hidden="1">
      <c r="A1605" s="202" t="s">
        <v>2061</v>
      </c>
      <c r="B1605" s="30" t="s">
        <v>1873</v>
      </c>
      <c r="C1605" s="30" t="s">
        <v>1197</v>
      </c>
      <c r="D1605" s="53">
        <v>45588</v>
      </c>
      <c r="F1605" s="7" t="s">
        <v>257</v>
      </c>
      <c r="G1605" s="1" t="s">
        <v>58</v>
      </c>
      <c r="H1605" s="1" t="s">
        <v>1268</v>
      </c>
      <c r="I1605" s="351" t="s">
        <v>104</v>
      </c>
      <c r="J1605" s="162">
        <v>1</v>
      </c>
      <c r="K1605" s="1">
        <v>15</v>
      </c>
      <c r="L1605" s="1" t="s">
        <v>24</v>
      </c>
      <c r="M1605" s="1" t="s">
        <v>75</v>
      </c>
      <c r="N1605" s="153" t="s">
        <v>1881</v>
      </c>
      <c r="O1605" s="1" t="s">
        <v>2008</v>
      </c>
      <c r="P1605" s="1" t="s">
        <v>69</v>
      </c>
      <c r="Q1605" s="1" t="s">
        <v>77</v>
      </c>
      <c r="R1605" s="24" t="s">
        <v>574</v>
      </c>
      <c r="S1605" s="45">
        <v>150100</v>
      </c>
      <c r="V1605" s="165" t="str">
        <f>IFERROR(IF(U1605-T1605 &lt;= 0, "", U1605-T1605), "")</f>
        <v/>
      </c>
      <c r="W1605" s="162" t="s">
        <v>333</v>
      </c>
      <c r="X1605" s="1" t="s">
        <v>1968</v>
      </c>
      <c r="Y1605" s="162">
        <v>15339</v>
      </c>
      <c r="Z1605" s="269">
        <v>265.60000000000002</v>
      </c>
      <c r="AA1605" s="169">
        <f>Tabela13[[#This Row],[VALOR/UN]]*Tabela13[[#This Row],[QUAN]]</f>
        <v>265.60000000000002</v>
      </c>
      <c r="AB1605" s="251" t="str">
        <f>IFERROR(Tabela13[[#This Row],[TOTAL]]/Tabela13[[#This Row],[Km Rodado]],"")</f>
        <v/>
      </c>
    </row>
    <row r="1606" spans="1:28" hidden="1">
      <c r="A1606" s="202">
        <v>2251</v>
      </c>
      <c r="B1606" s="30" t="s">
        <v>1873</v>
      </c>
      <c r="C1606" s="30" t="s">
        <v>1197</v>
      </c>
      <c r="D1606" s="53">
        <v>45588</v>
      </c>
      <c r="F1606" s="7" t="s">
        <v>257</v>
      </c>
      <c r="G1606" s="1" t="s">
        <v>58</v>
      </c>
      <c r="H1606" s="1" t="s">
        <v>1268</v>
      </c>
      <c r="I1606" s="351" t="s">
        <v>104</v>
      </c>
      <c r="J1606" s="162">
        <v>1</v>
      </c>
      <c r="K1606" s="1">
        <v>15</v>
      </c>
      <c r="L1606" s="1" t="s">
        <v>24</v>
      </c>
      <c r="M1606" s="1" t="s">
        <v>75</v>
      </c>
      <c r="N1606" s="153" t="s">
        <v>1881</v>
      </c>
      <c r="O1606" s="1" t="s">
        <v>2008</v>
      </c>
      <c r="P1606" s="1" t="s">
        <v>69</v>
      </c>
      <c r="Q1606" s="1" t="s">
        <v>77</v>
      </c>
      <c r="R1606" s="24" t="s">
        <v>574</v>
      </c>
      <c r="S1606" s="45">
        <v>150100</v>
      </c>
      <c r="V1606" s="165" t="str">
        <f>IFERROR(IF(U1606-T1606 &lt;= 0, "", U1606-T1606), "")</f>
        <v/>
      </c>
      <c r="W1606" s="162" t="s">
        <v>333</v>
      </c>
      <c r="X1606" s="1" t="s">
        <v>1968</v>
      </c>
      <c r="Y1606" s="162">
        <v>15339</v>
      </c>
      <c r="Z1606" s="269">
        <v>265.60000000000002</v>
      </c>
      <c r="AA1606" s="169">
        <f>Tabela13[[#This Row],[VALOR/UN]]*Tabela13[[#This Row],[QUAN]]</f>
        <v>265.60000000000002</v>
      </c>
      <c r="AB1606" s="251" t="str">
        <f>IFERROR(Tabela13[[#This Row],[TOTAL]]/Tabela13[[#This Row],[Km Rodado]],"")</f>
        <v/>
      </c>
    </row>
    <row r="1607" spans="1:28" hidden="1">
      <c r="A1607" s="202">
        <v>2260</v>
      </c>
      <c r="B1607" s="30" t="s">
        <v>1894</v>
      </c>
      <c r="C1607" s="30" t="s">
        <v>1197</v>
      </c>
      <c r="D1607" s="53">
        <v>45588</v>
      </c>
      <c r="E1607" s="53">
        <v>45589</v>
      </c>
      <c r="F1607" s="7" t="s">
        <v>257</v>
      </c>
      <c r="G1607" s="1" t="s">
        <v>58</v>
      </c>
      <c r="H1607" s="1" t="s">
        <v>1268</v>
      </c>
      <c r="I1607" s="351" t="s">
        <v>104</v>
      </c>
      <c r="J1607" s="162">
        <v>1</v>
      </c>
      <c r="K1607" s="1">
        <v>15</v>
      </c>
      <c r="L1607" s="1" t="s">
        <v>22</v>
      </c>
      <c r="M1607" s="1" t="s">
        <v>75</v>
      </c>
      <c r="N1607" s="153" t="s">
        <v>1881</v>
      </c>
      <c r="O1607" s="1" t="s">
        <v>2008</v>
      </c>
      <c r="P1607" s="1" t="s">
        <v>69</v>
      </c>
      <c r="Q1607" s="1" t="s">
        <v>77</v>
      </c>
      <c r="R1607" s="24" t="s">
        <v>824</v>
      </c>
      <c r="S1607" s="45">
        <v>142465</v>
      </c>
      <c r="T1607" s="45">
        <v>143327</v>
      </c>
      <c r="V1607" s="165" t="str">
        <f>IFERROR(IF(U1607-T1610 &lt;= 0, "", U1607-T1610), "")</f>
        <v/>
      </c>
      <c r="W1607" s="162" t="s">
        <v>333</v>
      </c>
      <c r="X1607" s="1" t="s">
        <v>1968</v>
      </c>
      <c r="Y1607" s="162">
        <v>15339</v>
      </c>
      <c r="Z1607" s="269">
        <v>265.60000000000002</v>
      </c>
      <c r="AA1607" s="169">
        <f>Tabela13[[#This Row],[VALOR/UN]]*Tabela13[[#This Row],[QUAN]]</f>
        <v>265.60000000000002</v>
      </c>
      <c r="AB1607" s="251" t="str">
        <f>IFERROR(Tabela13[[#This Row],[TOTAL]]/Tabela13[[#This Row],[Km Rodado]],"")</f>
        <v/>
      </c>
    </row>
    <row r="1608" spans="1:28" hidden="1">
      <c r="A1608" s="202">
        <v>2261</v>
      </c>
      <c r="B1608" s="30" t="s">
        <v>1873</v>
      </c>
      <c r="C1608" s="30" t="s">
        <v>1197</v>
      </c>
      <c r="D1608" s="53">
        <v>45588</v>
      </c>
      <c r="E1608" s="53">
        <v>45589</v>
      </c>
      <c r="F1608" s="7" t="s">
        <v>257</v>
      </c>
      <c r="G1608" s="1" t="s">
        <v>58</v>
      </c>
      <c r="H1608" s="1" t="s">
        <v>1268</v>
      </c>
      <c r="I1608" s="351" t="s">
        <v>104</v>
      </c>
      <c r="J1608" s="162">
        <v>1</v>
      </c>
      <c r="K1608" s="1">
        <v>15</v>
      </c>
      <c r="L1608" s="1" t="s">
        <v>22</v>
      </c>
      <c r="M1608" s="1" t="s">
        <v>75</v>
      </c>
      <c r="N1608" s="153" t="s">
        <v>1881</v>
      </c>
      <c r="O1608" s="1" t="s">
        <v>2008</v>
      </c>
      <c r="P1608" s="1" t="s">
        <v>69</v>
      </c>
      <c r="Q1608" s="1" t="s">
        <v>77</v>
      </c>
      <c r="R1608" s="24" t="s">
        <v>824</v>
      </c>
      <c r="S1608" s="45">
        <v>142465</v>
      </c>
      <c r="T1608" s="45">
        <v>143327</v>
      </c>
      <c r="V1608" s="165" t="str">
        <f>IFERROR(IF(U1608-T1608 &lt;= 0, "", U1608-T1608), "")</f>
        <v/>
      </c>
      <c r="W1608" s="162" t="s">
        <v>333</v>
      </c>
      <c r="X1608" s="1" t="s">
        <v>1968</v>
      </c>
      <c r="Y1608" s="162">
        <v>15339</v>
      </c>
      <c r="Z1608" s="269">
        <v>265.60000000000002</v>
      </c>
      <c r="AA1608" s="169">
        <f>Tabela13[[#This Row],[VALOR/UN]]*Tabela13[[#This Row],[QUAN]]</f>
        <v>265.60000000000002</v>
      </c>
      <c r="AB1608" s="251" t="str">
        <f>IFERROR(Tabela13[[#This Row],[TOTAL]]/Tabela13[[#This Row],[Km Rodado]],"")</f>
        <v/>
      </c>
    </row>
    <row r="1609" spans="1:28" hidden="1">
      <c r="A1609" s="202">
        <v>2262</v>
      </c>
      <c r="B1609" s="30" t="s">
        <v>1873</v>
      </c>
      <c r="C1609" s="30" t="s">
        <v>1197</v>
      </c>
      <c r="D1609" s="53">
        <v>45588</v>
      </c>
      <c r="E1609" s="53">
        <v>45589</v>
      </c>
      <c r="F1609" s="7" t="s">
        <v>257</v>
      </c>
      <c r="G1609" s="1" t="s">
        <v>58</v>
      </c>
      <c r="H1609" s="1" t="s">
        <v>1268</v>
      </c>
      <c r="I1609" s="351" t="s">
        <v>104</v>
      </c>
      <c r="J1609" s="162">
        <v>1</v>
      </c>
      <c r="K1609" s="1">
        <v>15</v>
      </c>
      <c r="L1609" s="1" t="s">
        <v>24</v>
      </c>
      <c r="M1609" s="1" t="s">
        <v>75</v>
      </c>
      <c r="N1609" s="153" t="s">
        <v>1881</v>
      </c>
      <c r="O1609" s="1" t="s">
        <v>2008</v>
      </c>
      <c r="P1609" s="1" t="s">
        <v>69</v>
      </c>
      <c r="Q1609" s="1" t="s">
        <v>77</v>
      </c>
      <c r="R1609" s="24" t="s">
        <v>824</v>
      </c>
      <c r="S1609" s="45">
        <v>142465</v>
      </c>
      <c r="T1609" s="45">
        <v>143327</v>
      </c>
      <c r="V1609" s="165" t="str">
        <f>IFERROR(IF(U1609-T1609 &lt;= 0, "", U1609-T1609), "")</f>
        <v/>
      </c>
      <c r="W1609" s="162" t="s">
        <v>333</v>
      </c>
      <c r="X1609" s="1" t="s">
        <v>1968</v>
      </c>
      <c r="Y1609" s="162">
        <v>15339</v>
      </c>
      <c r="Z1609" s="269">
        <v>265.60000000000002</v>
      </c>
      <c r="AA1609" s="169">
        <f>Tabela13[[#This Row],[VALOR/UN]]*Tabela13[[#This Row],[QUAN]]</f>
        <v>265.60000000000002</v>
      </c>
      <c r="AB1609" s="251" t="str">
        <f>IFERROR(Tabela13[[#This Row],[TOTAL]]/Tabela13[[#This Row],[Km Rodado]],"")</f>
        <v/>
      </c>
    </row>
    <row r="1610" spans="1:28" hidden="1">
      <c r="A1610" s="202">
        <v>2263</v>
      </c>
      <c r="B1610" s="30" t="s">
        <v>1677</v>
      </c>
      <c r="C1610" s="30" t="s">
        <v>1197</v>
      </c>
      <c r="D1610" s="53">
        <v>45588</v>
      </c>
      <c r="E1610" s="53">
        <v>45589</v>
      </c>
      <c r="F1610" s="7" t="s">
        <v>257</v>
      </c>
      <c r="G1610" s="1" t="s">
        <v>58</v>
      </c>
      <c r="H1610" s="1" t="s">
        <v>1268</v>
      </c>
      <c r="I1610" s="351" t="s">
        <v>104</v>
      </c>
      <c r="J1610" s="162">
        <v>1</v>
      </c>
      <c r="K1610" s="1">
        <v>15</v>
      </c>
      <c r="L1610" s="1" t="s">
        <v>24</v>
      </c>
      <c r="M1610" s="1" t="s">
        <v>75</v>
      </c>
      <c r="N1610" s="153" t="s">
        <v>1881</v>
      </c>
      <c r="O1610" s="1" t="s">
        <v>2008</v>
      </c>
      <c r="P1610" s="1" t="s">
        <v>69</v>
      </c>
      <c r="Q1610" s="1" t="s">
        <v>77</v>
      </c>
      <c r="R1610" s="24" t="s">
        <v>824</v>
      </c>
      <c r="S1610" s="45">
        <v>142465</v>
      </c>
      <c r="T1610" s="45">
        <v>143327</v>
      </c>
      <c r="V1610" s="165" t="str">
        <f>IFERROR(IF(U1610-#REF! &lt;= 0, "", U1610-#REF!), "")</f>
        <v/>
      </c>
      <c r="W1610" s="162" t="s">
        <v>333</v>
      </c>
      <c r="X1610" s="1" t="s">
        <v>1968</v>
      </c>
      <c r="Y1610" s="162">
        <v>15339</v>
      </c>
      <c r="Z1610" s="269">
        <v>265.60000000000002</v>
      </c>
      <c r="AA1610" s="169">
        <f>Tabela13[[#This Row],[VALOR/UN]]*Tabela13[[#This Row],[QUAN]]</f>
        <v>265.60000000000002</v>
      </c>
      <c r="AB1610" s="251" t="str">
        <f>IFERROR(Tabela13[[#This Row],[TOTAL]]/Tabela13[[#This Row],[Km Rodado]],"")</f>
        <v/>
      </c>
    </row>
    <row r="1611" spans="1:28" hidden="1">
      <c r="A1611" s="202">
        <v>2252</v>
      </c>
      <c r="B1611" s="30" t="s">
        <v>1873</v>
      </c>
      <c r="C1611" s="30" t="s">
        <v>1197</v>
      </c>
      <c r="D1611" s="53">
        <v>45588</v>
      </c>
      <c r="F1611" s="7" t="s">
        <v>257</v>
      </c>
      <c r="G1611" s="1" t="s">
        <v>58</v>
      </c>
      <c r="H1611" s="1" t="s">
        <v>1444</v>
      </c>
      <c r="I1611" s="351" t="s">
        <v>111</v>
      </c>
      <c r="J1611" s="162">
        <v>1</v>
      </c>
      <c r="K1611" s="1">
        <v>15</v>
      </c>
      <c r="L1611" s="1" t="s">
        <v>22</v>
      </c>
      <c r="M1611" s="1" t="s">
        <v>75</v>
      </c>
      <c r="N1611" s="153" t="s">
        <v>1881</v>
      </c>
      <c r="O1611" s="1" t="s">
        <v>2008</v>
      </c>
      <c r="P1611" s="1" t="s">
        <v>69</v>
      </c>
      <c r="Q1611" s="1" t="s">
        <v>77</v>
      </c>
      <c r="R1611" s="24" t="s">
        <v>2062</v>
      </c>
      <c r="S1611" s="45">
        <v>43361</v>
      </c>
      <c r="V1611" s="165" t="str">
        <f>IFERROR(IF(U1611-T1611 &lt;= 0, "", U1611-T1611), "")</f>
        <v/>
      </c>
      <c r="W1611" s="162" t="s">
        <v>333</v>
      </c>
      <c r="X1611" s="1" t="s">
        <v>1968</v>
      </c>
      <c r="Y1611" s="162">
        <v>15339</v>
      </c>
      <c r="Z1611" s="269">
        <v>265.60000000000002</v>
      </c>
      <c r="AA1611" s="169">
        <f>Tabela13[[#This Row],[VALOR/UN]]*Tabela13[[#This Row],[QUAN]]</f>
        <v>265.60000000000002</v>
      </c>
      <c r="AB1611" s="251" t="str">
        <f>IFERROR(Tabela13[[#This Row],[TOTAL]]/Tabela13[[#This Row],[Km Rodado]],"")</f>
        <v/>
      </c>
    </row>
    <row r="1612" spans="1:28" hidden="1">
      <c r="A1612" s="202">
        <v>2253</v>
      </c>
      <c r="B1612" s="30" t="s">
        <v>1894</v>
      </c>
      <c r="C1612" s="30" t="s">
        <v>1197</v>
      </c>
      <c r="D1612" s="53">
        <v>45588</v>
      </c>
      <c r="F1612" s="7" t="s">
        <v>257</v>
      </c>
      <c r="G1612" s="1" t="s">
        <v>58</v>
      </c>
      <c r="H1612" s="1" t="s">
        <v>1444</v>
      </c>
      <c r="I1612" s="351" t="s">
        <v>111</v>
      </c>
      <c r="J1612" s="162">
        <v>1</v>
      </c>
      <c r="K1612" s="1">
        <v>15</v>
      </c>
      <c r="L1612" s="1" t="s">
        <v>22</v>
      </c>
      <c r="M1612" s="1" t="s">
        <v>75</v>
      </c>
      <c r="N1612" s="153" t="s">
        <v>1881</v>
      </c>
      <c r="O1612" s="1" t="s">
        <v>2008</v>
      </c>
      <c r="P1612" s="1" t="s">
        <v>69</v>
      </c>
      <c r="Q1612" s="1" t="s">
        <v>77</v>
      </c>
      <c r="R1612" s="24" t="s">
        <v>2062</v>
      </c>
      <c r="S1612" s="45">
        <v>43361</v>
      </c>
      <c r="V1612" s="165" t="str">
        <f>IFERROR(IF(U1612-T1612 &lt;= 0, "", U1612-T1612), "")</f>
        <v/>
      </c>
      <c r="W1612" s="162" t="s">
        <v>333</v>
      </c>
      <c r="X1612" s="1" t="s">
        <v>1968</v>
      </c>
      <c r="Y1612" s="162">
        <v>15339</v>
      </c>
      <c r="Z1612" s="269">
        <v>265.60000000000002</v>
      </c>
      <c r="AA1612" s="169">
        <f>Tabela13[[#This Row],[VALOR/UN]]*Tabela13[[#This Row],[QUAN]]</f>
        <v>265.60000000000002</v>
      </c>
      <c r="AB1612" s="251" t="str">
        <f>IFERROR(Tabela13[[#This Row],[TOTAL]]/Tabela13[[#This Row],[Km Rodado]],"")</f>
        <v/>
      </c>
    </row>
    <row r="1613" spans="1:28" hidden="1">
      <c r="A1613" s="202">
        <v>2254</v>
      </c>
      <c r="B1613" s="30" t="s">
        <v>1873</v>
      </c>
      <c r="C1613" s="30" t="s">
        <v>1197</v>
      </c>
      <c r="D1613" s="53">
        <v>45588</v>
      </c>
      <c r="F1613" s="7" t="s">
        <v>257</v>
      </c>
      <c r="G1613" s="1" t="s">
        <v>58</v>
      </c>
      <c r="H1613" s="1" t="s">
        <v>1444</v>
      </c>
      <c r="I1613" s="351" t="s">
        <v>111</v>
      </c>
      <c r="J1613" s="162">
        <v>1</v>
      </c>
      <c r="K1613" s="1">
        <v>15</v>
      </c>
      <c r="L1613" s="1" t="s">
        <v>24</v>
      </c>
      <c r="M1613" s="1" t="s">
        <v>75</v>
      </c>
      <c r="N1613" s="153" t="s">
        <v>1881</v>
      </c>
      <c r="O1613" s="1" t="s">
        <v>2008</v>
      </c>
      <c r="P1613" s="1" t="s">
        <v>69</v>
      </c>
      <c r="Q1613" s="1" t="s">
        <v>77</v>
      </c>
      <c r="R1613" s="24" t="s">
        <v>2062</v>
      </c>
      <c r="S1613" s="45">
        <v>43361</v>
      </c>
      <c r="V1613" s="165" t="str">
        <f>IFERROR(IF(U1613-T1613 &lt;= 0, "", U1613-T1613), "")</f>
        <v/>
      </c>
      <c r="W1613" s="162" t="s">
        <v>333</v>
      </c>
      <c r="X1613" s="1" t="s">
        <v>1968</v>
      </c>
      <c r="Y1613" s="162">
        <v>15339</v>
      </c>
      <c r="Z1613" s="269">
        <v>265.60000000000002</v>
      </c>
      <c r="AA1613" s="169">
        <f>Tabela13[[#This Row],[VALOR/UN]]*Tabela13[[#This Row],[QUAN]]</f>
        <v>265.60000000000002</v>
      </c>
      <c r="AB1613" s="251" t="str">
        <f>IFERROR(Tabela13[[#This Row],[TOTAL]]/Tabela13[[#This Row],[Km Rodado]],"")</f>
        <v/>
      </c>
    </row>
    <row r="1614" spans="1:28" hidden="1">
      <c r="A1614" s="202">
        <v>2255</v>
      </c>
      <c r="B1614" s="30" t="s">
        <v>1873</v>
      </c>
      <c r="C1614" s="30" t="s">
        <v>1197</v>
      </c>
      <c r="D1614" s="53">
        <v>45588</v>
      </c>
      <c r="F1614" s="7" t="s">
        <v>257</v>
      </c>
      <c r="G1614" s="1" t="s">
        <v>58</v>
      </c>
      <c r="H1614" s="1" t="s">
        <v>1444</v>
      </c>
      <c r="I1614" s="351" t="s">
        <v>111</v>
      </c>
      <c r="J1614" s="162">
        <v>1</v>
      </c>
      <c r="K1614" s="1">
        <v>15</v>
      </c>
      <c r="L1614" s="1" t="s">
        <v>24</v>
      </c>
      <c r="M1614" s="1" t="s">
        <v>75</v>
      </c>
      <c r="N1614" s="153" t="s">
        <v>1881</v>
      </c>
      <c r="O1614" s="1" t="s">
        <v>2008</v>
      </c>
      <c r="P1614" s="1" t="s">
        <v>69</v>
      </c>
      <c r="Q1614" s="1" t="s">
        <v>77</v>
      </c>
      <c r="R1614" s="24" t="s">
        <v>2062</v>
      </c>
      <c r="S1614" s="45">
        <v>43361</v>
      </c>
      <c r="V1614" s="165" t="str">
        <f>IFERROR(IF(U1614-T1614 &lt;= 0, "", U1614-T1614), "")</f>
        <v/>
      </c>
      <c r="W1614" s="162" t="s">
        <v>333</v>
      </c>
      <c r="X1614" s="1" t="s">
        <v>1968</v>
      </c>
      <c r="Y1614" s="162">
        <v>15339</v>
      </c>
      <c r="Z1614" s="269">
        <v>265.60000000000002</v>
      </c>
      <c r="AA1614" s="169">
        <f>Tabela13[[#This Row],[VALOR/UN]]*Tabela13[[#This Row],[QUAN]]</f>
        <v>265.60000000000002</v>
      </c>
      <c r="AB1614" s="251" t="str">
        <f>IFERROR(Tabela13[[#This Row],[TOTAL]]/Tabela13[[#This Row],[Km Rodado]],"")</f>
        <v/>
      </c>
    </row>
    <row r="1615" spans="1:28" hidden="1">
      <c r="A1615" s="202" t="s">
        <v>2063</v>
      </c>
      <c r="B1615" s="30" t="s">
        <v>1873</v>
      </c>
      <c r="C1615" s="30" t="s">
        <v>1197</v>
      </c>
      <c r="D1615" s="53">
        <v>45588</v>
      </c>
      <c r="E1615" s="53">
        <v>45594</v>
      </c>
      <c r="F1615" s="7" t="s">
        <v>257</v>
      </c>
      <c r="G1615" s="1" t="s">
        <v>58</v>
      </c>
      <c r="H1615" s="1" t="s">
        <v>1268</v>
      </c>
      <c r="I1615" s="351" t="s">
        <v>107</v>
      </c>
      <c r="J1615" s="162">
        <v>1</v>
      </c>
      <c r="K1615" s="1">
        <v>15</v>
      </c>
      <c r="L1615" s="1" t="s">
        <v>22</v>
      </c>
      <c r="M1615" s="1" t="s">
        <v>75</v>
      </c>
      <c r="N1615" s="153" t="s">
        <v>1881</v>
      </c>
      <c r="O1615" s="1" t="s">
        <v>2008</v>
      </c>
      <c r="P1615" s="1" t="s">
        <v>69</v>
      </c>
      <c r="Q1615" s="1" t="s">
        <v>77</v>
      </c>
      <c r="R1615" s="24" t="s">
        <v>1253</v>
      </c>
      <c r="S1615" s="45">
        <v>104772</v>
      </c>
      <c r="T1615" s="45">
        <v>105675</v>
      </c>
      <c r="V1615" s="165" t="str">
        <f>IFERROR(IF(U1615-T1615 &lt;= 0, "", U1615-T1615), "")</f>
        <v/>
      </c>
      <c r="W1615" s="162" t="s">
        <v>333</v>
      </c>
      <c r="X1615" s="1" t="s">
        <v>1968</v>
      </c>
      <c r="Y1615" s="162">
        <v>15339</v>
      </c>
      <c r="Z1615" s="269">
        <v>265.60000000000002</v>
      </c>
      <c r="AA1615" s="169">
        <f>Tabela13[[#This Row],[VALOR/UN]]*Tabela13[[#This Row],[QUAN]]</f>
        <v>265.60000000000002</v>
      </c>
      <c r="AB1615" s="251" t="str">
        <f>IFERROR(Tabela13[[#This Row],[TOTAL]]/Tabela13[[#This Row],[Km Rodado]],"")</f>
        <v/>
      </c>
    </row>
    <row r="1616" spans="1:28" hidden="1">
      <c r="A1616" s="202">
        <v>2265</v>
      </c>
      <c r="B1616" s="30" t="s">
        <v>1894</v>
      </c>
      <c r="C1616" s="30" t="s">
        <v>1197</v>
      </c>
      <c r="D1616" s="53">
        <v>45588</v>
      </c>
      <c r="E1616" s="53">
        <v>45594</v>
      </c>
      <c r="F1616" s="7" t="s">
        <v>257</v>
      </c>
      <c r="G1616" s="1" t="s">
        <v>58</v>
      </c>
      <c r="H1616" s="1" t="s">
        <v>1268</v>
      </c>
      <c r="I1616" s="351" t="s">
        <v>107</v>
      </c>
      <c r="J1616" s="162">
        <v>1</v>
      </c>
      <c r="K1616" s="1">
        <v>15</v>
      </c>
      <c r="L1616" s="1" t="s">
        <v>22</v>
      </c>
      <c r="M1616" s="1" t="s">
        <v>75</v>
      </c>
      <c r="N1616" s="153" t="s">
        <v>1881</v>
      </c>
      <c r="O1616" s="1" t="s">
        <v>2008</v>
      </c>
      <c r="P1616" s="1" t="s">
        <v>69</v>
      </c>
      <c r="Q1616" s="1" t="s">
        <v>77</v>
      </c>
      <c r="R1616" s="24" t="s">
        <v>1253</v>
      </c>
      <c r="S1616" s="45">
        <v>104772</v>
      </c>
      <c r="T1616" s="45">
        <v>105675</v>
      </c>
      <c r="V1616" s="165" t="str">
        <f>IFERROR(IF(U1616-T1616 &lt;= 0, "", U1616-T1616), "")</f>
        <v/>
      </c>
      <c r="W1616" s="162" t="s">
        <v>333</v>
      </c>
      <c r="X1616" s="1" t="s">
        <v>1968</v>
      </c>
      <c r="Y1616" s="162">
        <v>15339</v>
      </c>
      <c r="Z1616" s="269">
        <v>265.60000000000002</v>
      </c>
      <c r="AA1616" s="169">
        <f>Tabela13[[#This Row],[VALOR/UN]]*Tabela13[[#This Row],[QUAN]]</f>
        <v>265.60000000000002</v>
      </c>
      <c r="AB1616" s="251" t="str">
        <f>IFERROR(Tabela13[[#This Row],[TOTAL]]/Tabela13[[#This Row],[Km Rodado]],"")</f>
        <v/>
      </c>
    </row>
    <row r="1617" spans="1:28" hidden="1">
      <c r="A1617" s="202">
        <v>2266</v>
      </c>
      <c r="B1617" s="30" t="s">
        <v>1873</v>
      </c>
      <c r="C1617" s="30" t="s">
        <v>1197</v>
      </c>
      <c r="D1617" s="53">
        <v>45588</v>
      </c>
      <c r="E1617" s="53">
        <v>45594</v>
      </c>
      <c r="F1617" s="7" t="s">
        <v>257</v>
      </c>
      <c r="G1617" s="1" t="s">
        <v>58</v>
      </c>
      <c r="H1617" s="1" t="s">
        <v>1268</v>
      </c>
      <c r="I1617" s="351" t="s">
        <v>107</v>
      </c>
      <c r="J1617" s="162">
        <v>1</v>
      </c>
      <c r="K1617" s="1">
        <v>15</v>
      </c>
      <c r="L1617" s="1" t="s">
        <v>24</v>
      </c>
      <c r="M1617" s="1" t="s">
        <v>75</v>
      </c>
      <c r="N1617" s="153" t="s">
        <v>1881</v>
      </c>
      <c r="O1617" s="1" t="s">
        <v>2008</v>
      </c>
      <c r="P1617" s="1" t="s">
        <v>69</v>
      </c>
      <c r="Q1617" s="1" t="s">
        <v>77</v>
      </c>
      <c r="R1617" s="24" t="s">
        <v>1253</v>
      </c>
      <c r="S1617" s="45">
        <v>104772</v>
      </c>
      <c r="T1617" s="45">
        <v>105675</v>
      </c>
      <c r="V1617" s="165" t="str">
        <f>IFERROR(IF(U1617-T1617 &lt;= 0, "", U1617-T1617), "")</f>
        <v/>
      </c>
      <c r="W1617" s="162" t="s">
        <v>333</v>
      </c>
      <c r="X1617" s="1" t="s">
        <v>1968</v>
      </c>
      <c r="Y1617" s="162">
        <v>15339</v>
      </c>
      <c r="Z1617" s="269">
        <v>265.60000000000002</v>
      </c>
      <c r="AA1617" s="169">
        <f>Tabela13[[#This Row],[VALOR/UN]]*Tabela13[[#This Row],[QUAN]]</f>
        <v>265.60000000000002</v>
      </c>
      <c r="AB1617" s="251" t="str">
        <f>IFERROR(Tabela13[[#This Row],[TOTAL]]/Tabela13[[#This Row],[Km Rodado]],"")</f>
        <v/>
      </c>
    </row>
    <row r="1618" spans="1:28" hidden="1">
      <c r="A1618" s="202">
        <v>2267</v>
      </c>
      <c r="B1618" s="30" t="s">
        <v>1894</v>
      </c>
      <c r="C1618" s="30" t="s">
        <v>1197</v>
      </c>
      <c r="D1618" s="53">
        <v>45588</v>
      </c>
      <c r="E1618" s="53">
        <v>45594</v>
      </c>
      <c r="F1618" s="7" t="s">
        <v>257</v>
      </c>
      <c r="G1618" s="1" t="s">
        <v>58</v>
      </c>
      <c r="H1618" s="1" t="s">
        <v>1268</v>
      </c>
      <c r="I1618" s="351" t="s">
        <v>107</v>
      </c>
      <c r="J1618" s="162">
        <v>1</v>
      </c>
      <c r="K1618" s="1">
        <v>15</v>
      </c>
      <c r="L1618" s="1" t="s">
        <v>24</v>
      </c>
      <c r="M1618" s="1" t="s">
        <v>75</v>
      </c>
      <c r="N1618" s="153" t="s">
        <v>1881</v>
      </c>
      <c r="O1618" s="1" t="s">
        <v>2008</v>
      </c>
      <c r="P1618" s="1" t="s">
        <v>69</v>
      </c>
      <c r="Q1618" s="1" t="s">
        <v>77</v>
      </c>
      <c r="R1618" s="24" t="s">
        <v>1253</v>
      </c>
      <c r="S1618" s="45">
        <v>104772</v>
      </c>
      <c r="T1618" s="45">
        <v>105675</v>
      </c>
      <c r="V1618" s="165" t="str">
        <f>IFERROR(IF(U1618-T1618 &lt;= 0, "", U1618-T1618), "")</f>
        <v/>
      </c>
      <c r="W1618" s="162" t="s">
        <v>333</v>
      </c>
      <c r="X1618" s="1" t="s">
        <v>1968</v>
      </c>
      <c r="Y1618" s="162">
        <v>15339</v>
      </c>
      <c r="Z1618" s="269">
        <v>265.60000000000002</v>
      </c>
      <c r="AA1618" s="169">
        <f>Tabela13[[#This Row],[VALOR/UN]]*Tabela13[[#This Row],[QUAN]]</f>
        <v>265.60000000000002</v>
      </c>
      <c r="AB1618" s="251" t="str">
        <f>IFERROR(Tabela13[[#This Row],[TOTAL]]/Tabela13[[#This Row],[Km Rodado]],"")</f>
        <v/>
      </c>
    </row>
    <row r="1619" spans="1:28" hidden="1">
      <c r="A1619" s="202">
        <v>2256</v>
      </c>
      <c r="B1619" s="30" t="s">
        <v>1873</v>
      </c>
      <c r="C1619" s="30" t="s">
        <v>1197</v>
      </c>
      <c r="D1619" s="53">
        <v>45588</v>
      </c>
      <c r="E1619" s="53">
        <v>45589</v>
      </c>
      <c r="F1619" s="7" t="s">
        <v>257</v>
      </c>
      <c r="G1619" s="1" t="s">
        <v>58</v>
      </c>
      <c r="H1619" s="1" t="s">
        <v>1268</v>
      </c>
      <c r="I1619" s="356" t="s">
        <v>1400</v>
      </c>
      <c r="J1619" s="162">
        <v>1</v>
      </c>
      <c r="K1619" s="1">
        <v>15</v>
      </c>
      <c r="L1619" s="1" t="s">
        <v>22</v>
      </c>
      <c r="M1619" s="1" t="s">
        <v>75</v>
      </c>
      <c r="N1619" s="153" t="s">
        <v>1881</v>
      </c>
      <c r="O1619" s="1" t="s">
        <v>2008</v>
      </c>
      <c r="P1619" s="1" t="s">
        <v>69</v>
      </c>
      <c r="Q1619" s="1" t="s">
        <v>77</v>
      </c>
      <c r="R1619" s="206" t="s">
        <v>882</v>
      </c>
      <c r="S1619" s="45">
        <v>130051</v>
      </c>
      <c r="T1619" s="45">
        <v>130698</v>
      </c>
      <c r="V1619" s="165" t="str">
        <f>IFERROR(IF(U1619-T1619 &lt;= 0, "", U1619-T1619), "")</f>
        <v/>
      </c>
      <c r="W1619" s="162" t="s">
        <v>333</v>
      </c>
      <c r="X1619" s="1" t="s">
        <v>1968</v>
      </c>
      <c r="Y1619" s="162">
        <v>15339</v>
      </c>
      <c r="Z1619" s="269">
        <v>265.60000000000002</v>
      </c>
      <c r="AA1619" s="169">
        <f>Tabela13[[#This Row],[VALOR/UN]]*Tabela13[[#This Row],[QUAN]]</f>
        <v>265.60000000000002</v>
      </c>
      <c r="AB1619" s="251" t="str">
        <f>IFERROR(Tabela13[[#This Row],[TOTAL]]/Tabela13[[#This Row],[Km Rodado]],"")</f>
        <v/>
      </c>
    </row>
    <row r="1620" spans="1:28" hidden="1">
      <c r="A1620" s="202">
        <v>2257</v>
      </c>
      <c r="B1620" s="30" t="s">
        <v>1873</v>
      </c>
      <c r="C1620" s="30" t="s">
        <v>1197</v>
      </c>
      <c r="D1620" s="53">
        <v>45588</v>
      </c>
      <c r="E1620" s="53">
        <v>45589</v>
      </c>
      <c r="F1620" s="7" t="s">
        <v>257</v>
      </c>
      <c r="G1620" s="1" t="s">
        <v>58</v>
      </c>
      <c r="H1620" s="1" t="s">
        <v>1268</v>
      </c>
      <c r="I1620" s="356" t="s">
        <v>1400</v>
      </c>
      <c r="J1620" s="162">
        <v>1</v>
      </c>
      <c r="K1620" s="1">
        <v>15</v>
      </c>
      <c r="L1620" s="1" t="s">
        <v>22</v>
      </c>
      <c r="M1620" s="1" t="s">
        <v>75</v>
      </c>
      <c r="N1620" s="153" t="s">
        <v>1881</v>
      </c>
      <c r="O1620" s="1" t="s">
        <v>2008</v>
      </c>
      <c r="P1620" s="1" t="s">
        <v>69</v>
      </c>
      <c r="Q1620" s="1" t="s">
        <v>77</v>
      </c>
      <c r="R1620" s="206" t="s">
        <v>882</v>
      </c>
      <c r="S1620" s="45">
        <v>130051</v>
      </c>
      <c r="T1620" s="45">
        <v>130698</v>
      </c>
      <c r="V1620" s="165" t="str">
        <f>IFERROR(IF(U1620-T1620 &lt;= 0, "", U1620-T1620), "")</f>
        <v/>
      </c>
      <c r="W1620" s="162" t="s">
        <v>333</v>
      </c>
      <c r="X1620" s="1" t="s">
        <v>1968</v>
      </c>
      <c r="Y1620" s="162">
        <v>15339</v>
      </c>
      <c r="Z1620" s="269">
        <v>265.60000000000002</v>
      </c>
      <c r="AA1620" s="169">
        <f>Tabela13[[#This Row],[VALOR/UN]]*Tabela13[[#This Row],[QUAN]]</f>
        <v>265.60000000000002</v>
      </c>
      <c r="AB1620" s="251" t="str">
        <f>IFERROR(Tabela13[[#This Row],[TOTAL]]/Tabela13[[#This Row],[Km Rodado]],"")</f>
        <v/>
      </c>
    </row>
    <row r="1621" spans="1:28" hidden="1">
      <c r="A1621" s="202">
        <v>2258</v>
      </c>
      <c r="B1621" s="30" t="s">
        <v>1894</v>
      </c>
      <c r="C1621" s="30" t="s">
        <v>1197</v>
      </c>
      <c r="D1621" s="53">
        <v>45588</v>
      </c>
      <c r="E1621" s="53">
        <v>45589</v>
      </c>
      <c r="F1621" s="7" t="s">
        <v>257</v>
      </c>
      <c r="G1621" s="1" t="s">
        <v>58</v>
      </c>
      <c r="H1621" s="1" t="s">
        <v>1268</v>
      </c>
      <c r="I1621" s="356" t="s">
        <v>1400</v>
      </c>
      <c r="J1621" s="162">
        <v>1</v>
      </c>
      <c r="K1621" s="1">
        <v>15</v>
      </c>
      <c r="L1621" s="1" t="s">
        <v>24</v>
      </c>
      <c r="M1621" s="1" t="s">
        <v>75</v>
      </c>
      <c r="N1621" s="153" t="s">
        <v>1881</v>
      </c>
      <c r="O1621" s="1" t="s">
        <v>2008</v>
      </c>
      <c r="P1621" s="1" t="s">
        <v>69</v>
      </c>
      <c r="Q1621" s="1" t="s">
        <v>77</v>
      </c>
      <c r="R1621" s="206" t="s">
        <v>882</v>
      </c>
      <c r="S1621" s="45">
        <v>130051</v>
      </c>
      <c r="T1621" s="45">
        <v>130698</v>
      </c>
      <c r="V1621" s="165" t="str">
        <f>IFERROR(IF(U1621-T1621 &lt;= 0, "", U1621-T1621), "")</f>
        <v/>
      </c>
      <c r="W1621" s="162" t="s">
        <v>333</v>
      </c>
      <c r="X1621" s="1" t="s">
        <v>1968</v>
      </c>
      <c r="Y1621" s="162">
        <v>15339</v>
      </c>
      <c r="Z1621" s="269">
        <v>265.60000000000002</v>
      </c>
      <c r="AA1621" s="169">
        <f>Tabela13[[#This Row],[VALOR/UN]]*Tabela13[[#This Row],[QUAN]]</f>
        <v>265.60000000000002</v>
      </c>
      <c r="AB1621" s="251" t="str">
        <f>IFERROR(Tabela13[[#This Row],[TOTAL]]/Tabela13[[#This Row],[Km Rodado]],"")</f>
        <v/>
      </c>
    </row>
    <row r="1622" spans="1:28" hidden="1">
      <c r="A1622" s="202">
        <v>2259</v>
      </c>
      <c r="B1622" s="30" t="s">
        <v>1894</v>
      </c>
      <c r="C1622" s="30" t="s">
        <v>1197</v>
      </c>
      <c r="D1622" s="53">
        <v>45588</v>
      </c>
      <c r="E1622" s="53">
        <v>45589</v>
      </c>
      <c r="F1622" s="7" t="s">
        <v>257</v>
      </c>
      <c r="G1622" s="1" t="s">
        <v>58</v>
      </c>
      <c r="H1622" s="1" t="s">
        <v>1268</v>
      </c>
      <c r="I1622" s="356" t="s">
        <v>1400</v>
      </c>
      <c r="J1622" s="162">
        <v>1</v>
      </c>
      <c r="K1622" s="1">
        <v>15</v>
      </c>
      <c r="L1622" s="1" t="s">
        <v>24</v>
      </c>
      <c r="M1622" s="1" t="s">
        <v>75</v>
      </c>
      <c r="N1622" s="153" t="s">
        <v>1881</v>
      </c>
      <c r="O1622" s="1" t="s">
        <v>2008</v>
      </c>
      <c r="P1622" s="1" t="s">
        <v>69</v>
      </c>
      <c r="Q1622" s="1" t="s">
        <v>77</v>
      </c>
      <c r="R1622" s="206" t="s">
        <v>882</v>
      </c>
      <c r="S1622" s="45">
        <v>130051</v>
      </c>
      <c r="T1622" s="45">
        <v>130698</v>
      </c>
      <c r="V1622" s="165" t="str">
        <f>IFERROR(IF(U1622-T1622 &lt;= 0, "", U1622-T1622), "")</f>
        <v/>
      </c>
      <c r="W1622" s="162" t="s">
        <v>333</v>
      </c>
      <c r="X1622" s="1" t="s">
        <v>1968</v>
      </c>
      <c r="Y1622" s="162">
        <v>15339</v>
      </c>
      <c r="Z1622" s="269">
        <v>265.60000000000002</v>
      </c>
      <c r="AA1622" s="169">
        <f>Tabela13[[#This Row],[VALOR/UN]]*Tabela13[[#This Row],[QUAN]]</f>
        <v>265.60000000000002</v>
      </c>
      <c r="AB1622" s="251" t="str">
        <f>IFERROR(Tabela13[[#This Row],[TOTAL]]/Tabela13[[#This Row],[Km Rodado]],"")</f>
        <v/>
      </c>
    </row>
    <row r="1623" spans="1:28" hidden="1">
      <c r="A1623" s="30">
        <v>2155</v>
      </c>
      <c r="B1623" s="30" t="s">
        <v>1737</v>
      </c>
      <c r="C1623" s="30" t="s">
        <v>1197</v>
      </c>
      <c r="D1623" s="53">
        <v>45589</v>
      </c>
      <c r="F1623" s="7" t="s">
        <v>257</v>
      </c>
      <c r="G1623" s="1" t="s">
        <v>58</v>
      </c>
      <c r="H1623" s="1" t="s">
        <v>1444</v>
      </c>
      <c r="I1623" s="351" t="s">
        <v>111</v>
      </c>
      <c r="J1623" s="162">
        <v>1</v>
      </c>
      <c r="K1623" s="1">
        <v>14</v>
      </c>
      <c r="L1623" s="1" t="s">
        <v>22</v>
      </c>
      <c r="M1623" s="1" t="s">
        <v>84</v>
      </c>
      <c r="N1623" s="1" t="s">
        <v>153</v>
      </c>
      <c r="O1623" s="1" t="s">
        <v>154</v>
      </c>
      <c r="P1623" s="1" t="s">
        <v>69</v>
      </c>
      <c r="Q1623" s="1" t="s">
        <v>87</v>
      </c>
      <c r="R1623" s="24" t="s">
        <v>2064</v>
      </c>
      <c r="S1623" s="45">
        <v>38995</v>
      </c>
      <c r="V1623" s="165" t="str">
        <f>IFERROR(IF(U1623-T1623 &lt;= 0, "", U1623-T1623), "")</f>
        <v/>
      </c>
      <c r="W1623" s="162" t="s">
        <v>333</v>
      </c>
      <c r="X1623" s="1" t="s">
        <v>155</v>
      </c>
      <c r="Y1623" s="162" t="s">
        <v>2006</v>
      </c>
      <c r="Z1623" s="269">
        <v>289.26</v>
      </c>
      <c r="AA1623" s="169">
        <f>Tabela13[[#This Row],[VALOR/UN]]*Tabela13[[#This Row],[QUAN]]</f>
        <v>289.26</v>
      </c>
      <c r="AB1623" s="251" t="str">
        <f>IFERROR(Tabela13[[#This Row],[TOTAL]]/Tabela13[[#This Row],[Km Rodado]],"")</f>
        <v/>
      </c>
    </row>
    <row r="1624" spans="1:28" hidden="1">
      <c r="A1624" s="30">
        <v>2156</v>
      </c>
      <c r="B1624" s="30" t="s">
        <v>1747</v>
      </c>
      <c r="C1624" s="30" t="s">
        <v>1197</v>
      </c>
      <c r="D1624" s="53">
        <v>45589</v>
      </c>
      <c r="F1624" s="7" t="s">
        <v>257</v>
      </c>
      <c r="G1624" s="1" t="s">
        <v>58</v>
      </c>
      <c r="H1624" s="1" t="s">
        <v>1444</v>
      </c>
      <c r="I1624" s="351" t="s">
        <v>111</v>
      </c>
      <c r="J1624" s="162">
        <v>1</v>
      </c>
      <c r="K1624" s="1">
        <v>14</v>
      </c>
      <c r="L1624" s="1" t="s">
        <v>22</v>
      </c>
      <c r="M1624" s="1" t="s">
        <v>84</v>
      </c>
      <c r="N1624" s="1" t="s">
        <v>153</v>
      </c>
      <c r="O1624" s="1" t="s">
        <v>154</v>
      </c>
      <c r="P1624" s="1" t="s">
        <v>69</v>
      </c>
      <c r="Q1624" s="1" t="s">
        <v>87</v>
      </c>
      <c r="R1624" s="24" t="s">
        <v>2064</v>
      </c>
      <c r="S1624" s="45">
        <v>38995</v>
      </c>
      <c r="V1624" s="165" t="str">
        <f>IFERROR(IF(U1624-T1624 &lt;= 0, "", U1624-T1624), "")</f>
        <v/>
      </c>
      <c r="W1624" s="162" t="s">
        <v>333</v>
      </c>
      <c r="X1624" s="1" t="s">
        <v>155</v>
      </c>
      <c r="Y1624" s="162" t="s">
        <v>2006</v>
      </c>
      <c r="Z1624" s="269">
        <v>289.26</v>
      </c>
      <c r="AA1624" s="169">
        <f>Tabela13[[#This Row],[VALOR/UN]]*Tabela13[[#This Row],[QUAN]]</f>
        <v>289.26</v>
      </c>
      <c r="AB1624" s="251" t="str">
        <f>IFERROR(Tabela13[[#This Row],[TOTAL]]/Tabela13[[#This Row],[Km Rodado]],"")</f>
        <v/>
      </c>
    </row>
    <row r="1625" spans="1:28" hidden="1">
      <c r="A1625" s="30">
        <v>2157</v>
      </c>
      <c r="B1625" s="30" t="s">
        <v>1747</v>
      </c>
      <c r="C1625" s="30" t="s">
        <v>1197</v>
      </c>
      <c r="D1625" s="53">
        <v>45589</v>
      </c>
      <c r="F1625" s="7" t="s">
        <v>257</v>
      </c>
      <c r="G1625" s="1" t="s">
        <v>58</v>
      </c>
      <c r="H1625" s="1" t="s">
        <v>1444</v>
      </c>
      <c r="I1625" s="351" t="s">
        <v>111</v>
      </c>
      <c r="J1625" s="162">
        <v>1</v>
      </c>
      <c r="K1625" s="1">
        <v>14</v>
      </c>
      <c r="L1625" s="1" t="s">
        <v>24</v>
      </c>
      <c r="M1625" s="1" t="s">
        <v>84</v>
      </c>
      <c r="N1625" s="1" t="s">
        <v>153</v>
      </c>
      <c r="O1625" s="1" t="s">
        <v>154</v>
      </c>
      <c r="P1625" s="1" t="s">
        <v>69</v>
      </c>
      <c r="Q1625" s="1" t="s">
        <v>87</v>
      </c>
      <c r="R1625" s="24" t="s">
        <v>2064</v>
      </c>
      <c r="S1625" s="45">
        <v>38995</v>
      </c>
      <c r="V1625" s="165" t="str">
        <f>IFERROR(IF(U1625-T1625 &lt;= 0, "", U1625-T1625), "")</f>
        <v/>
      </c>
      <c r="W1625" s="162" t="s">
        <v>333</v>
      </c>
      <c r="X1625" s="1" t="s">
        <v>155</v>
      </c>
      <c r="Y1625" s="162" t="s">
        <v>2006</v>
      </c>
      <c r="Z1625" s="269">
        <v>289.26</v>
      </c>
      <c r="AA1625" s="169">
        <f>Tabela13[[#This Row],[VALOR/UN]]*Tabela13[[#This Row],[QUAN]]</f>
        <v>289.26</v>
      </c>
      <c r="AB1625" s="251" t="str">
        <f>IFERROR(Tabela13[[#This Row],[TOTAL]]/Tabela13[[#This Row],[Km Rodado]],"")</f>
        <v/>
      </c>
    </row>
    <row r="1626" spans="1:28" hidden="1">
      <c r="A1626" s="30" t="s">
        <v>2065</v>
      </c>
      <c r="B1626" s="30" t="s">
        <v>1737</v>
      </c>
      <c r="C1626" s="30" t="s">
        <v>1197</v>
      </c>
      <c r="D1626" s="53">
        <v>45589</v>
      </c>
      <c r="F1626" s="7" t="s">
        <v>257</v>
      </c>
      <c r="G1626" s="1" t="s">
        <v>58</v>
      </c>
      <c r="H1626" s="1" t="s">
        <v>1444</v>
      </c>
      <c r="I1626" s="351" t="s">
        <v>111</v>
      </c>
      <c r="J1626" s="162">
        <v>1</v>
      </c>
      <c r="K1626" s="1">
        <v>14</v>
      </c>
      <c r="L1626" s="1" t="s">
        <v>24</v>
      </c>
      <c r="M1626" s="1" t="s">
        <v>84</v>
      </c>
      <c r="N1626" s="1" t="s">
        <v>153</v>
      </c>
      <c r="O1626" s="1" t="s">
        <v>154</v>
      </c>
      <c r="P1626" s="1" t="s">
        <v>69</v>
      </c>
      <c r="Q1626" s="1" t="s">
        <v>87</v>
      </c>
      <c r="R1626" s="24" t="s">
        <v>2064</v>
      </c>
      <c r="S1626" s="45">
        <v>38995</v>
      </c>
      <c r="V1626" s="165" t="str">
        <f>IFERROR(IF(U1626-T1626 &lt;= 0, "", U1626-T1626), "")</f>
        <v/>
      </c>
      <c r="W1626" s="162" t="s">
        <v>333</v>
      </c>
      <c r="X1626" s="1" t="s">
        <v>155</v>
      </c>
      <c r="Y1626" s="162" t="s">
        <v>2006</v>
      </c>
      <c r="Z1626" s="269">
        <v>289.26</v>
      </c>
      <c r="AA1626" s="169">
        <f>Tabela13[[#This Row],[VALOR/UN]]*Tabela13[[#This Row],[QUAN]]</f>
        <v>289.26</v>
      </c>
      <c r="AB1626" s="251" t="str">
        <f>IFERROR(Tabela13[[#This Row],[TOTAL]]/Tabela13[[#This Row],[Km Rodado]],"")</f>
        <v/>
      </c>
    </row>
    <row r="1627" spans="1:28" hidden="1">
      <c r="A1627" s="30" t="s">
        <v>2066</v>
      </c>
      <c r="B1627" s="30" t="s">
        <v>1313</v>
      </c>
      <c r="C1627" s="30" t="s">
        <v>1197</v>
      </c>
      <c r="D1627" s="53">
        <v>45589</v>
      </c>
      <c r="F1627" s="7" t="s">
        <v>257</v>
      </c>
      <c r="G1627" s="1" t="s">
        <v>58</v>
      </c>
      <c r="H1627" s="1" t="s">
        <v>1268</v>
      </c>
      <c r="I1627" s="351" t="s">
        <v>96</v>
      </c>
      <c r="J1627" s="162">
        <v>1</v>
      </c>
      <c r="K1627" s="1">
        <v>16</v>
      </c>
      <c r="L1627" s="1" t="s">
        <v>22</v>
      </c>
      <c r="M1627" s="1" t="s">
        <v>60</v>
      </c>
      <c r="N1627" s="1" t="s">
        <v>1235</v>
      </c>
      <c r="O1627" s="1" t="s">
        <v>1236</v>
      </c>
      <c r="P1627" s="1" t="s">
        <v>69</v>
      </c>
      <c r="Q1627" s="1" t="s">
        <v>1008</v>
      </c>
      <c r="R1627" s="24" t="s">
        <v>1501</v>
      </c>
      <c r="S1627" s="45">
        <v>93021</v>
      </c>
      <c r="V1627" s="165"/>
      <c r="W1627" s="162" t="s">
        <v>333</v>
      </c>
      <c r="X1627" s="1" t="s">
        <v>155</v>
      </c>
      <c r="Y1627" s="162">
        <v>2868</v>
      </c>
      <c r="Z1627" s="269">
        <v>546.51</v>
      </c>
      <c r="AA1627" s="169">
        <f>Tabela13[[#This Row],[VALOR/UN]]*Tabela13[[#This Row],[QUAN]]</f>
        <v>546.51</v>
      </c>
      <c r="AB1627" s="251" t="str">
        <f>IFERROR(Tabela13[[#This Row],[TOTAL]]/Tabela13[[#This Row],[Km Rodado]],"")</f>
        <v/>
      </c>
    </row>
    <row r="1628" spans="1:28" hidden="1">
      <c r="A1628" s="30">
        <v>2114</v>
      </c>
      <c r="B1628" s="30" t="s">
        <v>1313</v>
      </c>
      <c r="C1628" s="30" t="s">
        <v>1197</v>
      </c>
      <c r="D1628" s="53">
        <v>45589</v>
      </c>
      <c r="F1628" s="7" t="s">
        <v>257</v>
      </c>
      <c r="G1628" s="1" t="s">
        <v>58</v>
      </c>
      <c r="H1628" s="1" t="s">
        <v>1268</v>
      </c>
      <c r="I1628" s="351" t="s">
        <v>96</v>
      </c>
      <c r="J1628" s="162">
        <v>1</v>
      </c>
      <c r="K1628" s="1">
        <v>16</v>
      </c>
      <c r="L1628" s="1" t="s">
        <v>22</v>
      </c>
      <c r="M1628" s="1" t="s">
        <v>60</v>
      </c>
      <c r="N1628" s="1" t="s">
        <v>1235</v>
      </c>
      <c r="O1628" s="1" t="s">
        <v>1236</v>
      </c>
      <c r="P1628" s="1" t="s">
        <v>69</v>
      </c>
      <c r="Q1628" s="1" t="s">
        <v>1008</v>
      </c>
      <c r="R1628" s="24" t="s">
        <v>1501</v>
      </c>
      <c r="S1628" s="45">
        <v>93021</v>
      </c>
      <c r="V1628" s="165" t="str">
        <f>IFERROR(IF(U1628-T1628 &lt;= 0, "", U1628-T1628), "")</f>
        <v/>
      </c>
      <c r="W1628" s="162" t="s">
        <v>333</v>
      </c>
      <c r="X1628" s="1" t="s">
        <v>155</v>
      </c>
      <c r="Y1628" s="162">
        <v>2868</v>
      </c>
      <c r="Z1628" s="269">
        <v>546.26</v>
      </c>
      <c r="AA1628" s="169">
        <f>Tabela13[[#This Row],[VALOR/UN]]*Tabela13[[#This Row],[QUAN]]</f>
        <v>546.26</v>
      </c>
      <c r="AB1628" s="251" t="str">
        <f>IFERROR(Tabela13[[#This Row],[TOTAL]]/Tabela13[[#This Row],[Km Rodado]],"")</f>
        <v/>
      </c>
    </row>
    <row r="1629" spans="1:28" hidden="1">
      <c r="A1629" s="30">
        <v>2108</v>
      </c>
      <c r="B1629" s="30" t="s">
        <v>1894</v>
      </c>
      <c r="C1629" s="30" t="s">
        <v>1197</v>
      </c>
      <c r="D1629" s="53">
        <v>45589</v>
      </c>
      <c r="E1629" s="53">
        <v>45589</v>
      </c>
      <c r="F1629" s="7" t="s">
        <v>257</v>
      </c>
      <c r="G1629" s="1" t="s">
        <v>58</v>
      </c>
      <c r="H1629" s="1" t="s">
        <v>1268</v>
      </c>
      <c r="I1629" s="351" t="s">
        <v>80</v>
      </c>
      <c r="J1629" s="162">
        <v>1</v>
      </c>
      <c r="K1629" s="1" t="s">
        <v>39</v>
      </c>
      <c r="L1629" s="1" t="s">
        <v>594</v>
      </c>
      <c r="M1629" s="1" t="s">
        <v>595</v>
      </c>
      <c r="N1629" s="1" t="s">
        <v>787</v>
      </c>
      <c r="O1629" s="1" t="s">
        <v>1861</v>
      </c>
      <c r="P1629" s="1" t="s">
        <v>69</v>
      </c>
      <c r="Q1629" s="1" t="s">
        <v>1288</v>
      </c>
      <c r="R1629" s="24" t="s">
        <v>2067</v>
      </c>
      <c r="S1629" s="45">
        <v>167547</v>
      </c>
      <c r="T1629" s="45">
        <v>167547</v>
      </c>
      <c r="V1629" s="165" t="str">
        <f>IFERROR(IF(U1629-T1629 &lt;= 0, "", U1629-T1629), "")</f>
        <v/>
      </c>
      <c r="W1629" s="162" t="s">
        <v>333</v>
      </c>
      <c r="X1629" s="1" t="s">
        <v>155</v>
      </c>
      <c r="Y1629" s="162">
        <v>2705</v>
      </c>
      <c r="Z1629" s="269">
        <v>1772.2</v>
      </c>
      <c r="AA1629" s="169">
        <f>Tabela13[[#This Row],[VALOR/UN]]*Tabela13[[#This Row],[QUAN]]</f>
        <v>1772.2</v>
      </c>
      <c r="AB1629" s="251" t="str">
        <f>IFERROR(Tabela13[[#This Row],[TOTAL]]/Tabela13[[#This Row],[Km Rodado]],"")</f>
        <v/>
      </c>
    </row>
    <row r="1630" spans="1:28" hidden="1">
      <c r="A1630" s="30" t="s">
        <v>2068</v>
      </c>
      <c r="B1630" s="30" t="s">
        <v>1894</v>
      </c>
      <c r="C1630" s="30" t="s">
        <v>1197</v>
      </c>
      <c r="D1630" s="53">
        <v>45589</v>
      </c>
      <c r="E1630" s="53">
        <v>45589</v>
      </c>
      <c r="F1630" s="7" t="s">
        <v>257</v>
      </c>
      <c r="G1630" s="1" t="s">
        <v>58</v>
      </c>
      <c r="H1630" s="1" t="s">
        <v>1268</v>
      </c>
      <c r="I1630" s="351" t="s">
        <v>80</v>
      </c>
      <c r="J1630" s="162">
        <v>1</v>
      </c>
      <c r="K1630" s="1" t="s">
        <v>39</v>
      </c>
      <c r="L1630" s="1" t="s">
        <v>594</v>
      </c>
      <c r="M1630" s="1" t="s">
        <v>595</v>
      </c>
      <c r="N1630" s="1" t="s">
        <v>787</v>
      </c>
      <c r="O1630" s="1" t="s">
        <v>1861</v>
      </c>
      <c r="P1630" s="1" t="s">
        <v>69</v>
      </c>
      <c r="Q1630" s="1" t="s">
        <v>1288</v>
      </c>
      <c r="R1630" s="24" t="s">
        <v>2067</v>
      </c>
      <c r="S1630" s="45">
        <v>167547</v>
      </c>
      <c r="T1630" s="45">
        <v>167547</v>
      </c>
      <c r="V1630" s="165" t="str">
        <f>IFERROR(IF(U1630-T1630 &lt;= 0, "", U1630-T1630), "")</f>
        <v/>
      </c>
      <c r="W1630" s="162" t="s">
        <v>333</v>
      </c>
      <c r="X1630" s="1" t="s">
        <v>155</v>
      </c>
      <c r="Y1630" s="162">
        <v>2705</v>
      </c>
      <c r="Z1630" s="269">
        <v>1772.2</v>
      </c>
      <c r="AA1630" s="169">
        <f>Tabela13[[#This Row],[VALOR/UN]]*Tabela13[[#This Row],[QUAN]]</f>
        <v>1772.2</v>
      </c>
      <c r="AB1630" s="251" t="str">
        <f>IFERROR(Tabela13[[#This Row],[TOTAL]]/Tabela13[[#This Row],[Km Rodado]],"")</f>
        <v/>
      </c>
    </row>
    <row r="1631" spans="1:28" hidden="1">
      <c r="A1631" s="30">
        <v>2110</v>
      </c>
      <c r="B1631" s="30" t="s">
        <v>2069</v>
      </c>
      <c r="C1631" s="30" t="s">
        <v>1197</v>
      </c>
      <c r="D1631" s="53">
        <v>45589</v>
      </c>
      <c r="E1631" s="53">
        <v>45589</v>
      </c>
      <c r="F1631" s="7" t="s">
        <v>257</v>
      </c>
      <c r="G1631" s="1" t="s">
        <v>58</v>
      </c>
      <c r="H1631" s="1" t="s">
        <v>1268</v>
      </c>
      <c r="I1631" s="351" t="s">
        <v>80</v>
      </c>
      <c r="J1631" s="162">
        <v>1</v>
      </c>
      <c r="K1631" s="1" t="s">
        <v>39</v>
      </c>
      <c r="L1631" s="1" t="s">
        <v>594</v>
      </c>
      <c r="M1631" s="1" t="s">
        <v>595</v>
      </c>
      <c r="N1631" s="1" t="s">
        <v>787</v>
      </c>
      <c r="O1631" s="1" t="s">
        <v>1861</v>
      </c>
      <c r="P1631" s="1" t="s">
        <v>69</v>
      </c>
      <c r="Q1631" s="1" t="s">
        <v>1288</v>
      </c>
      <c r="R1631" s="24" t="s">
        <v>2067</v>
      </c>
      <c r="S1631" s="45">
        <v>167547</v>
      </c>
      <c r="T1631" s="45">
        <v>167547</v>
      </c>
      <c r="V1631" s="165" t="str">
        <f>IFERROR(IF(U1631-T1631 &lt;= 0, "", U1631-T1631), "")</f>
        <v/>
      </c>
      <c r="W1631" s="162" t="s">
        <v>333</v>
      </c>
      <c r="X1631" s="1" t="s">
        <v>155</v>
      </c>
      <c r="Y1631" s="162">
        <v>2705</v>
      </c>
      <c r="Z1631" s="269">
        <v>1772.2</v>
      </c>
      <c r="AA1631" s="169">
        <f>Tabela13[[#This Row],[VALOR/UN]]*Tabela13[[#This Row],[QUAN]]</f>
        <v>1772.2</v>
      </c>
      <c r="AB1631" s="251" t="str">
        <f>IFERROR(Tabela13[[#This Row],[TOTAL]]/Tabela13[[#This Row],[Km Rodado]],"")</f>
        <v/>
      </c>
    </row>
    <row r="1632" spans="1:28" hidden="1">
      <c r="A1632" s="30">
        <v>2111</v>
      </c>
      <c r="B1632" s="30" t="s">
        <v>1747</v>
      </c>
      <c r="C1632" s="30" t="s">
        <v>1197</v>
      </c>
      <c r="D1632" s="53">
        <v>45589</v>
      </c>
      <c r="E1632" s="53">
        <v>45589</v>
      </c>
      <c r="F1632" s="7" t="s">
        <v>257</v>
      </c>
      <c r="G1632" s="1" t="s">
        <v>58</v>
      </c>
      <c r="H1632" s="1" t="s">
        <v>1268</v>
      </c>
      <c r="I1632" s="351" t="s">
        <v>80</v>
      </c>
      <c r="J1632" s="162">
        <v>1</v>
      </c>
      <c r="K1632" s="1" t="s">
        <v>39</v>
      </c>
      <c r="L1632" s="1" t="s">
        <v>594</v>
      </c>
      <c r="M1632" s="1" t="s">
        <v>595</v>
      </c>
      <c r="N1632" s="1" t="s">
        <v>787</v>
      </c>
      <c r="O1632" s="1" t="s">
        <v>1861</v>
      </c>
      <c r="P1632" s="1" t="s">
        <v>69</v>
      </c>
      <c r="Q1632" s="1" t="s">
        <v>1288</v>
      </c>
      <c r="R1632" s="24" t="s">
        <v>2067</v>
      </c>
      <c r="S1632" s="45">
        <v>167547</v>
      </c>
      <c r="T1632" s="45">
        <v>167547</v>
      </c>
      <c r="V1632" s="165" t="str">
        <f>IFERROR(IF(U1632-T1632 &lt;= 0, "", U1632-T1632), "")</f>
        <v/>
      </c>
      <c r="W1632" s="162" t="s">
        <v>333</v>
      </c>
      <c r="X1632" s="1" t="s">
        <v>155</v>
      </c>
      <c r="Y1632" s="162">
        <v>2705</v>
      </c>
      <c r="Z1632" s="269">
        <v>1772.2</v>
      </c>
      <c r="AA1632" s="169">
        <f>Tabela13[[#This Row],[VALOR/UN]]*Tabela13[[#This Row],[QUAN]]</f>
        <v>1772.2</v>
      </c>
      <c r="AB1632" s="251" t="str">
        <f>IFERROR(Tabela13[[#This Row],[TOTAL]]/Tabela13[[#This Row],[Km Rodado]],"")</f>
        <v/>
      </c>
    </row>
    <row r="1633" spans="1:28" hidden="1">
      <c r="A1633" s="30">
        <v>2270</v>
      </c>
      <c r="B1633" s="30" t="s">
        <v>1407</v>
      </c>
      <c r="C1633" s="30" t="s">
        <v>1197</v>
      </c>
      <c r="D1633" s="53">
        <v>45590</v>
      </c>
      <c r="E1633" s="53">
        <v>45590</v>
      </c>
      <c r="F1633" s="7" t="s">
        <v>257</v>
      </c>
      <c r="G1633" s="1" t="s">
        <v>58</v>
      </c>
      <c r="H1633" s="1" t="s">
        <v>1268</v>
      </c>
      <c r="I1633" s="351" t="s">
        <v>80</v>
      </c>
      <c r="J1633" s="162">
        <v>1</v>
      </c>
      <c r="K1633" s="1" t="s">
        <v>39</v>
      </c>
      <c r="L1633" s="1" t="s">
        <v>594</v>
      </c>
      <c r="M1633" s="1" t="s">
        <v>595</v>
      </c>
      <c r="N1633" s="1" t="s">
        <v>85</v>
      </c>
      <c r="O1633" s="219" t="s">
        <v>2070</v>
      </c>
      <c r="P1633" s="219" t="s">
        <v>69</v>
      </c>
      <c r="Q1633" s="1" t="s">
        <v>1241</v>
      </c>
      <c r="R1633" s="24" t="s">
        <v>1800</v>
      </c>
      <c r="S1633" s="45">
        <v>277411</v>
      </c>
      <c r="T1633" s="45">
        <v>277411</v>
      </c>
      <c r="V1633" s="165" t="str">
        <f>IFERROR(IF(U1633-T1633 &lt;= 0, "", U1633-T1633), "")</f>
        <v/>
      </c>
      <c r="W1633" s="162" t="s">
        <v>333</v>
      </c>
      <c r="X1633" s="1" t="s">
        <v>155</v>
      </c>
      <c r="Y1633" s="162">
        <v>2929</v>
      </c>
      <c r="Z1633" s="269">
        <v>1477.44</v>
      </c>
      <c r="AA1633" s="169">
        <f>Tabela13[[#This Row],[VALOR/UN]]*Tabela13[[#This Row],[QUAN]]</f>
        <v>1477.44</v>
      </c>
      <c r="AB1633" s="251" t="str">
        <f>IFERROR(Tabela13[[#This Row],[TOTAL]]/Tabela13[[#This Row],[Km Rodado]],"")</f>
        <v/>
      </c>
    </row>
    <row r="1634" spans="1:28" hidden="1">
      <c r="A1634" s="30">
        <v>2271</v>
      </c>
      <c r="B1634" s="30" t="s">
        <v>1407</v>
      </c>
      <c r="C1634" s="30" t="s">
        <v>1197</v>
      </c>
      <c r="D1634" s="53">
        <v>45590</v>
      </c>
      <c r="E1634" s="53">
        <v>45590</v>
      </c>
      <c r="F1634" s="7" t="s">
        <v>257</v>
      </c>
      <c r="G1634" s="1" t="s">
        <v>58</v>
      </c>
      <c r="H1634" s="1" t="s">
        <v>1268</v>
      </c>
      <c r="I1634" s="351" t="s">
        <v>80</v>
      </c>
      <c r="J1634" s="162">
        <v>1</v>
      </c>
      <c r="K1634" s="1" t="s">
        <v>39</v>
      </c>
      <c r="L1634" s="1" t="s">
        <v>594</v>
      </c>
      <c r="M1634" s="1" t="s">
        <v>595</v>
      </c>
      <c r="N1634" s="1" t="s">
        <v>85</v>
      </c>
      <c r="O1634" s="219" t="s">
        <v>2070</v>
      </c>
      <c r="P1634" s="219" t="s">
        <v>69</v>
      </c>
      <c r="Q1634" s="1" t="s">
        <v>1241</v>
      </c>
      <c r="R1634" s="24" t="s">
        <v>1800</v>
      </c>
      <c r="S1634" s="45">
        <v>277411</v>
      </c>
      <c r="T1634" s="45">
        <v>277411</v>
      </c>
      <c r="V1634" s="165" t="str">
        <f>IFERROR(IF(U1634-T1634 &lt;= 0, "", U1634-T1634), "")</f>
        <v/>
      </c>
      <c r="W1634" s="162" t="s">
        <v>333</v>
      </c>
      <c r="X1634" s="1" t="s">
        <v>155</v>
      </c>
      <c r="Y1634" s="162">
        <v>2929</v>
      </c>
      <c r="Z1634" s="269">
        <v>1477.44</v>
      </c>
      <c r="AA1634" s="169">
        <f>Tabela13[[#This Row],[VALOR/UN]]*Tabela13[[#This Row],[QUAN]]</f>
        <v>1477.44</v>
      </c>
      <c r="AB1634" s="251" t="str">
        <f>IFERROR(Tabela13[[#This Row],[TOTAL]]/Tabela13[[#This Row],[Km Rodado]],"")</f>
        <v/>
      </c>
    </row>
    <row r="1635" spans="1:28" hidden="1">
      <c r="A1635" s="30">
        <v>2272</v>
      </c>
      <c r="B1635" s="30" t="s">
        <v>1459</v>
      </c>
      <c r="C1635" s="30" t="s">
        <v>1197</v>
      </c>
      <c r="D1635" s="53">
        <v>45590</v>
      </c>
      <c r="E1635" s="53">
        <v>45590</v>
      </c>
      <c r="F1635" s="7" t="s">
        <v>257</v>
      </c>
      <c r="G1635" s="1" t="s">
        <v>58</v>
      </c>
      <c r="H1635" s="1" t="s">
        <v>1268</v>
      </c>
      <c r="I1635" s="351" t="s">
        <v>80</v>
      </c>
      <c r="J1635" s="162">
        <v>1</v>
      </c>
      <c r="K1635" s="1" t="s">
        <v>39</v>
      </c>
      <c r="L1635" s="1" t="s">
        <v>594</v>
      </c>
      <c r="M1635" s="1" t="s">
        <v>595</v>
      </c>
      <c r="N1635" s="1" t="s">
        <v>85</v>
      </c>
      <c r="O1635" s="219" t="s">
        <v>2070</v>
      </c>
      <c r="P1635" s="219" t="s">
        <v>69</v>
      </c>
      <c r="Q1635" s="1" t="s">
        <v>1241</v>
      </c>
      <c r="R1635" s="24" t="s">
        <v>1800</v>
      </c>
      <c r="S1635" s="45">
        <v>277411</v>
      </c>
      <c r="T1635" s="45">
        <v>277411</v>
      </c>
      <c r="V1635" s="165" t="str">
        <f>IFERROR(IF(U1635-T1635 &lt;= 0, "", U1635-T1635), "")</f>
        <v/>
      </c>
      <c r="W1635" s="162" t="s">
        <v>333</v>
      </c>
      <c r="X1635" s="1" t="s">
        <v>155</v>
      </c>
      <c r="Y1635" s="162">
        <v>2929</v>
      </c>
      <c r="Z1635" s="269">
        <v>1477.44</v>
      </c>
      <c r="AA1635" s="169">
        <f>Tabela13[[#This Row],[VALOR/UN]]*Tabela13[[#This Row],[QUAN]]</f>
        <v>1477.44</v>
      </c>
      <c r="AB1635" s="251" t="str">
        <f>IFERROR(Tabela13[[#This Row],[TOTAL]]/Tabela13[[#This Row],[Km Rodado]],"")</f>
        <v/>
      </c>
    </row>
    <row r="1636" spans="1:28" hidden="1">
      <c r="A1636" s="30">
        <v>2273</v>
      </c>
      <c r="B1636" s="30" t="s">
        <v>1459</v>
      </c>
      <c r="C1636" s="30" t="s">
        <v>1197</v>
      </c>
      <c r="D1636" s="53">
        <v>45590</v>
      </c>
      <c r="E1636" s="53">
        <v>45590</v>
      </c>
      <c r="F1636" s="7" t="s">
        <v>257</v>
      </c>
      <c r="G1636" s="1" t="s">
        <v>58</v>
      </c>
      <c r="H1636" s="1" t="s">
        <v>1268</v>
      </c>
      <c r="I1636" s="351" t="s">
        <v>80</v>
      </c>
      <c r="J1636" s="162">
        <v>1</v>
      </c>
      <c r="K1636" s="1" t="s">
        <v>39</v>
      </c>
      <c r="L1636" s="1" t="s">
        <v>594</v>
      </c>
      <c r="M1636" s="1" t="s">
        <v>595</v>
      </c>
      <c r="N1636" s="1" t="s">
        <v>85</v>
      </c>
      <c r="O1636" s="219" t="s">
        <v>2070</v>
      </c>
      <c r="P1636" s="219" t="s">
        <v>69</v>
      </c>
      <c r="Q1636" s="1" t="s">
        <v>1241</v>
      </c>
      <c r="R1636" s="24" t="s">
        <v>1800</v>
      </c>
      <c r="S1636" s="45">
        <v>277411</v>
      </c>
      <c r="T1636" s="45">
        <v>277411</v>
      </c>
      <c r="V1636" s="165" t="str">
        <f>IFERROR(IF(U1636-T1636 &lt;= 0, "", U1636-T1636), "")</f>
        <v/>
      </c>
      <c r="W1636" s="162" t="s">
        <v>333</v>
      </c>
      <c r="X1636" s="1" t="s">
        <v>155</v>
      </c>
      <c r="Y1636" s="162">
        <v>2929</v>
      </c>
      <c r="Z1636" s="269">
        <v>1477.44</v>
      </c>
      <c r="AA1636" s="169">
        <f>Tabela13[[#This Row],[VALOR/UN]]*Tabela13[[#This Row],[QUAN]]</f>
        <v>1477.44</v>
      </c>
      <c r="AB1636" s="251" t="str">
        <f>IFERROR(Tabela13[[#This Row],[TOTAL]]/Tabela13[[#This Row],[Km Rodado]],"")</f>
        <v/>
      </c>
    </row>
    <row r="1637" spans="1:28" hidden="1">
      <c r="A1637" s="202" t="s">
        <v>2071</v>
      </c>
      <c r="B1637" s="30" t="s">
        <v>1873</v>
      </c>
      <c r="C1637" s="30" t="s">
        <v>1197</v>
      </c>
      <c r="D1637" s="53">
        <v>45593</v>
      </c>
      <c r="E1637" s="53">
        <v>45603</v>
      </c>
      <c r="F1637" s="7" t="s">
        <v>257</v>
      </c>
      <c r="G1637" s="1" t="s">
        <v>58</v>
      </c>
      <c r="H1637" s="1" t="s">
        <v>1268</v>
      </c>
      <c r="I1637" s="351" t="s">
        <v>104</v>
      </c>
      <c r="J1637" s="162">
        <v>1</v>
      </c>
      <c r="K1637" s="1">
        <v>15</v>
      </c>
      <c r="L1637" s="1" t="s">
        <v>24</v>
      </c>
      <c r="M1637" s="1" t="s">
        <v>75</v>
      </c>
      <c r="N1637" s="153" t="s">
        <v>1881</v>
      </c>
      <c r="O1637" s="1" t="s">
        <v>2008</v>
      </c>
      <c r="P1637" s="1" t="s">
        <v>69</v>
      </c>
      <c r="Q1637" s="1" t="s">
        <v>77</v>
      </c>
      <c r="R1637" s="24" t="s">
        <v>565</v>
      </c>
      <c r="S1637" s="45">
        <v>115500</v>
      </c>
      <c r="T1637" s="45">
        <v>116137</v>
      </c>
      <c r="V1637" s="165" t="str">
        <f>IFERROR(IF(U1637-T1637 &lt;= 0, "", U1637-T1637), "")</f>
        <v/>
      </c>
      <c r="W1637" s="162" t="s">
        <v>333</v>
      </c>
      <c r="X1637" s="1" t="s">
        <v>1968</v>
      </c>
      <c r="Y1637" s="162">
        <v>15339</v>
      </c>
      <c r="Z1637" s="269">
        <v>265.60000000000002</v>
      </c>
      <c r="AA1637" s="169">
        <f>Tabela13[[#This Row],[VALOR/UN]]*Tabela13[[#This Row],[QUAN]]</f>
        <v>265.60000000000002</v>
      </c>
      <c r="AB1637" s="251" t="str">
        <f>IFERROR(Tabela13[[#This Row],[TOTAL]]/Tabela13[[#This Row],[Km Rodado]],"")</f>
        <v/>
      </c>
    </row>
    <row r="1638" spans="1:28" hidden="1">
      <c r="A1638" s="202">
        <v>2269</v>
      </c>
      <c r="B1638" s="30" t="s">
        <v>1873</v>
      </c>
      <c r="C1638" s="30" t="s">
        <v>1197</v>
      </c>
      <c r="D1638" s="53">
        <v>45593</v>
      </c>
      <c r="E1638" s="53">
        <v>45603</v>
      </c>
      <c r="F1638" s="7" t="s">
        <v>257</v>
      </c>
      <c r="G1638" s="1" t="s">
        <v>58</v>
      </c>
      <c r="H1638" s="1" t="s">
        <v>1268</v>
      </c>
      <c r="I1638" s="351" t="s">
        <v>104</v>
      </c>
      <c r="J1638" s="162">
        <v>1</v>
      </c>
      <c r="K1638" s="1">
        <v>15</v>
      </c>
      <c r="L1638" s="1" t="s">
        <v>24</v>
      </c>
      <c r="M1638" s="1" t="s">
        <v>75</v>
      </c>
      <c r="N1638" s="153" t="s">
        <v>1881</v>
      </c>
      <c r="O1638" s="1" t="s">
        <v>2008</v>
      </c>
      <c r="P1638" s="1" t="s">
        <v>69</v>
      </c>
      <c r="Q1638" s="1" t="s">
        <v>77</v>
      </c>
      <c r="R1638" s="24" t="s">
        <v>565</v>
      </c>
      <c r="S1638" s="45">
        <v>115500</v>
      </c>
      <c r="T1638" s="45">
        <v>116737</v>
      </c>
      <c r="V1638" s="165" t="str">
        <f>IFERROR(IF(U1638-T1638 &lt;= 0, "", U1638-T1638), "")</f>
        <v/>
      </c>
      <c r="W1638" s="162" t="s">
        <v>333</v>
      </c>
      <c r="X1638" s="1" t="s">
        <v>1968</v>
      </c>
      <c r="Y1638" s="162">
        <v>15339</v>
      </c>
      <c r="Z1638" s="269">
        <v>265.60000000000002</v>
      </c>
      <c r="AA1638" s="169">
        <f>Tabela13[[#This Row],[VALOR/UN]]*Tabela13[[#This Row],[QUAN]]</f>
        <v>265.60000000000002</v>
      </c>
      <c r="AB1638" s="251" t="str">
        <f>IFERROR(Tabela13[[#This Row],[TOTAL]]/Tabela13[[#This Row],[Km Rodado]],"")</f>
        <v/>
      </c>
    </row>
    <row r="1639" spans="1:28" hidden="1">
      <c r="A1639" s="30" t="s">
        <v>2072</v>
      </c>
      <c r="B1639" s="30" t="s">
        <v>1715</v>
      </c>
      <c r="C1639" s="30" t="s">
        <v>1197</v>
      </c>
      <c r="D1639" s="53">
        <v>45594</v>
      </c>
      <c r="F1639" s="7" t="s">
        <v>257</v>
      </c>
      <c r="G1639" s="1" t="s">
        <v>58</v>
      </c>
      <c r="H1639" s="1" t="s">
        <v>1268</v>
      </c>
      <c r="I1639" s="351" t="s">
        <v>80</v>
      </c>
      <c r="J1639" s="162">
        <v>1</v>
      </c>
      <c r="K1639" s="1" t="s">
        <v>39</v>
      </c>
      <c r="L1639" s="1" t="s">
        <v>594</v>
      </c>
      <c r="M1639" s="1" t="s">
        <v>595</v>
      </c>
      <c r="N1639" s="1" t="s">
        <v>978</v>
      </c>
      <c r="O1639" s="1" t="s">
        <v>2073</v>
      </c>
      <c r="P1639" s="1" t="s">
        <v>62</v>
      </c>
      <c r="Q1639" s="1" t="s">
        <v>1241</v>
      </c>
      <c r="R1639" s="24" t="s">
        <v>2074</v>
      </c>
      <c r="S1639" s="45">
        <v>192466</v>
      </c>
      <c r="T1639" s="45">
        <v>1925466</v>
      </c>
      <c r="V1639" s="165"/>
      <c r="W1639" s="1" t="s">
        <v>65</v>
      </c>
      <c r="X1639" s="1" t="s">
        <v>599</v>
      </c>
      <c r="Y1639" s="162">
        <v>63770</v>
      </c>
      <c r="Z1639" s="269">
        <v>700</v>
      </c>
      <c r="AA1639" s="169">
        <f>Tabela13[[#This Row],[VALOR/UN]]*Tabela13[[#This Row],[QUAN]]</f>
        <v>700</v>
      </c>
      <c r="AB1639" s="251" t="str">
        <f>IFERROR(Tabela13[[#This Row],[TOTAL]]/Tabela13[[#This Row],[Km Rodado]],"")</f>
        <v/>
      </c>
    </row>
    <row r="1640" spans="1:28" hidden="1">
      <c r="A1640" s="30" t="s">
        <v>2075</v>
      </c>
      <c r="B1640" s="30" t="s">
        <v>1715</v>
      </c>
      <c r="C1640" s="30" t="s">
        <v>1197</v>
      </c>
      <c r="D1640" s="53">
        <v>45594</v>
      </c>
      <c r="F1640" s="7" t="s">
        <v>257</v>
      </c>
      <c r="G1640" s="1" t="s">
        <v>58</v>
      </c>
      <c r="H1640" s="1" t="s">
        <v>1268</v>
      </c>
      <c r="I1640" s="351" t="s">
        <v>80</v>
      </c>
      <c r="J1640" s="162">
        <v>1</v>
      </c>
      <c r="K1640" s="1" t="s">
        <v>39</v>
      </c>
      <c r="L1640" s="1" t="s">
        <v>594</v>
      </c>
      <c r="M1640" s="1" t="s">
        <v>595</v>
      </c>
      <c r="N1640" s="1" t="s">
        <v>978</v>
      </c>
      <c r="O1640" s="1" t="s">
        <v>2073</v>
      </c>
      <c r="P1640" s="1" t="s">
        <v>62</v>
      </c>
      <c r="Q1640" s="1" t="s">
        <v>1241</v>
      </c>
      <c r="R1640" s="24" t="s">
        <v>2074</v>
      </c>
      <c r="S1640" s="45">
        <v>192466</v>
      </c>
      <c r="T1640" s="45">
        <v>1925466</v>
      </c>
      <c r="V1640" s="165"/>
      <c r="W1640" s="1" t="s">
        <v>65</v>
      </c>
      <c r="X1640" s="1" t="s">
        <v>599</v>
      </c>
      <c r="Y1640" s="162">
        <v>63770</v>
      </c>
      <c r="Z1640" s="269">
        <v>700</v>
      </c>
      <c r="AA1640" s="169">
        <f>Tabela13[[#This Row],[VALOR/UN]]*Tabela13[[#This Row],[QUAN]]</f>
        <v>700</v>
      </c>
      <c r="AB1640" s="251" t="str">
        <f>IFERROR(Tabela13[[#This Row],[TOTAL]]/Tabela13[[#This Row],[Km Rodado]],"")</f>
        <v/>
      </c>
    </row>
    <row r="1641" spans="1:28" hidden="1">
      <c r="A1641" s="30" t="s">
        <v>2076</v>
      </c>
      <c r="B1641" s="30" t="s">
        <v>1768</v>
      </c>
      <c r="C1641" s="30" t="s">
        <v>1197</v>
      </c>
      <c r="D1641" s="53">
        <v>45594</v>
      </c>
      <c r="F1641" s="7" t="s">
        <v>257</v>
      </c>
      <c r="G1641" s="1" t="s">
        <v>58</v>
      </c>
      <c r="H1641" s="1" t="s">
        <v>1268</v>
      </c>
      <c r="I1641" s="351" t="s">
        <v>80</v>
      </c>
      <c r="J1641" s="162">
        <v>1</v>
      </c>
      <c r="K1641" s="1" t="s">
        <v>39</v>
      </c>
      <c r="L1641" s="1" t="s">
        <v>594</v>
      </c>
      <c r="M1641" s="1" t="s">
        <v>595</v>
      </c>
      <c r="N1641" s="1" t="s">
        <v>978</v>
      </c>
      <c r="O1641" s="1" t="s">
        <v>2073</v>
      </c>
      <c r="P1641" s="1" t="s">
        <v>62</v>
      </c>
      <c r="Q1641" s="1" t="s">
        <v>1241</v>
      </c>
      <c r="R1641" s="24" t="s">
        <v>2074</v>
      </c>
      <c r="S1641" s="45">
        <v>192466</v>
      </c>
      <c r="T1641" s="45">
        <v>1925466</v>
      </c>
      <c r="V1641" s="165"/>
      <c r="W1641" s="1" t="s">
        <v>65</v>
      </c>
      <c r="X1641" s="1" t="s">
        <v>599</v>
      </c>
      <c r="Y1641" s="162">
        <v>63770</v>
      </c>
      <c r="Z1641" s="269">
        <v>700</v>
      </c>
      <c r="AA1641" s="169">
        <f>Tabela13[[#This Row],[VALOR/UN]]*Tabela13[[#This Row],[QUAN]]</f>
        <v>700</v>
      </c>
      <c r="AB1641" s="251" t="str">
        <f>IFERROR(Tabela13[[#This Row],[TOTAL]]/Tabela13[[#This Row],[Km Rodado]],"")</f>
        <v/>
      </c>
    </row>
    <row r="1642" spans="1:28" hidden="1">
      <c r="A1642" s="30" t="s">
        <v>2077</v>
      </c>
      <c r="B1642" s="30" t="s">
        <v>1715</v>
      </c>
      <c r="C1642" s="30" t="s">
        <v>1197</v>
      </c>
      <c r="D1642" s="53">
        <v>45594</v>
      </c>
      <c r="F1642" s="7" t="s">
        <v>257</v>
      </c>
      <c r="G1642" s="1" t="s">
        <v>58</v>
      </c>
      <c r="H1642" s="1" t="s">
        <v>1268</v>
      </c>
      <c r="I1642" s="351" t="s">
        <v>80</v>
      </c>
      <c r="J1642" s="162">
        <v>1</v>
      </c>
      <c r="K1642" s="1" t="s">
        <v>39</v>
      </c>
      <c r="L1642" s="1" t="s">
        <v>594</v>
      </c>
      <c r="M1642" s="1" t="s">
        <v>595</v>
      </c>
      <c r="N1642" s="1" t="s">
        <v>978</v>
      </c>
      <c r="O1642" s="1" t="s">
        <v>2073</v>
      </c>
      <c r="P1642" s="1" t="s">
        <v>62</v>
      </c>
      <c r="Q1642" s="1" t="s">
        <v>1241</v>
      </c>
      <c r="R1642" s="24" t="s">
        <v>2074</v>
      </c>
      <c r="S1642" s="45">
        <v>192466</v>
      </c>
      <c r="T1642" s="45">
        <v>1925466</v>
      </c>
      <c r="V1642" s="165"/>
      <c r="W1642" s="1" t="s">
        <v>65</v>
      </c>
      <c r="X1642" s="1" t="s">
        <v>599</v>
      </c>
      <c r="Y1642" s="162">
        <v>63770</v>
      </c>
      <c r="Z1642" s="269">
        <v>700</v>
      </c>
      <c r="AA1642" s="169">
        <f>Tabela13[[#This Row],[VALOR/UN]]*Tabela13[[#This Row],[QUAN]]</f>
        <v>700</v>
      </c>
      <c r="AB1642" s="251" t="str">
        <f>IFERROR(Tabela13[[#This Row],[TOTAL]]/Tabela13[[#This Row],[Km Rodado]],"")</f>
        <v/>
      </c>
    </row>
    <row r="1643" spans="1:28" hidden="1">
      <c r="A1643" s="30">
        <v>2274</v>
      </c>
      <c r="B1643" s="30" t="s">
        <v>2078</v>
      </c>
      <c r="C1643" s="30" t="s">
        <v>1197</v>
      </c>
      <c r="D1643" s="53">
        <v>45594</v>
      </c>
      <c r="F1643" s="7" t="s">
        <v>257</v>
      </c>
      <c r="G1643" s="1" t="s">
        <v>58</v>
      </c>
      <c r="H1643" s="1" t="s">
        <v>1268</v>
      </c>
      <c r="I1643" s="351" t="s">
        <v>80</v>
      </c>
      <c r="J1643" s="162">
        <v>1</v>
      </c>
      <c r="K1643" s="1" t="s">
        <v>39</v>
      </c>
      <c r="L1643" s="1" t="s">
        <v>22</v>
      </c>
      <c r="M1643" s="1" t="s">
        <v>595</v>
      </c>
      <c r="N1643" s="1" t="s">
        <v>604</v>
      </c>
      <c r="O1643" s="1" t="s">
        <v>2079</v>
      </c>
      <c r="P1643" s="1" t="s">
        <v>62</v>
      </c>
      <c r="Q1643" s="1" t="s">
        <v>1241</v>
      </c>
      <c r="R1643" s="24" t="s">
        <v>1451</v>
      </c>
      <c r="S1643" s="45">
        <v>173105</v>
      </c>
      <c r="T1643" s="45">
        <v>173105</v>
      </c>
      <c r="V1643" s="165" t="str">
        <f>IFERROR(IF(U1643-T1643 &lt;= 0, "", U1643-T1643), "")</f>
        <v/>
      </c>
      <c r="W1643" s="1" t="s">
        <v>65</v>
      </c>
      <c r="X1643" s="1" t="s">
        <v>58</v>
      </c>
      <c r="Y1643" s="258" t="s">
        <v>151</v>
      </c>
      <c r="Z1643" s="169">
        <v>0</v>
      </c>
      <c r="AA1643" s="169">
        <f>Tabela13[[#This Row],[VALOR/UN]]*Tabela13[[#This Row],[QUAN]]</f>
        <v>0</v>
      </c>
      <c r="AB1643" s="251" t="str">
        <f>IFERROR(Tabela13[[#This Row],[TOTAL]]/Tabela13[[#This Row],[Km Rodado]],"")</f>
        <v/>
      </c>
    </row>
    <row r="1644" spans="1:28" hidden="1">
      <c r="A1644" s="30">
        <v>2275</v>
      </c>
      <c r="B1644" s="30" t="s">
        <v>2078</v>
      </c>
      <c r="C1644" s="30" t="s">
        <v>1197</v>
      </c>
      <c r="D1644" s="53">
        <v>45594</v>
      </c>
      <c r="F1644" s="7" t="s">
        <v>257</v>
      </c>
      <c r="G1644" s="1" t="s">
        <v>58</v>
      </c>
      <c r="H1644" s="1" t="s">
        <v>1268</v>
      </c>
      <c r="I1644" s="351" t="s">
        <v>80</v>
      </c>
      <c r="J1644" s="162">
        <v>1</v>
      </c>
      <c r="K1644" s="1" t="s">
        <v>39</v>
      </c>
      <c r="L1644" s="1" t="s">
        <v>22</v>
      </c>
      <c r="M1644" s="1" t="s">
        <v>595</v>
      </c>
      <c r="N1644" s="1" t="s">
        <v>604</v>
      </c>
      <c r="O1644" s="1" t="s">
        <v>2079</v>
      </c>
      <c r="P1644" s="1" t="s">
        <v>62</v>
      </c>
      <c r="Q1644" s="1" t="s">
        <v>1241</v>
      </c>
      <c r="R1644" s="159" t="s">
        <v>1451</v>
      </c>
      <c r="S1644" s="45">
        <v>173105</v>
      </c>
      <c r="T1644" s="45">
        <v>173105</v>
      </c>
      <c r="V1644" s="165" t="str">
        <f>IFERROR(IF(U1644-T1644 &lt;= 0, "", U1644-T1644), "")</f>
        <v/>
      </c>
      <c r="W1644" s="1" t="s">
        <v>65</v>
      </c>
      <c r="X1644" s="1" t="s">
        <v>58</v>
      </c>
      <c r="Y1644" s="258" t="s">
        <v>151</v>
      </c>
      <c r="Z1644" s="169">
        <v>0</v>
      </c>
      <c r="AA1644" s="169">
        <f>Tabela13[[#This Row],[VALOR/UN]]*Tabela13[[#This Row],[QUAN]]</f>
        <v>0</v>
      </c>
      <c r="AB1644" s="251" t="str">
        <f>IFERROR(Tabela13[[#This Row],[TOTAL]]/Tabela13[[#This Row],[Km Rodado]],"")</f>
        <v/>
      </c>
    </row>
    <row r="1645" spans="1:28" hidden="1">
      <c r="A1645" s="30" t="s">
        <v>2080</v>
      </c>
      <c r="B1645" s="30"/>
      <c r="C1645" s="30" t="s">
        <v>1197</v>
      </c>
      <c r="D1645" s="53">
        <v>45594</v>
      </c>
      <c r="F1645" s="7" t="s">
        <v>257</v>
      </c>
      <c r="G1645" s="1" t="s">
        <v>58</v>
      </c>
      <c r="H1645" s="1" t="s">
        <v>1268</v>
      </c>
      <c r="I1645" s="351" t="s">
        <v>80</v>
      </c>
      <c r="J1645" s="162">
        <v>1</v>
      </c>
      <c r="K1645" s="1" t="s">
        <v>39</v>
      </c>
      <c r="L1645" s="1" t="s">
        <v>22</v>
      </c>
      <c r="M1645" s="1" t="s">
        <v>595</v>
      </c>
      <c r="N1645" s="1" t="s">
        <v>684</v>
      </c>
      <c r="O1645" s="1" t="s">
        <v>684</v>
      </c>
      <c r="P1645" s="1" t="s">
        <v>62</v>
      </c>
      <c r="Q1645" s="1" t="s">
        <v>1241</v>
      </c>
      <c r="R1645" s="159" t="s">
        <v>1451</v>
      </c>
      <c r="S1645" s="45">
        <v>173105</v>
      </c>
      <c r="T1645" s="45">
        <v>173105</v>
      </c>
      <c r="V1645" s="165" t="str">
        <f>IFERROR(IF(U1645-T1645 &lt;= 0, "", U1645-T1645), "")</f>
        <v/>
      </c>
      <c r="W1645" s="162" t="s">
        <v>333</v>
      </c>
      <c r="X1645" s="1" t="s">
        <v>599</v>
      </c>
      <c r="Y1645" s="162" t="s">
        <v>151</v>
      </c>
      <c r="Z1645" s="169">
        <v>0</v>
      </c>
      <c r="AA1645" s="169">
        <v>0</v>
      </c>
      <c r="AB1645" s="251" t="str">
        <f>IFERROR(Tabela13[[#This Row],[TOTAL]]/Tabela13[[#This Row],[Km Rodado]],"")</f>
        <v/>
      </c>
    </row>
    <row r="1646" spans="1:28" hidden="1">
      <c r="A1646" s="30">
        <v>2280</v>
      </c>
      <c r="B1646" s="30" t="s">
        <v>2018</v>
      </c>
      <c r="C1646" s="30" t="s">
        <v>1197</v>
      </c>
      <c r="D1646" s="53">
        <v>45595</v>
      </c>
      <c r="F1646" s="7" t="s">
        <v>257</v>
      </c>
      <c r="G1646" s="1" t="s">
        <v>58</v>
      </c>
      <c r="H1646" s="1" t="s">
        <v>1444</v>
      </c>
      <c r="I1646" s="351" t="s">
        <v>99</v>
      </c>
      <c r="J1646" s="162">
        <v>1</v>
      </c>
      <c r="K1646" s="1">
        <v>16</v>
      </c>
      <c r="L1646" s="1" t="s">
        <v>24</v>
      </c>
      <c r="M1646" s="1" t="s">
        <v>60</v>
      </c>
      <c r="N1646" s="1" t="s">
        <v>1235</v>
      </c>
      <c r="O1646" s="1" t="s">
        <v>1236</v>
      </c>
      <c r="P1646" s="1" t="s">
        <v>69</v>
      </c>
      <c r="Q1646" s="1" t="s">
        <v>1008</v>
      </c>
      <c r="R1646" s="24" t="s">
        <v>298</v>
      </c>
      <c r="S1646" s="45">
        <v>200305</v>
      </c>
      <c r="T1646" s="45">
        <v>39369</v>
      </c>
      <c r="V1646" s="165" t="str">
        <f>IFERROR(IF(U1646-T1646 &lt;= 0, "", U1646-T1646), "")</f>
        <v/>
      </c>
      <c r="W1646" s="162" t="s">
        <v>333</v>
      </c>
      <c r="X1646" s="1" t="s">
        <v>155</v>
      </c>
      <c r="Y1646" s="162" t="s">
        <v>2081</v>
      </c>
      <c r="Z1646" s="269">
        <v>546.51</v>
      </c>
      <c r="AA1646" s="169">
        <f>Tabela13[[#This Row],[VALOR/UN]]*Tabela13[[#This Row],[QUAN]]</f>
        <v>546.51</v>
      </c>
      <c r="AB1646" s="251" t="str">
        <f>IFERROR(Tabela13[[#This Row],[TOTAL]]/Tabela13[[#This Row],[Km Rodado]],"")</f>
        <v/>
      </c>
    </row>
    <row r="1647" spans="1:28" hidden="1">
      <c r="A1647" s="30">
        <v>2281</v>
      </c>
      <c r="B1647" s="30" t="s">
        <v>1313</v>
      </c>
      <c r="C1647" s="30" t="s">
        <v>1197</v>
      </c>
      <c r="D1647" s="53">
        <v>45595</v>
      </c>
      <c r="F1647" s="7" t="s">
        <v>257</v>
      </c>
      <c r="G1647" s="1" t="s">
        <v>58</v>
      </c>
      <c r="H1647" s="1" t="s">
        <v>1444</v>
      </c>
      <c r="I1647" s="351" t="s">
        <v>99</v>
      </c>
      <c r="J1647" s="162">
        <v>1</v>
      </c>
      <c r="K1647" s="1">
        <v>16</v>
      </c>
      <c r="L1647" s="1" t="s">
        <v>24</v>
      </c>
      <c r="M1647" s="1" t="s">
        <v>60</v>
      </c>
      <c r="N1647" s="1" t="s">
        <v>1235</v>
      </c>
      <c r="O1647" s="1" t="s">
        <v>1236</v>
      </c>
      <c r="P1647" s="1" t="s">
        <v>69</v>
      </c>
      <c r="Q1647" s="1" t="s">
        <v>1008</v>
      </c>
      <c r="R1647" s="24" t="s">
        <v>298</v>
      </c>
      <c r="S1647" s="45">
        <v>200305</v>
      </c>
      <c r="T1647" s="45">
        <v>39369</v>
      </c>
      <c r="V1647" s="165" t="str">
        <f>IFERROR(IF(U1647-T1647 &lt;= 0, "", U1647-T1647), "")</f>
        <v/>
      </c>
      <c r="W1647" s="162" t="s">
        <v>333</v>
      </c>
      <c r="X1647" s="1" t="s">
        <v>155</v>
      </c>
      <c r="Y1647" s="162" t="s">
        <v>2081</v>
      </c>
      <c r="Z1647" s="269">
        <v>546.51</v>
      </c>
      <c r="AA1647" s="169">
        <f>Tabela13[[#This Row],[VALOR/UN]]*Tabela13[[#This Row],[QUAN]]</f>
        <v>546.51</v>
      </c>
      <c r="AB1647" s="251" t="str">
        <f>IFERROR(Tabela13[[#This Row],[TOTAL]]/Tabela13[[#This Row],[Km Rodado]],"")</f>
        <v/>
      </c>
    </row>
    <row r="1648" spans="1:28" hidden="1">
      <c r="A1648" s="30" t="s">
        <v>2082</v>
      </c>
      <c r="B1648" s="30" t="s">
        <v>2018</v>
      </c>
      <c r="C1648" s="30" t="s">
        <v>1197</v>
      </c>
      <c r="D1648" s="53">
        <v>45595</v>
      </c>
      <c r="F1648" s="7" t="s">
        <v>257</v>
      </c>
      <c r="G1648" s="1" t="s">
        <v>58</v>
      </c>
      <c r="H1648" s="1" t="s">
        <v>1444</v>
      </c>
      <c r="I1648" s="351" t="s">
        <v>99</v>
      </c>
      <c r="J1648" s="162">
        <v>1</v>
      </c>
      <c r="K1648" s="1">
        <v>16</v>
      </c>
      <c r="L1648" s="1" t="s">
        <v>24</v>
      </c>
      <c r="M1648" s="1" t="s">
        <v>60</v>
      </c>
      <c r="N1648" s="1" t="s">
        <v>1235</v>
      </c>
      <c r="O1648" s="1" t="s">
        <v>1236</v>
      </c>
      <c r="P1648" s="1" t="s">
        <v>69</v>
      </c>
      <c r="Q1648" s="1" t="s">
        <v>1008</v>
      </c>
      <c r="R1648" s="24" t="s">
        <v>969</v>
      </c>
      <c r="S1648" s="45">
        <v>105548</v>
      </c>
      <c r="V1648" s="165" t="str">
        <f>IFERROR(IF(U1648-T1648 &lt;= 0, "", U1648-T1648), "")</f>
        <v/>
      </c>
      <c r="W1648" s="162" t="s">
        <v>333</v>
      </c>
      <c r="X1648" s="1" t="s">
        <v>155</v>
      </c>
      <c r="Y1648" s="162" t="s">
        <v>2081</v>
      </c>
      <c r="Z1648" s="269">
        <v>546.51</v>
      </c>
      <c r="AA1648" s="169">
        <f>Tabela13[[#This Row],[VALOR/UN]]*Tabela13[[#This Row],[QUAN]]</f>
        <v>546.51</v>
      </c>
      <c r="AB1648" s="251" t="str">
        <f>IFERROR(Tabela13[[#This Row],[TOTAL]]/Tabela13[[#This Row],[Km Rodado]],"")</f>
        <v/>
      </c>
    </row>
    <row r="1649" spans="1:28" hidden="1">
      <c r="A1649" s="30" t="s">
        <v>2083</v>
      </c>
      <c r="B1649" s="30" t="s">
        <v>2018</v>
      </c>
      <c r="C1649" s="30" t="s">
        <v>1197</v>
      </c>
      <c r="D1649" s="53">
        <v>45595</v>
      </c>
      <c r="F1649" s="7" t="s">
        <v>257</v>
      </c>
      <c r="G1649" s="1" t="s">
        <v>58</v>
      </c>
      <c r="H1649" s="1" t="s">
        <v>1444</v>
      </c>
      <c r="I1649" s="351" t="s">
        <v>99</v>
      </c>
      <c r="J1649" s="162">
        <v>1</v>
      </c>
      <c r="K1649" s="1">
        <v>16</v>
      </c>
      <c r="L1649" s="1" t="s">
        <v>24</v>
      </c>
      <c r="M1649" s="1" t="s">
        <v>60</v>
      </c>
      <c r="N1649" s="1" t="s">
        <v>1235</v>
      </c>
      <c r="O1649" s="1" t="s">
        <v>1236</v>
      </c>
      <c r="P1649" s="1" t="s">
        <v>69</v>
      </c>
      <c r="Q1649" s="1" t="s">
        <v>1008</v>
      </c>
      <c r="R1649" s="24" t="s">
        <v>969</v>
      </c>
      <c r="S1649" s="45">
        <v>105548</v>
      </c>
      <c r="V1649" s="165" t="str">
        <f>IFERROR(IF(U1649-T1649 &lt;= 0, "", U1649-T1649), "")</f>
        <v/>
      </c>
      <c r="W1649" s="162" t="s">
        <v>333</v>
      </c>
      <c r="X1649" s="1" t="s">
        <v>155</v>
      </c>
      <c r="Y1649" s="162" t="s">
        <v>2081</v>
      </c>
      <c r="Z1649" s="269">
        <v>546.51</v>
      </c>
      <c r="AA1649" s="169">
        <f>Tabela13[[#This Row],[VALOR/UN]]*Tabela13[[#This Row],[QUAN]]</f>
        <v>546.51</v>
      </c>
      <c r="AB1649" s="251" t="str">
        <f>IFERROR(Tabela13[[#This Row],[TOTAL]]/Tabela13[[#This Row],[Km Rodado]],"")</f>
        <v/>
      </c>
    </row>
    <row r="1650" spans="1:28" hidden="1">
      <c r="A1650" s="30">
        <v>2276</v>
      </c>
      <c r="B1650" s="30" t="s">
        <v>1313</v>
      </c>
      <c r="C1650" s="30" t="s">
        <v>1197</v>
      </c>
      <c r="D1650" s="53">
        <v>45595</v>
      </c>
      <c r="F1650" s="7" t="s">
        <v>257</v>
      </c>
      <c r="G1650" s="1" t="s">
        <v>58</v>
      </c>
      <c r="H1650" s="1" t="s">
        <v>1268</v>
      </c>
      <c r="I1650" s="351" t="s">
        <v>80</v>
      </c>
      <c r="J1650" s="162">
        <v>1</v>
      </c>
      <c r="K1650" s="1">
        <v>16</v>
      </c>
      <c r="L1650" s="1" t="s">
        <v>24</v>
      </c>
      <c r="M1650" s="1" t="s">
        <v>60</v>
      </c>
      <c r="N1650" s="1" t="s">
        <v>1235</v>
      </c>
      <c r="O1650" s="1" t="s">
        <v>1236</v>
      </c>
      <c r="P1650" s="1" t="s">
        <v>69</v>
      </c>
      <c r="Q1650" s="1" t="s">
        <v>1008</v>
      </c>
      <c r="R1650" s="24" t="s">
        <v>1636</v>
      </c>
      <c r="S1650" s="45">
        <v>39369</v>
      </c>
      <c r="T1650" s="45">
        <v>39369</v>
      </c>
      <c r="V1650" s="165" t="str">
        <f>IFERROR(IF(U1650-T1650 &lt;= 0, "", U1650-T1650), "")</f>
        <v/>
      </c>
      <c r="W1650" s="162" t="s">
        <v>333</v>
      </c>
      <c r="X1650" s="1" t="s">
        <v>155</v>
      </c>
      <c r="Y1650" s="162" t="s">
        <v>2081</v>
      </c>
      <c r="Z1650" s="269">
        <v>546.51</v>
      </c>
      <c r="AA1650" s="169">
        <f>Tabela13[[#This Row],[VALOR/UN]]*Tabela13[[#This Row],[QUAN]]</f>
        <v>546.51</v>
      </c>
      <c r="AB1650" s="251" t="str">
        <f>IFERROR(Tabela13[[#This Row],[TOTAL]]/Tabela13[[#This Row],[Km Rodado]],"")</f>
        <v/>
      </c>
    </row>
    <row r="1651" spans="1:28" hidden="1">
      <c r="A1651" s="30">
        <v>2277</v>
      </c>
      <c r="B1651" s="30" t="s">
        <v>2018</v>
      </c>
      <c r="C1651" s="30" t="s">
        <v>1197</v>
      </c>
      <c r="D1651" s="53">
        <v>45595</v>
      </c>
      <c r="F1651" s="7" t="s">
        <v>257</v>
      </c>
      <c r="G1651" s="1" t="s">
        <v>58</v>
      </c>
      <c r="H1651" s="1" t="s">
        <v>1268</v>
      </c>
      <c r="I1651" s="351" t="s">
        <v>80</v>
      </c>
      <c r="J1651" s="162">
        <v>1</v>
      </c>
      <c r="K1651" s="1">
        <v>16</v>
      </c>
      <c r="L1651" s="1" t="s">
        <v>24</v>
      </c>
      <c r="M1651" s="1" t="s">
        <v>60</v>
      </c>
      <c r="N1651" s="1" t="s">
        <v>1235</v>
      </c>
      <c r="O1651" s="1" t="s">
        <v>1236</v>
      </c>
      <c r="P1651" s="1" t="s">
        <v>69</v>
      </c>
      <c r="Q1651" s="1" t="s">
        <v>1008</v>
      </c>
      <c r="R1651" s="24" t="s">
        <v>1636</v>
      </c>
      <c r="S1651" s="45">
        <v>39369</v>
      </c>
      <c r="T1651" s="45">
        <v>39369</v>
      </c>
      <c r="V1651" s="165" t="str">
        <f>IFERROR(IF(U1651-T1651 &lt;= 0, "", U1651-T1651), "")</f>
        <v/>
      </c>
      <c r="W1651" s="162" t="s">
        <v>333</v>
      </c>
      <c r="X1651" s="1" t="s">
        <v>155</v>
      </c>
      <c r="Y1651" s="162" t="s">
        <v>2081</v>
      </c>
      <c r="Z1651" s="269">
        <v>546.51</v>
      </c>
      <c r="AA1651" s="169">
        <f>Tabela13[[#This Row],[VALOR/UN]]*Tabela13[[#This Row],[QUAN]]</f>
        <v>546.51</v>
      </c>
      <c r="AB1651" s="251" t="str">
        <f>IFERROR(Tabela13[[#This Row],[TOTAL]]/Tabela13[[#This Row],[Km Rodado]],"")</f>
        <v/>
      </c>
    </row>
    <row r="1652" spans="1:28">
      <c r="A1652" s="30" t="s">
        <v>2084</v>
      </c>
      <c r="B1652" s="30" t="s">
        <v>2002</v>
      </c>
      <c r="C1652" s="30" t="s">
        <v>1197</v>
      </c>
      <c r="D1652" s="53">
        <v>45597</v>
      </c>
      <c r="E1652" s="53">
        <v>45604</v>
      </c>
      <c r="F1652" s="7" t="s">
        <v>301</v>
      </c>
      <c r="G1652" s="1" t="s">
        <v>58</v>
      </c>
      <c r="H1652" s="1" t="s">
        <v>1268</v>
      </c>
      <c r="I1652" s="351" t="s">
        <v>104</v>
      </c>
      <c r="J1652" s="162">
        <v>1</v>
      </c>
      <c r="K1652" s="1">
        <v>15</v>
      </c>
      <c r="L1652" s="1" t="s">
        <v>22</v>
      </c>
      <c r="M1652" s="1" t="s">
        <v>623</v>
      </c>
      <c r="N1652" s="153" t="s">
        <v>1881</v>
      </c>
      <c r="O1652" s="153" t="s">
        <v>2085</v>
      </c>
      <c r="P1652" s="153" t="s">
        <v>69</v>
      </c>
      <c r="Q1652" s="1" t="s">
        <v>102</v>
      </c>
      <c r="R1652" s="24" t="s">
        <v>2086</v>
      </c>
      <c r="S1652" s="45">
        <v>87500</v>
      </c>
      <c r="T1652" s="45">
        <v>88976</v>
      </c>
      <c r="V1652" s="165" t="str">
        <f>IFERROR(IF(U1652-T1652 &lt;= 0, "", U1652-T1652), "")</f>
        <v/>
      </c>
      <c r="W1652" s="162" t="s">
        <v>333</v>
      </c>
      <c r="X1652" s="1" t="s">
        <v>1968</v>
      </c>
      <c r="Y1652" s="162">
        <v>15196</v>
      </c>
      <c r="Z1652" s="269">
        <v>249.9</v>
      </c>
      <c r="AA1652" s="169">
        <f>Tabela13[[#This Row],[VALOR/UN]]*Tabela13[[#This Row],[QUAN]]</f>
        <v>249.9</v>
      </c>
      <c r="AB1652" s="251" t="str">
        <f>IFERROR(Tabela13[[#This Row],[TOTAL]]/Tabela13[[#This Row],[Km Rodado]],"")</f>
        <v/>
      </c>
    </row>
    <row r="1653" spans="1:28">
      <c r="A1653" s="30">
        <v>2233</v>
      </c>
      <c r="B1653" s="30" t="s">
        <v>1935</v>
      </c>
      <c r="C1653" s="30" t="s">
        <v>1197</v>
      </c>
      <c r="D1653" s="53">
        <v>45597</v>
      </c>
      <c r="E1653" s="53">
        <v>45604</v>
      </c>
      <c r="F1653" s="7" t="s">
        <v>301</v>
      </c>
      <c r="G1653" s="1" t="s">
        <v>58</v>
      </c>
      <c r="H1653" s="1" t="s">
        <v>1268</v>
      </c>
      <c r="I1653" s="351" t="s">
        <v>104</v>
      </c>
      <c r="J1653" s="162">
        <v>1</v>
      </c>
      <c r="K1653" s="1">
        <v>15</v>
      </c>
      <c r="L1653" s="1" t="s">
        <v>22</v>
      </c>
      <c r="M1653" s="1" t="s">
        <v>623</v>
      </c>
      <c r="N1653" s="153" t="s">
        <v>1881</v>
      </c>
      <c r="O1653" s="153" t="s">
        <v>2085</v>
      </c>
      <c r="P1653" s="153" t="s">
        <v>69</v>
      </c>
      <c r="Q1653" s="1" t="s">
        <v>102</v>
      </c>
      <c r="R1653" s="24" t="s">
        <v>2086</v>
      </c>
      <c r="S1653" s="45">
        <v>87500</v>
      </c>
      <c r="T1653" s="45">
        <v>88976</v>
      </c>
      <c r="V1653" s="165" t="str">
        <f>IFERROR(IF(U1653-T1653 &lt;= 0, "", U1653-T1653), "")</f>
        <v/>
      </c>
      <c r="W1653" s="162" t="s">
        <v>333</v>
      </c>
      <c r="X1653" s="1" t="s">
        <v>1968</v>
      </c>
      <c r="Y1653" s="162">
        <v>15196</v>
      </c>
      <c r="Z1653" s="269">
        <v>249.9</v>
      </c>
      <c r="AA1653" s="169">
        <f>Tabela13[[#This Row],[VALOR/UN]]*Tabela13[[#This Row],[QUAN]]</f>
        <v>249.9</v>
      </c>
      <c r="AB1653" s="251" t="str">
        <f>IFERROR(Tabela13[[#This Row],[TOTAL]]/Tabela13[[#This Row],[Km Rodado]],"")</f>
        <v/>
      </c>
    </row>
    <row r="1654" spans="1:28" hidden="1">
      <c r="A1654" s="30" t="s">
        <v>2087</v>
      </c>
      <c r="B1654" s="30" t="s">
        <v>1374</v>
      </c>
      <c r="C1654" s="30" t="s">
        <v>1197</v>
      </c>
      <c r="D1654" s="53">
        <v>45600</v>
      </c>
      <c r="F1654" s="7" t="s">
        <v>301</v>
      </c>
      <c r="G1654" s="1" t="s">
        <v>58</v>
      </c>
      <c r="H1654" s="1" t="s">
        <v>14</v>
      </c>
      <c r="I1654" s="351" t="s">
        <v>1317</v>
      </c>
      <c r="J1654" s="162">
        <v>1</v>
      </c>
      <c r="K1654" s="1">
        <v>14</v>
      </c>
      <c r="L1654" s="1" t="s">
        <v>22</v>
      </c>
      <c r="M1654" s="1" t="s">
        <v>783</v>
      </c>
      <c r="N1654" s="1" t="s">
        <v>85</v>
      </c>
      <c r="O1654" s="1" t="s">
        <v>2088</v>
      </c>
      <c r="P1654" s="1" t="s">
        <v>69</v>
      </c>
      <c r="Q1654" s="1" t="s">
        <v>1053</v>
      </c>
      <c r="R1654" s="24" t="s">
        <v>1054</v>
      </c>
      <c r="S1654" s="45">
        <v>110953</v>
      </c>
      <c r="V1654" s="165" t="str">
        <f>IFERROR(IF(U1654-T1654 &lt;= 0, "", U1654-T1654), "")</f>
        <v/>
      </c>
      <c r="W1654" s="162" t="s">
        <v>333</v>
      </c>
      <c r="X1654" s="1" t="s">
        <v>155</v>
      </c>
      <c r="Y1654" s="162">
        <v>2317</v>
      </c>
      <c r="Z1654" s="269">
        <v>269.63</v>
      </c>
      <c r="AA1654" s="169">
        <f>Tabela13[[#This Row],[VALOR/UN]]*Tabela13[[#This Row],[QUAN]]</f>
        <v>269.63</v>
      </c>
      <c r="AB1654" s="251" t="str">
        <f>IFERROR(Tabela13[[#This Row],[TOTAL]]/Tabela13[[#This Row],[Km Rodado]],"")</f>
        <v/>
      </c>
    </row>
    <row r="1655" spans="1:28" hidden="1">
      <c r="A1655" s="30">
        <v>1818</v>
      </c>
      <c r="B1655" s="30" t="s">
        <v>1374</v>
      </c>
      <c r="C1655" s="30" t="s">
        <v>1197</v>
      </c>
      <c r="D1655" s="53">
        <v>45600</v>
      </c>
      <c r="F1655" s="7" t="s">
        <v>301</v>
      </c>
      <c r="G1655" s="1" t="s">
        <v>58</v>
      </c>
      <c r="H1655" s="1" t="s">
        <v>14</v>
      </c>
      <c r="I1655" s="351" t="s">
        <v>1317</v>
      </c>
      <c r="J1655" s="162">
        <v>1</v>
      </c>
      <c r="K1655" s="1">
        <v>14</v>
      </c>
      <c r="L1655" s="1" t="s">
        <v>22</v>
      </c>
      <c r="M1655" s="1" t="s">
        <v>783</v>
      </c>
      <c r="N1655" s="1" t="s">
        <v>85</v>
      </c>
      <c r="O1655" s="1" t="s">
        <v>2088</v>
      </c>
      <c r="P1655" s="1" t="s">
        <v>69</v>
      </c>
      <c r="Q1655" s="1" t="s">
        <v>1053</v>
      </c>
      <c r="R1655" s="24" t="s">
        <v>1054</v>
      </c>
      <c r="S1655" s="45">
        <v>110953</v>
      </c>
      <c r="V1655" s="165" t="str">
        <f>IFERROR(IF(U1655-T1655 &lt;= 0, "", U1655-T1655), "")</f>
        <v/>
      </c>
      <c r="W1655" s="162" t="s">
        <v>333</v>
      </c>
      <c r="X1655" s="1" t="s">
        <v>155</v>
      </c>
      <c r="Y1655" s="162">
        <v>2317</v>
      </c>
      <c r="Z1655" s="269">
        <v>269.63</v>
      </c>
      <c r="AA1655" s="169">
        <f>Tabela13[[#This Row],[VALOR/UN]]*Tabela13[[#This Row],[QUAN]]</f>
        <v>269.63</v>
      </c>
      <c r="AB1655" s="251" t="str">
        <f>IFERROR(Tabela13[[#This Row],[TOTAL]]/Tabela13[[#This Row],[Km Rodado]],"")</f>
        <v/>
      </c>
    </row>
    <row r="1656" spans="1:28" hidden="1">
      <c r="A1656" s="30" t="s">
        <v>2089</v>
      </c>
      <c r="B1656" s="30" t="s">
        <v>1226</v>
      </c>
      <c r="C1656" s="30" t="s">
        <v>1197</v>
      </c>
      <c r="D1656" s="53">
        <v>45600</v>
      </c>
      <c r="F1656" s="7" t="s">
        <v>301</v>
      </c>
      <c r="G1656" s="1" t="s">
        <v>58</v>
      </c>
      <c r="H1656" s="1" t="s">
        <v>14</v>
      </c>
      <c r="I1656" s="351" t="s">
        <v>1317</v>
      </c>
      <c r="J1656" s="162">
        <v>1</v>
      </c>
      <c r="K1656" s="1">
        <v>14</v>
      </c>
      <c r="L1656" s="1" t="s">
        <v>24</v>
      </c>
      <c r="M1656" s="1" t="s">
        <v>783</v>
      </c>
      <c r="N1656" s="1" t="s">
        <v>90</v>
      </c>
      <c r="O1656" s="1" t="s">
        <v>90</v>
      </c>
      <c r="P1656" s="1" t="s">
        <v>69</v>
      </c>
      <c r="Q1656" s="1" t="s">
        <v>1053</v>
      </c>
      <c r="R1656" s="24" t="s">
        <v>1054</v>
      </c>
      <c r="S1656" s="45">
        <v>110953</v>
      </c>
      <c r="V1656" s="165" t="str">
        <f>IFERROR(IF(U1656-T1656 &lt;= 0, "", U1656-T1656), "")</f>
        <v/>
      </c>
      <c r="W1656" s="162" t="s">
        <v>333</v>
      </c>
      <c r="X1656" s="1" t="s">
        <v>1968</v>
      </c>
      <c r="Y1656" s="162">
        <v>15841</v>
      </c>
      <c r="Z1656" s="269">
        <v>262.55</v>
      </c>
      <c r="AA1656" s="169">
        <f>Tabela13[[#This Row],[VALOR/UN]]*Tabela13[[#This Row],[QUAN]]</f>
        <v>262.55</v>
      </c>
      <c r="AB1656" s="251" t="str">
        <f>IFERROR(Tabela13[[#This Row],[TOTAL]]/Tabela13[[#This Row],[Km Rodado]],"")</f>
        <v/>
      </c>
    </row>
    <row r="1657" spans="1:28" hidden="1">
      <c r="A1657" s="30" t="s">
        <v>2090</v>
      </c>
      <c r="B1657" s="30" t="s">
        <v>1226</v>
      </c>
      <c r="C1657" s="30" t="s">
        <v>1197</v>
      </c>
      <c r="D1657" s="53">
        <v>45600</v>
      </c>
      <c r="F1657" s="7" t="s">
        <v>301</v>
      </c>
      <c r="G1657" s="1" t="s">
        <v>58</v>
      </c>
      <c r="H1657" s="1" t="s">
        <v>14</v>
      </c>
      <c r="I1657" s="351" t="s">
        <v>1317</v>
      </c>
      <c r="J1657" s="162">
        <v>1</v>
      </c>
      <c r="K1657" s="1">
        <v>14</v>
      </c>
      <c r="L1657" s="1" t="s">
        <v>24</v>
      </c>
      <c r="M1657" s="1" t="s">
        <v>783</v>
      </c>
      <c r="N1657" s="1" t="s">
        <v>90</v>
      </c>
      <c r="O1657" s="1" t="s">
        <v>90</v>
      </c>
      <c r="P1657" s="1" t="s">
        <v>69</v>
      </c>
      <c r="Q1657" s="1" t="s">
        <v>1053</v>
      </c>
      <c r="R1657" s="24" t="s">
        <v>1054</v>
      </c>
      <c r="S1657" s="45">
        <v>110953</v>
      </c>
      <c r="V1657" s="165" t="str">
        <f>IFERROR(IF(U1657-T1657 &lt;= 0, "", U1657-T1657), "")</f>
        <v/>
      </c>
      <c r="W1657" s="162" t="s">
        <v>333</v>
      </c>
      <c r="X1657" s="1" t="s">
        <v>1968</v>
      </c>
      <c r="Y1657" s="162">
        <v>15841</v>
      </c>
      <c r="Z1657" s="269">
        <v>262.55</v>
      </c>
      <c r="AA1657" s="169">
        <f>Tabela13[[#This Row],[VALOR/UN]]*Tabela13[[#This Row],[QUAN]]</f>
        <v>262.55</v>
      </c>
      <c r="AB1657" s="251" t="str">
        <f>IFERROR(Tabela13[[#This Row],[TOTAL]]/Tabela13[[#This Row],[Km Rodado]],"")</f>
        <v/>
      </c>
    </row>
    <row r="1658" spans="1:28" hidden="1">
      <c r="A1658" s="30" t="s">
        <v>2091</v>
      </c>
      <c r="B1658" s="30" t="s">
        <v>1313</v>
      </c>
      <c r="C1658" s="30" t="s">
        <v>1197</v>
      </c>
      <c r="D1658" s="53">
        <v>45600</v>
      </c>
      <c r="F1658" s="7" t="s">
        <v>301</v>
      </c>
      <c r="G1658" s="1" t="s">
        <v>58</v>
      </c>
      <c r="H1658" s="1" t="s">
        <v>1268</v>
      </c>
      <c r="I1658" s="351" t="s">
        <v>96</v>
      </c>
      <c r="J1658" s="162">
        <v>1</v>
      </c>
      <c r="K1658" s="1">
        <v>16</v>
      </c>
      <c r="L1658" s="1" t="s">
        <v>22</v>
      </c>
      <c r="M1658" s="1" t="s">
        <v>60</v>
      </c>
      <c r="N1658" s="1" t="s">
        <v>1235</v>
      </c>
      <c r="O1658" s="1" t="s">
        <v>1236</v>
      </c>
      <c r="P1658" s="1" t="s">
        <v>69</v>
      </c>
      <c r="Q1658" s="1" t="s">
        <v>1008</v>
      </c>
      <c r="R1658" s="24" t="s">
        <v>413</v>
      </c>
      <c r="S1658" s="45">
        <v>94728</v>
      </c>
      <c r="T1658" s="45">
        <v>94782</v>
      </c>
      <c r="U1658" s="45">
        <v>106322</v>
      </c>
      <c r="V1658" s="165">
        <f>IFERROR(IF(U1658-T1658 &lt;= 0, "", U1658-T1658), "")</f>
        <v>11540</v>
      </c>
      <c r="W1658" s="162" t="s">
        <v>333</v>
      </c>
      <c r="X1658" s="1" t="s">
        <v>155</v>
      </c>
      <c r="Y1658" s="162" t="s">
        <v>2081</v>
      </c>
      <c r="Z1658" s="269">
        <v>546.51</v>
      </c>
      <c r="AA1658" s="169">
        <f>Tabela13[[#This Row],[VALOR/UN]]*Tabela13[[#This Row],[QUAN]]</f>
        <v>546.51</v>
      </c>
      <c r="AB1658" s="251">
        <f>IFERROR(Tabela13[[#This Row],[TOTAL]]/Tabela13[[#This Row],[Km Rodado]],"")</f>
        <v>4.7357885615251297E-2</v>
      </c>
    </row>
    <row r="1659" spans="1:28" hidden="1">
      <c r="A1659" s="30" t="s">
        <v>2092</v>
      </c>
      <c r="B1659" s="30" t="s">
        <v>1313</v>
      </c>
      <c r="C1659" s="30" t="s">
        <v>1197</v>
      </c>
      <c r="D1659" s="53">
        <v>45600</v>
      </c>
      <c r="F1659" s="7" t="s">
        <v>301</v>
      </c>
      <c r="G1659" s="1" t="s">
        <v>58</v>
      </c>
      <c r="H1659" s="1" t="s">
        <v>1268</v>
      </c>
      <c r="I1659" s="351" t="s">
        <v>96</v>
      </c>
      <c r="J1659" s="162">
        <v>1</v>
      </c>
      <c r="K1659" s="1">
        <v>16</v>
      </c>
      <c r="L1659" s="1" t="s">
        <v>22</v>
      </c>
      <c r="M1659" s="1" t="s">
        <v>60</v>
      </c>
      <c r="N1659" s="1" t="s">
        <v>1235</v>
      </c>
      <c r="O1659" s="1" t="s">
        <v>1236</v>
      </c>
      <c r="P1659" s="1" t="s">
        <v>69</v>
      </c>
      <c r="Q1659" s="1" t="s">
        <v>1008</v>
      </c>
      <c r="R1659" s="24" t="s">
        <v>413</v>
      </c>
      <c r="S1659" s="45">
        <v>94728</v>
      </c>
      <c r="T1659" s="45">
        <v>94782</v>
      </c>
      <c r="U1659" s="45">
        <v>106322</v>
      </c>
      <c r="V1659" s="165">
        <f>IFERROR(IF(U1659-T1659 &lt;= 0, "", U1659-T1659), "")</f>
        <v>11540</v>
      </c>
      <c r="W1659" s="162" t="s">
        <v>333</v>
      </c>
      <c r="X1659" s="1" t="s">
        <v>155</v>
      </c>
      <c r="Y1659" s="162" t="s">
        <v>2081</v>
      </c>
      <c r="Z1659" s="269">
        <v>546.51</v>
      </c>
      <c r="AA1659" s="169">
        <f>Tabela13[[#This Row],[VALOR/UN]]*Tabela13[[#This Row],[QUAN]]</f>
        <v>546.51</v>
      </c>
      <c r="AB1659" s="251">
        <f>IFERROR(Tabela13[[#This Row],[TOTAL]]/Tabela13[[#This Row],[Km Rodado]],"")</f>
        <v>4.7357885615251297E-2</v>
      </c>
    </row>
    <row r="1660" spans="1:28" hidden="1">
      <c r="A1660" s="30" t="s">
        <v>2093</v>
      </c>
      <c r="B1660" s="30" t="s">
        <v>1313</v>
      </c>
      <c r="C1660" s="30" t="s">
        <v>1197</v>
      </c>
      <c r="D1660" s="53">
        <v>45600</v>
      </c>
      <c r="F1660" s="7" t="s">
        <v>301</v>
      </c>
      <c r="G1660" s="1" t="s">
        <v>58</v>
      </c>
      <c r="H1660" s="1" t="s">
        <v>1268</v>
      </c>
      <c r="I1660" s="351" t="s">
        <v>96</v>
      </c>
      <c r="J1660" s="162">
        <v>1</v>
      </c>
      <c r="K1660" s="1">
        <v>16</v>
      </c>
      <c r="L1660" s="1" t="s">
        <v>24</v>
      </c>
      <c r="M1660" s="1" t="s">
        <v>60</v>
      </c>
      <c r="N1660" s="1" t="s">
        <v>1235</v>
      </c>
      <c r="O1660" s="1" t="s">
        <v>1236</v>
      </c>
      <c r="P1660" s="1" t="s">
        <v>69</v>
      </c>
      <c r="Q1660" s="1" t="s">
        <v>1008</v>
      </c>
      <c r="R1660" s="24" t="s">
        <v>413</v>
      </c>
      <c r="S1660" s="45">
        <v>94728</v>
      </c>
      <c r="V1660" s="165" t="str">
        <f>IFERROR(IF(U1660-T1660 &lt;= 0, "", U1660-T1660), "")</f>
        <v/>
      </c>
      <c r="W1660" s="162" t="s">
        <v>333</v>
      </c>
      <c r="X1660" s="1" t="s">
        <v>155</v>
      </c>
      <c r="Y1660" s="162">
        <v>2953</v>
      </c>
      <c r="Z1660" s="269">
        <v>546.51</v>
      </c>
      <c r="AA1660" s="169">
        <f>Tabela13[[#This Row],[VALOR/UN]]*Tabela13[[#This Row],[QUAN]]</f>
        <v>546.51</v>
      </c>
      <c r="AB1660" s="251" t="str">
        <f>IFERROR(Tabela13[[#This Row],[TOTAL]]/Tabela13[[#This Row],[Km Rodado]],"")</f>
        <v/>
      </c>
    </row>
    <row r="1661" spans="1:28" hidden="1">
      <c r="A1661" s="30" t="s">
        <v>2094</v>
      </c>
      <c r="B1661" s="30" t="s">
        <v>1313</v>
      </c>
      <c r="C1661" s="30" t="s">
        <v>1197</v>
      </c>
      <c r="D1661" s="53">
        <v>45600</v>
      </c>
      <c r="F1661" s="7" t="s">
        <v>301</v>
      </c>
      <c r="G1661" s="1" t="s">
        <v>58</v>
      </c>
      <c r="H1661" s="1" t="s">
        <v>1268</v>
      </c>
      <c r="I1661" s="351" t="s">
        <v>96</v>
      </c>
      <c r="J1661" s="162">
        <v>1</v>
      </c>
      <c r="K1661" s="1">
        <v>16</v>
      </c>
      <c r="L1661" s="1" t="s">
        <v>24</v>
      </c>
      <c r="M1661" s="1" t="s">
        <v>60</v>
      </c>
      <c r="N1661" s="1" t="s">
        <v>1235</v>
      </c>
      <c r="O1661" s="1" t="s">
        <v>1236</v>
      </c>
      <c r="P1661" s="1" t="s">
        <v>69</v>
      </c>
      <c r="Q1661" s="1" t="s">
        <v>1008</v>
      </c>
      <c r="R1661" s="24" t="s">
        <v>413</v>
      </c>
      <c r="S1661" s="45">
        <v>94728</v>
      </c>
      <c r="V1661" s="165" t="str">
        <f>IFERROR(IF(U1661-T1661 &lt;= 0, "", U1661-T1661), "")</f>
        <v/>
      </c>
      <c r="W1661" s="162" t="s">
        <v>333</v>
      </c>
      <c r="X1661" s="1" t="s">
        <v>155</v>
      </c>
      <c r="Y1661" s="162">
        <v>2953</v>
      </c>
      <c r="Z1661" s="269">
        <v>546.51</v>
      </c>
      <c r="AA1661" s="169">
        <f>Tabela13[[#This Row],[VALOR/UN]]*Tabela13[[#This Row],[QUAN]]</f>
        <v>546.51</v>
      </c>
      <c r="AB1661" s="251" t="str">
        <f>IFERROR(Tabela13[[#This Row],[TOTAL]]/Tabela13[[#This Row],[Km Rodado]],"")</f>
        <v/>
      </c>
    </row>
    <row r="1662" spans="1:28" hidden="1">
      <c r="A1662" s="202">
        <v>2294</v>
      </c>
      <c r="B1662" s="30" t="s">
        <v>1677</v>
      </c>
      <c r="C1662" s="30" t="s">
        <v>1197</v>
      </c>
      <c r="D1662" s="53">
        <v>45600</v>
      </c>
      <c r="F1662" s="7" t="s">
        <v>301</v>
      </c>
      <c r="G1662" s="1" t="s">
        <v>58</v>
      </c>
      <c r="H1662" s="1" t="s">
        <v>1268</v>
      </c>
      <c r="I1662" s="351" t="s">
        <v>96</v>
      </c>
      <c r="J1662" s="162">
        <v>1</v>
      </c>
      <c r="K1662" s="1">
        <v>15</v>
      </c>
      <c r="L1662" s="1" t="s">
        <v>22</v>
      </c>
      <c r="M1662" s="1" t="s">
        <v>75</v>
      </c>
      <c r="N1662" s="153" t="s">
        <v>1881</v>
      </c>
      <c r="O1662" s="1" t="s">
        <v>2008</v>
      </c>
      <c r="P1662" s="1" t="s">
        <v>69</v>
      </c>
      <c r="Q1662" s="1" t="s">
        <v>77</v>
      </c>
      <c r="R1662" s="24" t="s">
        <v>547</v>
      </c>
      <c r="S1662" s="45">
        <v>123698</v>
      </c>
      <c r="V1662" s="165" t="str">
        <f>IFERROR(IF(U1662-T1662 &lt;= 0, "", U1662-T1662), "")</f>
        <v/>
      </c>
      <c r="W1662" s="162" t="s">
        <v>333</v>
      </c>
      <c r="X1662" s="1" t="s">
        <v>1968</v>
      </c>
      <c r="Y1662" s="162">
        <v>15339</v>
      </c>
      <c r="Z1662" s="269">
        <v>265.60000000000002</v>
      </c>
      <c r="AA1662" s="169">
        <f>Tabela13[[#This Row],[VALOR/UN]]*Tabela13[[#This Row],[QUAN]]</f>
        <v>265.60000000000002</v>
      </c>
      <c r="AB1662" s="251" t="str">
        <f>IFERROR(Tabela13[[#This Row],[TOTAL]]/Tabela13[[#This Row],[Km Rodado]],"")</f>
        <v/>
      </c>
    </row>
    <row r="1663" spans="1:28" hidden="1">
      <c r="A1663" s="202">
        <v>2295</v>
      </c>
      <c r="B1663" s="30" t="s">
        <v>1894</v>
      </c>
      <c r="C1663" s="30" t="s">
        <v>1197</v>
      </c>
      <c r="D1663" s="53">
        <v>45600</v>
      </c>
      <c r="F1663" s="7" t="s">
        <v>301</v>
      </c>
      <c r="G1663" s="1" t="s">
        <v>58</v>
      </c>
      <c r="H1663" s="1" t="s">
        <v>1268</v>
      </c>
      <c r="I1663" s="351" t="s">
        <v>96</v>
      </c>
      <c r="J1663" s="162">
        <v>1</v>
      </c>
      <c r="K1663" s="1">
        <v>15</v>
      </c>
      <c r="L1663" s="1" t="s">
        <v>22</v>
      </c>
      <c r="M1663" s="1" t="s">
        <v>75</v>
      </c>
      <c r="N1663" s="153" t="s">
        <v>1881</v>
      </c>
      <c r="O1663" s="1" t="s">
        <v>2008</v>
      </c>
      <c r="P1663" s="1" t="s">
        <v>69</v>
      </c>
      <c r="Q1663" s="1" t="s">
        <v>77</v>
      </c>
      <c r="R1663" s="24" t="s">
        <v>547</v>
      </c>
      <c r="S1663" s="45">
        <v>123698</v>
      </c>
      <c r="V1663" s="165" t="str">
        <f>IFERROR(IF(U1663-T1663 &lt;= 0, "", U1663-T1663), "")</f>
        <v/>
      </c>
      <c r="W1663" s="162" t="s">
        <v>333</v>
      </c>
      <c r="X1663" s="1" t="s">
        <v>1968</v>
      </c>
      <c r="Y1663" s="162">
        <v>15339</v>
      </c>
      <c r="Z1663" s="269">
        <v>265.60000000000002</v>
      </c>
      <c r="AA1663" s="169">
        <f>Tabela13[[#This Row],[VALOR/UN]]*Tabela13[[#This Row],[QUAN]]</f>
        <v>265.60000000000002</v>
      </c>
      <c r="AB1663" s="251" t="str">
        <f>IFERROR(Tabela13[[#This Row],[TOTAL]]/Tabela13[[#This Row],[Km Rodado]],"")</f>
        <v/>
      </c>
    </row>
    <row r="1664" spans="1:28" hidden="1">
      <c r="A1664" s="30">
        <v>2296</v>
      </c>
      <c r="B1664" s="30" t="s">
        <v>1894</v>
      </c>
      <c r="C1664" s="30" t="s">
        <v>1197</v>
      </c>
      <c r="D1664" s="53">
        <v>45600</v>
      </c>
      <c r="F1664" s="7" t="s">
        <v>301</v>
      </c>
      <c r="G1664" s="1" t="s">
        <v>58</v>
      </c>
      <c r="H1664" s="1" t="s">
        <v>1268</v>
      </c>
      <c r="I1664" s="351" t="s">
        <v>96</v>
      </c>
      <c r="J1664" s="162">
        <v>1</v>
      </c>
      <c r="K1664" s="1">
        <v>15</v>
      </c>
      <c r="L1664" s="1" t="s">
        <v>24</v>
      </c>
      <c r="M1664" s="1" t="s">
        <v>75</v>
      </c>
      <c r="N1664" s="153" t="s">
        <v>1881</v>
      </c>
      <c r="O1664" s="1" t="s">
        <v>2008</v>
      </c>
      <c r="P1664" s="1" t="s">
        <v>69</v>
      </c>
      <c r="Q1664" s="1" t="s">
        <v>77</v>
      </c>
      <c r="R1664" s="24" t="s">
        <v>547</v>
      </c>
      <c r="S1664" s="45">
        <v>123698</v>
      </c>
      <c r="V1664" s="165" t="str">
        <f>IFERROR(IF(U1664-T1664 &lt;= 0, "", U1664-T1664), "")</f>
        <v/>
      </c>
      <c r="W1664" s="162" t="s">
        <v>333</v>
      </c>
      <c r="X1664" s="1" t="s">
        <v>1968</v>
      </c>
      <c r="Y1664" s="162">
        <v>15840</v>
      </c>
      <c r="Z1664" s="269">
        <v>265.60000000000002</v>
      </c>
      <c r="AA1664" s="169">
        <f>Tabela13[[#This Row],[VALOR/UN]]*Tabela13[[#This Row],[QUAN]]</f>
        <v>265.60000000000002</v>
      </c>
      <c r="AB1664" s="251" t="str">
        <f>IFERROR(Tabela13[[#This Row],[TOTAL]]/Tabela13[[#This Row],[Km Rodado]],"")</f>
        <v/>
      </c>
    </row>
    <row r="1665" spans="1:28" hidden="1">
      <c r="A1665" s="30">
        <v>2297</v>
      </c>
      <c r="B1665" s="30" t="s">
        <v>1873</v>
      </c>
      <c r="C1665" s="30" t="s">
        <v>1197</v>
      </c>
      <c r="D1665" s="53">
        <v>45600</v>
      </c>
      <c r="F1665" s="7" t="s">
        <v>301</v>
      </c>
      <c r="G1665" s="1" t="s">
        <v>58</v>
      </c>
      <c r="H1665" s="1" t="s">
        <v>1268</v>
      </c>
      <c r="I1665" s="351" t="s">
        <v>96</v>
      </c>
      <c r="J1665" s="162">
        <v>1</v>
      </c>
      <c r="K1665" s="1">
        <v>15</v>
      </c>
      <c r="L1665" s="1" t="s">
        <v>24</v>
      </c>
      <c r="M1665" s="1" t="s">
        <v>75</v>
      </c>
      <c r="N1665" s="153" t="s">
        <v>1881</v>
      </c>
      <c r="O1665" s="1" t="s">
        <v>2008</v>
      </c>
      <c r="P1665" s="1" t="s">
        <v>69</v>
      </c>
      <c r="Q1665" s="1" t="s">
        <v>77</v>
      </c>
      <c r="R1665" s="24" t="s">
        <v>547</v>
      </c>
      <c r="S1665" s="45">
        <v>123698</v>
      </c>
      <c r="V1665" s="165" t="str">
        <f>IFERROR(IF(U1665-T1665 &lt;= 0, "", U1665-T1665), "")</f>
        <v/>
      </c>
      <c r="W1665" s="162" t="s">
        <v>333</v>
      </c>
      <c r="X1665" s="1" t="s">
        <v>1968</v>
      </c>
      <c r="Y1665" s="162">
        <v>15840</v>
      </c>
      <c r="Z1665" s="269">
        <v>265.60000000000002</v>
      </c>
      <c r="AA1665" s="169">
        <f>Tabela13[[#This Row],[VALOR/UN]]*Tabela13[[#This Row],[QUAN]]</f>
        <v>265.60000000000002</v>
      </c>
      <c r="AB1665" s="251" t="str">
        <f>IFERROR(Tabela13[[#This Row],[TOTAL]]/Tabela13[[#This Row],[Km Rodado]],"")</f>
        <v/>
      </c>
    </row>
    <row r="1666" spans="1:28" hidden="1">
      <c r="A1666" s="30">
        <v>2298</v>
      </c>
      <c r="B1666" s="30" t="s">
        <v>1894</v>
      </c>
      <c r="C1666" s="30" t="s">
        <v>1197</v>
      </c>
      <c r="D1666" s="53">
        <v>45600</v>
      </c>
      <c r="E1666" s="53">
        <v>45603</v>
      </c>
      <c r="F1666" s="7" t="s">
        <v>301</v>
      </c>
      <c r="G1666" s="1" t="s">
        <v>58</v>
      </c>
      <c r="H1666" s="1" t="s">
        <v>1268</v>
      </c>
      <c r="I1666" s="356" t="s">
        <v>1400</v>
      </c>
      <c r="J1666" s="162">
        <v>1</v>
      </c>
      <c r="K1666" s="1">
        <v>15</v>
      </c>
      <c r="L1666" s="1" t="s">
        <v>22</v>
      </c>
      <c r="M1666" s="1" t="s">
        <v>75</v>
      </c>
      <c r="N1666" s="153" t="s">
        <v>1881</v>
      </c>
      <c r="O1666" s="1" t="s">
        <v>2008</v>
      </c>
      <c r="P1666" s="1" t="s">
        <v>69</v>
      </c>
      <c r="Q1666" s="1" t="s">
        <v>77</v>
      </c>
      <c r="R1666" s="205" t="s">
        <v>420</v>
      </c>
      <c r="S1666" s="45">
        <v>193463</v>
      </c>
      <c r="T1666" s="45">
        <v>193782</v>
      </c>
      <c r="U1666" s="45">
        <v>215272</v>
      </c>
      <c r="V1666" s="165">
        <f>IFERROR(IF(U1667-T1666 &lt;= 0, "", U1667-T1666), "")</f>
        <v>21490</v>
      </c>
      <c r="W1666" s="162" t="s">
        <v>333</v>
      </c>
      <c r="X1666" s="1" t="s">
        <v>1968</v>
      </c>
      <c r="Y1666" s="162">
        <v>15840</v>
      </c>
      <c r="Z1666" s="269">
        <v>265.60000000000002</v>
      </c>
      <c r="AA1666" s="169">
        <f>Tabela13[[#This Row],[VALOR/UN]]*Tabela13[[#This Row],[QUAN]]</f>
        <v>265.60000000000002</v>
      </c>
      <c r="AB1666" s="251">
        <f>IFERROR(Tabela13[[#This Row],[TOTAL]]/Tabela13[[#This Row],[Km Rodado]],"")</f>
        <v>1.2359236854350862E-2</v>
      </c>
    </row>
    <row r="1667" spans="1:28" hidden="1">
      <c r="A1667" s="30">
        <v>2299</v>
      </c>
      <c r="B1667" s="30" t="s">
        <v>1677</v>
      </c>
      <c r="C1667" s="30" t="s">
        <v>1197</v>
      </c>
      <c r="D1667" s="53">
        <v>45600</v>
      </c>
      <c r="E1667" s="53">
        <v>45603</v>
      </c>
      <c r="F1667" s="7" t="s">
        <v>301</v>
      </c>
      <c r="G1667" s="1" t="s">
        <v>58</v>
      </c>
      <c r="H1667" s="1" t="s">
        <v>1268</v>
      </c>
      <c r="I1667" s="356" t="s">
        <v>1400</v>
      </c>
      <c r="J1667" s="162">
        <v>1</v>
      </c>
      <c r="K1667" s="1">
        <v>15</v>
      </c>
      <c r="L1667" s="1" t="s">
        <v>22</v>
      </c>
      <c r="M1667" s="1" t="s">
        <v>75</v>
      </c>
      <c r="N1667" s="153" t="s">
        <v>1881</v>
      </c>
      <c r="O1667" s="1" t="s">
        <v>2008</v>
      </c>
      <c r="P1667" s="1" t="s">
        <v>69</v>
      </c>
      <c r="Q1667" s="1" t="s">
        <v>77</v>
      </c>
      <c r="R1667" s="205" t="s">
        <v>420</v>
      </c>
      <c r="S1667" s="45">
        <v>193463</v>
      </c>
      <c r="T1667" s="45">
        <v>193782</v>
      </c>
      <c r="U1667" s="45">
        <v>215272</v>
      </c>
      <c r="V1667" s="165">
        <f>IFERROR(IF(U1668-T1667 &lt;= 0, "", U1668-T1667), "")</f>
        <v>21490</v>
      </c>
      <c r="W1667" s="162" t="s">
        <v>333</v>
      </c>
      <c r="X1667" s="1" t="s">
        <v>1968</v>
      </c>
      <c r="Y1667" s="162">
        <v>15840</v>
      </c>
      <c r="Z1667" s="269">
        <v>265.60000000000002</v>
      </c>
      <c r="AA1667" s="169">
        <f>Tabela13[[#This Row],[VALOR/UN]]*Tabela13[[#This Row],[QUAN]]</f>
        <v>265.60000000000002</v>
      </c>
      <c r="AB1667" s="251">
        <f>IFERROR(Tabela13[[#This Row],[TOTAL]]/Tabela13[[#This Row],[Km Rodado]],"")</f>
        <v>1.2359236854350862E-2</v>
      </c>
    </row>
    <row r="1668" spans="1:28" hidden="1">
      <c r="A1668" s="30">
        <v>2300</v>
      </c>
      <c r="B1668" s="30" t="s">
        <v>1873</v>
      </c>
      <c r="C1668" s="30" t="s">
        <v>1197</v>
      </c>
      <c r="D1668" s="53">
        <v>45600</v>
      </c>
      <c r="E1668" s="53">
        <v>45603</v>
      </c>
      <c r="F1668" s="7" t="s">
        <v>301</v>
      </c>
      <c r="G1668" s="1" t="s">
        <v>58</v>
      </c>
      <c r="H1668" s="1" t="s">
        <v>1268</v>
      </c>
      <c r="I1668" s="356" t="s">
        <v>1400</v>
      </c>
      <c r="J1668" s="162">
        <v>1</v>
      </c>
      <c r="K1668" s="1">
        <v>15</v>
      </c>
      <c r="L1668" s="1" t="s">
        <v>24</v>
      </c>
      <c r="M1668" s="1" t="s">
        <v>75</v>
      </c>
      <c r="N1668" s="153" t="s">
        <v>1881</v>
      </c>
      <c r="O1668" s="1" t="s">
        <v>2008</v>
      </c>
      <c r="P1668" s="1" t="s">
        <v>69</v>
      </c>
      <c r="Q1668" s="1" t="s">
        <v>77</v>
      </c>
      <c r="R1668" s="205" t="s">
        <v>420</v>
      </c>
      <c r="S1668" s="45">
        <v>193463</v>
      </c>
      <c r="T1668" s="45">
        <v>193782</v>
      </c>
      <c r="U1668" s="45">
        <v>215272</v>
      </c>
      <c r="V1668" s="165">
        <f>IFERROR(IF(U1668-T1668 &lt;= 0, "", U1668-T1668), "")</f>
        <v>21490</v>
      </c>
      <c r="W1668" s="162" t="s">
        <v>333</v>
      </c>
      <c r="X1668" s="1" t="s">
        <v>1968</v>
      </c>
      <c r="Y1668" s="162">
        <v>15840</v>
      </c>
      <c r="Z1668" s="269">
        <v>265.60000000000002</v>
      </c>
      <c r="AA1668" s="169">
        <f>Tabela13[[#This Row],[VALOR/UN]]*Tabela13[[#This Row],[QUAN]]</f>
        <v>265.60000000000002</v>
      </c>
      <c r="AB1668" s="251">
        <f>IFERROR(Tabela13[[#This Row],[TOTAL]]/Tabela13[[#This Row],[Km Rodado]],"")</f>
        <v>1.2359236854350862E-2</v>
      </c>
    </row>
    <row r="1669" spans="1:28" hidden="1">
      <c r="A1669" s="30">
        <v>2301</v>
      </c>
      <c r="B1669" s="30" t="s">
        <v>1873</v>
      </c>
      <c r="C1669" s="30" t="s">
        <v>1197</v>
      </c>
      <c r="D1669" s="53">
        <v>45600</v>
      </c>
      <c r="E1669" s="53">
        <v>45603</v>
      </c>
      <c r="F1669" s="7" t="s">
        <v>301</v>
      </c>
      <c r="G1669" s="1" t="s">
        <v>58</v>
      </c>
      <c r="H1669" s="1" t="s">
        <v>1268</v>
      </c>
      <c r="I1669" s="356" t="s">
        <v>1400</v>
      </c>
      <c r="J1669" s="162">
        <v>1</v>
      </c>
      <c r="K1669" s="1">
        <v>15</v>
      </c>
      <c r="L1669" s="1" t="s">
        <v>24</v>
      </c>
      <c r="M1669" s="1" t="s">
        <v>75</v>
      </c>
      <c r="N1669" s="153" t="s">
        <v>1881</v>
      </c>
      <c r="O1669" s="1" t="s">
        <v>2008</v>
      </c>
      <c r="P1669" s="1" t="s">
        <v>69</v>
      </c>
      <c r="Q1669" s="1" t="s">
        <v>77</v>
      </c>
      <c r="R1669" s="205" t="s">
        <v>420</v>
      </c>
      <c r="S1669" s="45">
        <v>193463</v>
      </c>
      <c r="T1669" s="45">
        <v>193782</v>
      </c>
      <c r="U1669" s="45">
        <v>215272</v>
      </c>
      <c r="V1669" s="165">
        <f>IFERROR(IF(U1669-T1669 &lt;= 0, "", U1669-T1669), "")</f>
        <v>21490</v>
      </c>
      <c r="W1669" s="162" t="s">
        <v>333</v>
      </c>
      <c r="X1669" s="1" t="s">
        <v>1968</v>
      </c>
      <c r="Y1669" s="162">
        <v>15840</v>
      </c>
      <c r="Z1669" s="269">
        <v>265.60000000000002</v>
      </c>
      <c r="AA1669" s="169">
        <f>Tabela13[[#This Row],[VALOR/UN]]*Tabela13[[#This Row],[QUAN]]</f>
        <v>265.60000000000002</v>
      </c>
      <c r="AB1669" s="251">
        <f>IFERROR(Tabela13[[#This Row],[TOTAL]]/Tabela13[[#This Row],[Km Rodado]],"")</f>
        <v>1.2359236854350862E-2</v>
      </c>
    </row>
    <row r="1670" spans="1:28">
      <c r="A1670" s="30">
        <v>2230</v>
      </c>
      <c r="B1670" s="30" t="s">
        <v>1749</v>
      </c>
      <c r="C1670" s="30" t="s">
        <v>1197</v>
      </c>
      <c r="D1670" s="53">
        <v>45601</v>
      </c>
      <c r="E1670" s="53">
        <v>45601</v>
      </c>
      <c r="F1670" s="7" t="s">
        <v>301</v>
      </c>
      <c r="G1670" s="1" t="s">
        <v>58</v>
      </c>
      <c r="H1670" s="1" t="s">
        <v>1268</v>
      </c>
      <c r="I1670" s="351" t="s">
        <v>80</v>
      </c>
      <c r="J1670" s="162">
        <v>1</v>
      </c>
      <c r="K1670" s="1">
        <v>15</v>
      </c>
      <c r="L1670" s="1" t="s">
        <v>22</v>
      </c>
      <c r="M1670" s="1" t="s">
        <v>623</v>
      </c>
      <c r="N1670" s="153" t="s">
        <v>1881</v>
      </c>
      <c r="O1670" s="153" t="s">
        <v>2085</v>
      </c>
      <c r="P1670" s="153" t="s">
        <v>69</v>
      </c>
      <c r="Q1670" s="1" t="s">
        <v>102</v>
      </c>
      <c r="R1670" s="24" t="s">
        <v>2095</v>
      </c>
      <c r="S1670" s="45">
        <v>98343</v>
      </c>
      <c r="T1670" s="45">
        <v>98343</v>
      </c>
      <c r="V1670" s="165" t="str">
        <f>IFERROR(IF(U1670-T1670 &lt;= 0, "", U1670-T1670), "")</f>
        <v/>
      </c>
      <c r="W1670" s="162" t="s">
        <v>333</v>
      </c>
      <c r="X1670" s="1" t="s">
        <v>1968</v>
      </c>
      <c r="Y1670" s="162">
        <v>15196</v>
      </c>
      <c r="Z1670" s="269">
        <v>249.9</v>
      </c>
      <c r="AA1670" s="169">
        <f>Tabela13[[#This Row],[VALOR/UN]]*Tabela13[[#This Row],[QUAN]]</f>
        <v>249.9</v>
      </c>
      <c r="AB1670" s="251" t="str">
        <f>IFERROR(Tabela13[[#This Row],[TOTAL]]/Tabela13[[#This Row],[Km Rodado]],"")</f>
        <v/>
      </c>
    </row>
    <row r="1671" spans="1:28">
      <c r="A1671" s="30">
        <v>2231</v>
      </c>
      <c r="B1671" s="30" t="s">
        <v>1797</v>
      </c>
      <c r="C1671" s="30" t="s">
        <v>1197</v>
      </c>
      <c r="D1671" s="53">
        <v>45601</v>
      </c>
      <c r="E1671" s="53">
        <v>45601</v>
      </c>
      <c r="F1671" s="7" t="s">
        <v>301</v>
      </c>
      <c r="G1671" s="1" t="s">
        <v>58</v>
      </c>
      <c r="H1671" s="1" t="s">
        <v>1268</v>
      </c>
      <c r="I1671" s="351" t="s">
        <v>80</v>
      </c>
      <c r="J1671" s="162">
        <v>1</v>
      </c>
      <c r="K1671" s="1">
        <v>15</v>
      </c>
      <c r="L1671" s="1" t="s">
        <v>22</v>
      </c>
      <c r="M1671" s="1" t="s">
        <v>623</v>
      </c>
      <c r="N1671" s="153" t="s">
        <v>1881</v>
      </c>
      <c r="O1671" s="153" t="s">
        <v>2085</v>
      </c>
      <c r="P1671" s="153" t="s">
        <v>69</v>
      </c>
      <c r="Q1671" s="1" t="s">
        <v>102</v>
      </c>
      <c r="R1671" s="24" t="s">
        <v>2095</v>
      </c>
      <c r="S1671" s="45">
        <v>98343</v>
      </c>
      <c r="T1671" s="45">
        <v>98343</v>
      </c>
      <c r="V1671" s="165" t="str">
        <f>IFERROR(IF(U1671-T1671 &lt;= 0, "", U1671-T1671), "")</f>
        <v/>
      </c>
      <c r="W1671" s="162" t="s">
        <v>333</v>
      </c>
      <c r="X1671" s="1" t="s">
        <v>1968</v>
      </c>
      <c r="Y1671" s="162">
        <v>15196</v>
      </c>
      <c r="Z1671" s="269">
        <v>249.9</v>
      </c>
      <c r="AA1671" s="169">
        <f>Tabela13[[#This Row],[VALOR/UN]]*Tabela13[[#This Row],[QUAN]]</f>
        <v>249.9</v>
      </c>
      <c r="AB1671" s="251" t="str">
        <f>IFERROR(Tabela13[[#This Row],[TOTAL]]/Tabela13[[#This Row],[Km Rodado]],"")</f>
        <v/>
      </c>
    </row>
    <row r="1672" spans="1:28" hidden="1">
      <c r="A1672" s="30" t="s">
        <v>2096</v>
      </c>
      <c r="B1672" s="30"/>
      <c r="C1672" s="30" t="s">
        <v>1197</v>
      </c>
      <c r="D1672" s="53">
        <v>45601</v>
      </c>
      <c r="E1672" s="53">
        <v>45601</v>
      </c>
      <c r="F1672" s="7" t="s">
        <v>301</v>
      </c>
      <c r="G1672" s="1" t="s">
        <v>58</v>
      </c>
      <c r="H1672" s="1" t="s">
        <v>1268</v>
      </c>
      <c r="I1672" s="351" t="s">
        <v>80</v>
      </c>
      <c r="J1672" s="162">
        <v>1</v>
      </c>
      <c r="K1672" s="1">
        <v>15</v>
      </c>
      <c r="L1672" s="1" t="s">
        <v>22</v>
      </c>
      <c r="M1672" s="1" t="s">
        <v>75</v>
      </c>
      <c r="N1672" s="153" t="s">
        <v>1881</v>
      </c>
      <c r="O1672" s="153" t="s">
        <v>1881</v>
      </c>
      <c r="P1672" s="153" t="s">
        <v>69</v>
      </c>
      <c r="Q1672" s="1" t="s">
        <v>77</v>
      </c>
      <c r="R1672" s="24" t="s">
        <v>2097</v>
      </c>
      <c r="S1672" s="45">
        <v>43135</v>
      </c>
      <c r="T1672" s="45">
        <v>43135</v>
      </c>
      <c r="V1672" s="165" t="str">
        <f>IFERROR(IF(U1672-T1672 &lt;= 0, "", U1672-T1672), "")</f>
        <v/>
      </c>
      <c r="W1672" s="162" t="s">
        <v>333</v>
      </c>
      <c r="X1672" s="1" t="s">
        <v>1968</v>
      </c>
      <c r="Y1672" s="162">
        <v>15840</v>
      </c>
      <c r="Z1672" s="269">
        <v>265.60000000000002</v>
      </c>
      <c r="AA1672" s="169">
        <f>Tabela13[[#This Row],[VALOR/UN]]*Tabela13[[#This Row],[QUAN]]</f>
        <v>265.60000000000002</v>
      </c>
      <c r="AB1672" s="251" t="str">
        <f>IFERROR(Tabela13[[#This Row],[TOTAL]]/Tabela13[[#This Row],[Km Rodado]],"")</f>
        <v/>
      </c>
    </row>
    <row r="1673" spans="1:28" hidden="1">
      <c r="A1673" s="30">
        <v>2249</v>
      </c>
      <c r="B1673" s="30"/>
      <c r="C1673" s="30" t="s">
        <v>1197</v>
      </c>
      <c r="D1673" s="53">
        <v>45601</v>
      </c>
      <c r="E1673" s="53">
        <v>45601</v>
      </c>
      <c r="F1673" s="7" t="s">
        <v>301</v>
      </c>
      <c r="G1673" s="1" t="s">
        <v>58</v>
      </c>
      <c r="H1673" s="1" t="s">
        <v>1268</v>
      </c>
      <c r="I1673" s="351" t="s">
        <v>80</v>
      </c>
      <c r="J1673" s="162">
        <v>1</v>
      </c>
      <c r="K1673" s="1">
        <v>15</v>
      </c>
      <c r="L1673" s="1" t="s">
        <v>22</v>
      </c>
      <c r="M1673" s="1" t="s">
        <v>75</v>
      </c>
      <c r="N1673" s="153" t="s">
        <v>1881</v>
      </c>
      <c r="O1673" s="1" t="s">
        <v>2008</v>
      </c>
      <c r="P1673" s="1" t="s">
        <v>69</v>
      </c>
      <c r="Q1673" s="1" t="s">
        <v>77</v>
      </c>
      <c r="R1673" s="24" t="s">
        <v>2097</v>
      </c>
      <c r="S1673" s="45">
        <v>43135</v>
      </c>
      <c r="T1673" s="45">
        <v>43135</v>
      </c>
      <c r="V1673" s="165" t="str">
        <f>IFERROR(IF(U1673-T1673 &lt;= 0, "", U1673-T1673), "")</f>
        <v/>
      </c>
      <c r="W1673" s="162" t="s">
        <v>333</v>
      </c>
      <c r="X1673" s="1" t="s">
        <v>1968</v>
      </c>
      <c r="Y1673" s="162">
        <v>15840</v>
      </c>
      <c r="Z1673" s="269">
        <v>265.60000000000002</v>
      </c>
      <c r="AA1673" s="169">
        <f>Tabela13[[#This Row],[VALOR/UN]]*Tabela13[[#This Row],[QUAN]]</f>
        <v>265.60000000000002</v>
      </c>
      <c r="AB1673" s="251" t="str">
        <f>IFERROR(Tabela13[[#This Row],[TOTAL]]/Tabela13[[#This Row],[Km Rodado]],"")</f>
        <v/>
      </c>
    </row>
    <row r="1674" spans="1:28" hidden="1">
      <c r="A1674" s="30">
        <v>2318</v>
      </c>
      <c r="B1674" s="30" t="s">
        <v>1226</v>
      </c>
      <c r="C1674" s="30" t="s">
        <v>1197</v>
      </c>
      <c r="D1674" s="53">
        <v>45602</v>
      </c>
      <c r="E1674" s="53">
        <v>45601</v>
      </c>
      <c r="F1674" s="7" t="s">
        <v>301</v>
      </c>
      <c r="G1674" s="1" t="s">
        <v>58</v>
      </c>
      <c r="H1674" s="1" t="s">
        <v>1444</v>
      </c>
      <c r="I1674" s="351" t="s">
        <v>99</v>
      </c>
      <c r="J1674" s="162">
        <v>1</v>
      </c>
      <c r="K1674" s="1">
        <v>14</v>
      </c>
      <c r="L1674" s="1" t="s">
        <v>24</v>
      </c>
      <c r="M1674" s="1" t="s">
        <v>84</v>
      </c>
      <c r="N1674" s="1" t="s">
        <v>153</v>
      </c>
      <c r="O1674" s="1" t="s">
        <v>154</v>
      </c>
      <c r="P1674" s="1" t="s">
        <v>69</v>
      </c>
      <c r="Q1674" s="1" t="s">
        <v>87</v>
      </c>
      <c r="R1674" s="24" t="s">
        <v>114</v>
      </c>
      <c r="S1674" s="45">
        <v>183475</v>
      </c>
      <c r="V1674" s="165" t="str">
        <f>IFERROR(IF(U1674-T1674 &lt;= 0, "", U1674-T1674), "")</f>
        <v/>
      </c>
      <c r="W1674" s="162" t="s">
        <v>333</v>
      </c>
      <c r="X1674" s="1" t="s">
        <v>155</v>
      </c>
      <c r="Y1674" s="162">
        <v>2935</v>
      </c>
      <c r="Z1674" s="269">
        <v>289.49</v>
      </c>
      <c r="AA1674" s="169">
        <f>Tabela13[[#This Row],[VALOR/UN]]*Tabela13[[#This Row],[QUAN]]</f>
        <v>289.49</v>
      </c>
      <c r="AB1674" s="251" t="str">
        <f>IFERROR(Tabela13[[#This Row],[TOTAL]]/Tabela13[[#This Row],[Km Rodado]],"")</f>
        <v/>
      </c>
    </row>
    <row r="1675" spans="1:28" hidden="1">
      <c r="A1675" s="30">
        <v>2319</v>
      </c>
      <c r="B1675" s="30" t="s">
        <v>1226</v>
      </c>
      <c r="C1675" s="30" t="s">
        <v>1197</v>
      </c>
      <c r="D1675" s="53">
        <v>45602</v>
      </c>
      <c r="E1675" s="53">
        <v>45601</v>
      </c>
      <c r="F1675" s="7" t="s">
        <v>301</v>
      </c>
      <c r="G1675" s="1" t="s">
        <v>58</v>
      </c>
      <c r="H1675" s="1" t="s">
        <v>1444</v>
      </c>
      <c r="I1675" s="351" t="s">
        <v>99</v>
      </c>
      <c r="J1675" s="162">
        <v>1</v>
      </c>
      <c r="K1675" s="1">
        <v>14</v>
      </c>
      <c r="L1675" s="1" t="s">
        <v>24</v>
      </c>
      <c r="M1675" s="1" t="s">
        <v>84</v>
      </c>
      <c r="N1675" s="1" t="s">
        <v>153</v>
      </c>
      <c r="O1675" s="1" t="s">
        <v>154</v>
      </c>
      <c r="P1675" s="1" t="s">
        <v>69</v>
      </c>
      <c r="Q1675" s="1" t="s">
        <v>87</v>
      </c>
      <c r="R1675" s="24" t="s">
        <v>114</v>
      </c>
      <c r="S1675" s="45">
        <v>183475</v>
      </c>
      <c r="V1675" s="165" t="str">
        <f>IFERROR(IF(U1675-T1675 &lt;= 0, "", U1675-T1675), "")</f>
        <v/>
      </c>
      <c r="W1675" s="162" t="s">
        <v>333</v>
      </c>
      <c r="X1675" s="1" t="s">
        <v>155</v>
      </c>
      <c r="Y1675" s="162">
        <v>2935</v>
      </c>
      <c r="Z1675" s="269">
        <v>289.49</v>
      </c>
      <c r="AA1675" s="169">
        <f>Tabela13[[#This Row],[VALOR/UN]]*Tabela13[[#This Row],[QUAN]]</f>
        <v>289.49</v>
      </c>
      <c r="AB1675" s="251" t="str">
        <f>IFERROR(Tabela13[[#This Row],[TOTAL]]/Tabela13[[#This Row],[Km Rodado]],"")</f>
        <v/>
      </c>
    </row>
    <row r="1676" spans="1:28" hidden="1">
      <c r="A1676" s="30">
        <v>2292</v>
      </c>
      <c r="B1676" s="30" t="s">
        <v>1873</v>
      </c>
      <c r="C1676" s="30" t="s">
        <v>1197</v>
      </c>
      <c r="D1676" s="53">
        <v>45602</v>
      </c>
      <c r="E1676" s="53">
        <v>45601</v>
      </c>
      <c r="F1676" s="7" t="s">
        <v>301</v>
      </c>
      <c r="G1676" s="1" t="s">
        <v>58</v>
      </c>
      <c r="H1676" s="1" t="s">
        <v>1444</v>
      </c>
      <c r="I1676" s="351" t="s">
        <v>99</v>
      </c>
      <c r="J1676" s="162">
        <v>1</v>
      </c>
      <c r="K1676" s="1">
        <v>15</v>
      </c>
      <c r="L1676" s="1" t="s">
        <v>22</v>
      </c>
      <c r="M1676" s="1" t="s">
        <v>75</v>
      </c>
      <c r="N1676" s="153" t="s">
        <v>1881</v>
      </c>
      <c r="O1676" s="1" t="s">
        <v>2008</v>
      </c>
      <c r="P1676" s="1" t="s">
        <v>69</v>
      </c>
      <c r="Q1676" s="1" t="s">
        <v>77</v>
      </c>
      <c r="R1676" s="24" t="s">
        <v>1191</v>
      </c>
      <c r="S1676" s="45">
        <v>65391</v>
      </c>
      <c r="V1676" s="165" t="str">
        <f>IFERROR(IF(U1676-T1676 &lt;= 0, "", U1676-T1676), "")</f>
        <v/>
      </c>
      <c r="W1676" s="162" t="s">
        <v>333</v>
      </c>
      <c r="X1676" s="1" t="s">
        <v>1968</v>
      </c>
      <c r="Y1676" s="162">
        <v>15840</v>
      </c>
      <c r="Z1676" s="269">
        <v>265.60000000000002</v>
      </c>
      <c r="AA1676" s="169">
        <f>Tabela13[[#This Row],[VALOR/UN]]*Tabela13[[#This Row],[QUAN]]</f>
        <v>265.60000000000002</v>
      </c>
      <c r="AB1676" s="251" t="str">
        <f>IFERROR(Tabela13[[#This Row],[TOTAL]]/Tabela13[[#This Row],[Km Rodado]],"")</f>
        <v/>
      </c>
    </row>
    <row r="1677" spans="1:28" hidden="1">
      <c r="A1677" s="30">
        <v>2293</v>
      </c>
      <c r="B1677" s="30" t="s">
        <v>2002</v>
      </c>
      <c r="C1677" s="30" t="s">
        <v>1197</v>
      </c>
      <c r="D1677" s="53">
        <v>45602</v>
      </c>
      <c r="E1677" s="53">
        <v>45601</v>
      </c>
      <c r="F1677" s="7" t="s">
        <v>301</v>
      </c>
      <c r="G1677" s="1" t="s">
        <v>58</v>
      </c>
      <c r="H1677" s="1" t="s">
        <v>1444</v>
      </c>
      <c r="I1677" s="351" t="s">
        <v>99</v>
      </c>
      <c r="J1677" s="162">
        <v>1</v>
      </c>
      <c r="K1677" s="1">
        <v>15</v>
      </c>
      <c r="L1677" s="1" t="s">
        <v>22</v>
      </c>
      <c r="M1677" s="1" t="s">
        <v>75</v>
      </c>
      <c r="N1677" s="153" t="s">
        <v>1881</v>
      </c>
      <c r="O1677" s="1" t="s">
        <v>2008</v>
      </c>
      <c r="P1677" s="1" t="s">
        <v>69</v>
      </c>
      <c r="Q1677" s="1" t="s">
        <v>77</v>
      </c>
      <c r="R1677" s="24" t="s">
        <v>1191</v>
      </c>
      <c r="S1677" s="45">
        <v>65391</v>
      </c>
      <c r="V1677" s="165" t="str">
        <f>IFERROR(IF(U1677-T1677 &lt;= 0, "", U1677-T1677), "")</f>
        <v/>
      </c>
      <c r="W1677" s="162" t="s">
        <v>333</v>
      </c>
      <c r="X1677" s="1" t="s">
        <v>1968</v>
      </c>
      <c r="Y1677" s="162">
        <v>15840</v>
      </c>
      <c r="Z1677" s="269">
        <v>265.60000000000002</v>
      </c>
      <c r="AA1677" s="169">
        <f>Tabela13[[#This Row],[VALOR/UN]]*Tabela13[[#This Row],[QUAN]]</f>
        <v>265.60000000000002</v>
      </c>
      <c r="AB1677" s="251" t="str">
        <f>IFERROR(Tabela13[[#This Row],[TOTAL]]/Tabela13[[#This Row],[Km Rodado]],"")</f>
        <v/>
      </c>
    </row>
    <row r="1678" spans="1:28" hidden="1">
      <c r="A1678" s="30" t="s">
        <v>2098</v>
      </c>
      <c r="B1678" s="30" t="s">
        <v>1873</v>
      </c>
      <c r="C1678" s="30" t="s">
        <v>1197</v>
      </c>
      <c r="D1678" s="53">
        <v>45603</v>
      </c>
      <c r="E1678" s="53">
        <v>45603</v>
      </c>
      <c r="F1678" s="7" t="s">
        <v>301</v>
      </c>
      <c r="G1678" s="1" t="s">
        <v>58</v>
      </c>
      <c r="H1678" s="1" t="s">
        <v>1268</v>
      </c>
      <c r="I1678" s="351" t="s">
        <v>80</v>
      </c>
      <c r="J1678" s="162">
        <v>1</v>
      </c>
      <c r="K1678" s="1">
        <v>15</v>
      </c>
      <c r="L1678" s="1" t="s">
        <v>24</v>
      </c>
      <c r="M1678" s="1" t="s">
        <v>75</v>
      </c>
      <c r="N1678" s="153" t="s">
        <v>1881</v>
      </c>
      <c r="O1678" s="1" t="s">
        <v>2008</v>
      </c>
      <c r="P1678" s="1" t="s">
        <v>69</v>
      </c>
      <c r="Q1678" s="1" t="s">
        <v>77</v>
      </c>
      <c r="R1678" s="24" t="s">
        <v>551</v>
      </c>
      <c r="S1678" s="45">
        <v>95097</v>
      </c>
      <c r="T1678" s="45">
        <v>95097</v>
      </c>
      <c r="V1678" s="165" t="str">
        <f>IFERROR(IF(U1678-T1678 &lt;= 0, "", U1678-T1678), "")</f>
        <v/>
      </c>
      <c r="W1678" s="162" t="s">
        <v>333</v>
      </c>
      <c r="X1678" s="1" t="s">
        <v>1968</v>
      </c>
      <c r="Y1678" s="162">
        <v>15840</v>
      </c>
      <c r="Z1678" s="269">
        <v>265.60000000000002</v>
      </c>
      <c r="AA1678" s="169">
        <f>Tabela13[[#This Row],[VALOR/UN]]*Tabela13[[#This Row],[QUAN]]</f>
        <v>265.60000000000002</v>
      </c>
      <c r="AB1678" s="251" t="str">
        <f>IFERROR(Tabela13[[#This Row],[TOTAL]]/Tabela13[[#This Row],[Km Rodado]],"")</f>
        <v/>
      </c>
    </row>
    <row r="1679" spans="1:28" hidden="1">
      <c r="A1679" s="30" t="s">
        <v>2099</v>
      </c>
      <c r="B1679" s="30" t="s">
        <v>1873</v>
      </c>
      <c r="C1679" s="30" t="s">
        <v>1197</v>
      </c>
      <c r="D1679" s="53">
        <v>45603</v>
      </c>
      <c r="E1679" s="53">
        <v>45603</v>
      </c>
      <c r="F1679" s="7" t="s">
        <v>301</v>
      </c>
      <c r="G1679" s="1" t="s">
        <v>58</v>
      </c>
      <c r="H1679" s="1" t="s">
        <v>1268</v>
      </c>
      <c r="I1679" s="351" t="s">
        <v>80</v>
      </c>
      <c r="J1679" s="162">
        <v>1</v>
      </c>
      <c r="K1679" s="1">
        <v>15</v>
      </c>
      <c r="L1679" s="1" t="s">
        <v>24</v>
      </c>
      <c r="M1679" s="1" t="s">
        <v>75</v>
      </c>
      <c r="N1679" s="153" t="s">
        <v>1881</v>
      </c>
      <c r="O1679" s="1" t="s">
        <v>2008</v>
      </c>
      <c r="P1679" s="1" t="s">
        <v>69</v>
      </c>
      <c r="Q1679" s="1" t="s">
        <v>77</v>
      </c>
      <c r="R1679" s="24" t="s">
        <v>551</v>
      </c>
      <c r="S1679" s="45">
        <v>95097</v>
      </c>
      <c r="T1679" s="45">
        <v>95097</v>
      </c>
      <c r="V1679" s="165" t="str">
        <f>IFERROR(IF(U1679-T1679 &lt;= 0, "", U1679-T1679), "")</f>
        <v/>
      </c>
      <c r="W1679" s="162" t="s">
        <v>333</v>
      </c>
      <c r="X1679" s="1" t="s">
        <v>1968</v>
      </c>
      <c r="Y1679" s="162">
        <v>15840</v>
      </c>
      <c r="Z1679" s="269">
        <v>265.60000000000002</v>
      </c>
      <c r="AA1679" s="169">
        <f>Tabela13[[#This Row],[VALOR/UN]]*Tabela13[[#This Row],[QUAN]]</f>
        <v>265.60000000000002</v>
      </c>
      <c r="AB1679" s="251" t="str">
        <f>IFERROR(Tabela13[[#This Row],[TOTAL]]/Tabela13[[#This Row],[Km Rodado]],"")</f>
        <v/>
      </c>
    </row>
    <row r="1680" spans="1:28" hidden="1">
      <c r="A1680" s="30" t="s">
        <v>2100</v>
      </c>
      <c r="B1680" s="30" t="s">
        <v>1873</v>
      </c>
      <c r="C1680" s="30" t="s">
        <v>1197</v>
      </c>
      <c r="D1680" s="53">
        <v>45603</v>
      </c>
      <c r="E1680" s="53">
        <v>45603</v>
      </c>
      <c r="F1680" s="7" t="s">
        <v>301</v>
      </c>
      <c r="G1680" s="1" t="s">
        <v>58</v>
      </c>
      <c r="H1680" s="1" t="s">
        <v>1268</v>
      </c>
      <c r="I1680" s="351" t="s">
        <v>80</v>
      </c>
      <c r="J1680" s="162">
        <v>1</v>
      </c>
      <c r="K1680" s="1">
        <v>15</v>
      </c>
      <c r="L1680" s="1" t="s">
        <v>22</v>
      </c>
      <c r="M1680" s="1" t="s">
        <v>75</v>
      </c>
      <c r="N1680" s="153" t="s">
        <v>1881</v>
      </c>
      <c r="O1680" s="1" t="s">
        <v>2008</v>
      </c>
      <c r="P1680" s="1" t="s">
        <v>69</v>
      </c>
      <c r="Q1680" s="1" t="s">
        <v>77</v>
      </c>
      <c r="R1680" s="24" t="s">
        <v>551</v>
      </c>
      <c r="S1680" s="45">
        <v>95097</v>
      </c>
      <c r="T1680" s="45">
        <v>95097</v>
      </c>
      <c r="V1680" s="165" t="str">
        <f>IFERROR(IF(U1680-T1680 &lt;= 0, "", U1680-T1680), "")</f>
        <v/>
      </c>
      <c r="W1680" s="162" t="s">
        <v>333</v>
      </c>
      <c r="X1680" s="1" t="s">
        <v>1968</v>
      </c>
      <c r="Y1680" s="162">
        <v>15840</v>
      </c>
      <c r="Z1680" s="269">
        <v>265.60000000000002</v>
      </c>
      <c r="AA1680" s="169">
        <f>Tabela13[[#This Row],[VALOR/UN]]*Tabela13[[#This Row],[QUAN]]</f>
        <v>265.60000000000002</v>
      </c>
      <c r="AB1680" s="251" t="str">
        <f>IFERROR(Tabela13[[#This Row],[TOTAL]]/Tabela13[[#This Row],[Km Rodado]],"")</f>
        <v/>
      </c>
    </row>
    <row r="1681" spans="1:28" hidden="1">
      <c r="A1681" s="30" t="s">
        <v>2101</v>
      </c>
      <c r="B1681" s="30" t="s">
        <v>1873</v>
      </c>
      <c r="C1681" s="30" t="s">
        <v>1197</v>
      </c>
      <c r="D1681" s="53">
        <v>45603</v>
      </c>
      <c r="E1681" s="53">
        <v>45603</v>
      </c>
      <c r="F1681" s="7" t="s">
        <v>301</v>
      </c>
      <c r="G1681" s="1" t="s">
        <v>58</v>
      </c>
      <c r="H1681" s="1" t="s">
        <v>1268</v>
      </c>
      <c r="I1681" s="351" t="s">
        <v>80</v>
      </c>
      <c r="J1681" s="162">
        <v>1</v>
      </c>
      <c r="K1681" s="1">
        <v>15</v>
      </c>
      <c r="L1681" s="1" t="s">
        <v>22</v>
      </c>
      <c r="M1681" s="1" t="s">
        <v>75</v>
      </c>
      <c r="N1681" s="153" t="s">
        <v>1881</v>
      </c>
      <c r="O1681" s="1" t="s">
        <v>2008</v>
      </c>
      <c r="P1681" s="1" t="s">
        <v>69</v>
      </c>
      <c r="Q1681" s="1" t="s">
        <v>77</v>
      </c>
      <c r="R1681" s="24" t="s">
        <v>551</v>
      </c>
      <c r="S1681" s="45">
        <v>95097</v>
      </c>
      <c r="T1681" s="45">
        <v>95097</v>
      </c>
      <c r="V1681" s="165" t="str">
        <f>IFERROR(IF(U1681-T1681 &lt;= 0, "", U1681-T1681), "")</f>
        <v/>
      </c>
      <c r="W1681" s="162" t="s">
        <v>333</v>
      </c>
      <c r="X1681" s="1" t="s">
        <v>1968</v>
      </c>
      <c r="Y1681" s="162">
        <v>15840</v>
      </c>
      <c r="Z1681" s="269">
        <v>265.60000000000002</v>
      </c>
      <c r="AA1681" s="169">
        <f>Tabela13[[#This Row],[VALOR/UN]]*Tabela13[[#This Row],[QUAN]]</f>
        <v>265.60000000000002</v>
      </c>
      <c r="AB1681" s="251" t="str">
        <f>IFERROR(Tabela13[[#This Row],[TOTAL]]/Tabela13[[#This Row],[Km Rodado]],"")</f>
        <v/>
      </c>
    </row>
    <row r="1682" spans="1:28" hidden="1">
      <c r="A1682" s="30" t="s">
        <v>2102</v>
      </c>
      <c r="B1682" s="30" t="s">
        <v>1313</v>
      </c>
      <c r="C1682" s="30" t="s">
        <v>1197</v>
      </c>
      <c r="D1682" s="53">
        <v>45604</v>
      </c>
      <c r="E1682" s="53">
        <v>45604</v>
      </c>
      <c r="F1682" s="7" t="s">
        <v>301</v>
      </c>
      <c r="G1682" s="1" t="s">
        <v>58</v>
      </c>
      <c r="H1682" s="1" t="s">
        <v>1268</v>
      </c>
      <c r="I1682" s="351" t="s">
        <v>80</v>
      </c>
      <c r="J1682" s="162">
        <v>1</v>
      </c>
      <c r="K1682" s="1">
        <v>16</v>
      </c>
      <c r="L1682" s="1" t="s">
        <v>22</v>
      </c>
      <c r="M1682" s="1" t="s">
        <v>60</v>
      </c>
      <c r="N1682" s="1" t="s">
        <v>1235</v>
      </c>
      <c r="O1682" s="1" t="s">
        <v>1236</v>
      </c>
      <c r="P1682" s="1" t="s">
        <v>69</v>
      </c>
      <c r="Q1682" s="1" t="s">
        <v>1008</v>
      </c>
      <c r="R1682" s="24" t="s">
        <v>827</v>
      </c>
      <c r="S1682" s="45">
        <v>178772</v>
      </c>
      <c r="T1682" s="45">
        <v>178772</v>
      </c>
      <c r="V1682" s="165" t="str">
        <f>IFERROR(IF(U1682-T1682 &lt;= 0, "", U1682-T1682), "")</f>
        <v/>
      </c>
      <c r="W1682" s="162" t="s">
        <v>333</v>
      </c>
      <c r="X1682" s="1" t="s">
        <v>155</v>
      </c>
      <c r="Y1682" s="162">
        <v>2953</v>
      </c>
      <c r="Z1682" s="269">
        <v>546.51</v>
      </c>
      <c r="AA1682" s="169">
        <f>Tabela13[[#This Row],[VALOR/UN]]*Tabela13[[#This Row],[QUAN]]</f>
        <v>546.51</v>
      </c>
      <c r="AB1682" s="251" t="str">
        <f>IFERROR(Tabela13[[#This Row],[TOTAL]]/Tabela13[[#This Row],[Km Rodado]],"")</f>
        <v/>
      </c>
    </row>
    <row r="1683" spans="1:28" hidden="1">
      <c r="A1683" s="30" t="s">
        <v>2103</v>
      </c>
      <c r="B1683" s="30" t="s">
        <v>1313</v>
      </c>
      <c r="C1683" s="30" t="s">
        <v>1197</v>
      </c>
      <c r="D1683" s="53">
        <v>45604</v>
      </c>
      <c r="E1683" s="53">
        <v>45604</v>
      </c>
      <c r="F1683" s="7" t="s">
        <v>301</v>
      </c>
      <c r="G1683" s="1" t="s">
        <v>58</v>
      </c>
      <c r="H1683" s="1" t="s">
        <v>1268</v>
      </c>
      <c r="I1683" s="351" t="s">
        <v>80</v>
      </c>
      <c r="J1683" s="162">
        <v>1</v>
      </c>
      <c r="K1683" s="1">
        <v>16</v>
      </c>
      <c r="L1683" s="1" t="s">
        <v>22</v>
      </c>
      <c r="M1683" s="1" t="s">
        <v>60</v>
      </c>
      <c r="N1683" s="1" t="s">
        <v>1235</v>
      </c>
      <c r="O1683" s="1" t="s">
        <v>1236</v>
      </c>
      <c r="P1683" s="1" t="s">
        <v>69</v>
      </c>
      <c r="Q1683" s="1" t="s">
        <v>1008</v>
      </c>
      <c r="R1683" s="24" t="s">
        <v>827</v>
      </c>
      <c r="S1683" s="45">
        <v>178772</v>
      </c>
      <c r="T1683" s="45">
        <v>178772</v>
      </c>
      <c r="V1683" s="165" t="str">
        <f>IFERROR(IF(U1683-T1683 &lt;= 0, "", U1683-T1683), "")</f>
        <v/>
      </c>
      <c r="W1683" s="162" t="s">
        <v>333</v>
      </c>
      <c r="X1683" s="1" t="s">
        <v>155</v>
      </c>
      <c r="Y1683" s="162">
        <v>2953</v>
      </c>
      <c r="Z1683" s="269">
        <v>546.51</v>
      </c>
      <c r="AA1683" s="169">
        <f>Tabela13[[#This Row],[VALOR/UN]]*Tabela13[[#This Row],[QUAN]]</f>
        <v>546.51</v>
      </c>
      <c r="AB1683" s="251" t="str">
        <f>IFERROR(Tabela13[[#This Row],[TOTAL]]/Tabela13[[#This Row],[Km Rodado]],"")</f>
        <v/>
      </c>
    </row>
    <row r="1684" spans="1:28" hidden="1">
      <c r="A1684" s="30" t="s">
        <v>2104</v>
      </c>
      <c r="B1684" s="30">
        <v>2924</v>
      </c>
      <c r="C1684" s="30" t="s">
        <v>1197</v>
      </c>
      <c r="D1684" s="53">
        <v>45604</v>
      </c>
      <c r="E1684" s="53">
        <v>45604</v>
      </c>
      <c r="F1684" s="7" t="s">
        <v>301</v>
      </c>
      <c r="G1684" s="1" t="s">
        <v>58</v>
      </c>
      <c r="H1684" s="1" t="s">
        <v>1268</v>
      </c>
      <c r="I1684" s="351" t="s">
        <v>80</v>
      </c>
      <c r="J1684" s="162">
        <v>1</v>
      </c>
      <c r="K1684" s="1">
        <v>16</v>
      </c>
      <c r="L1684" s="1" t="s">
        <v>24</v>
      </c>
      <c r="M1684" s="1" t="s">
        <v>60</v>
      </c>
      <c r="N1684" s="1" t="s">
        <v>1235</v>
      </c>
      <c r="O1684" s="1" t="s">
        <v>1236</v>
      </c>
      <c r="P1684" s="1" t="s">
        <v>69</v>
      </c>
      <c r="Q1684" s="1" t="s">
        <v>1008</v>
      </c>
      <c r="R1684" s="24" t="s">
        <v>1685</v>
      </c>
      <c r="S1684" s="45">
        <v>69601</v>
      </c>
      <c r="T1684" s="45">
        <v>69601</v>
      </c>
      <c r="V1684" s="165" t="str">
        <f>IFERROR(IF(U1684-T1684 &lt;= 0, "", U1684-T1684), "")</f>
        <v/>
      </c>
      <c r="W1684" s="162" t="s">
        <v>333</v>
      </c>
      <c r="X1684" s="1" t="s">
        <v>155</v>
      </c>
      <c r="Y1684" s="162">
        <v>2953</v>
      </c>
      <c r="Z1684" s="269">
        <v>546.51</v>
      </c>
      <c r="AA1684" s="169">
        <f>Tabela13[[#This Row],[VALOR/UN]]*Tabela13[[#This Row],[QUAN]]</f>
        <v>546.51</v>
      </c>
      <c r="AB1684" s="251" t="str">
        <f>IFERROR(Tabela13[[#This Row],[TOTAL]]/Tabela13[[#This Row],[Km Rodado]],"")</f>
        <v/>
      </c>
    </row>
    <row r="1685" spans="1:28" hidden="1">
      <c r="A1685" s="30" t="s">
        <v>2105</v>
      </c>
      <c r="B1685" s="30">
        <v>2924</v>
      </c>
      <c r="C1685" s="30" t="s">
        <v>1197</v>
      </c>
      <c r="D1685" s="53">
        <v>45604</v>
      </c>
      <c r="E1685" s="53">
        <v>45604</v>
      </c>
      <c r="F1685" s="7" t="s">
        <v>301</v>
      </c>
      <c r="G1685" s="1" t="s">
        <v>58</v>
      </c>
      <c r="H1685" s="1" t="s">
        <v>1268</v>
      </c>
      <c r="I1685" s="351" t="s">
        <v>80</v>
      </c>
      <c r="J1685" s="162">
        <v>1</v>
      </c>
      <c r="K1685" s="1">
        <v>16</v>
      </c>
      <c r="L1685" s="1" t="s">
        <v>24</v>
      </c>
      <c r="M1685" s="1" t="s">
        <v>60</v>
      </c>
      <c r="N1685" s="1" t="s">
        <v>1235</v>
      </c>
      <c r="O1685" s="1" t="s">
        <v>1236</v>
      </c>
      <c r="P1685" s="1" t="s">
        <v>69</v>
      </c>
      <c r="Q1685" s="1" t="s">
        <v>1008</v>
      </c>
      <c r="R1685" s="24" t="s">
        <v>1685</v>
      </c>
      <c r="S1685" s="45">
        <v>69601</v>
      </c>
      <c r="T1685" s="45">
        <v>69601</v>
      </c>
      <c r="V1685" s="165" t="str">
        <f>IFERROR(IF(U1685-T1685 &lt;= 0, "", U1685-T1685), "")</f>
        <v/>
      </c>
      <c r="W1685" s="162" t="s">
        <v>333</v>
      </c>
      <c r="X1685" s="1" t="s">
        <v>155</v>
      </c>
      <c r="Y1685" s="162">
        <v>2953</v>
      </c>
      <c r="Z1685" s="269">
        <v>546.51</v>
      </c>
      <c r="AA1685" s="169">
        <f>Tabela13[[#This Row],[VALOR/UN]]*Tabela13[[#This Row],[QUAN]]</f>
        <v>546.51</v>
      </c>
      <c r="AB1685" s="251" t="str">
        <f>IFERROR(Tabela13[[#This Row],[TOTAL]]/Tabela13[[#This Row],[Km Rodado]],"")</f>
        <v/>
      </c>
    </row>
    <row r="1686" spans="1:28" hidden="1">
      <c r="A1686" s="30" t="s">
        <v>2106</v>
      </c>
      <c r="B1686" s="30">
        <v>2924</v>
      </c>
      <c r="C1686" s="30" t="s">
        <v>1197</v>
      </c>
      <c r="D1686" s="53">
        <v>45604</v>
      </c>
      <c r="E1686" s="53">
        <v>45604</v>
      </c>
      <c r="F1686" s="7" t="s">
        <v>301</v>
      </c>
      <c r="G1686" s="1" t="s">
        <v>58</v>
      </c>
      <c r="H1686" s="1" t="s">
        <v>1268</v>
      </c>
      <c r="I1686" s="351" t="s">
        <v>80</v>
      </c>
      <c r="J1686" s="162">
        <v>1</v>
      </c>
      <c r="K1686" s="1">
        <v>16</v>
      </c>
      <c r="L1686" s="1" t="s">
        <v>22</v>
      </c>
      <c r="M1686" s="1" t="s">
        <v>60</v>
      </c>
      <c r="N1686" s="1" t="s">
        <v>1235</v>
      </c>
      <c r="O1686" s="1" t="s">
        <v>1236</v>
      </c>
      <c r="P1686" s="1" t="s">
        <v>69</v>
      </c>
      <c r="Q1686" s="1" t="s">
        <v>1008</v>
      </c>
      <c r="R1686" s="24" t="s">
        <v>1685</v>
      </c>
      <c r="S1686" s="45">
        <v>69601</v>
      </c>
      <c r="T1686" s="45">
        <v>69601</v>
      </c>
      <c r="V1686" s="165" t="str">
        <f>IFERROR(IF(U1686-T1686 &lt;= 0, "", U1686-T1686), "")</f>
        <v/>
      </c>
      <c r="W1686" s="162" t="s">
        <v>333</v>
      </c>
      <c r="X1686" s="1" t="s">
        <v>155</v>
      </c>
      <c r="Y1686" s="162">
        <v>2953</v>
      </c>
      <c r="Z1686" s="269">
        <v>546.51</v>
      </c>
      <c r="AA1686" s="169">
        <f>Tabela13[[#This Row],[VALOR/UN]]*Tabela13[[#This Row],[QUAN]]</f>
        <v>546.51</v>
      </c>
      <c r="AB1686" s="251" t="str">
        <f>IFERROR(Tabela13[[#This Row],[TOTAL]]/Tabela13[[#This Row],[Km Rodado]],"")</f>
        <v/>
      </c>
    </row>
    <row r="1687" spans="1:28" hidden="1">
      <c r="A1687" s="30" t="s">
        <v>2107</v>
      </c>
      <c r="B1687" s="30">
        <v>2924</v>
      </c>
      <c r="C1687" s="30" t="s">
        <v>1197</v>
      </c>
      <c r="D1687" s="53">
        <v>45604</v>
      </c>
      <c r="E1687" s="53">
        <v>45604</v>
      </c>
      <c r="F1687" s="7" t="s">
        <v>301</v>
      </c>
      <c r="G1687" s="1" t="s">
        <v>58</v>
      </c>
      <c r="H1687" s="1" t="s">
        <v>1268</v>
      </c>
      <c r="I1687" s="351" t="s">
        <v>80</v>
      </c>
      <c r="J1687" s="162">
        <v>1</v>
      </c>
      <c r="K1687" s="1">
        <v>16</v>
      </c>
      <c r="L1687" s="1" t="s">
        <v>22</v>
      </c>
      <c r="M1687" s="1" t="s">
        <v>60</v>
      </c>
      <c r="N1687" s="1" t="s">
        <v>1235</v>
      </c>
      <c r="O1687" s="1" t="s">
        <v>1236</v>
      </c>
      <c r="P1687" s="1" t="s">
        <v>69</v>
      </c>
      <c r="Q1687" s="1" t="s">
        <v>1008</v>
      </c>
      <c r="R1687" s="24" t="s">
        <v>1685</v>
      </c>
      <c r="S1687" s="45">
        <v>69601</v>
      </c>
      <c r="T1687" s="45">
        <v>69601</v>
      </c>
      <c r="V1687" s="165" t="str">
        <f>IFERROR(IF(U1687-T1687 &lt;= 0, "", U1687-T1687), "")</f>
        <v/>
      </c>
      <c r="W1687" s="162" t="s">
        <v>333</v>
      </c>
      <c r="X1687" s="1" t="s">
        <v>155</v>
      </c>
      <c r="Y1687" s="162">
        <v>2953</v>
      </c>
      <c r="Z1687" s="269">
        <v>546.51</v>
      </c>
      <c r="AA1687" s="169">
        <f>Tabela13[[#This Row],[VALOR/UN]]*Tabela13[[#This Row],[QUAN]]</f>
        <v>546.51</v>
      </c>
      <c r="AB1687" s="251" t="str">
        <f>IFERROR(Tabela13[[#This Row],[TOTAL]]/Tabela13[[#This Row],[Km Rodado]],"")</f>
        <v/>
      </c>
    </row>
    <row r="1688" spans="1:28" hidden="1">
      <c r="A1688" s="30">
        <v>2324</v>
      </c>
      <c r="B1688" s="30" t="s">
        <v>1079</v>
      </c>
      <c r="C1688" s="30" t="s">
        <v>1197</v>
      </c>
      <c r="D1688" s="53">
        <v>45607</v>
      </c>
      <c r="F1688" s="7" t="s">
        <v>301</v>
      </c>
      <c r="G1688" s="1" t="s">
        <v>58</v>
      </c>
      <c r="H1688" s="1" t="s">
        <v>1268</v>
      </c>
      <c r="I1688" s="351" t="s">
        <v>83</v>
      </c>
      <c r="J1688" s="162">
        <v>1</v>
      </c>
      <c r="K1688" s="1">
        <v>16</v>
      </c>
      <c r="L1688" s="153" t="s">
        <v>24</v>
      </c>
      <c r="M1688" s="1" t="s">
        <v>60</v>
      </c>
      <c r="N1688" s="1" t="s">
        <v>1235</v>
      </c>
      <c r="O1688" s="1" t="s">
        <v>1236</v>
      </c>
      <c r="P1688" s="1" t="s">
        <v>69</v>
      </c>
      <c r="Q1688" s="1" t="s">
        <v>1008</v>
      </c>
      <c r="R1688" s="24" t="s">
        <v>1093</v>
      </c>
      <c r="S1688" s="45">
        <v>127030</v>
      </c>
      <c r="V1688" s="165" t="str">
        <f>IFERROR(IF(U1688-T1688 &lt;= 0, "", U1688-T1688), "")</f>
        <v/>
      </c>
      <c r="W1688" s="162" t="s">
        <v>333</v>
      </c>
      <c r="X1688" s="1" t="s">
        <v>155</v>
      </c>
      <c r="Y1688" s="162">
        <v>2953</v>
      </c>
      <c r="Z1688" s="269">
        <v>546.51</v>
      </c>
      <c r="AA1688" s="169">
        <f>Tabela13[[#This Row],[VALOR/UN]]*Tabela13[[#This Row],[QUAN]]</f>
        <v>546.51</v>
      </c>
      <c r="AB1688" s="251" t="str">
        <f>IFERROR(Tabela13[[#This Row],[TOTAL]]/Tabela13[[#This Row],[Km Rodado]],"")</f>
        <v/>
      </c>
    </row>
    <row r="1689" spans="1:28">
      <c r="A1689" s="30">
        <v>2228</v>
      </c>
      <c r="B1689" s="30" t="s">
        <v>1797</v>
      </c>
      <c r="C1689" s="30" t="s">
        <v>1197</v>
      </c>
      <c r="D1689" s="53">
        <v>45608</v>
      </c>
      <c r="F1689" s="7" t="s">
        <v>301</v>
      </c>
      <c r="G1689" s="1" t="s">
        <v>58</v>
      </c>
      <c r="H1689" s="1" t="s">
        <v>1268</v>
      </c>
      <c r="I1689" s="351" t="s">
        <v>66</v>
      </c>
      <c r="J1689" s="162">
        <v>1</v>
      </c>
      <c r="K1689" s="1">
        <v>15</v>
      </c>
      <c r="L1689" s="1" t="s">
        <v>22</v>
      </c>
      <c r="M1689" s="1" t="s">
        <v>623</v>
      </c>
      <c r="N1689" s="153" t="s">
        <v>1881</v>
      </c>
      <c r="O1689" s="153" t="s">
        <v>2085</v>
      </c>
      <c r="P1689" s="153" t="s">
        <v>69</v>
      </c>
      <c r="Q1689" s="1" t="s">
        <v>102</v>
      </c>
      <c r="R1689" s="24" t="s">
        <v>1729</v>
      </c>
      <c r="S1689" s="45">
        <v>97573</v>
      </c>
      <c r="V1689" s="165" t="str">
        <f>IFERROR(IF(U1689-T1689 &lt;= 0, "", U1689-T1689), "")</f>
        <v/>
      </c>
      <c r="W1689" s="162" t="s">
        <v>333</v>
      </c>
      <c r="X1689" s="1" t="s">
        <v>1968</v>
      </c>
      <c r="Y1689" s="162">
        <v>15196</v>
      </c>
      <c r="Z1689" s="269">
        <v>249.9</v>
      </c>
      <c r="AA1689" s="169">
        <f>Tabela13[[#This Row],[VALOR/UN]]*Tabela13[[#This Row],[QUAN]]</f>
        <v>249.9</v>
      </c>
      <c r="AB1689" s="251" t="str">
        <f>IFERROR(Tabela13[[#This Row],[TOTAL]]/Tabela13[[#This Row],[Km Rodado]],"")</f>
        <v/>
      </c>
    </row>
    <row r="1690" spans="1:28">
      <c r="A1690" s="30">
        <v>2229</v>
      </c>
      <c r="B1690" s="30" t="s">
        <v>1935</v>
      </c>
      <c r="C1690" s="30" t="s">
        <v>1197</v>
      </c>
      <c r="D1690" s="53">
        <v>45608</v>
      </c>
      <c r="F1690" s="7" t="s">
        <v>301</v>
      </c>
      <c r="G1690" s="1" t="s">
        <v>58</v>
      </c>
      <c r="H1690" s="1" t="s">
        <v>1268</v>
      </c>
      <c r="I1690" s="351" t="s">
        <v>66</v>
      </c>
      <c r="J1690" s="162">
        <v>1</v>
      </c>
      <c r="K1690" s="1">
        <v>15</v>
      </c>
      <c r="L1690" s="1" t="s">
        <v>22</v>
      </c>
      <c r="M1690" s="1" t="s">
        <v>623</v>
      </c>
      <c r="N1690" s="153" t="s">
        <v>1881</v>
      </c>
      <c r="O1690" s="153" t="s">
        <v>2085</v>
      </c>
      <c r="P1690" s="153" t="s">
        <v>69</v>
      </c>
      <c r="Q1690" s="1" t="s">
        <v>102</v>
      </c>
      <c r="R1690" s="24" t="s">
        <v>1729</v>
      </c>
      <c r="S1690" s="45">
        <v>97573</v>
      </c>
      <c r="V1690" s="165" t="str">
        <f>IFERROR(IF(U1690-T1690 &lt;= 0, "", U1690-T1690), "")</f>
        <v/>
      </c>
      <c r="W1690" s="162" t="s">
        <v>333</v>
      </c>
      <c r="X1690" s="1" t="s">
        <v>1968</v>
      </c>
      <c r="Y1690" s="162">
        <v>15196</v>
      </c>
      <c r="Z1690" s="269">
        <v>249.9</v>
      </c>
      <c r="AA1690" s="169">
        <f>Tabela13[[#This Row],[VALOR/UN]]*Tabela13[[#This Row],[QUAN]]</f>
        <v>249.9</v>
      </c>
      <c r="AB1690" s="251" t="str">
        <f>IFERROR(Tabela13[[#This Row],[TOTAL]]/Tabela13[[#This Row],[Km Rodado]],"")</f>
        <v/>
      </c>
    </row>
    <row r="1691" spans="1:28" hidden="1">
      <c r="A1691" s="30">
        <v>111</v>
      </c>
      <c r="B1691" s="30"/>
      <c r="C1691" s="30" t="s">
        <v>1197</v>
      </c>
      <c r="D1691" s="53">
        <v>45609</v>
      </c>
      <c r="E1691" s="53">
        <v>45609</v>
      </c>
      <c r="F1691" s="7" t="s">
        <v>301</v>
      </c>
      <c r="G1691" s="1" t="s">
        <v>58</v>
      </c>
      <c r="H1691" s="1" t="s">
        <v>1268</v>
      </c>
      <c r="I1691" s="351" t="s">
        <v>80</v>
      </c>
      <c r="J1691" s="162">
        <v>1</v>
      </c>
      <c r="K1691" s="1" t="s">
        <v>39</v>
      </c>
      <c r="L1691" s="1" t="s">
        <v>656</v>
      </c>
      <c r="M1691" s="153" t="s">
        <v>595</v>
      </c>
      <c r="N1691" s="1" t="s">
        <v>684</v>
      </c>
      <c r="O1691" s="1" t="s">
        <v>1213</v>
      </c>
      <c r="P1691" s="1" t="s">
        <v>62</v>
      </c>
      <c r="Q1691" s="1" t="s">
        <v>1288</v>
      </c>
      <c r="R1691" s="159" t="s">
        <v>2067</v>
      </c>
      <c r="S1691" s="45">
        <v>175370</v>
      </c>
      <c r="T1691" s="45">
        <v>175370</v>
      </c>
      <c r="V1691" s="165" t="str">
        <f>IFERROR(IF(U1691-T1691 &lt;= 0, "", U1691-T1691), "")</f>
        <v/>
      </c>
      <c r="W1691" s="162" t="s">
        <v>333</v>
      </c>
      <c r="X1691" s="1" t="s">
        <v>599</v>
      </c>
      <c r="Y1691" s="162" t="s">
        <v>2108</v>
      </c>
      <c r="Z1691" s="269">
        <v>490</v>
      </c>
      <c r="AA1691" s="169">
        <f>Tabela13[[#This Row],[VALOR/UN]]*Tabela13[[#This Row],[QUAN]]</f>
        <v>490</v>
      </c>
      <c r="AB1691" s="251" t="str">
        <f>IFERROR(Tabela13[[#This Row],[TOTAL]]/Tabela13[[#This Row],[Km Rodado]],"")</f>
        <v/>
      </c>
    </row>
    <row r="1692" spans="1:28" hidden="1">
      <c r="A1692" s="30">
        <v>126</v>
      </c>
      <c r="B1692" s="30"/>
      <c r="C1692" s="30" t="s">
        <v>1197</v>
      </c>
      <c r="D1692" s="53">
        <v>45609</v>
      </c>
      <c r="E1692" s="53">
        <v>45609</v>
      </c>
      <c r="F1692" s="7" t="s">
        <v>301</v>
      </c>
      <c r="G1692" s="1" t="s">
        <v>58</v>
      </c>
      <c r="H1692" s="1" t="s">
        <v>1268</v>
      </c>
      <c r="I1692" s="351" t="s">
        <v>80</v>
      </c>
      <c r="J1692" s="162">
        <v>1</v>
      </c>
      <c r="K1692" s="1" t="s">
        <v>39</v>
      </c>
      <c r="L1692" s="1" t="s">
        <v>656</v>
      </c>
      <c r="M1692" s="153" t="s">
        <v>595</v>
      </c>
      <c r="N1692" s="1" t="s">
        <v>684</v>
      </c>
      <c r="O1692" s="1" t="s">
        <v>1213</v>
      </c>
      <c r="P1692" s="1" t="s">
        <v>62</v>
      </c>
      <c r="Q1692" s="1" t="s">
        <v>1288</v>
      </c>
      <c r="R1692" s="24" t="s">
        <v>2067</v>
      </c>
      <c r="S1692" s="45">
        <v>175370</v>
      </c>
      <c r="T1692" s="45">
        <v>175370</v>
      </c>
      <c r="V1692" s="165" t="str">
        <f>IFERROR(IF(U1692-T1692 &lt;= 0, "", U1692-T1692), "")</f>
        <v/>
      </c>
      <c r="W1692" s="162" t="s">
        <v>333</v>
      </c>
      <c r="X1692" s="1" t="s">
        <v>599</v>
      </c>
      <c r="Y1692" s="162" t="s">
        <v>2108</v>
      </c>
      <c r="Z1692" s="269">
        <v>490</v>
      </c>
      <c r="AA1692" s="169">
        <f>Tabela13[[#This Row],[VALOR/UN]]*Tabela13[[#This Row],[QUAN]]</f>
        <v>490</v>
      </c>
      <c r="AB1692" s="251" t="str">
        <f>IFERROR(Tabela13[[#This Row],[TOTAL]]/Tabela13[[#This Row],[Km Rodado]],"")</f>
        <v/>
      </c>
    </row>
    <row r="1693" spans="1:28" hidden="1">
      <c r="A1693" s="30" t="s">
        <v>2109</v>
      </c>
      <c r="B1693" s="30"/>
      <c r="C1693" s="30" t="s">
        <v>1197</v>
      </c>
      <c r="D1693" s="53">
        <v>45609</v>
      </c>
      <c r="E1693" s="53">
        <v>45609</v>
      </c>
      <c r="F1693" s="7" t="s">
        <v>301</v>
      </c>
      <c r="G1693" s="1" t="s">
        <v>58</v>
      </c>
      <c r="H1693" s="1" t="s">
        <v>1268</v>
      </c>
      <c r="I1693" s="351" t="s">
        <v>80</v>
      </c>
      <c r="J1693" s="162">
        <v>1</v>
      </c>
      <c r="K1693" s="1" t="s">
        <v>39</v>
      </c>
      <c r="L1693" s="1" t="s">
        <v>656</v>
      </c>
      <c r="M1693" s="153" t="s">
        <v>595</v>
      </c>
      <c r="N1693" s="1" t="s">
        <v>684</v>
      </c>
      <c r="O1693" s="1" t="s">
        <v>1213</v>
      </c>
      <c r="P1693" s="1" t="s">
        <v>62</v>
      </c>
      <c r="Q1693" s="1" t="s">
        <v>1288</v>
      </c>
      <c r="R1693" s="24" t="s">
        <v>2067</v>
      </c>
      <c r="S1693" s="45">
        <v>175370</v>
      </c>
      <c r="T1693" s="45">
        <v>175370</v>
      </c>
      <c r="V1693" s="165" t="str">
        <f>IFERROR(IF(U1693-T1693 &lt;= 0, "", U1693-T1693), "")</f>
        <v/>
      </c>
      <c r="W1693" s="162" t="s">
        <v>333</v>
      </c>
      <c r="X1693" s="1" t="s">
        <v>599</v>
      </c>
      <c r="Y1693" s="162" t="s">
        <v>2110</v>
      </c>
      <c r="Z1693" s="269">
        <v>510</v>
      </c>
      <c r="AA1693" s="169">
        <f>Tabela13[[#This Row],[VALOR/UN]]*Tabela13[[#This Row],[QUAN]]</f>
        <v>510</v>
      </c>
      <c r="AB1693" s="251" t="str">
        <f>IFERROR(Tabela13[[#This Row],[TOTAL]]/Tabela13[[#This Row],[Km Rodado]],"")</f>
        <v/>
      </c>
    </row>
    <row r="1694" spans="1:28" hidden="1">
      <c r="A1694" s="30" t="s">
        <v>2111</v>
      </c>
      <c r="B1694" s="30"/>
      <c r="C1694" s="30" t="s">
        <v>1197</v>
      </c>
      <c r="D1694" s="53">
        <v>45609</v>
      </c>
      <c r="E1694" s="53">
        <v>45609</v>
      </c>
      <c r="F1694" s="7" t="s">
        <v>301</v>
      </c>
      <c r="G1694" s="1" t="s">
        <v>58</v>
      </c>
      <c r="H1694" s="1" t="s">
        <v>1268</v>
      </c>
      <c r="I1694" s="351" t="s">
        <v>80</v>
      </c>
      <c r="J1694" s="162">
        <v>1</v>
      </c>
      <c r="K1694" s="1" t="s">
        <v>39</v>
      </c>
      <c r="L1694" s="1" t="s">
        <v>656</v>
      </c>
      <c r="M1694" s="153" t="s">
        <v>595</v>
      </c>
      <c r="N1694" s="1" t="s">
        <v>684</v>
      </c>
      <c r="O1694" s="1" t="s">
        <v>1213</v>
      </c>
      <c r="P1694" s="1" t="s">
        <v>62</v>
      </c>
      <c r="Q1694" s="1" t="s">
        <v>1288</v>
      </c>
      <c r="R1694" s="24" t="s">
        <v>2067</v>
      </c>
      <c r="S1694" s="45">
        <v>175370</v>
      </c>
      <c r="T1694" s="45">
        <v>175370</v>
      </c>
      <c r="V1694" s="165" t="str">
        <f>IFERROR(IF(U1694-T1694 &lt;= 0, "", U1694-T1694), "")</f>
        <v/>
      </c>
      <c r="W1694" s="162" t="s">
        <v>333</v>
      </c>
      <c r="X1694" s="1" t="s">
        <v>599</v>
      </c>
      <c r="Y1694" s="162">
        <v>64150</v>
      </c>
      <c r="Z1694" s="269">
        <v>510</v>
      </c>
      <c r="AA1694" s="169">
        <f>Tabela13[[#This Row],[VALOR/UN]]*Tabela13[[#This Row],[QUAN]]</f>
        <v>510</v>
      </c>
      <c r="AB1694" s="251" t="str">
        <f>IFERROR(Tabela13[[#This Row],[TOTAL]]/Tabela13[[#This Row],[Km Rodado]],"")</f>
        <v/>
      </c>
    </row>
    <row r="1695" spans="1:28" hidden="1">
      <c r="A1695" s="30">
        <v>2329</v>
      </c>
      <c r="B1695" s="30" t="s">
        <v>1313</v>
      </c>
      <c r="C1695" s="30" t="s">
        <v>1197</v>
      </c>
      <c r="D1695" s="53">
        <v>45614</v>
      </c>
      <c r="F1695" s="7" t="s">
        <v>301</v>
      </c>
      <c r="G1695" s="1" t="s">
        <v>58</v>
      </c>
      <c r="H1695" s="1" t="s">
        <v>1444</v>
      </c>
      <c r="I1695" s="351" t="s">
        <v>74</v>
      </c>
      <c r="J1695" s="162">
        <v>1</v>
      </c>
      <c r="K1695" s="1">
        <v>16</v>
      </c>
      <c r="L1695" s="1" t="s">
        <v>24</v>
      </c>
      <c r="M1695" s="1" t="s">
        <v>60</v>
      </c>
      <c r="N1695" s="1" t="s">
        <v>1235</v>
      </c>
      <c r="O1695" s="1" t="s">
        <v>1236</v>
      </c>
      <c r="P1695" s="1" t="s">
        <v>69</v>
      </c>
      <c r="Q1695" s="1" t="s">
        <v>1008</v>
      </c>
      <c r="R1695" s="162"/>
      <c r="S1695" s="45" t="s">
        <v>2112</v>
      </c>
      <c r="V1695" s="165" t="str">
        <f>IFERROR(IF(U1695-T1695 &lt;= 0, "", U1695-T1695), "")</f>
        <v/>
      </c>
      <c r="W1695" s="162" t="s">
        <v>333</v>
      </c>
      <c r="X1695" s="1" t="s">
        <v>155</v>
      </c>
      <c r="Y1695" s="162" t="s">
        <v>2113</v>
      </c>
      <c r="Z1695" s="269">
        <v>588.71</v>
      </c>
      <c r="AA1695" s="169">
        <f>Tabela13[[#This Row],[VALOR/UN]]*Tabela13[[#This Row],[QUAN]]</f>
        <v>588.71</v>
      </c>
      <c r="AB1695" s="251" t="str">
        <f>IFERROR(Tabela13[[#This Row],[TOTAL]]/Tabela13[[#This Row],[Km Rodado]],"")</f>
        <v/>
      </c>
    </row>
    <row r="1696" spans="1:28" hidden="1">
      <c r="A1696" s="30">
        <v>2234</v>
      </c>
      <c r="B1696" s="30" t="s">
        <v>1873</v>
      </c>
      <c r="C1696" s="30" t="s">
        <v>1197</v>
      </c>
      <c r="D1696" s="53">
        <v>45614</v>
      </c>
      <c r="F1696" s="7" t="s">
        <v>301</v>
      </c>
      <c r="G1696" s="1" t="s">
        <v>58</v>
      </c>
      <c r="H1696" s="1" t="s">
        <v>1268</v>
      </c>
      <c r="I1696" s="351" t="s">
        <v>109</v>
      </c>
      <c r="J1696" s="162">
        <v>1</v>
      </c>
      <c r="K1696" s="1">
        <v>15</v>
      </c>
      <c r="L1696" s="1" t="s">
        <v>22</v>
      </c>
      <c r="M1696" s="1" t="s">
        <v>75</v>
      </c>
      <c r="N1696" s="153" t="s">
        <v>1881</v>
      </c>
      <c r="O1696" s="153" t="s">
        <v>2085</v>
      </c>
      <c r="P1696" s="1" t="s">
        <v>69</v>
      </c>
      <c r="Q1696" s="1" t="s">
        <v>160</v>
      </c>
      <c r="R1696" s="203"/>
      <c r="S1696" s="204"/>
      <c r="V1696" s="165" t="str">
        <f>IFERROR(IF(U1696-T1696 &lt;= 0, "", U1696-T1696), "")</f>
        <v/>
      </c>
      <c r="W1696" s="162" t="s">
        <v>333</v>
      </c>
      <c r="X1696" s="1" t="s">
        <v>1968</v>
      </c>
      <c r="Y1696" s="162">
        <v>15229</v>
      </c>
      <c r="Z1696" s="269">
        <v>251.9</v>
      </c>
      <c r="AA1696" s="169">
        <f>Tabela13[[#This Row],[VALOR/UN]]*Tabela13[[#This Row],[QUAN]]</f>
        <v>251.9</v>
      </c>
      <c r="AB1696" s="251" t="str">
        <f>IFERROR(Tabela13[[#This Row],[TOTAL]]/Tabela13[[#This Row],[Km Rodado]],"")</f>
        <v/>
      </c>
    </row>
    <row r="1697" spans="1:28" hidden="1">
      <c r="A1697" s="30">
        <v>2235</v>
      </c>
      <c r="B1697" s="30" t="s">
        <v>1873</v>
      </c>
      <c r="C1697" s="30" t="s">
        <v>1197</v>
      </c>
      <c r="D1697" s="53">
        <v>45614</v>
      </c>
      <c r="F1697" s="7" t="s">
        <v>301</v>
      </c>
      <c r="G1697" s="1" t="s">
        <v>58</v>
      </c>
      <c r="H1697" s="1" t="s">
        <v>1268</v>
      </c>
      <c r="I1697" s="351" t="s">
        <v>109</v>
      </c>
      <c r="J1697" s="162">
        <v>1</v>
      </c>
      <c r="K1697" s="1">
        <v>15</v>
      </c>
      <c r="L1697" s="1" t="s">
        <v>22</v>
      </c>
      <c r="M1697" s="1" t="s">
        <v>75</v>
      </c>
      <c r="N1697" s="153" t="s">
        <v>1881</v>
      </c>
      <c r="O1697" s="153" t="s">
        <v>2085</v>
      </c>
      <c r="P1697" s="1" t="s">
        <v>69</v>
      </c>
      <c r="Q1697" s="1" t="s">
        <v>160</v>
      </c>
      <c r="R1697" s="203"/>
      <c r="S1697" s="204"/>
      <c r="V1697" s="165" t="str">
        <f>IFERROR(IF(U1697-T1697 &lt;= 0, "", U1697-T1697), "")</f>
        <v/>
      </c>
      <c r="W1697" s="162" t="s">
        <v>333</v>
      </c>
      <c r="X1697" s="1" t="s">
        <v>1968</v>
      </c>
      <c r="Y1697" s="162">
        <v>15229</v>
      </c>
      <c r="Z1697" s="269">
        <v>251.9</v>
      </c>
      <c r="AA1697" s="169">
        <f>Tabela13[[#This Row],[VALOR/UN]]*Tabela13[[#This Row],[QUAN]]</f>
        <v>251.9</v>
      </c>
      <c r="AB1697" s="251" t="str">
        <f>IFERROR(Tabela13[[#This Row],[TOTAL]]/Tabela13[[#This Row],[Km Rodado]],"")</f>
        <v/>
      </c>
    </row>
    <row r="1698" spans="1:28" hidden="1">
      <c r="A1698" s="30">
        <v>2236</v>
      </c>
      <c r="B1698" s="30" t="s">
        <v>1873</v>
      </c>
      <c r="C1698" s="30" t="s">
        <v>1197</v>
      </c>
      <c r="D1698" s="53">
        <v>45614</v>
      </c>
      <c r="F1698" s="7" t="s">
        <v>301</v>
      </c>
      <c r="G1698" s="1" t="s">
        <v>58</v>
      </c>
      <c r="H1698" s="1" t="s">
        <v>1268</v>
      </c>
      <c r="I1698" s="351" t="s">
        <v>109</v>
      </c>
      <c r="J1698" s="162">
        <v>1</v>
      </c>
      <c r="K1698" s="1">
        <v>15</v>
      </c>
      <c r="L1698" s="1" t="s">
        <v>24</v>
      </c>
      <c r="M1698" s="1" t="s">
        <v>75</v>
      </c>
      <c r="N1698" s="153" t="s">
        <v>1881</v>
      </c>
      <c r="O1698" s="153" t="s">
        <v>2085</v>
      </c>
      <c r="P1698" s="1" t="s">
        <v>69</v>
      </c>
      <c r="Q1698" s="1" t="s">
        <v>160</v>
      </c>
      <c r="R1698" s="203"/>
      <c r="S1698" s="204"/>
      <c r="V1698" s="165" t="str">
        <f>IFERROR(IF(U1698-T1698 &lt;= 0, "", U1698-T1698), "")</f>
        <v/>
      </c>
      <c r="W1698" s="162" t="s">
        <v>333</v>
      </c>
      <c r="X1698" s="1" t="s">
        <v>1968</v>
      </c>
      <c r="Y1698" s="162">
        <v>15229</v>
      </c>
      <c r="Z1698" s="269">
        <v>251.9</v>
      </c>
      <c r="AA1698" s="169">
        <f>Tabela13[[#This Row],[VALOR/UN]]*Tabela13[[#This Row],[QUAN]]</f>
        <v>251.9</v>
      </c>
      <c r="AB1698" s="251" t="str">
        <f>IFERROR(Tabela13[[#This Row],[TOTAL]]/Tabela13[[#This Row],[Km Rodado]],"")</f>
        <v/>
      </c>
    </row>
    <row r="1699" spans="1:28" hidden="1">
      <c r="A1699" s="30">
        <v>2237</v>
      </c>
      <c r="B1699" s="30" t="s">
        <v>1873</v>
      </c>
      <c r="C1699" s="30" t="s">
        <v>1197</v>
      </c>
      <c r="D1699" s="53">
        <v>45614</v>
      </c>
      <c r="F1699" s="7" t="s">
        <v>301</v>
      </c>
      <c r="G1699" s="1" t="s">
        <v>58</v>
      </c>
      <c r="H1699" s="1" t="s">
        <v>1268</v>
      </c>
      <c r="I1699" s="351" t="s">
        <v>109</v>
      </c>
      <c r="J1699" s="162">
        <v>1</v>
      </c>
      <c r="K1699" s="1">
        <v>15</v>
      </c>
      <c r="L1699" s="1" t="s">
        <v>24</v>
      </c>
      <c r="M1699" s="1" t="s">
        <v>75</v>
      </c>
      <c r="N1699" s="153" t="s">
        <v>1881</v>
      </c>
      <c r="O1699" s="153" t="s">
        <v>2085</v>
      </c>
      <c r="P1699" s="1" t="s">
        <v>69</v>
      </c>
      <c r="Q1699" s="1" t="s">
        <v>160</v>
      </c>
      <c r="R1699" s="203"/>
      <c r="S1699" s="204"/>
      <c r="V1699" s="165" t="str">
        <f>IFERROR(IF(U1699-T1699 &lt;= 0, "", U1699-T1699), "")</f>
        <v/>
      </c>
      <c r="W1699" s="162" t="s">
        <v>333</v>
      </c>
      <c r="X1699" s="1" t="s">
        <v>1968</v>
      </c>
      <c r="Y1699" s="162">
        <v>15229</v>
      </c>
      <c r="Z1699" s="269">
        <v>251.9</v>
      </c>
      <c r="AA1699" s="169">
        <f>Tabela13[[#This Row],[VALOR/UN]]*Tabela13[[#This Row],[QUAN]]</f>
        <v>251.9</v>
      </c>
      <c r="AB1699" s="251" t="str">
        <f>IFERROR(Tabela13[[#This Row],[TOTAL]]/Tabela13[[#This Row],[Km Rodado]],"")</f>
        <v/>
      </c>
    </row>
    <row r="1700" spans="1:28">
      <c r="A1700" s="30" t="s">
        <v>2114</v>
      </c>
      <c r="B1700" s="30" t="s">
        <v>1435</v>
      </c>
      <c r="C1700" s="30" t="s">
        <v>1197</v>
      </c>
      <c r="D1700" s="53">
        <v>45614</v>
      </c>
      <c r="F1700" s="7" t="s">
        <v>301</v>
      </c>
      <c r="G1700" s="1" t="s">
        <v>58</v>
      </c>
      <c r="H1700" s="1" t="s">
        <v>1268</v>
      </c>
      <c r="I1700" s="351" t="s">
        <v>66</v>
      </c>
      <c r="J1700" s="162">
        <v>1</v>
      </c>
      <c r="K1700" s="1">
        <v>15</v>
      </c>
      <c r="L1700" s="1" t="s">
        <v>24</v>
      </c>
      <c r="M1700" s="1" t="s">
        <v>623</v>
      </c>
      <c r="N1700" s="153" t="s">
        <v>1881</v>
      </c>
      <c r="O1700" s="153" t="s">
        <v>2085</v>
      </c>
      <c r="P1700" s="1" t="s">
        <v>69</v>
      </c>
      <c r="Q1700" s="1" t="s">
        <v>102</v>
      </c>
      <c r="R1700" s="24" t="s">
        <v>1729</v>
      </c>
      <c r="S1700" s="45">
        <v>97573</v>
      </c>
      <c r="V1700" s="165" t="str">
        <f>IFERROR(IF(U1700-T1700 &lt;= 0, "", U1700-T1700), "")</f>
        <v/>
      </c>
      <c r="W1700" s="162" t="s">
        <v>333</v>
      </c>
      <c r="X1700" s="1" t="s">
        <v>1968</v>
      </c>
      <c r="Y1700" s="162" t="s">
        <v>2115</v>
      </c>
      <c r="Z1700" s="269">
        <v>265.60000000000002</v>
      </c>
      <c r="AA1700" s="169">
        <f>Tabela13[[#This Row],[VALOR/UN]]*Tabela13[[#This Row],[QUAN]]</f>
        <v>265.60000000000002</v>
      </c>
      <c r="AB1700" s="251" t="str">
        <f>IFERROR(Tabela13[[#This Row],[TOTAL]]/Tabela13[[#This Row],[Km Rodado]],"")</f>
        <v/>
      </c>
    </row>
    <row r="1701" spans="1:28">
      <c r="A1701" s="30">
        <v>2331</v>
      </c>
      <c r="B1701" s="30" t="s">
        <v>1435</v>
      </c>
      <c r="C1701" s="30" t="s">
        <v>1197</v>
      </c>
      <c r="D1701" s="53">
        <v>45614</v>
      </c>
      <c r="F1701" s="7" t="s">
        <v>301</v>
      </c>
      <c r="G1701" s="1" t="s">
        <v>58</v>
      </c>
      <c r="H1701" s="1" t="s">
        <v>1268</v>
      </c>
      <c r="I1701" s="351" t="s">
        <v>66</v>
      </c>
      <c r="J1701" s="162">
        <v>1</v>
      </c>
      <c r="K1701" s="1">
        <v>15</v>
      </c>
      <c r="L1701" s="1" t="s">
        <v>24</v>
      </c>
      <c r="M1701" s="1" t="s">
        <v>623</v>
      </c>
      <c r="N1701" s="153" t="s">
        <v>1881</v>
      </c>
      <c r="O1701" s="153" t="s">
        <v>2085</v>
      </c>
      <c r="P1701" s="1" t="s">
        <v>69</v>
      </c>
      <c r="Q1701" s="1" t="s">
        <v>102</v>
      </c>
      <c r="R1701" s="24" t="s">
        <v>1729</v>
      </c>
      <c r="S1701" s="45">
        <v>97573</v>
      </c>
      <c r="V1701" s="165" t="str">
        <f>IFERROR(IF(U1701-T1701 &lt;= 0, "", U1701-T1701), "")</f>
        <v/>
      </c>
      <c r="W1701" s="162" t="s">
        <v>333</v>
      </c>
      <c r="X1701" s="1" t="s">
        <v>1968</v>
      </c>
      <c r="Y1701" s="162" t="s">
        <v>2115</v>
      </c>
      <c r="Z1701" s="269">
        <v>265.60000000000002</v>
      </c>
      <c r="AA1701" s="169">
        <f>Tabela13[[#This Row],[VALOR/UN]]*Tabela13[[#This Row],[QUAN]]</f>
        <v>265.60000000000002</v>
      </c>
      <c r="AB1701" s="251" t="str">
        <f>IFERROR(Tabela13[[#This Row],[TOTAL]]/Tabela13[[#This Row],[Km Rodado]],"")</f>
        <v/>
      </c>
    </row>
    <row r="1702" spans="1:28" hidden="1">
      <c r="A1702" s="30">
        <v>2325</v>
      </c>
      <c r="B1702" s="30" t="s">
        <v>1313</v>
      </c>
      <c r="C1702" s="30" t="s">
        <v>1197</v>
      </c>
      <c r="D1702" s="53">
        <v>45614</v>
      </c>
      <c r="F1702" s="7" t="s">
        <v>301</v>
      </c>
      <c r="G1702" s="1" t="s">
        <v>58</v>
      </c>
      <c r="H1702" s="1" t="s">
        <v>1444</v>
      </c>
      <c r="I1702" s="351" t="s">
        <v>159</v>
      </c>
      <c r="J1702" s="162">
        <v>1</v>
      </c>
      <c r="K1702" s="1">
        <v>16</v>
      </c>
      <c r="L1702" s="1" t="s">
        <v>22</v>
      </c>
      <c r="M1702" s="1" t="s">
        <v>60</v>
      </c>
      <c r="N1702" s="1" t="s">
        <v>1235</v>
      </c>
      <c r="O1702" s="1" t="s">
        <v>1236</v>
      </c>
      <c r="P1702" s="1" t="s">
        <v>69</v>
      </c>
      <c r="Q1702" s="1" t="s">
        <v>1008</v>
      </c>
      <c r="R1702" s="24" t="s">
        <v>2116</v>
      </c>
      <c r="S1702" s="45">
        <v>55269</v>
      </c>
      <c r="V1702" s="165" t="str">
        <f>IFERROR(IF(U1702-T1702 &lt;= 0, "", U1702-T1702), "")</f>
        <v/>
      </c>
      <c r="W1702" s="162" t="s">
        <v>333</v>
      </c>
      <c r="X1702" s="1" t="s">
        <v>155</v>
      </c>
      <c r="Y1702" s="162">
        <v>2953</v>
      </c>
      <c r="Z1702" s="269">
        <v>546.51</v>
      </c>
      <c r="AA1702" s="169">
        <f>Tabela13[[#This Row],[VALOR/UN]]*Tabela13[[#This Row],[QUAN]]</f>
        <v>546.51</v>
      </c>
      <c r="AB1702" s="251" t="str">
        <f>IFERROR(Tabela13[[#This Row],[TOTAL]]/Tabela13[[#This Row],[Km Rodado]],"")</f>
        <v/>
      </c>
    </row>
    <row r="1703" spans="1:28" hidden="1">
      <c r="A1703" s="30">
        <v>2326</v>
      </c>
      <c r="B1703" s="30" t="s">
        <v>1313</v>
      </c>
      <c r="C1703" s="30" t="s">
        <v>1197</v>
      </c>
      <c r="D1703" s="53">
        <v>45614</v>
      </c>
      <c r="F1703" s="7" t="s">
        <v>301</v>
      </c>
      <c r="G1703" s="1" t="s">
        <v>58</v>
      </c>
      <c r="H1703" s="1" t="s">
        <v>1444</v>
      </c>
      <c r="I1703" s="351" t="s">
        <v>159</v>
      </c>
      <c r="J1703" s="162">
        <v>1</v>
      </c>
      <c r="K1703" s="1">
        <v>16</v>
      </c>
      <c r="L1703" s="1" t="s">
        <v>22</v>
      </c>
      <c r="M1703" s="1" t="s">
        <v>60</v>
      </c>
      <c r="N1703" s="1" t="s">
        <v>1235</v>
      </c>
      <c r="O1703" s="1" t="s">
        <v>1236</v>
      </c>
      <c r="P1703" s="1" t="s">
        <v>69</v>
      </c>
      <c r="Q1703" s="1" t="s">
        <v>1008</v>
      </c>
      <c r="R1703" s="24" t="s">
        <v>2116</v>
      </c>
      <c r="S1703" s="45">
        <v>55269</v>
      </c>
      <c r="V1703" s="165" t="str">
        <f>IFERROR(IF(U1703-T1703 &lt;= 0, "", U1703-T1703), "")</f>
        <v/>
      </c>
      <c r="W1703" s="162" t="s">
        <v>333</v>
      </c>
      <c r="X1703" s="1" t="s">
        <v>155</v>
      </c>
      <c r="Y1703" s="162">
        <v>2953</v>
      </c>
      <c r="Z1703" s="269">
        <v>546.51</v>
      </c>
      <c r="AA1703" s="169">
        <f>Tabela13[[#This Row],[VALOR/UN]]*Tabela13[[#This Row],[QUAN]]</f>
        <v>546.51</v>
      </c>
      <c r="AB1703" s="251" t="str">
        <f>IFERROR(Tabela13[[#This Row],[TOTAL]]/Tabela13[[#This Row],[Km Rodado]],"")</f>
        <v/>
      </c>
    </row>
    <row r="1704" spans="1:28" hidden="1">
      <c r="A1704" s="30">
        <v>2327</v>
      </c>
      <c r="B1704" s="30" t="s">
        <v>1313</v>
      </c>
      <c r="C1704" s="30" t="s">
        <v>1197</v>
      </c>
      <c r="D1704" s="53">
        <v>45614</v>
      </c>
      <c r="F1704" s="7" t="s">
        <v>301</v>
      </c>
      <c r="G1704" s="1" t="s">
        <v>58</v>
      </c>
      <c r="H1704" s="1" t="s">
        <v>1444</v>
      </c>
      <c r="I1704" s="351" t="s">
        <v>159</v>
      </c>
      <c r="J1704" s="162">
        <v>1</v>
      </c>
      <c r="K1704" s="1">
        <v>16</v>
      </c>
      <c r="L1704" s="1" t="s">
        <v>24</v>
      </c>
      <c r="M1704" s="1" t="s">
        <v>60</v>
      </c>
      <c r="N1704" s="1" t="s">
        <v>1235</v>
      </c>
      <c r="O1704" s="1" t="s">
        <v>1236</v>
      </c>
      <c r="P1704" s="1" t="s">
        <v>69</v>
      </c>
      <c r="Q1704" s="1" t="s">
        <v>1008</v>
      </c>
      <c r="R1704" s="24" t="s">
        <v>2116</v>
      </c>
      <c r="S1704" s="45">
        <v>55269</v>
      </c>
      <c r="V1704" s="165" t="str">
        <f>IFERROR(IF(U1704-T1704 &lt;= 0, "", U1704-T1704), "")</f>
        <v/>
      </c>
      <c r="W1704" s="162" t="s">
        <v>333</v>
      </c>
      <c r="X1704" s="1" t="s">
        <v>155</v>
      </c>
      <c r="Y1704" s="162">
        <v>2953</v>
      </c>
      <c r="Z1704" s="269">
        <v>546.51</v>
      </c>
      <c r="AA1704" s="169">
        <f>Tabela13[[#This Row],[VALOR/UN]]*Tabela13[[#This Row],[QUAN]]</f>
        <v>546.51</v>
      </c>
      <c r="AB1704" s="251" t="str">
        <f>IFERROR(Tabela13[[#This Row],[TOTAL]]/Tabela13[[#This Row],[Km Rodado]],"")</f>
        <v/>
      </c>
    </row>
    <row r="1705" spans="1:28" hidden="1">
      <c r="A1705" s="30">
        <v>2328</v>
      </c>
      <c r="B1705" s="30" t="s">
        <v>1313</v>
      </c>
      <c r="C1705" s="30" t="s">
        <v>1197</v>
      </c>
      <c r="D1705" s="53">
        <v>45614</v>
      </c>
      <c r="F1705" s="7" t="s">
        <v>301</v>
      </c>
      <c r="G1705" s="1" t="s">
        <v>58</v>
      </c>
      <c r="H1705" s="1" t="s">
        <v>1444</v>
      </c>
      <c r="I1705" s="351" t="s">
        <v>159</v>
      </c>
      <c r="J1705" s="162">
        <v>1</v>
      </c>
      <c r="K1705" s="1">
        <v>16</v>
      </c>
      <c r="L1705" s="1" t="s">
        <v>24</v>
      </c>
      <c r="M1705" s="1" t="s">
        <v>60</v>
      </c>
      <c r="N1705" s="1" t="s">
        <v>1235</v>
      </c>
      <c r="O1705" s="1" t="s">
        <v>1236</v>
      </c>
      <c r="P1705" s="1" t="s">
        <v>69</v>
      </c>
      <c r="Q1705" s="1" t="s">
        <v>1008</v>
      </c>
      <c r="R1705" s="24" t="s">
        <v>2116</v>
      </c>
      <c r="S1705" s="45">
        <v>55269</v>
      </c>
      <c r="V1705" s="165" t="str">
        <f>IFERROR(IF(U1705-T1705 &lt;= 0, "", U1705-T1705), "")</f>
        <v/>
      </c>
      <c r="W1705" s="162" t="s">
        <v>333</v>
      </c>
      <c r="X1705" s="1" t="s">
        <v>155</v>
      </c>
      <c r="Y1705" s="162" t="s">
        <v>2113</v>
      </c>
      <c r="Z1705" s="269">
        <v>587.71</v>
      </c>
      <c r="AA1705" s="169">
        <f>Tabela13[[#This Row],[VALOR/UN]]*Tabela13[[#This Row],[QUAN]]</f>
        <v>587.71</v>
      </c>
      <c r="AB1705" s="251" t="str">
        <f>IFERROR(Tabela13[[#This Row],[TOTAL]]/Tabela13[[#This Row],[Km Rodado]],"")</f>
        <v/>
      </c>
    </row>
    <row r="1706" spans="1:28" hidden="1">
      <c r="A1706" s="202">
        <v>2308</v>
      </c>
      <c r="B1706" s="30" t="s">
        <v>644</v>
      </c>
      <c r="C1706" s="30" t="s">
        <v>1197</v>
      </c>
      <c r="D1706" s="53">
        <v>45614</v>
      </c>
      <c r="E1706" s="53">
        <v>45614</v>
      </c>
      <c r="F1706" s="7" t="s">
        <v>301</v>
      </c>
      <c r="G1706" s="1" t="s">
        <v>58</v>
      </c>
      <c r="H1706" s="1" t="s">
        <v>1268</v>
      </c>
      <c r="I1706" s="351" t="s">
        <v>80</v>
      </c>
      <c r="J1706" s="162">
        <v>1</v>
      </c>
      <c r="K1706" s="1" t="s">
        <v>39</v>
      </c>
      <c r="L1706" s="1" t="s">
        <v>594</v>
      </c>
      <c r="M1706" s="153" t="s">
        <v>595</v>
      </c>
      <c r="N1706" s="1" t="s">
        <v>684</v>
      </c>
      <c r="O1706" s="1" t="s">
        <v>1585</v>
      </c>
      <c r="P1706" s="1" t="s">
        <v>62</v>
      </c>
      <c r="Q1706" s="1" t="s">
        <v>1288</v>
      </c>
      <c r="R1706" s="24" t="s">
        <v>1289</v>
      </c>
      <c r="S1706" s="45">
        <v>119150</v>
      </c>
      <c r="T1706" s="45">
        <v>119150</v>
      </c>
      <c r="U1706" s="45">
        <v>208305</v>
      </c>
      <c r="V1706" s="165">
        <f>IFERROR(IF(U1706-T1706 &lt;= 0, "", U1706-T1706), "")</f>
        <v>89155</v>
      </c>
      <c r="W1706" s="162" t="s">
        <v>333</v>
      </c>
      <c r="X1706" s="1" t="s">
        <v>599</v>
      </c>
      <c r="Y1706" s="162">
        <v>64095</v>
      </c>
      <c r="Z1706" s="269">
        <v>700</v>
      </c>
      <c r="AA1706" s="169">
        <f>Tabela13[[#This Row],[VALOR/UN]]*Tabela13[[#This Row],[QUAN]]</f>
        <v>700</v>
      </c>
      <c r="AB1706" s="251">
        <f>IFERROR(Tabela13[[#This Row],[TOTAL]]/Tabela13[[#This Row],[Km Rodado]],"")</f>
        <v>7.8514945880769453E-3</v>
      </c>
    </row>
    <row r="1707" spans="1:28" hidden="1">
      <c r="A1707" s="202">
        <v>2309</v>
      </c>
      <c r="B1707" s="30" t="s">
        <v>644</v>
      </c>
      <c r="C1707" s="30" t="s">
        <v>1197</v>
      </c>
      <c r="D1707" s="53">
        <v>45614</v>
      </c>
      <c r="E1707" s="53">
        <v>45614</v>
      </c>
      <c r="F1707" s="7" t="s">
        <v>301</v>
      </c>
      <c r="G1707" s="1" t="s">
        <v>58</v>
      </c>
      <c r="H1707" s="1" t="s">
        <v>1268</v>
      </c>
      <c r="I1707" s="351" t="s">
        <v>80</v>
      </c>
      <c r="J1707" s="162">
        <v>1</v>
      </c>
      <c r="K1707" s="1" t="s">
        <v>39</v>
      </c>
      <c r="L1707" s="1" t="s">
        <v>594</v>
      </c>
      <c r="M1707" s="153" t="s">
        <v>595</v>
      </c>
      <c r="N1707" s="1" t="s">
        <v>684</v>
      </c>
      <c r="O1707" s="1" t="s">
        <v>1585</v>
      </c>
      <c r="P1707" s="1" t="s">
        <v>62</v>
      </c>
      <c r="Q1707" s="1" t="s">
        <v>1288</v>
      </c>
      <c r="R1707" s="24" t="s">
        <v>1289</v>
      </c>
      <c r="S1707" s="45">
        <v>119150</v>
      </c>
      <c r="T1707" s="45">
        <v>119150</v>
      </c>
      <c r="U1707" s="45">
        <v>208305</v>
      </c>
      <c r="V1707" s="165">
        <f>IFERROR(IF(U1707-T1707 &lt;= 0, "", U1707-T1707), "")</f>
        <v>89155</v>
      </c>
      <c r="W1707" s="162" t="s">
        <v>333</v>
      </c>
      <c r="X1707" s="1" t="s">
        <v>599</v>
      </c>
      <c r="Y1707" s="162">
        <v>64095</v>
      </c>
      <c r="Z1707" s="269">
        <v>700</v>
      </c>
      <c r="AA1707" s="169">
        <f>Tabela13[[#This Row],[VALOR/UN]]*Tabela13[[#This Row],[QUAN]]</f>
        <v>700</v>
      </c>
      <c r="AB1707" s="251">
        <f>IFERROR(Tabela13[[#This Row],[TOTAL]]/Tabela13[[#This Row],[Km Rodado]],"")</f>
        <v>7.8514945880769453E-3</v>
      </c>
    </row>
    <row r="1708" spans="1:28" hidden="1">
      <c r="A1708" s="30">
        <v>2310</v>
      </c>
      <c r="B1708" s="30" t="s">
        <v>830</v>
      </c>
      <c r="C1708" s="30" t="s">
        <v>1197</v>
      </c>
      <c r="D1708" s="53">
        <v>45614</v>
      </c>
      <c r="E1708" s="53">
        <v>45614</v>
      </c>
      <c r="F1708" s="7" t="s">
        <v>301</v>
      </c>
      <c r="G1708" s="1" t="s">
        <v>58</v>
      </c>
      <c r="H1708" s="1" t="s">
        <v>1268</v>
      </c>
      <c r="I1708" s="351" t="s">
        <v>80</v>
      </c>
      <c r="J1708" s="162">
        <v>1</v>
      </c>
      <c r="K1708" s="1" t="s">
        <v>39</v>
      </c>
      <c r="L1708" s="1" t="s">
        <v>594</v>
      </c>
      <c r="M1708" s="153" t="s">
        <v>595</v>
      </c>
      <c r="N1708" s="1" t="s">
        <v>684</v>
      </c>
      <c r="O1708" s="1" t="s">
        <v>1585</v>
      </c>
      <c r="P1708" s="1" t="s">
        <v>62</v>
      </c>
      <c r="Q1708" s="1" t="s">
        <v>1288</v>
      </c>
      <c r="R1708" s="24" t="s">
        <v>1289</v>
      </c>
      <c r="S1708" s="45">
        <v>119150</v>
      </c>
      <c r="T1708" s="45">
        <v>119150</v>
      </c>
      <c r="V1708" s="165" t="str">
        <f>IFERROR(IF(U1708-T1708 &lt;= 0, "", U1708-T1708), "")</f>
        <v/>
      </c>
      <c r="W1708" s="162" t="s">
        <v>333</v>
      </c>
      <c r="X1708" s="1" t="s">
        <v>599</v>
      </c>
      <c r="Y1708" s="162">
        <v>64095</v>
      </c>
      <c r="Z1708" s="269">
        <v>700</v>
      </c>
      <c r="AA1708" s="169">
        <f>Tabela13[[#This Row],[VALOR/UN]]*Tabela13[[#This Row],[QUAN]]</f>
        <v>700</v>
      </c>
      <c r="AB1708" s="251" t="str">
        <f>IFERROR(Tabela13[[#This Row],[TOTAL]]/Tabela13[[#This Row],[Km Rodado]],"")</f>
        <v/>
      </c>
    </row>
    <row r="1709" spans="1:28" hidden="1">
      <c r="A1709" s="30">
        <v>2311</v>
      </c>
      <c r="B1709" s="30" t="s">
        <v>830</v>
      </c>
      <c r="C1709" s="30" t="s">
        <v>1197</v>
      </c>
      <c r="D1709" s="53">
        <v>45614</v>
      </c>
      <c r="E1709" s="53">
        <v>45614</v>
      </c>
      <c r="F1709" s="7" t="s">
        <v>301</v>
      </c>
      <c r="G1709" s="1" t="s">
        <v>58</v>
      </c>
      <c r="H1709" s="1" t="s">
        <v>1268</v>
      </c>
      <c r="I1709" s="351" t="s">
        <v>80</v>
      </c>
      <c r="J1709" s="162">
        <v>1</v>
      </c>
      <c r="K1709" s="1" t="s">
        <v>39</v>
      </c>
      <c r="L1709" s="1" t="s">
        <v>594</v>
      </c>
      <c r="M1709" s="153" t="s">
        <v>595</v>
      </c>
      <c r="N1709" s="1" t="s">
        <v>684</v>
      </c>
      <c r="O1709" s="1" t="s">
        <v>1585</v>
      </c>
      <c r="P1709" s="1" t="s">
        <v>62</v>
      </c>
      <c r="Q1709" s="1" t="s">
        <v>1288</v>
      </c>
      <c r="R1709" s="24" t="s">
        <v>1289</v>
      </c>
      <c r="S1709" s="45">
        <v>119150</v>
      </c>
      <c r="T1709" s="45">
        <v>119150</v>
      </c>
      <c r="V1709" s="165" t="str">
        <f>IFERROR(IF(U1709-T1709 &lt;= 0, "", U1709-T1709), "")</f>
        <v/>
      </c>
      <c r="W1709" s="162" t="s">
        <v>333</v>
      </c>
      <c r="X1709" s="1" t="s">
        <v>599</v>
      </c>
      <c r="Y1709" s="162">
        <v>64095</v>
      </c>
      <c r="Z1709" s="269">
        <v>700</v>
      </c>
      <c r="AA1709" s="169">
        <f>Tabela13[[#This Row],[VALOR/UN]]*Tabela13[[#This Row],[QUAN]]</f>
        <v>700</v>
      </c>
      <c r="AB1709" s="251" t="str">
        <f>IFERROR(Tabela13[[#This Row],[TOTAL]]/Tabela13[[#This Row],[Km Rodado]],"")</f>
        <v/>
      </c>
    </row>
    <row r="1710" spans="1:28" hidden="1">
      <c r="A1710" s="202">
        <v>2282</v>
      </c>
      <c r="B1710" s="30" t="s">
        <v>1894</v>
      </c>
      <c r="C1710" s="30" t="s">
        <v>1197</v>
      </c>
      <c r="D1710" s="53">
        <v>45617</v>
      </c>
      <c r="F1710" s="7" t="s">
        <v>301</v>
      </c>
      <c r="G1710" s="1" t="s">
        <v>58</v>
      </c>
      <c r="H1710" s="1" t="s">
        <v>1444</v>
      </c>
      <c r="I1710" s="351" t="s">
        <v>165</v>
      </c>
      <c r="J1710" s="162">
        <v>1</v>
      </c>
      <c r="K1710" s="1">
        <v>15</v>
      </c>
      <c r="L1710" s="1" t="s">
        <v>24</v>
      </c>
      <c r="M1710" s="1" t="s">
        <v>75</v>
      </c>
      <c r="N1710" s="153" t="s">
        <v>1881</v>
      </c>
      <c r="O1710" s="1" t="s">
        <v>2008</v>
      </c>
      <c r="P1710" s="1" t="s">
        <v>69</v>
      </c>
      <c r="Q1710" s="1" t="s">
        <v>77</v>
      </c>
      <c r="R1710" s="24" t="s">
        <v>450</v>
      </c>
      <c r="S1710" s="45">
        <v>138290</v>
      </c>
      <c r="V1710" s="165" t="str">
        <f>IFERROR(IF(U1710-T1710 &lt;= 0, "", U1710-T1710), "")</f>
        <v/>
      </c>
      <c r="W1710" s="162" t="s">
        <v>333</v>
      </c>
      <c r="X1710" s="1" t="s">
        <v>1968</v>
      </c>
      <c r="Y1710" s="162">
        <v>15840</v>
      </c>
      <c r="Z1710" s="269">
        <v>265.60000000000002</v>
      </c>
      <c r="AA1710" s="169">
        <f>Tabela13[[#This Row],[VALOR/UN]]*Tabela13[[#This Row],[QUAN]]</f>
        <v>265.60000000000002</v>
      </c>
      <c r="AB1710" s="251" t="str">
        <f>IFERROR(Tabela13[[#This Row],[TOTAL]]/Tabela13[[#This Row],[Km Rodado]],"")</f>
        <v/>
      </c>
    </row>
    <row r="1711" spans="1:28" hidden="1">
      <c r="A1711" s="202">
        <v>2283</v>
      </c>
      <c r="B1711" s="30" t="s">
        <v>1873</v>
      </c>
      <c r="C1711" s="30" t="s">
        <v>1197</v>
      </c>
      <c r="D1711" s="53">
        <v>45617</v>
      </c>
      <c r="F1711" s="7" t="s">
        <v>301</v>
      </c>
      <c r="G1711" s="1" t="s">
        <v>58</v>
      </c>
      <c r="H1711" s="1" t="s">
        <v>1444</v>
      </c>
      <c r="I1711" s="351" t="s">
        <v>165</v>
      </c>
      <c r="J1711" s="162">
        <v>1</v>
      </c>
      <c r="K1711" s="1">
        <v>15</v>
      </c>
      <c r="L1711" s="1" t="s">
        <v>24</v>
      </c>
      <c r="M1711" s="1" t="s">
        <v>75</v>
      </c>
      <c r="N1711" s="153" t="s">
        <v>1881</v>
      </c>
      <c r="O1711" s="1" t="s">
        <v>2008</v>
      </c>
      <c r="P1711" s="1" t="s">
        <v>69</v>
      </c>
      <c r="Q1711" s="1" t="s">
        <v>77</v>
      </c>
      <c r="R1711" s="24" t="s">
        <v>450</v>
      </c>
      <c r="S1711" s="45">
        <v>138290</v>
      </c>
      <c r="V1711" s="165" t="str">
        <f>IFERROR(IF(U1711-T1711 &lt;= 0, "", U1711-T1711), "")</f>
        <v/>
      </c>
      <c r="W1711" s="162" t="s">
        <v>333</v>
      </c>
      <c r="X1711" s="1" t="s">
        <v>1968</v>
      </c>
      <c r="Y1711" s="162">
        <v>15840</v>
      </c>
      <c r="Z1711" s="269">
        <v>265.60000000000002</v>
      </c>
      <c r="AA1711" s="169">
        <f>Tabela13[[#This Row],[VALOR/UN]]*Tabela13[[#This Row],[QUAN]]</f>
        <v>265.60000000000002</v>
      </c>
      <c r="AB1711" s="251" t="str">
        <f>IFERROR(Tabela13[[#This Row],[TOTAL]]/Tabela13[[#This Row],[Km Rodado]],"")</f>
        <v/>
      </c>
    </row>
    <row r="1712" spans="1:28" hidden="1">
      <c r="A1712" s="30" t="s">
        <v>2117</v>
      </c>
      <c r="B1712" s="30" t="s">
        <v>1313</v>
      </c>
      <c r="C1712" s="30" t="s">
        <v>1197</v>
      </c>
      <c r="D1712" s="53">
        <v>45617</v>
      </c>
      <c r="F1712" s="7" t="s">
        <v>301</v>
      </c>
      <c r="G1712" s="1" t="s">
        <v>58</v>
      </c>
      <c r="H1712" s="1" t="s">
        <v>1268</v>
      </c>
      <c r="I1712" s="351" t="s">
        <v>96</v>
      </c>
      <c r="J1712" s="162">
        <v>1</v>
      </c>
      <c r="K1712" s="1">
        <v>16</v>
      </c>
      <c r="L1712" s="1" t="s">
        <v>22</v>
      </c>
      <c r="M1712" s="1" t="s">
        <v>60</v>
      </c>
      <c r="N1712" s="1" t="s">
        <v>1235</v>
      </c>
      <c r="O1712" s="1" t="s">
        <v>1236</v>
      </c>
      <c r="P1712" s="1" t="s">
        <v>69</v>
      </c>
      <c r="Q1712" s="1" t="s">
        <v>1008</v>
      </c>
      <c r="R1712" s="24" t="s">
        <v>1151</v>
      </c>
      <c r="S1712" s="45">
        <v>88806</v>
      </c>
      <c r="V1712" s="165" t="str">
        <f>IFERROR(IF(U1712-T1712 &lt;= 0, "", U1712-T1712), "")</f>
        <v/>
      </c>
      <c r="W1712" s="162" t="s">
        <v>333</v>
      </c>
      <c r="X1712" s="1" t="s">
        <v>155</v>
      </c>
      <c r="Y1712" s="162" t="s">
        <v>2113</v>
      </c>
      <c r="Z1712" s="269">
        <v>588.71</v>
      </c>
      <c r="AA1712" s="169">
        <f>Tabela13[[#This Row],[VALOR/UN]]*Tabela13[[#This Row],[QUAN]]</f>
        <v>588.71</v>
      </c>
      <c r="AB1712" s="251" t="str">
        <f>IFERROR(Tabela13[[#This Row],[TOTAL]]/Tabela13[[#This Row],[Km Rodado]],"")</f>
        <v/>
      </c>
    </row>
    <row r="1713" spans="1:28" hidden="1">
      <c r="A1713" s="30" t="s">
        <v>2118</v>
      </c>
      <c r="B1713" s="30" t="s">
        <v>1313</v>
      </c>
      <c r="C1713" s="30" t="s">
        <v>1197</v>
      </c>
      <c r="D1713" s="53">
        <v>45617</v>
      </c>
      <c r="F1713" s="7" t="s">
        <v>301</v>
      </c>
      <c r="G1713" s="1" t="s">
        <v>58</v>
      </c>
      <c r="H1713" s="1" t="s">
        <v>1268</v>
      </c>
      <c r="I1713" s="351" t="s">
        <v>96</v>
      </c>
      <c r="J1713" s="162">
        <v>1</v>
      </c>
      <c r="K1713" s="1">
        <v>16</v>
      </c>
      <c r="L1713" s="1" t="s">
        <v>22</v>
      </c>
      <c r="M1713" s="1" t="s">
        <v>60</v>
      </c>
      <c r="N1713" s="1" t="s">
        <v>1235</v>
      </c>
      <c r="O1713" s="1" t="s">
        <v>1236</v>
      </c>
      <c r="P1713" s="1" t="s">
        <v>69</v>
      </c>
      <c r="Q1713" s="1" t="s">
        <v>1008</v>
      </c>
      <c r="R1713" s="24" t="s">
        <v>1151</v>
      </c>
      <c r="S1713" s="45">
        <v>88806</v>
      </c>
      <c r="V1713" s="165" t="str">
        <f>IFERROR(IF(U1713-T1713 &lt;= 0, "", U1713-T1713), "")</f>
        <v/>
      </c>
      <c r="W1713" s="162" t="s">
        <v>333</v>
      </c>
      <c r="X1713" s="1" t="s">
        <v>155</v>
      </c>
      <c r="Y1713" s="162" t="s">
        <v>2113</v>
      </c>
      <c r="Z1713" s="269">
        <v>588.71</v>
      </c>
      <c r="AA1713" s="169">
        <f>Tabela13[[#This Row],[VALOR/UN]]*Tabela13[[#This Row],[QUAN]]</f>
        <v>588.71</v>
      </c>
      <c r="AB1713" s="251" t="str">
        <f>IFERROR(Tabela13[[#This Row],[TOTAL]]/Tabela13[[#This Row],[Km Rodado]],"")</f>
        <v/>
      </c>
    </row>
    <row r="1714" spans="1:28" hidden="1">
      <c r="A1714" s="30">
        <v>2037</v>
      </c>
      <c r="B1714" s="30" t="s">
        <v>1935</v>
      </c>
      <c r="C1714" s="186" t="s">
        <v>1197</v>
      </c>
      <c r="D1714" s="53">
        <v>45621</v>
      </c>
      <c r="F1714" s="7" t="s">
        <v>301</v>
      </c>
      <c r="G1714" s="1" t="s">
        <v>58</v>
      </c>
      <c r="H1714" s="1" t="s">
        <v>1444</v>
      </c>
      <c r="I1714" s="351" t="s">
        <v>74</v>
      </c>
      <c r="J1714" s="162">
        <v>1</v>
      </c>
      <c r="K1714" s="1">
        <v>16</v>
      </c>
      <c r="L1714" s="1" t="s">
        <v>22</v>
      </c>
      <c r="M1714" s="1" t="s">
        <v>143</v>
      </c>
      <c r="N1714" s="1" t="s">
        <v>134</v>
      </c>
      <c r="O1714" s="1" t="s">
        <v>135</v>
      </c>
      <c r="P1714" s="1" t="s">
        <v>69</v>
      </c>
      <c r="Q1714" s="1" t="s">
        <v>144</v>
      </c>
      <c r="R1714" s="24" t="s">
        <v>472</v>
      </c>
      <c r="S1714" s="45">
        <v>142341</v>
      </c>
      <c r="V1714" s="165" t="str">
        <f>IFERROR(IF(U1714-T1714 &lt;= 0, "", U1714-T1714), "")</f>
        <v/>
      </c>
      <c r="W1714" s="162" t="s">
        <v>333</v>
      </c>
      <c r="X1714" s="1" t="s">
        <v>155</v>
      </c>
      <c r="Y1714" s="162">
        <v>2614</v>
      </c>
      <c r="Z1714" s="269">
        <v>574.95000000000005</v>
      </c>
      <c r="AA1714" s="169">
        <f>Tabela13[[#This Row],[VALOR/UN]]*Tabela13[[#This Row],[QUAN]]</f>
        <v>574.95000000000005</v>
      </c>
      <c r="AB1714" s="251" t="str">
        <f>IFERROR(Tabela13[[#This Row],[TOTAL]]/Tabela13[[#This Row],[Km Rodado]],"")</f>
        <v/>
      </c>
    </row>
    <row r="1715" spans="1:28" hidden="1">
      <c r="A1715" s="30">
        <v>2043</v>
      </c>
      <c r="B1715" s="30" t="s">
        <v>1935</v>
      </c>
      <c r="C1715" s="186" t="s">
        <v>1197</v>
      </c>
      <c r="D1715" s="53">
        <v>45621</v>
      </c>
      <c r="F1715" s="7" t="s">
        <v>301</v>
      </c>
      <c r="G1715" s="1" t="s">
        <v>58</v>
      </c>
      <c r="H1715" s="1" t="s">
        <v>1444</v>
      </c>
      <c r="I1715" s="351" t="s">
        <v>74</v>
      </c>
      <c r="J1715" s="162">
        <v>1</v>
      </c>
      <c r="K1715" s="1">
        <v>16</v>
      </c>
      <c r="L1715" s="1" t="s">
        <v>22</v>
      </c>
      <c r="M1715" s="1" t="s">
        <v>143</v>
      </c>
      <c r="N1715" s="1" t="s">
        <v>134</v>
      </c>
      <c r="O1715" s="1" t="s">
        <v>135</v>
      </c>
      <c r="P1715" s="1" t="s">
        <v>69</v>
      </c>
      <c r="Q1715" s="1" t="s">
        <v>144</v>
      </c>
      <c r="R1715" s="24" t="s">
        <v>472</v>
      </c>
      <c r="S1715" s="45">
        <v>142341</v>
      </c>
      <c r="U1715" s="45">
        <f>T2063-Tabela13[[#This Row],[KM SOLICITADO]]</f>
        <v>351</v>
      </c>
      <c r="V1715" s="165">
        <f>IFERROR(IF(U1715-T1715 &lt;= 0, "", U1715-T1715), "")</f>
        <v>351</v>
      </c>
      <c r="W1715" s="162" t="s">
        <v>333</v>
      </c>
      <c r="X1715" s="1" t="s">
        <v>155</v>
      </c>
      <c r="Y1715" s="162">
        <v>2614</v>
      </c>
      <c r="Z1715" s="269">
        <v>574.95000000000005</v>
      </c>
      <c r="AA1715" s="169">
        <f>Tabela13[[#This Row],[VALOR/UN]]*Tabela13[[#This Row],[QUAN]]</f>
        <v>574.95000000000005</v>
      </c>
      <c r="AB1715" s="251">
        <f>IFERROR(Tabela13[[#This Row],[TOTAL]]/Tabela13[[#This Row],[Km Rodado]],"")</f>
        <v>1.6380341880341882</v>
      </c>
    </row>
    <row r="1716" spans="1:28" hidden="1">
      <c r="A1716" s="30">
        <v>2284</v>
      </c>
      <c r="B1716" s="30" t="s">
        <v>1677</v>
      </c>
      <c r="C1716" s="30" t="s">
        <v>1197</v>
      </c>
      <c r="D1716" s="53">
        <v>45621</v>
      </c>
      <c r="F1716" s="7" t="s">
        <v>301</v>
      </c>
      <c r="G1716" s="1" t="s">
        <v>58</v>
      </c>
      <c r="H1716" s="1" t="s">
        <v>1444</v>
      </c>
      <c r="I1716" s="351" t="s">
        <v>99</v>
      </c>
      <c r="J1716" s="162">
        <v>1</v>
      </c>
      <c r="K1716" s="1">
        <v>15</v>
      </c>
      <c r="L1716" s="1" t="s">
        <v>22</v>
      </c>
      <c r="M1716" s="1" t="s">
        <v>75</v>
      </c>
      <c r="N1716" s="153" t="s">
        <v>1881</v>
      </c>
      <c r="O1716" s="1" t="s">
        <v>2008</v>
      </c>
      <c r="P1716" s="1" t="s">
        <v>69</v>
      </c>
      <c r="Q1716" s="1" t="s">
        <v>77</v>
      </c>
      <c r="R1716" s="24" t="s">
        <v>564</v>
      </c>
      <c r="S1716" s="45">
        <v>118600</v>
      </c>
      <c r="V1716" s="165" t="str">
        <f>IFERROR(IF(U1716-T1716 &lt;= 0, "", U1716-T1716), "")</f>
        <v/>
      </c>
      <c r="W1716" s="162" t="s">
        <v>333</v>
      </c>
      <c r="X1716" s="1" t="s">
        <v>1968</v>
      </c>
      <c r="Y1716" s="162">
        <v>15840</v>
      </c>
      <c r="Z1716" s="269">
        <v>265.60000000000002</v>
      </c>
      <c r="AA1716" s="169">
        <f>Tabela13[[#This Row],[VALOR/UN]]*Tabela13[[#This Row],[QUAN]]</f>
        <v>265.60000000000002</v>
      </c>
      <c r="AB1716" s="251" t="str">
        <f>IFERROR(Tabela13[[#This Row],[TOTAL]]/Tabela13[[#This Row],[Km Rodado]],"")</f>
        <v/>
      </c>
    </row>
    <row r="1717" spans="1:28" hidden="1">
      <c r="A1717" s="30">
        <v>2289</v>
      </c>
      <c r="B1717" s="30" t="s">
        <v>1894</v>
      </c>
      <c r="C1717" s="30" t="s">
        <v>1197</v>
      </c>
      <c r="D1717" s="53">
        <v>45621</v>
      </c>
      <c r="F1717" s="7" t="s">
        <v>301</v>
      </c>
      <c r="G1717" s="1" t="s">
        <v>58</v>
      </c>
      <c r="H1717" s="1" t="s">
        <v>1444</v>
      </c>
      <c r="I1717" s="351" t="s">
        <v>99</v>
      </c>
      <c r="J1717" s="162">
        <v>1</v>
      </c>
      <c r="K1717" s="1">
        <v>15</v>
      </c>
      <c r="L1717" s="1" t="s">
        <v>22</v>
      </c>
      <c r="M1717" s="1" t="s">
        <v>75</v>
      </c>
      <c r="N1717" s="153" t="s">
        <v>1881</v>
      </c>
      <c r="O1717" s="1" t="s">
        <v>2008</v>
      </c>
      <c r="P1717" s="1" t="s">
        <v>69</v>
      </c>
      <c r="Q1717" s="1" t="s">
        <v>77</v>
      </c>
      <c r="R1717" s="24" t="s">
        <v>564</v>
      </c>
      <c r="S1717" s="45">
        <v>118600</v>
      </c>
      <c r="V1717" s="165" t="str">
        <f>IFERROR(IF(U1717-T1717 &lt;= 0, "", U1717-T1717), "")</f>
        <v/>
      </c>
      <c r="W1717" s="162" t="s">
        <v>333</v>
      </c>
      <c r="X1717" s="1" t="s">
        <v>1968</v>
      </c>
      <c r="Y1717" s="162">
        <v>15840</v>
      </c>
      <c r="Z1717" s="269">
        <v>265.60000000000002</v>
      </c>
      <c r="AA1717" s="169">
        <f>Tabela13[[#This Row],[VALOR/UN]]*Tabela13[[#This Row],[QUAN]]</f>
        <v>265.60000000000002</v>
      </c>
      <c r="AB1717" s="251" t="str">
        <f>IFERROR(Tabela13[[#This Row],[TOTAL]]/Tabela13[[#This Row],[Km Rodado]],"")</f>
        <v/>
      </c>
    </row>
    <row r="1718" spans="1:28" hidden="1">
      <c r="A1718" s="30">
        <v>2290</v>
      </c>
      <c r="B1718" s="30" t="s">
        <v>1873</v>
      </c>
      <c r="C1718" s="30" t="s">
        <v>1197</v>
      </c>
      <c r="D1718" s="53">
        <v>45621</v>
      </c>
      <c r="F1718" s="7" t="s">
        <v>301</v>
      </c>
      <c r="G1718" s="1" t="s">
        <v>58</v>
      </c>
      <c r="H1718" s="1" t="s">
        <v>1444</v>
      </c>
      <c r="I1718" s="351" t="s">
        <v>99</v>
      </c>
      <c r="J1718" s="162">
        <v>1</v>
      </c>
      <c r="K1718" s="1">
        <v>15</v>
      </c>
      <c r="L1718" s="1" t="s">
        <v>24</v>
      </c>
      <c r="M1718" s="1" t="s">
        <v>75</v>
      </c>
      <c r="N1718" s="153" t="s">
        <v>1881</v>
      </c>
      <c r="O1718" s="1" t="s">
        <v>2008</v>
      </c>
      <c r="P1718" s="1" t="s">
        <v>69</v>
      </c>
      <c r="Q1718" s="1" t="s">
        <v>77</v>
      </c>
      <c r="R1718" s="24" t="s">
        <v>564</v>
      </c>
      <c r="S1718" s="45">
        <v>118600</v>
      </c>
      <c r="V1718" s="165" t="str">
        <f>IFERROR(IF(U1718-T1718 &lt;= 0, "", U1718-T1718), "")</f>
        <v/>
      </c>
      <c r="W1718" s="162" t="s">
        <v>333</v>
      </c>
      <c r="X1718" s="1" t="s">
        <v>1968</v>
      </c>
      <c r="Y1718" s="162">
        <v>15840</v>
      </c>
      <c r="Z1718" s="269">
        <v>265.60000000000002</v>
      </c>
      <c r="AA1718" s="169">
        <f>Tabela13[[#This Row],[VALOR/UN]]*Tabela13[[#This Row],[QUAN]]</f>
        <v>265.60000000000002</v>
      </c>
      <c r="AB1718" s="251" t="str">
        <f>IFERROR(Tabela13[[#This Row],[TOTAL]]/Tabela13[[#This Row],[Km Rodado]],"")</f>
        <v/>
      </c>
    </row>
    <row r="1719" spans="1:28" hidden="1">
      <c r="A1719" s="30">
        <v>2291</v>
      </c>
      <c r="B1719" s="30" t="s">
        <v>1894</v>
      </c>
      <c r="C1719" s="30" t="s">
        <v>1197</v>
      </c>
      <c r="D1719" s="53">
        <v>45621</v>
      </c>
      <c r="F1719" s="7" t="s">
        <v>301</v>
      </c>
      <c r="G1719" s="1" t="s">
        <v>58</v>
      </c>
      <c r="H1719" s="1" t="s">
        <v>1444</v>
      </c>
      <c r="I1719" s="351" t="s">
        <v>99</v>
      </c>
      <c r="J1719" s="162">
        <v>1</v>
      </c>
      <c r="K1719" s="1">
        <v>15</v>
      </c>
      <c r="L1719" s="1" t="s">
        <v>24</v>
      </c>
      <c r="M1719" s="1" t="s">
        <v>75</v>
      </c>
      <c r="N1719" s="153" t="s">
        <v>1881</v>
      </c>
      <c r="O1719" s="1" t="s">
        <v>2008</v>
      </c>
      <c r="P1719" s="1" t="s">
        <v>69</v>
      </c>
      <c r="Q1719" s="1" t="s">
        <v>77</v>
      </c>
      <c r="R1719" s="24" t="s">
        <v>564</v>
      </c>
      <c r="S1719" s="45">
        <v>118600</v>
      </c>
      <c r="V1719" s="165" t="str">
        <f>IFERROR(IF(U1719-T1719 &lt;= 0, "", U1719-T1719), "")</f>
        <v/>
      </c>
      <c r="W1719" s="162" t="s">
        <v>333</v>
      </c>
      <c r="X1719" s="1" t="s">
        <v>1968</v>
      </c>
      <c r="Y1719" s="162">
        <v>15840</v>
      </c>
      <c r="Z1719" s="269">
        <v>265.60000000000002</v>
      </c>
      <c r="AA1719" s="169">
        <f>Tabela13[[#This Row],[VALOR/UN]]*Tabela13[[#This Row],[QUAN]]</f>
        <v>265.60000000000002</v>
      </c>
      <c r="AB1719" s="251" t="str">
        <f>IFERROR(Tabela13[[#This Row],[TOTAL]]/Tabela13[[#This Row],[Km Rodado]],"")</f>
        <v/>
      </c>
    </row>
    <row r="1720" spans="1:28">
      <c r="A1720" s="30">
        <v>2336</v>
      </c>
      <c r="B1720" s="30" t="s">
        <v>1435</v>
      </c>
      <c r="C1720" s="30" t="s">
        <v>1197</v>
      </c>
      <c r="D1720" s="53">
        <v>45622</v>
      </c>
      <c r="F1720" s="7" t="s">
        <v>301</v>
      </c>
      <c r="G1720" s="1" t="s">
        <v>58</v>
      </c>
      <c r="H1720" s="1" t="s">
        <v>1268</v>
      </c>
      <c r="I1720" s="351" t="s">
        <v>104</v>
      </c>
      <c r="J1720" s="162">
        <v>1</v>
      </c>
      <c r="K1720" s="1">
        <v>15</v>
      </c>
      <c r="L1720" s="1" t="s">
        <v>24</v>
      </c>
      <c r="M1720" s="1" t="s">
        <v>623</v>
      </c>
      <c r="N1720" s="153" t="s">
        <v>1881</v>
      </c>
      <c r="O1720" s="153" t="s">
        <v>2085</v>
      </c>
      <c r="P1720" s="1" t="s">
        <v>69</v>
      </c>
      <c r="Q1720" s="1" t="s">
        <v>102</v>
      </c>
      <c r="R1720" s="24" t="s">
        <v>1753</v>
      </c>
      <c r="S1720" s="45">
        <v>102500</v>
      </c>
      <c r="V1720" s="165" t="str">
        <f>IFERROR(IF(U1720-T1720 &lt;= 0, "", U1720-T1720), "")</f>
        <v/>
      </c>
      <c r="W1720" s="162" t="s">
        <v>333</v>
      </c>
      <c r="X1720" s="1" t="s">
        <v>1968</v>
      </c>
      <c r="Y1720" s="162" t="s">
        <v>2115</v>
      </c>
      <c r="Z1720" s="269">
        <v>265.60000000000002</v>
      </c>
      <c r="AA1720" s="169">
        <f>Tabela13[[#This Row],[VALOR/UN]]*Tabela13[[#This Row],[QUAN]]</f>
        <v>265.60000000000002</v>
      </c>
      <c r="AB1720" s="251" t="str">
        <f>IFERROR(Tabela13[[#This Row],[TOTAL]]/Tabela13[[#This Row],[Km Rodado]],"")</f>
        <v/>
      </c>
    </row>
    <row r="1721" spans="1:28">
      <c r="A1721" s="30" t="s">
        <v>2119</v>
      </c>
      <c r="B1721" s="30" t="s">
        <v>1435</v>
      </c>
      <c r="C1721" s="30" t="s">
        <v>1197</v>
      </c>
      <c r="D1721" s="53">
        <v>45622</v>
      </c>
      <c r="F1721" s="7" t="s">
        <v>301</v>
      </c>
      <c r="G1721" s="1" t="s">
        <v>58</v>
      </c>
      <c r="H1721" s="1" t="s">
        <v>1268</v>
      </c>
      <c r="I1721" s="351" t="s">
        <v>104</v>
      </c>
      <c r="J1721" s="162">
        <v>1</v>
      </c>
      <c r="K1721" s="1">
        <v>15</v>
      </c>
      <c r="L1721" s="1" t="s">
        <v>24</v>
      </c>
      <c r="M1721" s="1" t="s">
        <v>623</v>
      </c>
      <c r="N1721" s="153" t="s">
        <v>1881</v>
      </c>
      <c r="O1721" s="153" t="s">
        <v>2085</v>
      </c>
      <c r="P1721" s="1" t="s">
        <v>69</v>
      </c>
      <c r="Q1721" s="1" t="s">
        <v>102</v>
      </c>
      <c r="R1721" s="24" t="s">
        <v>1753</v>
      </c>
      <c r="S1721" s="45">
        <v>102500</v>
      </c>
      <c r="V1721" s="165" t="str">
        <f>IFERROR(IF(U1721-T1721 &lt;= 0, "", U1721-T1721), "")</f>
        <v/>
      </c>
      <c r="W1721" s="162" t="s">
        <v>333</v>
      </c>
      <c r="X1721" s="1" t="s">
        <v>1968</v>
      </c>
      <c r="Y1721" s="162" t="s">
        <v>2115</v>
      </c>
      <c r="Z1721" s="269">
        <v>265.60000000000002</v>
      </c>
      <c r="AA1721" s="169">
        <f>Tabela13[[#This Row],[VALOR/UN]]*Tabela13[[#This Row],[QUAN]]</f>
        <v>265.60000000000002</v>
      </c>
      <c r="AB1721" s="251" t="str">
        <f>IFERROR(Tabela13[[#This Row],[TOTAL]]/Tabela13[[#This Row],[Km Rodado]],"")</f>
        <v/>
      </c>
    </row>
    <row r="1722" spans="1:28" hidden="1">
      <c r="A1722" s="30" t="s">
        <v>2120</v>
      </c>
      <c r="B1722" s="30"/>
      <c r="C1722" s="30" t="s">
        <v>1197</v>
      </c>
      <c r="D1722" s="53">
        <v>45623</v>
      </c>
      <c r="E1722" s="53">
        <v>45623</v>
      </c>
      <c r="F1722" s="7" t="s">
        <v>301</v>
      </c>
      <c r="G1722" s="1" t="s">
        <v>58</v>
      </c>
      <c r="H1722" s="1" t="s">
        <v>1268</v>
      </c>
      <c r="I1722" s="351" t="s">
        <v>80</v>
      </c>
      <c r="J1722" s="162">
        <v>1</v>
      </c>
      <c r="K1722" s="1">
        <v>14</v>
      </c>
      <c r="L1722" s="1" t="s">
        <v>22</v>
      </c>
      <c r="M1722" s="1" t="s">
        <v>84</v>
      </c>
      <c r="N1722" s="153" t="s">
        <v>153</v>
      </c>
      <c r="O1722" s="1" t="s">
        <v>154</v>
      </c>
      <c r="P1722" s="1" t="s">
        <v>69</v>
      </c>
      <c r="Q1722" s="1" t="s">
        <v>87</v>
      </c>
      <c r="R1722" s="24" t="s">
        <v>227</v>
      </c>
      <c r="S1722" s="45">
        <v>111310</v>
      </c>
      <c r="V1722" s="165" t="str">
        <f>IFERROR(IF(U1722-T1722 &lt;= 0, "", U1722-T1722), "")</f>
        <v/>
      </c>
      <c r="W1722" s="162" t="s">
        <v>333</v>
      </c>
      <c r="X1722" s="1" t="s">
        <v>155</v>
      </c>
      <c r="Y1722" s="162">
        <v>2935</v>
      </c>
      <c r="Z1722" s="269">
        <v>289.49</v>
      </c>
      <c r="AA1722" s="169">
        <f>Tabela13[[#This Row],[VALOR/UN]]*Tabela13[[#This Row],[QUAN]]</f>
        <v>289.49</v>
      </c>
      <c r="AB1722" s="251" t="str">
        <f>IFERROR(Tabela13[[#This Row],[TOTAL]]/Tabela13[[#This Row],[Km Rodado]],"")</f>
        <v/>
      </c>
    </row>
    <row r="1723" spans="1:28" hidden="1">
      <c r="A1723" s="30">
        <v>2339</v>
      </c>
      <c r="B1723" s="30"/>
      <c r="C1723" s="30" t="s">
        <v>1197</v>
      </c>
      <c r="D1723" s="53">
        <v>45623</v>
      </c>
      <c r="E1723" s="53">
        <v>45623</v>
      </c>
      <c r="F1723" s="7" t="s">
        <v>301</v>
      </c>
      <c r="G1723" s="1" t="s">
        <v>58</v>
      </c>
      <c r="H1723" s="1" t="s">
        <v>1268</v>
      </c>
      <c r="I1723" s="351" t="s">
        <v>80</v>
      </c>
      <c r="J1723" s="162">
        <v>1</v>
      </c>
      <c r="K1723" s="1">
        <v>14</v>
      </c>
      <c r="L1723" s="1" t="s">
        <v>22</v>
      </c>
      <c r="M1723" s="1" t="s">
        <v>84</v>
      </c>
      <c r="N1723" s="1" t="s">
        <v>153</v>
      </c>
      <c r="O1723" s="1" t="s">
        <v>154</v>
      </c>
      <c r="P1723" s="1" t="s">
        <v>69</v>
      </c>
      <c r="Q1723" s="1" t="s">
        <v>87</v>
      </c>
      <c r="R1723" s="24" t="s">
        <v>227</v>
      </c>
      <c r="S1723" s="45">
        <v>111310</v>
      </c>
      <c r="V1723" s="165" t="str">
        <f>IFERROR(IF(U1723-T1723 &lt;= 0, "", U1723-T1723), "")</f>
        <v/>
      </c>
      <c r="W1723" s="162" t="s">
        <v>333</v>
      </c>
      <c r="X1723" s="1" t="s">
        <v>155</v>
      </c>
      <c r="Y1723" s="162">
        <v>2935</v>
      </c>
      <c r="Z1723" s="269">
        <v>289.49</v>
      </c>
      <c r="AA1723" s="169">
        <f>Tabela13[[#This Row],[VALOR/UN]]*Tabela13[[#This Row],[QUAN]]</f>
        <v>289.49</v>
      </c>
      <c r="AB1723" s="251" t="str">
        <f>IFERROR(Tabela13[[#This Row],[TOTAL]]/Tabela13[[#This Row],[Km Rodado]],"")</f>
        <v/>
      </c>
    </row>
    <row r="1724" spans="1:28" hidden="1">
      <c r="A1724" s="30">
        <v>2334</v>
      </c>
      <c r="B1724" s="30" t="s">
        <v>1313</v>
      </c>
      <c r="C1724" s="30" t="s">
        <v>1197</v>
      </c>
      <c r="D1724" s="53">
        <v>45623</v>
      </c>
      <c r="F1724" s="7" t="s">
        <v>301</v>
      </c>
      <c r="G1724" s="1" t="s">
        <v>58</v>
      </c>
      <c r="H1724" s="1" t="s">
        <v>1268</v>
      </c>
      <c r="I1724" s="351" t="s">
        <v>96</v>
      </c>
      <c r="J1724" s="162">
        <v>1</v>
      </c>
      <c r="K1724" s="1">
        <v>16</v>
      </c>
      <c r="L1724" s="1" t="s">
        <v>22</v>
      </c>
      <c r="M1724" s="1" t="s">
        <v>60</v>
      </c>
      <c r="N1724" s="1" t="s">
        <v>1235</v>
      </c>
      <c r="O1724" s="1" t="s">
        <v>1236</v>
      </c>
      <c r="P1724" s="1" t="s">
        <v>69</v>
      </c>
      <c r="Q1724" s="1" t="s">
        <v>1008</v>
      </c>
      <c r="R1724" s="24" t="s">
        <v>97</v>
      </c>
      <c r="S1724" s="45">
        <v>258865</v>
      </c>
      <c r="V1724" s="165" t="str">
        <f>IFERROR(IF(U1724-T1724 &lt;= 0, "", U1724-T1724), "")</f>
        <v/>
      </c>
      <c r="W1724" s="162" t="s">
        <v>333</v>
      </c>
      <c r="X1724" s="1" t="s">
        <v>155</v>
      </c>
      <c r="Y1724" s="162" t="s">
        <v>2113</v>
      </c>
      <c r="Z1724" s="269">
        <v>588.71</v>
      </c>
      <c r="AA1724" s="169">
        <f>Tabela13[[#This Row],[VALOR/UN]]*Tabela13[[#This Row],[QUAN]]</f>
        <v>588.71</v>
      </c>
      <c r="AB1724" s="251" t="str">
        <f>IFERROR(Tabela13[[#This Row],[TOTAL]]/Tabela13[[#This Row],[Km Rodado]],"")</f>
        <v/>
      </c>
    </row>
    <row r="1725" spans="1:28" hidden="1">
      <c r="A1725" s="30">
        <v>2335</v>
      </c>
      <c r="B1725" s="30" t="s">
        <v>1313</v>
      </c>
      <c r="C1725" s="30" t="s">
        <v>1197</v>
      </c>
      <c r="D1725" s="53">
        <v>45623</v>
      </c>
      <c r="F1725" s="7" t="s">
        <v>301</v>
      </c>
      <c r="G1725" s="1" t="s">
        <v>58</v>
      </c>
      <c r="H1725" s="1" t="s">
        <v>1268</v>
      </c>
      <c r="I1725" s="351" t="s">
        <v>96</v>
      </c>
      <c r="J1725" s="162">
        <v>1</v>
      </c>
      <c r="K1725" s="1">
        <v>16</v>
      </c>
      <c r="L1725" s="1" t="s">
        <v>22</v>
      </c>
      <c r="M1725" s="1" t="s">
        <v>60</v>
      </c>
      <c r="N1725" s="1" t="s">
        <v>1235</v>
      </c>
      <c r="O1725" s="1" t="s">
        <v>1236</v>
      </c>
      <c r="P1725" s="1" t="s">
        <v>69</v>
      </c>
      <c r="Q1725" s="1" t="s">
        <v>1008</v>
      </c>
      <c r="R1725" s="24" t="s">
        <v>97</v>
      </c>
      <c r="S1725" s="45">
        <v>258865</v>
      </c>
      <c r="V1725" s="165" t="str">
        <f>IFERROR(IF(U1725-T1725 &lt;= 0, "", U1725-T1725), "")</f>
        <v/>
      </c>
      <c r="W1725" s="162" t="s">
        <v>333</v>
      </c>
      <c r="X1725" s="1" t="s">
        <v>155</v>
      </c>
      <c r="Y1725" s="162" t="s">
        <v>2113</v>
      </c>
      <c r="Z1725" s="269">
        <v>588.71</v>
      </c>
      <c r="AA1725" s="169">
        <f>Tabela13[[#This Row],[VALOR/UN]]*Tabela13[[#This Row],[QUAN]]</f>
        <v>588.71</v>
      </c>
      <c r="AB1725" s="251" t="str">
        <f>IFERROR(Tabela13[[#This Row],[TOTAL]]/Tabela13[[#This Row],[Km Rodado]],"")</f>
        <v/>
      </c>
    </row>
    <row r="1726" spans="1:28" hidden="1">
      <c r="A1726" s="30">
        <v>2340</v>
      </c>
      <c r="B1726" s="30" t="s">
        <v>1313</v>
      </c>
      <c r="C1726" s="30" t="s">
        <v>1197</v>
      </c>
      <c r="D1726" s="53">
        <v>45623</v>
      </c>
      <c r="F1726" s="7" t="s">
        <v>301</v>
      </c>
      <c r="G1726" s="1" t="s">
        <v>58</v>
      </c>
      <c r="H1726" s="1" t="s">
        <v>1268</v>
      </c>
      <c r="I1726" s="351" t="s">
        <v>96</v>
      </c>
      <c r="J1726" s="162">
        <v>1</v>
      </c>
      <c r="K1726" s="1">
        <v>16</v>
      </c>
      <c r="L1726" s="1" t="s">
        <v>24</v>
      </c>
      <c r="M1726" s="1" t="s">
        <v>60</v>
      </c>
      <c r="N1726" s="1" t="s">
        <v>1235</v>
      </c>
      <c r="O1726" s="1" t="s">
        <v>1236</v>
      </c>
      <c r="P1726" s="1" t="s">
        <v>69</v>
      </c>
      <c r="Q1726" s="1" t="s">
        <v>1008</v>
      </c>
      <c r="R1726" s="24" t="s">
        <v>97</v>
      </c>
      <c r="S1726" s="45">
        <v>258865</v>
      </c>
      <c r="V1726" s="165" t="str">
        <f>IFERROR(IF(U1726-T1726 &lt;= 0, "", U1726-T1726), "")</f>
        <v/>
      </c>
      <c r="W1726" s="162" t="s">
        <v>333</v>
      </c>
      <c r="X1726" s="1" t="s">
        <v>155</v>
      </c>
      <c r="Y1726" s="162" t="s">
        <v>2113</v>
      </c>
      <c r="Z1726" s="269">
        <v>588.71</v>
      </c>
      <c r="AA1726" s="169">
        <f>Tabela13[[#This Row],[VALOR/UN]]*Tabela13[[#This Row],[QUAN]]</f>
        <v>588.71</v>
      </c>
      <c r="AB1726" s="251" t="str">
        <f>IFERROR(Tabela13[[#This Row],[TOTAL]]/Tabela13[[#This Row],[Km Rodado]],"")</f>
        <v/>
      </c>
    </row>
    <row r="1727" spans="1:28" hidden="1">
      <c r="A1727" s="30">
        <v>2341</v>
      </c>
      <c r="B1727" s="30" t="s">
        <v>1313</v>
      </c>
      <c r="C1727" s="30" t="s">
        <v>1197</v>
      </c>
      <c r="D1727" s="53">
        <v>45623</v>
      </c>
      <c r="F1727" s="7" t="s">
        <v>301</v>
      </c>
      <c r="G1727" s="1" t="s">
        <v>58</v>
      </c>
      <c r="H1727" s="1" t="s">
        <v>1268</v>
      </c>
      <c r="I1727" s="351" t="s">
        <v>96</v>
      </c>
      <c r="J1727" s="162">
        <v>1</v>
      </c>
      <c r="K1727" s="1">
        <v>16</v>
      </c>
      <c r="L1727" s="1" t="s">
        <v>24</v>
      </c>
      <c r="M1727" s="1" t="s">
        <v>60</v>
      </c>
      <c r="N1727" s="1" t="s">
        <v>1235</v>
      </c>
      <c r="O1727" s="1" t="s">
        <v>1236</v>
      </c>
      <c r="P1727" s="1" t="s">
        <v>69</v>
      </c>
      <c r="Q1727" s="1" t="s">
        <v>1008</v>
      </c>
      <c r="R1727" s="24" t="s">
        <v>97</v>
      </c>
      <c r="S1727" s="45">
        <v>258865</v>
      </c>
      <c r="V1727" s="165" t="str">
        <f>IFERROR(IF(U1727-T1727 &lt;= 0, "", U1727-T1727), "")</f>
        <v/>
      </c>
      <c r="W1727" s="162" t="s">
        <v>333</v>
      </c>
      <c r="X1727" s="1" t="s">
        <v>155</v>
      </c>
      <c r="Y1727" s="162" t="s">
        <v>2113</v>
      </c>
      <c r="Z1727" s="269">
        <v>588.71</v>
      </c>
      <c r="AA1727" s="169">
        <f>Tabela13[[#This Row],[VALOR/UN]]*Tabela13[[#This Row],[QUAN]]</f>
        <v>588.71</v>
      </c>
      <c r="AB1727" s="251" t="str">
        <f>IFERROR(Tabela13[[#This Row],[TOTAL]]/Tabela13[[#This Row],[Km Rodado]],"")</f>
        <v/>
      </c>
    </row>
    <row r="1728" spans="1:28" hidden="1">
      <c r="A1728" s="30">
        <v>2342</v>
      </c>
      <c r="B1728" s="30" t="s">
        <v>1747</v>
      </c>
      <c r="C1728" s="30" t="s">
        <v>1197</v>
      </c>
      <c r="D1728" s="53">
        <v>45623</v>
      </c>
      <c r="E1728" s="53">
        <v>45656</v>
      </c>
      <c r="F1728" s="7" t="s">
        <v>301</v>
      </c>
      <c r="G1728" s="1" t="s">
        <v>58</v>
      </c>
      <c r="H1728" s="1" t="s">
        <v>1268</v>
      </c>
      <c r="I1728" s="351" t="s">
        <v>107</v>
      </c>
      <c r="J1728" s="162">
        <v>1</v>
      </c>
      <c r="K1728" s="1">
        <v>15</v>
      </c>
      <c r="L1728" s="1" t="s">
        <v>22</v>
      </c>
      <c r="M1728" s="1" t="s">
        <v>75</v>
      </c>
      <c r="N1728" s="153" t="s">
        <v>1881</v>
      </c>
      <c r="O1728" s="1" t="s">
        <v>2008</v>
      </c>
      <c r="P1728" s="1" t="s">
        <v>69</v>
      </c>
      <c r="Q1728" s="1" t="s">
        <v>77</v>
      </c>
      <c r="R1728" s="24" t="s">
        <v>555</v>
      </c>
      <c r="S1728" s="45">
        <v>167184</v>
      </c>
      <c r="T1728" s="45">
        <v>170520</v>
      </c>
      <c r="V1728" s="165" t="str">
        <f>IFERROR(IF(U1728-T1728 &lt;= 0, "", U1728-T1728), "")</f>
        <v/>
      </c>
      <c r="W1728" s="162" t="s">
        <v>333</v>
      </c>
      <c r="X1728" s="1" t="s">
        <v>1968</v>
      </c>
      <c r="Y1728" s="162">
        <v>16096</v>
      </c>
      <c r="Z1728" s="269">
        <v>265.60000000000002</v>
      </c>
      <c r="AA1728" s="169">
        <f>Tabela13[[#This Row],[VALOR/UN]]*Tabela13[[#This Row],[QUAN]]</f>
        <v>265.60000000000002</v>
      </c>
      <c r="AB1728" s="251" t="str">
        <f>IFERROR(Tabela13[[#This Row],[TOTAL]]/Tabela13[[#This Row],[Km Rodado]],"")</f>
        <v/>
      </c>
    </row>
    <row r="1729" spans="1:28" hidden="1">
      <c r="A1729" s="30">
        <v>2343</v>
      </c>
      <c r="B1729" s="30" t="s">
        <v>1747</v>
      </c>
      <c r="C1729" s="30" t="s">
        <v>1197</v>
      </c>
      <c r="D1729" s="53">
        <v>45623</v>
      </c>
      <c r="E1729" s="53">
        <v>45656</v>
      </c>
      <c r="F1729" s="7" t="s">
        <v>301</v>
      </c>
      <c r="G1729" s="1" t="s">
        <v>58</v>
      </c>
      <c r="H1729" s="1" t="s">
        <v>1268</v>
      </c>
      <c r="I1729" s="351" t="s">
        <v>107</v>
      </c>
      <c r="J1729" s="162">
        <v>1</v>
      </c>
      <c r="K1729" s="1">
        <v>15</v>
      </c>
      <c r="L1729" s="1" t="s">
        <v>22</v>
      </c>
      <c r="M1729" s="1" t="s">
        <v>75</v>
      </c>
      <c r="N1729" s="153" t="s">
        <v>1881</v>
      </c>
      <c r="O1729" s="1" t="s">
        <v>2008</v>
      </c>
      <c r="P1729" s="1" t="s">
        <v>69</v>
      </c>
      <c r="Q1729" s="1" t="s">
        <v>77</v>
      </c>
      <c r="R1729" s="24" t="s">
        <v>555</v>
      </c>
      <c r="S1729" s="45">
        <v>167184</v>
      </c>
      <c r="T1729" s="45">
        <v>170520</v>
      </c>
      <c r="V1729" s="165" t="str">
        <f>IFERROR(IF(U1729-T1729 &lt;= 0, "", U1729-T1729), "")</f>
        <v/>
      </c>
      <c r="W1729" s="162" t="s">
        <v>333</v>
      </c>
      <c r="X1729" s="1" t="s">
        <v>1968</v>
      </c>
      <c r="Y1729" s="162">
        <v>16096</v>
      </c>
      <c r="Z1729" s="269">
        <v>265.60000000000002</v>
      </c>
      <c r="AA1729" s="169">
        <f>Tabela13[[#This Row],[VALOR/UN]]*Tabela13[[#This Row],[QUAN]]</f>
        <v>265.60000000000002</v>
      </c>
      <c r="AB1729" s="251" t="str">
        <f>IFERROR(Tabela13[[#This Row],[TOTAL]]/Tabela13[[#This Row],[Km Rodado]],"")</f>
        <v/>
      </c>
    </row>
    <row r="1730" spans="1:28" hidden="1">
      <c r="A1730" s="30">
        <v>2344</v>
      </c>
      <c r="B1730" s="30" t="s">
        <v>1873</v>
      </c>
      <c r="C1730" s="30" t="s">
        <v>1197</v>
      </c>
      <c r="D1730" s="53">
        <v>45623</v>
      </c>
      <c r="E1730" s="53">
        <v>45656</v>
      </c>
      <c r="F1730" s="7" t="s">
        <v>301</v>
      </c>
      <c r="G1730" s="1" t="s">
        <v>58</v>
      </c>
      <c r="H1730" s="1" t="s">
        <v>1268</v>
      </c>
      <c r="I1730" s="351" t="s">
        <v>107</v>
      </c>
      <c r="J1730" s="162">
        <v>1</v>
      </c>
      <c r="K1730" s="1">
        <v>15</v>
      </c>
      <c r="L1730" s="1" t="s">
        <v>24</v>
      </c>
      <c r="M1730" s="1" t="s">
        <v>75</v>
      </c>
      <c r="N1730" s="153" t="s">
        <v>1881</v>
      </c>
      <c r="O1730" s="1" t="s">
        <v>2008</v>
      </c>
      <c r="P1730" s="1" t="s">
        <v>69</v>
      </c>
      <c r="Q1730" s="1" t="s">
        <v>77</v>
      </c>
      <c r="R1730" s="24" t="s">
        <v>555</v>
      </c>
      <c r="S1730" s="45">
        <v>167184</v>
      </c>
      <c r="T1730" s="45">
        <v>170520</v>
      </c>
      <c r="V1730" s="165" t="str">
        <f>IFERROR(IF(U1730-T1730 &lt;= 0, "", U1730-T1730), "")</f>
        <v/>
      </c>
      <c r="W1730" s="162" t="s">
        <v>333</v>
      </c>
      <c r="X1730" s="1" t="s">
        <v>1968</v>
      </c>
      <c r="Y1730" s="162">
        <v>16096</v>
      </c>
      <c r="Z1730" s="269">
        <v>265.60000000000002</v>
      </c>
      <c r="AA1730" s="169">
        <f>Tabela13[[#This Row],[VALOR/UN]]*Tabela13[[#This Row],[QUAN]]</f>
        <v>265.60000000000002</v>
      </c>
      <c r="AB1730" s="251" t="str">
        <f>IFERROR(Tabela13[[#This Row],[TOTAL]]/Tabela13[[#This Row],[Km Rodado]],"")</f>
        <v/>
      </c>
    </row>
    <row r="1731" spans="1:28" hidden="1">
      <c r="A1731" s="30">
        <v>2345</v>
      </c>
      <c r="B1731" s="30" t="s">
        <v>1873</v>
      </c>
      <c r="C1731" s="30" t="s">
        <v>1197</v>
      </c>
      <c r="D1731" s="53">
        <v>45623</v>
      </c>
      <c r="E1731" s="53">
        <v>45656</v>
      </c>
      <c r="F1731" s="7" t="s">
        <v>301</v>
      </c>
      <c r="G1731" s="1" t="s">
        <v>58</v>
      </c>
      <c r="H1731" s="1" t="s">
        <v>1268</v>
      </c>
      <c r="I1731" s="351" t="s">
        <v>107</v>
      </c>
      <c r="J1731" s="162">
        <v>1</v>
      </c>
      <c r="K1731" s="1">
        <v>15</v>
      </c>
      <c r="L1731" s="1" t="s">
        <v>24</v>
      </c>
      <c r="M1731" s="1" t="s">
        <v>75</v>
      </c>
      <c r="N1731" s="153" t="s">
        <v>1881</v>
      </c>
      <c r="O1731" s="1" t="s">
        <v>2008</v>
      </c>
      <c r="P1731" s="1" t="s">
        <v>69</v>
      </c>
      <c r="Q1731" s="1" t="s">
        <v>77</v>
      </c>
      <c r="R1731" s="24" t="s">
        <v>555</v>
      </c>
      <c r="S1731" s="45">
        <v>167184</v>
      </c>
      <c r="T1731" s="45">
        <v>170520</v>
      </c>
      <c r="V1731" s="165" t="str">
        <f>IFERROR(IF(U1731-T1731 &lt;= 0, "", U1731-T1731), "")</f>
        <v/>
      </c>
      <c r="W1731" s="162" t="s">
        <v>333</v>
      </c>
      <c r="X1731" s="1" t="s">
        <v>1968</v>
      </c>
      <c r="Y1731" s="162">
        <v>16096</v>
      </c>
      <c r="Z1731" s="269">
        <v>265.60000000000002</v>
      </c>
      <c r="AA1731" s="169">
        <f>Tabela13[[#This Row],[VALOR/UN]]*Tabela13[[#This Row],[QUAN]]</f>
        <v>265.60000000000002</v>
      </c>
      <c r="AB1731" s="251" t="str">
        <f>IFERROR(Tabela13[[#This Row],[TOTAL]]/Tabela13[[#This Row],[Km Rodado]],"")</f>
        <v/>
      </c>
    </row>
    <row r="1732" spans="1:28" hidden="1">
      <c r="A1732" s="30" t="s">
        <v>2121</v>
      </c>
      <c r="B1732" s="30" t="s">
        <v>1894</v>
      </c>
      <c r="C1732" s="30" t="s">
        <v>1197</v>
      </c>
      <c r="D1732" s="53">
        <v>45623</v>
      </c>
      <c r="F1732" s="7" t="s">
        <v>301</v>
      </c>
      <c r="G1732" s="1" t="s">
        <v>58</v>
      </c>
      <c r="H1732" s="1" t="s">
        <v>1268</v>
      </c>
      <c r="I1732" s="351" t="s">
        <v>96</v>
      </c>
      <c r="J1732" s="162">
        <v>1</v>
      </c>
      <c r="K1732" s="1">
        <v>15</v>
      </c>
      <c r="L1732" s="1" t="s">
        <v>22</v>
      </c>
      <c r="M1732" s="1" t="s">
        <v>75</v>
      </c>
      <c r="N1732" s="153" t="s">
        <v>1881</v>
      </c>
      <c r="O1732" s="1" t="s">
        <v>2008</v>
      </c>
      <c r="P1732" s="1" t="s">
        <v>69</v>
      </c>
      <c r="Q1732" s="1" t="s">
        <v>77</v>
      </c>
      <c r="R1732" s="24" t="s">
        <v>1824</v>
      </c>
      <c r="S1732" s="45">
        <v>52020</v>
      </c>
      <c r="V1732" s="165" t="str">
        <f>IFERROR(IF(U1732-T1732 &lt;= 0, "", U1732-T1732), "")</f>
        <v/>
      </c>
      <c r="W1732" s="162" t="s">
        <v>333</v>
      </c>
      <c r="X1732" s="1" t="s">
        <v>1968</v>
      </c>
      <c r="Y1732" s="162">
        <v>16096</v>
      </c>
      <c r="Z1732" s="269">
        <v>265.60000000000002</v>
      </c>
      <c r="AA1732" s="169">
        <f>Tabela13[[#This Row],[VALOR/UN]]*Tabela13[[#This Row],[QUAN]]</f>
        <v>265.60000000000002</v>
      </c>
      <c r="AB1732" s="251" t="str">
        <f>IFERROR(Tabela13[[#This Row],[TOTAL]]/Tabela13[[#This Row],[Km Rodado]],"")</f>
        <v/>
      </c>
    </row>
    <row r="1733" spans="1:28" hidden="1">
      <c r="A1733" s="30" t="s">
        <v>2122</v>
      </c>
      <c r="B1733" s="30" t="s">
        <v>1894</v>
      </c>
      <c r="C1733" s="30" t="s">
        <v>1197</v>
      </c>
      <c r="D1733" s="53">
        <v>45623</v>
      </c>
      <c r="F1733" s="7" t="s">
        <v>301</v>
      </c>
      <c r="G1733" s="1" t="s">
        <v>58</v>
      </c>
      <c r="H1733" s="1" t="s">
        <v>1268</v>
      </c>
      <c r="I1733" s="351" t="s">
        <v>96</v>
      </c>
      <c r="J1733" s="162">
        <v>1</v>
      </c>
      <c r="K1733" s="1">
        <v>15</v>
      </c>
      <c r="L1733" s="1" t="s">
        <v>22</v>
      </c>
      <c r="M1733" s="1" t="s">
        <v>75</v>
      </c>
      <c r="N1733" s="153" t="s">
        <v>1881</v>
      </c>
      <c r="O1733" s="1" t="s">
        <v>2008</v>
      </c>
      <c r="P1733" s="1" t="s">
        <v>69</v>
      </c>
      <c r="Q1733" s="1" t="s">
        <v>77</v>
      </c>
      <c r="R1733" s="24" t="s">
        <v>1824</v>
      </c>
      <c r="S1733" s="45">
        <v>52020</v>
      </c>
      <c r="V1733" s="165" t="str">
        <f>IFERROR(IF(U1733-T1733 &lt;= 0, "", U1733-T1733), "")</f>
        <v/>
      </c>
      <c r="W1733" s="162" t="s">
        <v>333</v>
      </c>
      <c r="X1733" s="1" t="s">
        <v>1968</v>
      </c>
      <c r="Y1733" s="162">
        <v>16096</v>
      </c>
      <c r="Z1733" s="269">
        <v>265.60000000000002</v>
      </c>
      <c r="AA1733" s="169">
        <f>Tabela13[[#This Row],[VALOR/UN]]*Tabela13[[#This Row],[QUAN]]</f>
        <v>265.60000000000002</v>
      </c>
      <c r="AB1733" s="251" t="str">
        <f>IFERROR(Tabela13[[#This Row],[TOTAL]]/Tabela13[[#This Row],[Km Rodado]],"")</f>
        <v/>
      </c>
    </row>
    <row r="1734" spans="1:28" hidden="1">
      <c r="A1734" s="30">
        <v>2348</v>
      </c>
      <c r="B1734" s="30" t="s">
        <v>1873</v>
      </c>
      <c r="C1734" s="30" t="s">
        <v>1197</v>
      </c>
      <c r="D1734" s="53">
        <v>45623</v>
      </c>
      <c r="F1734" s="7" t="s">
        <v>301</v>
      </c>
      <c r="G1734" s="1" t="s">
        <v>58</v>
      </c>
      <c r="H1734" s="1" t="s">
        <v>1268</v>
      </c>
      <c r="I1734" s="351" t="s">
        <v>96</v>
      </c>
      <c r="J1734" s="162">
        <v>1</v>
      </c>
      <c r="K1734" s="1">
        <v>15</v>
      </c>
      <c r="L1734" s="1" t="s">
        <v>24</v>
      </c>
      <c r="M1734" s="1" t="s">
        <v>75</v>
      </c>
      <c r="N1734" s="153" t="s">
        <v>1881</v>
      </c>
      <c r="O1734" s="1" t="s">
        <v>2008</v>
      </c>
      <c r="P1734" s="1" t="s">
        <v>69</v>
      </c>
      <c r="Q1734" s="1" t="s">
        <v>77</v>
      </c>
      <c r="R1734" s="24" t="s">
        <v>1824</v>
      </c>
      <c r="S1734" s="45">
        <v>52020</v>
      </c>
      <c r="V1734" s="165" t="str">
        <f>IFERROR(IF(U1734-T1734 &lt;= 0, "", U1734-T1734), "")</f>
        <v/>
      </c>
      <c r="W1734" s="162" t="s">
        <v>333</v>
      </c>
      <c r="X1734" s="1" t="s">
        <v>1968</v>
      </c>
      <c r="Y1734" s="162">
        <v>16096</v>
      </c>
      <c r="Z1734" s="269">
        <v>265.60000000000002</v>
      </c>
      <c r="AA1734" s="169">
        <f>Tabela13[[#This Row],[VALOR/UN]]*Tabela13[[#This Row],[QUAN]]</f>
        <v>265.60000000000002</v>
      </c>
      <c r="AB1734" s="251" t="str">
        <f>IFERROR(Tabela13[[#This Row],[TOTAL]]/Tabela13[[#This Row],[Km Rodado]],"")</f>
        <v/>
      </c>
    </row>
    <row r="1735" spans="1:28" hidden="1">
      <c r="A1735" s="30">
        <v>2349</v>
      </c>
      <c r="B1735" s="30" t="s">
        <v>1894</v>
      </c>
      <c r="C1735" s="30" t="s">
        <v>1197</v>
      </c>
      <c r="D1735" s="53">
        <v>45623</v>
      </c>
      <c r="F1735" s="7" t="s">
        <v>301</v>
      </c>
      <c r="G1735" s="1" t="s">
        <v>58</v>
      </c>
      <c r="H1735" s="1" t="s">
        <v>1268</v>
      </c>
      <c r="I1735" s="351" t="s">
        <v>96</v>
      </c>
      <c r="J1735" s="162">
        <v>1</v>
      </c>
      <c r="K1735" s="1">
        <v>15</v>
      </c>
      <c r="L1735" s="1" t="s">
        <v>24</v>
      </c>
      <c r="M1735" s="1" t="s">
        <v>75</v>
      </c>
      <c r="N1735" s="153" t="s">
        <v>1881</v>
      </c>
      <c r="O1735" s="1" t="s">
        <v>2008</v>
      </c>
      <c r="P1735" s="1" t="s">
        <v>69</v>
      </c>
      <c r="Q1735" s="1" t="s">
        <v>77</v>
      </c>
      <c r="R1735" s="24" t="s">
        <v>1824</v>
      </c>
      <c r="S1735" s="45">
        <v>52020</v>
      </c>
      <c r="V1735" s="165" t="str">
        <f>IFERROR(IF(U1735-T1735 &lt;= 0, "", U1735-T1735), "")</f>
        <v/>
      </c>
      <c r="W1735" s="162" t="s">
        <v>333</v>
      </c>
      <c r="X1735" s="1" t="s">
        <v>1968</v>
      </c>
      <c r="Y1735" s="162">
        <v>16096</v>
      </c>
      <c r="Z1735" s="269">
        <v>265.60000000000002</v>
      </c>
      <c r="AA1735" s="169">
        <f>Tabela13[[#This Row],[VALOR/UN]]*Tabela13[[#This Row],[QUAN]]</f>
        <v>265.60000000000002</v>
      </c>
      <c r="AB1735" s="251" t="str">
        <f>IFERROR(Tabela13[[#This Row],[TOTAL]]/Tabela13[[#This Row],[Km Rodado]],"")</f>
        <v/>
      </c>
    </row>
    <row r="1736" spans="1:28" hidden="1">
      <c r="A1736" s="30" t="s">
        <v>2123</v>
      </c>
      <c r="B1736" s="30" t="s">
        <v>1313</v>
      </c>
      <c r="C1736" s="186" t="s">
        <v>1197</v>
      </c>
      <c r="D1736" s="53">
        <v>45625</v>
      </c>
      <c r="F1736" s="7" t="s">
        <v>301</v>
      </c>
      <c r="G1736" s="1" t="s">
        <v>58</v>
      </c>
      <c r="H1736" s="1" t="s">
        <v>1268</v>
      </c>
      <c r="J1736" s="162">
        <v>1</v>
      </c>
      <c r="K1736" s="1">
        <v>16</v>
      </c>
      <c r="L1736" s="1" t="s">
        <v>24</v>
      </c>
      <c r="M1736" s="1" t="s">
        <v>60</v>
      </c>
      <c r="N1736" s="1" t="s">
        <v>1235</v>
      </c>
      <c r="O1736" s="1" t="s">
        <v>1236</v>
      </c>
      <c r="P1736" s="1" t="s">
        <v>1228</v>
      </c>
      <c r="Q1736" s="1" t="s">
        <v>1008</v>
      </c>
      <c r="R1736" s="1" t="s">
        <v>2124</v>
      </c>
      <c r="S1736" s="45">
        <v>124228</v>
      </c>
      <c r="V1736" s="165" t="str">
        <f>IFERROR(IF(U1736-T1736 &lt;= 0, "", U1736-T1736), "")</f>
        <v/>
      </c>
      <c r="W1736" s="162" t="s">
        <v>333</v>
      </c>
      <c r="X1736" s="1" t="s">
        <v>220</v>
      </c>
      <c r="Y1736" s="162">
        <v>65908</v>
      </c>
      <c r="Z1736" s="269">
        <v>574.05999999999995</v>
      </c>
      <c r="AA1736" s="169">
        <f>Tabela13[[#This Row],[VALOR/UN]]*Tabela13[[#This Row],[QUAN]]</f>
        <v>574.05999999999995</v>
      </c>
      <c r="AB1736" s="251" t="str">
        <f>IFERROR(Tabela13[[#This Row],[TOTAL]]/Tabela13[[#This Row],[Km Rodado]],"")</f>
        <v/>
      </c>
    </row>
    <row r="1737" spans="1:28" hidden="1">
      <c r="A1737" s="30" t="s">
        <v>2125</v>
      </c>
      <c r="B1737" s="30" t="s">
        <v>2126</v>
      </c>
      <c r="C1737" s="186" t="s">
        <v>1197</v>
      </c>
      <c r="D1737" s="53">
        <v>45625</v>
      </c>
      <c r="F1737" s="7" t="s">
        <v>301</v>
      </c>
      <c r="G1737" s="1" t="s">
        <v>58</v>
      </c>
      <c r="H1737" s="1" t="s">
        <v>1268</v>
      </c>
      <c r="J1737" s="162">
        <v>1</v>
      </c>
      <c r="K1737" s="1">
        <v>16</v>
      </c>
      <c r="L1737" s="1" t="s">
        <v>24</v>
      </c>
      <c r="M1737" s="1" t="s">
        <v>60</v>
      </c>
      <c r="N1737" s="1" t="s">
        <v>1235</v>
      </c>
      <c r="O1737" s="1" t="s">
        <v>1236</v>
      </c>
      <c r="P1737" s="1" t="s">
        <v>1228</v>
      </c>
      <c r="Q1737" s="1" t="s">
        <v>1008</v>
      </c>
      <c r="R1737" s="1" t="s">
        <v>2124</v>
      </c>
      <c r="S1737" s="45">
        <v>124228</v>
      </c>
      <c r="V1737" s="165" t="str">
        <f>IFERROR(IF(U1737-T1737 &lt;= 0, "", U1737-T1737), "")</f>
        <v/>
      </c>
      <c r="W1737" s="162" t="s">
        <v>333</v>
      </c>
      <c r="X1737" s="1" t="s">
        <v>220</v>
      </c>
      <c r="Y1737" s="162">
        <v>65908</v>
      </c>
      <c r="Z1737" s="269">
        <v>574.05999999999995</v>
      </c>
      <c r="AA1737" s="169">
        <f>Tabela13[[#This Row],[VALOR/UN]]*Tabela13[[#This Row],[QUAN]]</f>
        <v>574.05999999999995</v>
      </c>
      <c r="AB1737" s="251" t="str">
        <f>IFERROR(Tabela13[[#This Row],[TOTAL]]/Tabela13[[#This Row],[Km Rodado]],"")</f>
        <v/>
      </c>
    </row>
    <row r="1738" spans="1:28" hidden="1">
      <c r="A1738" s="30" t="s">
        <v>2127</v>
      </c>
      <c r="B1738" s="30" t="s">
        <v>2128</v>
      </c>
      <c r="C1738" s="186" t="s">
        <v>1197</v>
      </c>
      <c r="D1738" s="53">
        <v>45625</v>
      </c>
      <c r="F1738" s="7" t="s">
        <v>301</v>
      </c>
      <c r="G1738" s="1" t="s">
        <v>58</v>
      </c>
      <c r="H1738" s="1" t="s">
        <v>1268</v>
      </c>
      <c r="J1738" s="162">
        <v>1</v>
      </c>
      <c r="K1738" s="1">
        <v>16</v>
      </c>
      <c r="L1738" s="1" t="s">
        <v>22</v>
      </c>
      <c r="M1738" s="1" t="s">
        <v>60</v>
      </c>
      <c r="N1738" s="1" t="s">
        <v>1235</v>
      </c>
      <c r="O1738" s="1" t="s">
        <v>1236</v>
      </c>
      <c r="P1738" s="1" t="s">
        <v>1228</v>
      </c>
      <c r="Q1738" s="1" t="s">
        <v>1008</v>
      </c>
      <c r="R1738" s="1" t="s">
        <v>2124</v>
      </c>
      <c r="S1738" s="45">
        <v>124228</v>
      </c>
      <c r="V1738" s="165" t="str">
        <f>IFERROR(IF(U1738-T1738 &lt;= 0, "", U1738-T1738), "")</f>
        <v/>
      </c>
      <c r="W1738" s="162" t="s">
        <v>333</v>
      </c>
      <c r="X1738" s="1" t="s">
        <v>220</v>
      </c>
      <c r="Y1738" s="162" t="s">
        <v>2129</v>
      </c>
      <c r="Z1738" s="269">
        <v>574.04</v>
      </c>
      <c r="AA1738" s="169">
        <f>Tabela13[[#This Row],[VALOR/UN]]*Tabela13[[#This Row],[QUAN]]</f>
        <v>574.04</v>
      </c>
      <c r="AB1738" s="251" t="str">
        <f>IFERROR(Tabela13[[#This Row],[TOTAL]]/Tabela13[[#This Row],[Km Rodado]],"")</f>
        <v/>
      </c>
    </row>
    <row r="1739" spans="1:28" hidden="1">
      <c r="A1739" s="30" t="s">
        <v>2130</v>
      </c>
      <c r="B1739" s="30" t="s">
        <v>2131</v>
      </c>
      <c r="C1739" s="186" t="s">
        <v>1197</v>
      </c>
      <c r="D1739" s="53">
        <v>45625</v>
      </c>
      <c r="F1739" s="7" t="s">
        <v>301</v>
      </c>
      <c r="G1739" s="1" t="s">
        <v>58</v>
      </c>
      <c r="H1739" s="1" t="s">
        <v>1268</v>
      </c>
      <c r="J1739" s="162">
        <v>1</v>
      </c>
      <c r="K1739" s="1">
        <v>16</v>
      </c>
      <c r="L1739" s="1" t="s">
        <v>22</v>
      </c>
      <c r="M1739" s="1" t="s">
        <v>60</v>
      </c>
      <c r="N1739" s="1" t="s">
        <v>1235</v>
      </c>
      <c r="O1739" s="1" t="s">
        <v>1236</v>
      </c>
      <c r="P1739" s="1" t="s">
        <v>1228</v>
      </c>
      <c r="Q1739" s="1" t="s">
        <v>1008</v>
      </c>
      <c r="R1739" s="1" t="s">
        <v>2124</v>
      </c>
      <c r="S1739" s="45">
        <v>124228</v>
      </c>
      <c r="V1739" s="165" t="str">
        <f>IFERROR(IF(U1739-T1739 &lt;= 0, "", U1739-T1739), "")</f>
        <v/>
      </c>
      <c r="W1739" s="162" t="s">
        <v>333</v>
      </c>
      <c r="X1739" s="1" t="s">
        <v>220</v>
      </c>
      <c r="Y1739" s="162" t="s">
        <v>2129</v>
      </c>
      <c r="Z1739" s="269">
        <v>574.04</v>
      </c>
      <c r="AA1739" s="169">
        <f>Tabela13[[#This Row],[VALOR/UN]]*Tabela13[[#This Row],[QUAN]]</f>
        <v>574.04</v>
      </c>
      <c r="AB1739" s="251" t="str">
        <f>IFERROR(Tabela13[[#This Row],[TOTAL]]/Tabela13[[#This Row],[Km Rodado]],"")</f>
        <v/>
      </c>
    </row>
    <row r="1740" spans="1:28" hidden="1">
      <c r="A1740" s="30">
        <v>1824</v>
      </c>
      <c r="B1740" s="30" t="s">
        <v>2132</v>
      </c>
      <c r="C1740" s="30" t="s">
        <v>1197</v>
      </c>
      <c r="D1740" s="53">
        <v>45626</v>
      </c>
      <c r="F1740" s="7" t="s">
        <v>301</v>
      </c>
      <c r="G1740" s="1" t="s">
        <v>58</v>
      </c>
      <c r="H1740" s="1" t="s">
        <v>1268</v>
      </c>
      <c r="I1740" s="351" t="s">
        <v>96</v>
      </c>
      <c r="J1740" s="162">
        <v>1</v>
      </c>
      <c r="K1740" s="1" t="s">
        <v>7</v>
      </c>
      <c r="L1740" s="1" t="s">
        <v>22</v>
      </c>
      <c r="M1740" s="1" t="s">
        <v>133</v>
      </c>
      <c r="N1740" s="1" t="s">
        <v>787</v>
      </c>
      <c r="O1740" s="1" t="s">
        <v>788</v>
      </c>
      <c r="P1740" s="1" t="s">
        <v>1228</v>
      </c>
      <c r="Q1740" s="1" t="s">
        <v>136</v>
      </c>
      <c r="R1740" s="24" t="s">
        <v>1355</v>
      </c>
      <c r="S1740" s="45">
        <v>316423</v>
      </c>
      <c r="V1740" s="165" t="str">
        <f>IFERROR(IF(U1740-T1740 &lt;= 0, "", U1740-T1740), "")</f>
        <v/>
      </c>
      <c r="W1740" s="162" t="s">
        <v>333</v>
      </c>
      <c r="X1740" s="1" t="s">
        <v>155</v>
      </c>
      <c r="Y1740" s="162">
        <v>2899</v>
      </c>
      <c r="Z1740" s="269">
        <v>826.33</v>
      </c>
      <c r="AA1740" s="169">
        <f>Tabela13[[#This Row],[VALOR/UN]]*Tabela13[[#This Row],[QUAN]]</f>
        <v>826.33</v>
      </c>
      <c r="AB1740" s="251" t="str">
        <f>IFERROR(Tabela13[[#This Row],[TOTAL]]/Tabela13[[#This Row],[Km Rodado]],"")</f>
        <v/>
      </c>
    </row>
    <row r="1741" spans="1:28" hidden="1">
      <c r="A1741" s="30">
        <v>2123</v>
      </c>
      <c r="B1741" s="30" t="s">
        <v>1197</v>
      </c>
      <c r="C1741" s="30" t="s">
        <v>1197</v>
      </c>
      <c r="D1741" s="53">
        <v>45626</v>
      </c>
      <c r="F1741" s="7" t="s">
        <v>301</v>
      </c>
      <c r="G1741" s="1" t="s">
        <v>58</v>
      </c>
      <c r="H1741" s="1" t="s">
        <v>1268</v>
      </c>
      <c r="I1741" s="351" t="s">
        <v>96</v>
      </c>
      <c r="J1741" s="162">
        <v>1</v>
      </c>
      <c r="K1741" s="1" t="s">
        <v>7</v>
      </c>
      <c r="L1741" s="1" t="s">
        <v>22</v>
      </c>
      <c r="M1741" s="1" t="s">
        <v>133</v>
      </c>
      <c r="N1741" s="1" t="s">
        <v>787</v>
      </c>
      <c r="O1741" s="1" t="s">
        <v>788</v>
      </c>
      <c r="P1741" s="1" t="s">
        <v>1228</v>
      </c>
      <c r="Q1741" s="1" t="s">
        <v>136</v>
      </c>
      <c r="R1741" s="24" t="s">
        <v>1355</v>
      </c>
      <c r="S1741" s="45">
        <v>316423</v>
      </c>
      <c r="V1741" s="165" t="str">
        <f>IFERROR(IF(U1741-T1741 &lt;= 0, "", U1741-T1741), "")</f>
        <v/>
      </c>
      <c r="W1741" s="162" t="s">
        <v>333</v>
      </c>
      <c r="X1741" s="1" t="s">
        <v>155</v>
      </c>
      <c r="Y1741" s="162">
        <v>3030</v>
      </c>
      <c r="Z1741" s="269">
        <v>860.78</v>
      </c>
      <c r="AA1741" s="169">
        <f>Tabela13[[#This Row],[VALOR/UN]]*Tabela13[[#This Row],[QUAN]]</f>
        <v>860.78</v>
      </c>
      <c r="AB1741" s="251" t="str">
        <f>IFERROR(Tabela13[[#This Row],[TOTAL]]/Tabela13[[#This Row],[Km Rodado]],"")</f>
        <v/>
      </c>
    </row>
    <row r="1742" spans="1:28" hidden="1">
      <c r="A1742" s="30" t="s">
        <v>2133</v>
      </c>
      <c r="B1742" s="30" t="s">
        <v>1313</v>
      </c>
      <c r="C1742" s="30" t="s">
        <v>1197</v>
      </c>
      <c r="D1742" s="53">
        <v>45626</v>
      </c>
      <c r="F1742" s="7" t="s">
        <v>301</v>
      </c>
      <c r="G1742" s="1" t="s">
        <v>58</v>
      </c>
      <c r="H1742" s="1" t="s">
        <v>1268</v>
      </c>
      <c r="I1742" s="351" t="s">
        <v>104</v>
      </c>
      <c r="J1742" s="162">
        <v>1</v>
      </c>
      <c r="K1742" s="1">
        <v>16</v>
      </c>
      <c r="L1742" s="1" t="s">
        <v>24</v>
      </c>
      <c r="M1742" s="1" t="s">
        <v>143</v>
      </c>
      <c r="N1742" s="1" t="s">
        <v>85</v>
      </c>
      <c r="O1742" s="1" t="s">
        <v>86</v>
      </c>
      <c r="P1742" s="1" t="s">
        <v>1228</v>
      </c>
      <c r="Q1742" s="1" t="s">
        <v>144</v>
      </c>
      <c r="R1742" s="24" t="s">
        <v>1495</v>
      </c>
      <c r="S1742" s="45">
        <v>112056</v>
      </c>
      <c r="V1742" s="165" t="str">
        <f>IFERROR(IF(U1742-T1742 &lt;= 0, "", U1742-T1742), "")</f>
        <v/>
      </c>
      <c r="W1742" s="162" t="s">
        <v>333</v>
      </c>
      <c r="X1742" s="1" t="s">
        <v>155</v>
      </c>
      <c r="Y1742" s="162">
        <v>5086</v>
      </c>
      <c r="Z1742" s="269">
        <v>771.19</v>
      </c>
      <c r="AA1742" s="169">
        <f>Tabela13[[#This Row],[VALOR/UN]]*Tabela13[[#This Row],[QUAN]]</f>
        <v>771.19</v>
      </c>
      <c r="AB1742" s="251" t="str">
        <f>IFERROR(Tabela13[[#This Row],[TOTAL]]/Tabela13[[#This Row],[Km Rodado]],"")</f>
        <v/>
      </c>
    </row>
    <row r="1743" spans="1:28" hidden="1">
      <c r="A1743" s="30" t="s">
        <v>2134</v>
      </c>
      <c r="B1743" s="30" t="s">
        <v>1313</v>
      </c>
      <c r="C1743" s="30" t="s">
        <v>1197</v>
      </c>
      <c r="D1743" s="53">
        <v>45626</v>
      </c>
      <c r="F1743" s="7" t="s">
        <v>301</v>
      </c>
      <c r="G1743" s="1" t="s">
        <v>58</v>
      </c>
      <c r="H1743" s="1" t="s">
        <v>1268</v>
      </c>
      <c r="I1743" s="351" t="s">
        <v>104</v>
      </c>
      <c r="J1743" s="162">
        <v>1</v>
      </c>
      <c r="K1743" s="1">
        <v>16</v>
      </c>
      <c r="L1743" s="1" t="s">
        <v>24</v>
      </c>
      <c r="M1743" s="1" t="s">
        <v>143</v>
      </c>
      <c r="N1743" s="1" t="s">
        <v>85</v>
      </c>
      <c r="O1743" s="1" t="s">
        <v>86</v>
      </c>
      <c r="P1743" s="1" t="s">
        <v>1228</v>
      </c>
      <c r="Q1743" s="1" t="s">
        <v>144</v>
      </c>
      <c r="R1743" s="24" t="s">
        <v>1495</v>
      </c>
      <c r="S1743" s="45">
        <v>112056</v>
      </c>
      <c r="V1743" s="165" t="str">
        <f>IFERROR(IF(U1743-T1743 &lt;= 0, "", U1743-T1743), "")</f>
        <v/>
      </c>
      <c r="W1743" s="162" t="s">
        <v>333</v>
      </c>
      <c r="X1743" s="1" t="s">
        <v>155</v>
      </c>
      <c r="Y1743" s="162">
        <v>5086</v>
      </c>
      <c r="Z1743" s="269">
        <v>771.19</v>
      </c>
      <c r="AA1743" s="169">
        <f>Tabela13[[#This Row],[VALOR/UN]]*Tabela13[[#This Row],[QUAN]]</f>
        <v>771.19</v>
      </c>
      <c r="AB1743" s="251" t="str">
        <f>IFERROR(Tabela13[[#This Row],[TOTAL]]/Tabela13[[#This Row],[Km Rodado]],"")</f>
        <v/>
      </c>
    </row>
    <row r="1744" spans="1:28" hidden="1">
      <c r="A1744" s="30">
        <v>2355</v>
      </c>
      <c r="B1744" s="30" t="s">
        <v>1747</v>
      </c>
      <c r="C1744" s="30" t="s">
        <v>1197</v>
      </c>
      <c r="D1744" s="53">
        <v>45626</v>
      </c>
      <c r="F1744" s="7" t="s">
        <v>301</v>
      </c>
      <c r="G1744" s="1" t="s">
        <v>58</v>
      </c>
      <c r="H1744" s="1" t="s">
        <v>1268</v>
      </c>
      <c r="I1744" s="356" t="s">
        <v>1400</v>
      </c>
      <c r="J1744" s="162">
        <v>1</v>
      </c>
      <c r="K1744" s="1">
        <v>15</v>
      </c>
      <c r="L1744" s="1" t="s">
        <v>22</v>
      </c>
      <c r="M1744" s="1" t="s">
        <v>75</v>
      </c>
      <c r="N1744" s="153" t="s">
        <v>1881</v>
      </c>
      <c r="O1744" s="1" t="s">
        <v>2008</v>
      </c>
      <c r="P1744" s="1" t="s">
        <v>1228</v>
      </c>
      <c r="Q1744" s="1" t="s">
        <v>77</v>
      </c>
      <c r="R1744" s="158" t="s">
        <v>800</v>
      </c>
      <c r="S1744" s="45">
        <v>145978</v>
      </c>
      <c r="V1744" s="165" t="str">
        <f>IFERROR(IF(U1744-T1744 &lt;= 0, "", U1744-T1744), "")</f>
        <v/>
      </c>
      <c r="W1744" s="162" t="s">
        <v>333</v>
      </c>
      <c r="X1744" s="1" t="s">
        <v>1968</v>
      </c>
      <c r="Y1744" s="162">
        <v>16096</v>
      </c>
      <c r="Z1744" s="269">
        <v>265.60000000000002</v>
      </c>
      <c r="AA1744" s="169">
        <f>Tabela13[[#This Row],[VALOR/UN]]*Tabela13[[#This Row],[QUAN]]</f>
        <v>265.60000000000002</v>
      </c>
      <c r="AB1744" s="251" t="str">
        <f>IFERROR(Tabela13[[#This Row],[TOTAL]]/Tabela13[[#This Row],[Km Rodado]],"")</f>
        <v/>
      </c>
    </row>
    <row r="1745" spans="1:28" hidden="1">
      <c r="A1745" s="30">
        <v>2356</v>
      </c>
      <c r="B1745" s="30" t="s">
        <v>1894</v>
      </c>
      <c r="C1745" s="30" t="s">
        <v>1197</v>
      </c>
      <c r="D1745" s="53">
        <v>45626</v>
      </c>
      <c r="F1745" s="7" t="s">
        <v>301</v>
      </c>
      <c r="G1745" s="1" t="s">
        <v>58</v>
      </c>
      <c r="H1745" s="1" t="s">
        <v>1268</v>
      </c>
      <c r="I1745" s="356" t="s">
        <v>1400</v>
      </c>
      <c r="J1745" s="162">
        <v>1</v>
      </c>
      <c r="K1745" s="1">
        <v>15</v>
      </c>
      <c r="L1745" s="1" t="s">
        <v>22</v>
      </c>
      <c r="M1745" s="1" t="s">
        <v>75</v>
      </c>
      <c r="N1745" s="153" t="s">
        <v>1881</v>
      </c>
      <c r="O1745" s="1" t="s">
        <v>2008</v>
      </c>
      <c r="P1745" s="1" t="s">
        <v>1228</v>
      </c>
      <c r="Q1745" s="1" t="s">
        <v>77</v>
      </c>
      <c r="R1745" s="158" t="s">
        <v>800</v>
      </c>
      <c r="S1745" s="45">
        <v>145978</v>
      </c>
      <c r="V1745" s="165" t="str">
        <f>IFERROR(IF(U1745-T1745 &lt;= 0, "", U1745-T1745), "")</f>
        <v/>
      </c>
      <c r="W1745" s="162" t="s">
        <v>333</v>
      </c>
      <c r="X1745" s="1" t="s">
        <v>1968</v>
      </c>
      <c r="Y1745" s="162">
        <v>16096</v>
      </c>
      <c r="Z1745" s="269">
        <v>265.60000000000002</v>
      </c>
      <c r="AA1745" s="169">
        <f>Tabela13[[#This Row],[VALOR/UN]]*Tabela13[[#This Row],[QUAN]]</f>
        <v>265.60000000000002</v>
      </c>
      <c r="AB1745" s="251" t="str">
        <f>IFERROR(Tabela13[[#This Row],[TOTAL]]/Tabela13[[#This Row],[Km Rodado]],"")</f>
        <v/>
      </c>
    </row>
    <row r="1746" spans="1:28" hidden="1">
      <c r="A1746" s="30">
        <v>2357</v>
      </c>
      <c r="B1746" s="30" t="s">
        <v>1894</v>
      </c>
      <c r="C1746" s="30" t="s">
        <v>1197</v>
      </c>
      <c r="D1746" s="53">
        <v>45626</v>
      </c>
      <c r="F1746" s="7" t="s">
        <v>301</v>
      </c>
      <c r="G1746" s="1" t="s">
        <v>58</v>
      </c>
      <c r="H1746" s="1" t="s">
        <v>1268</v>
      </c>
      <c r="I1746" s="356" t="s">
        <v>1400</v>
      </c>
      <c r="J1746" s="162">
        <v>1</v>
      </c>
      <c r="K1746" s="1">
        <v>15</v>
      </c>
      <c r="L1746" s="1" t="s">
        <v>24</v>
      </c>
      <c r="M1746" s="1" t="s">
        <v>75</v>
      </c>
      <c r="N1746" s="153" t="s">
        <v>1881</v>
      </c>
      <c r="O1746" s="1" t="s">
        <v>2008</v>
      </c>
      <c r="P1746" s="1" t="s">
        <v>1228</v>
      </c>
      <c r="Q1746" s="1" t="s">
        <v>77</v>
      </c>
      <c r="R1746" s="158" t="s">
        <v>800</v>
      </c>
      <c r="S1746" s="45">
        <v>145978</v>
      </c>
      <c r="V1746" s="165" t="str">
        <f>IFERROR(IF(U1746-T1746 &lt;= 0, "", U1746-T1746), "")</f>
        <v/>
      </c>
      <c r="W1746" s="162" t="s">
        <v>333</v>
      </c>
      <c r="X1746" s="1" t="s">
        <v>1968</v>
      </c>
      <c r="Y1746" s="162">
        <v>16096</v>
      </c>
      <c r="Z1746" s="269">
        <v>265.60000000000002</v>
      </c>
      <c r="AA1746" s="169">
        <f>Tabela13[[#This Row],[VALOR/UN]]*Tabela13[[#This Row],[QUAN]]</f>
        <v>265.60000000000002</v>
      </c>
      <c r="AB1746" s="251" t="str">
        <f>IFERROR(Tabela13[[#This Row],[TOTAL]]/Tabela13[[#This Row],[Km Rodado]],"")</f>
        <v/>
      </c>
    </row>
    <row r="1747" spans="1:28" hidden="1">
      <c r="A1747" s="30">
        <v>2358</v>
      </c>
      <c r="B1747" s="30" t="s">
        <v>1873</v>
      </c>
      <c r="C1747" s="30" t="s">
        <v>1197</v>
      </c>
      <c r="D1747" s="53">
        <v>45626</v>
      </c>
      <c r="F1747" s="7" t="s">
        <v>301</v>
      </c>
      <c r="G1747" s="1" t="s">
        <v>58</v>
      </c>
      <c r="H1747" s="1" t="s">
        <v>1268</v>
      </c>
      <c r="I1747" s="356" t="s">
        <v>1400</v>
      </c>
      <c r="J1747" s="162">
        <v>1</v>
      </c>
      <c r="K1747" s="1">
        <v>15</v>
      </c>
      <c r="L1747" s="1" t="s">
        <v>24</v>
      </c>
      <c r="M1747" s="1" t="s">
        <v>75</v>
      </c>
      <c r="N1747" s="153" t="s">
        <v>1881</v>
      </c>
      <c r="O1747" s="1" t="s">
        <v>2008</v>
      </c>
      <c r="P1747" s="1" t="s">
        <v>1228</v>
      </c>
      <c r="Q1747" s="1" t="s">
        <v>77</v>
      </c>
      <c r="R1747" s="158" t="s">
        <v>800</v>
      </c>
      <c r="S1747" s="45">
        <v>145978</v>
      </c>
      <c r="V1747" s="165" t="str">
        <f>IFERROR(IF(U1747-T1747 &lt;= 0, "", U1747-T1747), "")</f>
        <v/>
      </c>
      <c r="W1747" s="162" t="s">
        <v>333</v>
      </c>
      <c r="X1747" s="1" t="s">
        <v>1968</v>
      </c>
      <c r="Y1747" s="162">
        <v>16096</v>
      </c>
      <c r="Z1747" s="269">
        <v>265.60000000000002</v>
      </c>
      <c r="AA1747" s="169">
        <f>Tabela13[[#This Row],[VALOR/UN]]*Tabela13[[#This Row],[QUAN]]</f>
        <v>265.60000000000002</v>
      </c>
      <c r="AB1747" s="251" t="str">
        <f>IFERROR(Tabela13[[#This Row],[TOTAL]]/Tabela13[[#This Row],[Km Rodado]],"")</f>
        <v/>
      </c>
    </row>
    <row r="1748" spans="1:28" hidden="1">
      <c r="A1748" s="30">
        <v>2481</v>
      </c>
      <c r="B1748" s="30" t="s">
        <v>1999</v>
      </c>
      <c r="C1748" s="30" t="s">
        <v>1197</v>
      </c>
      <c r="D1748" s="53">
        <v>45628</v>
      </c>
      <c r="F1748" s="7" t="s">
        <v>335</v>
      </c>
      <c r="G1748" s="1" t="s">
        <v>58</v>
      </c>
      <c r="H1748" s="1" t="s">
        <v>14</v>
      </c>
      <c r="I1748" s="351" t="s">
        <v>1740</v>
      </c>
      <c r="J1748" s="162">
        <v>1</v>
      </c>
      <c r="K1748" s="1">
        <v>15</v>
      </c>
      <c r="L1748" s="1" t="s">
        <v>22</v>
      </c>
      <c r="M1748" s="1" t="s">
        <v>75</v>
      </c>
      <c r="N1748" s="153" t="s">
        <v>1881</v>
      </c>
      <c r="O1748" s="1" t="s">
        <v>2008</v>
      </c>
      <c r="P1748" s="1" t="s">
        <v>69</v>
      </c>
      <c r="Q1748" s="1" t="s">
        <v>160</v>
      </c>
      <c r="R1748" s="24" t="s">
        <v>1258</v>
      </c>
      <c r="S1748" s="45">
        <v>104954</v>
      </c>
      <c r="V1748" s="165" t="str">
        <f>IFERROR(IF(U1748-T1748 &lt;= 0, "", U1748-T1748), "")</f>
        <v/>
      </c>
      <c r="W1748" s="162" t="s">
        <v>333</v>
      </c>
      <c r="X1748" s="1" t="s">
        <v>1968</v>
      </c>
      <c r="Y1748" s="162">
        <v>16101</v>
      </c>
      <c r="Z1748" s="269">
        <v>251.9</v>
      </c>
      <c r="AA1748" s="169">
        <f>Tabela13[[#This Row],[VALOR/UN]]*Tabela13[[#This Row],[QUAN]]</f>
        <v>251.9</v>
      </c>
      <c r="AB1748" s="251" t="str">
        <f>IFERROR(Tabela13[[#This Row],[TOTAL]]/Tabela13[[#This Row],[Km Rodado]],"")</f>
        <v/>
      </c>
    </row>
    <row r="1749" spans="1:28" hidden="1">
      <c r="A1749" s="30">
        <v>2482</v>
      </c>
      <c r="B1749" s="30" t="s">
        <v>1999</v>
      </c>
      <c r="C1749" s="30" t="s">
        <v>1197</v>
      </c>
      <c r="D1749" s="53">
        <v>45628</v>
      </c>
      <c r="F1749" s="7" t="s">
        <v>335</v>
      </c>
      <c r="G1749" s="1" t="s">
        <v>58</v>
      </c>
      <c r="H1749" s="1" t="s">
        <v>14</v>
      </c>
      <c r="I1749" s="351" t="s">
        <v>1740</v>
      </c>
      <c r="J1749" s="162">
        <v>1</v>
      </c>
      <c r="K1749" s="1">
        <v>15</v>
      </c>
      <c r="L1749" s="1" t="s">
        <v>22</v>
      </c>
      <c r="M1749" s="1" t="s">
        <v>75</v>
      </c>
      <c r="N1749" s="153" t="s">
        <v>1881</v>
      </c>
      <c r="O1749" s="1" t="s">
        <v>2008</v>
      </c>
      <c r="P1749" s="1" t="s">
        <v>69</v>
      </c>
      <c r="Q1749" s="1" t="s">
        <v>160</v>
      </c>
      <c r="R1749" s="24" t="s">
        <v>1258</v>
      </c>
      <c r="S1749" s="45">
        <v>104954</v>
      </c>
      <c r="V1749" s="165" t="str">
        <f>IFERROR(IF(U1749-T1749 &lt;= 0, "", U1749-T1749), "")</f>
        <v/>
      </c>
      <c r="W1749" s="162" t="s">
        <v>333</v>
      </c>
      <c r="X1749" s="1" t="s">
        <v>1968</v>
      </c>
      <c r="Y1749" s="162">
        <v>16101</v>
      </c>
      <c r="Z1749" s="269">
        <v>251.9</v>
      </c>
      <c r="AA1749" s="169">
        <f>Tabela13[[#This Row],[VALOR/UN]]*Tabela13[[#This Row],[QUAN]]</f>
        <v>251.9</v>
      </c>
      <c r="AB1749" s="251" t="str">
        <f>IFERROR(Tabela13[[#This Row],[TOTAL]]/Tabela13[[#This Row],[Km Rodado]],"")</f>
        <v/>
      </c>
    </row>
    <row r="1750" spans="1:28" hidden="1">
      <c r="A1750" s="30">
        <v>2483</v>
      </c>
      <c r="B1750" s="30" t="s">
        <v>1999</v>
      </c>
      <c r="C1750" s="30" t="s">
        <v>1197</v>
      </c>
      <c r="D1750" s="53">
        <v>45628</v>
      </c>
      <c r="F1750" s="7" t="s">
        <v>335</v>
      </c>
      <c r="G1750" s="1" t="s">
        <v>58</v>
      </c>
      <c r="H1750" s="1" t="s">
        <v>14</v>
      </c>
      <c r="I1750" s="351" t="s">
        <v>1740</v>
      </c>
      <c r="J1750" s="162">
        <v>1</v>
      </c>
      <c r="K1750" s="1">
        <v>15</v>
      </c>
      <c r="L1750" s="1" t="s">
        <v>24</v>
      </c>
      <c r="M1750" s="1" t="s">
        <v>75</v>
      </c>
      <c r="N1750" s="153" t="s">
        <v>1881</v>
      </c>
      <c r="O1750" s="1" t="s">
        <v>2008</v>
      </c>
      <c r="P1750" s="1" t="s">
        <v>69</v>
      </c>
      <c r="Q1750" s="1" t="s">
        <v>160</v>
      </c>
      <c r="R1750" s="24" t="s">
        <v>1258</v>
      </c>
      <c r="S1750" s="45">
        <v>104954</v>
      </c>
      <c r="V1750" s="165" t="str">
        <f>IFERROR(IF(U1750-T1750 &lt;= 0, "", U1750-T1750), "")</f>
        <v/>
      </c>
      <c r="W1750" s="162" t="s">
        <v>333</v>
      </c>
      <c r="X1750" s="1" t="s">
        <v>1968</v>
      </c>
      <c r="Y1750" s="162">
        <v>16101</v>
      </c>
      <c r="Z1750" s="269">
        <v>251.9</v>
      </c>
      <c r="AA1750" s="169">
        <f>Tabela13[[#This Row],[VALOR/UN]]*Tabela13[[#This Row],[QUAN]]</f>
        <v>251.9</v>
      </c>
      <c r="AB1750" s="251" t="str">
        <f>IFERROR(Tabela13[[#This Row],[TOTAL]]/Tabela13[[#This Row],[Km Rodado]],"")</f>
        <v/>
      </c>
    </row>
    <row r="1751" spans="1:28" hidden="1">
      <c r="A1751" s="30">
        <v>2484</v>
      </c>
      <c r="B1751" s="30" t="s">
        <v>1999</v>
      </c>
      <c r="C1751" s="30" t="s">
        <v>1197</v>
      </c>
      <c r="D1751" s="53">
        <v>45628</v>
      </c>
      <c r="F1751" s="7" t="s">
        <v>335</v>
      </c>
      <c r="G1751" s="1" t="s">
        <v>58</v>
      </c>
      <c r="H1751" s="1" t="s">
        <v>14</v>
      </c>
      <c r="I1751" s="351" t="s">
        <v>1740</v>
      </c>
      <c r="J1751" s="162">
        <v>1</v>
      </c>
      <c r="K1751" s="1">
        <v>15</v>
      </c>
      <c r="L1751" s="1" t="s">
        <v>24</v>
      </c>
      <c r="M1751" s="1" t="s">
        <v>75</v>
      </c>
      <c r="N1751" s="153" t="s">
        <v>1881</v>
      </c>
      <c r="O1751" s="1" t="s">
        <v>2008</v>
      </c>
      <c r="P1751" s="1" t="s">
        <v>69</v>
      </c>
      <c r="Q1751" s="1" t="s">
        <v>160</v>
      </c>
      <c r="R1751" s="24" t="s">
        <v>1258</v>
      </c>
      <c r="S1751" s="45">
        <v>104954</v>
      </c>
      <c r="V1751" s="165" t="str">
        <f>IFERROR(IF(U1751-T1751 &lt;= 0, "", U1751-T1751), "")</f>
        <v/>
      </c>
      <c r="W1751" s="162" t="s">
        <v>333</v>
      </c>
      <c r="X1751" s="1" t="s">
        <v>1968</v>
      </c>
      <c r="Y1751" s="162">
        <v>16101</v>
      </c>
      <c r="Z1751" s="269">
        <v>251.9</v>
      </c>
      <c r="AA1751" s="169">
        <f>Tabela13[[#This Row],[VALOR/UN]]*Tabela13[[#This Row],[QUAN]]</f>
        <v>251.9</v>
      </c>
      <c r="AB1751" s="251" t="str">
        <f>IFERROR(Tabela13[[#This Row],[TOTAL]]/Tabela13[[#This Row],[Km Rodado]],"")</f>
        <v/>
      </c>
    </row>
    <row r="1752" spans="1:28" hidden="1">
      <c r="A1752" s="30" t="s">
        <v>2135</v>
      </c>
      <c r="B1752" s="30" t="s">
        <v>2018</v>
      </c>
      <c r="C1752" s="30" t="s">
        <v>1197</v>
      </c>
      <c r="D1752" s="53">
        <v>45628</v>
      </c>
      <c r="F1752" s="7" t="s">
        <v>335</v>
      </c>
      <c r="G1752" s="1" t="s">
        <v>58</v>
      </c>
      <c r="H1752" s="1" t="s">
        <v>14</v>
      </c>
      <c r="I1752" s="351" t="s">
        <v>1317</v>
      </c>
      <c r="J1752" s="162">
        <v>1</v>
      </c>
      <c r="K1752" s="1">
        <v>16</v>
      </c>
      <c r="L1752" s="1" t="s">
        <v>22</v>
      </c>
      <c r="M1752" s="1" t="s">
        <v>60</v>
      </c>
      <c r="N1752" s="1" t="s">
        <v>1235</v>
      </c>
      <c r="O1752" s="1" t="s">
        <v>1236</v>
      </c>
      <c r="P1752" s="1" t="s">
        <v>1228</v>
      </c>
      <c r="Q1752" s="1" t="s">
        <v>1008</v>
      </c>
      <c r="R1752" s="24" t="s">
        <v>246</v>
      </c>
      <c r="S1752" s="45">
        <v>223204</v>
      </c>
      <c r="V1752" s="165" t="str">
        <f>IFERROR(IF(U1752-T1752 &lt;= 0, "", U1752-T1752), "")</f>
        <v/>
      </c>
      <c r="W1752" s="162" t="s">
        <v>333</v>
      </c>
      <c r="X1752" s="1" t="s">
        <v>155</v>
      </c>
      <c r="Y1752" s="162" t="s">
        <v>2113</v>
      </c>
      <c r="Z1752" s="269">
        <v>588.71</v>
      </c>
      <c r="AA1752" s="169">
        <f>Tabela13[[#This Row],[VALOR/UN]]*Tabela13[[#This Row],[QUAN]]</f>
        <v>588.71</v>
      </c>
      <c r="AB1752" s="251" t="str">
        <f>IFERROR(Tabela13[[#This Row],[TOTAL]]/Tabela13[[#This Row],[Km Rodado]],"")</f>
        <v/>
      </c>
    </row>
    <row r="1753" spans="1:28" hidden="1">
      <c r="A1753" s="30" t="s">
        <v>2136</v>
      </c>
      <c r="B1753" s="30" t="s">
        <v>1313</v>
      </c>
      <c r="C1753" s="30" t="s">
        <v>1197</v>
      </c>
      <c r="D1753" s="53">
        <v>45628</v>
      </c>
      <c r="F1753" s="7" t="s">
        <v>335</v>
      </c>
      <c r="G1753" s="1" t="s">
        <v>58</v>
      </c>
      <c r="H1753" s="1" t="s">
        <v>14</v>
      </c>
      <c r="I1753" s="351" t="s">
        <v>1317</v>
      </c>
      <c r="J1753" s="162">
        <v>1</v>
      </c>
      <c r="K1753" s="1">
        <v>16</v>
      </c>
      <c r="L1753" s="1" t="s">
        <v>22</v>
      </c>
      <c r="M1753" s="1" t="s">
        <v>60</v>
      </c>
      <c r="N1753" s="1" t="s">
        <v>1235</v>
      </c>
      <c r="O1753" s="1" t="s">
        <v>1236</v>
      </c>
      <c r="P1753" s="1" t="s">
        <v>1228</v>
      </c>
      <c r="Q1753" s="1" t="s">
        <v>1008</v>
      </c>
      <c r="R1753" s="24" t="s">
        <v>246</v>
      </c>
      <c r="S1753" s="45">
        <v>223204</v>
      </c>
      <c r="V1753" s="165" t="str">
        <f>IFERROR(IF(U1753-T1753 &lt;= 0, "", U1753-T1753), "")</f>
        <v/>
      </c>
      <c r="W1753" s="162" t="s">
        <v>333</v>
      </c>
      <c r="X1753" s="1" t="s">
        <v>155</v>
      </c>
      <c r="Y1753" s="162" t="s">
        <v>2113</v>
      </c>
      <c r="Z1753" s="269">
        <v>588.71</v>
      </c>
      <c r="AA1753" s="169">
        <f>Tabela13[[#This Row],[VALOR/UN]]*Tabela13[[#This Row],[QUAN]]</f>
        <v>588.71</v>
      </c>
      <c r="AB1753" s="251" t="str">
        <f>IFERROR(Tabela13[[#This Row],[TOTAL]]/Tabela13[[#This Row],[Km Rodado]],"")</f>
        <v/>
      </c>
    </row>
    <row r="1754" spans="1:28" hidden="1">
      <c r="A1754" s="30">
        <v>2371</v>
      </c>
      <c r="B1754" s="30" t="s">
        <v>1226</v>
      </c>
      <c r="C1754" s="30" t="s">
        <v>1197</v>
      </c>
      <c r="D1754" s="53">
        <v>45628</v>
      </c>
      <c r="F1754" s="7" t="s">
        <v>335</v>
      </c>
      <c r="G1754" s="1" t="s">
        <v>58</v>
      </c>
      <c r="H1754" s="1" t="s">
        <v>14</v>
      </c>
      <c r="I1754" s="351" t="s">
        <v>1740</v>
      </c>
      <c r="J1754" s="162">
        <v>1</v>
      </c>
      <c r="K1754" s="1">
        <v>14</v>
      </c>
      <c r="L1754" s="1" t="s">
        <v>22</v>
      </c>
      <c r="M1754" s="1" t="s">
        <v>84</v>
      </c>
      <c r="N1754" s="1" t="s">
        <v>153</v>
      </c>
      <c r="O1754" s="1" t="s">
        <v>154</v>
      </c>
      <c r="P1754" s="1" t="s">
        <v>69</v>
      </c>
      <c r="Q1754" s="1" t="s">
        <v>1053</v>
      </c>
      <c r="R1754" s="24" t="s">
        <v>1054</v>
      </c>
      <c r="S1754" s="45">
        <v>112214</v>
      </c>
      <c r="V1754" s="165" t="str">
        <f>IFERROR(IF(U1754-T1754 &lt;= 0, "", U1754-T1754), "")</f>
        <v/>
      </c>
      <c r="W1754" s="162" t="s">
        <v>333</v>
      </c>
      <c r="X1754" s="1" t="s">
        <v>155</v>
      </c>
      <c r="Y1754" s="162">
        <v>2935</v>
      </c>
      <c r="Z1754" s="269">
        <v>289.26</v>
      </c>
      <c r="AA1754" s="169">
        <f>Tabela13[[#This Row],[VALOR/UN]]*Tabela13[[#This Row],[QUAN]]</f>
        <v>289.26</v>
      </c>
      <c r="AB1754" s="251" t="str">
        <f>IFERROR(Tabela13[[#This Row],[TOTAL]]/Tabela13[[#This Row],[Km Rodado]],"")</f>
        <v/>
      </c>
    </row>
    <row r="1755" spans="1:28" hidden="1">
      <c r="A1755" s="30">
        <v>2372</v>
      </c>
      <c r="B1755" s="30" t="s">
        <v>1226</v>
      </c>
      <c r="C1755" s="30" t="s">
        <v>1197</v>
      </c>
      <c r="D1755" s="53">
        <v>45628</v>
      </c>
      <c r="F1755" s="7" t="s">
        <v>335</v>
      </c>
      <c r="G1755" s="1" t="s">
        <v>58</v>
      </c>
      <c r="H1755" s="1" t="s">
        <v>14</v>
      </c>
      <c r="I1755" s="351" t="s">
        <v>1740</v>
      </c>
      <c r="J1755" s="162">
        <v>1</v>
      </c>
      <c r="K1755" s="1">
        <v>14</v>
      </c>
      <c r="L1755" s="1" t="s">
        <v>22</v>
      </c>
      <c r="M1755" s="1" t="s">
        <v>84</v>
      </c>
      <c r="N1755" s="1" t="s">
        <v>153</v>
      </c>
      <c r="O1755" s="1" t="s">
        <v>154</v>
      </c>
      <c r="P1755" s="1" t="s">
        <v>69</v>
      </c>
      <c r="Q1755" s="1" t="s">
        <v>1053</v>
      </c>
      <c r="R1755" s="24" t="s">
        <v>1054</v>
      </c>
      <c r="S1755" s="45">
        <v>112214</v>
      </c>
      <c r="V1755" s="165" t="str">
        <f>IFERROR(IF(U1755-T1755 &lt;= 0, "", U1755-T1755), "")</f>
        <v/>
      </c>
      <c r="W1755" s="162" t="s">
        <v>333</v>
      </c>
      <c r="X1755" s="1" t="s">
        <v>155</v>
      </c>
      <c r="Y1755" s="162">
        <v>2935</v>
      </c>
      <c r="Z1755" s="269">
        <v>289.26</v>
      </c>
      <c r="AA1755" s="169">
        <f>Tabela13[[#This Row],[VALOR/UN]]*Tabela13[[#This Row],[QUAN]]</f>
        <v>289.26</v>
      </c>
      <c r="AB1755" s="251" t="str">
        <f>IFERROR(Tabela13[[#This Row],[TOTAL]]/Tabela13[[#This Row],[Km Rodado]],"")</f>
        <v/>
      </c>
    </row>
    <row r="1756" spans="1:28" hidden="1">
      <c r="A1756" s="30">
        <v>130</v>
      </c>
      <c r="B1756" s="30" t="s">
        <v>1015</v>
      </c>
      <c r="C1756" s="30" t="s">
        <v>1197</v>
      </c>
      <c r="D1756" s="53">
        <v>45628</v>
      </c>
      <c r="E1756" s="53">
        <v>45628</v>
      </c>
      <c r="F1756" s="7" t="s">
        <v>335</v>
      </c>
      <c r="G1756" s="1" t="s">
        <v>58</v>
      </c>
      <c r="H1756" s="1" t="s">
        <v>1268</v>
      </c>
      <c r="I1756" s="351" t="s">
        <v>80</v>
      </c>
      <c r="J1756" s="162">
        <v>1</v>
      </c>
      <c r="K1756" s="1" t="s">
        <v>39</v>
      </c>
      <c r="L1756" s="1" t="s">
        <v>594</v>
      </c>
      <c r="M1756" s="153" t="s">
        <v>595</v>
      </c>
      <c r="N1756" s="1" t="s">
        <v>684</v>
      </c>
      <c r="O1756" s="1" t="s">
        <v>1213</v>
      </c>
      <c r="P1756" s="1" t="s">
        <v>62</v>
      </c>
      <c r="Q1756" s="1" t="s">
        <v>1241</v>
      </c>
      <c r="R1756" s="24" t="s">
        <v>1242</v>
      </c>
      <c r="S1756" s="45">
        <v>297366</v>
      </c>
      <c r="T1756" s="45">
        <v>297366</v>
      </c>
      <c r="U1756" s="45">
        <v>340097</v>
      </c>
      <c r="V1756" s="165">
        <f>IFERROR(IF(U1756-T1756 &lt;= 0, "", U1756-T1756), "")</f>
        <v>42731</v>
      </c>
      <c r="W1756" s="162" t="s">
        <v>333</v>
      </c>
      <c r="X1756" s="1" t="s">
        <v>2137</v>
      </c>
      <c r="Y1756" s="162">
        <v>65018</v>
      </c>
      <c r="Z1756" s="269">
        <v>510</v>
      </c>
      <c r="AA1756" s="169">
        <f>Tabela13[[#This Row],[VALOR/UN]]*Tabela13[[#This Row],[QUAN]]</f>
        <v>510</v>
      </c>
      <c r="AB1756" s="251">
        <f>IFERROR(Tabela13[[#This Row],[TOTAL]]/Tabela13[[#This Row],[Km Rodado]],"")</f>
        <v>1.193512906320938E-2</v>
      </c>
    </row>
    <row r="1757" spans="1:28" hidden="1">
      <c r="A1757" s="30" t="s">
        <v>2138</v>
      </c>
      <c r="B1757" s="30" t="s">
        <v>652</v>
      </c>
      <c r="C1757" s="30" t="s">
        <v>1197</v>
      </c>
      <c r="D1757" s="53">
        <v>45628</v>
      </c>
      <c r="E1757" s="53">
        <v>45628</v>
      </c>
      <c r="F1757" s="7" t="s">
        <v>335</v>
      </c>
      <c r="G1757" s="1" t="s">
        <v>58</v>
      </c>
      <c r="H1757" s="1" t="s">
        <v>1268</v>
      </c>
      <c r="I1757" s="351" t="s">
        <v>80</v>
      </c>
      <c r="J1757" s="162">
        <v>1</v>
      </c>
      <c r="K1757" s="1" t="s">
        <v>39</v>
      </c>
      <c r="L1757" s="1" t="s">
        <v>594</v>
      </c>
      <c r="M1757" s="153" t="s">
        <v>595</v>
      </c>
      <c r="N1757" s="1" t="s">
        <v>684</v>
      </c>
      <c r="O1757" s="1" t="s">
        <v>1213</v>
      </c>
      <c r="P1757" s="1" t="s">
        <v>62</v>
      </c>
      <c r="Q1757" s="1" t="s">
        <v>1241</v>
      </c>
      <c r="R1757" s="24" t="s">
        <v>1242</v>
      </c>
      <c r="S1757" s="45">
        <v>297366</v>
      </c>
      <c r="T1757" s="45">
        <v>297366</v>
      </c>
      <c r="U1757" s="45">
        <v>340097</v>
      </c>
      <c r="V1757" s="165">
        <f>IFERROR(IF(U1757-T1757 &lt;= 0, "", U1757-T1757), "")</f>
        <v>42731</v>
      </c>
      <c r="W1757" s="162" t="s">
        <v>333</v>
      </c>
      <c r="X1757" s="1" t="s">
        <v>2137</v>
      </c>
      <c r="Y1757" s="162">
        <v>65018</v>
      </c>
      <c r="Z1757" s="269">
        <v>490</v>
      </c>
      <c r="AA1757" s="169">
        <f>Tabela13[[#This Row],[VALOR/UN]]*Tabela13[[#This Row],[QUAN]]</f>
        <v>490</v>
      </c>
      <c r="AB1757" s="251">
        <f>IFERROR(Tabela13[[#This Row],[TOTAL]]/Tabela13[[#This Row],[Km Rodado]],"")</f>
        <v>1.1467084786220777E-2</v>
      </c>
    </row>
    <row r="1758" spans="1:28" hidden="1">
      <c r="A1758" s="30">
        <v>54</v>
      </c>
      <c r="B1758" s="30" t="s">
        <v>1215</v>
      </c>
      <c r="C1758" s="30" t="s">
        <v>1197</v>
      </c>
      <c r="D1758" s="53">
        <v>45628</v>
      </c>
      <c r="E1758" s="53">
        <v>45628</v>
      </c>
      <c r="F1758" s="7" t="s">
        <v>335</v>
      </c>
      <c r="G1758" s="1" t="s">
        <v>58</v>
      </c>
      <c r="H1758" s="1" t="s">
        <v>1268</v>
      </c>
      <c r="I1758" s="351" t="s">
        <v>80</v>
      </c>
      <c r="J1758" s="162">
        <v>1</v>
      </c>
      <c r="K1758" s="1" t="s">
        <v>39</v>
      </c>
      <c r="L1758" s="1" t="s">
        <v>594</v>
      </c>
      <c r="M1758" s="153" t="s">
        <v>595</v>
      </c>
      <c r="N1758" s="1" t="s">
        <v>684</v>
      </c>
      <c r="O1758" s="1" t="s">
        <v>1213</v>
      </c>
      <c r="P1758" s="1" t="s">
        <v>62</v>
      </c>
      <c r="Q1758" s="1" t="s">
        <v>1241</v>
      </c>
      <c r="R1758" s="24" t="s">
        <v>1242</v>
      </c>
      <c r="S1758" s="45">
        <v>297366</v>
      </c>
      <c r="T1758" s="45">
        <v>297366</v>
      </c>
      <c r="U1758" s="45">
        <v>340097</v>
      </c>
      <c r="V1758" s="165">
        <f>IFERROR(IF(U1758-T1758 &lt;= 0, "", U1758-T1758), "")</f>
        <v>42731</v>
      </c>
      <c r="W1758" s="162" t="s">
        <v>333</v>
      </c>
      <c r="X1758" s="1" t="s">
        <v>2137</v>
      </c>
      <c r="Y1758" s="162" t="s">
        <v>2139</v>
      </c>
      <c r="Z1758" s="269">
        <v>510</v>
      </c>
      <c r="AA1758" s="169">
        <f>Tabela13[[#This Row],[VALOR/UN]]*Tabela13[[#This Row],[QUAN]]</f>
        <v>510</v>
      </c>
      <c r="AB1758" s="251">
        <f>IFERROR(Tabela13[[#This Row],[TOTAL]]/Tabela13[[#This Row],[Km Rodado]],"")</f>
        <v>1.193512906320938E-2</v>
      </c>
    </row>
    <row r="1759" spans="1:28" hidden="1">
      <c r="A1759" s="30" t="s">
        <v>2140</v>
      </c>
      <c r="B1759" s="30" t="s">
        <v>1015</v>
      </c>
      <c r="C1759" s="30" t="s">
        <v>1197</v>
      </c>
      <c r="D1759" s="53">
        <v>45628</v>
      </c>
      <c r="E1759" s="53">
        <v>45628</v>
      </c>
      <c r="F1759" s="7" t="s">
        <v>335</v>
      </c>
      <c r="G1759" s="1" t="s">
        <v>58</v>
      </c>
      <c r="H1759" s="1" t="s">
        <v>1268</v>
      </c>
      <c r="I1759" s="351" t="s">
        <v>80</v>
      </c>
      <c r="J1759" s="162">
        <v>1</v>
      </c>
      <c r="K1759" s="1" t="s">
        <v>39</v>
      </c>
      <c r="L1759" s="1" t="s">
        <v>594</v>
      </c>
      <c r="M1759" s="153" t="s">
        <v>595</v>
      </c>
      <c r="N1759" s="1" t="s">
        <v>684</v>
      </c>
      <c r="O1759" s="1" t="s">
        <v>1213</v>
      </c>
      <c r="P1759" s="1" t="s">
        <v>62</v>
      </c>
      <c r="Q1759" s="1" t="s">
        <v>1241</v>
      </c>
      <c r="R1759" s="24" t="s">
        <v>1242</v>
      </c>
      <c r="S1759" s="45">
        <v>297366</v>
      </c>
      <c r="T1759" s="45">
        <v>297366</v>
      </c>
      <c r="U1759" s="45">
        <v>340097</v>
      </c>
      <c r="V1759" s="165">
        <f>IFERROR(IF(U1759-T1759 &lt;= 0, "", U1759-T1759), "")</f>
        <v>42731</v>
      </c>
      <c r="W1759" s="162" t="s">
        <v>333</v>
      </c>
      <c r="X1759" s="1" t="s">
        <v>2137</v>
      </c>
      <c r="Y1759" s="162">
        <v>0</v>
      </c>
      <c r="Z1759" s="169">
        <v>0</v>
      </c>
      <c r="AA1759" s="169">
        <v>0</v>
      </c>
      <c r="AB1759" s="251">
        <f>IFERROR(Tabela13[[#This Row],[TOTAL]]/Tabela13[[#This Row],[Km Rodado]],"")</f>
        <v>0</v>
      </c>
    </row>
    <row r="1760" spans="1:28" hidden="1">
      <c r="A1760" s="30">
        <v>2367</v>
      </c>
      <c r="B1760" s="30" t="s">
        <v>1226</v>
      </c>
      <c r="C1760" s="30" t="s">
        <v>1197</v>
      </c>
      <c r="D1760" s="53">
        <v>45628</v>
      </c>
      <c r="F1760" s="7" t="s">
        <v>335</v>
      </c>
      <c r="G1760" s="1" t="s">
        <v>58</v>
      </c>
      <c r="H1760" s="1" t="s">
        <v>14</v>
      </c>
      <c r="I1760" s="351" t="s">
        <v>1740</v>
      </c>
      <c r="J1760" s="162">
        <v>1</v>
      </c>
      <c r="K1760" s="1">
        <v>14</v>
      </c>
      <c r="L1760" s="1" t="s">
        <v>22</v>
      </c>
      <c r="M1760" s="1" t="s">
        <v>84</v>
      </c>
      <c r="N1760" s="1" t="s">
        <v>153</v>
      </c>
      <c r="O1760" s="1" t="s">
        <v>154</v>
      </c>
      <c r="P1760" s="1" t="s">
        <v>69</v>
      </c>
      <c r="Q1760" s="1" t="s">
        <v>160</v>
      </c>
      <c r="R1760" s="24" t="s">
        <v>2141</v>
      </c>
      <c r="S1760" s="45">
        <v>93344</v>
      </c>
      <c r="V1760" s="165" t="str">
        <f>IFERROR(IF(U1760-T1760 &lt;= 0, "", U1760-T1760), "")</f>
        <v/>
      </c>
      <c r="W1760" s="162" t="s">
        <v>333</v>
      </c>
      <c r="X1760" s="1" t="s">
        <v>155</v>
      </c>
      <c r="Y1760" s="162">
        <v>2935</v>
      </c>
      <c r="Z1760" s="269">
        <v>289.26</v>
      </c>
      <c r="AA1760" s="169">
        <f>Tabela13[[#This Row],[VALOR/UN]]*Tabela13[[#This Row],[QUAN]]</f>
        <v>289.26</v>
      </c>
      <c r="AB1760" s="251" t="str">
        <f>IFERROR(Tabela13[[#This Row],[TOTAL]]/Tabela13[[#This Row],[Km Rodado]],"")</f>
        <v/>
      </c>
    </row>
    <row r="1761" spans="1:28" hidden="1">
      <c r="A1761" s="30">
        <v>2368</v>
      </c>
      <c r="B1761" s="30" t="s">
        <v>1226</v>
      </c>
      <c r="C1761" s="30" t="s">
        <v>1197</v>
      </c>
      <c r="D1761" s="53">
        <v>45628</v>
      </c>
      <c r="F1761" s="7" t="s">
        <v>335</v>
      </c>
      <c r="G1761" s="1" t="s">
        <v>58</v>
      </c>
      <c r="H1761" s="1" t="s">
        <v>14</v>
      </c>
      <c r="I1761" s="351" t="s">
        <v>1740</v>
      </c>
      <c r="J1761" s="162">
        <v>1</v>
      </c>
      <c r="K1761" s="1">
        <v>14</v>
      </c>
      <c r="L1761" s="1" t="s">
        <v>22</v>
      </c>
      <c r="M1761" s="1" t="s">
        <v>84</v>
      </c>
      <c r="N1761" s="1" t="s">
        <v>153</v>
      </c>
      <c r="O1761" s="1" t="s">
        <v>154</v>
      </c>
      <c r="P1761" s="1" t="s">
        <v>69</v>
      </c>
      <c r="Q1761" s="1" t="s">
        <v>160</v>
      </c>
      <c r="R1761" s="24" t="s">
        <v>2141</v>
      </c>
      <c r="S1761" s="45">
        <v>93344</v>
      </c>
      <c r="V1761" s="165" t="str">
        <f>IFERROR(IF(U1761-T1761 &lt;= 0, "", U1761-T1761), "")</f>
        <v/>
      </c>
      <c r="W1761" s="162" t="s">
        <v>333</v>
      </c>
      <c r="X1761" s="1" t="s">
        <v>155</v>
      </c>
      <c r="Y1761" s="162">
        <v>2935</v>
      </c>
      <c r="Z1761" s="269">
        <v>289.26</v>
      </c>
      <c r="AA1761" s="169">
        <f>Tabela13[[#This Row],[VALOR/UN]]*Tabela13[[#This Row],[QUAN]]</f>
        <v>289.26</v>
      </c>
      <c r="AB1761" s="251" t="str">
        <f>IFERROR(Tabela13[[#This Row],[TOTAL]]/Tabela13[[#This Row],[Km Rodado]],"")</f>
        <v/>
      </c>
    </row>
    <row r="1762" spans="1:28" hidden="1">
      <c r="A1762" s="30">
        <v>2369</v>
      </c>
      <c r="B1762" s="30" t="s">
        <v>1226</v>
      </c>
      <c r="C1762" s="30" t="s">
        <v>1197</v>
      </c>
      <c r="D1762" s="53">
        <v>45628</v>
      </c>
      <c r="F1762" s="7" t="s">
        <v>335</v>
      </c>
      <c r="G1762" s="1" t="s">
        <v>58</v>
      </c>
      <c r="H1762" s="1" t="s">
        <v>14</v>
      </c>
      <c r="I1762" s="351" t="s">
        <v>1740</v>
      </c>
      <c r="J1762" s="162">
        <v>1</v>
      </c>
      <c r="K1762" s="1">
        <v>14</v>
      </c>
      <c r="L1762" s="1" t="s">
        <v>24</v>
      </c>
      <c r="M1762" s="1" t="s">
        <v>84</v>
      </c>
      <c r="N1762" s="1" t="s">
        <v>153</v>
      </c>
      <c r="O1762" s="1" t="s">
        <v>154</v>
      </c>
      <c r="P1762" s="1" t="s">
        <v>69</v>
      </c>
      <c r="Q1762" s="1" t="s">
        <v>160</v>
      </c>
      <c r="R1762" s="24" t="s">
        <v>2141</v>
      </c>
      <c r="S1762" s="45">
        <v>93344</v>
      </c>
      <c r="V1762" s="165" t="str">
        <f>IFERROR(IF(U1762-T1762 &lt;= 0, "", U1762-T1762), "")</f>
        <v/>
      </c>
      <c r="W1762" s="162" t="s">
        <v>333</v>
      </c>
      <c r="X1762" s="1" t="s">
        <v>155</v>
      </c>
      <c r="Y1762" s="162">
        <v>2935</v>
      </c>
      <c r="Z1762" s="269">
        <v>289.26</v>
      </c>
      <c r="AA1762" s="169">
        <f>Tabela13[[#This Row],[VALOR/UN]]*Tabela13[[#This Row],[QUAN]]</f>
        <v>289.26</v>
      </c>
      <c r="AB1762" s="251" t="str">
        <f>IFERROR(Tabela13[[#This Row],[TOTAL]]/Tabela13[[#This Row],[Km Rodado]],"")</f>
        <v/>
      </c>
    </row>
    <row r="1763" spans="1:28" hidden="1">
      <c r="A1763" s="30">
        <v>2370</v>
      </c>
      <c r="B1763" s="30" t="s">
        <v>1226</v>
      </c>
      <c r="C1763" s="30" t="s">
        <v>1197</v>
      </c>
      <c r="D1763" s="53">
        <v>45628</v>
      </c>
      <c r="F1763" s="7" t="s">
        <v>335</v>
      </c>
      <c r="G1763" s="1" t="s">
        <v>58</v>
      </c>
      <c r="H1763" s="1" t="s">
        <v>14</v>
      </c>
      <c r="I1763" s="351" t="s">
        <v>1740</v>
      </c>
      <c r="J1763" s="162">
        <v>1</v>
      </c>
      <c r="K1763" s="1">
        <v>14</v>
      </c>
      <c r="L1763" s="1" t="s">
        <v>24</v>
      </c>
      <c r="M1763" s="1" t="s">
        <v>84</v>
      </c>
      <c r="N1763" s="1" t="s">
        <v>153</v>
      </c>
      <c r="O1763" s="1" t="s">
        <v>154</v>
      </c>
      <c r="P1763" s="1" t="s">
        <v>69</v>
      </c>
      <c r="Q1763" s="1" t="s">
        <v>160</v>
      </c>
      <c r="R1763" s="24" t="s">
        <v>2141</v>
      </c>
      <c r="S1763" s="45">
        <v>93344</v>
      </c>
      <c r="V1763" s="165" t="str">
        <f>IFERROR(IF(U1763-T1763 &lt;= 0, "", U1763-T1763), "")</f>
        <v/>
      </c>
      <c r="W1763" s="162" t="s">
        <v>333</v>
      </c>
      <c r="X1763" s="1" t="s">
        <v>155</v>
      </c>
      <c r="Y1763" s="162">
        <v>2935</v>
      </c>
      <c r="Z1763" s="269">
        <v>289.26</v>
      </c>
      <c r="AA1763" s="169">
        <f>Tabela13[[#This Row],[VALOR/UN]]*Tabela13[[#This Row],[QUAN]]</f>
        <v>289.26</v>
      </c>
      <c r="AB1763" s="251" t="str">
        <f>IFERROR(Tabela13[[#This Row],[TOTAL]]/Tabela13[[#This Row],[Km Rodado]],"")</f>
        <v/>
      </c>
    </row>
    <row r="1764" spans="1:28" hidden="1">
      <c r="A1764" s="30" t="s">
        <v>2142</v>
      </c>
      <c r="B1764" s="30" t="s">
        <v>2143</v>
      </c>
      <c r="C1764" s="30" t="s">
        <v>1197</v>
      </c>
      <c r="D1764" s="53">
        <v>45629</v>
      </c>
      <c r="E1764" s="53">
        <v>45629</v>
      </c>
      <c r="F1764" s="7" t="s">
        <v>335</v>
      </c>
      <c r="G1764" s="1" t="s">
        <v>58</v>
      </c>
      <c r="H1764" s="1" t="s">
        <v>1268</v>
      </c>
      <c r="I1764" s="351" t="s">
        <v>80</v>
      </c>
      <c r="J1764" s="162">
        <v>1</v>
      </c>
      <c r="K1764" s="1" t="s">
        <v>39</v>
      </c>
      <c r="L1764" s="1" t="s">
        <v>594</v>
      </c>
      <c r="M1764" s="153" t="s">
        <v>595</v>
      </c>
      <c r="N1764" s="1" t="s">
        <v>684</v>
      </c>
      <c r="O1764" s="1" t="s">
        <v>1213</v>
      </c>
      <c r="P1764" s="1" t="s">
        <v>62</v>
      </c>
      <c r="Q1764" s="1" t="s">
        <v>657</v>
      </c>
      <c r="R1764" s="158" t="s">
        <v>2144</v>
      </c>
      <c r="S1764" s="45">
        <v>143582</v>
      </c>
      <c r="T1764" s="45">
        <v>143582</v>
      </c>
      <c r="V1764" s="165" t="str">
        <f>IFERROR(IF(U1764-T1764 &lt;= 0, "", U1764-T1764), "")</f>
        <v/>
      </c>
      <c r="W1764" s="162" t="s">
        <v>333</v>
      </c>
      <c r="X1764" s="1" t="s">
        <v>2137</v>
      </c>
      <c r="Y1764" s="346" t="s">
        <v>2145</v>
      </c>
      <c r="Z1764" s="269">
        <v>700</v>
      </c>
      <c r="AA1764" s="169">
        <f>Tabela13[[#This Row],[VALOR/UN]]*Tabela13[[#This Row],[QUAN]]</f>
        <v>700</v>
      </c>
      <c r="AB1764" s="251" t="str">
        <f>IFERROR(Tabela13[[#This Row],[TOTAL]]/Tabela13[[#This Row],[Km Rodado]],"")</f>
        <v/>
      </c>
    </row>
    <row r="1765" spans="1:28" hidden="1">
      <c r="A1765" s="30" t="s">
        <v>2146</v>
      </c>
      <c r="B1765" s="30" t="s">
        <v>2143</v>
      </c>
      <c r="C1765" s="30" t="s">
        <v>1197</v>
      </c>
      <c r="D1765" s="53">
        <v>45629</v>
      </c>
      <c r="E1765" s="53">
        <v>45629</v>
      </c>
      <c r="F1765" s="7" t="s">
        <v>335</v>
      </c>
      <c r="G1765" s="1" t="s">
        <v>58</v>
      </c>
      <c r="H1765" s="1" t="s">
        <v>1268</v>
      </c>
      <c r="I1765" s="351" t="s">
        <v>80</v>
      </c>
      <c r="J1765" s="162">
        <v>1</v>
      </c>
      <c r="K1765" s="1" t="s">
        <v>39</v>
      </c>
      <c r="L1765" s="1" t="s">
        <v>594</v>
      </c>
      <c r="M1765" s="153" t="s">
        <v>595</v>
      </c>
      <c r="N1765" s="1" t="s">
        <v>684</v>
      </c>
      <c r="O1765" s="1" t="s">
        <v>1213</v>
      </c>
      <c r="P1765" s="1" t="s">
        <v>62</v>
      </c>
      <c r="Q1765" s="1" t="s">
        <v>657</v>
      </c>
      <c r="R1765" s="158" t="s">
        <v>2144</v>
      </c>
      <c r="S1765" s="45">
        <v>143582</v>
      </c>
      <c r="T1765" s="45">
        <v>143582</v>
      </c>
      <c r="V1765" s="165" t="str">
        <f>IFERROR(IF(U1765-T1765 &lt;= 0, "", U1765-T1765), "")</f>
        <v/>
      </c>
      <c r="W1765" s="162" t="s">
        <v>333</v>
      </c>
      <c r="X1765" s="1" t="s">
        <v>2137</v>
      </c>
      <c r="Y1765" s="346" t="s">
        <v>2145</v>
      </c>
      <c r="Z1765" s="269">
        <v>700</v>
      </c>
      <c r="AA1765" s="169">
        <f>Tabela13[[#This Row],[VALOR/UN]]*Tabela13[[#This Row],[QUAN]]</f>
        <v>700</v>
      </c>
      <c r="AB1765" s="251" t="str">
        <f>IFERROR(Tabela13[[#This Row],[TOTAL]]/Tabela13[[#This Row],[Km Rodado]],"")</f>
        <v/>
      </c>
    </row>
    <row r="1766" spans="1:28" hidden="1">
      <c r="A1766" s="30">
        <v>10</v>
      </c>
      <c r="B1766" s="30" t="s">
        <v>2143</v>
      </c>
      <c r="C1766" s="30" t="s">
        <v>1197</v>
      </c>
      <c r="D1766" s="53">
        <v>45629</v>
      </c>
      <c r="E1766" s="53">
        <v>45629</v>
      </c>
      <c r="F1766" s="7" t="s">
        <v>335</v>
      </c>
      <c r="G1766" s="1" t="s">
        <v>58</v>
      </c>
      <c r="H1766" s="1" t="s">
        <v>1268</v>
      </c>
      <c r="I1766" s="351" t="s">
        <v>80</v>
      </c>
      <c r="J1766" s="162">
        <v>1</v>
      </c>
      <c r="K1766" s="1" t="s">
        <v>39</v>
      </c>
      <c r="L1766" s="1" t="s">
        <v>594</v>
      </c>
      <c r="M1766" s="153" t="s">
        <v>595</v>
      </c>
      <c r="N1766" s="1" t="s">
        <v>684</v>
      </c>
      <c r="O1766" s="1" t="s">
        <v>1213</v>
      </c>
      <c r="P1766" s="1" t="s">
        <v>62</v>
      </c>
      <c r="Q1766" s="1" t="s">
        <v>657</v>
      </c>
      <c r="R1766" s="158" t="s">
        <v>2144</v>
      </c>
      <c r="S1766" s="187">
        <v>143582</v>
      </c>
      <c r="T1766" s="45">
        <v>143582</v>
      </c>
      <c r="V1766" s="165" t="str">
        <f>IFERROR(IF(U1766-T1766 &lt;= 0, "", U1766-T1766), "")</f>
        <v/>
      </c>
      <c r="W1766" s="162" t="s">
        <v>333</v>
      </c>
      <c r="X1766" s="1" t="s">
        <v>2137</v>
      </c>
      <c r="Y1766" s="346" t="s">
        <v>2145</v>
      </c>
      <c r="Z1766" s="269">
        <v>700</v>
      </c>
      <c r="AA1766" s="169">
        <f>Tabela13[[#This Row],[VALOR/UN]]*Tabela13[[#This Row],[QUAN]]</f>
        <v>700</v>
      </c>
      <c r="AB1766" s="251" t="str">
        <f>IFERROR(Tabela13[[#This Row],[TOTAL]]/Tabela13[[#This Row],[Km Rodado]],"")</f>
        <v/>
      </c>
    </row>
    <row r="1767" spans="1:28" hidden="1">
      <c r="A1767" s="30">
        <v>11</v>
      </c>
      <c r="B1767" s="30" t="s">
        <v>2143</v>
      </c>
      <c r="C1767" s="30" t="s">
        <v>1197</v>
      </c>
      <c r="D1767" s="53">
        <v>45629</v>
      </c>
      <c r="E1767" s="53">
        <v>45629</v>
      </c>
      <c r="F1767" s="7" t="s">
        <v>335</v>
      </c>
      <c r="G1767" s="1" t="s">
        <v>58</v>
      </c>
      <c r="H1767" s="1" t="s">
        <v>1268</v>
      </c>
      <c r="I1767" s="351" t="s">
        <v>80</v>
      </c>
      <c r="J1767" s="162">
        <v>1</v>
      </c>
      <c r="K1767" s="1" t="s">
        <v>39</v>
      </c>
      <c r="L1767" s="1" t="s">
        <v>594</v>
      </c>
      <c r="M1767" s="153" t="s">
        <v>595</v>
      </c>
      <c r="N1767" s="1" t="s">
        <v>684</v>
      </c>
      <c r="O1767" s="1" t="s">
        <v>1213</v>
      </c>
      <c r="P1767" s="1" t="s">
        <v>62</v>
      </c>
      <c r="Q1767" s="1" t="s">
        <v>657</v>
      </c>
      <c r="R1767" s="328" t="s">
        <v>2144</v>
      </c>
      <c r="S1767" s="187">
        <v>143582</v>
      </c>
      <c r="T1767" s="45">
        <v>143582</v>
      </c>
      <c r="V1767" s="165" t="str">
        <f>IFERROR(IF(U1767-T1767 &lt;= 0, "", U1767-T1767), "")</f>
        <v/>
      </c>
      <c r="W1767" s="162" t="s">
        <v>333</v>
      </c>
      <c r="X1767" s="1" t="s">
        <v>2137</v>
      </c>
      <c r="Y1767" s="346" t="s">
        <v>2145</v>
      </c>
      <c r="Z1767" s="269">
        <v>700</v>
      </c>
      <c r="AA1767" s="169">
        <f>Tabela13[[#This Row],[VALOR/UN]]*Tabela13[[#This Row],[QUAN]]</f>
        <v>700</v>
      </c>
      <c r="AB1767" s="251" t="str">
        <f>IFERROR(Tabela13[[#This Row],[TOTAL]]/Tabela13[[#This Row],[Km Rodado]],"")</f>
        <v/>
      </c>
    </row>
    <row r="1768" spans="1:28" hidden="1">
      <c r="A1768" s="30">
        <v>2359</v>
      </c>
      <c r="B1768" s="30" t="s">
        <v>1407</v>
      </c>
      <c r="C1768" s="30" t="s">
        <v>1197</v>
      </c>
      <c r="D1768" s="53">
        <v>45629</v>
      </c>
      <c r="E1768" s="53">
        <v>45629</v>
      </c>
      <c r="F1768" s="7" t="s">
        <v>335</v>
      </c>
      <c r="G1768" s="1" t="s">
        <v>58</v>
      </c>
      <c r="H1768" s="1" t="s">
        <v>1268</v>
      </c>
      <c r="I1768" s="351" t="s">
        <v>80</v>
      </c>
      <c r="J1768" s="162">
        <v>1</v>
      </c>
      <c r="K1768" s="1" t="s">
        <v>39</v>
      </c>
      <c r="L1768" s="1" t="s">
        <v>594</v>
      </c>
      <c r="M1768" s="153" t="s">
        <v>595</v>
      </c>
      <c r="N1768" s="1" t="s">
        <v>684</v>
      </c>
      <c r="O1768" s="1" t="s">
        <v>1213</v>
      </c>
      <c r="P1768" s="1" t="s">
        <v>62</v>
      </c>
      <c r="Q1768" s="1" t="s">
        <v>657</v>
      </c>
      <c r="R1768" s="158" t="s">
        <v>2144</v>
      </c>
      <c r="S1768" s="187">
        <v>143582</v>
      </c>
      <c r="T1768" s="45">
        <v>143582</v>
      </c>
      <c r="V1768" s="165" t="str">
        <f>IFERROR(IF(U1768-T1768 &lt;= 0, "", U1768-T1768), "")</f>
        <v/>
      </c>
      <c r="W1768" s="162" t="s">
        <v>333</v>
      </c>
      <c r="X1768" s="1" t="s">
        <v>155</v>
      </c>
      <c r="Y1768" s="162" t="s">
        <v>2147</v>
      </c>
      <c r="Z1768" s="269">
        <v>1771.51</v>
      </c>
      <c r="AA1768" s="169">
        <f>Tabela13[[#This Row],[VALOR/UN]]*Tabela13[[#This Row],[QUAN]]</f>
        <v>1771.51</v>
      </c>
      <c r="AB1768" s="251" t="str">
        <f>IFERROR(Tabela13[[#This Row],[TOTAL]]/Tabela13[[#This Row],[Km Rodado]],"")</f>
        <v/>
      </c>
    </row>
    <row r="1769" spans="1:28" hidden="1">
      <c r="A1769" s="30">
        <v>2360</v>
      </c>
      <c r="B1769" s="30" t="s">
        <v>1407</v>
      </c>
      <c r="C1769" s="30" t="s">
        <v>1197</v>
      </c>
      <c r="D1769" s="53">
        <v>45629</v>
      </c>
      <c r="E1769" s="53">
        <v>45629</v>
      </c>
      <c r="F1769" s="7" t="s">
        <v>335</v>
      </c>
      <c r="G1769" s="1" t="s">
        <v>58</v>
      </c>
      <c r="H1769" s="1" t="s">
        <v>1268</v>
      </c>
      <c r="I1769" s="351" t="s">
        <v>80</v>
      </c>
      <c r="J1769" s="162">
        <v>1</v>
      </c>
      <c r="K1769" s="1" t="s">
        <v>39</v>
      </c>
      <c r="L1769" s="1" t="s">
        <v>594</v>
      </c>
      <c r="M1769" s="153" t="s">
        <v>595</v>
      </c>
      <c r="N1769" s="1" t="s">
        <v>684</v>
      </c>
      <c r="O1769" s="1" t="s">
        <v>1213</v>
      </c>
      <c r="P1769" s="1" t="s">
        <v>62</v>
      </c>
      <c r="Q1769" s="1" t="s">
        <v>657</v>
      </c>
      <c r="R1769" s="158" t="s">
        <v>2144</v>
      </c>
      <c r="S1769" s="45">
        <v>143582</v>
      </c>
      <c r="T1769" s="45">
        <v>143582</v>
      </c>
      <c r="V1769" s="165" t="str">
        <f>IFERROR(IF(U1769-T1769 &lt;= 0, "", U1769-T1769), "")</f>
        <v/>
      </c>
      <c r="W1769" s="162" t="s">
        <v>333</v>
      </c>
      <c r="X1769" s="1" t="s">
        <v>155</v>
      </c>
      <c r="Y1769" s="162" t="s">
        <v>2147</v>
      </c>
      <c r="Z1769" s="269">
        <v>1771.51</v>
      </c>
      <c r="AA1769" s="169">
        <f>Tabela13[[#This Row],[VALOR/UN]]*Tabela13[[#This Row],[QUAN]]</f>
        <v>1771.51</v>
      </c>
      <c r="AB1769" s="251" t="str">
        <f>IFERROR(Tabela13[[#This Row],[TOTAL]]/Tabela13[[#This Row],[Km Rodado]],"")</f>
        <v/>
      </c>
    </row>
    <row r="1770" spans="1:28" hidden="1">
      <c r="A1770" s="30" t="s">
        <v>2148</v>
      </c>
      <c r="B1770" s="30" t="s">
        <v>1873</v>
      </c>
      <c r="C1770" s="30" t="s">
        <v>1197</v>
      </c>
      <c r="D1770" s="53">
        <v>45629</v>
      </c>
      <c r="F1770" s="7" t="s">
        <v>335</v>
      </c>
      <c r="G1770" s="1" t="s">
        <v>58</v>
      </c>
      <c r="H1770" s="1" t="s">
        <v>1268</v>
      </c>
      <c r="I1770" s="351" t="s">
        <v>104</v>
      </c>
      <c r="J1770" s="162">
        <v>1</v>
      </c>
      <c r="K1770" s="1">
        <v>15</v>
      </c>
      <c r="L1770" s="1" t="s">
        <v>24</v>
      </c>
      <c r="M1770" s="1" t="s">
        <v>75</v>
      </c>
      <c r="N1770" s="153" t="s">
        <v>1881</v>
      </c>
      <c r="O1770" s="1" t="s">
        <v>2008</v>
      </c>
      <c r="P1770" s="1" t="s">
        <v>1228</v>
      </c>
      <c r="Q1770" s="1" t="s">
        <v>77</v>
      </c>
      <c r="R1770" s="24" t="s">
        <v>538</v>
      </c>
      <c r="S1770" s="45">
        <v>94000</v>
      </c>
      <c r="V1770" s="165" t="str">
        <f>IFERROR(IF(U1770-T1770 &lt;= 0, "", U1770-T1770), "")</f>
        <v/>
      </c>
      <c r="W1770" s="162" t="s">
        <v>333</v>
      </c>
      <c r="X1770" s="1" t="s">
        <v>1968</v>
      </c>
      <c r="Y1770" s="162">
        <v>16096</v>
      </c>
      <c r="Z1770" s="269">
        <v>265.60000000000002</v>
      </c>
      <c r="AA1770" s="169">
        <f>Tabela13[[#This Row],[VALOR/UN]]*Tabela13[[#This Row],[QUAN]]</f>
        <v>265.60000000000002</v>
      </c>
      <c r="AB1770" s="251" t="str">
        <f>IFERROR(Tabela13[[#This Row],[TOTAL]]/Tabela13[[#This Row],[Km Rodado]],"")</f>
        <v/>
      </c>
    </row>
    <row r="1771" spans="1:28" hidden="1">
      <c r="A1771" s="30" t="s">
        <v>2149</v>
      </c>
      <c r="B1771" s="30" t="s">
        <v>1894</v>
      </c>
      <c r="C1771" s="30" t="s">
        <v>1197</v>
      </c>
      <c r="D1771" s="53">
        <v>45629</v>
      </c>
      <c r="F1771" s="7" t="s">
        <v>335</v>
      </c>
      <c r="G1771" s="1" t="s">
        <v>58</v>
      </c>
      <c r="H1771" s="1" t="s">
        <v>1268</v>
      </c>
      <c r="I1771" s="351" t="s">
        <v>104</v>
      </c>
      <c r="J1771" s="162">
        <v>1</v>
      </c>
      <c r="K1771" s="1">
        <v>15</v>
      </c>
      <c r="L1771" s="1" t="s">
        <v>24</v>
      </c>
      <c r="M1771" s="1" t="s">
        <v>75</v>
      </c>
      <c r="N1771" s="153" t="s">
        <v>1881</v>
      </c>
      <c r="O1771" s="1" t="s">
        <v>2008</v>
      </c>
      <c r="P1771" s="1" t="s">
        <v>1228</v>
      </c>
      <c r="Q1771" s="1" t="s">
        <v>77</v>
      </c>
      <c r="R1771" s="24" t="s">
        <v>538</v>
      </c>
      <c r="S1771" s="45">
        <v>94000</v>
      </c>
      <c r="V1771" s="165" t="str">
        <f>IFERROR(IF(U1771-T1771 &lt;= 0, "", U1771-T1771), "")</f>
        <v/>
      </c>
      <c r="W1771" s="162" t="s">
        <v>333</v>
      </c>
      <c r="X1771" s="1" t="s">
        <v>1968</v>
      </c>
      <c r="Y1771" s="162">
        <v>16096</v>
      </c>
      <c r="Z1771" s="269">
        <v>265.60000000000002</v>
      </c>
      <c r="AA1771" s="169">
        <f>Tabela13[[#This Row],[VALOR/UN]]*Tabela13[[#This Row],[QUAN]]</f>
        <v>265.60000000000002</v>
      </c>
      <c r="AB1771" s="251" t="str">
        <f>IFERROR(Tabela13[[#This Row],[TOTAL]]/Tabela13[[#This Row],[Km Rodado]],"")</f>
        <v/>
      </c>
    </row>
    <row r="1772" spans="1:28" hidden="1">
      <c r="A1772" s="30" t="s">
        <v>2150</v>
      </c>
      <c r="B1772" s="30" t="s">
        <v>1407</v>
      </c>
      <c r="C1772" s="30" t="s">
        <v>1197</v>
      </c>
      <c r="D1772" s="53">
        <v>45629</v>
      </c>
      <c r="E1772" s="53">
        <v>45629</v>
      </c>
      <c r="F1772" s="7" t="s">
        <v>335</v>
      </c>
      <c r="G1772" s="1" t="s">
        <v>58</v>
      </c>
      <c r="H1772" s="1" t="s">
        <v>1268</v>
      </c>
      <c r="I1772" s="351" t="s">
        <v>80</v>
      </c>
      <c r="J1772" s="162">
        <v>1</v>
      </c>
      <c r="K1772" s="1" t="s">
        <v>39</v>
      </c>
      <c r="L1772" s="1" t="s">
        <v>22</v>
      </c>
      <c r="M1772" s="153" t="s">
        <v>595</v>
      </c>
      <c r="N1772" s="1" t="s">
        <v>85</v>
      </c>
      <c r="O1772" s="238" t="s">
        <v>2151</v>
      </c>
      <c r="P1772" s="1" t="s">
        <v>1228</v>
      </c>
      <c r="Q1772" s="1" t="s">
        <v>1241</v>
      </c>
      <c r="R1772" s="24" t="s">
        <v>2074</v>
      </c>
      <c r="S1772" s="45">
        <v>204937</v>
      </c>
      <c r="T1772" s="45">
        <v>204937</v>
      </c>
      <c r="V1772" s="165" t="str">
        <f>IFERROR(IF(U1772-T1772 &lt;= 0, "", U1772-T1772), "")</f>
        <v/>
      </c>
      <c r="W1772" s="162" t="s">
        <v>333</v>
      </c>
      <c r="X1772" s="1" t="s">
        <v>155</v>
      </c>
      <c r="Y1772" s="162">
        <v>3030</v>
      </c>
      <c r="Z1772" s="269">
        <v>1790.66</v>
      </c>
      <c r="AA1772" s="169">
        <f>Tabela13[[#This Row],[VALOR/UN]]*Tabela13[[#This Row],[QUAN]]</f>
        <v>1790.66</v>
      </c>
      <c r="AB1772" s="251" t="str">
        <f>IFERROR(Tabela13[[#This Row],[TOTAL]]/Tabela13[[#This Row],[Km Rodado]],"")</f>
        <v/>
      </c>
    </row>
    <row r="1773" spans="1:28" hidden="1">
      <c r="A1773" s="30">
        <v>2386</v>
      </c>
      <c r="B1773" s="30" t="s">
        <v>1407</v>
      </c>
      <c r="C1773" s="30" t="s">
        <v>1197</v>
      </c>
      <c r="D1773" s="53">
        <v>45629</v>
      </c>
      <c r="E1773" s="53">
        <v>45629</v>
      </c>
      <c r="F1773" s="7" t="s">
        <v>335</v>
      </c>
      <c r="G1773" s="1" t="s">
        <v>58</v>
      </c>
      <c r="H1773" s="1" t="s">
        <v>1268</v>
      </c>
      <c r="I1773" s="351" t="s">
        <v>80</v>
      </c>
      <c r="J1773" s="162">
        <v>1</v>
      </c>
      <c r="K1773" s="1" t="s">
        <v>39</v>
      </c>
      <c r="L1773" s="1" t="s">
        <v>22</v>
      </c>
      <c r="M1773" s="153" t="s">
        <v>595</v>
      </c>
      <c r="N1773" s="1" t="s">
        <v>85</v>
      </c>
      <c r="O1773" s="238" t="s">
        <v>2151</v>
      </c>
      <c r="P1773" s="1" t="s">
        <v>1228</v>
      </c>
      <c r="Q1773" s="1" t="s">
        <v>1241</v>
      </c>
      <c r="R1773" s="24" t="s">
        <v>2074</v>
      </c>
      <c r="S1773" s="45">
        <v>204937</v>
      </c>
      <c r="T1773" s="45">
        <v>204937</v>
      </c>
      <c r="V1773" s="165" t="str">
        <f>IFERROR(IF(U1773-T1773 &lt;= 0, "", U1773-T1773), "")</f>
        <v/>
      </c>
      <c r="W1773" s="162" t="s">
        <v>333</v>
      </c>
      <c r="X1773" s="1" t="s">
        <v>155</v>
      </c>
      <c r="Y1773" s="162">
        <v>3030</v>
      </c>
      <c r="Z1773" s="269">
        <v>1790.66</v>
      </c>
      <c r="AA1773" s="169">
        <f>Tabela13[[#This Row],[VALOR/UN]]*Tabela13[[#This Row],[QUAN]]</f>
        <v>1790.66</v>
      </c>
      <c r="AB1773" s="251" t="str">
        <f>IFERROR(Tabela13[[#This Row],[TOTAL]]/Tabela13[[#This Row],[Km Rodado]],"")</f>
        <v/>
      </c>
    </row>
    <row r="1774" spans="1:28" hidden="1">
      <c r="A1774" s="30" t="s">
        <v>2152</v>
      </c>
      <c r="B1774" s="30" t="s">
        <v>1313</v>
      </c>
      <c r="C1774" s="30" t="s">
        <v>1197</v>
      </c>
      <c r="D1774" s="53">
        <v>45629</v>
      </c>
      <c r="F1774" s="7" t="s">
        <v>335</v>
      </c>
      <c r="G1774" s="1" t="s">
        <v>58</v>
      </c>
      <c r="H1774" s="1" t="s">
        <v>1268</v>
      </c>
      <c r="I1774" s="351" t="s">
        <v>104</v>
      </c>
      <c r="J1774" s="162">
        <v>1</v>
      </c>
      <c r="K1774" s="1">
        <v>16</v>
      </c>
      <c r="L1774" s="1" t="s">
        <v>22</v>
      </c>
      <c r="M1774" s="1" t="s">
        <v>60</v>
      </c>
      <c r="N1774" s="1" t="s">
        <v>1235</v>
      </c>
      <c r="O1774" s="1" t="s">
        <v>1236</v>
      </c>
      <c r="P1774" s="1" t="s">
        <v>1228</v>
      </c>
      <c r="Q1774" s="1" t="s">
        <v>1008</v>
      </c>
      <c r="R1774" s="24" t="s">
        <v>1948</v>
      </c>
      <c r="S1774" s="45">
        <v>58000</v>
      </c>
      <c r="V1774" s="165" t="str">
        <f>IFERROR(IF(U1774-T1774 &lt;= 0, "", U1774-T1774), "")</f>
        <v/>
      </c>
      <c r="W1774" s="162" t="s">
        <v>333</v>
      </c>
      <c r="X1774" s="1" t="s">
        <v>155</v>
      </c>
      <c r="Y1774" s="162" t="s">
        <v>2113</v>
      </c>
      <c r="Z1774" s="269">
        <v>588.71</v>
      </c>
      <c r="AA1774" s="169">
        <f>Tabela13[[#This Row],[VALOR/UN]]*Tabela13[[#This Row],[QUAN]]</f>
        <v>588.71</v>
      </c>
      <c r="AB1774" s="251" t="str">
        <f>IFERROR(Tabela13[[#This Row],[TOTAL]]/Tabela13[[#This Row],[Km Rodado]],"")</f>
        <v/>
      </c>
    </row>
    <row r="1775" spans="1:28" hidden="1">
      <c r="A1775" s="30">
        <v>2374</v>
      </c>
      <c r="B1775" s="30" t="s">
        <v>1313</v>
      </c>
      <c r="C1775" s="30" t="s">
        <v>1197</v>
      </c>
      <c r="D1775" s="53">
        <v>45629</v>
      </c>
      <c r="F1775" s="7" t="s">
        <v>335</v>
      </c>
      <c r="G1775" s="1" t="s">
        <v>58</v>
      </c>
      <c r="H1775" s="1" t="s">
        <v>1268</v>
      </c>
      <c r="I1775" s="351" t="s">
        <v>104</v>
      </c>
      <c r="J1775" s="162">
        <v>1</v>
      </c>
      <c r="K1775" s="1">
        <v>16</v>
      </c>
      <c r="L1775" s="1" t="s">
        <v>22</v>
      </c>
      <c r="M1775" s="1" t="s">
        <v>60</v>
      </c>
      <c r="N1775" s="1" t="s">
        <v>1235</v>
      </c>
      <c r="O1775" s="1" t="s">
        <v>1236</v>
      </c>
      <c r="P1775" s="1" t="s">
        <v>1228</v>
      </c>
      <c r="Q1775" s="1" t="s">
        <v>1008</v>
      </c>
      <c r="R1775" s="24" t="s">
        <v>1948</v>
      </c>
      <c r="S1775" s="45">
        <v>58000</v>
      </c>
      <c r="V1775" s="165" t="str">
        <f>IFERROR(IF(U1775-T1775 &lt;= 0, "", U1775-T1775), "")</f>
        <v/>
      </c>
      <c r="W1775" s="162" t="s">
        <v>333</v>
      </c>
      <c r="X1775" s="1" t="s">
        <v>155</v>
      </c>
      <c r="Y1775" s="162" t="s">
        <v>2113</v>
      </c>
      <c r="Z1775" s="269">
        <v>588.71</v>
      </c>
      <c r="AA1775" s="169">
        <f>Tabela13[[#This Row],[VALOR/UN]]*Tabela13[[#This Row],[QUAN]]</f>
        <v>588.71</v>
      </c>
      <c r="AB1775" s="251" t="str">
        <f>IFERROR(Tabela13[[#This Row],[TOTAL]]/Tabela13[[#This Row],[Km Rodado]],"")</f>
        <v/>
      </c>
    </row>
    <row r="1776" spans="1:28" hidden="1">
      <c r="A1776" s="30">
        <v>2345</v>
      </c>
      <c r="B1776" s="30" t="s">
        <v>1313</v>
      </c>
      <c r="C1776" s="30" t="s">
        <v>1197</v>
      </c>
      <c r="D1776" s="53">
        <v>45629</v>
      </c>
      <c r="F1776" s="7" t="s">
        <v>335</v>
      </c>
      <c r="G1776" s="1" t="s">
        <v>58</v>
      </c>
      <c r="H1776" s="1" t="s">
        <v>1268</v>
      </c>
      <c r="I1776" s="351" t="s">
        <v>104</v>
      </c>
      <c r="J1776" s="162">
        <v>1</v>
      </c>
      <c r="K1776" s="1">
        <v>16</v>
      </c>
      <c r="L1776" s="1" t="s">
        <v>24</v>
      </c>
      <c r="M1776" s="1" t="s">
        <v>60</v>
      </c>
      <c r="N1776" s="1" t="s">
        <v>1235</v>
      </c>
      <c r="O1776" s="1" t="s">
        <v>1236</v>
      </c>
      <c r="P1776" s="1" t="s">
        <v>1228</v>
      </c>
      <c r="Q1776" s="1" t="s">
        <v>1008</v>
      </c>
      <c r="R1776" s="24" t="s">
        <v>1948</v>
      </c>
      <c r="S1776" s="45">
        <v>58000</v>
      </c>
      <c r="V1776" s="165" t="str">
        <f>IFERROR(IF(U1776-T1776 &lt;= 0, "", U1776-T1776), "")</f>
        <v/>
      </c>
      <c r="W1776" s="162" t="s">
        <v>333</v>
      </c>
      <c r="X1776" s="1" t="s">
        <v>155</v>
      </c>
      <c r="Y1776" s="162" t="s">
        <v>2113</v>
      </c>
      <c r="Z1776" s="269">
        <v>588.71</v>
      </c>
      <c r="AA1776" s="169">
        <f>Tabela13[[#This Row],[VALOR/UN]]*Tabela13[[#This Row],[QUAN]]</f>
        <v>588.71</v>
      </c>
      <c r="AB1776" s="251" t="str">
        <f>IFERROR(Tabela13[[#This Row],[TOTAL]]/Tabela13[[#This Row],[Km Rodado]],"")</f>
        <v/>
      </c>
    </row>
    <row r="1777" spans="1:28" hidden="1">
      <c r="A1777" s="30">
        <v>2376</v>
      </c>
      <c r="B1777" s="30" t="s">
        <v>1313</v>
      </c>
      <c r="C1777" s="30" t="s">
        <v>1197</v>
      </c>
      <c r="D1777" s="53">
        <v>45629</v>
      </c>
      <c r="F1777" s="7" t="s">
        <v>335</v>
      </c>
      <c r="G1777" s="1" t="s">
        <v>58</v>
      </c>
      <c r="H1777" s="1" t="s">
        <v>1268</v>
      </c>
      <c r="I1777" s="351" t="s">
        <v>104</v>
      </c>
      <c r="J1777" s="162">
        <v>1</v>
      </c>
      <c r="K1777" s="1">
        <v>16</v>
      </c>
      <c r="L1777" s="1" t="s">
        <v>24</v>
      </c>
      <c r="M1777" s="1" t="s">
        <v>60</v>
      </c>
      <c r="N1777" s="1" t="s">
        <v>1235</v>
      </c>
      <c r="O1777" s="1" t="s">
        <v>1236</v>
      </c>
      <c r="P1777" s="1" t="s">
        <v>1228</v>
      </c>
      <c r="Q1777" s="1" t="s">
        <v>1008</v>
      </c>
      <c r="R1777" s="24" t="s">
        <v>1948</v>
      </c>
      <c r="S1777" s="45">
        <v>58000</v>
      </c>
      <c r="V1777" s="165" t="str">
        <f>IFERROR(IF(U1777-T1777 &lt;= 0, "", U1777-T1777), "")</f>
        <v/>
      </c>
      <c r="W1777" s="162" t="s">
        <v>333</v>
      </c>
      <c r="X1777" s="1" t="s">
        <v>155</v>
      </c>
      <c r="Y1777" s="162" t="s">
        <v>2113</v>
      </c>
      <c r="Z1777" s="269">
        <v>588.71</v>
      </c>
      <c r="AA1777" s="169">
        <f>Tabela13[[#This Row],[VALOR/UN]]*Tabela13[[#This Row],[QUAN]]</f>
        <v>588.71</v>
      </c>
      <c r="AB1777" s="251" t="str">
        <f>IFERROR(Tabela13[[#This Row],[TOTAL]]/Tabela13[[#This Row],[Km Rodado]],"")</f>
        <v/>
      </c>
    </row>
    <row r="1778" spans="1:28" hidden="1">
      <c r="A1778" s="30">
        <v>2404</v>
      </c>
      <c r="B1778" s="30" t="s">
        <v>1313</v>
      </c>
      <c r="C1778" s="30" t="s">
        <v>1197</v>
      </c>
      <c r="D1778" s="53">
        <v>45632</v>
      </c>
      <c r="F1778" s="7" t="s">
        <v>335</v>
      </c>
      <c r="G1778" s="1" t="s">
        <v>58</v>
      </c>
      <c r="H1778" s="1" t="s">
        <v>1268</v>
      </c>
      <c r="I1778" s="351" t="s">
        <v>96</v>
      </c>
      <c r="J1778" s="162">
        <v>1</v>
      </c>
      <c r="K1778" s="1">
        <v>16</v>
      </c>
      <c r="L1778" s="1" t="s">
        <v>22</v>
      </c>
      <c r="M1778" s="1" t="s">
        <v>60</v>
      </c>
      <c r="N1778" s="1" t="s">
        <v>1235</v>
      </c>
      <c r="O1778" s="1" t="s">
        <v>1236</v>
      </c>
      <c r="P1778" s="1" t="s">
        <v>69</v>
      </c>
      <c r="Q1778" s="1" t="s">
        <v>1008</v>
      </c>
      <c r="R1778" s="24" t="s">
        <v>201</v>
      </c>
      <c r="S1778" s="45">
        <v>142008</v>
      </c>
      <c r="V1778" s="165" t="str">
        <f>IFERROR(IF(U1778-T1778 &lt;= 0, "", U1778-T1778), "")</f>
        <v/>
      </c>
      <c r="W1778" s="162" t="s">
        <v>333</v>
      </c>
      <c r="X1778" s="1" t="s">
        <v>155</v>
      </c>
      <c r="Y1778" s="162" t="s">
        <v>2113</v>
      </c>
      <c r="Z1778" s="269">
        <v>588.71</v>
      </c>
      <c r="AA1778" s="169">
        <f>Tabela13[[#This Row],[VALOR/UN]]*Tabela13[[#This Row],[QUAN]]</f>
        <v>588.71</v>
      </c>
      <c r="AB1778" s="251" t="str">
        <f>IFERROR(Tabela13[[#This Row],[TOTAL]]/Tabela13[[#This Row],[Km Rodado]],"")</f>
        <v/>
      </c>
    </row>
    <row r="1779" spans="1:28" hidden="1">
      <c r="A1779" s="30">
        <v>2405</v>
      </c>
      <c r="B1779" s="30" t="s">
        <v>1313</v>
      </c>
      <c r="C1779" s="30" t="s">
        <v>1197</v>
      </c>
      <c r="D1779" s="53">
        <v>45632</v>
      </c>
      <c r="F1779" s="7" t="s">
        <v>335</v>
      </c>
      <c r="G1779" s="1" t="s">
        <v>58</v>
      </c>
      <c r="H1779" s="1" t="s">
        <v>1268</v>
      </c>
      <c r="I1779" s="351" t="s">
        <v>96</v>
      </c>
      <c r="J1779" s="162">
        <v>1</v>
      </c>
      <c r="K1779" s="1">
        <v>16</v>
      </c>
      <c r="L1779" s="1" t="s">
        <v>22</v>
      </c>
      <c r="M1779" s="1" t="s">
        <v>60</v>
      </c>
      <c r="N1779" s="1" t="s">
        <v>1235</v>
      </c>
      <c r="O1779" s="1" t="s">
        <v>1236</v>
      </c>
      <c r="P1779" s="1" t="s">
        <v>69</v>
      </c>
      <c r="Q1779" s="1" t="s">
        <v>1008</v>
      </c>
      <c r="R1779" s="24" t="s">
        <v>201</v>
      </c>
      <c r="S1779" s="45">
        <v>142008</v>
      </c>
      <c r="V1779" s="165" t="str">
        <f>IFERROR(IF(U1779-T1779 &lt;= 0, "", U1779-T1779), "")</f>
        <v/>
      </c>
      <c r="W1779" s="162" t="s">
        <v>333</v>
      </c>
      <c r="X1779" s="1" t="s">
        <v>155</v>
      </c>
      <c r="Y1779" s="162" t="s">
        <v>2113</v>
      </c>
      <c r="Z1779" s="269">
        <v>588.71</v>
      </c>
      <c r="AA1779" s="169">
        <f>Tabela13[[#This Row],[VALOR/UN]]*Tabela13[[#This Row],[QUAN]]</f>
        <v>588.71</v>
      </c>
      <c r="AB1779" s="251" t="str">
        <f>IFERROR(Tabela13[[#This Row],[TOTAL]]/Tabela13[[#This Row],[Km Rodado]],"")</f>
        <v/>
      </c>
    </row>
    <row r="1780" spans="1:28" hidden="1">
      <c r="A1780" s="30">
        <v>2406</v>
      </c>
      <c r="B1780" s="30" t="s">
        <v>1313</v>
      </c>
      <c r="C1780" s="30" t="s">
        <v>1197</v>
      </c>
      <c r="D1780" s="53">
        <v>45632</v>
      </c>
      <c r="F1780" s="7" t="s">
        <v>335</v>
      </c>
      <c r="G1780" s="1" t="s">
        <v>58</v>
      </c>
      <c r="H1780" s="1" t="s">
        <v>1268</v>
      </c>
      <c r="I1780" s="351" t="s">
        <v>96</v>
      </c>
      <c r="J1780" s="162">
        <v>1</v>
      </c>
      <c r="K1780" s="1">
        <v>16</v>
      </c>
      <c r="L1780" s="1" t="s">
        <v>24</v>
      </c>
      <c r="M1780" s="1" t="s">
        <v>60</v>
      </c>
      <c r="N1780" s="1" t="s">
        <v>1235</v>
      </c>
      <c r="O1780" s="1" t="s">
        <v>1236</v>
      </c>
      <c r="P1780" s="1" t="s">
        <v>69</v>
      </c>
      <c r="Q1780" s="1" t="s">
        <v>1008</v>
      </c>
      <c r="R1780" s="24" t="s">
        <v>201</v>
      </c>
      <c r="S1780" s="45">
        <v>142008</v>
      </c>
      <c r="V1780" s="165" t="str">
        <f>IFERROR(IF(U1780-T1780 &lt;= 0, "", U1780-T1780), "")</f>
        <v/>
      </c>
      <c r="W1780" s="162" t="s">
        <v>333</v>
      </c>
      <c r="X1780" s="1" t="s">
        <v>155</v>
      </c>
      <c r="Y1780" s="162" t="s">
        <v>2113</v>
      </c>
      <c r="Z1780" s="269">
        <v>588.71</v>
      </c>
      <c r="AA1780" s="169">
        <f>Tabela13[[#This Row],[VALOR/UN]]*Tabela13[[#This Row],[QUAN]]</f>
        <v>588.71</v>
      </c>
      <c r="AB1780" s="251" t="str">
        <f>IFERROR(Tabela13[[#This Row],[TOTAL]]/Tabela13[[#This Row],[Km Rodado]],"")</f>
        <v/>
      </c>
    </row>
    <row r="1781" spans="1:28" hidden="1">
      <c r="A1781" s="30">
        <v>2407</v>
      </c>
      <c r="B1781" s="30" t="s">
        <v>1313</v>
      </c>
      <c r="C1781" s="30" t="s">
        <v>1197</v>
      </c>
      <c r="D1781" s="53">
        <v>45632</v>
      </c>
      <c r="F1781" s="7" t="s">
        <v>335</v>
      </c>
      <c r="G1781" s="1" t="s">
        <v>58</v>
      </c>
      <c r="H1781" s="1" t="s">
        <v>1268</v>
      </c>
      <c r="I1781" s="351" t="s">
        <v>96</v>
      </c>
      <c r="J1781" s="162">
        <v>1</v>
      </c>
      <c r="K1781" s="1">
        <v>16</v>
      </c>
      <c r="L1781" s="1" t="s">
        <v>24</v>
      </c>
      <c r="M1781" s="1" t="s">
        <v>60</v>
      </c>
      <c r="N1781" s="1" t="s">
        <v>1235</v>
      </c>
      <c r="O1781" s="1" t="s">
        <v>1236</v>
      </c>
      <c r="P1781" s="1" t="s">
        <v>69</v>
      </c>
      <c r="Q1781" s="1" t="s">
        <v>1008</v>
      </c>
      <c r="R1781" s="24" t="s">
        <v>201</v>
      </c>
      <c r="S1781" s="45">
        <v>142008</v>
      </c>
      <c r="V1781" s="165" t="str">
        <f>IFERROR(IF(U1781-T1781 &lt;= 0, "", U1781-T1781), "")</f>
        <v/>
      </c>
      <c r="W1781" s="162" t="s">
        <v>333</v>
      </c>
      <c r="X1781" s="1" t="s">
        <v>155</v>
      </c>
      <c r="Y1781" s="162" t="s">
        <v>2113</v>
      </c>
      <c r="Z1781" s="269">
        <v>588.71</v>
      </c>
      <c r="AA1781" s="169">
        <f>Tabela13[[#This Row],[VALOR/UN]]*Tabela13[[#This Row],[QUAN]]</f>
        <v>588.71</v>
      </c>
      <c r="AB1781" s="251" t="str">
        <f>IFERROR(Tabela13[[#This Row],[TOTAL]]/Tabela13[[#This Row],[Km Rodado]],"")</f>
        <v/>
      </c>
    </row>
    <row r="1782" spans="1:28" hidden="1">
      <c r="A1782" s="30">
        <v>2314</v>
      </c>
      <c r="B1782" s="30" t="s">
        <v>868</v>
      </c>
      <c r="C1782" s="30" t="s">
        <v>1197</v>
      </c>
      <c r="D1782" s="53">
        <v>45632</v>
      </c>
      <c r="F1782" s="7" t="s">
        <v>335</v>
      </c>
      <c r="G1782" s="1" t="s">
        <v>58</v>
      </c>
      <c r="H1782" s="1" t="s">
        <v>1268</v>
      </c>
      <c r="I1782" s="351" t="s">
        <v>107</v>
      </c>
      <c r="J1782" s="162">
        <v>1</v>
      </c>
      <c r="K1782" s="1" t="s">
        <v>7</v>
      </c>
      <c r="L1782" s="1" t="s">
        <v>24</v>
      </c>
      <c r="M1782" s="1" t="s">
        <v>210</v>
      </c>
      <c r="N1782" s="1" t="s">
        <v>684</v>
      </c>
      <c r="O1782" s="1" t="s">
        <v>1585</v>
      </c>
      <c r="P1782" s="1" t="s">
        <v>62</v>
      </c>
      <c r="Q1782" s="1" t="s">
        <v>1057</v>
      </c>
      <c r="R1782" s="162" t="s">
        <v>214</v>
      </c>
      <c r="S1782" s="45">
        <v>279469</v>
      </c>
      <c r="V1782" s="165" t="str">
        <f>IFERROR(IF(U1782-T1782 &lt;= 0, "", U1782-T1782), "")</f>
        <v/>
      </c>
      <c r="W1782" s="162" t="s">
        <v>333</v>
      </c>
      <c r="X1782" s="1" t="s">
        <v>2137</v>
      </c>
      <c r="Y1782" s="162" t="s">
        <v>2153</v>
      </c>
      <c r="Z1782" s="269">
        <v>430</v>
      </c>
      <c r="AA1782" s="169">
        <f>Tabela13[[#This Row],[VALOR/UN]]*Tabela13[[#This Row],[QUAN]]</f>
        <v>430</v>
      </c>
      <c r="AB1782" s="251" t="str">
        <f>IFERROR(Tabela13[[#This Row],[TOTAL]]/Tabela13[[#This Row],[Km Rodado]],"")</f>
        <v/>
      </c>
    </row>
    <row r="1783" spans="1:28" hidden="1">
      <c r="A1783" s="30" t="s">
        <v>2154</v>
      </c>
      <c r="B1783" s="30" t="s">
        <v>1313</v>
      </c>
      <c r="C1783" s="30" t="s">
        <v>1197</v>
      </c>
      <c r="D1783" s="53">
        <v>45632</v>
      </c>
      <c r="F1783" s="7" t="s">
        <v>335</v>
      </c>
      <c r="G1783" s="1" t="s">
        <v>58</v>
      </c>
      <c r="H1783" s="1" t="s">
        <v>1268</v>
      </c>
      <c r="I1783" s="351" t="s">
        <v>83</v>
      </c>
      <c r="J1783" s="162">
        <v>1</v>
      </c>
      <c r="K1783" s="1">
        <v>16</v>
      </c>
      <c r="L1783" s="1" t="s">
        <v>22</v>
      </c>
      <c r="M1783" s="1" t="s">
        <v>60</v>
      </c>
      <c r="N1783" s="1" t="s">
        <v>1235</v>
      </c>
      <c r="O1783" s="1" t="s">
        <v>1236</v>
      </c>
      <c r="P1783" s="1" t="s">
        <v>69</v>
      </c>
      <c r="Q1783" s="1" t="s">
        <v>1008</v>
      </c>
      <c r="R1783" s="24" t="s">
        <v>1523</v>
      </c>
      <c r="S1783" s="45">
        <v>106243</v>
      </c>
      <c r="V1783" s="165" t="str">
        <f>IFERROR(IF(U1783-T1783 &lt;= 0, "", U1783-T1783), "")</f>
        <v/>
      </c>
      <c r="W1783" s="162" t="s">
        <v>333</v>
      </c>
      <c r="X1783" s="1" t="s">
        <v>155</v>
      </c>
      <c r="Y1783" s="162">
        <v>3091</v>
      </c>
      <c r="Z1783" s="269">
        <v>547.65</v>
      </c>
      <c r="AA1783" s="169">
        <f>Tabela13[[#This Row],[VALOR/UN]]*Tabela13[[#This Row],[QUAN]]</f>
        <v>547.65</v>
      </c>
      <c r="AB1783" s="251" t="str">
        <f>IFERROR(Tabela13[[#This Row],[TOTAL]]/Tabela13[[#This Row],[Km Rodado]],"")</f>
        <v/>
      </c>
    </row>
    <row r="1784" spans="1:28" hidden="1">
      <c r="A1784" s="30">
        <v>2401</v>
      </c>
      <c r="B1784" s="30" t="s">
        <v>1313</v>
      </c>
      <c r="C1784" s="30" t="s">
        <v>1197</v>
      </c>
      <c r="D1784" s="53">
        <v>45632</v>
      </c>
      <c r="F1784" s="7" t="s">
        <v>335</v>
      </c>
      <c r="G1784" s="1" t="s">
        <v>58</v>
      </c>
      <c r="H1784" s="1" t="s">
        <v>1268</v>
      </c>
      <c r="I1784" s="351" t="s">
        <v>83</v>
      </c>
      <c r="J1784" s="162">
        <v>1</v>
      </c>
      <c r="K1784" s="1">
        <v>16</v>
      </c>
      <c r="L1784" s="1" t="s">
        <v>22</v>
      </c>
      <c r="M1784" s="1" t="s">
        <v>60</v>
      </c>
      <c r="N1784" s="1" t="s">
        <v>1235</v>
      </c>
      <c r="O1784" s="1" t="s">
        <v>1236</v>
      </c>
      <c r="P1784" s="1" t="s">
        <v>69</v>
      </c>
      <c r="Q1784" s="1" t="s">
        <v>1008</v>
      </c>
      <c r="R1784" s="24" t="s">
        <v>1523</v>
      </c>
      <c r="S1784" s="45">
        <v>106243</v>
      </c>
      <c r="V1784" s="165" t="str">
        <f>IFERROR(IF(U1784-T1784 &lt;= 0, "", U1784-T1784), "")</f>
        <v/>
      </c>
      <c r="W1784" s="162" t="s">
        <v>333</v>
      </c>
      <c r="X1784" s="1" t="s">
        <v>155</v>
      </c>
      <c r="Y1784" s="162">
        <v>3091</v>
      </c>
      <c r="Z1784" s="269">
        <v>547.65</v>
      </c>
      <c r="AA1784" s="169">
        <f>Tabela13[[#This Row],[VALOR/UN]]*Tabela13[[#This Row],[QUAN]]</f>
        <v>547.65</v>
      </c>
      <c r="AB1784" s="251" t="str">
        <f>IFERROR(Tabela13[[#This Row],[TOTAL]]/Tabela13[[#This Row],[Km Rodado]],"")</f>
        <v/>
      </c>
    </row>
    <row r="1785" spans="1:28" hidden="1">
      <c r="A1785" s="30">
        <v>2402</v>
      </c>
      <c r="B1785" s="30" t="s">
        <v>1313</v>
      </c>
      <c r="C1785" s="30" t="s">
        <v>1197</v>
      </c>
      <c r="D1785" s="53">
        <v>45632</v>
      </c>
      <c r="F1785" s="7" t="s">
        <v>335</v>
      </c>
      <c r="G1785" s="1" t="s">
        <v>58</v>
      </c>
      <c r="H1785" s="1" t="s">
        <v>1268</v>
      </c>
      <c r="I1785" s="351" t="s">
        <v>83</v>
      </c>
      <c r="J1785" s="162">
        <v>1</v>
      </c>
      <c r="K1785" s="1">
        <v>16</v>
      </c>
      <c r="L1785" s="1" t="s">
        <v>24</v>
      </c>
      <c r="M1785" s="1" t="s">
        <v>60</v>
      </c>
      <c r="N1785" s="1" t="s">
        <v>1235</v>
      </c>
      <c r="O1785" s="1" t="s">
        <v>1236</v>
      </c>
      <c r="P1785" s="1" t="s">
        <v>69</v>
      </c>
      <c r="Q1785" s="1" t="s">
        <v>1008</v>
      </c>
      <c r="R1785" s="24" t="s">
        <v>1523</v>
      </c>
      <c r="S1785" s="45">
        <v>106243</v>
      </c>
      <c r="V1785" s="165" t="str">
        <f>IFERROR(IF(U1785-T1785 &lt;= 0, "", U1785-T1785), "")</f>
        <v/>
      </c>
      <c r="W1785" s="162" t="s">
        <v>333</v>
      </c>
      <c r="X1785" s="1" t="s">
        <v>155</v>
      </c>
      <c r="Y1785" s="162">
        <v>3091</v>
      </c>
      <c r="Z1785" s="269">
        <v>547.65</v>
      </c>
      <c r="AA1785" s="169">
        <f>Tabela13[[#This Row],[VALOR/UN]]*Tabela13[[#This Row],[QUAN]]</f>
        <v>547.65</v>
      </c>
      <c r="AB1785" s="251" t="str">
        <f>IFERROR(Tabela13[[#This Row],[TOTAL]]/Tabela13[[#This Row],[Km Rodado]],"")</f>
        <v/>
      </c>
    </row>
    <row r="1786" spans="1:28" hidden="1">
      <c r="A1786" s="30">
        <v>2403</v>
      </c>
      <c r="B1786" s="30" t="s">
        <v>1313</v>
      </c>
      <c r="C1786" s="30" t="s">
        <v>1197</v>
      </c>
      <c r="D1786" s="53">
        <v>45632</v>
      </c>
      <c r="F1786" s="7" t="s">
        <v>335</v>
      </c>
      <c r="G1786" s="1" t="s">
        <v>58</v>
      </c>
      <c r="H1786" s="1" t="s">
        <v>1268</v>
      </c>
      <c r="I1786" s="351" t="s">
        <v>83</v>
      </c>
      <c r="J1786" s="162">
        <v>1</v>
      </c>
      <c r="K1786" s="1">
        <v>16</v>
      </c>
      <c r="L1786" s="1" t="s">
        <v>24</v>
      </c>
      <c r="M1786" s="1" t="s">
        <v>60</v>
      </c>
      <c r="N1786" s="1" t="s">
        <v>1235</v>
      </c>
      <c r="O1786" s="1" t="s">
        <v>1236</v>
      </c>
      <c r="P1786" s="1" t="s">
        <v>69</v>
      </c>
      <c r="Q1786" s="1" t="s">
        <v>1008</v>
      </c>
      <c r="R1786" s="24" t="s">
        <v>1523</v>
      </c>
      <c r="S1786" s="45">
        <v>106243</v>
      </c>
      <c r="V1786" s="165" t="str">
        <f>IFERROR(IF(U1786-T1786 &lt;= 0, "", U1786-T1786), "")</f>
        <v/>
      </c>
      <c r="W1786" s="162" t="s">
        <v>333</v>
      </c>
      <c r="X1786" s="1" t="s">
        <v>155</v>
      </c>
      <c r="Y1786" s="162">
        <v>3091</v>
      </c>
      <c r="Z1786" s="269">
        <v>547.65</v>
      </c>
      <c r="AA1786" s="169">
        <f>Tabela13[[#This Row],[VALOR/UN]]*Tabela13[[#This Row],[QUAN]]</f>
        <v>547.65</v>
      </c>
      <c r="AB1786" s="251" t="str">
        <f>IFERROR(Tabela13[[#This Row],[TOTAL]]/Tabela13[[#This Row],[Km Rodado]],"")</f>
        <v/>
      </c>
    </row>
    <row r="1787" spans="1:28" hidden="1">
      <c r="A1787" s="30" t="s">
        <v>2155</v>
      </c>
      <c r="B1787" s="30" t="s">
        <v>1313</v>
      </c>
      <c r="C1787" s="30" t="s">
        <v>1197</v>
      </c>
      <c r="D1787" s="53">
        <v>45632</v>
      </c>
      <c r="F1787" s="7" t="s">
        <v>335</v>
      </c>
      <c r="G1787" s="1" t="s">
        <v>58</v>
      </c>
      <c r="H1787" s="1" t="s">
        <v>14</v>
      </c>
      <c r="I1787" s="351" t="s">
        <v>1740</v>
      </c>
      <c r="J1787" s="162">
        <v>1</v>
      </c>
      <c r="K1787" s="1">
        <v>16</v>
      </c>
      <c r="L1787" s="1" t="s">
        <v>22</v>
      </c>
      <c r="M1787" s="1" t="s">
        <v>60</v>
      </c>
      <c r="N1787" s="1" t="s">
        <v>1235</v>
      </c>
      <c r="O1787" s="1" t="s">
        <v>1236</v>
      </c>
      <c r="P1787" s="1" t="s">
        <v>1228</v>
      </c>
      <c r="Q1787" s="1" t="s">
        <v>1008</v>
      </c>
      <c r="R1787" s="24" t="s">
        <v>1285</v>
      </c>
      <c r="S1787" s="45">
        <v>27416</v>
      </c>
      <c r="V1787" s="165" t="str">
        <f>IFERROR(IF(U1787-T1787 &lt;= 0, "", U1787-T1787), "")</f>
        <v/>
      </c>
      <c r="W1787" s="162" t="s">
        <v>333</v>
      </c>
      <c r="X1787" s="1" t="s">
        <v>155</v>
      </c>
      <c r="Y1787" s="162">
        <v>3091</v>
      </c>
      <c r="Z1787" s="269">
        <v>547.65</v>
      </c>
      <c r="AA1787" s="169">
        <f>Tabela13[[#This Row],[VALOR/UN]]*Tabela13[[#This Row],[QUAN]]</f>
        <v>547.65</v>
      </c>
      <c r="AB1787" s="251" t="str">
        <f>IFERROR(Tabela13[[#This Row],[TOTAL]]/Tabela13[[#This Row],[Km Rodado]],"")</f>
        <v/>
      </c>
    </row>
    <row r="1788" spans="1:28" hidden="1">
      <c r="A1788" s="30" t="s">
        <v>2156</v>
      </c>
      <c r="B1788" s="30" t="s">
        <v>1313</v>
      </c>
      <c r="C1788" s="30" t="s">
        <v>1197</v>
      </c>
      <c r="D1788" s="53">
        <v>45632</v>
      </c>
      <c r="F1788" s="7" t="s">
        <v>335</v>
      </c>
      <c r="G1788" s="1" t="s">
        <v>58</v>
      </c>
      <c r="H1788" s="1" t="s">
        <v>14</v>
      </c>
      <c r="I1788" s="351" t="s">
        <v>1740</v>
      </c>
      <c r="J1788" s="162">
        <v>1</v>
      </c>
      <c r="K1788" s="1">
        <v>16</v>
      </c>
      <c r="L1788" s="1" t="s">
        <v>22</v>
      </c>
      <c r="M1788" s="1" t="s">
        <v>60</v>
      </c>
      <c r="N1788" s="1" t="s">
        <v>1235</v>
      </c>
      <c r="O1788" s="1" t="s">
        <v>1236</v>
      </c>
      <c r="P1788" s="1" t="s">
        <v>1228</v>
      </c>
      <c r="Q1788" s="1" t="s">
        <v>1008</v>
      </c>
      <c r="R1788" s="24" t="s">
        <v>1285</v>
      </c>
      <c r="S1788" s="45">
        <v>27416</v>
      </c>
      <c r="V1788" s="165" t="str">
        <f>IFERROR(IF(U1788-T1788 &lt;= 0, "", U1788-T1788), "")</f>
        <v/>
      </c>
      <c r="W1788" s="162" t="s">
        <v>333</v>
      </c>
      <c r="X1788" s="1" t="s">
        <v>155</v>
      </c>
      <c r="Y1788" s="162">
        <v>3091</v>
      </c>
      <c r="Z1788" s="269">
        <v>547.65</v>
      </c>
      <c r="AA1788" s="169">
        <f>Tabela13[[#This Row],[VALOR/UN]]*Tabela13[[#This Row],[QUAN]]</f>
        <v>547.65</v>
      </c>
      <c r="AB1788" s="251" t="str">
        <f>IFERROR(Tabela13[[#This Row],[TOTAL]]/Tabela13[[#This Row],[Km Rodado]],"")</f>
        <v/>
      </c>
    </row>
    <row r="1789" spans="1:28" hidden="1">
      <c r="A1789" s="30" t="s">
        <v>2157</v>
      </c>
      <c r="B1789" s="30" t="s">
        <v>1313</v>
      </c>
      <c r="C1789" s="30" t="s">
        <v>1197</v>
      </c>
      <c r="D1789" s="53">
        <v>45632</v>
      </c>
      <c r="F1789" s="7" t="s">
        <v>335</v>
      </c>
      <c r="G1789" s="1" t="s">
        <v>58</v>
      </c>
      <c r="H1789" s="1" t="s">
        <v>14</v>
      </c>
      <c r="I1789" s="351" t="s">
        <v>1740</v>
      </c>
      <c r="J1789" s="162">
        <v>1</v>
      </c>
      <c r="K1789" s="1">
        <v>16</v>
      </c>
      <c r="L1789" s="1" t="s">
        <v>22</v>
      </c>
      <c r="M1789" s="1" t="s">
        <v>60</v>
      </c>
      <c r="N1789" s="1" t="s">
        <v>1235</v>
      </c>
      <c r="O1789" s="1" t="s">
        <v>1236</v>
      </c>
      <c r="P1789" s="1" t="s">
        <v>1228</v>
      </c>
      <c r="Q1789" s="1" t="s">
        <v>1008</v>
      </c>
      <c r="R1789" s="24" t="s">
        <v>1285</v>
      </c>
      <c r="S1789" s="45">
        <v>27416</v>
      </c>
      <c r="V1789" s="165" t="str">
        <f>IFERROR(IF(U1789-T1789 &lt;= 0, "", U1789-T1789), "")</f>
        <v/>
      </c>
      <c r="W1789" s="162" t="s">
        <v>333</v>
      </c>
      <c r="X1789" s="1" t="s">
        <v>155</v>
      </c>
      <c r="Y1789" s="162">
        <v>3091</v>
      </c>
      <c r="Z1789" s="269">
        <v>547.65</v>
      </c>
      <c r="AA1789" s="169">
        <f>Tabela13[[#This Row],[VALOR/UN]]*Tabela13[[#This Row],[QUAN]]</f>
        <v>547.65</v>
      </c>
      <c r="AB1789" s="251" t="str">
        <f>IFERROR(Tabela13[[#This Row],[TOTAL]]/Tabela13[[#This Row],[Km Rodado]],"")</f>
        <v/>
      </c>
    </row>
    <row r="1790" spans="1:28" hidden="1">
      <c r="A1790" s="30" t="s">
        <v>2158</v>
      </c>
      <c r="B1790" s="30" t="s">
        <v>1313</v>
      </c>
      <c r="C1790" s="30" t="s">
        <v>1197</v>
      </c>
      <c r="D1790" s="53">
        <v>45632</v>
      </c>
      <c r="F1790" s="7" t="s">
        <v>335</v>
      </c>
      <c r="G1790" s="1" t="s">
        <v>58</v>
      </c>
      <c r="H1790" s="1" t="s">
        <v>14</v>
      </c>
      <c r="I1790" s="351" t="s">
        <v>1740</v>
      </c>
      <c r="J1790" s="162">
        <v>1</v>
      </c>
      <c r="K1790" s="1">
        <v>16</v>
      </c>
      <c r="L1790" s="1" t="s">
        <v>22</v>
      </c>
      <c r="M1790" s="1" t="s">
        <v>60</v>
      </c>
      <c r="N1790" s="1" t="s">
        <v>1235</v>
      </c>
      <c r="O1790" s="1" t="s">
        <v>1236</v>
      </c>
      <c r="P1790" s="1" t="s">
        <v>1228</v>
      </c>
      <c r="Q1790" s="1" t="s">
        <v>1008</v>
      </c>
      <c r="R1790" s="24" t="s">
        <v>1285</v>
      </c>
      <c r="S1790" s="45">
        <v>27416</v>
      </c>
      <c r="V1790" s="165" t="str">
        <f>IFERROR(IF(U1790-T1790 &lt;= 0, "", U1790-T1790), "")</f>
        <v/>
      </c>
      <c r="W1790" s="162" t="s">
        <v>333</v>
      </c>
      <c r="X1790" s="1" t="s">
        <v>155</v>
      </c>
      <c r="Y1790" s="162">
        <v>3091</v>
      </c>
      <c r="Z1790" s="269">
        <v>547.65</v>
      </c>
      <c r="AA1790" s="169">
        <f>Tabela13[[#This Row],[VALOR/UN]]*Tabela13[[#This Row],[QUAN]]</f>
        <v>547.65</v>
      </c>
      <c r="AB1790" s="251" t="str">
        <f>IFERROR(Tabela13[[#This Row],[TOTAL]]/Tabela13[[#This Row],[Km Rodado]],"")</f>
        <v/>
      </c>
    </row>
    <row r="1791" spans="1:28" hidden="1">
      <c r="A1791" s="30">
        <v>2387</v>
      </c>
      <c r="B1791" s="30" t="s">
        <v>1226</v>
      </c>
      <c r="C1791" s="30" t="s">
        <v>1197</v>
      </c>
      <c r="D1791" s="53">
        <v>45632</v>
      </c>
      <c r="F1791" s="7" t="s">
        <v>335</v>
      </c>
      <c r="G1791" s="1" t="s">
        <v>58</v>
      </c>
      <c r="H1791" s="1" t="s">
        <v>12</v>
      </c>
      <c r="I1791" s="351" t="s">
        <v>99</v>
      </c>
      <c r="J1791" s="162">
        <v>1</v>
      </c>
      <c r="K1791" s="1">
        <v>14</v>
      </c>
      <c r="L1791" s="1" t="s">
        <v>22</v>
      </c>
      <c r="M1791" s="1" t="s">
        <v>84</v>
      </c>
      <c r="N1791" s="1" t="s">
        <v>153</v>
      </c>
      <c r="O1791" s="1" t="s">
        <v>154</v>
      </c>
      <c r="P1791" s="1" t="s">
        <v>69</v>
      </c>
      <c r="Q1791" s="1" t="s">
        <v>87</v>
      </c>
      <c r="R1791" s="158" t="s">
        <v>2159</v>
      </c>
      <c r="S1791" s="45">
        <v>101618</v>
      </c>
      <c r="V1791" s="165" t="str">
        <f>IFERROR(IF(U1791-T1791 &lt;= 0, "", U1791-T1791), "")</f>
        <v/>
      </c>
      <c r="W1791" s="162" t="s">
        <v>333</v>
      </c>
      <c r="X1791" s="1" t="s">
        <v>155</v>
      </c>
      <c r="Y1791" s="162">
        <v>2935</v>
      </c>
      <c r="Z1791" s="269">
        <v>289.49</v>
      </c>
      <c r="AA1791" s="169">
        <f>Tabela13[[#This Row],[VALOR/UN]]*Tabela13[[#This Row],[QUAN]]</f>
        <v>289.49</v>
      </c>
      <c r="AB1791" s="251" t="str">
        <f>IFERROR(Tabela13[[#This Row],[TOTAL]]/Tabela13[[#This Row],[Km Rodado]],"")</f>
        <v/>
      </c>
    </row>
    <row r="1792" spans="1:28" hidden="1">
      <c r="A1792" s="30">
        <v>1953</v>
      </c>
      <c r="B1792" s="30" t="s">
        <v>1747</v>
      </c>
      <c r="C1792" s="30" t="s">
        <v>1197</v>
      </c>
      <c r="D1792" s="53">
        <v>45632</v>
      </c>
      <c r="F1792" s="7" t="s">
        <v>335</v>
      </c>
      <c r="G1792" s="1" t="s">
        <v>58</v>
      </c>
      <c r="H1792" s="1" t="s">
        <v>12</v>
      </c>
      <c r="I1792" s="351" t="s">
        <v>99</v>
      </c>
      <c r="J1792" s="162">
        <v>1</v>
      </c>
      <c r="K1792" s="1">
        <v>14</v>
      </c>
      <c r="L1792" s="1" t="s">
        <v>22</v>
      </c>
      <c r="M1792" s="1" t="s">
        <v>84</v>
      </c>
      <c r="N1792" s="1" t="s">
        <v>153</v>
      </c>
      <c r="O1792" s="1" t="s">
        <v>154</v>
      </c>
      <c r="P1792" s="1" t="s">
        <v>69</v>
      </c>
      <c r="Q1792" s="1" t="s">
        <v>87</v>
      </c>
      <c r="R1792" s="158" t="s">
        <v>2159</v>
      </c>
      <c r="S1792" s="45">
        <v>101618</v>
      </c>
      <c r="V1792" s="165" t="str">
        <f>IFERROR(IF(U1792-T1792 &lt;= 0, "", U1792-T1792), "")</f>
        <v/>
      </c>
      <c r="W1792" s="162" t="s">
        <v>333</v>
      </c>
      <c r="X1792" s="1" t="s">
        <v>155</v>
      </c>
      <c r="Y1792" s="162">
        <v>2935</v>
      </c>
      <c r="Z1792" s="269">
        <v>289.49</v>
      </c>
      <c r="AA1792" s="169">
        <f>Tabela13[[#This Row],[VALOR/UN]]*Tabela13[[#This Row],[QUAN]]</f>
        <v>289.49</v>
      </c>
      <c r="AB1792" s="251" t="str">
        <f>IFERROR(Tabela13[[#This Row],[TOTAL]]/Tabela13[[#This Row],[Km Rodado]],"")</f>
        <v/>
      </c>
    </row>
    <row r="1793" spans="1:28" hidden="1">
      <c r="A1793" s="30" t="s">
        <v>2160</v>
      </c>
      <c r="B1793" s="30" t="s">
        <v>1677</v>
      </c>
      <c r="C1793" s="30" t="s">
        <v>1197</v>
      </c>
      <c r="D1793" s="53">
        <v>45632</v>
      </c>
      <c r="F1793" s="7" t="s">
        <v>335</v>
      </c>
      <c r="G1793" s="1" t="s">
        <v>58</v>
      </c>
      <c r="H1793" s="1" t="s">
        <v>1268</v>
      </c>
      <c r="I1793" s="351" t="s">
        <v>66</v>
      </c>
      <c r="J1793" s="162">
        <v>1</v>
      </c>
      <c r="K1793" s="1">
        <v>15</v>
      </c>
      <c r="L1793" s="1" t="s">
        <v>22</v>
      </c>
      <c r="M1793" s="1" t="s">
        <v>75</v>
      </c>
      <c r="N1793" s="153" t="s">
        <v>1881</v>
      </c>
      <c r="O1793" s="1" t="s">
        <v>2008</v>
      </c>
      <c r="P1793" s="1" t="s">
        <v>69</v>
      </c>
      <c r="Q1793" s="1" t="s">
        <v>77</v>
      </c>
      <c r="R1793" s="158" t="s">
        <v>439</v>
      </c>
      <c r="S1793" s="45">
        <v>190495</v>
      </c>
      <c r="V1793" s="165" t="str">
        <f>IFERROR(IF(U1793-T1793 &lt;= 0, "", U1793-T1793), "")</f>
        <v/>
      </c>
      <c r="W1793" s="162" t="s">
        <v>333</v>
      </c>
      <c r="X1793" s="1" t="s">
        <v>1968</v>
      </c>
      <c r="Y1793" s="162">
        <v>16096</v>
      </c>
      <c r="Z1793" s="269">
        <v>265.60000000000002</v>
      </c>
      <c r="AA1793" s="169">
        <f>Tabela13[[#This Row],[VALOR/UN]]*Tabela13[[#This Row],[QUAN]]</f>
        <v>265.60000000000002</v>
      </c>
      <c r="AB1793" s="251" t="str">
        <f>IFERROR(Tabela13[[#This Row],[TOTAL]]/Tabela13[[#This Row],[Km Rodado]],"")</f>
        <v/>
      </c>
    </row>
    <row r="1794" spans="1:28" hidden="1">
      <c r="A1794" s="30">
        <v>2393</v>
      </c>
      <c r="B1794" s="30" t="s">
        <v>1747</v>
      </c>
      <c r="C1794" s="30" t="s">
        <v>1197</v>
      </c>
      <c r="D1794" s="53">
        <v>45632</v>
      </c>
      <c r="F1794" s="7" t="s">
        <v>335</v>
      </c>
      <c r="G1794" s="1" t="s">
        <v>58</v>
      </c>
      <c r="H1794" s="1" t="s">
        <v>1268</v>
      </c>
      <c r="I1794" s="351" t="s">
        <v>66</v>
      </c>
      <c r="J1794" s="162">
        <v>1</v>
      </c>
      <c r="K1794" s="1">
        <v>15</v>
      </c>
      <c r="L1794" s="1" t="s">
        <v>22</v>
      </c>
      <c r="M1794" s="1" t="s">
        <v>75</v>
      </c>
      <c r="N1794" s="153" t="s">
        <v>1881</v>
      </c>
      <c r="O1794" s="1" t="s">
        <v>2008</v>
      </c>
      <c r="P1794" s="1" t="s">
        <v>69</v>
      </c>
      <c r="Q1794" s="1" t="s">
        <v>77</v>
      </c>
      <c r="R1794" s="158" t="s">
        <v>439</v>
      </c>
      <c r="S1794" s="45">
        <v>190495</v>
      </c>
      <c r="V1794" s="165" t="str">
        <f>IFERROR(IF(U1794-T1794 &lt;= 0, "", U1794-T1794), "")</f>
        <v/>
      </c>
      <c r="W1794" s="162" t="s">
        <v>333</v>
      </c>
      <c r="X1794" s="1" t="s">
        <v>1968</v>
      </c>
      <c r="Y1794" s="162">
        <v>16096</v>
      </c>
      <c r="Z1794" s="269">
        <v>265.60000000000002</v>
      </c>
      <c r="AA1794" s="169">
        <f>Tabela13[[#This Row],[VALOR/UN]]*Tabela13[[#This Row],[QUAN]]</f>
        <v>265.60000000000002</v>
      </c>
      <c r="AB1794" s="251" t="str">
        <f>IFERROR(Tabela13[[#This Row],[TOTAL]]/Tabela13[[#This Row],[Km Rodado]],"")</f>
        <v/>
      </c>
    </row>
    <row r="1795" spans="1:28" hidden="1">
      <c r="A1795" s="30">
        <v>2394</v>
      </c>
      <c r="B1795" s="30" t="s">
        <v>1873</v>
      </c>
      <c r="C1795" s="30" t="s">
        <v>1197</v>
      </c>
      <c r="D1795" s="53">
        <v>45632</v>
      </c>
      <c r="F1795" s="7" t="s">
        <v>335</v>
      </c>
      <c r="G1795" s="1" t="s">
        <v>58</v>
      </c>
      <c r="H1795" s="1" t="s">
        <v>1268</v>
      </c>
      <c r="I1795" s="351" t="s">
        <v>66</v>
      </c>
      <c r="J1795" s="162">
        <v>1</v>
      </c>
      <c r="K1795" s="1">
        <v>15</v>
      </c>
      <c r="L1795" s="1" t="s">
        <v>24</v>
      </c>
      <c r="M1795" s="1" t="s">
        <v>75</v>
      </c>
      <c r="N1795" s="153" t="s">
        <v>1881</v>
      </c>
      <c r="O1795" s="1" t="s">
        <v>2008</v>
      </c>
      <c r="P1795" s="1" t="s">
        <v>69</v>
      </c>
      <c r="Q1795" s="1" t="s">
        <v>77</v>
      </c>
      <c r="R1795" s="158" t="s">
        <v>439</v>
      </c>
      <c r="S1795" s="45">
        <v>190495</v>
      </c>
      <c r="V1795" s="165" t="str">
        <f>IFERROR(IF(U1795-T1795 &lt;= 0, "", U1795-T1795), "")</f>
        <v/>
      </c>
      <c r="W1795" s="162" t="s">
        <v>333</v>
      </c>
      <c r="X1795" s="1" t="s">
        <v>1968</v>
      </c>
      <c r="Y1795" s="162">
        <v>16505</v>
      </c>
      <c r="Z1795" s="269">
        <v>265.60000000000002</v>
      </c>
      <c r="AA1795" s="169">
        <f>Tabela13[[#This Row],[VALOR/UN]]*Tabela13[[#This Row],[QUAN]]</f>
        <v>265.60000000000002</v>
      </c>
      <c r="AB1795" s="251" t="str">
        <f>IFERROR(Tabela13[[#This Row],[TOTAL]]/Tabela13[[#This Row],[Km Rodado]],"")</f>
        <v/>
      </c>
    </row>
    <row r="1796" spans="1:28" hidden="1">
      <c r="A1796" s="30">
        <v>2395</v>
      </c>
      <c r="B1796" s="30" t="s">
        <v>1747</v>
      </c>
      <c r="C1796" s="30" t="s">
        <v>1197</v>
      </c>
      <c r="D1796" s="53">
        <v>45632</v>
      </c>
      <c r="F1796" s="7" t="s">
        <v>335</v>
      </c>
      <c r="G1796" s="1" t="s">
        <v>58</v>
      </c>
      <c r="H1796" s="1" t="s">
        <v>1268</v>
      </c>
      <c r="I1796" s="351" t="s">
        <v>66</v>
      </c>
      <c r="J1796" s="162">
        <v>1</v>
      </c>
      <c r="K1796" s="1">
        <v>15</v>
      </c>
      <c r="L1796" s="1" t="s">
        <v>24</v>
      </c>
      <c r="M1796" s="1" t="s">
        <v>75</v>
      </c>
      <c r="N1796" s="153" t="s">
        <v>1881</v>
      </c>
      <c r="O1796" s="1" t="s">
        <v>2008</v>
      </c>
      <c r="P1796" s="1" t="s">
        <v>69</v>
      </c>
      <c r="Q1796" s="1" t="s">
        <v>77</v>
      </c>
      <c r="R1796" s="158" t="s">
        <v>439</v>
      </c>
      <c r="S1796" s="45">
        <v>190495</v>
      </c>
      <c r="V1796" s="165" t="str">
        <f>IFERROR(IF(U1796-T1796 &lt;= 0, "", U1796-T1796), "")</f>
        <v/>
      </c>
      <c r="W1796" s="162" t="s">
        <v>333</v>
      </c>
      <c r="X1796" s="1" t="s">
        <v>1968</v>
      </c>
      <c r="Y1796" s="162">
        <v>16505</v>
      </c>
      <c r="Z1796" s="269">
        <v>265.60000000000002</v>
      </c>
      <c r="AA1796" s="169">
        <f>Tabela13[[#This Row],[VALOR/UN]]*Tabela13[[#This Row],[QUAN]]</f>
        <v>265.60000000000002</v>
      </c>
      <c r="AB1796" s="251" t="str">
        <f>IFERROR(Tabela13[[#This Row],[TOTAL]]/Tabela13[[#This Row],[Km Rodado]],"")</f>
        <v/>
      </c>
    </row>
    <row r="1797" spans="1:28" hidden="1">
      <c r="A1797" s="30">
        <v>2388</v>
      </c>
      <c r="B1797" s="30" t="s">
        <v>1873</v>
      </c>
      <c r="C1797" s="30" t="s">
        <v>1197</v>
      </c>
      <c r="D1797" s="53">
        <v>45632</v>
      </c>
      <c r="F1797" s="7" t="s">
        <v>335</v>
      </c>
      <c r="G1797" s="1" t="s">
        <v>58</v>
      </c>
      <c r="H1797" s="1" t="s">
        <v>1268</v>
      </c>
      <c r="I1797" s="351" t="s">
        <v>96</v>
      </c>
      <c r="J1797" s="162">
        <v>1</v>
      </c>
      <c r="K1797" s="1">
        <v>15</v>
      </c>
      <c r="L1797" s="1" t="s">
        <v>22</v>
      </c>
      <c r="M1797" s="1" t="s">
        <v>75</v>
      </c>
      <c r="N1797" s="153" t="s">
        <v>1881</v>
      </c>
      <c r="O1797" s="1" t="s">
        <v>2008</v>
      </c>
      <c r="P1797" s="1" t="s">
        <v>1228</v>
      </c>
      <c r="Q1797" s="1" t="s">
        <v>77</v>
      </c>
      <c r="R1797" s="24" t="s">
        <v>572</v>
      </c>
      <c r="S1797" s="45">
        <v>118509</v>
      </c>
      <c r="V1797" s="165" t="str">
        <f>IFERROR(IF(U1797-T1797 &lt;= 0, "", U1797-T1797), "")</f>
        <v/>
      </c>
      <c r="W1797" s="162" t="s">
        <v>333</v>
      </c>
      <c r="X1797" s="1" t="s">
        <v>1968</v>
      </c>
      <c r="Y1797" s="162">
        <v>16096</v>
      </c>
      <c r="Z1797" s="269">
        <v>265.60000000000002</v>
      </c>
      <c r="AA1797" s="169">
        <f>Tabela13[[#This Row],[VALOR/UN]]*Tabela13[[#This Row],[QUAN]]</f>
        <v>265.60000000000002</v>
      </c>
      <c r="AB1797" s="251" t="str">
        <f>IFERROR(Tabela13[[#This Row],[TOTAL]]/Tabela13[[#This Row],[Km Rodado]],"")</f>
        <v/>
      </c>
    </row>
    <row r="1798" spans="1:28" hidden="1">
      <c r="A1798" s="30">
        <v>2389</v>
      </c>
      <c r="B1798" s="30" t="s">
        <v>1894</v>
      </c>
      <c r="C1798" s="30" t="s">
        <v>1197</v>
      </c>
      <c r="D1798" s="53">
        <v>45632</v>
      </c>
      <c r="F1798" s="7" t="s">
        <v>335</v>
      </c>
      <c r="G1798" s="1" t="s">
        <v>58</v>
      </c>
      <c r="H1798" s="1" t="s">
        <v>1268</v>
      </c>
      <c r="I1798" s="351" t="s">
        <v>96</v>
      </c>
      <c r="J1798" s="162">
        <v>1</v>
      </c>
      <c r="K1798" s="1">
        <v>15</v>
      </c>
      <c r="L1798" s="1" t="s">
        <v>22</v>
      </c>
      <c r="M1798" s="1" t="s">
        <v>75</v>
      </c>
      <c r="N1798" s="153" t="s">
        <v>1881</v>
      </c>
      <c r="O1798" s="1" t="s">
        <v>2008</v>
      </c>
      <c r="P1798" s="1" t="s">
        <v>1228</v>
      </c>
      <c r="Q1798" s="1" t="s">
        <v>77</v>
      </c>
      <c r="R1798" s="24" t="s">
        <v>572</v>
      </c>
      <c r="S1798" s="45">
        <v>118509</v>
      </c>
      <c r="V1798" s="165" t="str">
        <f>IFERROR(IF(U1798-T1798 &lt;= 0, "", U1798-T1798), "")</f>
        <v/>
      </c>
      <c r="W1798" s="162" t="s">
        <v>333</v>
      </c>
      <c r="X1798" s="1" t="s">
        <v>1968</v>
      </c>
      <c r="Y1798" s="162">
        <v>16096</v>
      </c>
      <c r="Z1798" s="269">
        <v>265.60000000000002</v>
      </c>
      <c r="AA1798" s="169">
        <f>Tabela13[[#This Row],[VALOR/UN]]*Tabela13[[#This Row],[QUAN]]</f>
        <v>265.60000000000002</v>
      </c>
      <c r="AB1798" s="251" t="str">
        <f>IFERROR(Tabela13[[#This Row],[TOTAL]]/Tabela13[[#This Row],[Km Rodado]],"")</f>
        <v/>
      </c>
    </row>
    <row r="1799" spans="1:28" hidden="1">
      <c r="A1799" s="30">
        <v>2390</v>
      </c>
      <c r="B1799" s="30" t="s">
        <v>1894</v>
      </c>
      <c r="C1799" s="30" t="s">
        <v>1197</v>
      </c>
      <c r="D1799" s="53">
        <v>45632</v>
      </c>
      <c r="F1799" s="7" t="s">
        <v>335</v>
      </c>
      <c r="G1799" s="1" t="s">
        <v>58</v>
      </c>
      <c r="H1799" s="1" t="s">
        <v>1268</v>
      </c>
      <c r="I1799" s="351" t="s">
        <v>96</v>
      </c>
      <c r="J1799" s="162">
        <v>1</v>
      </c>
      <c r="K1799" s="1">
        <v>15</v>
      </c>
      <c r="L1799" s="1" t="s">
        <v>24</v>
      </c>
      <c r="M1799" s="1" t="s">
        <v>75</v>
      </c>
      <c r="N1799" s="153" t="s">
        <v>1881</v>
      </c>
      <c r="O1799" s="1" t="s">
        <v>2008</v>
      </c>
      <c r="P1799" s="1" t="s">
        <v>1228</v>
      </c>
      <c r="Q1799" s="1" t="s">
        <v>77</v>
      </c>
      <c r="R1799" s="24" t="s">
        <v>572</v>
      </c>
      <c r="S1799" s="45">
        <v>118509</v>
      </c>
      <c r="V1799" s="165" t="str">
        <f>IFERROR(IF(U1799-T1799 &lt;= 0, "", U1799-T1799), "")</f>
        <v/>
      </c>
      <c r="W1799" s="162" t="s">
        <v>333</v>
      </c>
      <c r="X1799" s="1" t="s">
        <v>1968</v>
      </c>
      <c r="Y1799" s="162">
        <v>16096</v>
      </c>
      <c r="Z1799" s="269">
        <v>265.60000000000002</v>
      </c>
      <c r="AA1799" s="169">
        <f>Tabela13[[#This Row],[VALOR/UN]]*Tabela13[[#This Row],[QUAN]]</f>
        <v>265.60000000000002</v>
      </c>
      <c r="AB1799" s="251" t="str">
        <f>IFERROR(Tabela13[[#This Row],[TOTAL]]/Tabela13[[#This Row],[Km Rodado]],"")</f>
        <v/>
      </c>
    </row>
    <row r="1800" spans="1:28" hidden="1">
      <c r="A1800" s="30">
        <v>2391</v>
      </c>
      <c r="B1800" s="30" t="s">
        <v>1894</v>
      </c>
      <c r="C1800" s="30" t="s">
        <v>1197</v>
      </c>
      <c r="D1800" s="53">
        <v>45632</v>
      </c>
      <c r="F1800" s="7" t="s">
        <v>335</v>
      </c>
      <c r="G1800" s="1" t="s">
        <v>58</v>
      </c>
      <c r="H1800" s="1" t="s">
        <v>1268</v>
      </c>
      <c r="I1800" s="351" t="s">
        <v>96</v>
      </c>
      <c r="J1800" s="162">
        <v>1</v>
      </c>
      <c r="K1800" s="1">
        <v>15</v>
      </c>
      <c r="L1800" s="1" t="s">
        <v>24</v>
      </c>
      <c r="M1800" s="1" t="s">
        <v>75</v>
      </c>
      <c r="N1800" s="153" t="s">
        <v>1881</v>
      </c>
      <c r="O1800" s="1" t="s">
        <v>2008</v>
      </c>
      <c r="P1800" s="1" t="s">
        <v>1228</v>
      </c>
      <c r="Q1800" s="1" t="s">
        <v>77</v>
      </c>
      <c r="R1800" s="24" t="s">
        <v>572</v>
      </c>
      <c r="S1800" s="45">
        <v>118509</v>
      </c>
      <c r="V1800" s="165" t="str">
        <f>IFERROR(IF(U1800-T1800 &lt;= 0, "", U1800-T1800), "")</f>
        <v/>
      </c>
      <c r="W1800" s="162" t="s">
        <v>333</v>
      </c>
      <c r="X1800" s="1" t="s">
        <v>1968</v>
      </c>
      <c r="Y1800" s="162">
        <v>16096</v>
      </c>
      <c r="Z1800" s="269">
        <v>265.60000000000002</v>
      </c>
      <c r="AA1800" s="169">
        <f>Tabela13[[#This Row],[VALOR/UN]]*Tabela13[[#This Row],[QUAN]]</f>
        <v>265.60000000000002</v>
      </c>
      <c r="AB1800" s="251" t="str">
        <f>IFERROR(Tabela13[[#This Row],[TOTAL]]/Tabela13[[#This Row],[Km Rodado]],"")</f>
        <v/>
      </c>
    </row>
    <row r="1801" spans="1:28" hidden="1">
      <c r="A1801" s="30" t="s">
        <v>2161</v>
      </c>
      <c r="B1801" s="30"/>
      <c r="C1801" s="30" t="s">
        <v>1197</v>
      </c>
      <c r="D1801" s="53">
        <v>45632</v>
      </c>
      <c r="E1801" s="53">
        <v>45632</v>
      </c>
      <c r="F1801" s="7" t="s">
        <v>335</v>
      </c>
      <c r="G1801" s="1" t="s">
        <v>58</v>
      </c>
      <c r="H1801" s="1" t="s">
        <v>1268</v>
      </c>
      <c r="I1801" s="351" t="s">
        <v>80</v>
      </c>
      <c r="J1801" s="162">
        <v>1</v>
      </c>
      <c r="K1801" s="1" t="s">
        <v>39</v>
      </c>
      <c r="L1801" s="1" t="s">
        <v>594</v>
      </c>
      <c r="M1801" s="153" t="s">
        <v>595</v>
      </c>
      <c r="N1801" s="1" t="s">
        <v>684</v>
      </c>
      <c r="O1801" s="1" t="s">
        <v>1585</v>
      </c>
      <c r="P1801" s="1" t="s">
        <v>62</v>
      </c>
      <c r="Q1801" s="1" t="s">
        <v>1288</v>
      </c>
      <c r="R1801" s="24" t="s">
        <v>1456</v>
      </c>
      <c r="S1801" s="45">
        <v>160027</v>
      </c>
      <c r="T1801" s="45">
        <v>160027</v>
      </c>
      <c r="V1801" s="165" t="str">
        <f>IFERROR(IF(U1801-T1801 &lt;= 0, "", U1801-T1801), "")</f>
        <v/>
      </c>
      <c r="W1801" s="162" t="s">
        <v>333</v>
      </c>
      <c r="X1801" s="1" t="s">
        <v>2137</v>
      </c>
      <c r="Y1801" s="346" t="s">
        <v>2162</v>
      </c>
      <c r="Z1801" s="269">
        <v>570</v>
      </c>
      <c r="AA1801" s="169">
        <f>Tabela13[[#This Row],[VALOR/UN]]*Tabela13[[#This Row],[QUAN]]</f>
        <v>570</v>
      </c>
      <c r="AB1801" s="251" t="str">
        <f>IFERROR(Tabela13[[#This Row],[TOTAL]]/Tabela13[[#This Row],[Km Rodado]],"")</f>
        <v/>
      </c>
    </row>
    <row r="1802" spans="1:28" hidden="1">
      <c r="A1802" s="30" t="s">
        <v>1291</v>
      </c>
      <c r="B1802" s="30"/>
      <c r="C1802" s="30" t="s">
        <v>1197</v>
      </c>
      <c r="D1802" s="53">
        <v>45632</v>
      </c>
      <c r="E1802" s="53">
        <v>45632</v>
      </c>
      <c r="F1802" s="7" t="s">
        <v>335</v>
      </c>
      <c r="G1802" s="1" t="s">
        <v>58</v>
      </c>
      <c r="H1802" s="1" t="s">
        <v>1268</v>
      </c>
      <c r="I1802" s="351" t="s">
        <v>80</v>
      </c>
      <c r="J1802" s="162">
        <v>1</v>
      </c>
      <c r="K1802" s="1" t="s">
        <v>39</v>
      </c>
      <c r="L1802" s="1" t="s">
        <v>594</v>
      </c>
      <c r="M1802" s="153" t="s">
        <v>595</v>
      </c>
      <c r="N1802" s="1" t="s">
        <v>684</v>
      </c>
      <c r="O1802" s="1" t="s">
        <v>1585</v>
      </c>
      <c r="P1802" s="1" t="s">
        <v>62</v>
      </c>
      <c r="Q1802" s="1" t="s">
        <v>1288</v>
      </c>
      <c r="R1802" s="24" t="s">
        <v>1456</v>
      </c>
      <c r="S1802" s="45">
        <v>160027</v>
      </c>
      <c r="T1802" s="45">
        <v>160027</v>
      </c>
      <c r="V1802" s="165" t="str">
        <f>IFERROR(IF(U1802-T1802 &lt;= 0, "", U1802-T1802), "")</f>
        <v/>
      </c>
      <c r="W1802" s="162" t="s">
        <v>333</v>
      </c>
      <c r="X1802" s="1" t="s">
        <v>2137</v>
      </c>
      <c r="Y1802" s="346" t="s">
        <v>2162</v>
      </c>
      <c r="Z1802" s="269">
        <v>570</v>
      </c>
      <c r="AA1802" s="169">
        <f>Tabela13[[#This Row],[VALOR/UN]]*Tabela13[[#This Row],[QUAN]]</f>
        <v>570</v>
      </c>
      <c r="AB1802" s="251" t="str">
        <f>IFERROR(Tabela13[[#This Row],[TOTAL]]/Tabela13[[#This Row],[Km Rodado]],"")</f>
        <v/>
      </c>
    </row>
    <row r="1803" spans="1:28" hidden="1">
      <c r="A1803" s="30" t="s">
        <v>2163</v>
      </c>
      <c r="B1803" s="30"/>
      <c r="C1803" s="30" t="s">
        <v>1197</v>
      </c>
      <c r="D1803" s="53">
        <v>45632</v>
      </c>
      <c r="E1803" s="53">
        <v>45632</v>
      </c>
      <c r="F1803" s="7" t="s">
        <v>335</v>
      </c>
      <c r="G1803" s="1" t="s">
        <v>58</v>
      </c>
      <c r="H1803" s="1" t="s">
        <v>1268</v>
      </c>
      <c r="I1803" s="351" t="s">
        <v>80</v>
      </c>
      <c r="J1803" s="162">
        <v>1</v>
      </c>
      <c r="K1803" s="1" t="s">
        <v>39</v>
      </c>
      <c r="L1803" s="1" t="s">
        <v>594</v>
      </c>
      <c r="M1803" s="153" t="s">
        <v>595</v>
      </c>
      <c r="N1803" s="1" t="s">
        <v>684</v>
      </c>
      <c r="O1803" s="1" t="s">
        <v>1585</v>
      </c>
      <c r="P1803" s="1" t="s">
        <v>62</v>
      </c>
      <c r="Q1803" s="1" t="s">
        <v>1288</v>
      </c>
      <c r="R1803" s="24" t="s">
        <v>1456</v>
      </c>
      <c r="S1803" s="45">
        <v>160027</v>
      </c>
      <c r="T1803" s="45">
        <v>160027</v>
      </c>
      <c r="V1803" s="165" t="str">
        <f>IFERROR(IF(U1803-T1803 &lt;= 0, "", U1803-T1803), "")</f>
        <v/>
      </c>
      <c r="W1803" s="162" t="s">
        <v>333</v>
      </c>
      <c r="X1803" s="1" t="s">
        <v>2137</v>
      </c>
      <c r="Y1803" s="346" t="s">
        <v>2162</v>
      </c>
      <c r="Z1803" s="269">
        <v>570</v>
      </c>
      <c r="AA1803" s="169">
        <f>Tabela13[[#This Row],[VALOR/UN]]*Tabela13[[#This Row],[QUAN]]</f>
        <v>570</v>
      </c>
      <c r="AB1803" s="251" t="str">
        <f>IFERROR(Tabela13[[#This Row],[TOTAL]]/Tabela13[[#This Row],[Km Rodado]],"")</f>
        <v/>
      </c>
    </row>
    <row r="1804" spans="1:28" hidden="1">
      <c r="A1804" s="30" t="s">
        <v>2163</v>
      </c>
      <c r="B1804" s="30"/>
      <c r="C1804" s="30" t="s">
        <v>1197</v>
      </c>
      <c r="D1804" s="53">
        <v>45632</v>
      </c>
      <c r="E1804" s="53">
        <v>45632</v>
      </c>
      <c r="F1804" s="7" t="s">
        <v>335</v>
      </c>
      <c r="G1804" s="1" t="s">
        <v>58</v>
      </c>
      <c r="H1804" s="1" t="s">
        <v>1268</v>
      </c>
      <c r="I1804" s="351" t="s">
        <v>80</v>
      </c>
      <c r="J1804" s="162">
        <v>1</v>
      </c>
      <c r="K1804" s="1" t="s">
        <v>39</v>
      </c>
      <c r="L1804" s="1" t="s">
        <v>594</v>
      </c>
      <c r="M1804" s="153" t="s">
        <v>595</v>
      </c>
      <c r="N1804" s="1" t="s">
        <v>684</v>
      </c>
      <c r="O1804" s="1" t="s">
        <v>1585</v>
      </c>
      <c r="P1804" s="1" t="s">
        <v>62</v>
      </c>
      <c r="Q1804" s="1" t="s">
        <v>1288</v>
      </c>
      <c r="R1804" s="24" t="s">
        <v>1456</v>
      </c>
      <c r="S1804" s="45">
        <v>160027</v>
      </c>
      <c r="T1804" s="45">
        <v>160027</v>
      </c>
      <c r="V1804" s="165" t="str">
        <f>IFERROR(IF(U1804-T1804 &lt;= 0, "", U1804-T1804), "")</f>
        <v/>
      </c>
      <c r="W1804" s="162" t="s">
        <v>333</v>
      </c>
      <c r="X1804" s="1" t="s">
        <v>2137</v>
      </c>
      <c r="Y1804" s="346" t="s">
        <v>2162</v>
      </c>
      <c r="Z1804" s="269">
        <v>570</v>
      </c>
      <c r="AA1804" s="169">
        <f>Tabela13[[#This Row],[VALOR/UN]]*Tabela13[[#This Row],[QUAN]]</f>
        <v>570</v>
      </c>
      <c r="AB1804" s="251" t="str">
        <f>IFERROR(Tabela13[[#This Row],[TOTAL]]/Tabela13[[#This Row],[Km Rodado]],"")</f>
        <v/>
      </c>
    </row>
    <row r="1805" spans="1:28" hidden="1">
      <c r="A1805" s="30">
        <v>2398</v>
      </c>
      <c r="B1805" s="30" t="s">
        <v>1313</v>
      </c>
      <c r="C1805" s="30" t="s">
        <v>1197</v>
      </c>
      <c r="D1805" s="53">
        <v>45632</v>
      </c>
      <c r="F1805" s="7" t="s">
        <v>335</v>
      </c>
      <c r="G1805" s="1" t="s">
        <v>58</v>
      </c>
      <c r="H1805" s="1" t="s">
        <v>14</v>
      </c>
      <c r="I1805" s="351" t="s">
        <v>1317</v>
      </c>
      <c r="J1805" s="162">
        <v>1</v>
      </c>
      <c r="K1805" s="1">
        <v>16</v>
      </c>
      <c r="L1805" s="1" t="s">
        <v>24</v>
      </c>
      <c r="M1805" s="1" t="s">
        <v>60</v>
      </c>
      <c r="N1805" s="1" t="s">
        <v>1235</v>
      </c>
      <c r="O1805" s="1" t="s">
        <v>1236</v>
      </c>
      <c r="P1805" s="1" t="s">
        <v>1228</v>
      </c>
      <c r="Q1805" s="1" t="s">
        <v>1008</v>
      </c>
      <c r="R1805" s="24" t="s">
        <v>1850</v>
      </c>
      <c r="S1805" s="45">
        <v>224316</v>
      </c>
      <c r="V1805" s="165" t="str">
        <f>IFERROR(IF(U1805-T1805 &lt;= 0, "", U1805-T1805), "")</f>
        <v/>
      </c>
      <c r="W1805" s="162" t="s">
        <v>333</v>
      </c>
      <c r="X1805" s="1" t="s">
        <v>155</v>
      </c>
      <c r="Y1805" s="162">
        <v>3091</v>
      </c>
      <c r="Z1805" s="269">
        <v>547.65</v>
      </c>
      <c r="AA1805" s="169">
        <f>Tabela13[[#This Row],[VALOR/UN]]*Tabela13[[#This Row],[QUAN]]</f>
        <v>547.65</v>
      </c>
      <c r="AB1805" s="251" t="str">
        <f>IFERROR(Tabela13[[#This Row],[TOTAL]]/Tabela13[[#This Row],[Km Rodado]],"")</f>
        <v/>
      </c>
    </row>
    <row r="1806" spans="1:28" hidden="1">
      <c r="A1806" s="30">
        <v>2399</v>
      </c>
      <c r="B1806" s="30" t="s">
        <v>2018</v>
      </c>
      <c r="C1806" s="30" t="s">
        <v>1197</v>
      </c>
      <c r="D1806" s="53">
        <v>45632</v>
      </c>
      <c r="F1806" s="7" t="s">
        <v>335</v>
      </c>
      <c r="G1806" s="1" t="s">
        <v>58</v>
      </c>
      <c r="H1806" s="1" t="s">
        <v>14</v>
      </c>
      <c r="I1806" s="351" t="s">
        <v>1317</v>
      </c>
      <c r="J1806" s="162">
        <v>1</v>
      </c>
      <c r="K1806" s="1">
        <v>16</v>
      </c>
      <c r="L1806" s="1" t="s">
        <v>24</v>
      </c>
      <c r="M1806" s="1" t="s">
        <v>60</v>
      </c>
      <c r="N1806" s="1" t="s">
        <v>1235</v>
      </c>
      <c r="O1806" s="1" t="s">
        <v>1236</v>
      </c>
      <c r="P1806" s="1" t="s">
        <v>1228</v>
      </c>
      <c r="Q1806" s="1" t="s">
        <v>1008</v>
      </c>
      <c r="R1806" s="24" t="s">
        <v>1850</v>
      </c>
      <c r="S1806" s="45">
        <v>224316</v>
      </c>
      <c r="V1806" s="165" t="str">
        <f>IFERROR(IF(U1806-T1806 &lt;= 0, "", U1806-T1806), "")</f>
        <v/>
      </c>
      <c r="W1806" s="162" t="s">
        <v>333</v>
      </c>
      <c r="X1806" s="1" t="s">
        <v>155</v>
      </c>
      <c r="Y1806" s="162">
        <v>3091</v>
      </c>
      <c r="Z1806" s="269">
        <v>547.65</v>
      </c>
      <c r="AA1806" s="169">
        <f>Tabela13[[#This Row],[VALOR/UN]]*Tabela13[[#This Row],[QUAN]]</f>
        <v>547.65</v>
      </c>
      <c r="AB1806" s="251" t="str">
        <f>IFERROR(Tabela13[[#This Row],[TOTAL]]/Tabela13[[#This Row],[Km Rodado]],"")</f>
        <v/>
      </c>
    </row>
    <row r="1807" spans="1:28" hidden="1">
      <c r="A1807" s="30" t="s">
        <v>2164</v>
      </c>
      <c r="B1807" s="30" t="s">
        <v>1313</v>
      </c>
      <c r="C1807" s="30" t="s">
        <v>1197</v>
      </c>
      <c r="D1807" s="53">
        <v>45632</v>
      </c>
      <c r="F1807" s="7" t="s">
        <v>335</v>
      </c>
      <c r="G1807" s="1" t="s">
        <v>58</v>
      </c>
      <c r="H1807" s="1" t="s">
        <v>1268</v>
      </c>
      <c r="I1807" s="351" t="s">
        <v>66</v>
      </c>
      <c r="J1807" s="162">
        <v>1</v>
      </c>
      <c r="K1807" s="1">
        <v>16</v>
      </c>
      <c r="L1807" s="1" t="s">
        <v>22</v>
      </c>
      <c r="M1807" s="1" t="s">
        <v>143</v>
      </c>
      <c r="N1807" s="1" t="s">
        <v>85</v>
      </c>
      <c r="O1807" s="1" t="s">
        <v>86</v>
      </c>
      <c r="P1807" s="1" t="s">
        <v>69</v>
      </c>
      <c r="Q1807" s="1" t="s">
        <v>144</v>
      </c>
      <c r="R1807" s="24" t="s">
        <v>1776</v>
      </c>
      <c r="S1807" s="45">
        <v>73904</v>
      </c>
      <c r="V1807" s="165" t="str">
        <f>IFERROR(IF(U1807-T1807 &lt;= 0, "", U1807-T1807), "")</f>
        <v/>
      </c>
      <c r="W1807" s="162" t="s">
        <v>333</v>
      </c>
      <c r="X1807" s="1" t="s">
        <v>155</v>
      </c>
      <c r="Y1807" s="162">
        <v>5086</v>
      </c>
      <c r="Z1807" s="269">
        <v>771.19</v>
      </c>
      <c r="AA1807" s="169">
        <f>Tabela13[[#This Row],[VALOR/UN]]*Tabela13[[#This Row],[QUAN]]</f>
        <v>771.19</v>
      </c>
      <c r="AB1807" s="251" t="str">
        <f>IFERROR(Tabela13[[#This Row],[TOTAL]]/Tabela13[[#This Row],[Km Rodado]],"")</f>
        <v/>
      </c>
    </row>
    <row r="1808" spans="1:28" hidden="1">
      <c r="A1808" s="30" t="s">
        <v>2165</v>
      </c>
      <c r="B1808" s="30" t="s">
        <v>1313</v>
      </c>
      <c r="C1808" s="30" t="s">
        <v>1197</v>
      </c>
      <c r="D1808" s="53">
        <v>45632</v>
      </c>
      <c r="F1808" s="7" t="s">
        <v>335</v>
      </c>
      <c r="G1808" s="1" t="s">
        <v>58</v>
      </c>
      <c r="H1808" s="1" t="s">
        <v>1268</v>
      </c>
      <c r="I1808" s="351" t="s">
        <v>66</v>
      </c>
      <c r="J1808" s="162">
        <v>1</v>
      </c>
      <c r="K1808" s="1">
        <v>16</v>
      </c>
      <c r="L1808" s="1" t="s">
        <v>22</v>
      </c>
      <c r="M1808" s="1" t="s">
        <v>143</v>
      </c>
      <c r="N1808" s="1" t="s">
        <v>85</v>
      </c>
      <c r="O1808" s="1" t="s">
        <v>86</v>
      </c>
      <c r="P1808" s="1" t="s">
        <v>69</v>
      </c>
      <c r="Q1808" s="1" t="s">
        <v>144</v>
      </c>
      <c r="R1808" s="24" t="s">
        <v>1776</v>
      </c>
      <c r="S1808" s="45">
        <v>73904</v>
      </c>
      <c r="V1808" s="165" t="str">
        <f>IFERROR(IF(U1808-T1808 &lt;= 0, "", U1808-T1808), "")</f>
        <v/>
      </c>
      <c r="W1808" s="162" t="s">
        <v>333</v>
      </c>
      <c r="X1808" s="1" t="s">
        <v>155</v>
      </c>
      <c r="Y1808" s="162">
        <v>5086</v>
      </c>
      <c r="Z1808" s="269">
        <v>771.19</v>
      </c>
      <c r="AA1808" s="169">
        <f>Tabela13[[#This Row],[VALOR/UN]]*Tabela13[[#This Row],[QUAN]]</f>
        <v>771.19</v>
      </c>
      <c r="AB1808" s="251" t="str">
        <f>IFERROR(Tabela13[[#This Row],[TOTAL]]/Tabela13[[#This Row],[Km Rodado]],"")</f>
        <v/>
      </c>
    </row>
    <row r="1809" spans="1:28" hidden="1">
      <c r="A1809" s="30">
        <v>2243</v>
      </c>
      <c r="B1809" s="30" t="s">
        <v>1313</v>
      </c>
      <c r="C1809" s="30" t="s">
        <v>1197</v>
      </c>
      <c r="D1809" s="53">
        <v>45632</v>
      </c>
      <c r="F1809" s="7" t="s">
        <v>335</v>
      </c>
      <c r="G1809" s="1" t="s">
        <v>58</v>
      </c>
      <c r="H1809" s="1" t="s">
        <v>1268</v>
      </c>
      <c r="I1809" s="351" t="s">
        <v>66</v>
      </c>
      <c r="J1809" s="162">
        <v>1</v>
      </c>
      <c r="K1809" s="1">
        <v>16</v>
      </c>
      <c r="L1809" s="1" t="s">
        <v>24</v>
      </c>
      <c r="M1809" s="1" t="s">
        <v>143</v>
      </c>
      <c r="N1809" s="1" t="s">
        <v>85</v>
      </c>
      <c r="O1809" s="1" t="s">
        <v>86</v>
      </c>
      <c r="P1809" s="1" t="s">
        <v>69</v>
      </c>
      <c r="Q1809" s="1" t="s">
        <v>144</v>
      </c>
      <c r="R1809" s="24" t="s">
        <v>1776</v>
      </c>
      <c r="S1809" s="45">
        <v>73904</v>
      </c>
      <c r="V1809" s="165" t="str">
        <f>IFERROR(IF(U1809-T1809 &lt;= 0, "", U1809-T1809), "")</f>
        <v/>
      </c>
      <c r="W1809" s="162" t="s">
        <v>333</v>
      </c>
      <c r="X1809" s="1" t="s">
        <v>155</v>
      </c>
      <c r="Y1809" s="162">
        <v>5086</v>
      </c>
      <c r="Z1809" s="269">
        <v>771.19</v>
      </c>
      <c r="AA1809" s="169">
        <f>Tabela13[[#This Row],[VALOR/UN]]*Tabela13[[#This Row],[QUAN]]</f>
        <v>771.19</v>
      </c>
      <c r="AB1809" s="251" t="str">
        <f>IFERROR(Tabela13[[#This Row],[TOTAL]]/Tabela13[[#This Row],[Km Rodado]],"")</f>
        <v/>
      </c>
    </row>
    <row r="1810" spans="1:28" hidden="1">
      <c r="A1810" s="30">
        <v>2032</v>
      </c>
      <c r="B1810" s="30" t="s">
        <v>1935</v>
      </c>
      <c r="C1810" s="30" t="s">
        <v>1197</v>
      </c>
      <c r="D1810" s="53">
        <v>45632</v>
      </c>
      <c r="F1810" s="7" t="s">
        <v>335</v>
      </c>
      <c r="G1810" s="1" t="s">
        <v>58</v>
      </c>
      <c r="H1810" s="1" t="s">
        <v>1268</v>
      </c>
      <c r="I1810" s="351" t="s">
        <v>66</v>
      </c>
      <c r="J1810" s="162">
        <v>1</v>
      </c>
      <c r="K1810" s="1">
        <v>16</v>
      </c>
      <c r="L1810" s="1" t="s">
        <v>24</v>
      </c>
      <c r="M1810" s="1" t="s">
        <v>143</v>
      </c>
      <c r="N1810" s="1" t="s">
        <v>134</v>
      </c>
      <c r="O1810" s="1" t="s">
        <v>135</v>
      </c>
      <c r="P1810" s="1" t="s">
        <v>69</v>
      </c>
      <c r="Q1810" s="1" t="s">
        <v>144</v>
      </c>
      <c r="R1810" s="24" t="s">
        <v>1776</v>
      </c>
      <c r="S1810" s="45">
        <v>73904</v>
      </c>
      <c r="V1810" s="165" t="str">
        <f>IFERROR(IF(U1810-T1810 &lt;= 0, "", U1810-T1810), "")</f>
        <v/>
      </c>
      <c r="W1810" s="162" t="s">
        <v>333</v>
      </c>
      <c r="X1810" s="1" t="s">
        <v>155</v>
      </c>
      <c r="Y1810" s="162">
        <v>2614</v>
      </c>
      <c r="Z1810" s="269">
        <v>574.95000000000005</v>
      </c>
      <c r="AA1810" s="169">
        <f>Tabela13[[#This Row],[VALOR/UN]]*Tabela13[[#This Row],[QUAN]]</f>
        <v>574.95000000000005</v>
      </c>
      <c r="AB1810" s="251" t="str">
        <f>IFERROR(Tabela13[[#This Row],[TOTAL]]/Tabela13[[#This Row],[Km Rodado]],"")</f>
        <v/>
      </c>
    </row>
    <row r="1811" spans="1:28" hidden="1">
      <c r="A1811" s="30">
        <v>2420</v>
      </c>
      <c r="B1811" s="30" t="s">
        <v>1797</v>
      </c>
      <c r="C1811" s="186" t="s">
        <v>1197</v>
      </c>
      <c r="D1811" s="53">
        <v>45636</v>
      </c>
      <c r="F1811" s="7" t="s">
        <v>335</v>
      </c>
      <c r="G1811" s="1" t="s">
        <v>58</v>
      </c>
      <c r="H1811" s="1" t="s">
        <v>1268</v>
      </c>
      <c r="I1811" s="351" t="s">
        <v>104</v>
      </c>
      <c r="J1811" s="162">
        <v>1</v>
      </c>
      <c r="K1811" s="1">
        <v>16</v>
      </c>
      <c r="L1811" s="1" t="s">
        <v>24</v>
      </c>
      <c r="M1811" s="1" t="s">
        <v>143</v>
      </c>
      <c r="N1811" s="1" t="s">
        <v>85</v>
      </c>
      <c r="O1811" s="1" t="s">
        <v>86</v>
      </c>
      <c r="P1811" s="1" t="s">
        <v>69</v>
      </c>
      <c r="Q1811" s="1" t="s">
        <v>144</v>
      </c>
      <c r="R1811" s="24" t="s">
        <v>2166</v>
      </c>
      <c r="V1811" s="165" t="str">
        <f>IFERROR(IF(U1811-T1811 &lt;= 0, "", U1811-T1811), "")</f>
        <v/>
      </c>
      <c r="W1811" s="162" t="s">
        <v>333</v>
      </c>
      <c r="X1811" s="1" t="s">
        <v>155</v>
      </c>
      <c r="Y1811" s="162" t="s">
        <v>2167</v>
      </c>
      <c r="Z1811" s="269">
        <v>853.19</v>
      </c>
      <c r="AA1811" s="169">
        <f>Tabela13[[#This Row],[VALOR/UN]]*Tabela13[[#This Row],[QUAN]]</f>
        <v>853.19</v>
      </c>
      <c r="AB1811" s="251" t="str">
        <f>IFERROR(Tabela13[[#This Row],[TOTAL]]/Tabela13[[#This Row],[Km Rodado]],"")</f>
        <v/>
      </c>
    </row>
    <row r="1812" spans="1:28">
      <c r="A1812" s="30" t="s">
        <v>2168</v>
      </c>
      <c r="B1812" s="30" t="s">
        <v>1894</v>
      </c>
      <c r="C1812" s="30" t="s">
        <v>1197</v>
      </c>
      <c r="D1812" s="53">
        <v>45636</v>
      </c>
      <c r="F1812" s="7" t="s">
        <v>335</v>
      </c>
      <c r="G1812" s="1" t="s">
        <v>58</v>
      </c>
      <c r="H1812" s="1" t="s">
        <v>12</v>
      </c>
      <c r="I1812" s="351" t="s">
        <v>74</v>
      </c>
      <c r="J1812" s="162">
        <v>1</v>
      </c>
      <c r="K1812" s="1">
        <v>15</v>
      </c>
      <c r="L1812" s="1" t="s">
        <v>22</v>
      </c>
      <c r="M1812" s="1" t="s">
        <v>623</v>
      </c>
      <c r="N1812" s="153" t="s">
        <v>1881</v>
      </c>
      <c r="O1812" s="153" t="s">
        <v>2085</v>
      </c>
      <c r="P1812" s="1" t="s">
        <v>69</v>
      </c>
      <c r="Q1812" s="1" t="s">
        <v>102</v>
      </c>
      <c r="R1812" s="24" t="s">
        <v>1997</v>
      </c>
      <c r="S1812" s="45">
        <v>107538</v>
      </c>
      <c r="V1812" s="165" t="str">
        <f>IFERROR(IF(U1812-T1812 &lt;= 0, "", U1812-T1812), "")</f>
        <v/>
      </c>
      <c r="W1812" s="162" t="s">
        <v>333</v>
      </c>
      <c r="X1812" s="1" t="s">
        <v>1968</v>
      </c>
      <c r="Y1812" s="162" t="s">
        <v>2115</v>
      </c>
      <c r="Z1812" s="269">
        <v>249.9</v>
      </c>
      <c r="AA1812" s="169">
        <f>Tabela13[[#This Row],[VALOR/UN]]*Tabela13[[#This Row],[QUAN]]</f>
        <v>249.9</v>
      </c>
      <c r="AB1812" s="251" t="str">
        <f>IFERROR(Tabela13[[#This Row],[TOTAL]]/Tabela13[[#This Row],[Km Rodado]],"")</f>
        <v/>
      </c>
    </row>
    <row r="1813" spans="1:28">
      <c r="A1813" s="30" t="s">
        <v>2169</v>
      </c>
      <c r="B1813" s="30" t="s">
        <v>1894</v>
      </c>
      <c r="C1813" s="30" t="s">
        <v>1197</v>
      </c>
      <c r="D1813" s="53">
        <v>45636</v>
      </c>
      <c r="F1813" s="7" t="s">
        <v>335</v>
      </c>
      <c r="G1813" s="1" t="s">
        <v>58</v>
      </c>
      <c r="H1813" s="1" t="s">
        <v>12</v>
      </c>
      <c r="I1813" s="351" t="s">
        <v>74</v>
      </c>
      <c r="J1813" s="162">
        <v>1</v>
      </c>
      <c r="K1813" s="1">
        <v>15</v>
      </c>
      <c r="L1813" s="1" t="s">
        <v>22</v>
      </c>
      <c r="M1813" s="1" t="s">
        <v>623</v>
      </c>
      <c r="N1813" s="153" t="s">
        <v>1881</v>
      </c>
      <c r="O1813" s="153" t="s">
        <v>2085</v>
      </c>
      <c r="P1813" s="1" t="s">
        <v>69</v>
      </c>
      <c r="Q1813" s="1" t="s">
        <v>102</v>
      </c>
      <c r="R1813" s="24" t="s">
        <v>1997</v>
      </c>
      <c r="S1813" s="45">
        <v>107538</v>
      </c>
      <c r="V1813" s="165" t="str">
        <f>IFERROR(IF(U1813-T1813 &lt;= 0, "", U1813-T1813), "")</f>
        <v/>
      </c>
      <c r="W1813" s="162" t="s">
        <v>333</v>
      </c>
      <c r="X1813" s="1" t="s">
        <v>1968</v>
      </c>
      <c r="Y1813" s="162" t="s">
        <v>2115</v>
      </c>
      <c r="Z1813" s="269">
        <v>249.9</v>
      </c>
      <c r="AA1813" s="169">
        <f>Tabela13[[#This Row],[VALOR/UN]]*Tabela13[[#This Row],[QUAN]]</f>
        <v>249.9</v>
      </c>
      <c r="AB1813" s="251" t="str">
        <f>IFERROR(Tabela13[[#This Row],[TOTAL]]/Tabela13[[#This Row],[Km Rodado]],"")</f>
        <v/>
      </c>
    </row>
    <row r="1814" spans="1:28" hidden="1">
      <c r="A1814" s="30" t="s">
        <v>909</v>
      </c>
      <c r="B1814" s="30" t="s">
        <v>1747</v>
      </c>
      <c r="C1814" s="30" t="s">
        <v>1197</v>
      </c>
      <c r="D1814" s="53">
        <v>45636</v>
      </c>
      <c r="F1814" s="7" t="s">
        <v>335</v>
      </c>
      <c r="G1814" s="1" t="s">
        <v>58</v>
      </c>
      <c r="H1814" s="1" t="s">
        <v>12</v>
      </c>
      <c r="I1814" s="351" t="s">
        <v>99</v>
      </c>
      <c r="J1814" s="162">
        <v>1</v>
      </c>
      <c r="K1814" s="1">
        <v>15</v>
      </c>
      <c r="L1814" s="1" t="s">
        <v>22</v>
      </c>
      <c r="M1814" s="1" t="s">
        <v>75</v>
      </c>
      <c r="N1814" s="153" t="s">
        <v>1881</v>
      </c>
      <c r="O1814" s="1" t="s">
        <v>2008</v>
      </c>
      <c r="P1814" s="1" t="s">
        <v>69</v>
      </c>
      <c r="Q1814" s="1" t="s">
        <v>77</v>
      </c>
      <c r="R1814" s="24" t="s">
        <v>2024</v>
      </c>
      <c r="S1814" s="45">
        <v>51810</v>
      </c>
      <c r="T1814" s="45">
        <v>51810</v>
      </c>
      <c r="U1814" s="45">
        <v>91010</v>
      </c>
      <c r="V1814" s="165">
        <f>IFERROR(IF(U1814-T1814 &lt;= 0, "", U1814-T1814), "")</f>
        <v>39200</v>
      </c>
      <c r="W1814" s="162" t="s">
        <v>333</v>
      </c>
      <c r="X1814" s="1" t="s">
        <v>1968</v>
      </c>
      <c r="Y1814" s="162">
        <v>16505</v>
      </c>
      <c r="Z1814" s="269">
        <v>240.5</v>
      </c>
      <c r="AA1814" s="169">
        <f>Tabela13[[#This Row],[VALOR/UN]]*Tabela13[[#This Row],[QUAN]]</f>
        <v>240.5</v>
      </c>
      <c r="AB1814" s="251">
        <f>IFERROR(Tabela13[[#This Row],[TOTAL]]/Tabela13[[#This Row],[Km Rodado]],"")</f>
        <v>6.1352040816326529E-3</v>
      </c>
    </row>
    <row r="1815" spans="1:28" hidden="1">
      <c r="A1815" s="30">
        <v>2424</v>
      </c>
      <c r="B1815" s="30" t="s">
        <v>1747</v>
      </c>
      <c r="C1815" s="30" t="s">
        <v>1197</v>
      </c>
      <c r="D1815" s="53">
        <v>45636</v>
      </c>
      <c r="F1815" s="7" t="s">
        <v>335</v>
      </c>
      <c r="G1815" s="1" t="s">
        <v>58</v>
      </c>
      <c r="H1815" s="1" t="s">
        <v>12</v>
      </c>
      <c r="I1815" s="351" t="s">
        <v>99</v>
      </c>
      <c r="J1815" s="162">
        <v>1</v>
      </c>
      <c r="K1815" s="1">
        <v>15</v>
      </c>
      <c r="L1815" s="1" t="s">
        <v>22</v>
      </c>
      <c r="M1815" s="1" t="s">
        <v>75</v>
      </c>
      <c r="N1815" s="153" t="s">
        <v>1881</v>
      </c>
      <c r="O1815" s="1" t="s">
        <v>2008</v>
      </c>
      <c r="P1815" s="1" t="s">
        <v>69</v>
      </c>
      <c r="Q1815" s="1" t="s">
        <v>77</v>
      </c>
      <c r="R1815" s="24" t="s">
        <v>2024</v>
      </c>
      <c r="S1815" s="45">
        <v>51870</v>
      </c>
      <c r="T1815" s="45">
        <v>51810</v>
      </c>
      <c r="U1815" s="45">
        <v>91010</v>
      </c>
      <c r="V1815" s="165">
        <f>IFERROR(IF(U1815-T1815 &lt;= 0, "", U1815-T1815), "")</f>
        <v>39200</v>
      </c>
      <c r="W1815" s="162" t="s">
        <v>333</v>
      </c>
      <c r="X1815" s="1" t="s">
        <v>1968</v>
      </c>
      <c r="Y1815" s="162">
        <v>16505</v>
      </c>
      <c r="Z1815" s="269">
        <v>240.5</v>
      </c>
      <c r="AA1815" s="169">
        <f>Tabela13[[#This Row],[VALOR/UN]]*Tabela13[[#This Row],[QUAN]]</f>
        <v>240.5</v>
      </c>
      <c r="AB1815" s="251">
        <f>IFERROR(Tabela13[[#This Row],[TOTAL]]/Tabela13[[#This Row],[Km Rodado]],"")</f>
        <v>6.1352040816326529E-3</v>
      </c>
    </row>
    <row r="1816" spans="1:28" hidden="1">
      <c r="A1816" s="30">
        <v>2425</v>
      </c>
      <c r="B1816" s="30" t="s">
        <v>1747</v>
      </c>
      <c r="C1816" s="30" t="s">
        <v>1197</v>
      </c>
      <c r="D1816" s="53">
        <v>45636</v>
      </c>
      <c r="F1816" s="7" t="s">
        <v>335</v>
      </c>
      <c r="G1816" s="1" t="s">
        <v>58</v>
      </c>
      <c r="H1816" s="1" t="s">
        <v>12</v>
      </c>
      <c r="I1816" s="351" t="s">
        <v>99</v>
      </c>
      <c r="J1816" s="162">
        <v>1</v>
      </c>
      <c r="K1816" s="1">
        <v>15</v>
      </c>
      <c r="L1816" s="1" t="s">
        <v>22</v>
      </c>
      <c r="M1816" s="1" t="s">
        <v>75</v>
      </c>
      <c r="N1816" s="153" t="s">
        <v>1881</v>
      </c>
      <c r="O1816" s="1" t="s">
        <v>2008</v>
      </c>
      <c r="P1816" s="1" t="s">
        <v>69</v>
      </c>
      <c r="Q1816" s="1" t="s">
        <v>77</v>
      </c>
      <c r="R1816" s="24" t="s">
        <v>1098</v>
      </c>
      <c r="S1816" s="45">
        <v>111444</v>
      </c>
      <c r="V1816" s="165" t="str">
        <f>IFERROR(IF(U1816-T1816 &lt;= 0, "", U1816-T1816), "")</f>
        <v/>
      </c>
      <c r="W1816" s="162" t="s">
        <v>333</v>
      </c>
      <c r="X1816" s="1" t="s">
        <v>1968</v>
      </c>
      <c r="Y1816" s="162">
        <v>16505</v>
      </c>
      <c r="Z1816" s="269">
        <v>240.5</v>
      </c>
      <c r="AA1816" s="169">
        <f>Tabela13[[#This Row],[VALOR/UN]]*Tabela13[[#This Row],[QUAN]]</f>
        <v>240.5</v>
      </c>
      <c r="AB1816" s="251" t="str">
        <f>IFERROR(Tabela13[[#This Row],[TOTAL]]/Tabela13[[#This Row],[Km Rodado]],"")</f>
        <v/>
      </c>
    </row>
    <row r="1817" spans="1:28" hidden="1">
      <c r="A1817" s="30">
        <v>2426</v>
      </c>
      <c r="B1817" s="30" t="s">
        <v>1747</v>
      </c>
      <c r="C1817" s="30" t="s">
        <v>1197</v>
      </c>
      <c r="D1817" s="53">
        <v>45636</v>
      </c>
      <c r="F1817" s="7" t="s">
        <v>335</v>
      </c>
      <c r="G1817" s="1" t="s">
        <v>58</v>
      </c>
      <c r="H1817" s="1" t="s">
        <v>12</v>
      </c>
      <c r="I1817" s="351" t="s">
        <v>99</v>
      </c>
      <c r="J1817" s="162">
        <v>1</v>
      </c>
      <c r="K1817" s="1">
        <v>15</v>
      </c>
      <c r="L1817" s="1" t="s">
        <v>22</v>
      </c>
      <c r="M1817" s="1" t="s">
        <v>75</v>
      </c>
      <c r="N1817" s="153" t="s">
        <v>1881</v>
      </c>
      <c r="O1817" s="1" t="s">
        <v>2008</v>
      </c>
      <c r="P1817" s="1" t="s">
        <v>69</v>
      </c>
      <c r="Q1817" s="1" t="s">
        <v>77</v>
      </c>
      <c r="R1817" s="24" t="s">
        <v>1098</v>
      </c>
      <c r="S1817" s="45">
        <v>111444</v>
      </c>
      <c r="V1817" s="165" t="str">
        <f>IFERROR(IF(U1817-T1817 &lt;= 0, "", U1817-T1817), "")</f>
        <v/>
      </c>
      <c r="W1817" s="162" t="s">
        <v>333</v>
      </c>
      <c r="X1817" s="1" t="s">
        <v>1968</v>
      </c>
      <c r="Y1817" s="162">
        <v>16505</v>
      </c>
      <c r="Z1817" s="269">
        <v>240.5</v>
      </c>
      <c r="AA1817" s="169">
        <f>Tabela13[[#This Row],[VALOR/UN]]*Tabela13[[#This Row],[QUAN]]</f>
        <v>240.5</v>
      </c>
      <c r="AB1817" s="251" t="str">
        <f>IFERROR(Tabela13[[#This Row],[TOTAL]]/Tabela13[[#This Row],[Km Rodado]],"")</f>
        <v/>
      </c>
    </row>
    <row r="1818" spans="1:28" hidden="1">
      <c r="A1818" s="30">
        <v>2427</v>
      </c>
      <c r="B1818" s="30" t="s">
        <v>1747</v>
      </c>
      <c r="C1818" s="30" t="s">
        <v>1197</v>
      </c>
      <c r="D1818" s="53">
        <v>45636</v>
      </c>
      <c r="F1818" s="7" t="s">
        <v>335</v>
      </c>
      <c r="G1818" s="1" t="s">
        <v>58</v>
      </c>
      <c r="H1818" s="1" t="s">
        <v>12</v>
      </c>
      <c r="I1818" s="351" t="s">
        <v>99</v>
      </c>
      <c r="J1818" s="162">
        <v>1</v>
      </c>
      <c r="K1818" s="1">
        <v>15</v>
      </c>
      <c r="L1818" s="1" t="s">
        <v>24</v>
      </c>
      <c r="M1818" s="1" t="s">
        <v>75</v>
      </c>
      <c r="N1818" s="153" t="s">
        <v>1881</v>
      </c>
      <c r="O1818" s="1" t="s">
        <v>2008</v>
      </c>
      <c r="P1818" s="1" t="s">
        <v>69</v>
      </c>
      <c r="Q1818" s="1" t="s">
        <v>77</v>
      </c>
      <c r="R1818" s="24" t="s">
        <v>1098</v>
      </c>
      <c r="S1818" s="45">
        <v>111444</v>
      </c>
      <c r="V1818" s="165" t="str">
        <f>IFERROR(IF(U1818-T1818 &lt;= 0, "", U1818-T1818), "")</f>
        <v/>
      </c>
      <c r="W1818" s="162" t="s">
        <v>333</v>
      </c>
      <c r="X1818" s="1" t="s">
        <v>1968</v>
      </c>
      <c r="Y1818" s="162">
        <v>16505</v>
      </c>
      <c r="Z1818" s="269">
        <v>240.5</v>
      </c>
      <c r="AA1818" s="169">
        <f>Tabela13[[#This Row],[VALOR/UN]]*Tabela13[[#This Row],[QUAN]]</f>
        <v>240.5</v>
      </c>
      <c r="AB1818" s="251" t="str">
        <f>IFERROR(Tabela13[[#This Row],[TOTAL]]/Tabela13[[#This Row],[Km Rodado]],"")</f>
        <v/>
      </c>
    </row>
    <row r="1819" spans="1:28" hidden="1">
      <c r="A1819" s="30">
        <v>2428</v>
      </c>
      <c r="B1819" s="30" t="s">
        <v>1747</v>
      </c>
      <c r="C1819" s="30" t="s">
        <v>1197</v>
      </c>
      <c r="D1819" s="53">
        <v>45636</v>
      </c>
      <c r="F1819" s="7" t="s">
        <v>335</v>
      </c>
      <c r="G1819" s="1" t="s">
        <v>58</v>
      </c>
      <c r="H1819" s="1" t="s">
        <v>12</v>
      </c>
      <c r="I1819" s="351" t="s">
        <v>99</v>
      </c>
      <c r="J1819" s="162">
        <v>1</v>
      </c>
      <c r="K1819" s="1">
        <v>15</v>
      </c>
      <c r="L1819" s="1" t="s">
        <v>24</v>
      </c>
      <c r="M1819" s="1" t="s">
        <v>75</v>
      </c>
      <c r="N1819" s="153" t="s">
        <v>1881</v>
      </c>
      <c r="O1819" s="1" t="s">
        <v>2008</v>
      </c>
      <c r="P1819" s="1" t="s">
        <v>69</v>
      </c>
      <c r="Q1819" s="1" t="s">
        <v>77</v>
      </c>
      <c r="R1819" s="24" t="s">
        <v>1098</v>
      </c>
      <c r="S1819" s="45">
        <v>111444</v>
      </c>
      <c r="V1819" s="165" t="str">
        <f>IFERROR(IF(U1819-T1819 &lt;= 0, "", U1819-T1819), "")</f>
        <v/>
      </c>
      <c r="W1819" s="162" t="s">
        <v>333</v>
      </c>
      <c r="X1819" s="1" t="s">
        <v>1968</v>
      </c>
      <c r="Y1819" s="162">
        <v>16505</v>
      </c>
      <c r="Z1819" s="269">
        <v>240.5</v>
      </c>
      <c r="AA1819" s="169">
        <f>Tabela13[[#This Row],[VALOR/UN]]*Tabela13[[#This Row],[QUAN]]</f>
        <v>240.5</v>
      </c>
      <c r="AB1819" s="251" t="str">
        <f>IFERROR(Tabela13[[#This Row],[TOTAL]]/Tabela13[[#This Row],[Km Rodado]],"")</f>
        <v/>
      </c>
    </row>
    <row r="1820" spans="1:28" hidden="1">
      <c r="A1820" s="30">
        <v>2429</v>
      </c>
      <c r="B1820" s="30" t="s">
        <v>1747</v>
      </c>
      <c r="C1820" s="30" t="s">
        <v>1197</v>
      </c>
      <c r="D1820" s="53">
        <v>45636</v>
      </c>
      <c r="F1820" s="7" t="s">
        <v>335</v>
      </c>
      <c r="G1820" s="1" t="s">
        <v>58</v>
      </c>
      <c r="H1820" s="1" t="s">
        <v>12</v>
      </c>
      <c r="I1820" s="351" t="s">
        <v>74</v>
      </c>
      <c r="J1820" s="162">
        <v>1</v>
      </c>
      <c r="K1820" s="1">
        <v>15</v>
      </c>
      <c r="L1820" s="1" t="s">
        <v>24</v>
      </c>
      <c r="M1820" s="1" t="s">
        <v>75</v>
      </c>
      <c r="N1820" s="153" t="s">
        <v>1881</v>
      </c>
      <c r="O1820" s="1" t="s">
        <v>2008</v>
      </c>
      <c r="P1820" s="1" t="s">
        <v>69</v>
      </c>
      <c r="Q1820" s="1" t="s">
        <v>77</v>
      </c>
      <c r="R1820" s="24" t="s">
        <v>2057</v>
      </c>
      <c r="S1820" s="45">
        <v>61290</v>
      </c>
      <c r="V1820" s="165" t="str">
        <f>IFERROR(IF(U1820-T1820 &lt;= 0, "", U1820-T1820), "")</f>
        <v/>
      </c>
      <c r="W1820" s="162" t="s">
        <v>333</v>
      </c>
      <c r="X1820" s="1" t="s">
        <v>1968</v>
      </c>
      <c r="Y1820" s="162">
        <v>16505</v>
      </c>
      <c r="Z1820" s="269">
        <v>240.5</v>
      </c>
      <c r="AA1820" s="169">
        <f>Tabela13[[#This Row],[VALOR/UN]]*Tabela13[[#This Row],[QUAN]]</f>
        <v>240.5</v>
      </c>
      <c r="AB1820" s="251" t="str">
        <f>IFERROR(Tabela13[[#This Row],[TOTAL]]/Tabela13[[#This Row],[Km Rodado]],"")</f>
        <v/>
      </c>
    </row>
    <row r="1821" spans="1:28" hidden="1">
      <c r="A1821" s="30">
        <v>2430</v>
      </c>
      <c r="B1821" s="30" t="s">
        <v>1747</v>
      </c>
      <c r="C1821" s="30" t="s">
        <v>1197</v>
      </c>
      <c r="D1821" s="53">
        <v>45636</v>
      </c>
      <c r="F1821" s="7" t="s">
        <v>335</v>
      </c>
      <c r="G1821" s="1" t="s">
        <v>58</v>
      </c>
      <c r="H1821" s="1" t="s">
        <v>12</v>
      </c>
      <c r="I1821" s="351" t="s">
        <v>74</v>
      </c>
      <c r="J1821" s="162">
        <v>1</v>
      </c>
      <c r="K1821" s="1">
        <v>15</v>
      </c>
      <c r="L1821" s="1" t="s">
        <v>24</v>
      </c>
      <c r="M1821" s="1" t="s">
        <v>75</v>
      </c>
      <c r="N1821" s="153" t="s">
        <v>1881</v>
      </c>
      <c r="O1821" s="1" t="s">
        <v>2008</v>
      </c>
      <c r="P1821" s="1" t="s">
        <v>69</v>
      </c>
      <c r="Q1821" s="1" t="s">
        <v>77</v>
      </c>
      <c r="R1821" s="24" t="s">
        <v>2057</v>
      </c>
      <c r="S1821" s="45">
        <v>61290</v>
      </c>
      <c r="V1821" s="165" t="str">
        <f>IFERROR(IF(U1821-T1821 &lt;= 0, "", U1821-T1821), "")</f>
        <v/>
      </c>
      <c r="W1821" s="162" t="s">
        <v>333</v>
      </c>
      <c r="X1821" s="1" t="s">
        <v>1968</v>
      </c>
      <c r="Y1821" s="162">
        <v>16505</v>
      </c>
      <c r="Z1821" s="269">
        <v>240.5</v>
      </c>
      <c r="AA1821" s="169">
        <f>Tabela13[[#This Row],[VALOR/UN]]*Tabela13[[#This Row],[QUAN]]</f>
        <v>240.5</v>
      </c>
      <c r="AB1821" s="251" t="str">
        <f>IFERROR(Tabela13[[#This Row],[TOTAL]]/Tabela13[[#This Row],[Km Rodado]],"")</f>
        <v/>
      </c>
    </row>
    <row r="1822" spans="1:28">
      <c r="A1822" s="30">
        <v>2431</v>
      </c>
      <c r="B1822" s="30" t="s">
        <v>2170</v>
      </c>
      <c r="C1822" s="30" t="s">
        <v>1197</v>
      </c>
      <c r="D1822" s="53">
        <v>45637</v>
      </c>
      <c r="F1822" s="7" t="s">
        <v>335</v>
      </c>
      <c r="G1822" s="1" t="s">
        <v>58</v>
      </c>
      <c r="H1822" s="1" t="s">
        <v>1268</v>
      </c>
      <c r="I1822" s="351" t="s">
        <v>74</v>
      </c>
      <c r="J1822" s="162">
        <v>1</v>
      </c>
      <c r="K1822" s="1">
        <v>15</v>
      </c>
      <c r="L1822" s="1" t="s">
        <v>22</v>
      </c>
      <c r="M1822" s="1" t="s">
        <v>623</v>
      </c>
      <c r="N1822" s="1" t="s">
        <v>153</v>
      </c>
      <c r="O1822" s="1" t="s">
        <v>474</v>
      </c>
      <c r="P1822" s="1" t="s">
        <v>69</v>
      </c>
      <c r="Q1822" s="1" t="s">
        <v>102</v>
      </c>
      <c r="R1822" s="24" t="s">
        <v>2171</v>
      </c>
      <c r="S1822" s="239" t="s">
        <v>2172</v>
      </c>
      <c r="V1822" s="165" t="str">
        <f>IFERROR(IF(U1822-T1822 &lt;= 0, "", U1822-T1822), "")</f>
        <v/>
      </c>
      <c r="W1822" s="162" t="s">
        <v>333</v>
      </c>
      <c r="X1822" s="1" t="s">
        <v>220</v>
      </c>
      <c r="Y1822" s="162">
        <v>64894</v>
      </c>
      <c r="Z1822" s="269">
        <v>359.65</v>
      </c>
      <c r="AA1822" s="169">
        <f>Tabela13[[#This Row],[VALOR/UN]]*Tabela13[[#This Row],[QUAN]]</f>
        <v>359.65</v>
      </c>
      <c r="AB1822" s="251" t="str">
        <f>IFERROR(Tabela13[[#This Row],[TOTAL]]/Tabela13[[#This Row],[Km Rodado]],"")</f>
        <v/>
      </c>
    </row>
    <row r="1823" spans="1:28">
      <c r="A1823" s="30">
        <v>2432</v>
      </c>
      <c r="B1823" s="30" t="s">
        <v>2170</v>
      </c>
      <c r="C1823" s="30" t="s">
        <v>1197</v>
      </c>
      <c r="D1823" s="53">
        <v>45637</v>
      </c>
      <c r="F1823" s="7" t="s">
        <v>335</v>
      </c>
      <c r="G1823" s="1" t="s">
        <v>58</v>
      </c>
      <c r="H1823" s="1" t="s">
        <v>1268</v>
      </c>
      <c r="I1823" s="351" t="s">
        <v>74</v>
      </c>
      <c r="J1823" s="162">
        <v>1</v>
      </c>
      <c r="K1823" s="1">
        <v>15</v>
      </c>
      <c r="L1823" s="1" t="s">
        <v>22</v>
      </c>
      <c r="M1823" s="1" t="s">
        <v>623</v>
      </c>
      <c r="N1823" s="1" t="s">
        <v>153</v>
      </c>
      <c r="O1823" s="1" t="s">
        <v>474</v>
      </c>
      <c r="P1823" s="1" t="s">
        <v>69</v>
      </c>
      <c r="Q1823" s="1" t="s">
        <v>102</v>
      </c>
      <c r="R1823" s="24" t="s">
        <v>2171</v>
      </c>
      <c r="S1823" s="239" t="s">
        <v>2172</v>
      </c>
      <c r="V1823" s="165" t="str">
        <f>IFERROR(IF(U1823-T1823 &lt;= 0, "", U1823-T1823), "")</f>
        <v/>
      </c>
      <c r="W1823" s="162" t="s">
        <v>333</v>
      </c>
      <c r="X1823" s="1" t="s">
        <v>220</v>
      </c>
      <c r="Y1823" s="162">
        <v>64894</v>
      </c>
      <c r="Z1823" s="269">
        <v>359.65</v>
      </c>
      <c r="AA1823" s="169">
        <f>Tabela13[[#This Row],[VALOR/UN]]*Tabela13[[#This Row],[QUAN]]</f>
        <v>359.65</v>
      </c>
      <c r="AB1823" s="251" t="str">
        <f>IFERROR(Tabela13[[#This Row],[TOTAL]]/Tabela13[[#This Row],[Km Rodado]],"")</f>
        <v/>
      </c>
    </row>
    <row r="1824" spans="1:28">
      <c r="A1824" s="30">
        <v>2433</v>
      </c>
      <c r="B1824" s="30" t="s">
        <v>2170</v>
      </c>
      <c r="C1824" s="30" t="s">
        <v>1197</v>
      </c>
      <c r="D1824" s="53">
        <v>45637</v>
      </c>
      <c r="F1824" s="7" t="s">
        <v>335</v>
      </c>
      <c r="G1824" s="1" t="s">
        <v>58</v>
      </c>
      <c r="H1824" s="1" t="s">
        <v>1268</v>
      </c>
      <c r="I1824" s="351" t="s">
        <v>74</v>
      </c>
      <c r="J1824" s="162">
        <v>1</v>
      </c>
      <c r="K1824" s="1">
        <v>15</v>
      </c>
      <c r="L1824" s="1" t="s">
        <v>24</v>
      </c>
      <c r="M1824" s="1" t="s">
        <v>623</v>
      </c>
      <c r="N1824" s="1" t="s">
        <v>153</v>
      </c>
      <c r="O1824" s="1" t="s">
        <v>474</v>
      </c>
      <c r="P1824" s="1" t="s">
        <v>69</v>
      </c>
      <c r="Q1824" s="1" t="s">
        <v>102</v>
      </c>
      <c r="R1824" s="24" t="s">
        <v>2171</v>
      </c>
      <c r="S1824" s="239" t="s">
        <v>2172</v>
      </c>
      <c r="V1824" s="165" t="str">
        <f>IFERROR(IF(U1824-T1824 &lt;= 0, "", U1824-T1824), "")</f>
        <v/>
      </c>
      <c r="W1824" s="162" t="s">
        <v>333</v>
      </c>
      <c r="X1824" s="1" t="s">
        <v>220</v>
      </c>
      <c r="Y1824" s="162">
        <v>64894</v>
      </c>
      <c r="Z1824" s="269">
        <v>359.65</v>
      </c>
      <c r="AA1824" s="169">
        <f>Tabela13[[#This Row],[VALOR/UN]]*Tabela13[[#This Row],[QUAN]]</f>
        <v>359.65</v>
      </c>
      <c r="AB1824" s="251" t="str">
        <f>IFERROR(Tabela13[[#This Row],[TOTAL]]/Tabela13[[#This Row],[Km Rodado]],"")</f>
        <v/>
      </c>
    </row>
    <row r="1825" spans="1:28">
      <c r="A1825" s="30">
        <v>2435</v>
      </c>
      <c r="B1825" s="30" t="s">
        <v>2170</v>
      </c>
      <c r="C1825" s="30" t="s">
        <v>1197</v>
      </c>
      <c r="D1825" s="53">
        <v>45637</v>
      </c>
      <c r="F1825" s="7" t="s">
        <v>335</v>
      </c>
      <c r="G1825" s="1" t="s">
        <v>58</v>
      </c>
      <c r="H1825" s="1" t="s">
        <v>1268</v>
      </c>
      <c r="I1825" s="351" t="s">
        <v>74</v>
      </c>
      <c r="J1825" s="162">
        <v>1</v>
      </c>
      <c r="K1825" s="1">
        <v>15</v>
      </c>
      <c r="L1825" s="1" t="s">
        <v>24</v>
      </c>
      <c r="M1825" s="1" t="s">
        <v>623</v>
      </c>
      <c r="N1825" s="1" t="s">
        <v>153</v>
      </c>
      <c r="O1825" s="1" t="s">
        <v>474</v>
      </c>
      <c r="P1825" s="1" t="s">
        <v>69</v>
      </c>
      <c r="Q1825" s="1" t="s">
        <v>102</v>
      </c>
      <c r="R1825" s="24" t="s">
        <v>2171</v>
      </c>
      <c r="S1825" s="239" t="s">
        <v>2172</v>
      </c>
      <c r="V1825" s="165" t="str">
        <f>IFERROR(IF(U1825-T1825 &lt;= 0, "", U1825-T1825), "")</f>
        <v/>
      </c>
      <c r="W1825" s="162" t="s">
        <v>333</v>
      </c>
      <c r="X1825" s="1" t="s">
        <v>220</v>
      </c>
      <c r="Y1825" s="162">
        <v>64894</v>
      </c>
      <c r="Z1825" s="269">
        <v>359.65</v>
      </c>
      <c r="AA1825" s="169">
        <f>Tabela13[[#This Row],[VALOR/UN]]*Tabela13[[#This Row],[QUAN]]</f>
        <v>359.65</v>
      </c>
      <c r="AB1825" s="251" t="str">
        <f>IFERROR(Tabela13[[#This Row],[TOTAL]]/Tabela13[[#This Row],[Km Rodado]],"")</f>
        <v/>
      </c>
    </row>
    <row r="1826" spans="1:28" hidden="1">
      <c r="A1826" s="30" t="s">
        <v>2173</v>
      </c>
      <c r="B1826" s="30" t="s">
        <v>1747</v>
      </c>
      <c r="C1826" s="30" t="s">
        <v>1197</v>
      </c>
      <c r="D1826" s="53">
        <v>45637</v>
      </c>
      <c r="F1826" s="7" t="s">
        <v>335</v>
      </c>
      <c r="G1826" s="1" t="s">
        <v>58</v>
      </c>
      <c r="H1826" s="1" t="s">
        <v>12</v>
      </c>
      <c r="I1826" s="351" t="s">
        <v>99</v>
      </c>
      <c r="J1826" s="162">
        <v>1</v>
      </c>
      <c r="K1826" s="1">
        <v>15</v>
      </c>
      <c r="L1826" s="1" t="s">
        <v>24</v>
      </c>
      <c r="M1826" s="1" t="s">
        <v>75</v>
      </c>
      <c r="N1826" s="153" t="s">
        <v>1881</v>
      </c>
      <c r="O1826" s="1" t="s">
        <v>2008</v>
      </c>
      <c r="P1826" s="1" t="s">
        <v>69</v>
      </c>
      <c r="Q1826" s="1" t="s">
        <v>77</v>
      </c>
      <c r="R1826" s="24" t="s">
        <v>1191</v>
      </c>
      <c r="S1826" s="240">
        <v>71464</v>
      </c>
      <c r="V1826" s="165" t="str">
        <f>IFERROR(IF(U1826-T1826 &lt;= 0, "", U1826-T1826), "")</f>
        <v/>
      </c>
      <c r="W1826" s="162" t="s">
        <v>333</v>
      </c>
      <c r="X1826" s="1" t="s">
        <v>1968</v>
      </c>
      <c r="Y1826" s="346" t="s">
        <v>2174</v>
      </c>
      <c r="Z1826" s="269">
        <v>240.5</v>
      </c>
      <c r="AA1826" s="169">
        <f>Tabela13[[#This Row],[VALOR/UN]]*Tabela13[[#This Row],[QUAN]]</f>
        <v>240.5</v>
      </c>
      <c r="AB1826" s="251" t="str">
        <f>IFERROR(Tabela13[[#This Row],[TOTAL]]/Tabela13[[#This Row],[Km Rodado]],"")</f>
        <v/>
      </c>
    </row>
    <row r="1827" spans="1:28" hidden="1">
      <c r="A1827" s="30" t="s">
        <v>2175</v>
      </c>
      <c r="B1827" s="30" t="s">
        <v>1747</v>
      </c>
      <c r="C1827" s="30" t="s">
        <v>1197</v>
      </c>
      <c r="D1827" s="53">
        <v>45637</v>
      </c>
      <c r="F1827" s="7" t="s">
        <v>335</v>
      </c>
      <c r="G1827" s="1" t="s">
        <v>58</v>
      </c>
      <c r="H1827" s="1" t="s">
        <v>12</v>
      </c>
      <c r="I1827" s="351" t="s">
        <v>99</v>
      </c>
      <c r="J1827" s="162">
        <v>1</v>
      </c>
      <c r="K1827" s="1">
        <v>15</v>
      </c>
      <c r="L1827" s="1" t="s">
        <v>24</v>
      </c>
      <c r="M1827" s="1" t="s">
        <v>75</v>
      </c>
      <c r="N1827" s="153" t="s">
        <v>1881</v>
      </c>
      <c r="O1827" s="1" t="s">
        <v>2008</v>
      </c>
      <c r="P1827" s="1" t="s">
        <v>69</v>
      </c>
      <c r="Q1827" s="1" t="s">
        <v>77</v>
      </c>
      <c r="R1827" s="24" t="s">
        <v>1191</v>
      </c>
      <c r="S1827" s="240">
        <v>71464</v>
      </c>
      <c r="V1827" s="165" t="str">
        <f>IFERROR(IF(U1827-T1827 &lt;= 0, "", U1827-T1827), "")</f>
        <v/>
      </c>
      <c r="W1827" s="162" t="s">
        <v>333</v>
      </c>
      <c r="X1827" s="1" t="s">
        <v>1968</v>
      </c>
      <c r="Y1827" s="346" t="s">
        <v>2174</v>
      </c>
      <c r="Z1827" s="269">
        <v>240.5</v>
      </c>
      <c r="AA1827" s="169">
        <f>Tabela13[[#This Row],[VALOR/UN]]*Tabela13[[#This Row],[QUAN]]</f>
        <v>240.5</v>
      </c>
      <c r="AB1827" s="251" t="str">
        <f>IFERROR(Tabela13[[#This Row],[TOTAL]]/Tabela13[[#This Row],[Km Rodado]],"")</f>
        <v/>
      </c>
    </row>
    <row r="1828" spans="1:28" hidden="1">
      <c r="A1828" s="30" t="s">
        <v>2176</v>
      </c>
      <c r="B1828" s="30" t="s">
        <v>1677</v>
      </c>
      <c r="C1828" s="30" t="s">
        <v>1197</v>
      </c>
      <c r="D1828" s="53">
        <v>45637</v>
      </c>
      <c r="F1828" s="7" t="s">
        <v>335</v>
      </c>
      <c r="G1828" s="1" t="s">
        <v>58</v>
      </c>
      <c r="H1828" s="1" t="s">
        <v>12</v>
      </c>
      <c r="I1828" s="351" t="s">
        <v>99</v>
      </c>
      <c r="J1828" s="162">
        <v>1</v>
      </c>
      <c r="K1828" s="1">
        <v>15</v>
      </c>
      <c r="L1828" s="1" t="s">
        <v>22</v>
      </c>
      <c r="M1828" s="1" t="s">
        <v>75</v>
      </c>
      <c r="N1828" s="153" t="s">
        <v>1881</v>
      </c>
      <c r="O1828" s="1" t="s">
        <v>2008</v>
      </c>
      <c r="P1828" s="1" t="s">
        <v>69</v>
      </c>
      <c r="Q1828" s="1" t="s">
        <v>77</v>
      </c>
      <c r="R1828" s="24" t="s">
        <v>518</v>
      </c>
      <c r="S1828" s="45">
        <v>129113</v>
      </c>
      <c r="V1828" s="165" t="str">
        <f>IFERROR(IF(U1828-T1828 &lt;= 0, "", U1828-T1828), "")</f>
        <v/>
      </c>
      <c r="W1828" s="162" t="s">
        <v>333</v>
      </c>
      <c r="X1828" s="1" t="s">
        <v>1968</v>
      </c>
      <c r="Y1828" s="346" t="s">
        <v>2174</v>
      </c>
      <c r="Z1828" s="269">
        <v>240.5</v>
      </c>
      <c r="AA1828" s="169">
        <f>Tabela13[[#This Row],[VALOR/UN]]*Tabela13[[#This Row],[QUAN]]</f>
        <v>240.5</v>
      </c>
      <c r="AB1828" s="251" t="str">
        <f>IFERROR(Tabela13[[#This Row],[TOTAL]]/Tabela13[[#This Row],[Km Rodado]],"")</f>
        <v/>
      </c>
    </row>
    <row r="1829" spans="1:28" hidden="1">
      <c r="A1829" s="30" t="s">
        <v>2177</v>
      </c>
      <c r="B1829" s="30" t="s">
        <v>1747</v>
      </c>
      <c r="C1829" s="30" t="s">
        <v>1197</v>
      </c>
      <c r="D1829" s="53">
        <v>45637</v>
      </c>
      <c r="F1829" s="7" t="s">
        <v>335</v>
      </c>
      <c r="G1829" s="1" t="s">
        <v>58</v>
      </c>
      <c r="H1829" s="1" t="s">
        <v>12</v>
      </c>
      <c r="I1829" s="351" t="s">
        <v>99</v>
      </c>
      <c r="J1829" s="162">
        <v>1</v>
      </c>
      <c r="K1829" s="1">
        <v>15</v>
      </c>
      <c r="L1829" s="1" t="s">
        <v>22</v>
      </c>
      <c r="M1829" s="1" t="s">
        <v>75</v>
      </c>
      <c r="N1829" s="153" t="s">
        <v>1881</v>
      </c>
      <c r="O1829" s="1" t="s">
        <v>2008</v>
      </c>
      <c r="P1829" s="1" t="s">
        <v>69</v>
      </c>
      <c r="Q1829" s="1" t="s">
        <v>77</v>
      </c>
      <c r="R1829" s="24" t="s">
        <v>518</v>
      </c>
      <c r="S1829" s="45">
        <v>129113</v>
      </c>
      <c r="V1829" s="165" t="str">
        <f>IFERROR(IF(U1829-T1829 &lt;= 0, "", U1829-T1829), "")</f>
        <v/>
      </c>
      <c r="W1829" s="162" t="s">
        <v>333</v>
      </c>
      <c r="X1829" s="1" t="s">
        <v>1968</v>
      </c>
      <c r="Y1829" s="346" t="s">
        <v>2174</v>
      </c>
      <c r="Z1829" s="269">
        <v>240.5</v>
      </c>
      <c r="AA1829" s="169">
        <f>Tabela13[[#This Row],[VALOR/UN]]*Tabela13[[#This Row],[QUAN]]</f>
        <v>240.5</v>
      </c>
      <c r="AB1829" s="251" t="str">
        <f>IFERROR(Tabela13[[#This Row],[TOTAL]]/Tabela13[[#This Row],[Km Rodado]],"")</f>
        <v/>
      </c>
    </row>
    <row r="1830" spans="1:28" hidden="1">
      <c r="A1830" s="30">
        <v>1212</v>
      </c>
      <c r="B1830" s="30" t="s">
        <v>415</v>
      </c>
      <c r="C1830" s="30" t="s">
        <v>1197</v>
      </c>
      <c r="D1830" s="53">
        <v>45637</v>
      </c>
      <c r="E1830" s="53">
        <v>45637</v>
      </c>
      <c r="F1830" s="7" t="s">
        <v>335</v>
      </c>
      <c r="G1830" s="1" t="s">
        <v>58</v>
      </c>
      <c r="H1830" s="1" t="s">
        <v>1268</v>
      </c>
      <c r="I1830" s="351" t="s">
        <v>80</v>
      </c>
      <c r="J1830" s="162">
        <v>1</v>
      </c>
      <c r="K1830" s="1" t="s">
        <v>39</v>
      </c>
      <c r="L1830" s="1" t="s">
        <v>656</v>
      </c>
      <c r="M1830" s="153" t="s">
        <v>595</v>
      </c>
      <c r="N1830" s="1" t="s">
        <v>684</v>
      </c>
      <c r="O1830" s="1" t="s">
        <v>1585</v>
      </c>
      <c r="P1830" s="1" t="s">
        <v>62</v>
      </c>
      <c r="Q1830" s="1" t="s">
        <v>1288</v>
      </c>
      <c r="R1830" s="24" t="s">
        <v>1456</v>
      </c>
      <c r="S1830" s="45">
        <v>162126</v>
      </c>
      <c r="T1830" s="45">
        <v>162126</v>
      </c>
      <c r="V1830" s="165" t="str">
        <f>IFERROR(IF(U1830-T1830 &lt;= 0, "", U1830-T1830), "")</f>
        <v/>
      </c>
      <c r="W1830" s="162" t="s">
        <v>333</v>
      </c>
      <c r="X1830" s="1" t="s">
        <v>2137</v>
      </c>
      <c r="Y1830" s="346" t="s">
        <v>2178</v>
      </c>
      <c r="Z1830" s="269">
        <v>550</v>
      </c>
      <c r="AA1830" s="169">
        <f>Tabela13[[#This Row],[VALOR/UN]]*Tabela13[[#This Row],[QUAN]]</f>
        <v>550</v>
      </c>
      <c r="AB1830" s="251" t="str">
        <f>IFERROR(Tabela13[[#This Row],[TOTAL]]/Tabela13[[#This Row],[Km Rodado]],"")</f>
        <v/>
      </c>
    </row>
    <row r="1831" spans="1:28" hidden="1">
      <c r="A1831" s="30" t="s">
        <v>2179</v>
      </c>
      <c r="B1831" s="30" t="s">
        <v>1459</v>
      </c>
      <c r="C1831" s="30" t="s">
        <v>1197</v>
      </c>
      <c r="D1831" s="53">
        <v>45637</v>
      </c>
      <c r="E1831" s="53">
        <v>45637</v>
      </c>
      <c r="F1831" s="7" t="s">
        <v>335</v>
      </c>
      <c r="G1831" s="1" t="s">
        <v>58</v>
      </c>
      <c r="H1831" s="1" t="s">
        <v>1268</v>
      </c>
      <c r="I1831" s="351" t="s">
        <v>80</v>
      </c>
      <c r="J1831" s="162">
        <v>1</v>
      </c>
      <c r="K1831" s="1" t="s">
        <v>39</v>
      </c>
      <c r="L1831" s="1" t="s">
        <v>656</v>
      </c>
      <c r="M1831" s="153" t="s">
        <v>595</v>
      </c>
      <c r="N1831" s="1" t="s">
        <v>684</v>
      </c>
      <c r="O1831" s="1" t="s">
        <v>1585</v>
      </c>
      <c r="P1831" s="1" t="s">
        <v>62</v>
      </c>
      <c r="Q1831" s="1" t="s">
        <v>1288</v>
      </c>
      <c r="R1831" s="24" t="s">
        <v>1456</v>
      </c>
      <c r="S1831" s="45">
        <v>162126</v>
      </c>
      <c r="T1831" s="45">
        <v>162126</v>
      </c>
      <c r="V1831" s="165" t="str">
        <f>IFERROR(IF(U1831-T1831 &lt;= 0, "", U1831-T1831), "")</f>
        <v/>
      </c>
      <c r="W1831" s="162" t="s">
        <v>333</v>
      </c>
      <c r="X1831" s="1" t="s">
        <v>2137</v>
      </c>
      <c r="Y1831" s="346" t="s">
        <v>2178</v>
      </c>
      <c r="Z1831" s="269">
        <v>550</v>
      </c>
      <c r="AA1831" s="169">
        <f>Tabela13[[#This Row],[VALOR/UN]]*Tabela13[[#This Row],[QUAN]]</f>
        <v>550</v>
      </c>
      <c r="AB1831" s="251" t="str">
        <f>IFERROR(Tabela13[[#This Row],[TOTAL]]/Tabela13[[#This Row],[Km Rodado]],"")</f>
        <v/>
      </c>
    </row>
    <row r="1832" spans="1:28" hidden="1">
      <c r="A1832" s="30">
        <v>2366</v>
      </c>
      <c r="B1832" s="30" t="s">
        <v>2180</v>
      </c>
      <c r="C1832" s="30" t="s">
        <v>1197</v>
      </c>
      <c r="D1832" s="53">
        <v>45637</v>
      </c>
      <c r="E1832" s="53">
        <v>45637</v>
      </c>
      <c r="F1832" s="7" t="s">
        <v>335</v>
      </c>
      <c r="G1832" s="1" t="s">
        <v>58</v>
      </c>
      <c r="H1832" s="1" t="s">
        <v>1268</v>
      </c>
      <c r="I1832" s="351" t="s">
        <v>80</v>
      </c>
      <c r="J1832" s="162">
        <v>1</v>
      </c>
      <c r="K1832" s="1" t="s">
        <v>39</v>
      </c>
      <c r="L1832" s="1" t="s">
        <v>656</v>
      </c>
      <c r="M1832" s="153" t="s">
        <v>595</v>
      </c>
      <c r="N1832" s="1" t="s">
        <v>684</v>
      </c>
      <c r="O1832" s="1" t="s">
        <v>1585</v>
      </c>
      <c r="P1832" s="1" t="s">
        <v>62</v>
      </c>
      <c r="Q1832" s="1" t="s">
        <v>1288</v>
      </c>
      <c r="R1832" s="24" t="s">
        <v>1456</v>
      </c>
      <c r="S1832" s="45">
        <v>162126</v>
      </c>
      <c r="T1832" s="45">
        <v>162126</v>
      </c>
      <c r="V1832" s="165" t="str">
        <f>IFERROR(IF(U1832-T1832 &lt;= 0, "", U1832-T1832), "")</f>
        <v/>
      </c>
      <c r="W1832" s="162" t="s">
        <v>333</v>
      </c>
      <c r="X1832" s="1" t="s">
        <v>2137</v>
      </c>
      <c r="Y1832" s="346" t="s">
        <v>2178</v>
      </c>
      <c r="Z1832" s="269">
        <v>550</v>
      </c>
      <c r="AA1832" s="169">
        <f>Tabela13[[#This Row],[VALOR/UN]]*Tabela13[[#This Row],[QUAN]]</f>
        <v>550</v>
      </c>
      <c r="AB1832" s="251" t="str">
        <f>IFERROR(Tabela13[[#This Row],[TOTAL]]/Tabela13[[#This Row],[Km Rodado]],"")</f>
        <v/>
      </c>
    </row>
    <row r="1833" spans="1:28" hidden="1">
      <c r="A1833" s="30">
        <v>2418</v>
      </c>
      <c r="B1833" s="30" t="s">
        <v>2180</v>
      </c>
      <c r="C1833" s="30" t="s">
        <v>1197</v>
      </c>
      <c r="D1833" s="53">
        <v>45637</v>
      </c>
      <c r="E1833" s="53">
        <v>45637</v>
      </c>
      <c r="F1833" s="7" t="s">
        <v>335</v>
      </c>
      <c r="G1833" s="1" t="s">
        <v>58</v>
      </c>
      <c r="H1833" s="1" t="s">
        <v>1268</v>
      </c>
      <c r="I1833" s="351" t="s">
        <v>80</v>
      </c>
      <c r="J1833" s="162">
        <v>1</v>
      </c>
      <c r="K1833" s="1" t="s">
        <v>39</v>
      </c>
      <c r="L1833" s="1" t="s">
        <v>656</v>
      </c>
      <c r="M1833" s="153" t="s">
        <v>595</v>
      </c>
      <c r="N1833" s="1" t="s">
        <v>684</v>
      </c>
      <c r="O1833" s="1" t="s">
        <v>1585</v>
      </c>
      <c r="P1833" s="1" t="s">
        <v>62</v>
      </c>
      <c r="Q1833" s="1" t="s">
        <v>1288</v>
      </c>
      <c r="R1833" s="255" t="s">
        <v>1456</v>
      </c>
      <c r="S1833" s="45">
        <v>162126</v>
      </c>
      <c r="T1833" s="45">
        <v>162126</v>
      </c>
      <c r="V1833" s="165" t="str">
        <f>IFERROR(IF(U1833-T1833 &lt;= 0, "", U1833-T1833), "")</f>
        <v/>
      </c>
      <c r="W1833" s="162" t="s">
        <v>333</v>
      </c>
      <c r="X1833" s="1" t="s">
        <v>2137</v>
      </c>
      <c r="Y1833" s="346" t="s">
        <v>2178</v>
      </c>
      <c r="Z1833" s="269">
        <v>550</v>
      </c>
      <c r="AA1833" s="169">
        <f>Tabela13[[#This Row],[VALOR/UN]]*Tabela13[[#This Row],[QUAN]]</f>
        <v>550</v>
      </c>
      <c r="AB1833" s="251" t="str">
        <f>IFERROR(Tabela13[[#This Row],[TOTAL]]/Tabela13[[#This Row],[Km Rodado]],"")</f>
        <v/>
      </c>
    </row>
    <row r="1834" spans="1:28" hidden="1">
      <c r="A1834" s="30" t="s">
        <v>2181</v>
      </c>
      <c r="B1834" s="30" t="s">
        <v>1935</v>
      </c>
      <c r="C1834" s="30" t="s">
        <v>1197</v>
      </c>
      <c r="D1834" s="53">
        <v>45639</v>
      </c>
      <c r="E1834" s="53">
        <v>45639</v>
      </c>
      <c r="F1834" s="7" t="s">
        <v>335</v>
      </c>
      <c r="G1834" s="1" t="s">
        <v>58</v>
      </c>
      <c r="H1834" s="1" t="s">
        <v>1268</v>
      </c>
      <c r="I1834" s="351" t="s">
        <v>59</v>
      </c>
      <c r="J1834" s="162">
        <v>1</v>
      </c>
      <c r="K1834" s="1" t="s">
        <v>7</v>
      </c>
      <c r="L1834" s="1" t="s">
        <v>594</v>
      </c>
      <c r="M1834" s="1" t="s">
        <v>133</v>
      </c>
      <c r="N1834" s="153" t="s">
        <v>2182</v>
      </c>
      <c r="O1834" s="1" t="s">
        <v>182</v>
      </c>
      <c r="P1834" s="1" t="s">
        <v>69</v>
      </c>
      <c r="Q1834" s="1" t="s">
        <v>136</v>
      </c>
      <c r="R1834" s="24" t="s">
        <v>1966</v>
      </c>
      <c r="S1834" s="45">
        <v>140240</v>
      </c>
      <c r="V1834" s="165" t="str">
        <f>IFERROR(IF(U1834-T1834 &lt;= 0, "", U1834-T1834), "")</f>
        <v/>
      </c>
      <c r="W1834" s="162" t="s">
        <v>333</v>
      </c>
      <c r="X1834" s="1" t="s">
        <v>155</v>
      </c>
      <c r="Y1834" s="162">
        <v>2851</v>
      </c>
      <c r="Z1834" s="269">
        <v>659.23</v>
      </c>
      <c r="AA1834" s="169">
        <f>Tabela13[[#This Row],[VALOR/UN]]*Tabela13[[#This Row],[QUAN]]</f>
        <v>659.23</v>
      </c>
      <c r="AB1834" s="251" t="str">
        <f>IFERROR(Tabela13[[#This Row],[TOTAL]]/Tabela13[[#This Row],[Km Rodado]],"")</f>
        <v/>
      </c>
    </row>
    <row r="1835" spans="1:28" hidden="1">
      <c r="A1835" s="30">
        <v>2450</v>
      </c>
      <c r="B1835" s="30" t="s">
        <v>1313</v>
      </c>
      <c r="C1835" s="30" t="s">
        <v>1197</v>
      </c>
      <c r="D1835" s="53">
        <v>45642</v>
      </c>
      <c r="E1835" s="53">
        <v>45642</v>
      </c>
      <c r="F1835" s="7" t="s">
        <v>335</v>
      </c>
      <c r="G1835" s="1" t="s">
        <v>58</v>
      </c>
      <c r="H1835" s="1" t="s">
        <v>1268</v>
      </c>
      <c r="I1835" s="351" t="s">
        <v>80</v>
      </c>
      <c r="J1835" s="162">
        <v>1</v>
      </c>
      <c r="K1835" s="1">
        <v>16</v>
      </c>
      <c r="L1835" s="1" t="s">
        <v>22</v>
      </c>
      <c r="M1835" s="1" t="s">
        <v>60</v>
      </c>
      <c r="N1835" s="1" t="s">
        <v>1235</v>
      </c>
      <c r="O1835" s="1" t="s">
        <v>1236</v>
      </c>
      <c r="P1835" s="1" t="s">
        <v>69</v>
      </c>
      <c r="Q1835" s="1" t="s">
        <v>1008</v>
      </c>
      <c r="R1835" s="1" t="s">
        <v>332</v>
      </c>
      <c r="S1835" s="45">
        <v>103540</v>
      </c>
      <c r="T1835" s="45">
        <v>103540</v>
      </c>
      <c r="V1835" s="165" t="str">
        <f>IFERROR(IF(U1835-T1835 &lt;= 0, "", U1835-T1835), "")</f>
        <v/>
      </c>
      <c r="W1835" s="162" t="s">
        <v>333</v>
      </c>
      <c r="X1835" s="1" t="s">
        <v>155</v>
      </c>
      <c r="Y1835" s="162">
        <v>3091</v>
      </c>
      <c r="Z1835" s="269">
        <v>547.65</v>
      </c>
      <c r="AA1835" s="169">
        <f>Tabela13[[#This Row],[VALOR/UN]]*Tabela13[[#This Row],[QUAN]]</f>
        <v>547.65</v>
      </c>
      <c r="AB1835" s="251" t="str">
        <f>IFERROR(Tabela13[[#This Row],[TOTAL]]/Tabela13[[#This Row],[Km Rodado]],"")</f>
        <v/>
      </c>
    </row>
    <row r="1836" spans="1:28" hidden="1">
      <c r="A1836" s="30">
        <v>2451</v>
      </c>
      <c r="B1836" s="30" t="s">
        <v>1313</v>
      </c>
      <c r="C1836" s="30" t="s">
        <v>1197</v>
      </c>
      <c r="D1836" s="53">
        <v>45642</v>
      </c>
      <c r="E1836" s="53">
        <v>45642</v>
      </c>
      <c r="F1836" s="7" t="s">
        <v>335</v>
      </c>
      <c r="G1836" s="1" t="s">
        <v>58</v>
      </c>
      <c r="H1836" s="1" t="s">
        <v>1268</v>
      </c>
      <c r="I1836" s="351" t="s">
        <v>80</v>
      </c>
      <c r="J1836" s="162">
        <v>1</v>
      </c>
      <c r="K1836" s="1">
        <v>16</v>
      </c>
      <c r="L1836" s="1" t="s">
        <v>22</v>
      </c>
      <c r="M1836" s="1" t="s">
        <v>60</v>
      </c>
      <c r="N1836" s="1" t="s">
        <v>1235</v>
      </c>
      <c r="O1836" s="1" t="s">
        <v>1236</v>
      </c>
      <c r="P1836" s="1" t="s">
        <v>69</v>
      </c>
      <c r="Q1836" s="1" t="s">
        <v>1008</v>
      </c>
      <c r="R1836" s="1" t="s">
        <v>332</v>
      </c>
      <c r="S1836" s="45">
        <v>103540</v>
      </c>
      <c r="T1836" s="45">
        <v>103540</v>
      </c>
      <c r="V1836" s="165" t="str">
        <f>IFERROR(IF(U1836-T1836 &lt;= 0, "", U1836-T1836), "")</f>
        <v/>
      </c>
      <c r="W1836" s="162" t="s">
        <v>333</v>
      </c>
      <c r="X1836" s="1" t="s">
        <v>155</v>
      </c>
      <c r="Y1836" s="162">
        <v>3091</v>
      </c>
      <c r="Z1836" s="269">
        <v>547.65</v>
      </c>
      <c r="AA1836" s="169">
        <f>Tabela13[[#This Row],[VALOR/UN]]*Tabela13[[#This Row],[QUAN]]</f>
        <v>547.65</v>
      </c>
      <c r="AB1836" s="251" t="str">
        <f>IFERROR(Tabela13[[#This Row],[TOTAL]]/Tabela13[[#This Row],[Km Rodado]],"")</f>
        <v/>
      </c>
    </row>
    <row r="1837" spans="1:28" hidden="1">
      <c r="A1837" s="30" t="s">
        <v>2183</v>
      </c>
      <c r="B1837" s="30" t="s">
        <v>1313</v>
      </c>
      <c r="C1837" s="30" t="s">
        <v>1227</v>
      </c>
      <c r="D1837" s="53">
        <v>45642</v>
      </c>
      <c r="E1837" s="53">
        <v>45642</v>
      </c>
      <c r="F1837" s="7" t="s">
        <v>335</v>
      </c>
      <c r="G1837" s="1" t="s">
        <v>58</v>
      </c>
      <c r="H1837" s="1" t="s">
        <v>1268</v>
      </c>
      <c r="I1837" s="351" t="s">
        <v>80</v>
      </c>
      <c r="J1837" s="162">
        <v>1</v>
      </c>
      <c r="K1837" s="1">
        <v>16</v>
      </c>
      <c r="L1837" s="1" t="s">
        <v>24</v>
      </c>
      <c r="M1837" s="1" t="s">
        <v>60</v>
      </c>
      <c r="N1837" s="1" t="s">
        <v>1235</v>
      </c>
      <c r="O1837" s="1" t="s">
        <v>1236</v>
      </c>
      <c r="P1837" s="1" t="s">
        <v>69</v>
      </c>
      <c r="Q1837" s="1" t="s">
        <v>1008</v>
      </c>
      <c r="R1837" s="24" t="s">
        <v>157</v>
      </c>
      <c r="S1837" s="45">
        <v>144800</v>
      </c>
      <c r="T1837" s="45">
        <v>144800</v>
      </c>
      <c r="V1837" s="165" t="str">
        <f>IFERROR(IF(U1837-T1837 &lt;= 0, "", U1837-T1837), "")</f>
        <v/>
      </c>
      <c r="W1837" s="162" t="s">
        <v>333</v>
      </c>
      <c r="X1837" s="1" t="s">
        <v>155</v>
      </c>
      <c r="Y1837" s="162">
        <v>3091</v>
      </c>
      <c r="Z1837" s="269">
        <v>547.65</v>
      </c>
      <c r="AA1837" s="169">
        <f>Tabela13[[#This Row],[VALOR/UN]]*Tabela13[[#This Row],[QUAN]]</f>
        <v>547.65</v>
      </c>
      <c r="AB1837" s="251" t="str">
        <f>IFERROR(Tabela13[[#This Row],[TOTAL]]/Tabela13[[#This Row],[Km Rodado]],"")</f>
        <v/>
      </c>
    </row>
    <row r="1838" spans="1:28" hidden="1">
      <c r="A1838" s="30" t="s">
        <v>2184</v>
      </c>
      <c r="B1838" s="30" t="s">
        <v>1313</v>
      </c>
      <c r="C1838" s="30" t="s">
        <v>1227</v>
      </c>
      <c r="D1838" s="53">
        <v>45642</v>
      </c>
      <c r="E1838" s="53">
        <v>45642</v>
      </c>
      <c r="F1838" s="7" t="s">
        <v>335</v>
      </c>
      <c r="G1838" s="1" t="s">
        <v>58</v>
      </c>
      <c r="H1838" s="1" t="s">
        <v>1268</v>
      </c>
      <c r="I1838" s="351" t="s">
        <v>80</v>
      </c>
      <c r="J1838" s="162">
        <v>1</v>
      </c>
      <c r="K1838" s="1">
        <v>16</v>
      </c>
      <c r="L1838" s="1" t="s">
        <v>24</v>
      </c>
      <c r="M1838" s="1" t="s">
        <v>60</v>
      </c>
      <c r="N1838" s="1" t="s">
        <v>1235</v>
      </c>
      <c r="O1838" s="1" t="s">
        <v>1236</v>
      </c>
      <c r="P1838" s="1" t="s">
        <v>69</v>
      </c>
      <c r="Q1838" s="1" t="s">
        <v>1008</v>
      </c>
      <c r="R1838" s="24" t="s">
        <v>157</v>
      </c>
      <c r="S1838" s="45">
        <v>144800</v>
      </c>
      <c r="T1838" s="45">
        <v>144800</v>
      </c>
      <c r="V1838" s="165" t="str">
        <f>IFERROR(IF(U1838-T1838 &lt;= 0, "", U1838-T1838), "")</f>
        <v/>
      </c>
      <c r="W1838" s="162" t="s">
        <v>333</v>
      </c>
      <c r="X1838" s="1" t="s">
        <v>155</v>
      </c>
      <c r="Y1838" s="162">
        <v>3091</v>
      </c>
      <c r="Z1838" s="269">
        <v>547.65</v>
      </c>
      <c r="AA1838" s="169">
        <f>Tabela13[[#This Row],[VALOR/UN]]*Tabela13[[#This Row],[QUAN]]</f>
        <v>547.65</v>
      </c>
      <c r="AB1838" s="251" t="str">
        <f>IFERROR(Tabela13[[#This Row],[TOTAL]]/Tabela13[[#This Row],[Km Rodado]],"")</f>
        <v/>
      </c>
    </row>
    <row r="1839" spans="1:28" hidden="1">
      <c r="A1839" s="30">
        <v>2441</v>
      </c>
      <c r="B1839" s="30" t="s">
        <v>1834</v>
      </c>
      <c r="C1839" s="30" t="s">
        <v>1197</v>
      </c>
      <c r="D1839" s="53">
        <v>45642</v>
      </c>
      <c r="E1839" s="53">
        <v>45642</v>
      </c>
      <c r="F1839" s="7" t="s">
        <v>335</v>
      </c>
      <c r="G1839" s="1" t="s">
        <v>58</v>
      </c>
      <c r="H1839" s="1" t="s">
        <v>1268</v>
      </c>
      <c r="I1839" s="351" t="s">
        <v>80</v>
      </c>
      <c r="J1839" s="162">
        <v>1</v>
      </c>
      <c r="K1839" s="1" t="s">
        <v>39</v>
      </c>
      <c r="L1839" s="1" t="s">
        <v>656</v>
      </c>
      <c r="M1839" s="153" t="s">
        <v>595</v>
      </c>
      <c r="N1839" s="1" t="s">
        <v>684</v>
      </c>
      <c r="O1839" s="1" t="s">
        <v>1213</v>
      </c>
      <c r="P1839" s="1" t="s">
        <v>62</v>
      </c>
      <c r="Q1839" s="1" t="s">
        <v>657</v>
      </c>
      <c r="R1839" s="24" t="s">
        <v>1571</v>
      </c>
      <c r="S1839" s="45">
        <v>482762</v>
      </c>
      <c r="T1839" s="45">
        <v>482762</v>
      </c>
      <c r="V1839" s="165" t="str">
        <f>IFERROR(IF(U1839-T1839 &lt;= 0, "", U1839-T1839), "")</f>
        <v/>
      </c>
      <c r="W1839" s="162" t="s">
        <v>333</v>
      </c>
      <c r="X1839" s="1" t="s">
        <v>58</v>
      </c>
      <c r="Y1839" s="258" t="s">
        <v>151</v>
      </c>
      <c r="Z1839" s="169">
        <v>0</v>
      </c>
      <c r="AA1839" s="169">
        <f>Tabela13[[#This Row],[VALOR/UN]]*Tabela13[[#This Row],[QUAN]]</f>
        <v>0</v>
      </c>
      <c r="AB1839" s="251" t="str">
        <f>IFERROR(Tabela13[[#This Row],[TOTAL]]/Tabela13[[#This Row],[Km Rodado]],"")</f>
        <v/>
      </c>
    </row>
    <row r="1840" spans="1:28" hidden="1">
      <c r="A1840" s="30">
        <v>41</v>
      </c>
      <c r="B1840" s="30" t="s">
        <v>1834</v>
      </c>
      <c r="C1840" s="30" t="s">
        <v>1197</v>
      </c>
      <c r="D1840" s="53">
        <v>45642</v>
      </c>
      <c r="E1840" s="53">
        <v>45642</v>
      </c>
      <c r="F1840" s="7" t="s">
        <v>335</v>
      </c>
      <c r="G1840" s="1" t="s">
        <v>58</v>
      </c>
      <c r="H1840" s="1" t="s">
        <v>1268</v>
      </c>
      <c r="I1840" s="351" t="s">
        <v>80</v>
      </c>
      <c r="J1840" s="162">
        <v>1</v>
      </c>
      <c r="K1840" s="1" t="s">
        <v>39</v>
      </c>
      <c r="L1840" s="1" t="s">
        <v>656</v>
      </c>
      <c r="M1840" s="153" t="s">
        <v>595</v>
      </c>
      <c r="N1840" s="1" t="s">
        <v>684</v>
      </c>
      <c r="O1840" s="1" t="s">
        <v>1213</v>
      </c>
      <c r="P1840" s="1" t="s">
        <v>62</v>
      </c>
      <c r="Q1840" s="1" t="s">
        <v>657</v>
      </c>
      <c r="R1840" s="24" t="s">
        <v>1571</v>
      </c>
      <c r="S1840" s="45">
        <v>482762</v>
      </c>
      <c r="T1840" s="45">
        <v>482762</v>
      </c>
      <c r="V1840" s="165" t="str">
        <f>IFERROR(IF(U1840-T1840 &lt;= 0, "", U1840-T1840), "")</f>
        <v/>
      </c>
      <c r="W1840" s="162" t="s">
        <v>333</v>
      </c>
      <c r="X1840" s="1" t="s">
        <v>58</v>
      </c>
      <c r="Y1840" s="258" t="s">
        <v>151</v>
      </c>
      <c r="Z1840" s="169">
        <v>0</v>
      </c>
      <c r="AA1840" s="169">
        <f>Tabela13[[#This Row],[VALOR/UN]]*Tabela13[[#This Row],[QUAN]]</f>
        <v>0</v>
      </c>
      <c r="AB1840" s="251" t="str">
        <f>IFERROR(Tabela13[[#This Row],[TOTAL]]/Tabela13[[#This Row],[Km Rodado]],"")</f>
        <v/>
      </c>
    </row>
    <row r="1841" spans="1:28" hidden="1">
      <c r="A1841" s="30">
        <v>2464</v>
      </c>
      <c r="B1841" s="30" t="s">
        <v>1199</v>
      </c>
      <c r="C1841" s="30" t="s">
        <v>1197</v>
      </c>
      <c r="D1841" s="53">
        <v>45642</v>
      </c>
      <c r="E1841" s="53">
        <v>45642</v>
      </c>
      <c r="F1841" s="7" t="s">
        <v>335</v>
      </c>
      <c r="G1841" s="1" t="s">
        <v>58</v>
      </c>
      <c r="H1841" s="1" t="s">
        <v>1268</v>
      </c>
      <c r="I1841" s="351" t="s">
        <v>80</v>
      </c>
      <c r="J1841" s="162">
        <v>1</v>
      </c>
      <c r="K1841" s="1" t="s">
        <v>39</v>
      </c>
      <c r="L1841" s="1" t="s">
        <v>594</v>
      </c>
      <c r="M1841" s="153" t="s">
        <v>595</v>
      </c>
      <c r="N1841" s="1" t="s">
        <v>684</v>
      </c>
      <c r="O1841" s="1" t="s">
        <v>1213</v>
      </c>
      <c r="P1841" s="1" t="s">
        <v>62</v>
      </c>
      <c r="Q1841" s="1" t="s">
        <v>657</v>
      </c>
      <c r="R1841" s="24" t="s">
        <v>1571</v>
      </c>
      <c r="S1841" s="45">
        <v>482762</v>
      </c>
      <c r="T1841" s="45">
        <v>482762</v>
      </c>
      <c r="V1841" s="165" t="str">
        <f>IFERROR(IF(U1841-T1841 &lt;= 0, "", U1841-T1841), "")</f>
        <v/>
      </c>
      <c r="W1841" s="162" t="s">
        <v>333</v>
      </c>
      <c r="X1841" s="1" t="s">
        <v>58</v>
      </c>
      <c r="Y1841" s="258" t="s">
        <v>151</v>
      </c>
      <c r="Z1841" s="169">
        <v>0</v>
      </c>
      <c r="AA1841" s="169">
        <f>Tabela13[[#This Row],[VALOR/UN]]*Tabela13[[#This Row],[QUAN]]</f>
        <v>0</v>
      </c>
      <c r="AB1841" s="251" t="str">
        <f>IFERROR(Tabela13[[#This Row],[TOTAL]]/Tabela13[[#This Row],[Km Rodado]],"")</f>
        <v/>
      </c>
    </row>
    <row r="1842" spans="1:28" hidden="1">
      <c r="A1842" s="30">
        <v>2465</v>
      </c>
      <c r="B1842" s="30" t="s">
        <v>1199</v>
      </c>
      <c r="C1842" s="30" t="s">
        <v>1197</v>
      </c>
      <c r="D1842" s="53">
        <v>45642</v>
      </c>
      <c r="E1842" s="53">
        <v>45642</v>
      </c>
      <c r="F1842" s="7" t="s">
        <v>335</v>
      </c>
      <c r="G1842" s="1" t="s">
        <v>58</v>
      </c>
      <c r="H1842" s="1" t="s">
        <v>1268</v>
      </c>
      <c r="I1842" s="351" t="s">
        <v>80</v>
      </c>
      <c r="J1842" s="162">
        <v>1</v>
      </c>
      <c r="K1842" s="1" t="s">
        <v>39</v>
      </c>
      <c r="L1842" s="1" t="s">
        <v>594</v>
      </c>
      <c r="M1842" s="153" t="s">
        <v>595</v>
      </c>
      <c r="N1842" s="1" t="s">
        <v>684</v>
      </c>
      <c r="O1842" s="1" t="s">
        <v>1213</v>
      </c>
      <c r="P1842" s="1" t="s">
        <v>62</v>
      </c>
      <c r="Q1842" s="1" t="s">
        <v>657</v>
      </c>
      <c r="R1842" s="24" t="s">
        <v>1571</v>
      </c>
      <c r="S1842" s="45">
        <v>482762</v>
      </c>
      <c r="T1842" s="45">
        <v>482762</v>
      </c>
      <c r="V1842" s="165" t="str">
        <f>IFERROR(IF(U1842-T1842 &lt;= 0, "", U1842-T1842), "")</f>
        <v/>
      </c>
      <c r="W1842" s="162" t="s">
        <v>333</v>
      </c>
      <c r="X1842" s="1" t="s">
        <v>58</v>
      </c>
      <c r="Y1842" s="258" t="s">
        <v>151</v>
      </c>
      <c r="Z1842" s="169">
        <v>0</v>
      </c>
      <c r="AA1842" s="169">
        <f>Tabela13[[#This Row],[VALOR/UN]]*Tabela13[[#This Row],[QUAN]]</f>
        <v>0</v>
      </c>
      <c r="AB1842" s="251" t="str">
        <f>IFERROR(Tabela13[[#This Row],[TOTAL]]/Tabela13[[#This Row],[Km Rodado]],"")</f>
        <v/>
      </c>
    </row>
    <row r="1843" spans="1:28" hidden="1">
      <c r="A1843" s="30" t="s">
        <v>2185</v>
      </c>
      <c r="B1843" s="30" t="s">
        <v>1313</v>
      </c>
      <c r="C1843" s="30" t="s">
        <v>1197</v>
      </c>
      <c r="D1843" s="53">
        <v>45642</v>
      </c>
      <c r="E1843" s="53">
        <v>45642</v>
      </c>
      <c r="F1843" s="7" t="s">
        <v>335</v>
      </c>
      <c r="G1843" s="1" t="s">
        <v>58</v>
      </c>
      <c r="H1843" s="1" t="s">
        <v>1268</v>
      </c>
      <c r="I1843" s="351" t="s">
        <v>80</v>
      </c>
      <c r="J1843" s="162">
        <v>1</v>
      </c>
      <c r="K1843" s="1">
        <v>14</v>
      </c>
      <c r="L1843" s="1" t="s">
        <v>22</v>
      </c>
      <c r="M1843" s="1" t="s">
        <v>84</v>
      </c>
      <c r="N1843" s="1" t="s">
        <v>153</v>
      </c>
      <c r="O1843" s="1" t="s">
        <v>154</v>
      </c>
      <c r="P1843" s="1" t="s">
        <v>69</v>
      </c>
      <c r="Q1843" s="1" t="s">
        <v>87</v>
      </c>
      <c r="R1843" s="24" t="s">
        <v>167</v>
      </c>
      <c r="S1843" s="45">
        <v>133531</v>
      </c>
      <c r="T1843" s="45">
        <v>133531</v>
      </c>
      <c r="V1843" s="165" t="str">
        <f>IFERROR(IF(U1843-T1843 &lt;= 0, "", U1843-T1843), "")</f>
        <v/>
      </c>
      <c r="W1843" s="162" t="s">
        <v>333</v>
      </c>
      <c r="X1843" s="1" t="s">
        <v>155</v>
      </c>
      <c r="Y1843" s="162">
        <v>3123</v>
      </c>
      <c r="Z1843" s="269">
        <v>276.92</v>
      </c>
      <c r="AA1843" s="169">
        <f>Tabela13[[#This Row],[VALOR/UN]]*Tabela13[[#This Row],[QUAN]]</f>
        <v>276.92</v>
      </c>
      <c r="AB1843" s="251" t="str">
        <f>IFERROR(Tabela13[[#This Row],[TOTAL]]/Tabela13[[#This Row],[Km Rodado]],"")</f>
        <v/>
      </c>
    </row>
    <row r="1844" spans="1:28" hidden="1">
      <c r="A1844" s="30">
        <v>2455</v>
      </c>
      <c r="B1844" s="30" t="s">
        <v>1313</v>
      </c>
      <c r="C1844" s="30" t="s">
        <v>1197</v>
      </c>
      <c r="D1844" s="53">
        <v>45642</v>
      </c>
      <c r="E1844" s="53">
        <v>45642</v>
      </c>
      <c r="F1844" s="7" t="s">
        <v>335</v>
      </c>
      <c r="G1844" s="1" t="s">
        <v>58</v>
      </c>
      <c r="H1844" s="1" t="s">
        <v>1268</v>
      </c>
      <c r="I1844" s="351" t="s">
        <v>80</v>
      </c>
      <c r="J1844" s="162">
        <v>1</v>
      </c>
      <c r="K1844" s="1">
        <v>14</v>
      </c>
      <c r="L1844" s="1" t="s">
        <v>22</v>
      </c>
      <c r="M1844" s="1" t="s">
        <v>84</v>
      </c>
      <c r="N1844" s="1" t="s">
        <v>153</v>
      </c>
      <c r="O1844" s="1" t="s">
        <v>154</v>
      </c>
      <c r="P1844" s="1" t="s">
        <v>1228</v>
      </c>
      <c r="Q1844" s="1" t="s">
        <v>87</v>
      </c>
      <c r="R1844" s="24" t="s">
        <v>167</v>
      </c>
      <c r="S1844" s="45">
        <v>133531</v>
      </c>
      <c r="T1844" s="45">
        <v>133531</v>
      </c>
      <c r="V1844" s="165" t="str">
        <f>IFERROR(IF(U1844-T1844 &lt;= 0, "", U1844-T1844), "")</f>
        <v/>
      </c>
      <c r="W1844" s="162" t="s">
        <v>333</v>
      </c>
      <c r="X1844" s="1" t="s">
        <v>155</v>
      </c>
      <c r="Y1844" s="162">
        <v>3123</v>
      </c>
      <c r="Z1844" s="269">
        <v>276.92</v>
      </c>
      <c r="AA1844" s="169">
        <f>Tabela13[[#This Row],[VALOR/UN]]*Tabela13[[#This Row],[QUAN]]</f>
        <v>276.92</v>
      </c>
      <c r="AB1844" s="251" t="str">
        <f>IFERROR(Tabela13[[#This Row],[TOTAL]]/Tabela13[[#This Row],[Km Rodado]],"")</f>
        <v/>
      </c>
    </row>
    <row r="1845" spans="1:28" hidden="1">
      <c r="A1845" s="30">
        <v>2448</v>
      </c>
      <c r="B1845" s="30" t="s">
        <v>1313</v>
      </c>
      <c r="C1845" s="30" t="s">
        <v>1197</v>
      </c>
      <c r="D1845" s="53">
        <v>45642</v>
      </c>
      <c r="E1845" s="53">
        <v>45642</v>
      </c>
      <c r="F1845" s="7" t="s">
        <v>335</v>
      </c>
      <c r="G1845" s="1" t="s">
        <v>58</v>
      </c>
      <c r="H1845" s="1" t="s">
        <v>1268</v>
      </c>
      <c r="I1845" s="351" t="s">
        <v>80</v>
      </c>
      <c r="J1845" s="162">
        <v>1</v>
      </c>
      <c r="K1845" s="1">
        <v>14</v>
      </c>
      <c r="L1845" s="1" t="s">
        <v>22</v>
      </c>
      <c r="M1845" s="1" t="s">
        <v>84</v>
      </c>
      <c r="N1845" s="1" t="s">
        <v>153</v>
      </c>
      <c r="O1845" s="1" t="s">
        <v>154</v>
      </c>
      <c r="P1845" s="1" t="s">
        <v>1228</v>
      </c>
      <c r="Q1845" s="1" t="s">
        <v>87</v>
      </c>
      <c r="R1845" s="24" t="s">
        <v>376</v>
      </c>
      <c r="S1845" s="45">
        <v>102295</v>
      </c>
      <c r="T1845" s="45">
        <v>102295</v>
      </c>
      <c r="V1845" s="165" t="str">
        <f>IFERROR(IF(U1845-T1845 &lt;= 0, "", U1845-T1845), "")</f>
        <v/>
      </c>
      <c r="W1845" s="162" t="s">
        <v>333</v>
      </c>
      <c r="X1845" s="1" t="s">
        <v>155</v>
      </c>
      <c r="Y1845" s="162">
        <v>3123</v>
      </c>
      <c r="Z1845" s="269">
        <v>276.92</v>
      </c>
      <c r="AA1845" s="169">
        <f>Tabela13[[#This Row],[VALOR/UN]]*Tabela13[[#This Row],[QUAN]]</f>
        <v>276.92</v>
      </c>
      <c r="AB1845" s="251" t="str">
        <f>IFERROR(Tabela13[[#This Row],[TOTAL]]/Tabela13[[#This Row],[Km Rodado]],"")</f>
        <v/>
      </c>
    </row>
    <row r="1846" spans="1:28" hidden="1">
      <c r="A1846" s="30">
        <v>2449</v>
      </c>
      <c r="B1846" s="30" t="s">
        <v>1313</v>
      </c>
      <c r="C1846" s="30" t="s">
        <v>1197</v>
      </c>
      <c r="D1846" s="53">
        <v>45642</v>
      </c>
      <c r="E1846" s="53">
        <v>45642</v>
      </c>
      <c r="F1846" s="7" t="s">
        <v>335</v>
      </c>
      <c r="G1846" s="1" t="s">
        <v>58</v>
      </c>
      <c r="H1846" s="1" t="s">
        <v>1268</v>
      </c>
      <c r="I1846" s="351" t="s">
        <v>80</v>
      </c>
      <c r="J1846" s="162">
        <v>1</v>
      </c>
      <c r="K1846" s="1">
        <v>14</v>
      </c>
      <c r="L1846" s="1" t="s">
        <v>22</v>
      </c>
      <c r="M1846" s="1" t="s">
        <v>84</v>
      </c>
      <c r="N1846" s="1" t="s">
        <v>153</v>
      </c>
      <c r="O1846" s="1" t="s">
        <v>154</v>
      </c>
      <c r="P1846" s="1" t="s">
        <v>1228</v>
      </c>
      <c r="Q1846" s="1" t="s">
        <v>87</v>
      </c>
      <c r="R1846" s="24" t="s">
        <v>376</v>
      </c>
      <c r="S1846" s="45">
        <v>102295</v>
      </c>
      <c r="T1846" s="45">
        <v>102295</v>
      </c>
      <c r="V1846" s="165" t="str">
        <f>IFERROR(IF(U1846-T1846 &lt;= 0, "", U1846-T1846), "")</f>
        <v/>
      </c>
      <c r="W1846" s="162" t="s">
        <v>333</v>
      </c>
      <c r="X1846" s="1" t="s">
        <v>155</v>
      </c>
      <c r="Y1846" s="162">
        <v>3123</v>
      </c>
      <c r="Z1846" s="269">
        <v>276.92</v>
      </c>
      <c r="AA1846" s="169">
        <f>Tabela13[[#This Row],[VALOR/UN]]*Tabela13[[#This Row],[QUAN]]</f>
        <v>276.92</v>
      </c>
      <c r="AB1846" s="251" t="str">
        <f>IFERROR(Tabela13[[#This Row],[TOTAL]]/Tabela13[[#This Row],[Km Rodado]],"")</f>
        <v/>
      </c>
    </row>
    <row r="1847" spans="1:28" hidden="1">
      <c r="A1847" s="30">
        <v>2460</v>
      </c>
      <c r="B1847" s="30" t="s">
        <v>1747</v>
      </c>
      <c r="C1847" s="30" t="s">
        <v>1197</v>
      </c>
      <c r="D1847" s="53">
        <v>45642</v>
      </c>
      <c r="F1847" s="7" t="s">
        <v>335</v>
      </c>
      <c r="G1847" s="1" t="s">
        <v>58</v>
      </c>
      <c r="H1847" s="1" t="s">
        <v>12</v>
      </c>
      <c r="I1847" s="351" t="s">
        <v>111</v>
      </c>
      <c r="J1847" s="162">
        <v>1</v>
      </c>
      <c r="K1847" s="1">
        <v>15</v>
      </c>
      <c r="L1847" s="1" t="s">
        <v>22</v>
      </c>
      <c r="M1847" s="1" t="s">
        <v>75</v>
      </c>
      <c r="N1847" s="153" t="s">
        <v>1881</v>
      </c>
      <c r="O1847" s="1" t="s">
        <v>2008</v>
      </c>
      <c r="P1847" s="1" t="s">
        <v>69</v>
      </c>
      <c r="Q1847" s="1" t="s">
        <v>77</v>
      </c>
      <c r="R1847" s="24" t="s">
        <v>1381</v>
      </c>
      <c r="S1847" s="45">
        <v>47352</v>
      </c>
      <c r="V1847" s="165" t="str">
        <f>IFERROR(IF(U1847-T1847 &lt;= 0, "", U1847-T1847), "")</f>
        <v/>
      </c>
      <c r="W1847" s="162" t="s">
        <v>333</v>
      </c>
      <c r="X1847" s="1" t="s">
        <v>1968</v>
      </c>
      <c r="Y1847" s="162">
        <v>16505</v>
      </c>
      <c r="Z1847" s="269">
        <v>240.5</v>
      </c>
      <c r="AA1847" s="169">
        <f>Tabela13[[#This Row],[VALOR/UN]]*Tabela13[[#This Row],[QUAN]]</f>
        <v>240.5</v>
      </c>
      <c r="AB1847" s="251" t="str">
        <f>IFERROR(Tabela13[[#This Row],[TOTAL]]/Tabela13[[#This Row],[Km Rodado]],"")</f>
        <v/>
      </c>
    </row>
    <row r="1848" spans="1:28" hidden="1">
      <c r="A1848" s="30">
        <v>2461</v>
      </c>
      <c r="B1848" s="30" t="s">
        <v>1677</v>
      </c>
      <c r="C1848" s="30" t="s">
        <v>1197</v>
      </c>
      <c r="D1848" s="53">
        <v>45642</v>
      </c>
      <c r="F1848" s="7" t="s">
        <v>335</v>
      </c>
      <c r="G1848" s="1" t="s">
        <v>58</v>
      </c>
      <c r="H1848" s="1" t="s">
        <v>12</v>
      </c>
      <c r="I1848" s="351" t="s">
        <v>111</v>
      </c>
      <c r="J1848" s="162">
        <v>1</v>
      </c>
      <c r="K1848" s="1">
        <v>15</v>
      </c>
      <c r="L1848" s="1" t="s">
        <v>22</v>
      </c>
      <c r="M1848" s="1" t="s">
        <v>75</v>
      </c>
      <c r="N1848" s="153" t="s">
        <v>1881</v>
      </c>
      <c r="O1848" s="1" t="s">
        <v>2008</v>
      </c>
      <c r="P1848" s="1" t="s">
        <v>69</v>
      </c>
      <c r="Q1848" s="1" t="s">
        <v>77</v>
      </c>
      <c r="R1848" s="24" t="s">
        <v>1381</v>
      </c>
      <c r="S1848" s="45">
        <v>47352</v>
      </c>
      <c r="V1848" s="165" t="str">
        <f>IFERROR(IF(U1848-T1848 &lt;= 0, "", U1848-T1848), "")</f>
        <v/>
      </c>
      <c r="W1848" s="162" t="s">
        <v>333</v>
      </c>
      <c r="X1848" s="1" t="s">
        <v>1968</v>
      </c>
      <c r="Y1848" s="162">
        <v>16505</v>
      </c>
      <c r="Z1848" s="269">
        <v>240.5</v>
      </c>
      <c r="AA1848" s="169">
        <f>Tabela13[[#This Row],[VALOR/UN]]*Tabela13[[#This Row],[QUAN]]</f>
        <v>240.5</v>
      </c>
      <c r="AB1848" s="251" t="str">
        <f>IFERROR(Tabela13[[#This Row],[TOTAL]]/Tabela13[[#This Row],[Km Rodado]],"")</f>
        <v/>
      </c>
    </row>
    <row r="1849" spans="1:28" hidden="1">
      <c r="A1849" s="30">
        <v>2462</v>
      </c>
      <c r="B1849" s="30" t="s">
        <v>1747</v>
      </c>
      <c r="C1849" s="30" t="s">
        <v>1197</v>
      </c>
      <c r="D1849" s="53">
        <v>45642</v>
      </c>
      <c r="F1849" s="7" t="s">
        <v>335</v>
      </c>
      <c r="G1849" s="1" t="s">
        <v>58</v>
      </c>
      <c r="H1849" s="1" t="s">
        <v>12</v>
      </c>
      <c r="I1849" s="351" t="s">
        <v>111</v>
      </c>
      <c r="J1849" s="162">
        <v>1</v>
      </c>
      <c r="K1849" s="1">
        <v>15</v>
      </c>
      <c r="L1849" s="1" t="s">
        <v>24</v>
      </c>
      <c r="M1849" s="1" t="s">
        <v>75</v>
      </c>
      <c r="N1849" s="153" t="s">
        <v>1881</v>
      </c>
      <c r="O1849" s="1" t="s">
        <v>2008</v>
      </c>
      <c r="P1849" s="1" t="s">
        <v>69</v>
      </c>
      <c r="Q1849" s="1" t="s">
        <v>77</v>
      </c>
      <c r="R1849" s="24" t="s">
        <v>1381</v>
      </c>
      <c r="S1849" s="45">
        <v>47352</v>
      </c>
      <c r="V1849" s="165" t="str">
        <f>IFERROR(IF(U1849-T1849 &lt;= 0, "", U1849-T1849), "")</f>
        <v/>
      </c>
      <c r="W1849" s="162" t="s">
        <v>333</v>
      </c>
      <c r="X1849" s="1" t="s">
        <v>1968</v>
      </c>
      <c r="Y1849" s="162">
        <v>16505</v>
      </c>
      <c r="Z1849" s="269">
        <v>240.5</v>
      </c>
      <c r="AA1849" s="169">
        <f>Tabela13[[#This Row],[VALOR/UN]]*Tabela13[[#This Row],[QUAN]]</f>
        <v>240.5</v>
      </c>
      <c r="AB1849" s="251" t="str">
        <f>IFERROR(Tabela13[[#This Row],[TOTAL]]/Tabela13[[#This Row],[Km Rodado]],"")</f>
        <v/>
      </c>
    </row>
    <row r="1850" spans="1:28" hidden="1">
      <c r="A1850" s="30">
        <v>2463</v>
      </c>
      <c r="B1850" s="30" t="s">
        <v>1747</v>
      </c>
      <c r="C1850" s="30" t="s">
        <v>1197</v>
      </c>
      <c r="D1850" s="53">
        <v>45642</v>
      </c>
      <c r="F1850" s="7" t="s">
        <v>335</v>
      </c>
      <c r="G1850" s="1" t="s">
        <v>58</v>
      </c>
      <c r="H1850" s="1" t="s">
        <v>12</v>
      </c>
      <c r="I1850" s="351" t="s">
        <v>111</v>
      </c>
      <c r="J1850" s="162">
        <v>1</v>
      </c>
      <c r="K1850" s="1">
        <v>15</v>
      </c>
      <c r="L1850" s="1" t="s">
        <v>24</v>
      </c>
      <c r="M1850" s="1" t="s">
        <v>75</v>
      </c>
      <c r="N1850" s="153" t="s">
        <v>1881</v>
      </c>
      <c r="O1850" s="1" t="s">
        <v>2008</v>
      </c>
      <c r="P1850" s="1" t="s">
        <v>69</v>
      </c>
      <c r="Q1850" s="1" t="s">
        <v>77</v>
      </c>
      <c r="R1850" s="24" t="s">
        <v>1381</v>
      </c>
      <c r="S1850" s="45">
        <v>47352</v>
      </c>
      <c r="V1850" s="165" t="str">
        <f>IFERROR(IF(U1850-T1850 &lt;= 0, "", U1850-T1850), "")</f>
        <v/>
      </c>
      <c r="W1850" s="162" t="s">
        <v>333</v>
      </c>
      <c r="X1850" s="1" t="s">
        <v>1968</v>
      </c>
      <c r="Y1850" s="162">
        <v>16505</v>
      </c>
      <c r="Z1850" s="269">
        <v>240.5</v>
      </c>
      <c r="AA1850" s="169">
        <f>Tabela13[[#This Row],[VALOR/UN]]*Tabela13[[#This Row],[QUAN]]</f>
        <v>240.5</v>
      </c>
      <c r="AB1850" s="251" t="str">
        <f>IFERROR(Tabela13[[#This Row],[TOTAL]]/Tabela13[[#This Row],[Km Rodado]],"")</f>
        <v/>
      </c>
    </row>
    <row r="1851" spans="1:28" hidden="1">
      <c r="A1851" s="30">
        <v>2458</v>
      </c>
      <c r="B1851" s="30" t="s">
        <v>1747</v>
      </c>
      <c r="C1851" s="30" t="s">
        <v>1197</v>
      </c>
      <c r="D1851" s="53">
        <v>45642</v>
      </c>
      <c r="F1851" s="7" t="s">
        <v>335</v>
      </c>
      <c r="G1851" s="1" t="s">
        <v>58</v>
      </c>
      <c r="H1851" s="1" t="s">
        <v>14</v>
      </c>
      <c r="I1851" s="351" t="s">
        <v>1317</v>
      </c>
      <c r="J1851" s="162">
        <v>1</v>
      </c>
      <c r="K1851" s="1">
        <v>15</v>
      </c>
      <c r="L1851" s="1" t="s">
        <v>24</v>
      </c>
      <c r="M1851" s="1" t="s">
        <v>75</v>
      </c>
      <c r="N1851" s="153" t="s">
        <v>1881</v>
      </c>
      <c r="O1851" s="1" t="s">
        <v>2008</v>
      </c>
      <c r="P1851" s="1" t="s">
        <v>69</v>
      </c>
      <c r="Q1851" s="1" t="s">
        <v>77</v>
      </c>
      <c r="R1851" s="24" t="s">
        <v>2186</v>
      </c>
      <c r="S1851" s="45">
        <v>63955</v>
      </c>
      <c r="V1851" s="165" t="str">
        <f>IFERROR(IF(U1851-T1851 &lt;= 0, "", U1851-T1851), "")</f>
        <v/>
      </c>
      <c r="W1851" s="162" t="s">
        <v>333</v>
      </c>
      <c r="X1851" s="1" t="s">
        <v>1968</v>
      </c>
      <c r="Y1851" s="162">
        <v>16505</v>
      </c>
      <c r="Z1851" s="269">
        <v>240.5</v>
      </c>
      <c r="AA1851" s="169">
        <f>Tabela13[[#This Row],[VALOR/UN]]*Tabela13[[#This Row],[QUAN]]</f>
        <v>240.5</v>
      </c>
      <c r="AB1851" s="251" t="str">
        <f>IFERROR(Tabela13[[#This Row],[TOTAL]]/Tabela13[[#This Row],[Km Rodado]],"")</f>
        <v/>
      </c>
    </row>
    <row r="1852" spans="1:28" hidden="1">
      <c r="A1852" s="30" t="s">
        <v>2187</v>
      </c>
      <c r="B1852" s="30" t="s">
        <v>1677</v>
      </c>
      <c r="C1852" s="30" t="s">
        <v>1197</v>
      </c>
      <c r="D1852" s="53">
        <v>45642</v>
      </c>
      <c r="F1852" s="7" t="s">
        <v>335</v>
      </c>
      <c r="G1852" s="1" t="s">
        <v>58</v>
      </c>
      <c r="H1852" s="1" t="s">
        <v>14</v>
      </c>
      <c r="I1852" s="351" t="s">
        <v>1317</v>
      </c>
      <c r="J1852" s="162">
        <v>1</v>
      </c>
      <c r="K1852" s="1">
        <v>15</v>
      </c>
      <c r="L1852" s="1" t="s">
        <v>24</v>
      </c>
      <c r="M1852" s="1" t="s">
        <v>75</v>
      </c>
      <c r="N1852" s="153" t="s">
        <v>1881</v>
      </c>
      <c r="O1852" s="1" t="s">
        <v>2008</v>
      </c>
      <c r="P1852" s="1" t="s">
        <v>69</v>
      </c>
      <c r="Q1852" s="1" t="s">
        <v>77</v>
      </c>
      <c r="R1852" s="24" t="s">
        <v>2186</v>
      </c>
      <c r="S1852" s="45">
        <v>63955</v>
      </c>
      <c r="V1852" s="165" t="str">
        <f>IFERROR(IF(U1852-T1852 &lt;= 0, "", U1852-T1852), "")</f>
        <v/>
      </c>
      <c r="W1852" s="162" t="s">
        <v>333</v>
      </c>
      <c r="X1852" s="1" t="s">
        <v>1968</v>
      </c>
      <c r="Y1852" s="162">
        <v>16505</v>
      </c>
      <c r="Z1852" s="269">
        <v>240.5</v>
      </c>
      <c r="AA1852" s="169">
        <f>Tabela13[[#This Row],[VALOR/UN]]*Tabela13[[#This Row],[QUAN]]</f>
        <v>240.5</v>
      </c>
      <c r="AB1852" s="251" t="str">
        <f>IFERROR(Tabela13[[#This Row],[TOTAL]]/Tabela13[[#This Row],[Km Rodado]],"")</f>
        <v/>
      </c>
    </row>
    <row r="1853" spans="1:28" hidden="1">
      <c r="A1853" s="30" t="s">
        <v>2188</v>
      </c>
      <c r="B1853" s="30" t="s">
        <v>2189</v>
      </c>
      <c r="C1853" s="30" t="s">
        <v>1197</v>
      </c>
      <c r="D1853" s="53">
        <v>45642</v>
      </c>
      <c r="E1853" s="53">
        <v>45642</v>
      </c>
      <c r="F1853" s="7" t="s">
        <v>335</v>
      </c>
      <c r="G1853" s="1" t="s">
        <v>58</v>
      </c>
      <c r="H1853" s="1" t="s">
        <v>1268</v>
      </c>
      <c r="I1853" s="351" t="s">
        <v>80</v>
      </c>
      <c r="J1853" s="162">
        <v>1</v>
      </c>
      <c r="K1853" s="1" t="s">
        <v>39</v>
      </c>
      <c r="L1853" s="1" t="s">
        <v>22</v>
      </c>
      <c r="M1853" s="153" t="s">
        <v>595</v>
      </c>
      <c r="N1853" s="1" t="s">
        <v>85</v>
      </c>
      <c r="O1853" s="238" t="s">
        <v>2151</v>
      </c>
      <c r="P1853" s="1" t="s">
        <v>69</v>
      </c>
      <c r="Q1853" s="1" t="s">
        <v>1288</v>
      </c>
      <c r="R1853" s="24" t="s">
        <v>1289</v>
      </c>
      <c r="S1853" s="45">
        <v>129593</v>
      </c>
      <c r="T1853" s="45">
        <v>129593</v>
      </c>
      <c r="V1853" s="165" t="str">
        <f>IFERROR(IF(U1853-T1853 &lt;= 0, "", U1853-T1853), "")</f>
        <v/>
      </c>
      <c r="W1853" s="162" t="s">
        <v>333</v>
      </c>
      <c r="X1853" s="1" t="s">
        <v>155</v>
      </c>
      <c r="Y1853" s="162">
        <v>3112</v>
      </c>
      <c r="Z1853" s="269">
        <v>1749.49</v>
      </c>
      <c r="AA1853" s="169">
        <v>1749.49</v>
      </c>
      <c r="AB1853" s="251" t="str">
        <f>IFERROR(Tabela13[[#This Row],[TOTAL]]/Tabela13[[#This Row],[Km Rodado]],"")</f>
        <v/>
      </c>
    </row>
    <row r="1854" spans="1:28" hidden="1">
      <c r="A1854" s="30">
        <v>2411</v>
      </c>
      <c r="B1854" s="30" t="s">
        <v>2189</v>
      </c>
      <c r="C1854" s="30" t="s">
        <v>1197</v>
      </c>
      <c r="D1854" s="53">
        <v>45642</v>
      </c>
      <c r="E1854" s="53">
        <v>45642</v>
      </c>
      <c r="F1854" s="7" t="s">
        <v>335</v>
      </c>
      <c r="G1854" s="1" t="s">
        <v>58</v>
      </c>
      <c r="H1854" s="1" t="s">
        <v>1268</v>
      </c>
      <c r="I1854" s="351" t="s">
        <v>80</v>
      </c>
      <c r="J1854" s="162">
        <v>1</v>
      </c>
      <c r="K1854" s="1" t="s">
        <v>39</v>
      </c>
      <c r="L1854" s="1" t="s">
        <v>22</v>
      </c>
      <c r="M1854" s="153" t="s">
        <v>595</v>
      </c>
      <c r="N1854" s="1" t="s">
        <v>85</v>
      </c>
      <c r="O1854" s="238" t="s">
        <v>2151</v>
      </c>
      <c r="P1854" s="1" t="s">
        <v>1228</v>
      </c>
      <c r="Q1854" s="1" t="s">
        <v>1288</v>
      </c>
      <c r="R1854" s="24" t="s">
        <v>1289</v>
      </c>
      <c r="S1854" s="45">
        <v>129593</v>
      </c>
      <c r="T1854" s="45">
        <v>129593</v>
      </c>
      <c r="V1854" s="165" t="str">
        <f>IFERROR(IF(U1854-T1854 &lt;= 0, "", U1854-T1854), "")</f>
        <v/>
      </c>
      <c r="W1854" s="162" t="s">
        <v>333</v>
      </c>
      <c r="X1854" s="1" t="s">
        <v>155</v>
      </c>
      <c r="Y1854" s="162">
        <v>3112</v>
      </c>
      <c r="Z1854" s="269">
        <v>1749.49</v>
      </c>
      <c r="AA1854" s="169">
        <f>Tabela13[[#This Row],[VALOR/UN]]*Tabela13[[#This Row],[QUAN]]</f>
        <v>1749.49</v>
      </c>
      <c r="AB1854" s="251" t="str">
        <f>IFERROR(Tabela13[[#This Row],[TOTAL]]/Tabela13[[#This Row],[Km Rodado]],"")</f>
        <v/>
      </c>
    </row>
    <row r="1855" spans="1:28" hidden="1">
      <c r="A1855" s="30">
        <v>71</v>
      </c>
      <c r="B1855" s="30" t="s">
        <v>1538</v>
      </c>
      <c r="C1855" s="30" t="s">
        <v>1197</v>
      </c>
      <c r="D1855" s="53">
        <v>45642</v>
      </c>
      <c r="E1855" s="53">
        <v>45642</v>
      </c>
      <c r="F1855" s="7" t="s">
        <v>335</v>
      </c>
      <c r="G1855" s="1" t="s">
        <v>58</v>
      </c>
      <c r="H1855" s="1" t="s">
        <v>1268</v>
      </c>
      <c r="I1855" s="351" t="s">
        <v>80</v>
      </c>
      <c r="J1855" s="162">
        <v>1</v>
      </c>
      <c r="K1855" s="1" t="s">
        <v>39</v>
      </c>
      <c r="L1855" s="1" t="s">
        <v>656</v>
      </c>
      <c r="M1855" s="153" t="s">
        <v>595</v>
      </c>
      <c r="N1855" s="1" t="s">
        <v>684</v>
      </c>
      <c r="O1855" s="1" t="s">
        <v>684</v>
      </c>
      <c r="P1855" s="1" t="s">
        <v>62</v>
      </c>
      <c r="Q1855" s="1" t="s">
        <v>1288</v>
      </c>
      <c r="R1855" s="24" t="s">
        <v>1289</v>
      </c>
      <c r="S1855" s="45">
        <v>129593</v>
      </c>
      <c r="T1855" s="45">
        <v>129593</v>
      </c>
      <c r="V1855" s="165" t="str">
        <f>IFERROR(IF(U1855-T1855 &lt;= 0, "", U1855-T1855), "")</f>
        <v/>
      </c>
      <c r="W1855" s="162" t="s">
        <v>333</v>
      </c>
      <c r="X1855" s="1" t="s">
        <v>2137</v>
      </c>
      <c r="Y1855" s="162">
        <v>65569</v>
      </c>
      <c r="Z1855" s="269">
        <v>550</v>
      </c>
      <c r="AA1855" s="169">
        <f>Tabela13[[#This Row],[VALOR/UN]]*Tabela13[[#This Row],[QUAN]]</f>
        <v>550</v>
      </c>
      <c r="AB1855" s="251" t="str">
        <f>IFERROR(Tabela13[[#This Row],[TOTAL]]/Tabela13[[#This Row],[Km Rodado]],"")</f>
        <v/>
      </c>
    </row>
    <row r="1856" spans="1:28" hidden="1">
      <c r="A1856" s="30">
        <v>85</v>
      </c>
      <c r="B1856" s="30" t="s">
        <v>2190</v>
      </c>
      <c r="C1856" s="30" t="s">
        <v>1197</v>
      </c>
      <c r="D1856" s="53">
        <v>45642</v>
      </c>
      <c r="E1856" s="53">
        <v>45642</v>
      </c>
      <c r="F1856" s="7" t="s">
        <v>335</v>
      </c>
      <c r="G1856" s="1" t="s">
        <v>58</v>
      </c>
      <c r="H1856" s="1" t="s">
        <v>1268</v>
      </c>
      <c r="I1856" s="351" t="s">
        <v>80</v>
      </c>
      <c r="J1856" s="162">
        <v>1</v>
      </c>
      <c r="K1856" s="1" t="s">
        <v>39</v>
      </c>
      <c r="L1856" s="1" t="s">
        <v>656</v>
      </c>
      <c r="M1856" s="153" t="s">
        <v>595</v>
      </c>
      <c r="N1856" s="1" t="s">
        <v>684</v>
      </c>
      <c r="O1856" s="1" t="s">
        <v>684</v>
      </c>
      <c r="P1856" s="1" t="s">
        <v>62</v>
      </c>
      <c r="Q1856" s="1" t="s">
        <v>1288</v>
      </c>
      <c r="R1856" s="24" t="s">
        <v>1289</v>
      </c>
      <c r="S1856" s="45">
        <v>129593</v>
      </c>
      <c r="T1856" s="45">
        <v>129593</v>
      </c>
      <c r="V1856" s="165" t="str">
        <f>IFERROR(IF(U1856-T1856 &lt;= 0, "", U1856-T1856), "")</f>
        <v/>
      </c>
      <c r="W1856" s="162" t="s">
        <v>333</v>
      </c>
      <c r="X1856" s="1" t="s">
        <v>2137</v>
      </c>
      <c r="Y1856" s="162" t="s">
        <v>2191</v>
      </c>
      <c r="Z1856" s="269">
        <v>590</v>
      </c>
      <c r="AA1856" s="169">
        <f>Tabela13[[#This Row],[VALOR/UN]]*Tabela13[[#This Row],[QUAN]]</f>
        <v>590</v>
      </c>
      <c r="AB1856" s="251" t="str">
        <f>IFERROR(Tabela13[[#This Row],[TOTAL]]/Tabela13[[#This Row],[Km Rodado]],"")</f>
        <v/>
      </c>
    </row>
    <row r="1857" spans="1:28" hidden="1">
      <c r="A1857" s="30">
        <v>2363</v>
      </c>
      <c r="B1857" s="30" t="s">
        <v>1459</v>
      </c>
      <c r="C1857" s="30" t="s">
        <v>1197</v>
      </c>
      <c r="D1857" s="53">
        <v>45642</v>
      </c>
      <c r="E1857" s="53">
        <v>45642</v>
      </c>
      <c r="F1857" s="7" t="s">
        <v>335</v>
      </c>
      <c r="G1857" s="1" t="s">
        <v>58</v>
      </c>
      <c r="H1857" s="1" t="s">
        <v>1268</v>
      </c>
      <c r="I1857" s="351" t="s">
        <v>80</v>
      </c>
      <c r="J1857" s="162">
        <v>1</v>
      </c>
      <c r="K1857" s="1" t="s">
        <v>39</v>
      </c>
      <c r="L1857" s="1" t="s">
        <v>656</v>
      </c>
      <c r="M1857" s="153" t="s">
        <v>595</v>
      </c>
      <c r="N1857" s="1" t="s">
        <v>684</v>
      </c>
      <c r="O1857" s="1" t="s">
        <v>684</v>
      </c>
      <c r="P1857" s="1" t="s">
        <v>62</v>
      </c>
      <c r="Q1857" s="1" t="s">
        <v>1288</v>
      </c>
      <c r="R1857" s="24" t="s">
        <v>1289</v>
      </c>
      <c r="S1857" s="45">
        <v>129593</v>
      </c>
      <c r="T1857" s="45">
        <v>129593</v>
      </c>
      <c r="V1857" s="165" t="str">
        <f>IFERROR(IF(U1857-T1857 &lt;= 0, "", U1857-T1857), "")</f>
        <v/>
      </c>
      <c r="W1857" s="162" t="s">
        <v>333</v>
      </c>
      <c r="X1857" s="1" t="s">
        <v>2137</v>
      </c>
      <c r="Y1857" s="162">
        <v>56594</v>
      </c>
      <c r="Z1857" s="269">
        <v>550</v>
      </c>
      <c r="AA1857" s="169">
        <f>Tabela13[[#This Row],[VALOR/UN]]*Tabela13[[#This Row],[QUAN]]</f>
        <v>550</v>
      </c>
      <c r="AB1857" s="251" t="str">
        <f>IFERROR(Tabela13[[#This Row],[TOTAL]]/Tabela13[[#This Row],[Km Rodado]],"")</f>
        <v/>
      </c>
    </row>
    <row r="1858" spans="1:28" hidden="1">
      <c r="A1858" s="30">
        <v>1477</v>
      </c>
      <c r="B1858" s="30" t="s">
        <v>1508</v>
      </c>
      <c r="C1858" s="30" t="s">
        <v>1197</v>
      </c>
      <c r="D1858" s="53">
        <v>45642</v>
      </c>
      <c r="E1858" s="53">
        <v>45642</v>
      </c>
      <c r="F1858" s="7" t="s">
        <v>335</v>
      </c>
      <c r="G1858" s="1" t="s">
        <v>58</v>
      </c>
      <c r="H1858" s="1" t="s">
        <v>1268</v>
      </c>
      <c r="I1858" s="351" t="s">
        <v>80</v>
      </c>
      <c r="J1858" s="162">
        <v>1</v>
      </c>
      <c r="K1858" s="1" t="s">
        <v>39</v>
      </c>
      <c r="L1858" s="1" t="s">
        <v>656</v>
      </c>
      <c r="M1858" s="153" t="s">
        <v>595</v>
      </c>
      <c r="N1858" s="1" t="s">
        <v>684</v>
      </c>
      <c r="O1858" s="1" t="s">
        <v>684</v>
      </c>
      <c r="P1858" s="1" t="s">
        <v>62</v>
      </c>
      <c r="Q1858" s="1" t="s">
        <v>1288</v>
      </c>
      <c r="R1858" s="24" t="s">
        <v>1289</v>
      </c>
      <c r="S1858" s="45">
        <v>129593</v>
      </c>
      <c r="T1858" s="45">
        <v>129593</v>
      </c>
      <c r="V1858" s="165" t="str">
        <f>IFERROR(IF(U1858-T1858 &lt;= 0, "", U1858-T1858), "")</f>
        <v/>
      </c>
      <c r="W1858" s="162" t="s">
        <v>333</v>
      </c>
      <c r="X1858" s="1" t="s">
        <v>2137</v>
      </c>
      <c r="Y1858" s="162" t="s">
        <v>2192</v>
      </c>
      <c r="Z1858" s="269">
        <v>180</v>
      </c>
      <c r="AA1858" s="169">
        <f>Tabela13[[#This Row],[VALOR/UN]]*Tabela13[[#This Row],[QUAN]]</f>
        <v>180</v>
      </c>
      <c r="AB1858" s="251" t="str">
        <f>IFERROR(Tabela13[[#This Row],[TOTAL]]/Tabela13[[#This Row],[Km Rodado]],"")</f>
        <v/>
      </c>
    </row>
    <row r="1859" spans="1:28" hidden="1">
      <c r="A1859" s="30">
        <v>2472</v>
      </c>
      <c r="B1859" s="30" t="s">
        <v>1313</v>
      </c>
      <c r="C1859" s="30" t="s">
        <v>1197</v>
      </c>
      <c r="D1859" s="53">
        <v>45644</v>
      </c>
      <c r="E1859" s="53">
        <v>45644</v>
      </c>
      <c r="F1859" s="7" t="s">
        <v>335</v>
      </c>
      <c r="G1859" s="1" t="s">
        <v>58</v>
      </c>
      <c r="H1859" s="1" t="s">
        <v>1268</v>
      </c>
      <c r="I1859" s="351" t="s">
        <v>80</v>
      </c>
      <c r="J1859" s="162">
        <v>1</v>
      </c>
      <c r="K1859" s="1">
        <v>16</v>
      </c>
      <c r="L1859" s="1" t="s">
        <v>22</v>
      </c>
      <c r="M1859" s="1" t="s">
        <v>60</v>
      </c>
      <c r="N1859" s="1" t="s">
        <v>1235</v>
      </c>
      <c r="O1859" s="1" t="s">
        <v>1236</v>
      </c>
      <c r="P1859" s="1" t="s">
        <v>69</v>
      </c>
      <c r="Q1859" s="1" t="s">
        <v>1008</v>
      </c>
      <c r="R1859" s="24" t="s">
        <v>2193</v>
      </c>
      <c r="S1859" s="45">
        <v>202386</v>
      </c>
      <c r="T1859" s="45">
        <v>202386</v>
      </c>
      <c r="V1859" s="165" t="str">
        <f>IFERROR(IF(U1859-T1859 &lt;= 0, "", U1859-T1859), "")</f>
        <v/>
      </c>
      <c r="W1859" s="162" t="s">
        <v>333</v>
      </c>
      <c r="X1859" s="1" t="s">
        <v>155</v>
      </c>
      <c r="Y1859" s="162">
        <v>3091</v>
      </c>
      <c r="Z1859" s="269">
        <v>547.65</v>
      </c>
      <c r="AA1859" s="169">
        <f>Tabela13[[#This Row],[VALOR/UN]]*Tabela13[[#This Row],[QUAN]]</f>
        <v>547.65</v>
      </c>
      <c r="AB1859" s="251" t="str">
        <f>IFERROR(Tabela13[[#This Row],[TOTAL]]/Tabela13[[#This Row],[Km Rodado]],"")</f>
        <v/>
      </c>
    </row>
    <row r="1860" spans="1:28" hidden="1">
      <c r="A1860" s="30">
        <v>2473</v>
      </c>
      <c r="B1860" s="30" t="s">
        <v>1313</v>
      </c>
      <c r="C1860" s="30" t="s">
        <v>1197</v>
      </c>
      <c r="D1860" s="53">
        <v>45644</v>
      </c>
      <c r="E1860" s="53">
        <v>45644</v>
      </c>
      <c r="F1860" s="7" t="s">
        <v>335</v>
      </c>
      <c r="G1860" s="1" t="s">
        <v>58</v>
      </c>
      <c r="H1860" s="1" t="s">
        <v>1268</v>
      </c>
      <c r="I1860" s="351" t="s">
        <v>80</v>
      </c>
      <c r="J1860" s="162">
        <v>1</v>
      </c>
      <c r="K1860" s="1">
        <v>16</v>
      </c>
      <c r="L1860" s="1" t="s">
        <v>22</v>
      </c>
      <c r="M1860" s="1" t="s">
        <v>60</v>
      </c>
      <c r="N1860" s="1" t="s">
        <v>1235</v>
      </c>
      <c r="O1860" s="1" t="s">
        <v>1236</v>
      </c>
      <c r="P1860" s="1" t="s">
        <v>69</v>
      </c>
      <c r="Q1860" s="1" t="s">
        <v>1008</v>
      </c>
      <c r="R1860" s="24" t="s">
        <v>2193</v>
      </c>
      <c r="S1860" s="45">
        <v>202386</v>
      </c>
      <c r="T1860" s="45">
        <v>202386</v>
      </c>
      <c r="V1860" s="165" t="str">
        <f>IFERROR(IF(U1860-T1860 &lt;= 0, "", U1860-T1860), "")</f>
        <v/>
      </c>
      <c r="W1860" s="162" t="s">
        <v>333</v>
      </c>
      <c r="X1860" s="1" t="s">
        <v>155</v>
      </c>
      <c r="Y1860" s="162">
        <v>3091</v>
      </c>
      <c r="Z1860" s="269">
        <v>547.65</v>
      </c>
      <c r="AA1860" s="169">
        <f>Tabela13[[#This Row],[VALOR/UN]]*Tabela13[[#This Row],[QUAN]]</f>
        <v>547.65</v>
      </c>
      <c r="AB1860" s="251" t="str">
        <f>IFERROR(Tabela13[[#This Row],[TOTAL]]/Tabela13[[#This Row],[Km Rodado]],"")</f>
        <v/>
      </c>
    </row>
    <row r="1861" spans="1:28">
      <c r="A1861" s="30">
        <v>2439</v>
      </c>
      <c r="B1861" s="30" t="s">
        <v>2170</v>
      </c>
      <c r="C1861" s="30" t="s">
        <v>1197</v>
      </c>
      <c r="D1861" s="53">
        <v>45644</v>
      </c>
      <c r="E1861" s="53">
        <v>45644</v>
      </c>
      <c r="F1861" s="7" t="s">
        <v>335</v>
      </c>
      <c r="G1861" s="1" t="s">
        <v>58</v>
      </c>
      <c r="H1861" s="1" t="s">
        <v>1268</v>
      </c>
      <c r="I1861" s="351" t="s">
        <v>80</v>
      </c>
      <c r="J1861" s="162">
        <v>1</v>
      </c>
      <c r="K1861" s="1">
        <v>15</v>
      </c>
      <c r="L1861" s="1" t="s">
        <v>22</v>
      </c>
      <c r="M1861" s="1" t="s">
        <v>623</v>
      </c>
      <c r="N1861" s="1" t="s">
        <v>153</v>
      </c>
      <c r="O1861" s="1" t="s">
        <v>474</v>
      </c>
      <c r="P1861" s="1" t="s">
        <v>69</v>
      </c>
      <c r="Q1861" s="1" t="s">
        <v>102</v>
      </c>
      <c r="R1861" s="24" t="s">
        <v>2194</v>
      </c>
      <c r="S1861" s="45">
        <v>76627</v>
      </c>
      <c r="T1861" s="45">
        <v>76627</v>
      </c>
      <c r="V1861" s="165" t="str">
        <f>IFERROR(IF(U1861-T1861 &lt;= 0, "", U1861-T1861), "")</f>
        <v/>
      </c>
      <c r="W1861" s="162" t="s">
        <v>333</v>
      </c>
      <c r="X1861" s="1" t="s">
        <v>220</v>
      </c>
      <c r="Y1861" s="162">
        <v>64894</v>
      </c>
      <c r="Z1861" s="269">
        <v>259.64999999999998</v>
      </c>
      <c r="AA1861" s="169">
        <f>Tabela13[[#This Row],[VALOR/UN]]*Tabela13[[#This Row],[QUAN]]</f>
        <v>259.64999999999998</v>
      </c>
      <c r="AB1861" s="251" t="str">
        <f>IFERROR(Tabela13[[#This Row],[TOTAL]]/Tabela13[[#This Row],[Km Rodado]],"")</f>
        <v/>
      </c>
    </row>
    <row r="1862" spans="1:28">
      <c r="A1862" s="30">
        <v>2440</v>
      </c>
      <c r="B1862" s="30" t="s">
        <v>2170</v>
      </c>
      <c r="C1862" s="30" t="s">
        <v>1197</v>
      </c>
      <c r="D1862" s="53">
        <v>45644</v>
      </c>
      <c r="E1862" s="53">
        <v>45644</v>
      </c>
      <c r="F1862" s="7" t="s">
        <v>335</v>
      </c>
      <c r="G1862" s="1" t="s">
        <v>58</v>
      </c>
      <c r="H1862" s="1" t="s">
        <v>1268</v>
      </c>
      <c r="I1862" s="351" t="s">
        <v>80</v>
      </c>
      <c r="J1862" s="162">
        <v>1</v>
      </c>
      <c r="K1862" s="1">
        <v>15</v>
      </c>
      <c r="L1862" s="1" t="s">
        <v>22</v>
      </c>
      <c r="M1862" s="1" t="s">
        <v>623</v>
      </c>
      <c r="N1862" s="1" t="s">
        <v>153</v>
      </c>
      <c r="O1862" s="1" t="s">
        <v>474</v>
      </c>
      <c r="P1862" s="1" t="s">
        <v>69</v>
      </c>
      <c r="Q1862" s="1" t="s">
        <v>102</v>
      </c>
      <c r="R1862" s="24" t="s">
        <v>2194</v>
      </c>
      <c r="S1862" s="45">
        <v>76627</v>
      </c>
      <c r="T1862" s="45">
        <v>76227</v>
      </c>
      <c r="V1862" s="165" t="str">
        <f>IFERROR(IF(U1862-T1862 &lt;= 0, "", U1862-T1862), "")</f>
        <v/>
      </c>
      <c r="W1862" s="162" t="s">
        <v>333</v>
      </c>
      <c r="X1862" s="1" t="s">
        <v>220</v>
      </c>
      <c r="Y1862" s="162">
        <v>64894</v>
      </c>
      <c r="Z1862" s="269">
        <v>259.64999999999998</v>
      </c>
      <c r="AA1862" s="169">
        <f>Tabela13[[#This Row],[VALOR/UN]]*Tabela13[[#This Row],[QUAN]]</f>
        <v>259.64999999999998</v>
      </c>
      <c r="AB1862" s="251" t="str">
        <f>IFERROR(Tabela13[[#This Row],[TOTAL]]/Tabela13[[#This Row],[Km Rodado]],"")</f>
        <v/>
      </c>
    </row>
    <row r="1863" spans="1:28" hidden="1">
      <c r="A1863" s="30" t="s">
        <v>2195</v>
      </c>
      <c r="B1863" s="30" t="s">
        <v>1313</v>
      </c>
      <c r="C1863" s="30" t="s">
        <v>1197</v>
      </c>
      <c r="D1863" s="53">
        <v>45644</v>
      </c>
      <c r="E1863" s="53">
        <v>45644</v>
      </c>
      <c r="F1863" s="7" t="s">
        <v>335</v>
      </c>
      <c r="G1863" s="1" t="s">
        <v>58</v>
      </c>
      <c r="H1863" s="1" t="s">
        <v>1268</v>
      </c>
      <c r="I1863" s="351" t="s">
        <v>109</v>
      </c>
      <c r="J1863" s="162">
        <v>1</v>
      </c>
      <c r="K1863" s="1">
        <v>14</v>
      </c>
      <c r="L1863" s="1" t="s">
        <v>22</v>
      </c>
      <c r="M1863" s="1" t="s">
        <v>84</v>
      </c>
      <c r="N1863" s="1" t="s">
        <v>153</v>
      </c>
      <c r="O1863" s="1" t="s">
        <v>154</v>
      </c>
      <c r="P1863" s="1" t="s">
        <v>69</v>
      </c>
      <c r="Q1863" s="238" t="s">
        <v>2196</v>
      </c>
      <c r="R1863" s="24" t="s">
        <v>2197</v>
      </c>
      <c r="S1863" s="45">
        <v>101602</v>
      </c>
      <c r="T1863" s="45">
        <v>101602</v>
      </c>
      <c r="V1863" s="165" t="str">
        <f>IFERROR(IF(U1863-T1863 &lt;= 0, "", U1863-T1863), "")</f>
        <v/>
      </c>
      <c r="W1863" s="162" t="s">
        <v>333</v>
      </c>
      <c r="X1863" s="1" t="s">
        <v>155</v>
      </c>
      <c r="Y1863" s="162">
        <v>3123</v>
      </c>
      <c r="Z1863" s="269">
        <v>276.92</v>
      </c>
      <c r="AA1863" s="169">
        <f>Tabela13[[#This Row],[VALOR/UN]]*Tabela13[[#This Row],[QUAN]]</f>
        <v>276.92</v>
      </c>
      <c r="AB1863" s="251" t="str">
        <f>IFERROR(Tabela13[[#This Row],[TOTAL]]/Tabela13[[#This Row],[Km Rodado]],"")</f>
        <v/>
      </c>
    </row>
    <row r="1864" spans="1:28" hidden="1">
      <c r="A1864" s="30" t="s">
        <v>2198</v>
      </c>
      <c r="B1864" s="30" t="s">
        <v>1313</v>
      </c>
      <c r="C1864" s="30" t="s">
        <v>1197</v>
      </c>
      <c r="D1864" s="53">
        <v>45644</v>
      </c>
      <c r="E1864" s="53">
        <v>45644</v>
      </c>
      <c r="F1864" s="7" t="s">
        <v>335</v>
      </c>
      <c r="G1864" s="1" t="s">
        <v>58</v>
      </c>
      <c r="H1864" s="1" t="s">
        <v>1268</v>
      </c>
      <c r="I1864" s="351" t="s">
        <v>109</v>
      </c>
      <c r="J1864" s="162">
        <v>1</v>
      </c>
      <c r="K1864" s="1">
        <v>14</v>
      </c>
      <c r="L1864" s="1" t="s">
        <v>22</v>
      </c>
      <c r="M1864" s="1" t="s">
        <v>84</v>
      </c>
      <c r="N1864" s="1" t="s">
        <v>153</v>
      </c>
      <c r="O1864" s="1" t="s">
        <v>154</v>
      </c>
      <c r="P1864" s="1" t="s">
        <v>69</v>
      </c>
      <c r="Q1864" s="238" t="s">
        <v>2196</v>
      </c>
      <c r="R1864" s="24" t="s">
        <v>2197</v>
      </c>
      <c r="S1864" s="45">
        <v>101602</v>
      </c>
      <c r="T1864" s="45">
        <v>101602</v>
      </c>
      <c r="V1864" s="165"/>
      <c r="W1864" s="162" t="s">
        <v>333</v>
      </c>
      <c r="X1864" s="1" t="s">
        <v>155</v>
      </c>
      <c r="Y1864" s="162">
        <v>3123</v>
      </c>
      <c r="Z1864" s="269">
        <v>276.92</v>
      </c>
      <c r="AA1864" s="169">
        <f>Tabela13[[#This Row],[VALOR/UN]]*Tabela13[[#This Row],[QUAN]]</f>
        <v>276.92</v>
      </c>
      <c r="AB1864" s="251" t="str">
        <f>IFERROR(Tabela13[[#This Row],[TOTAL]]/Tabela13[[#This Row],[Km Rodado]],"")</f>
        <v/>
      </c>
    </row>
    <row r="1865" spans="1:28" hidden="1">
      <c r="A1865" s="30" t="s">
        <v>2199</v>
      </c>
      <c r="B1865" s="30" t="s">
        <v>1313</v>
      </c>
      <c r="C1865" s="30" t="s">
        <v>1197</v>
      </c>
      <c r="D1865" s="53">
        <v>45644</v>
      </c>
      <c r="E1865" s="53">
        <v>45644</v>
      </c>
      <c r="F1865" s="7" t="s">
        <v>335</v>
      </c>
      <c r="G1865" s="1" t="s">
        <v>58</v>
      </c>
      <c r="H1865" s="1" t="s">
        <v>1268</v>
      </c>
      <c r="I1865" s="351" t="s">
        <v>109</v>
      </c>
      <c r="J1865" s="162">
        <v>1</v>
      </c>
      <c r="K1865" s="1">
        <v>14</v>
      </c>
      <c r="L1865" s="1" t="s">
        <v>24</v>
      </c>
      <c r="M1865" s="1" t="s">
        <v>84</v>
      </c>
      <c r="N1865" s="1" t="s">
        <v>153</v>
      </c>
      <c r="O1865" s="1" t="s">
        <v>154</v>
      </c>
      <c r="P1865" s="1" t="s">
        <v>69</v>
      </c>
      <c r="Q1865" s="238" t="s">
        <v>2196</v>
      </c>
      <c r="R1865" s="24" t="s">
        <v>2197</v>
      </c>
      <c r="S1865" s="45">
        <v>101602</v>
      </c>
      <c r="T1865" s="45">
        <v>101602</v>
      </c>
      <c r="V1865" s="165" t="str">
        <f>IFERROR(IF(U1865-T1865 &lt;= 0, "", U1865-T1865), "")</f>
        <v/>
      </c>
      <c r="W1865" s="162" t="s">
        <v>333</v>
      </c>
      <c r="X1865" s="1" t="s">
        <v>155</v>
      </c>
      <c r="Y1865" s="162">
        <v>3123</v>
      </c>
      <c r="Z1865" s="269">
        <v>276.92</v>
      </c>
      <c r="AA1865" s="169">
        <f>Tabela13[[#This Row],[VALOR/UN]]*Tabela13[[#This Row],[QUAN]]</f>
        <v>276.92</v>
      </c>
      <c r="AB1865" s="251" t="str">
        <f>IFERROR(Tabela13[[#This Row],[TOTAL]]/Tabela13[[#This Row],[Km Rodado]],"")</f>
        <v/>
      </c>
    </row>
    <row r="1866" spans="1:28" hidden="1">
      <c r="A1866" s="30">
        <v>2471</v>
      </c>
      <c r="B1866" s="30" t="s">
        <v>1226</v>
      </c>
      <c r="C1866" s="30" t="s">
        <v>1197</v>
      </c>
      <c r="D1866" s="53">
        <v>45644</v>
      </c>
      <c r="E1866" s="53">
        <v>45644</v>
      </c>
      <c r="F1866" s="7" t="s">
        <v>335</v>
      </c>
      <c r="G1866" s="1" t="s">
        <v>58</v>
      </c>
      <c r="H1866" s="1" t="s">
        <v>1268</v>
      </c>
      <c r="I1866" s="351" t="s">
        <v>109</v>
      </c>
      <c r="J1866" s="162">
        <v>1</v>
      </c>
      <c r="K1866" s="1">
        <v>14</v>
      </c>
      <c r="L1866" s="1" t="s">
        <v>24</v>
      </c>
      <c r="M1866" s="1" t="s">
        <v>84</v>
      </c>
      <c r="N1866" s="1" t="s">
        <v>153</v>
      </c>
      <c r="O1866" s="1" t="s">
        <v>154</v>
      </c>
      <c r="P1866" s="1" t="s">
        <v>69</v>
      </c>
      <c r="Q1866" s="238" t="s">
        <v>2196</v>
      </c>
      <c r="R1866" s="24" t="s">
        <v>2197</v>
      </c>
      <c r="S1866" s="45">
        <v>101602</v>
      </c>
      <c r="T1866" s="45">
        <v>101602</v>
      </c>
      <c r="V1866" s="165" t="str">
        <f>IFERROR(IF(U1866-T1866 &lt;= 0, "", U1866-T1866), "")</f>
        <v/>
      </c>
      <c r="W1866" s="162" t="s">
        <v>333</v>
      </c>
      <c r="X1866" s="1" t="s">
        <v>155</v>
      </c>
      <c r="Y1866" s="162">
        <v>3123</v>
      </c>
      <c r="Z1866" s="269">
        <v>276.92</v>
      </c>
      <c r="AA1866" s="169">
        <f>Tabela13[[#This Row],[VALOR/UN]]*Tabela13[[#This Row],[QUAN]]</f>
        <v>276.92</v>
      </c>
      <c r="AB1866" s="251" t="str">
        <f>IFERROR(Tabela13[[#This Row],[TOTAL]]/Tabela13[[#This Row],[Km Rodado]],"")</f>
        <v/>
      </c>
    </row>
    <row r="1867" spans="1:28" hidden="1">
      <c r="A1867" s="30">
        <v>2414</v>
      </c>
      <c r="B1867" s="30" t="s">
        <v>1369</v>
      </c>
      <c r="C1867" s="30" t="s">
        <v>1197</v>
      </c>
      <c r="D1867" s="53">
        <v>45646</v>
      </c>
      <c r="E1867" s="53">
        <v>45646</v>
      </c>
      <c r="F1867" s="7" t="s">
        <v>335</v>
      </c>
      <c r="G1867" s="1" t="s">
        <v>58</v>
      </c>
      <c r="H1867" s="1" t="s">
        <v>1268</v>
      </c>
      <c r="I1867" s="351" t="s">
        <v>80</v>
      </c>
      <c r="J1867" s="162">
        <v>1</v>
      </c>
      <c r="K1867" s="1" t="s">
        <v>39</v>
      </c>
      <c r="L1867" s="1" t="s">
        <v>22</v>
      </c>
      <c r="M1867" s="153" t="s">
        <v>595</v>
      </c>
      <c r="N1867" s="1" t="s">
        <v>85</v>
      </c>
      <c r="O1867" s="238" t="s">
        <v>2151</v>
      </c>
      <c r="P1867" s="1" t="s">
        <v>69</v>
      </c>
      <c r="Q1867" s="1" t="s">
        <v>1288</v>
      </c>
      <c r="R1867" s="24" t="s">
        <v>1562</v>
      </c>
      <c r="S1867" s="45">
        <v>155229</v>
      </c>
      <c r="T1867" s="45">
        <v>155229</v>
      </c>
      <c r="V1867" s="165" t="str">
        <f>IFERROR(IF(U1867-T1867 &lt;= 0, "", U1867-T1867), "")</f>
        <v/>
      </c>
      <c r="W1867" s="162" t="s">
        <v>333</v>
      </c>
      <c r="X1867" s="1" t="s">
        <v>155</v>
      </c>
      <c r="Y1867" s="162">
        <v>3112</v>
      </c>
      <c r="Z1867" s="269">
        <v>1749.49</v>
      </c>
      <c r="AA1867" s="169">
        <v>1749.49</v>
      </c>
      <c r="AB1867" s="251" t="str">
        <f>IFERROR(Tabela13[[#This Row],[TOTAL]]/Tabela13[[#This Row],[Km Rodado]],"")</f>
        <v/>
      </c>
    </row>
    <row r="1868" spans="1:28" hidden="1">
      <c r="A1868" s="30">
        <v>2415</v>
      </c>
      <c r="B1868" s="30" t="s">
        <v>1369</v>
      </c>
      <c r="C1868" s="30" t="s">
        <v>1197</v>
      </c>
      <c r="D1868" s="53">
        <v>45646</v>
      </c>
      <c r="E1868" s="53">
        <v>45646</v>
      </c>
      <c r="F1868" s="7" t="s">
        <v>335</v>
      </c>
      <c r="G1868" s="1" t="s">
        <v>58</v>
      </c>
      <c r="H1868" s="1" t="s">
        <v>1268</v>
      </c>
      <c r="I1868" s="351" t="s">
        <v>80</v>
      </c>
      <c r="J1868" s="162">
        <v>1</v>
      </c>
      <c r="K1868" s="1" t="s">
        <v>39</v>
      </c>
      <c r="L1868" s="1" t="s">
        <v>22</v>
      </c>
      <c r="M1868" s="153" t="s">
        <v>595</v>
      </c>
      <c r="N1868" s="1" t="s">
        <v>85</v>
      </c>
      <c r="O1868" s="238" t="s">
        <v>2151</v>
      </c>
      <c r="P1868" s="1" t="s">
        <v>1228</v>
      </c>
      <c r="Q1868" s="1" t="s">
        <v>1288</v>
      </c>
      <c r="R1868" s="24" t="s">
        <v>1562</v>
      </c>
      <c r="S1868" s="45">
        <v>155299</v>
      </c>
      <c r="T1868" s="45">
        <v>155229</v>
      </c>
      <c r="V1868" s="165" t="str">
        <f>IFERROR(IF(U1868-T1868 &lt;= 0, "", U1868-T1868), "")</f>
        <v/>
      </c>
      <c r="W1868" s="162" t="s">
        <v>333</v>
      </c>
      <c r="X1868" s="1" t="s">
        <v>155</v>
      </c>
      <c r="Y1868" s="162">
        <v>3112</v>
      </c>
      <c r="Z1868" s="269">
        <v>1749.49</v>
      </c>
      <c r="AA1868" s="169">
        <f>Tabela13[[#This Row],[VALOR/UN]]*Tabela13[[#This Row],[QUAN]]</f>
        <v>1749.49</v>
      </c>
      <c r="AB1868" s="251" t="str">
        <f>IFERROR(Tabela13[[#This Row],[TOTAL]]/Tabela13[[#This Row],[Km Rodado]],"")</f>
        <v/>
      </c>
    </row>
    <row r="1869" spans="1:28" hidden="1">
      <c r="A1869" s="30">
        <v>1499</v>
      </c>
      <c r="B1869" s="30" t="s">
        <v>1199</v>
      </c>
      <c r="C1869" s="30" t="s">
        <v>1197</v>
      </c>
      <c r="D1869" s="53">
        <v>45646</v>
      </c>
      <c r="E1869" s="53">
        <v>45646</v>
      </c>
      <c r="F1869" s="7" t="s">
        <v>335</v>
      </c>
      <c r="G1869" s="1" t="s">
        <v>58</v>
      </c>
      <c r="H1869" s="1" t="s">
        <v>1268</v>
      </c>
      <c r="I1869" s="351" t="s">
        <v>80</v>
      </c>
      <c r="J1869" s="162">
        <v>1</v>
      </c>
      <c r="K1869" s="1" t="s">
        <v>39</v>
      </c>
      <c r="L1869" s="1" t="s">
        <v>656</v>
      </c>
      <c r="M1869" s="153" t="s">
        <v>595</v>
      </c>
      <c r="N1869" s="1" t="s">
        <v>596</v>
      </c>
      <c r="O1869" s="1" t="s">
        <v>993</v>
      </c>
      <c r="P1869" s="1" t="s">
        <v>2200</v>
      </c>
      <c r="Q1869" s="1" t="s">
        <v>1288</v>
      </c>
      <c r="R1869" s="24" t="s">
        <v>1562</v>
      </c>
      <c r="S1869" s="45">
        <v>155299</v>
      </c>
      <c r="T1869" s="45">
        <v>155229</v>
      </c>
      <c r="V1869" s="165" t="str">
        <f>IFERROR(IF(U1869-T1869 &lt;= 0, "", U1869-T1869), "")</f>
        <v/>
      </c>
      <c r="W1869" s="162" t="s">
        <v>333</v>
      </c>
      <c r="X1869" s="1" t="s">
        <v>58</v>
      </c>
      <c r="Y1869" s="258" t="s">
        <v>151</v>
      </c>
      <c r="Z1869" s="169">
        <v>0</v>
      </c>
      <c r="AA1869" s="169">
        <f>Tabela13[[#This Row],[VALOR/UN]]*Tabela13[[#This Row],[QUAN]]</f>
        <v>0</v>
      </c>
      <c r="AB1869" s="251" t="str">
        <f>IFERROR(Tabela13[[#This Row],[TOTAL]]/Tabela13[[#This Row],[Km Rodado]],"")</f>
        <v/>
      </c>
    </row>
    <row r="1870" spans="1:28" hidden="1">
      <c r="A1870" s="30" t="s">
        <v>2201</v>
      </c>
      <c r="B1870" s="30" t="s">
        <v>1160</v>
      </c>
      <c r="C1870" s="30" t="s">
        <v>1197</v>
      </c>
      <c r="D1870" s="53">
        <v>45646</v>
      </c>
      <c r="E1870" s="53">
        <v>45646</v>
      </c>
      <c r="F1870" s="7" t="s">
        <v>335</v>
      </c>
      <c r="G1870" s="1" t="s">
        <v>58</v>
      </c>
      <c r="H1870" s="1" t="s">
        <v>1268</v>
      </c>
      <c r="I1870" s="351" t="s">
        <v>80</v>
      </c>
      <c r="J1870" s="162">
        <v>1</v>
      </c>
      <c r="K1870" s="1" t="s">
        <v>39</v>
      </c>
      <c r="L1870" s="1" t="s">
        <v>656</v>
      </c>
      <c r="M1870" s="153" t="s">
        <v>595</v>
      </c>
      <c r="N1870" s="1" t="s">
        <v>596</v>
      </c>
      <c r="O1870" s="1" t="s">
        <v>993</v>
      </c>
      <c r="P1870" s="1" t="s">
        <v>2200</v>
      </c>
      <c r="Q1870" s="1" t="s">
        <v>1288</v>
      </c>
      <c r="R1870" s="24" t="s">
        <v>1562</v>
      </c>
      <c r="S1870" s="45">
        <v>155299</v>
      </c>
      <c r="T1870" s="45">
        <v>155229</v>
      </c>
      <c r="V1870" s="165" t="str">
        <f>IFERROR(IF(U1870-T1870 &lt;= 0, "", U1870-T1870), "")</f>
        <v/>
      </c>
      <c r="W1870" s="162" t="s">
        <v>333</v>
      </c>
      <c r="X1870" s="1" t="s">
        <v>58</v>
      </c>
      <c r="Y1870" s="258" t="s">
        <v>151</v>
      </c>
      <c r="Z1870" s="169">
        <v>0</v>
      </c>
      <c r="AA1870" s="169">
        <f>Tabela13[[#This Row],[VALOR/UN]]*Tabela13[[#This Row],[QUAN]]</f>
        <v>0</v>
      </c>
      <c r="AB1870" s="251" t="str">
        <f>IFERROR(Tabela13[[#This Row],[TOTAL]]/Tabela13[[#This Row],[Km Rodado]],"")</f>
        <v/>
      </c>
    </row>
    <row r="1871" spans="1:28" hidden="1">
      <c r="A1871" s="30">
        <v>77</v>
      </c>
      <c r="B1871" s="30" t="s">
        <v>2056</v>
      </c>
      <c r="C1871" s="30" t="s">
        <v>1197</v>
      </c>
      <c r="D1871" s="53">
        <v>45646</v>
      </c>
      <c r="E1871" s="53">
        <v>45646</v>
      </c>
      <c r="F1871" s="7" t="s">
        <v>335</v>
      </c>
      <c r="G1871" s="1" t="s">
        <v>58</v>
      </c>
      <c r="H1871" s="1" t="s">
        <v>1268</v>
      </c>
      <c r="I1871" s="351" t="s">
        <v>80</v>
      </c>
      <c r="J1871" s="162">
        <v>1</v>
      </c>
      <c r="K1871" s="1" t="s">
        <v>39</v>
      </c>
      <c r="L1871" s="1" t="s">
        <v>594</v>
      </c>
      <c r="M1871" s="153" t="s">
        <v>595</v>
      </c>
      <c r="N1871" s="1" t="s">
        <v>684</v>
      </c>
      <c r="O1871" s="1" t="s">
        <v>1213</v>
      </c>
      <c r="P1871" s="1" t="s">
        <v>62</v>
      </c>
      <c r="Q1871" s="1" t="s">
        <v>1288</v>
      </c>
      <c r="R1871" s="24" t="s">
        <v>1562</v>
      </c>
      <c r="S1871" s="45">
        <v>155299</v>
      </c>
      <c r="T1871" s="45">
        <v>155229</v>
      </c>
      <c r="V1871" s="165" t="str">
        <f>IFERROR(IF(U1871-T1871 &lt;= 0, "", U1871-T1871), "")</f>
        <v/>
      </c>
      <c r="W1871" s="162" t="s">
        <v>333</v>
      </c>
      <c r="X1871" s="1" t="s">
        <v>2137</v>
      </c>
      <c r="Y1871" s="162">
        <v>66069</v>
      </c>
      <c r="Z1871" s="269">
        <v>550</v>
      </c>
      <c r="AA1871" s="169">
        <f>Tabela13[[#This Row],[VALOR/UN]]*Tabela13[[#This Row],[QUAN]]</f>
        <v>550</v>
      </c>
      <c r="AB1871" s="251" t="str">
        <f>IFERROR(Tabela13[[#This Row],[TOTAL]]/Tabela13[[#This Row],[Km Rodado]],"")</f>
        <v/>
      </c>
    </row>
    <row r="1872" spans="1:28" hidden="1">
      <c r="A1872" s="30"/>
      <c r="B1872" s="30">
        <v>3721</v>
      </c>
      <c r="C1872" s="30" t="s">
        <v>1197</v>
      </c>
      <c r="D1872" s="53">
        <v>45646</v>
      </c>
      <c r="E1872" s="53">
        <v>45646</v>
      </c>
      <c r="F1872" s="7" t="s">
        <v>335</v>
      </c>
      <c r="G1872" s="1" t="s">
        <v>58</v>
      </c>
      <c r="H1872" s="1" t="s">
        <v>1268</v>
      </c>
      <c r="I1872" s="351" t="s">
        <v>80</v>
      </c>
      <c r="J1872" s="162">
        <v>1</v>
      </c>
      <c r="K1872" s="1" t="s">
        <v>39</v>
      </c>
      <c r="L1872" s="1" t="s">
        <v>594</v>
      </c>
      <c r="M1872" s="153" t="s">
        <v>595</v>
      </c>
      <c r="N1872" s="1" t="s">
        <v>684</v>
      </c>
      <c r="O1872" s="1" t="s">
        <v>1213</v>
      </c>
      <c r="P1872" s="1" t="s">
        <v>62</v>
      </c>
      <c r="Q1872" s="1" t="s">
        <v>1288</v>
      </c>
      <c r="R1872" s="24" t="s">
        <v>1562</v>
      </c>
      <c r="S1872" s="45">
        <v>155299</v>
      </c>
      <c r="T1872" s="45">
        <v>155229</v>
      </c>
      <c r="V1872" s="165" t="str">
        <f>IFERROR(IF(U1872-T1872 &lt;= 0, "", U1872-T1872), "")</f>
        <v/>
      </c>
      <c r="W1872" s="162" t="s">
        <v>333</v>
      </c>
      <c r="X1872" s="1" t="s">
        <v>2137</v>
      </c>
      <c r="Y1872" s="162">
        <v>66069</v>
      </c>
      <c r="Z1872" s="269">
        <v>550</v>
      </c>
      <c r="AA1872" s="169">
        <f>Tabela13[[#This Row],[VALOR/UN]]*Tabela13[[#This Row],[QUAN]]</f>
        <v>550</v>
      </c>
      <c r="AB1872" s="251" t="str">
        <f>IFERROR(Tabela13[[#This Row],[TOTAL]]/Tabela13[[#This Row],[Km Rodado]],"")</f>
        <v/>
      </c>
    </row>
    <row r="1873" spans="1:28" hidden="1">
      <c r="A1873" s="30" t="s">
        <v>2202</v>
      </c>
      <c r="B1873" s="30">
        <v>1923</v>
      </c>
      <c r="C1873" s="30" t="s">
        <v>1197</v>
      </c>
      <c r="D1873" s="53">
        <v>45646</v>
      </c>
      <c r="E1873" s="53">
        <v>45646</v>
      </c>
      <c r="F1873" s="7" t="s">
        <v>335</v>
      </c>
      <c r="G1873" s="1" t="s">
        <v>58</v>
      </c>
      <c r="H1873" s="1" t="s">
        <v>1268</v>
      </c>
      <c r="I1873" s="351" t="s">
        <v>80</v>
      </c>
      <c r="J1873" s="162">
        <v>1</v>
      </c>
      <c r="K1873" s="1" t="s">
        <v>39</v>
      </c>
      <c r="L1873" s="1" t="s">
        <v>594</v>
      </c>
      <c r="M1873" s="153" t="s">
        <v>595</v>
      </c>
      <c r="N1873" s="1" t="s">
        <v>684</v>
      </c>
      <c r="O1873" s="1" t="s">
        <v>1213</v>
      </c>
      <c r="P1873" s="1" t="s">
        <v>62</v>
      </c>
      <c r="Q1873" s="1" t="s">
        <v>1288</v>
      </c>
      <c r="R1873" s="24" t="s">
        <v>1562</v>
      </c>
      <c r="S1873" s="45">
        <v>155299</v>
      </c>
      <c r="T1873" s="45">
        <v>155229</v>
      </c>
      <c r="V1873" s="165" t="str">
        <f>IFERROR(IF(U1873-T1873 &lt;= 0, "", U1873-T1873), "")</f>
        <v/>
      </c>
      <c r="W1873" s="162" t="s">
        <v>333</v>
      </c>
      <c r="X1873" s="1" t="s">
        <v>2137</v>
      </c>
      <c r="Y1873" s="162">
        <v>66069</v>
      </c>
      <c r="Z1873" s="269">
        <v>570</v>
      </c>
      <c r="AA1873" s="169">
        <f>Tabela13[[#This Row],[VALOR/UN]]*Tabela13[[#This Row],[QUAN]]</f>
        <v>570</v>
      </c>
      <c r="AB1873" s="251" t="str">
        <f>IFERROR(Tabela13[[#This Row],[TOTAL]]/Tabela13[[#This Row],[Km Rodado]],"")</f>
        <v/>
      </c>
    </row>
    <row r="1874" spans="1:28" hidden="1">
      <c r="A1874" s="30" t="s">
        <v>2203</v>
      </c>
      <c r="B1874" s="30">
        <v>4422</v>
      </c>
      <c r="C1874" s="30" t="s">
        <v>1197</v>
      </c>
      <c r="D1874" s="53">
        <v>45646</v>
      </c>
      <c r="E1874" s="53">
        <v>45646</v>
      </c>
      <c r="F1874" s="7" t="s">
        <v>335</v>
      </c>
      <c r="G1874" s="1" t="s">
        <v>58</v>
      </c>
      <c r="H1874" s="1" t="s">
        <v>1268</v>
      </c>
      <c r="I1874" s="351" t="s">
        <v>80</v>
      </c>
      <c r="J1874" s="162">
        <v>1</v>
      </c>
      <c r="K1874" s="1" t="s">
        <v>39</v>
      </c>
      <c r="L1874" s="1" t="s">
        <v>594</v>
      </c>
      <c r="M1874" s="153" t="s">
        <v>595</v>
      </c>
      <c r="N1874" s="1" t="s">
        <v>684</v>
      </c>
      <c r="O1874" s="1" t="s">
        <v>1213</v>
      </c>
      <c r="P1874" s="1" t="s">
        <v>62</v>
      </c>
      <c r="Q1874" s="1" t="s">
        <v>1288</v>
      </c>
      <c r="R1874" s="24" t="s">
        <v>1562</v>
      </c>
      <c r="S1874" s="45">
        <v>155299</v>
      </c>
      <c r="T1874" s="45">
        <v>155229</v>
      </c>
      <c r="V1874" s="165" t="str">
        <f>IFERROR(IF(U1874-T1874 &lt;= 0, "", U1874-T1874), "")</f>
        <v/>
      </c>
      <c r="W1874" s="162" t="s">
        <v>333</v>
      </c>
      <c r="X1874" s="1" t="s">
        <v>2137</v>
      </c>
      <c r="Y1874" s="162" t="s">
        <v>2204</v>
      </c>
      <c r="Z1874" s="269">
        <v>490</v>
      </c>
      <c r="AA1874" s="169">
        <f>Tabela13[[#This Row],[VALOR/UN]]*Tabela13[[#This Row],[QUAN]]</f>
        <v>490</v>
      </c>
      <c r="AB1874" s="251" t="str">
        <f>IFERROR(Tabela13[[#This Row],[TOTAL]]/Tabela13[[#This Row],[Km Rodado]],"")</f>
        <v/>
      </c>
    </row>
    <row r="1875" spans="1:28" hidden="1">
      <c r="A1875" s="30">
        <v>1423</v>
      </c>
      <c r="B1875" s="30" t="s">
        <v>1369</v>
      </c>
      <c r="C1875" s="30" t="s">
        <v>1197</v>
      </c>
      <c r="D1875" s="53">
        <v>45646</v>
      </c>
      <c r="E1875" s="53">
        <v>45646</v>
      </c>
      <c r="F1875" s="7" t="s">
        <v>335</v>
      </c>
      <c r="G1875" s="1" t="s">
        <v>58</v>
      </c>
      <c r="H1875" s="1" t="s">
        <v>1268</v>
      </c>
      <c r="I1875" s="351" t="s">
        <v>80</v>
      </c>
      <c r="J1875" s="162">
        <v>1</v>
      </c>
      <c r="K1875" s="1" t="s">
        <v>39</v>
      </c>
      <c r="L1875" s="1" t="s">
        <v>1455</v>
      </c>
      <c r="M1875" s="153" t="s">
        <v>595</v>
      </c>
      <c r="N1875" s="1" t="s">
        <v>153</v>
      </c>
      <c r="O1875" s="1" t="s">
        <v>986</v>
      </c>
      <c r="P1875" s="1" t="s">
        <v>69</v>
      </c>
      <c r="Q1875" s="1" t="s">
        <v>1288</v>
      </c>
      <c r="R1875" s="24" t="s">
        <v>1562</v>
      </c>
      <c r="S1875" s="45">
        <v>155299</v>
      </c>
      <c r="T1875" s="45">
        <v>155229</v>
      </c>
      <c r="V1875" s="165" t="str">
        <f>IFERROR(IF(U1875-T1875 &lt;= 0, "", U1875-T1875), "")</f>
        <v/>
      </c>
      <c r="W1875" s="162" t="s">
        <v>333</v>
      </c>
      <c r="X1875" s="1" t="s">
        <v>58</v>
      </c>
      <c r="Y1875" s="258" t="s">
        <v>151</v>
      </c>
      <c r="Z1875" s="169">
        <v>0</v>
      </c>
      <c r="AA1875" s="169">
        <f>Tabela13[[#This Row],[VALOR/UN]]*Tabela13[[#This Row],[QUAN]]</f>
        <v>0</v>
      </c>
      <c r="AB1875" s="251" t="str">
        <f>IFERROR(Tabela13[[#This Row],[TOTAL]]/Tabela13[[#This Row],[Km Rodado]],"")</f>
        <v/>
      </c>
    </row>
    <row r="1876" spans="1:28" hidden="1">
      <c r="A1876" s="30">
        <v>2443</v>
      </c>
      <c r="B1876" s="30" t="s">
        <v>1369</v>
      </c>
      <c r="C1876" s="30" t="s">
        <v>1197</v>
      </c>
      <c r="D1876" s="53">
        <v>45646</v>
      </c>
      <c r="E1876" s="53">
        <v>45646</v>
      </c>
      <c r="F1876" s="7" t="s">
        <v>335</v>
      </c>
      <c r="G1876" s="1" t="s">
        <v>58</v>
      </c>
      <c r="H1876" s="1" t="s">
        <v>1268</v>
      </c>
      <c r="I1876" s="351" t="s">
        <v>80</v>
      </c>
      <c r="J1876" s="162">
        <v>1</v>
      </c>
      <c r="K1876" s="1" t="s">
        <v>39</v>
      </c>
      <c r="L1876" s="1" t="s">
        <v>1455</v>
      </c>
      <c r="M1876" s="153" t="s">
        <v>595</v>
      </c>
      <c r="N1876" s="1" t="s">
        <v>153</v>
      </c>
      <c r="O1876" s="1" t="s">
        <v>986</v>
      </c>
      <c r="P1876" s="1" t="s">
        <v>1228</v>
      </c>
      <c r="Q1876" s="1" t="s">
        <v>1288</v>
      </c>
      <c r="R1876" s="24" t="s">
        <v>1562</v>
      </c>
      <c r="S1876" s="45">
        <v>155299</v>
      </c>
      <c r="T1876" s="45">
        <v>155229</v>
      </c>
      <c r="V1876" s="165" t="str">
        <f>IFERROR(IF(U1876-T1876 &lt;= 0, "", U1876-T1876), "")</f>
        <v/>
      </c>
      <c r="W1876" s="162" t="s">
        <v>333</v>
      </c>
      <c r="X1876" s="1" t="s">
        <v>58</v>
      </c>
      <c r="Y1876" s="258" t="s">
        <v>151</v>
      </c>
      <c r="Z1876" s="169">
        <v>0</v>
      </c>
      <c r="AA1876" s="169">
        <f>Tabela13[[#This Row],[VALOR/UN]]*Tabela13[[#This Row],[QUAN]]</f>
        <v>0</v>
      </c>
      <c r="AB1876" s="251" t="str">
        <f>IFERROR(Tabela13[[#This Row],[TOTAL]]/Tabela13[[#This Row],[Km Rodado]],"")</f>
        <v/>
      </c>
    </row>
    <row r="1877" spans="1:28" hidden="1">
      <c r="A1877" s="30" t="s">
        <v>2205</v>
      </c>
      <c r="B1877" s="30" t="s">
        <v>1291</v>
      </c>
      <c r="C1877" s="30" t="s">
        <v>1197</v>
      </c>
      <c r="D1877" s="53">
        <v>45650</v>
      </c>
      <c r="F1877" s="7" t="s">
        <v>335</v>
      </c>
      <c r="G1877" s="1" t="s">
        <v>58</v>
      </c>
      <c r="H1877" s="1" t="s">
        <v>1268</v>
      </c>
      <c r="I1877" s="351" t="s">
        <v>83</v>
      </c>
      <c r="J1877" s="162">
        <v>1</v>
      </c>
      <c r="K1877" s="1" t="s">
        <v>39</v>
      </c>
      <c r="L1877" s="1" t="s">
        <v>24</v>
      </c>
      <c r="M1877" s="153" t="s">
        <v>595</v>
      </c>
      <c r="N1877" s="1" t="s">
        <v>684</v>
      </c>
      <c r="O1877" s="1" t="s">
        <v>1213</v>
      </c>
      <c r="P1877" s="1" t="s">
        <v>62</v>
      </c>
      <c r="Q1877" s="1" t="s">
        <v>657</v>
      </c>
      <c r="R1877" s="24" t="s">
        <v>658</v>
      </c>
      <c r="S1877" s="45">
        <v>545956</v>
      </c>
      <c r="V1877" s="165" t="str">
        <f>IFERROR(IF(U1877-T1877 &lt;= 0, "", U1877-T1877), "")</f>
        <v/>
      </c>
      <c r="W1877" s="162" t="s">
        <v>333</v>
      </c>
      <c r="X1877" s="1" t="s">
        <v>2137</v>
      </c>
      <c r="Y1877" s="162">
        <v>65979</v>
      </c>
      <c r="Z1877" s="269">
        <v>550</v>
      </c>
      <c r="AA1877" s="169">
        <f>Tabela13[[#This Row],[VALOR/UN]]*Tabela13[[#This Row],[QUAN]]</f>
        <v>550</v>
      </c>
      <c r="AB1877" s="251" t="str">
        <f>IFERROR(Tabela13[[#This Row],[TOTAL]]/Tabela13[[#This Row],[Km Rodado]],"")</f>
        <v/>
      </c>
    </row>
    <row r="1878" spans="1:28" hidden="1">
      <c r="A1878" s="30">
        <v>2474</v>
      </c>
      <c r="B1878" s="30" t="s">
        <v>1956</v>
      </c>
      <c r="C1878" s="30" t="s">
        <v>1197</v>
      </c>
      <c r="D1878" s="53">
        <v>45652</v>
      </c>
      <c r="E1878" s="53">
        <v>45652</v>
      </c>
      <c r="F1878" s="7" t="s">
        <v>335</v>
      </c>
      <c r="G1878" s="1" t="s">
        <v>58</v>
      </c>
      <c r="H1878" s="1" t="s">
        <v>1268</v>
      </c>
      <c r="I1878" s="351" t="s">
        <v>80</v>
      </c>
      <c r="J1878" s="162">
        <v>1</v>
      </c>
      <c r="K1878" s="1" t="s">
        <v>7</v>
      </c>
      <c r="L1878" s="1" t="s">
        <v>22</v>
      </c>
      <c r="M1878" s="1" t="s">
        <v>133</v>
      </c>
      <c r="N1878" s="153" t="s">
        <v>2182</v>
      </c>
      <c r="O1878" s="1" t="s">
        <v>2206</v>
      </c>
      <c r="P1878" s="1" t="s">
        <v>69</v>
      </c>
      <c r="Q1878" s="1" t="s">
        <v>636</v>
      </c>
      <c r="R1878" s="24" t="s">
        <v>2207</v>
      </c>
      <c r="S1878" s="45">
        <v>186808</v>
      </c>
      <c r="T1878" s="45">
        <v>186808</v>
      </c>
      <c r="V1878" s="165" t="str">
        <f>IFERROR(IF(U1878-T1878 &lt;= 0, "", U1878-T1878), "")</f>
        <v/>
      </c>
      <c r="W1878" s="162" t="s">
        <v>333</v>
      </c>
      <c r="X1878" s="1" t="s">
        <v>155</v>
      </c>
      <c r="Y1878" s="162" t="s">
        <v>2208</v>
      </c>
      <c r="Z1878" s="269">
        <v>672.99</v>
      </c>
      <c r="AA1878" s="169">
        <f>Tabela13[[#This Row],[VALOR/UN]]*Tabela13[[#This Row],[QUAN]]</f>
        <v>672.99</v>
      </c>
      <c r="AB1878" s="251" t="str">
        <f>IFERROR(Tabela13[[#This Row],[TOTAL]]/Tabela13[[#This Row],[Km Rodado]],"")</f>
        <v/>
      </c>
    </row>
    <row r="1879" spans="1:28" hidden="1">
      <c r="A1879" s="30">
        <v>2475</v>
      </c>
      <c r="B1879" s="30" t="s">
        <v>2209</v>
      </c>
      <c r="C1879" s="30" t="s">
        <v>1197</v>
      </c>
      <c r="D1879" s="53">
        <v>45652</v>
      </c>
      <c r="E1879" s="53">
        <v>45652</v>
      </c>
      <c r="F1879" s="7" t="s">
        <v>335</v>
      </c>
      <c r="G1879" s="1" t="s">
        <v>58</v>
      </c>
      <c r="H1879" s="1" t="s">
        <v>1268</v>
      </c>
      <c r="I1879" s="351" t="s">
        <v>80</v>
      </c>
      <c r="J1879" s="162">
        <v>1</v>
      </c>
      <c r="K1879" s="1" t="s">
        <v>7</v>
      </c>
      <c r="L1879" s="1" t="s">
        <v>22</v>
      </c>
      <c r="M1879" s="1" t="s">
        <v>133</v>
      </c>
      <c r="N1879" s="153" t="s">
        <v>2182</v>
      </c>
      <c r="O1879" s="1" t="s">
        <v>2206</v>
      </c>
      <c r="P1879" s="1" t="s">
        <v>69</v>
      </c>
      <c r="Q1879" s="1" t="s">
        <v>636</v>
      </c>
      <c r="R1879" s="24" t="s">
        <v>2207</v>
      </c>
      <c r="S1879" s="45">
        <v>186808</v>
      </c>
      <c r="T1879" s="45">
        <v>186808</v>
      </c>
      <c r="V1879" s="165" t="str">
        <f>IFERROR(IF(U1879-T1879 &lt;= 0, "", U1879-T1879), "")</f>
        <v/>
      </c>
      <c r="W1879" s="162" t="s">
        <v>333</v>
      </c>
      <c r="X1879" s="1" t="s">
        <v>155</v>
      </c>
      <c r="Y1879" s="162" t="s">
        <v>2208</v>
      </c>
      <c r="Z1879" s="269">
        <v>672.99</v>
      </c>
      <c r="AA1879" s="169">
        <f>Tabela13[[#This Row],[VALOR/UN]]*Tabela13[[#This Row],[QUAN]]</f>
        <v>672.99</v>
      </c>
      <c r="AB1879" s="251" t="str">
        <f>IFERROR(Tabela13[[#This Row],[TOTAL]]/Tabela13[[#This Row],[Km Rodado]],"")</f>
        <v/>
      </c>
    </row>
    <row r="1880" spans="1:28" hidden="1">
      <c r="A1880" s="30">
        <v>2482</v>
      </c>
      <c r="B1880" s="30" t="s">
        <v>1197</v>
      </c>
      <c r="C1880" s="30" t="s">
        <v>1197</v>
      </c>
      <c r="D1880" s="53">
        <v>45653</v>
      </c>
      <c r="F1880" s="7" t="s">
        <v>335</v>
      </c>
      <c r="G1880" s="1" t="s">
        <v>58</v>
      </c>
      <c r="H1880" s="1" t="s">
        <v>1268</v>
      </c>
      <c r="I1880" s="351" t="s">
        <v>83</v>
      </c>
      <c r="J1880" s="162">
        <v>1</v>
      </c>
      <c r="K1880" s="1">
        <v>14</v>
      </c>
      <c r="L1880" s="1" t="s">
        <v>22</v>
      </c>
      <c r="M1880" s="1" t="s">
        <v>84</v>
      </c>
      <c r="N1880" s="1" t="s">
        <v>153</v>
      </c>
      <c r="O1880" s="1" t="s">
        <v>154</v>
      </c>
      <c r="P1880" s="1" t="s">
        <v>69</v>
      </c>
      <c r="Q1880" s="1" t="s">
        <v>87</v>
      </c>
      <c r="R1880" s="24" t="s">
        <v>272</v>
      </c>
      <c r="S1880" s="45">
        <v>140170</v>
      </c>
      <c r="V1880" s="165" t="str">
        <f>IFERROR(IF(U1880-T1880 &lt;= 0, "", U1880-T1880), "")</f>
        <v/>
      </c>
      <c r="W1880" s="162" t="s">
        <v>333</v>
      </c>
      <c r="X1880" s="1" t="s">
        <v>155</v>
      </c>
      <c r="Y1880" s="162" t="s">
        <v>2006</v>
      </c>
      <c r="Z1880" s="269">
        <v>289.26</v>
      </c>
      <c r="AA1880" s="169">
        <f>Tabela13[[#This Row],[VALOR/UN]]*Tabela13[[#This Row],[QUAN]]</f>
        <v>289.26</v>
      </c>
      <c r="AB1880" s="251" t="str">
        <f>IFERROR(Tabela13[[#This Row],[TOTAL]]/Tabela13[[#This Row],[Km Rodado]],"")</f>
        <v/>
      </c>
    </row>
    <row r="1881" spans="1:28" hidden="1">
      <c r="A1881" s="30">
        <v>2483</v>
      </c>
      <c r="B1881" s="30" t="s">
        <v>1197</v>
      </c>
      <c r="C1881" s="30" t="s">
        <v>1197</v>
      </c>
      <c r="D1881" s="53">
        <v>45653</v>
      </c>
      <c r="F1881" s="7" t="s">
        <v>335</v>
      </c>
      <c r="G1881" s="1" t="s">
        <v>58</v>
      </c>
      <c r="H1881" s="1" t="s">
        <v>1268</v>
      </c>
      <c r="I1881" s="351" t="s">
        <v>83</v>
      </c>
      <c r="J1881" s="162">
        <v>1</v>
      </c>
      <c r="K1881" s="1">
        <v>14</v>
      </c>
      <c r="L1881" s="1" t="s">
        <v>22</v>
      </c>
      <c r="M1881" s="1" t="s">
        <v>84</v>
      </c>
      <c r="N1881" s="1" t="s">
        <v>153</v>
      </c>
      <c r="O1881" s="1" t="s">
        <v>154</v>
      </c>
      <c r="P1881" s="1" t="s">
        <v>69</v>
      </c>
      <c r="Q1881" s="1" t="s">
        <v>87</v>
      </c>
      <c r="R1881" s="24" t="s">
        <v>272</v>
      </c>
      <c r="S1881" s="45">
        <v>140170</v>
      </c>
      <c r="V1881" s="165" t="str">
        <f>IFERROR(IF(U1881-T1881 &lt;= 0, "", U1881-T1881), "")</f>
        <v/>
      </c>
      <c r="W1881" s="162" t="s">
        <v>333</v>
      </c>
      <c r="X1881" s="1" t="s">
        <v>155</v>
      </c>
      <c r="Y1881" s="162">
        <v>3123</v>
      </c>
      <c r="Z1881" s="269">
        <v>246.92</v>
      </c>
      <c r="AA1881" s="169">
        <f>Tabela13[[#This Row],[VALOR/UN]]*Tabela13[[#This Row],[QUAN]]</f>
        <v>246.92</v>
      </c>
      <c r="AB1881" s="251" t="str">
        <f>IFERROR(Tabela13[[#This Row],[TOTAL]]/Tabela13[[#This Row],[Km Rodado]],"")</f>
        <v/>
      </c>
    </row>
    <row r="1882" spans="1:28" hidden="1">
      <c r="A1882" s="30">
        <v>2484</v>
      </c>
      <c r="B1882" s="30" t="s">
        <v>2210</v>
      </c>
      <c r="C1882" s="30" t="s">
        <v>1197</v>
      </c>
      <c r="D1882" s="53">
        <v>45653</v>
      </c>
      <c r="F1882" s="7" t="s">
        <v>335</v>
      </c>
      <c r="G1882" s="1" t="s">
        <v>58</v>
      </c>
      <c r="H1882" s="1" t="s">
        <v>1268</v>
      </c>
      <c r="I1882" s="351" t="s">
        <v>83</v>
      </c>
      <c r="J1882" s="162">
        <v>1</v>
      </c>
      <c r="K1882" s="1">
        <v>14</v>
      </c>
      <c r="L1882" s="1" t="s">
        <v>24</v>
      </c>
      <c r="M1882" s="1" t="s">
        <v>84</v>
      </c>
      <c r="N1882" s="1" t="s">
        <v>153</v>
      </c>
      <c r="O1882" s="1" t="s">
        <v>154</v>
      </c>
      <c r="P1882" s="1" t="s">
        <v>69</v>
      </c>
      <c r="Q1882" s="1" t="s">
        <v>87</v>
      </c>
      <c r="R1882" s="24" t="s">
        <v>272</v>
      </c>
      <c r="S1882" s="45">
        <v>140170</v>
      </c>
      <c r="V1882" s="165" t="str">
        <f>IFERROR(IF(U1882-T1882 &lt;= 0, "", U1882-T1882), "")</f>
        <v/>
      </c>
      <c r="W1882" s="162" t="s">
        <v>333</v>
      </c>
      <c r="X1882" s="1" t="s">
        <v>155</v>
      </c>
      <c r="Y1882" s="162">
        <v>3123</v>
      </c>
      <c r="Z1882" s="269">
        <v>246.92</v>
      </c>
      <c r="AA1882" s="169">
        <f>Tabela13[[#This Row],[VALOR/UN]]*Tabela13[[#This Row],[QUAN]]</f>
        <v>246.92</v>
      </c>
      <c r="AB1882" s="251" t="str">
        <f>IFERROR(Tabela13[[#This Row],[TOTAL]]/Tabela13[[#This Row],[Km Rodado]],"")</f>
        <v/>
      </c>
    </row>
    <row r="1883" spans="1:28" hidden="1">
      <c r="A1883" s="30">
        <v>2485</v>
      </c>
      <c r="B1883" s="30" t="s">
        <v>1197</v>
      </c>
      <c r="C1883" s="30" t="s">
        <v>1197</v>
      </c>
      <c r="D1883" s="53">
        <v>45653</v>
      </c>
      <c r="F1883" s="7" t="s">
        <v>335</v>
      </c>
      <c r="G1883" s="1" t="s">
        <v>58</v>
      </c>
      <c r="H1883" s="1" t="s">
        <v>1268</v>
      </c>
      <c r="I1883" s="351" t="s">
        <v>83</v>
      </c>
      <c r="J1883" s="162">
        <v>1</v>
      </c>
      <c r="K1883" s="1">
        <v>14</v>
      </c>
      <c r="L1883" s="1" t="s">
        <v>24</v>
      </c>
      <c r="M1883" s="1" t="s">
        <v>84</v>
      </c>
      <c r="N1883" s="1" t="s">
        <v>153</v>
      </c>
      <c r="O1883" s="1" t="s">
        <v>154</v>
      </c>
      <c r="P1883" s="1" t="s">
        <v>69</v>
      </c>
      <c r="Q1883" s="1" t="s">
        <v>87</v>
      </c>
      <c r="R1883" s="24" t="s">
        <v>272</v>
      </c>
      <c r="S1883" s="45">
        <v>140170</v>
      </c>
      <c r="V1883" s="165" t="str">
        <f>IFERROR(IF(U1883-T1883 &lt;= 0, "", U1883-T1883), "")</f>
        <v/>
      </c>
      <c r="W1883" s="162" t="s">
        <v>333</v>
      </c>
      <c r="X1883" s="1" t="s">
        <v>220</v>
      </c>
      <c r="Y1883" s="162" t="s">
        <v>1229</v>
      </c>
      <c r="Z1883" s="269">
        <v>287.37</v>
      </c>
      <c r="AA1883" s="169">
        <f>Tabela13[[#This Row],[VALOR/UN]]*Tabela13[[#This Row],[QUAN]]</f>
        <v>287.37</v>
      </c>
      <c r="AB1883" s="251" t="str">
        <f>IFERROR(Tabela13[[#This Row],[TOTAL]]/Tabela13[[#This Row],[Km Rodado]],"")</f>
        <v/>
      </c>
    </row>
    <row r="1884" spans="1:28" hidden="1">
      <c r="A1884" s="30">
        <v>2478</v>
      </c>
      <c r="B1884" s="30" t="s">
        <v>2210</v>
      </c>
      <c r="C1884" s="30" t="s">
        <v>1197</v>
      </c>
      <c r="D1884" s="53">
        <v>45653</v>
      </c>
      <c r="F1884" s="7" t="s">
        <v>335</v>
      </c>
      <c r="G1884" s="1" t="s">
        <v>58</v>
      </c>
      <c r="H1884" s="1" t="s">
        <v>1268</v>
      </c>
      <c r="I1884" s="351" t="s">
        <v>107</v>
      </c>
      <c r="J1884" s="162">
        <v>1</v>
      </c>
      <c r="K1884" s="1">
        <v>14</v>
      </c>
      <c r="L1884" s="1" t="s">
        <v>22</v>
      </c>
      <c r="M1884" s="1" t="s">
        <v>84</v>
      </c>
      <c r="N1884" s="1" t="s">
        <v>153</v>
      </c>
      <c r="O1884" s="1" t="s">
        <v>154</v>
      </c>
      <c r="P1884" s="1" t="s">
        <v>69</v>
      </c>
      <c r="Q1884" s="1" t="s">
        <v>87</v>
      </c>
      <c r="R1884" s="24" t="s">
        <v>241</v>
      </c>
      <c r="S1884" s="45">
        <v>201385</v>
      </c>
      <c r="V1884" s="165" t="str">
        <f>IFERROR(IF(U1884-T1884 &lt;= 0, "", U1884-T1884), "")</f>
        <v/>
      </c>
      <c r="W1884" s="162" t="s">
        <v>333</v>
      </c>
      <c r="X1884" s="1" t="s">
        <v>220</v>
      </c>
      <c r="Y1884" s="162" t="s">
        <v>1229</v>
      </c>
      <c r="Z1884" s="269">
        <v>287.37</v>
      </c>
      <c r="AA1884" s="169">
        <f>Tabela13[[#This Row],[VALOR/UN]]*Tabela13[[#This Row],[QUAN]]</f>
        <v>287.37</v>
      </c>
      <c r="AB1884" s="251" t="str">
        <f>IFERROR(Tabela13[[#This Row],[TOTAL]]/Tabela13[[#This Row],[Km Rodado]],"")</f>
        <v/>
      </c>
    </row>
    <row r="1885" spans="1:28" hidden="1">
      <c r="A1885" s="30" t="s">
        <v>2211</v>
      </c>
      <c r="B1885" s="30" t="s">
        <v>2210</v>
      </c>
      <c r="C1885" s="30" t="s">
        <v>1197</v>
      </c>
      <c r="D1885" s="53">
        <v>45653</v>
      </c>
      <c r="F1885" s="7" t="s">
        <v>335</v>
      </c>
      <c r="G1885" s="1" t="s">
        <v>58</v>
      </c>
      <c r="H1885" s="1" t="s">
        <v>1268</v>
      </c>
      <c r="I1885" s="351" t="s">
        <v>107</v>
      </c>
      <c r="J1885" s="162">
        <v>1</v>
      </c>
      <c r="K1885" s="1">
        <v>14</v>
      </c>
      <c r="L1885" s="1" t="s">
        <v>22</v>
      </c>
      <c r="M1885" s="1" t="s">
        <v>84</v>
      </c>
      <c r="N1885" s="1" t="s">
        <v>153</v>
      </c>
      <c r="O1885" s="1" t="s">
        <v>154</v>
      </c>
      <c r="P1885" s="1" t="s">
        <v>69</v>
      </c>
      <c r="Q1885" s="1" t="s">
        <v>87</v>
      </c>
      <c r="R1885" s="24" t="s">
        <v>241</v>
      </c>
      <c r="S1885" s="45">
        <v>201385</v>
      </c>
      <c r="V1885" s="165" t="str">
        <f>IFERROR(IF(U1885-T1885 &lt;= 0, "", U1885-T1885), "")</f>
        <v/>
      </c>
      <c r="W1885" s="162" t="s">
        <v>333</v>
      </c>
      <c r="X1885" s="1" t="s">
        <v>220</v>
      </c>
      <c r="Y1885" s="162" t="s">
        <v>1229</v>
      </c>
      <c r="Z1885" s="269">
        <v>287.37</v>
      </c>
      <c r="AA1885" s="169">
        <f>Tabela13[[#This Row],[VALOR/UN]]*Tabela13[[#This Row],[QUAN]]</f>
        <v>287.37</v>
      </c>
      <c r="AB1885" s="251" t="str">
        <f>IFERROR(Tabela13[[#This Row],[TOTAL]]/Tabela13[[#This Row],[Km Rodado]],"")</f>
        <v/>
      </c>
    </row>
    <row r="1886" spans="1:28" hidden="1">
      <c r="A1886" s="30" t="s">
        <v>2212</v>
      </c>
      <c r="B1886" s="30" t="s">
        <v>1197</v>
      </c>
      <c r="C1886" s="30" t="s">
        <v>1197</v>
      </c>
      <c r="D1886" s="53">
        <v>45653</v>
      </c>
      <c r="F1886" s="7" t="s">
        <v>335</v>
      </c>
      <c r="G1886" s="1" t="s">
        <v>58</v>
      </c>
      <c r="H1886" s="1" t="s">
        <v>1268</v>
      </c>
      <c r="I1886" s="351" t="s">
        <v>107</v>
      </c>
      <c r="J1886" s="162">
        <v>1</v>
      </c>
      <c r="K1886" s="1">
        <v>14</v>
      </c>
      <c r="L1886" s="1" t="s">
        <v>24</v>
      </c>
      <c r="M1886" s="1" t="s">
        <v>84</v>
      </c>
      <c r="N1886" s="1" t="s">
        <v>153</v>
      </c>
      <c r="O1886" s="1" t="s">
        <v>154</v>
      </c>
      <c r="P1886" s="1" t="s">
        <v>69</v>
      </c>
      <c r="Q1886" s="1" t="s">
        <v>87</v>
      </c>
      <c r="R1886" s="24" t="s">
        <v>241</v>
      </c>
      <c r="S1886" s="45">
        <v>201385</v>
      </c>
      <c r="V1886" s="165" t="str">
        <f>IFERROR(IF(U1886-T1886 &lt;= 0, "", U1886-T1886), "")</f>
        <v/>
      </c>
      <c r="W1886" s="162" t="s">
        <v>333</v>
      </c>
      <c r="X1886" s="1" t="s">
        <v>220</v>
      </c>
      <c r="Y1886" s="162" t="s">
        <v>1229</v>
      </c>
      <c r="Z1886" s="269">
        <v>287.37</v>
      </c>
      <c r="AA1886" s="169">
        <f>Tabela13[[#This Row],[VALOR/UN]]*Tabela13[[#This Row],[QUAN]]</f>
        <v>287.37</v>
      </c>
      <c r="AB1886" s="251" t="str">
        <f>IFERROR(Tabela13[[#This Row],[TOTAL]]/Tabela13[[#This Row],[Km Rodado]],"")</f>
        <v/>
      </c>
    </row>
    <row r="1887" spans="1:28" hidden="1">
      <c r="A1887" s="30">
        <v>2481</v>
      </c>
      <c r="B1887" s="30" t="s">
        <v>1197</v>
      </c>
      <c r="C1887" s="30" t="s">
        <v>1197</v>
      </c>
      <c r="D1887" s="53">
        <v>45653</v>
      </c>
      <c r="F1887" s="7" t="s">
        <v>335</v>
      </c>
      <c r="G1887" s="1" t="s">
        <v>58</v>
      </c>
      <c r="H1887" s="1" t="s">
        <v>1268</v>
      </c>
      <c r="I1887" s="351" t="s">
        <v>107</v>
      </c>
      <c r="J1887" s="162">
        <v>1</v>
      </c>
      <c r="K1887" s="1">
        <v>14</v>
      </c>
      <c r="L1887" s="1" t="s">
        <v>24</v>
      </c>
      <c r="M1887" s="1" t="s">
        <v>84</v>
      </c>
      <c r="N1887" s="1" t="s">
        <v>153</v>
      </c>
      <c r="O1887" s="1" t="s">
        <v>154</v>
      </c>
      <c r="P1887" s="1" t="s">
        <v>69</v>
      </c>
      <c r="Q1887" s="1" t="s">
        <v>87</v>
      </c>
      <c r="R1887" s="24" t="s">
        <v>241</v>
      </c>
      <c r="S1887" s="45">
        <v>201385</v>
      </c>
      <c r="V1887" s="165" t="str">
        <f>IFERROR(IF(U1887-T1887 &lt;= 0, "", U1887-T1887), "")</f>
        <v/>
      </c>
      <c r="W1887" s="162" t="s">
        <v>333</v>
      </c>
      <c r="X1887" s="1" t="s">
        <v>220</v>
      </c>
      <c r="Y1887" s="162" t="s">
        <v>1229</v>
      </c>
      <c r="Z1887" s="269">
        <v>287.37</v>
      </c>
      <c r="AA1887" s="169">
        <f>Tabela13[[#This Row],[VALOR/UN]]*Tabela13[[#This Row],[QUAN]]</f>
        <v>287.37</v>
      </c>
      <c r="AB1887" s="251" t="str">
        <f>IFERROR(Tabela13[[#This Row],[TOTAL]]/Tabela13[[#This Row],[Km Rodado]],"")</f>
        <v/>
      </c>
    </row>
    <row r="1888" spans="1:28" hidden="1">
      <c r="A1888" s="30">
        <v>2476</v>
      </c>
      <c r="B1888" s="30" t="s">
        <v>1747</v>
      </c>
      <c r="C1888" s="30" t="s">
        <v>1197</v>
      </c>
      <c r="D1888" s="53">
        <v>45653</v>
      </c>
      <c r="F1888" s="7" t="s">
        <v>335</v>
      </c>
      <c r="G1888" s="1" t="s">
        <v>58</v>
      </c>
      <c r="H1888" s="1" t="s">
        <v>1268</v>
      </c>
      <c r="I1888" s="351" t="s">
        <v>104</v>
      </c>
      <c r="J1888" s="162">
        <v>1</v>
      </c>
      <c r="K1888" s="1">
        <v>15</v>
      </c>
      <c r="L1888" s="1" t="s">
        <v>22</v>
      </c>
      <c r="M1888" s="1" t="s">
        <v>75</v>
      </c>
      <c r="N1888" s="153" t="s">
        <v>1881</v>
      </c>
      <c r="O1888" s="1" t="s">
        <v>2008</v>
      </c>
      <c r="P1888" s="1" t="s">
        <v>69</v>
      </c>
      <c r="Q1888" s="1" t="s">
        <v>77</v>
      </c>
      <c r="R1888" s="24" t="s">
        <v>824</v>
      </c>
      <c r="S1888" s="45">
        <v>157680</v>
      </c>
      <c r="V1888" s="165" t="str">
        <f>IFERROR(IF(U1888-T1888 &lt;= 0, "", U1888-T1888), "")</f>
        <v/>
      </c>
      <c r="W1888" s="162" t="s">
        <v>333</v>
      </c>
      <c r="X1888" s="1" t="s">
        <v>1968</v>
      </c>
      <c r="Y1888" s="162">
        <v>16505</v>
      </c>
      <c r="Z1888" s="269">
        <v>240.5</v>
      </c>
      <c r="AA1888" s="169">
        <f>Tabela13[[#This Row],[VALOR/UN]]*Tabela13[[#This Row],[QUAN]]</f>
        <v>240.5</v>
      </c>
      <c r="AB1888" s="251" t="str">
        <f>IFERROR(Tabela13[[#This Row],[TOTAL]]/Tabela13[[#This Row],[Km Rodado]],"")</f>
        <v/>
      </c>
    </row>
    <row r="1889" spans="1:28" hidden="1">
      <c r="A1889" s="30">
        <v>2477</v>
      </c>
      <c r="B1889" s="30" t="s">
        <v>1747</v>
      </c>
      <c r="C1889" s="30" t="s">
        <v>1197</v>
      </c>
      <c r="D1889" s="53">
        <v>45653</v>
      </c>
      <c r="F1889" s="7" t="s">
        <v>335</v>
      </c>
      <c r="G1889" s="1" t="s">
        <v>58</v>
      </c>
      <c r="H1889" s="1" t="s">
        <v>1268</v>
      </c>
      <c r="I1889" s="351" t="s">
        <v>104</v>
      </c>
      <c r="J1889" s="162">
        <v>1</v>
      </c>
      <c r="K1889" s="1">
        <v>15</v>
      </c>
      <c r="L1889" s="1" t="s">
        <v>22</v>
      </c>
      <c r="M1889" s="1" t="s">
        <v>75</v>
      </c>
      <c r="N1889" s="153" t="s">
        <v>1881</v>
      </c>
      <c r="O1889" s="1" t="s">
        <v>2008</v>
      </c>
      <c r="P1889" s="1" t="s">
        <v>69</v>
      </c>
      <c r="Q1889" s="1" t="s">
        <v>77</v>
      </c>
      <c r="R1889" s="24" t="s">
        <v>824</v>
      </c>
      <c r="S1889" s="45">
        <v>157680</v>
      </c>
      <c r="V1889" s="165" t="str">
        <f>IFERROR(IF(U1889-T1889 &lt;= 0, "", U1889-T1889), "")</f>
        <v/>
      </c>
      <c r="W1889" s="162" t="s">
        <v>333</v>
      </c>
      <c r="X1889" s="1" t="s">
        <v>1968</v>
      </c>
      <c r="Y1889" s="162">
        <v>16505</v>
      </c>
      <c r="Z1889" s="269">
        <v>240.5</v>
      </c>
      <c r="AA1889" s="169">
        <f>Tabela13[[#This Row],[VALOR/UN]]*Tabela13[[#This Row],[QUAN]]</f>
        <v>240.5</v>
      </c>
      <c r="AB1889" s="251" t="str">
        <f>IFERROR(Tabela13[[#This Row],[TOTAL]]/Tabela13[[#This Row],[Km Rodado]],"")</f>
        <v/>
      </c>
    </row>
    <row r="1890" spans="1:28" hidden="1">
      <c r="A1890" s="30">
        <v>2490</v>
      </c>
      <c r="B1890" s="30" t="s">
        <v>2213</v>
      </c>
      <c r="C1890" s="30" t="s">
        <v>1197</v>
      </c>
      <c r="D1890" s="53">
        <v>45653</v>
      </c>
      <c r="F1890" s="7" t="s">
        <v>335</v>
      </c>
      <c r="G1890" s="1" t="s">
        <v>58</v>
      </c>
      <c r="H1890" s="1" t="s">
        <v>14</v>
      </c>
      <c r="I1890" s="351" t="s">
        <v>1740</v>
      </c>
      <c r="J1890" s="162">
        <v>1</v>
      </c>
      <c r="K1890" s="1">
        <v>16</v>
      </c>
      <c r="L1890" s="1" t="s">
        <v>22</v>
      </c>
      <c r="M1890" s="1" t="s">
        <v>60</v>
      </c>
      <c r="N1890" s="1" t="s">
        <v>1235</v>
      </c>
      <c r="O1890" s="1" t="s">
        <v>1236</v>
      </c>
      <c r="P1890" s="1" t="s">
        <v>69</v>
      </c>
      <c r="Q1890" s="1" t="s">
        <v>1008</v>
      </c>
      <c r="R1890" s="24" t="s">
        <v>2214</v>
      </c>
      <c r="S1890" s="45">
        <v>9987</v>
      </c>
      <c r="V1890" s="165" t="str">
        <f>IFERROR(IF(U1890-T1890 &lt;= 0, "", U1890-T1890), "")</f>
        <v/>
      </c>
      <c r="W1890" s="162" t="s">
        <v>333</v>
      </c>
      <c r="X1890" s="1" t="s">
        <v>155</v>
      </c>
      <c r="Y1890" s="162">
        <v>3091</v>
      </c>
      <c r="Z1890" s="269">
        <v>547.65</v>
      </c>
      <c r="AA1890" s="169">
        <f>Tabela13[[#This Row],[VALOR/UN]]*Tabela13[[#This Row],[QUAN]]</f>
        <v>547.65</v>
      </c>
      <c r="AB1890" s="251" t="str">
        <f>IFERROR(Tabela13[[#This Row],[TOTAL]]/Tabela13[[#This Row],[Km Rodado]],"")</f>
        <v/>
      </c>
    </row>
    <row r="1891" spans="1:28" hidden="1">
      <c r="A1891" s="30">
        <v>2491</v>
      </c>
      <c r="B1891" s="30" t="s">
        <v>2018</v>
      </c>
      <c r="C1891" s="30" t="s">
        <v>1197</v>
      </c>
      <c r="D1891" s="53">
        <v>45653</v>
      </c>
      <c r="F1891" s="7" t="s">
        <v>335</v>
      </c>
      <c r="G1891" s="1" t="s">
        <v>58</v>
      </c>
      <c r="H1891" s="1" t="s">
        <v>14</v>
      </c>
      <c r="I1891" s="351" t="s">
        <v>1740</v>
      </c>
      <c r="J1891" s="162">
        <v>1</v>
      </c>
      <c r="K1891" s="1">
        <v>16</v>
      </c>
      <c r="L1891" s="1" t="s">
        <v>22</v>
      </c>
      <c r="M1891" s="1" t="s">
        <v>60</v>
      </c>
      <c r="N1891" s="1" t="s">
        <v>1235</v>
      </c>
      <c r="O1891" s="1" t="s">
        <v>1236</v>
      </c>
      <c r="P1891" s="1" t="s">
        <v>69</v>
      </c>
      <c r="Q1891" s="1" t="s">
        <v>1008</v>
      </c>
      <c r="R1891" s="24" t="s">
        <v>2214</v>
      </c>
      <c r="S1891" s="45">
        <v>9987</v>
      </c>
      <c r="V1891" s="165" t="str">
        <f>IFERROR(IF(U1891-T1891 &lt;= 0, "", U1891-T1891), "")</f>
        <v/>
      </c>
      <c r="W1891" s="162" t="s">
        <v>333</v>
      </c>
      <c r="X1891" s="1" t="s">
        <v>155</v>
      </c>
      <c r="Y1891" s="162">
        <v>3091</v>
      </c>
      <c r="Z1891" s="269">
        <v>547.65</v>
      </c>
      <c r="AA1891" s="169">
        <f>Tabela13[[#This Row],[VALOR/UN]]*Tabela13[[#This Row],[QUAN]]</f>
        <v>547.65</v>
      </c>
      <c r="AB1891" s="251" t="str">
        <f>IFERROR(Tabela13[[#This Row],[TOTAL]]/Tabela13[[#This Row],[Km Rodado]],"")</f>
        <v/>
      </c>
    </row>
    <row r="1892" spans="1:28" hidden="1">
      <c r="A1892" s="30">
        <v>2492</v>
      </c>
      <c r="B1892" s="30" t="s">
        <v>2213</v>
      </c>
      <c r="C1892" s="30" t="s">
        <v>1197</v>
      </c>
      <c r="D1892" s="53">
        <v>45653</v>
      </c>
      <c r="F1892" s="7" t="s">
        <v>335</v>
      </c>
      <c r="G1892" s="1" t="s">
        <v>58</v>
      </c>
      <c r="H1892" s="1" t="s">
        <v>14</v>
      </c>
      <c r="I1892" s="351" t="s">
        <v>1740</v>
      </c>
      <c r="J1892" s="162">
        <v>1</v>
      </c>
      <c r="K1892" s="1">
        <v>16</v>
      </c>
      <c r="L1892" s="1" t="s">
        <v>24</v>
      </c>
      <c r="M1892" s="1" t="s">
        <v>60</v>
      </c>
      <c r="N1892" s="1" t="s">
        <v>1235</v>
      </c>
      <c r="O1892" s="1" t="s">
        <v>1236</v>
      </c>
      <c r="P1892" s="1" t="s">
        <v>69</v>
      </c>
      <c r="Q1892" s="1" t="s">
        <v>1008</v>
      </c>
      <c r="R1892" s="24" t="s">
        <v>2214</v>
      </c>
      <c r="S1892" s="45">
        <v>9987</v>
      </c>
      <c r="V1892" s="165" t="str">
        <f>IFERROR(IF(U1892-T1892 &lt;= 0, "", U1892-T1892), "")</f>
        <v/>
      </c>
      <c r="W1892" s="162" t="s">
        <v>333</v>
      </c>
      <c r="X1892" s="1" t="s">
        <v>155</v>
      </c>
      <c r="Y1892" s="346" t="s">
        <v>2215</v>
      </c>
      <c r="Z1892" s="269">
        <v>547.65</v>
      </c>
      <c r="AA1892" s="169">
        <f>Tabela13[[#This Row],[VALOR/UN]]*Tabela13[[#This Row],[QUAN]]</f>
        <v>547.65</v>
      </c>
      <c r="AB1892" s="251" t="str">
        <f>IFERROR(Tabela13[[#This Row],[TOTAL]]/Tabela13[[#This Row],[Km Rodado]],"")</f>
        <v/>
      </c>
    </row>
    <row r="1893" spans="1:28" hidden="1">
      <c r="A1893" s="30">
        <v>2493</v>
      </c>
      <c r="B1893" s="30" t="s">
        <v>1313</v>
      </c>
      <c r="C1893" s="30" t="s">
        <v>1197</v>
      </c>
      <c r="D1893" s="53">
        <v>45653</v>
      </c>
      <c r="F1893" s="7" t="s">
        <v>335</v>
      </c>
      <c r="G1893" s="1" t="s">
        <v>58</v>
      </c>
      <c r="H1893" s="1" t="s">
        <v>14</v>
      </c>
      <c r="I1893" s="351" t="s">
        <v>1740</v>
      </c>
      <c r="J1893" s="162">
        <v>1</v>
      </c>
      <c r="K1893" s="1">
        <v>16</v>
      </c>
      <c r="L1893" s="1" t="s">
        <v>24</v>
      </c>
      <c r="M1893" s="1" t="s">
        <v>60</v>
      </c>
      <c r="N1893" s="1" t="s">
        <v>1235</v>
      </c>
      <c r="O1893" s="1" t="s">
        <v>1236</v>
      </c>
      <c r="P1893" s="1" t="s">
        <v>69</v>
      </c>
      <c r="Q1893" s="1" t="s">
        <v>1008</v>
      </c>
      <c r="R1893" s="24" t="s">
        <v>2214</v>
      </c>
      <c r="S1893" s="45">
        <v>9987</v>
      </c>
      <c r="V1893" s="165" t="str">
        <f>IFERROR(IF(U1893-T1893 &lt;= 0, "", U1893-T1893), "")</f>
        <v/>
      </c>
      <c r="W1893" s="162" t="s">
        <v>333</v>
      </c>
      <c r="X1893" s="1" t="s">
        <v>155</v>
      </c>
      <c r="Y1893" s="346" t="s">
        <v>2215</v>
      </c>
      <c r="Z1893" s="269">
        <v>547.65</v>
      </c>
      <c r="AA1893" s="169">
        <f>Tabela13[[#This Row],[VALOR/UN]]*Tabela13[[#This Row],[QUAN]]</f>
        <v>547.65</v>
      </c>
      <c r="AB1893" s="251" t="str">
        <f>IFERROR(Tabela13[[#This Row],[TOTAL]]/Tabela13[[#This Row],[Km Rodado]],"")</f>
        <v/>
      </c>
    </row>
    <row r="1894" spans="1:28" hidden="1">
      <c r="A1894" s="30">
        <v>2466</v>
      </c>
      <c r="B1894" s="30" t="s">
        <v>1369</v>
      </c>
      <c r="C1894" s="30" t="s">
        <v>1197</v>
      </c>
      <c r="D1894" s="53">
        <v>45653</v>
      </c>
      <c r="E1894" s="53">
        <v>45653</v>
      </c>
      <c r="F1894" s="7" t="s">
        <v>335</v>
      </c>
      <c r="G1894" s="1" t="s">
        <v>58</v>
      </c>
      <c r="H1894" s="1" t="s">
        <v>1268</v>
      </c>
      <c r="I1894" s="351" t="s">
        <v>80</v>
      </c>
      <c r="J1894" s="162">
        <v>1</v>
      </c>
      <c r="K1894" s="1" t="s">
        <v>39</v>
      </c>
      <c r="L1894" s="1" t="s">
        <v>656</v>
      </c>
      <c r="M1894" s="153" t="s">
        <v>595</v>
      </c>
      <c r="N1894" s="1" t="s">
        <v>684</v>
      </c>
      <c r="O1894" s="1" t="s">
        <v>1213</v>
      </c>
      <c r="P1894" s="1" t="s">
        <v>62</v>
      </c>
      <c r="Q1894" s="1" t="s">
        <v>1241</v>
      </c>
      <c r="R1894" s="24" t="s">
        <v>1832</v>
      </c>
      <c r="S1894" s="45">
        <v>85110</v>
      </c>
      <c r="V1894" s="165" t="str">
        <f>IFERROR(IF(U1894-T1894 &lt;= 0, "", U1894-T1894), "")</f>
        <v/>
      </c>
      <c r="W1894" s="162" t="s">
        <v>333</v>
      </c>
      <c r="X1894" s="1" t="s">
        <v>2216</v>
      </c>
      <c r="Y1894" s="162" t="s">
        <v>2217</v>
      </c>
      <c r="Z1894" s="269">
        <v>480</v>
      </c>
      <c r="AA1894" s="169">
        <f>Tabela13[[#This Row],[VALOR/UN]]*Tabela13[[#This Row],[QUAN]]</f>
        <v>480</v>
      </c>
      <c r="AB1894" s="251" t="str">
        <f>IFERROR(Tabela13[[#This Row],[TOTAL]]/Tabela13[[#This Row],[Km Rodado]],"")</f>
        <v/>
      </c>
    </row>
    <row r="1895" spans="1:28" hidden="1">
      <c r="A1895" s="30">
        <v>2442</v>
      </c>
      <c r="B1895" s="30" t="s">
        <v>2218</v>
      </c>
      <c r="C1895" s="30" t="s">
        <v>1197</v>
      </c>
      <c r="D1895" s="53">
        <v>45653</v>
      </c>
      <c r="E1895" s="53">
        <v>45653</v>
      </c>
      <c r="F1895" s="7" t="s">
        <v>335</v>
      </c>
      <c r="G1895" s="1" t="s">
        <v>58</v>
      </c>
      <c r="H1895" s="1" t="s">
        <v>1268</v>
      </c>
      <c r="I1895" s="351" t="s">
        <v>80</v>
      </c>
      <c r="J1895" s="162">
        <v>1</v>
      </c>
      <c r="K1895" s="1" t="s">
        <v>39</v>
      </c>
      <c r="L1895" s="1" t="s">
        <v>656</v>
      </c>
      <c r="M1895" s="153" t="s">
        <v>595</v>
      </c>
      <c r="N1895" s="1" t="s">
        <v>684</v>
      </c>
      <c r="O1895" s="1" t="s">
        <v>1213</v>
      </c>
      <c r="P1895" s="1" t="s">
        <v>62</v>
      </c>
      <c r="Q1895" s="1" t="s">
        <v>1241</v>
      </c>
      <c r="R1895" s="24" t="s">
        <v>1832</v>
      </c>
      <c r="S1895" s="45">
        <v>85110</v>
      </c>
      <c r="V1895" s="165" t="str">
        <f>IFERROR(IF(U1895-T1895 &lt;= 0, "", U1895-T1895), "")</f>
        <v/>
      </c>
      <c r="W1895" s="162" t="s">
        <v>333</v>
      </c>
      <c r="X1895" s="1" t="s">
        <v>2216</v>
      </c>
      <c r="Y1895" s="162" t="s">
        <v>2217</v>
      </c>
      <c r="Z1895" s="269">
        <v>480</v>
      </c>
      <c r="AA1895" s="169">
        <f>Tabela13[[#This Row],[VALOR/UN]]*Tabela13[[#This Row],[QUAN]]</f>
        <v>480</v>
      </c>
      <c r="AB1895" s="251" t="str">
        <f>IFERROR(Tabela13[[#This Row],[TOTAL]]/Tabela13[[#This Row],[Km Rodado]],"")</f>
        <v/>
      </c>
    </row>
    <row r="1896" spans="1:28" hidden="1">
      <c r="A1896" s="30">
        <v>899</v>
      </c>
      <c r="B1896" s="30" t="s">
        <v>790</v>
      </c>
      <c r="C1896" s="30" t="s">
        <v>1197</v>
      </c>
      <c r="D1896" s="53">
        <v>45653</v>
      </c>
      <c r="E1896" s="53">
        <v>45653</v>
      </c>
      <c r="F1896" s="7" t="s">
        <v>335</v>
      </c>
      <c r="G1896" s="1" t="s">
        <v>58</v>
      </c>
      <c r="H1896" s="1" t="s">
        <v>1268</v>
      </c>
      <c r="I1896" s="351" t="s">
        <v>80</v>
      </c>
      <c r="J1896" s="162">
        <v>1</v>
      </c>
      <c r="K1896" s="1" t="s">
        <v>39</v>
      </c>
      <c r="L1896" s="1" t="s">
        <v>656</v>
      </c>
      <c r="M1896" s="153" t="s">
        <v>595</v>
      </c>
      <c r="N1896" s="1" t="s">
        <v>684</v>
      </c>
      <c r="O1896" s="1" t="s">
        <v>1213</v>
      </c>
      <c r="P1896" s="1" t="s">
        <v>62</v>
      </c>
      <c r="Q1896" s="1" t="s">
        <v>1241</v>
      </c>
      <c r="R1896" s="24" t="s">
        <v>1832</v>
      </c>
      <c r="S1896" s="45">
        <v>85110</v>
      </c>
      <c r="V1896" s="165" t="str">
        <f>IFERROR(IF(U1896-T1896 &lt;= 0, "", U1896-T1896), "")</f>
        <v/>
      </c>
      <c r="W1896" s="162" t="s">
        <v>333</v>
      </c>
      <c r="X1896" s="1" t="s">
        <v>2216</v>
      </c>
      <c r="Y1896" s="162" t="s">
        <v>2217</v>
      </c>
      <c r="Z1896" s="269">
        <v>480</v>
      </c>
      <c r="AA1896" s="169">
        <f>Tabela13[[#This Row],[VALOR/UN]]*Tabela13[[#This Row],[QUAN]]</f>
        <v>480</v>
      </c>
      <c r="AB1896" s="251" t="str">
        <f>IFERROR(Tabela13[[#This Row],[TOTAL]]/Tabela13[[#This Row],[Km Rodado]],"")</f>
        <v/>
      </c>
    </row>
    <row r="1897" spans="1:28" hidden="1">
      <c r="A1897" s="30">
        <v>898</v>
      </c>
      <c r="B1897" s="30" t="s">
        <v>2219</v>
      </c>
      <c r="C1897" s="30" t="s">
        <v>1197</v>
      </c>
      <c r="D1897" s="53">
        <v>45653</v>
      </c>
      <c r="E1897" s="53">
        <v>45653</v>
      </c>
      <c r="F1897" s="7" t="s">
        <v>335</v>
      </c>
      <c r="G1897" s="1" t="s">
        <v>58</v>
      </c>
      <c r="H1897" s="1" t="s">
        <v>1268</v>
      </c>
      <c r="I1897" s="351" t="s">
        <v>80</v>
      </c>
      <c r="J1897" s="162">
        <v>1</v>
      </c>
      <c r="K1897" s="1" t="s">
        <v>39</v>
      </c>
      <c r="L1897" s="1" t="s">
        <v>656</v>
      </c>
      <c r="M1897" s="153" t="s">
        <v>595</v>
      </c>
      <c r="N1897" s="1" t="s">
        <v>684</v>
      </c>
      <c r="O1897" s="1" t="s">
        <v>1213</v>
      </c>
      <c r="P1897" s="1" t="s">
        <v>62</v>
      </c>
      <c r="Q1897" s="1" t="s">
        <v>1241</v>
      </c>
      <c r="R1897" s="24" t="s">
        <v>1832</v>
      </c>
      <c r="S1897" s="45">
        <v>85110</v>
      </c>
      <c r="V1897" s="165" t="str">
        <f>IFERROR(IF(U1897-T1897 &lt;= 0, "", U1897-T1897), "")</f>
        <v/>
      </c>
      <c r="W1897" s="162" t="s">
        <v>333</v>
      </c>
      <c r="X1897" s="1" t="s">
        <v>2216</v>
      </c>
      <c r="Y1897" s="162" t="s">
        <v>2217</v>
      </c>
      <c r="Z1897" s="269">
        <v>480</v>
      </c>
      <c r="AA1897" s="169">
        <f>Tabela13[[#This Row],[VALOR/UN]]*Tabela13[[#This Row],[QUAN]]</f>
        <v>480</v>
      </c>
      <c r="AB1897" s="251" t="str">
        <f>IFERROR(Tabela13[[#This Row],[TOTAL]]/Tabela13[[#This Row],[Km Rodado]],"")</f>
        <v/>
      </c>
    </row>
    <row r="1898" spans="1:28" hidden="1">
      <c r="A1898" s="30">
        <v>2500</v>
      </c>
      <c r="B1898" s="30" t="s">
        <v>2220</v>
      </c>
      <c r="C1898" s="30" t="s">
        <v>1227</v>
      </c>
      <c r="D1898" s="53">
        <v>45659</v>
      </c>
      <c r="F1898" s="7" t="s">
        <v>344</v>
      </c>
      <c r="G1898" s="1" t="s">
        <v>58</v>
      </c>
      <c r="H1898" s="1" t="s">
        <v>1268</v>
      </c>
      <c r="I1898" s="351" t="s">
        <v>83</v>
      </c>
      <c r="J1898" s="162">
        <v>1</v>
      </c>
      <c r="K1898" s="1">
        <v>15</v>
      </c>
      <c r="L1898" s="1" t="s">
        <v>24</v>
      </c>
      <c r="M1898" s="1" t="s">
        <v>75</v>
      </c>
      <c r="N1898" s="1" t="s">
        <v>1235</v>
      </c>
      <c r="O1898" s="1" t="s">
        <v>1257</v>
      </c>
      <c r="P1898" s="1" t="s">
        <v>69</v>
      </c>
      <c r="Q1898" s="1" t="s">
        <v>77</v>
      </c>
      <c r="R1898" s="24" t="s">
        <v>710</v>
      </c>
      <c r="S1898" s="45">
        <v>116906</v>
      </c>
      <c r="V1898" s="165" t="str">
        <f>IFERROR(IF(U1898-T1898 &lt;= 0, "", U1898-T1898), "")</f>
        <v/>
      </c>
      <c r="W1898" s="162" t="s">
        <v>333</v>
      </c>
      <c r="X1898" s="1" t="s">
        <v>155</v>
      </c>
      <c r="Y1898" s="162">
        <v>3209</v>
      </c>
      <c r="Z1898" s="269">
        <v>245.42</v>
      </c>
      <c r="AA1898" s="169">
        <f>Tabela13[[#This Row],[VALOR/UN]]*Tabela13[[#This Row],[QUAN]]</f>
        <v>245.42</v>
      </c>
      <c r="AB1898" s="251" t="str">
        <f>IFERROR(Tabela13[[#This Row],[TOTAL]]/Tabela13[[#This Row],[Km Rodado]],"")</f>
        <v/>
      </c>
    </row>
    <row r="1899" spans="1:28" hidden="1">
      <c r="A1899" s="30">
        <v>2501</v>
      </c>
      <c r="B1899" s="30" t="s">
        <v>2220</v>
      </c>
      <c r="C1899" s="30" t="s">
        <v>1227</v>
      </c>
      <c r="D1899" s="53">
        <v>45659</v>
      </c>
      <c r="F1899" s="7" t="s">
        <v>344</v>
      </c>
      <c r="G1899" s="1" t="s">
        <v>58</v>
      </c>
      <c r="H1899" s="1" t="s">
        <v>1268</v>
      </c>
      <c r="I1899" s="351" t="s">
        <v>83</v>
      </c>
      <c r="J1899" s="162">
        <v>1</v>
      </c>
      <c r="K1899" s="1">
        <v>15</v>
      </c>
      <c r="L1899" s="1" t="s">
        <v>24</v>
      </c>
      <c r="M1899" s="1" t="s">
        <v>75</v>
      </c>
      <c r="N1899" s="1" t="s">
        <v>1235</v>
      </c>
      <c r="O1899" s="1" t="s">
        <v>1257</v>
      </c>
      <c r="P1899" s="1" t="s">
        <v>69</v>
      </c>
      <c r="Q1899" s="1" t="s">
        <v>77</v>
      </c>
      <c r="R1899" s="24" t="s">
        <v>710</v>
      </c>
      <c r="S1899" s="45">
        <v>116906</v>
      </c>
      <c r="V1899" s="165" t="str">
        <f>IFERROR(IF(U1899-T1899 &lt;= 0, "", U1899-T1899), "")</f>
        <v/>
      </c>
      <c r="W1899" s="162" t="s">
        <v>333</v>
      </c>
      <c r="X1899" s="1" t="s">
        <v>155</v>
      </c>
      <c r="Y1899" s="162">
        <v>3209</v>
      </c>
      <c r="Z1899" s="269">
        <v>245.42</v>
      </c>
      <c r="AA1899" s="169">
        <f>Tabela13[[#This Row],[VALOR/UN]]*Tabela13[[#This Row],[QUAN]]</f>
        <v>245.42</v>
      </c>
      <c r="AB1899" s="251" t="str">
        <f>IFERROR(Tabela13[[#This Row],[TOTAL]]/Tabela13[[#This Row],[Km Rodado]],"")</f>
        <v/>
      </c>
    </row>
    <row r="1900" spans="1:28" hidden="1">
      <c r="A1900" s="30" t="s">
        <v>2221</v>
      </c>
      <c r="B1900" s="30" t="s">
        <v>2220</v>
      </c>
      <c r="C1900" s="30" t="s">
        <v>1227</v>
      </c>
      <c r="D1900" s="53">
        <v>45659</v>
      </c>
      <c r="F1900" s="7" t="s">
        <v>344</v>
      </c>
      <c r="G1900" s="1" t="s">
        <v>58</v>
      </c>
      <c r="H1900" s="1" t="s">
        <v>12</v>
      </c>
      <c r="I1900" s="351" t="s">
        <v>104</v>
      </c>
      <c r="J1900" s="162">
        <v>1</v>
      </c>
      <c r="K1900" s="1">
        <v>15</v>
      </c>
      <c r="L1900" s="1" t="s">
        <v>22</v>
      </c>
      <c r="M1900" s="1" t="s">
        <v>75</v>
      </c>
      <c r="N1900" s="1" t="s">
        <v>1235</v>
      </c>
      <c r="O1900" s="1" t="s">
        <v>1257</v>
      </c>
      <c r="P1900" s="1" t="s">
        <v>69</v>
      </c>
      <c r="Q1900" s="1" t="s">
        <v>77</v>
      </c>
      <c r="R1900" s="24" t="s">
        <v>574</v>
      </c>
      <c r="S1900" s="45">
        <v>168000</v>
      </c>
      <c r="V1900" s="165" t="str">
        <f>IFERROR(IF(U1900-T1900 &lt;= 0, "", U1900-T1900), "")</f>
        <v/>
      </c>
      <c r="W1900" s="162" t="s">
        <v>333</v>
      </c>
      <c r="X1900" s="1" t="s">
        <v>155</v>
      </c>
      <c r="Y1900" s="162">
        <v>3209</v>
      </c>
      <c r="Z1900" s="269">
        <v>245.42</v>
      </c>
      <c r="AA1900" s="169">
        <f>Tabela13[[#This Row],[VALOR/UN]]*Tabela13[[#This Row],[QUAN]]</f>
        <v>245.42</v>
      </c>
      <c r="AB1900" s="251" t="str">
        <f>IFERROR(Tabela13[[#This Row],[TOTAL]]/Tabela13[[#This Row],[Km Rodado]],"")</f>
        <v/>
      </c>
    </row>
    <row r="1901" spans="1:28" hidden="1">
      <c r="A1901" s="30">
        <v>2495</v>
      </c>
      <c r="B1901" s="30" t="s">
        <v>2220</v>
      </c>
      <c r="C1901" s="30" t="s">
        <v>1227</v>
      </c>
      <c r="D1901" s="53">
        <v>45659</v>
      </c>
      <c r="F1901" s="7" t="s">
        <v>344</v>
      </c>
      <c r="G1901" s="1" t="s">
        <v>58</v>
      </c>
      <c r="H1901" s="1" t="s">
        <v>12</v>
      </c>
      <c r="I1901" s="351" t="s">
        <v>104</v>
      </c>
      <c r="J1901" s="162">
        <v>1</v>
      </c>
      <c r="K1901" s="1">
        <v>15</v>
      </c>
      <c r="L1901" s="1" t="s">
        <v>22</v>
      </c>
      <c r="M1901" s="1" t="s">
        <v>75</v>
      </c>
      <c r="N1901" s="1" t="s">
        <v>1235</v>
      </c>
      <c r="O1901" s="1" t="s">
        <v>1257</v>
      </c>
      <c r="P1901" s="1" t="s">
        <v>69</v>
      </c>
      <c r="Q1901" s="1" t="s">
        <v>77</v>
      </c>
      <c r="R1901" s="24" t="s">
        <v>574</v>
      </c>
      <c r="S1901" s="45">
        <v>168000</v>
      </c>
      <c r="V1901" s="165" t="str">
        <f>IFERROR(IF(U1901-T1901 &lt;= 0, "", U1901-T1901), "")</f>
        <v/>
      </c>
      <c r="W1901" s="162" t="s">
        <v>333</v>
      </c>
      <c r="X1901" s="1" t="s">
        <v>155</v>
      </c>
      <c r="Y1901" s="162">
        <v>3209</v>
      </c>
      <c r="Z1901" s="269">
        <v>245.42</v>
      </c>
      <c r="AA1901" s="169">
        <f>Tabela13[[#This Row],[VALOR/UN]]*Tabela13[[#This Row],[QUAN]]</f>
        <v>245.42</v>
      </c>
      <c r="AB1901" s="251" t="str">
        <f>IFERROR(Tabela13[[#This Row],[TOTAL]]/Tabela13[[#This Row],[Km Rodado]],"")</f>
        <v/>
      </c>
    </row>
    <row r="1902" spans="1:28" hidden="1">
      <c r="A1902" s="30">
        <v>2496</v>
      </c>
      <c r="B1902" s="30" t="s">
        <v>2220</v>
      </c>
      <c r="C1902" s="30" t="s">
        <v>1227</v>
      </c>
      <c r="D1902" s="53">
        <v>45659</v>
      </c>
      <c r="F1902" s="7" t="s">
        <v>344</v>
      </c>
      <c r="G1902" s="1" t="s">
        <v>58</v>
      </c>
      <c r="H1902" s="1" t="s">
        <v>12</v>
      </c>
      <c r="I1902" s="351" t="s">
        <v>159</v>
      </c>
      <c r="J1902" s="162">
        <v>1</v>
      </c>
      <c r="K1902" s="1">
        <v>15</v>
      </c>
      <c r="L1902" s="1" t="s">
        <v>22</v>
      </c>
      <c r="M1902" s="1" t="s">
        <v>75</v>
      </c>
      <c r="N1902" s="1" t="s">
        <v>1235</v>
      </c>
      <c r="O1902" s="1" t="s">
        <v>1257</v>
      </c>
      <c r="P1902" s="1" t="s">
        <v>69</v>
      </c>
      <c r="Q1902" s="1" t="s">
        <v>77</v>
      </c>
      <c r="R1902" s="24" t="s">
        <v>1688</v>
      </c>
      <c r="S1902" s="45">
        <v>87843</v>
      </c>
      <c r="T1902" s="45">
        <v>90704</v>
      </c>
      <c r="V1902" s="165" t="str">
        <f>IFERROR(IF(U1902-T1902 &lt;= 0, "", U1902-T1902), "")</f>
        <v/>
      </c>
      <c r="W1902" s="162" t="s">
        <v>333</v>
      </c>
      <c r="X1902" s="1" t="s">
        <v>155</v>
      </c>
      <c r="Y1902" s="162">
        <v>3209</v>
      </c>
      <c r="Z1902" s="269">
        <v>245.42</v>
      </c>
      <c r="AA1902" s="169">
        <f>Tabela13[[#This Row],[VALOR/UN]]*Tabela13[[#This Row],[QUAN]]</f>
        <v>245.42</v>
      </c>
      <c r="AB1902" s="251" t="str">
        <f>IFERROR(Tabela13[[#This Row],[TOTAL]]/Tabela13[[#This Row],[Km Rodado]],"")</f>
        <v/>
      </c>
    </row>
    <row r="1903" spans="1:28" hidden="1">
      <c r="A1903" s="30">
        <v>2497</v>
      </c>
      <c r="B1903" s="30" t="s">
        <v>2018</v>
      </c>
      <c r="C1903" s="30" t="s">
        <v>1227</v>
      </c>
      <c r="D1903" s="53">
        <v>45659</v>
      </c>
      <c r="F1903" s="7" t="s">
        <v>344</v>
      </c>
      <c r="G1903" s="1" t="s">
        <v>58</v>
      </c>
      <c r="H1903" s="1" t="s">
        <v>12</v>
      </c>
      <c r="I1903" s="351" t="s">
        <v>159</v>
      </c>
      <c r="J1903" s="162">
        <v>1</v>
      </c>
      <c r="K1903" s="1">
        <v>15</v>
      </c>
      <c r="L1903" s="1" t="s">
        <v>22</v>
      </c>
      <c r="M1903" s="1" t="s">
        <v>75</v>
      </c>
      <c r="N1903" s="1" t="s">
        <v>1235</v>
      </c>
      <c r="O1903" s="1" t="s">
        <v>1257</v>
      </c>
      <c r="P1903" s="1" t="s">
        <v>69</v>
      </c>
      <c r="Q1903" s="1" t="s">
        <v>77</v>
      </c>
      <c r="R1903" s="24" t="s">
        <v>1688</v>
      </c>
      <c r="S1903" s="45">
        <v>87843</v>
      </c>
      <c r="T1903" s="45">
        <v>90704</v>
      </c>
      <c r="V1903" s="165" t="str">
        <f>IFERROR(IF(U1903-T1903 &lt;= 0, "", U1903-T1903), "")</f>
        <v/>
      </c>
      <c r="W1903" s="162" t="s">
        <v>333</v>
      </c>
      <c r="X1903" s="1" t="s">
        <v>155</v>
      </c>
      <c r="Y1903" s="162">
        <v>3209</v>
      </c>
      <c r="Z1903" s="269">
        <v>245.42</v>
      </c>
      <c r="AA1903" s="169">
        <f>Tabela13[[#This Row],[VALOR/UN]]*Tabela13[[#This Row],[QUAN]]</f>
        <v>245.42</v>
      </c>
      <c r="AB1903" s="251" t="str">
        <f>IFERROR(Tabela13[[#This Row],[TOTAL]]/Tabela13[[#This Row],[Km Rodado]],"")</f>
        <v/>
      </c>
    </row>
    <row r="1904" spans="1:28" hidden="1">
      <c r="A1904" s="30">
        <v>2498</v>
      </c>
      <c r="B1904" s="30" t="s">
        <v>2220</v>
      </c>
      <c r="C1904" s="30" t="s">
        <v>1227</v>
      </c>
      <c r="D1904" s="53">
        <v>45659</v>
      </c>
      <c r="F1904" s="7" t="s">
        <v>344</v>
      </c>
      <c r="G1904" s="1" t="s">
        <v>58</v>
      </c>
      <c r="H1904" s="1" t="s">
        <v>12</v>
      </c>
      <c r="I1904" s="351" t="s">
        <v>159</v>
      </c>
      <c r="J1904" s="162">
        <v>1</v>
      </c>
      <c r="K1904" s="1">
        <v>15</v>
      </c>
      <c r="L1904" s="1" t="s">
        <v>24</v>
      </c>
      <c r="M1904" s="1" t="s">
        <v>75</v>
      </c>
      <c r="N1904" s="1" t="s">
        <v>1235</v>
      </c>
      <c r="O1904" s="1" t="s">
        <v>1257</v>
      </c>
      <c r="P1904" s="1" t="s">
        <v>69</v>
      </c>
      <c r="Q1904" s="1" t="s">
        <v>77</v>
      </c>
      <c r="R1904" s="24" t="s">
        <v>1688</v>
      </c>
      <c r="S1904" s="45">
        <v>87843</v>
      </c>
      <c r="T1904" s="45">
        <v>90704</v>
      </c>
      <c r="V1904" s="165" t="str">
        <f>IFERROR(IF(U1904-T1904 &lt;= 0, "", U1904-T1904), "")</f>
        <v/>
      </c>
      <c r="W1904" s="162" t="s">
        <v>333</v>
      </c>
      <c r="X1904" s="1" t="s">
        <v>155</v>
      </c>
      <c r="Y1904" s="162">
        <v>3209</v>
      </c>
      <c r="Z1904" s="269">
        <v>245.42</v>
      </c>
      <c r="AA1904" s="169">
        <f>Tabela13[[#This Row],[VALOR/UN]]*Tabela13[[#This Row],[QUAN]]</f>
        <v>245.42</v>
      </c>
      <c r="AB1904" s="251" t="str">
        <f>IFERROR(Tabela13[[#This Row],[TOTAL]]/Tabela13[[#This Row],[Km Rodado]],"")</f>
        <v/>
      </c>
    </row>
    <row r="1905" spans="1:28" hidden="1">
      <c r="A1905" s="30">
        <v>2499</v>
      </c>
      <c r="B1905" s="30" t="s">
        <v>2220</v>
      </c>
      <c r="C1905" s="30" t="s">
        <v>1227</v>
      </c>
      <c r="D1905" s="53">
        <v>45659</v>
      </c>
      <c r="F1905" s="7" t="s">
        <v>344</v>
      </c>
      <c r="G1905" s="1" t="s">
        <v>58</v>
      </c>
      <c r="H1905" s="1" t="s">
        <v>12</v>
      </c>
      <c r="I1905" s="351" t="s">
        <v>159</v>
      </c>
      <c r="J1905" s="162">
        <v>1</v>
      </c>
      <c r="K1905" s="1">
        <v>15</v>
      </c>
      <c r="L1905" s="1" t="s">
        <v>24</v>
      </c>
      <c r="M1905" s="1" t="s">
        <v>75</v>
      </c>
      <c r="N1905" s="1" t="s">
        <v>1235</v>
      </c>
      <c r="O1905" s="1" t="s">
        <v>1257</v>
      </c>
      <c r="P1905" s="1" t="s">
        <v>69</v>
      </c>
      <c r="Q1905" s="1" t="s">
        <v>77</v>
      </c>
      <c r="R1905" s="24" t="s">
        <v>1688</v>
      </c>
      <c r="S1905" s="45">
        <v>87843</v>
      </c>
      <c r="T1905" s="45">
        <v>90704</v>
      </c>
      <c r="V1905" s="165" t="str">
        <f>IFERROR(IF(U1905-T1905 &lt;= 0, "", U1905-T1905), "")</f>
        <v/>
      </c>
      <c r="W1905" s="162" t="s">
        <v>333</v>
      </c>
      <c r="X1905" s="1" t="s">
        <v>155</v>
      </c>
      <c r="Y1905" s="162">
        <v>3209</v>
      </c>
      <c r="Z1905" s="269">
        <v>245.42</v>
      </c>
      <c r="AA1905" s="169">
        <f>Tabela13[[#This Row],[VALOR/UN]]*Tabela13[[#This Row],[QUAN]]</f>
        <v>245.42</v>
      </c>
      <c r="AB1905" s="251" t="str">
        <f>IFERROR(Tabela13[[#This Row],[TOTAL]]/Tabela13[[#This Row],[Km Rodado]],"")</f>
        <v/>
      </c>
    </row>
    <row r="1906" spans="1:28" hidden="1">
      <c r="A1906" s="30">
        <v>2502</v>
      </c>
      <c r="B1906" s="30" t="s">
        <v>1418</v>
      </c>
      <c r="C1906" s="30" t="s">
        <v>1227</v>
      </c>
      <c r="D1906" s="53">
        <v>45659</v>
      </c>
      <c r="F1906" s="7" t="s">
        <v>344</v>
      </c>
      <c r="G1906" s="1" t="s">
        <v>58</v>
      </c>
      <c r="H1906" s="1" t="s">
        <v>12</v>
      </c>
      <c r="I1906" s="351" t="s">
        <v>99</v>
      </c>
      <c r="J1906" s="162">
        <v>1</v>
      </c>
      <c r="K1906" s="1">
        <v>16</v>
      </c>
      <c r="L1906" s="1" t="s">
        <v>22</v>
      </c>
      <c r="M1906" s="1" t="s">
        <v>143</v>
      </c>
      <c r="N1906" s="1" t="s">
        <v>85</v>
      </c>
      <c r="O1906" s="1" t="s">
        <v>86</v>
      </c>
      <c r="P1906" s="1" t="s">
        <v>1228</v>
      </c>
      <c r="Q1906" s="1" t="s">
        <v>144</v>
      </c>
      <c r="R1906" s="24" t="s">
        <v>1413</v>
      </c>
      <c r="S1906" s="45">
        <v>23442</v>
      </c>
      <c r="V1906" s="165" t="str">
        <f>IFERROR(IF(U1906-T1906 &lt;= 0, "", U1906-T1906), "")</f>
        <v/>
      </c>
      <c r="W1906" s="162" t="s">
        <v>333</v>
      </c>
      <c r="X1906" s="1" t="s">
        <v>155</v>
      </c>
      <c r="Y1906" s="162" t="s">
        <v>2167</v>
      </c>
      <c r="Z1906" s="269">
        <v>853.19</v>
      </c>
      <c r="AA1906" s="169">
        <f>Tabela13[[#This Row],[VALOR/UN]]*Tabela13[[#This Row],[QUAN]]</f>
        <v>853.19</v>
      </c>
      <c r="AB1906" s="251" t="str">
        <f>IFERROR(Tabela13[[#This Row],[TOTAL]]/Tabela13[[#This Row],[Km Rodado]],"")</f>
        <v/>
      </c>
    </row>
    <row r="1907" spans="1:28" hidden="1">
      <c r="A1907" s="30">
        <v>2503</v>
      </c>
      <c r="B1907" s="30" t="s">
        <v>1797</v>
      </c>
      <c r="C1907" s="30" t="s">
        <v>1227</v>
      </c>
      <c r="D1907" s="53">
        <v>45659</v>
      </c>
      <c r="F1907" s="7" t="s">
        <v>344</v>
      </c>
      <c r="G1907" s="1" t="s">
        <v>58</v>
      </c>
      <c r="H1907" s="1" t="s">
        <v>12</v>
      </c>
      <c r="I1907" s="351" t="s">
        <v>99</v>
      </c>
      <c r="J1907" s="162">
        <v>1</v>
      </c>
      <c r="K1907" s="1">
        <v>16</v>
      </c>
      <c r="L1907" s="1" t="s">
        <v>22</v>
      </c>
      <c r="M1907" s="1" t="s">
        <v>143</v>
      </c>
      <c r="N1907" s="1" t="s">
        <v>85</v>
      </c>
      <c r="O1907" s="1" t="s">
        <v>86</v>
      </c>
      <c r="P1907" s="1" t="s">
        <v>1228</v>
      </c>
      <c r="Q1907" s="1" t="s">
        <v>144</v>
      </c>
      <c r="R1907" s="24" t="s">
        <v>1413</v>
      </c>
      <c r="S1907" s="45">
        <v>23442</v>
      </c>
      <c r="V1907" s="165" t="str">
        <f>IFERROR(IF(U1907-T1907 &lt;= 0, "", U1907-T1907), "")</f>
        <v/>
      </c>
      <c r="W1907" s="162" t="s">
        <v>333</v>
      </c>
      <c r="X1907" s="1" t="s">
        <v>155</v>
      </c>
      <c r="Y1907" s="162" t="s">
        <v>2167</v>
      </c>
      <c r="Z1907" s="269">
        <v>853.19</v>
      </c>
      <c r="AA1907" s="169">
        <f>Tabela13[[#This Row],[VALOR/UN]]*Tabela13[[#This Row],[QUAN]]</f>
        <v>853.19</v>
      </c>
      <c r="AB1907" s="251" t="str">
        <f>IFERROR(Tabela13[[#This Row],[TOTAL]]/Tabela13[[#This Row],[Km Rodado]],"")</f>
        <v/>
      </c>
    </row>
    <row r="1908" spans="1:28" hidden="1">
      <c r="A1908" s="30">
        <v>2486</v>
      </c>
      <c r="B1908" s="30" t="s">
        <v>2018</v>
      </c>
      <c r="C1908" s="30" t="s">
        <v>1227</v>
      </c>
      <c r="D1908" s="53">
        <v>45663</v>
      </c>
      <c r="F1908" s="7" t="s">
        <v>344</v>
      </c>
      <c r="G1908" s="1" t="s">
        <v>58</v>
      </c>
      <c r="H1908" s="1" t="s">
        <v>1268</v>
      </c>
      <c r="I1908" s="351" t="s">
        <v>96</v>
      </c>
      <c r="J1908" s="162">
        <v>1</v>
      </c>
      <c r="K1908" s="1">
        <v>16</v>
      </c>
      <c r="L1908" s="1" t="s">
        <v>22</v>
      </c>
      <c r="M1908" s="1" t="s">
        <v>60</v>
      </c>
      <c r="N1908" s="1" t="s">
        <v>1235</v>
      </c>
      <c r="O1908" s="1" t="s">
        <v>1236</v>
      </c>
      <c r="P1908" s="1" t="s">
        <v>69</v>
      </c>
      <c r="Q1908" s="1" t="s">
        <v>1008</v>
      </c>
      <c r="R1908" s="24" t="s">
        <v>197</v>
      </c>
      <c r="S1908" s="45">
        <v>153401</v>
      </c>
      <c r="V1908" s="165" t="str">
        <f>IFERROR(IF(U1908-T1908 &lt;= 0, "", U1908-T1908), "")</f>
        <v/>
      </c>
      <c r="W1908" s="162" t="s">
        <v>333</v>
      </c>
      <c r="X1908" s="1" t="s">
        <v>220</v>
      </c>
      <c r="Y1908" s="162">
        <v>65908</v>
      </c>
      <c r="Z1908" s="269">
        <v>574.04</v>
      </c>
      <c r="AA1908" s="169">
        <f>Tabela13[[#This Row],[VALOR/UN]]*Tabela13[[#This Row],[QUAN]]</f>
        <v>574.04</v>
      </c>
      <c r="AB1908" s="251" t="str">
        <f>IFERROR(Tabela13[[#This Row],[TOTAL]]/Tabela13[[#This Row],[Km Rodado]],"")</f>
        <v/>
      </c>
    </row>
    <row r="1909" spans="1:28" hidden="1">
      <c r="A1909" s="30">
        <v>2487</v>
      </c>
      <c r="B1909" s="30" t="s">
        <v>2018</v>
      </c>
      <c r="C1909" s="30" t="s">
        <v>1227</v>
      </c>
      <c r="D1909" s="53">
        <v>45663</v>
      </c>
      <c r="F1909" s="7" t="s">
        <v>344</v>
      </c>
      <c r="G1909" s="1" t="s">
        <v>58</v>
      </c>
      <c r="H1909" s="1" t="s">
        <v>1268</v>
      </c>
      <c r="I1909" s="351" t="s">
        <v>96</v>
      </c>
      <c r="J1909" s="162">
        <v>1</v>
      </c>
      <c r="K1909" s="1">
        <v>16</v>
      </c>
      <c r="L1909" s="1" t="s">
        <v>22</v>
      </c>
      <c r="M1909" s="1" t="s">
        <v>60</v>
      </c>
      <c r="N1909" s="1" t="s">
        <v>1235</v>
      </c>
      <c r="O1909" s="1" t="s">
        <v>1236</v>
      </c>
      <c r="P1909" s="1" t="s">
        <v>69</v>
      </c>
      <c r="Q1909" s="1" t="s">
        <v>1008</v>
      </c>
      <c r="R1909" s="24" t="s">
        <v>197</v>
      </c>
      <c r="S1909" s="45">
        <v>153401</v>
      </c>
      <c r="V1909" s="165" t="str">
        <f>IFERROR(IF(U1909-T1909 &lt;= 0, "", U1909-T1909), "")</f>
        <v/>
      </c>
      <c r="W1909" s="162" t="s">
        <v>333</v>
      </c>
      <c r="X1909" s="1" t="s">
        <v>220</v>
      </c>
      <c r="Y1909" s="162">
        <v>65908</v>
      </c>
      <c r="Z1909" s="269">
        <v>574.04</v>
      </c>
      <c r="AA1909" s="169">
        <f>Tabela13[[#This Row],[VALOR/UN]]*Tabela13[[#This Row],[QUAN]]</f>
        <v>574.04</v>
      </c>
      <c r="AB1909" s="251" t="str">
        <f>IFERROR(Tabela13[[#This Row],[TOTAL]]/Tabela13[[#This Row],[Km Rodado]],"")</f>
        <v/>
      </c>
    </row>
    <row r="1910" spans="1:28" hidden="1">
      <c r="A1910" s="30">
        <v>2488</v>
      </c>
      <c r="B1910" s="30" t="s">
        <v>2213</v>
      </c>
      <c r="C1910" s="30" t="s">
        <v>1227</v>
      </c>
      <c r="D1910" s="53">
        <v>45663</v>
      </c>
      <c r="F1910" s="7" t="s">
        <v>344</v>
      </c>
      <c r="G1910" s="1" t="s">
        <v>58</v>
      </c>
      <c r="H1910" s="1" t="s">
        <v>1268</v>
      </c>
      <c r="I1910" s="351" t="s">
        <v>96</v>
      </c>
      <c r="J1910" s="162">
        <v>1</v>
      </c>
      <c r="K1910" s="1">
        <v>16</v>
      </c>
      <c r="L1910" s="1" t="s">
        <v>24</v>
      </c>
      <c r="M1910" s="1" t="s">
        <v>60</v>
      </c>
      <c r="N1910" s="1" t="s">
        <v>1235</v>
      </c>
      <c r="O1910" s="1" t="s">
        <v>1236</v>
      </c>
      <c r="P1910" s="1" t="s">
        <v>69</v>
      </c>
      <c r="Q1910" s="1" t="s">
        <v>1008</v>
      </c>
      <c r="R1910" s="24" t="s">
        <v>197</v>
      </c>
      <c r="S1910" s="45">
        <v>153401</v>
      </c>
      <c r="V1910" s="165" t="str">
        <f>IFERROR(IF(U1910-T1910 &lt;= 0, "", U1910-T1910), "")</f>
        <v/>
      </c>
      <c r="W1910" s="162" t="s">
        <v>333</v>
      </c>
      <c r="X1910" s="1" t="s">
        <v>220</v>
      </c>
      <c r="Y1910" s="162">
        <v>65908</v>
      </c>
      <c r="Z1910" s="269">
        <v>574.04</v>
      </c>
      <c r="AA1910" s="169">
        <f>Tabela13[[#This Row],[VALOR/UN]]*Tabela13[[#This Row],[QUAN]]</f>
        <v>574.04</v>
      </c>
      <c r="AB1910" s="251" t="str">
        <f>IFERROR(Tabela13[[#This Row],[TOTAL]]/Tabela13[[#This Row],[Km Rodado]],"")</f>
        <v/>
      </c>
    </row>
    <row r="1911" spans="1:28" hidden="1">
      <c r="A1911" s="30">
        <v>2506</v>
      </c>
      <c r="B1911" s="30" t="s">
        <v>2213</v>
      </c>
      <c r="C1911" s="30" t="s">
        <v>1227</v>
      </c>
      <c r="D1911" s="53">
        <v>45663</v>
      </c>
      <c r="F1911" s="7" t="s">
        <v>344</v>
      </c>
      <c r="G1911" s="1" t="s">
        <v>58</v>
      </c>
      <c r="H1911" s="1" t="s">
        <v>1268</v>
      </c>
      <c r="I1911" s="351" t="s">
        <v>96</v>
      </c>
      <c r="J1911" s="162">
        <v>1</v>
      </c>
      <c r="K1911" s="1">
        <v>16</v>
      </c>
      <c r="L1911" s="1" t="s">
        <v>24</v>
      </c>
      <c r="M1911" s="1" t="s">
        <v>60</v>
      </c>
      <c r="N1911" s="1" t="s">
        <v>1235</v>
      </c>
      <c r="O1911" s="1" t="s">
        <v>1236</v>
      </c>
      <c r="P1911" s="1" t="s">
        <v>69</v>
      </c>
      <c r="Q1911" s="1" t="s">
        <v>1008</v>
      </c>
      <c r="R1911" s="24" t="s">
        <v>197</v>
      </c>
      <c r="S1911" s="45">
        <v>153401</v>
      </c>
      <c r="V1911" s="165" t="str">
        <f>IFERROR(IF(U1911-T1911 &lt;= 0, "", U1911-T1911), "")</f>
        <v/>
      </c>
      <c r="W1911" s="162" t="s">
        <v>333</v>
      </c>
      <c r="X1911" s="1" t="s">
        <v>220</v>
      </c>
      <c r="Y1911" s="162">
        <v>65908</v>
      </c>
      <c r="Z1911" s="269">
        <v>574.04</v>
      </c>
      <c r="AA1911" s="169">
        <f>Tabela13[[#This Row],[VALOR/UN]]*Tabela13[[#This Row],[QUAN]]</f>
        <v>574.04</v>
      </c>
      <c r="AB1911" s="251" t="str">
        <f>IFERROR(Tabela13[[#This Row],[TOTAL]]/Tabela13[[#This Row],[Km Rodado]],"")</f>
        <v/>
      </c>
    </row>
    <row r="1912" spans="1:28" hidden="1">
      <c r="A1912" s="30" t="s">
        <v>2222</v>
      </c>
      <c r="B1912" s="30" t="s">
        <v>1313</v>
      </c>
      <c r="C1912" s="30" t="s">
        <v>1227</v>
      </c>
      <c r="D1912" s="53">
        <v>45663</v>
      </c>
      <c r="F1912" s="7" t="s">
        <v>344</v>
      </c>
      <c r="G1912" s="1" t="s">
        <v>58</v>
      </c>
      <c r="H1912" s="1" t="s">
        <v>14</v>
      </c>
      <c r="I1912" s="351" t="s">
        <v>1740</v>
      </c>
      <c r="J1912" s="162">
        <v>1</v>
      </c>
      <c r="K1912" s="1">
        <v>16</v>
      </c>
      <c r="L1912" s="1" t="s">
        <v>22</v>
      </c>
      <c r="M1912" s="1" t="s">
        <v>60</v>
      </c>
      <c r="N1912" s="1" t="s">
        <v>1235</v>
      </c>
      <c r="O1912" s="1" t="s">
        <v>1236</v>
      </c>
      <c r="P1912" s="1" t="s">
        <v>69</v>
      </c>
      <c r="Q1912" s="1" t="s">
        <v>1008</v>
      </c>
      <c r="R1912" s="24" t="s">
        <v>560</v>
      </c>
      <c r="S1912" s="45">
        <v>38312</v>
      </c>
      <c r="V1912" s="165" t="str">
        <f>IFERROR(IF(U1912-T1912 &lt;= 0, "", U1912-T1912), "")</f>
        <v/>
      </c>
      <c r="W1912" s="162" t="s">
        <v>333</v>
      </c>
      <c r="X1912" s="1" t="s">
        <v>220</v>
      </c>
      <c r="Y1912" s="162">
        <v>65908</v>
      </c>
      <c r="Z1912" s="269">
        <v>574.04</v>
      </c>
      <c r="AA1912" s="169">
        <f>Tabela13[[#This Row],[VALOR/UN]]*Tabela13[[#This Row],[QUAN]]</f>
        <v>574.04</v>
      </c>
      <c r="AB1912" s="251" t="str">
        <f>IFERROR(Tabela13[[#This Row],[TOTAL]]/Tabela13[[#This Row],[Km Rodado]],"")</f>
        <v/>
      </c>
    </row>
    <row r="1913" spans="1:28" hidden="1">
      <c r="A1913" s="30" t="s">
        <v>2223</v>
      </c>
      <c r="B1913" s="30" t="s">
        <v>2213</v>
      </c>
      <c r="C1913" s="30" t="s">
        <v>1227</v>
      </c>
      <c r="D1913" s="53">
        <v>45663</v>
      </c>
      <c r="F1913" s="7" t="s">
        <v>344</v>
      </c>
      <c r="G1913" s="1" t="s">
        <v>58</v>
      </c>
      <c r="H1913" s="1" t="s">
        <v>14</v>
      </c>
      <c r="I1913" s="351" t="s">
        <v>1740</v>
      </c>
      <c r="J1913" s="162">
        <v>1</v>
      </c>
      <c r="K1913" s="1">
        <v>16</v>
      </c>
      <c r="L1913" s="1" t="s">
        <v>22</v>
      </c>
      <c r="M1913" s="1" t="s">
        <v>60</v>
      </c>
      <c r="N1913" s="1" t="s">
        <v>1235</v>
      </c>
      <c r="O1913" s="1" t="s">
        <v>1236</v>
      </c>
      <c r="P1913" s="1" t="s">
        <v>69</v>
      </c>
      <c r="Q1913" s="1" t="s">
        <v>1008</v>
      </c>
      <c r="R1913" s="24" t="s">
        <v>560</v>
      </c>
      <c r="S1913" s="45">
        <v>38312</v>
      </c>
      <c r="V1913" s="165" t="str">
        <f>IFERROR(IF(U1913-T1913 &lt;= 0, "", U1913-T1913), "")</f>
        <v/>
      </c>
      <c r="W1913" s="162" t="s">
        <v>333</v>
      </c>
      <c r="X1913" s="1" t="s">
        <v>220</v>
      </c>
      <c r="Y1913" s="162">
        <v>65908</v>
      </c>
      <c r="Z1913" s="269">
        <v>574.04</v>
      </c>
      <c r="AA1913" s="169">
        <f>Tabela13[[#This Row],[VALOR/UN]]*Tabela13[[#This Row],[QUAN]]</f>
        <v>574.04</v>
      </c>
      <c r="AB1913" s="251" t="str">
        <f>IFERROR(Tabela13[[#This Row],[TOTAL]]/Tabela13[[#This Row],[Km Rodado]],"")</f>
        <v/>
      </c>
    </row>
    <row r="1914" spans="1:28" hidden="1">
      <c r="A1914" s="30" t="s">
        <v>2224</v>
      </c>
      <c r="B1914" s="30" t="s">
        <v>2213</v>
      </c>
      <c r="C1914" s="30" t="s">
        <v>1227</v>
      </c>
      <c r="D1914" s="53">
        <v>45663</v>
      </c>
      <c r="F1914" s="7" t="s">
        <v>344</v>
      </c>
      <c r="G1914" s="1" t="s">
        <v>58</v>
      </c>
      <c r="H1914" s="1" t="s">
        <v>14</v>
      </c>
      <c r="I1914" s="351" t="s">
        <v>1740</v>
      </c>
      <c r="J1914" s="162">
        <v>1</v>
      </c>
      <c r="K1914" s="1">
        <v>16</v>
      </c>
      <c r="L1914" s="1" t="s">
        <v>24</v>
      </c>
      <c r="M1914" s="1" t="s">
        <v>60</v>
      </c>
      <c r="N1914" s="1" t="s">
        <v>1235</v>
      </c>
      <c r="O1914" s="1" t="s">
        <v>1236</v>
      </c>
      <c r="P1914" s="1" t="s">
        <v>69</v>
      </c>
      <c r="Q1914" s="1" t="s">
        <v>1008</v>
      </c>
      <c r="R1914" s="24" t="s">
        <v>560</v>
      </c>
      <c r="S1914" s="45">
        <v>38312</v>
      </c>
      <c r="V1914" s="165" t="str">
        <f>IFERROR(IF(U1914-T1914 &lt;= 0, "", U1914-T1914), "")</f>
        <v/>
      </c>
      <c r="W1914" s="162" t="s">
        <v>333</v>
      </c>
      <c r="X1914" s="1" t="s">
        <v>220</v>
      </c>
      <c r="Y1914" s="162">
        <v>65908</v>
      </c>
      <c r="Z1914" s="269">
        <v>574.04</v>
      </c>
      <c r="AA1914" s="169">
        <f>Tabela13[[#This Row],[VALOR/UN]]*Tabela13[[#This Row],[QUAN]]</f>
        <v>574.04</v>
      </c>
      <c r="AB1914" s="251" t="str">
        <f>IFERROR(Tabela13[[#This Row],[TOTAL]]/Tabela13[[#This Row],[Km Rodado]],"")</f>
        <v/>
      </c>
    </row>
    <row r="1915" spans="1:28" hidden="1">
      <c r="A1915" s="30" t="s">
        <v>2225</v>
      </c>
      <c r="B1915" s="30" t="s">
        <v>2018</v>
      </c>
      <c r="C1915" s="30" t="s">
        <v>1227</v>
      </c>
      <c r="D1915" s="53">
        <v>45663</v>
      </c>
      <c r="F1915" s="7" t="s">
        <v>344</v>
      </c>
      <c r="G1915" s="1" t="s">
        <v>58</v>
      </c>
      <c r="H1915" s="1" t="s">
        <v>14</v>
      </c>
      <c r="I1915" s="351" t="s">
        <v>1740</v>
      </c>
      <c r="J1915" s="162">
        <v>1</v>
      </c>
      <c r="K1915" s="1">
        <v>16</v>
      </c>
      <c r="L1915" s="1" t="s">
        <v>24</v>
      </c>
      <c r="M1915" s="1" t="s">
        <v>60</v>
      </c>
      <c r="N1915" s="1" t="s">
        <v>1235</v>
      </c>
      <c r="O1915" s="1" t="s">
        <v>1236</v>
      </c>
      <c r="P1915" s="1" t="s">
        <v>69</v>
      </c>
      <c r="Q1915" s="1" t="s">
        <v>1008</v>
      </c>
      <c r="R1915" s="24" t="s">
        <v>560</v>
      </c>
      <c r="S1915" s="45">
        <v>38312</v>
      </c>
      <c r="V1915" s="165" t="str">
        <f>IFERROR(IF(U1915-T1915 &lt;= 0, "", U1915-T1915), "")</f>
        <v/>
      </c>
      <c r="W1915" s="162" t="s">
        <v>333</v>
      </c>
      <c r="X1915" s="1" t="s">
        <v>220</v>
      </c>
      <c r="Y1915" s="162">
        <v>65908</v>
      </c>
      <c r="Z1915" s="269">
        <v>574.04</v>
      </c>
      <c r="AA1915" s="169">
        <f>Tabela13[[#This Row],[VALOR/UN]]*Tabela13[[#This Row],[QUAN]]</f>
        <v>574.04</v>
      </c>
      <c r="AB1915" s="251" t="str">
        <f>IFERROR(Tabela13[[#This Row],[TOTAL]]/Tabela13[[#This Row],[Km Rodado]],"")</f>
        <v/>
      </c>
    </row>
    <row r="1916" spans="1:28" hidden="1">
      <c r="A1916" s="30">
        <v>2504</v>
      </c>
      <c r="B1916" s="30" t="s">
        <v>1197</v>
      </c>
      <c r="C1916" s="30" t="s">
        <v>1227</v>
      </c>
      <c r="D1916" s="53">
        <v>45663</v>
      </c>
      <c r="F1916" s="7" t="s">
        <v>344</v>
      </c>
      <c r="G1916" s="1" t="s">
        <v>58</v>
      </c>
      <c r="H1916" s="1" t="s">
        <v>1268</v>
      </c>
      <c r="I1916" s="351" t="s">
        <v>80</v>
      </c>
      <c r="J1916" s="162">
        <v>1</v>
      </c>
      <c r="K1916" s="1">
        <v>14</v>
      </c>
      <c r="L1916" s="1" t="s">
        <v>22</v>
      </c>
      <c r="M1916" s="1" t="s">
        <v>84</v>
      </c>
      <c r="N1916" s="1" t="s">
        <v>153</v>
      </c>
      <c r="O1916" s="1" t="s">
        <v>154</v>
      </c>
      <c r="P1916" s="1" t="s">
        <v>69</v>
      </c>
      <c r="Q1916" s="1" t="s">
        <v>87</v>
      </c>
      <c r="R1916" s="24" t="s">
        <v>2226</v>
      </c>
      <c r="S1916" s="45">
        <v>106345</v>
      </c>
      <c r="T1916" s="45">
        <v>106435</v>
      </c>
      <c r="V1916" s="165" t="str">
        <f>IFERROR(IF(U1916-T1916 &lt;= 0, "", U1916-T1916), "")</f>
        <v/>
      </c>
      <c r="W1916" s="162" t="s">
        <v>333</v>
      </c>
      <c r="X1916" s="1" t="s">
        <v>220</v>
      </c>
      <c r="Y1916" s="162" t="s">
        <v>1229</v>
      </c>
      <c r="Z1916" s="269">
        <v>287.37</v>
      </c>
      <c r="AA1916" s="169">
        <f>Tabela13[[#This Row],[VALOR/UN]]*Tabela13[[#This Row],[QUAN]]</f>
        <v>287.37</v>
      </c>
      <c r="AB1916" s="251" t="str">
        <f>IFERROR(Tabela13[[#This Row],[TOTAL]]/Tabela13[[#This Row],[Km Rodado]],"")</f>
        <v/>
      </c>
    </row>
    <row r="1917" spans="1:28" hidden="1">
      <c r="A1917" s="30">
        <v>2505</v>
      </c>
      <c r="B1917" s="30" t="s">
        <v>1197</v>
      </c>
      <c r="C1917" s="30" t="s">
        <v>1227</v>
      </c>
      <c r="D1917" s="53">
        <v>45663</v>
      </c>
      <c r="F1917" s="7" t="s">
        <v>344</v>
      </c>
      <c r="G1917" s="1" t="s">
        <v>58</v>
      </c>
      <c r="H1917" s="1" t="s">
        <v>1268</v>
      </c>
      <c r="I1917" s="351" t="s">
        <v>80</v>
      </c>
      <c r="J1917" s="162">
        <v>1</v>
      </c>
      <c r="K1917" s="1">
        <v>14</v>
      </c>
      <c r="L1917" s="1" t="s">
        <v>22</v>
      </c>
      <c r="M1917" s="1" t="s">
        <v>84</v>
      </c>
      <c r="N1917" s="1" t="s">
        <v>153</v>
      </c>
      <c r="O1917" s="1" t="s">
        <v>154</v>
      </c>
      <c r="P1917" s="1" t="s">
        <v>69</v>
      </c>
      <c r="Q1917" s="1" t="s">
        <v>87</v>
      </c>
      <c r="R1917" s="24" t="s">
        <v>2226</v>
      </c>
      <c r="S1917" s="45">
        <v>106435</v>
      </c>
      <c r="T1917" s="45">
        <v>106435</v>
      </c>
      <c r="V1917" s="165" t="str">
        <f>IFERROR(IF(U1917-T1917 &lt;= 0, "", U1917-T1917), "")</f>
        <v/>
      </c>
      <c r="W1917" s="162" t="s">
        <v>333</v>
      </c>
      <c r="X1917" s="1" t="s">
        <v>220</v>
      </c>
      <c r="Y1917" s="162" t="s">
        <v>1229</v>
      </c>
      <c r="Z1917" s="269">
        <v>287.37</v>
      </c>
      <c r="AA1917" s="169">
        <f>Tabela13[[#This Row],[VALOR/UN]]*Tabela13[[#This Row],[QUAN]]</f>
        <v>287.37</v>
      </c>
      <c r="AB1917" s="251" t="str">
        <f>IFERROR(Tabela13[[#This Row],[TOTAL]]/Tabela13[[#This Row],[Km Rodado]],"")</f>
        <v/>
      </c>
    </row>
    <row r="1918" spans="1:28" hidden="1">
      <c r="A1918" s="30">
        <v>2511</v>
      </c>
      <c r="B1918" s="30" t="s">
        <v>2220</v>
      </c>
      <c r="C1918" s="30" t="s">
        <v>1227</v>
      </c>
      <c r="D1918" s="53">
        <v>45663</v>
      </c>
      <c r="F1918" s="7" t="s">
        <v>344</v>
      </c>
      <c r="G1918" s="1" t="s">
        <v>58</v>
      </c>
      <c r="H1918" s="1" t="s">
        <v>1268</v>
      </c>
      <c r="I1918" s="351" t="s">
        <v>96</v>
      </c>
      <c r="J1918" s="162">
        <v>1</v>
      </c>
      <c r="K1918" s="1">
        <v>15</v>
      </c>
      <c r="L1918" s="1" t="s">
        <v>22</v>
      </c>
      <c r="M1918" s="1" t="s">
        <v>75</v>
      </c>
      <c r="N1918" s="1" t="s">
        <v>1235</v>
      </c>
      <c r="O1918" s="1" t="s">
        <v>1257</v>
      </c>
      <c r="P1918" s="1" t="s">
        <v>69</v>
      </c>
      <c r="Q1918" s="1" t="s">
        <v>77</v>
      </c>
      <c r="R1918" s="24" t="s">
        <v>995</v>
      </c>
      <c r="S1918" s="45">
        <v>65998</v>
      </c>
      <c r="U1918" s="45">
        <v>79522</v>
      </c>
      <c r="V1918" s="165">
        <f>IFERROR(IF(U1918-T1918 &lt;= 0, "", U1918-T1918), "")</f>
        <v>79522</v>
      </c>
      <c r="W1918" s="162" t="s">
        <v>333</v>
      </c>
      <c r="X1918" s="1" t="s">
        <v>155</v>
      </c>
      <c r="Y1918" s="162">
        <v>3209</v>
      </c>
      <c r="Z1918" s="269">
        <v>245.42</v>
      </c>
      <c r="AA1918" s="169">
        <f>Tabela13[[#This Row],[VALOR/UN]]*Tabela13[[#This Row],[QUAN]]</f>
        <v>245.42</v>
      </c>
      <c r="AB1918" s="251">
        <f>IFERROR(Tabela13[[#This Row],[TOTAL]]/Tabela13[[#This Row],[Km Rodado]],"")</f>
        <v>3.0861899851613388E-3</v>
      </c>
    </row>
    <row r="1919" spans="1:28" hidden="1">
      <c r="A1919" s="30" t="s">
        <v>2227</v>
      </c>
      <c r="B1919" s="30" t="s">
        <v>2220</v>
      </c>
      <c r="C1919" s="30" t="s">
        <v>1227</v>
      </c>
      <c r="D1919" s="53">
        <v>45663</v>
      </c>
      <c r="F1919" s="7" t="s">
        <v>344</v>
      </c>
      <c r="G1919" s="1" t="s">
        <v>58</v>
      </c>
      <c r="H1919" s="1" t="s">
        <v>1268</v>
      </c>
      <c r="I1919" s="351" t="s">
        <v>96</v>
      </c>
      <c r="J1919" s="162">
        <v>1</v>
      </c>
      <c r="K1919" s="1">
        <v>15</v>
      </c>
      <c r="L1919" s="1" t="s">
        <v>22</v>
      </c>
      <c r="M1919" s="1" t="s">
        <v>75</v>
      </c>
      <c r="N1919" s="1" t="s">
        <v>1235</v>
      </c>
      <c r="O1919" s="1" t="s">
        <v>1257</v>
      </c>
      <c r="P1919" s="1" t="s">
        <v>69</v>
      </c>
      <c r="Q1919" s="1" t="s">
        <v>77</v>
      </c>
      <c r="R1919" s="24" t="s">
        <v>995</v>
      </c>
      <c r="S1919" s="45">
        <v>65998</v>
      </c>
      <c r="U1919" s="45">
        <v>79522</v>
      </c>
      <c r="V1919" s="165">
        <f>IFERROR(IF(U1919-T1919 &lt;= 0, "", U1919-T1919), "")</f>
        <v>79522</v>
      </c>
      <c r="W1919" s="162" t="s">
        <v>333</v>
      </c>
      <c r="X1919" s="1" t="s">
        <v>155</v>
      </c>
      <c r="Y1919" s="162">
        <v>3209</v>
      </c>
      <c r="Z1919" s="269">
        <v>245.42</v>
      </c>
      <c r="AA1919" s="169">
        <f>Tabela13[[#This Row],[VALOR/UN]]*Tabela13[[#This Row],[QUAN]]</f>
        <v>245.42</v>
      </c>
      <c r="AB1919" s="251">
        <f>IFERROR(Tabela13[[#This Row],[TOTAL]]/Tabela13[[#This Row],[Km Rodado]],"")</f>
        <v>3.0861899851613388E-3</v>
      </c>
    </row>
    <row r="1920" spans="1:28" hidden="1">
      <c r="A1920" s="30">
        <v>2513</v>
      </c>
      <c r="B1920" s="30" t="s">
        <v>2220</v>
      </c>
      <c r="C1920" s="30" t="s">
        <v>1227</v>
      </c>
      <c r="D1920" s="53">
        <v>45663</v>
      </c>
      <c r="F1920" s="7" t="s">
        <v>344</v>
      </c>
      <c r="G1920" s="1" t="s">
        <v>58</v>
      </c>
      <c r="H1920" s="1" t="s">
        <v>1268</v>
      </c>
      <c r="I1920" s="351" t="s">
        <v>96</v>
      </c>
      <c r="J1920" s="162">
        <v>1</v>
      </c>
      <c r="K1920" s="1">
        <v>15</v>
      </c>
      <c r="L1920" s="1" t="s">
        <v>24</v>
      </c>
      <c r="M1920" s="1" t="s">
        <v>75</v>
      </c>
      <c r="N1920" s="1" t="s">
        <v>1235</v>
      </c>
      <c r="O1920" s="1" t="s">
        <v>1257</v>
      </c>
      <c r="P1920" s="1" t="s">
        <v>69</v>
      </c>
      <c r="Q1920" s="1" t="s">
        <v>77</v>
      </c>
      <c r="R1920" s="24" t="s">
        <v>995</v>
      </c>
      <c r="S1920" s="45">
        <v>65998</v>
      </c>
      <c r="U1920" s="45">
        <v>79522</v>
      </c>
      <c r="V1920" s="165">
        <f>IFERROR(IF(U1920-T1920 &lt;= 0, "", U1920-T1920), "")</f>
        <v>79522</v>
      </c>
      <c r="W1920" s="162" t="s">
        <v>333</v>
      </c>
      <c r="X1920" s="1" t="s">
        <v>155</v>
      </c>
      <c r="Y1920" s="162">
        <v>3209</v>
      </c>
      <c r="Z1920" s="269">
        <v>245.42</v>
      </c>
      <c r="AA1920" s="169">
        <f>Tabela13[[#This Row],[VALOR/UN]]*Tabela13[[#This Row],[QUAN]]</f>
        <v>245.42</v>
      </c>
      <c r="AB1920" s="251">
        <f>IFERROR(Tabela13[[#This Row],[TOTAL]]/Tabela13[[#This Row],[Km Rodado]],"")</f>
        <v>3.0861899851613388E-3</v>
      </c>
    </row>
    <row r="1921" spans="1:28" hidden="1">
      <c r="A1921" s="30">
        <v>2514</v>
      </c>
      <c r="B1921" s="30" t="s">
        <v>2018</v>
      </c>
      <c r="C1921" s="30" t="s">
        <v>1227</v>
      </c>
      <c r="D1921" s="53">
        <v>45663</v>
      </c>
      <c r="F1921" s="7" t="s">
        <v>344</v>
      </c>
      <c r="G1921" s="1" t="s">
        <v>58</v>
      </c>
      <c r="H1921" s="1" t="s">
        <v>1268</v>
      </c>
      <c r="I1921" s="351" t="s">
        <v>96</v>
      </c>
      <c r="J1921" s="162">
        <v>1</v>
      </c>
      <c r="K1921" s="1">
        <v>15</v>
      </c>
      <c r="L1921" s="1" t="s">
        <v>24</v>
      </c>
      <c r="M1921" s="1" t="s">
        <v>75</v>
      </c>
      <c r="N1921" s="1" t="s">
        <v>1235</v>
      </c>
      <c r="O1921" s="1" t="s">
        <v>1257</v>
      </c>
      <c r="P1921" s="1" t="s">
        <v>69</v>
      </c>
      <c r="Q1921" s="1" t="s">
        <v>77</v>
      </c>
      <c r="R1921" s="24" t="s">
        <v>995</v>
      </c>
      <c r="S1921" s="45">
        <v>65998</v>
      </c>
      <c r="U1921" s="45">
        <v>79522</v>
      </c>
      <c r="V1921" s="165">
        <f>IFERROR(IF(U1921-T1921 &lt;= 0, "", U1921-T1921), "")</f>
        <v>79522</v>
      </c>
      <c r="W1921" s="162" t="s">
        <v>333</v>
      </c>
      <c r="X1921" s="1" t="s">
        <v>155</v>
      </c>
      <c r="Y1921" s="162">
        <v>3209</v>
      </c>
      <c r="Z1921" s="269">
        <v>245.42</v>
      </c>
      <c r="AA1921" s="169">
        <f>Tabela13[[#This Row],[VALOR/UN]]*Tabela13[[#This Row],[QUAN]]</f>
        <v>245.42</v>
      </c>
      <c r="AB1921" s="251">
        <f>IFERROR(Tabela13[[#This Row],[TOTAL]]/Tabela13[[#This Row],[Km Rodado]],"")</f>
        <v>3.0861899851613388E-3</v>
      </c>
    </row>
    <row r="1922" spans="1:28">
      <c r="A1922" s="30" t="s">
        <v>2228</v>
      </c>
      <c r="B1922" s="30" t="s">
        <v>2170</v>
      </c>
      <c r="C1922" s="30" t="s">
        <v>1227</v>
      </c>
      <c r="D1922" s="53">
        <v>45663</v>
      </c>
      <c r="F1922" s="7" t="s">
        <v>344</v>
      </c>
      <c r="G1922" s="1" t="s">
        <v>58</v>
      </c>
      <c r="H1922" s="1" t="s">
        <v>1268</v>
      </c>
      <c r="I1922" s="351" t="s">
        <v>96</v>
      </c>
      <c r="J1922" s="162">
        <v>1</v>
      </c>
      <c r="K1922" s="1">
        <v>15</v>
      </c>
      <c r="L1922" s="1" t="s">
        <v>24</v>
      </c>
      <c r="M1922" s="1" t="s">
        <v>623</v>
      </c>
      <c r="N1922" s="1" t="s">
        <v>153</v>
      </c>
      <c r="O1922" s="1" t="s">
        <v>474</v>
      </c>
      <c r="P1922" s="1" t="s">
        <v>69</v>
      </c>
      <c r="Q1922" s="1" t="s">
        <v>102</v>
      </c>
      <c r="R1922" s="24" t="s">
        <v>2042</v>
      </c>
      <c r="S1922" s="45">
        <v>102662</v>
      </c>
      <c r="V1922" s="165" t="str">
        <f>IFERROR(IF(U1922-T1922 &lt;= 0, "", U1922-T1922), "")</f>
        <v/>
      </c>
      <c r="W1922" s="162" t="s">
        <v>333</v>
      </c>
      <c r="X1922" s="1" t="s">
        <v>220</v>
      </c>
      <c r="Y1922" s="162">
        <v>64894</v>
      </c>
      <c r="Z1922" s="269">
        <v>259.64999999999998</v>
      </c>
      <c r="AA1922" s="169">
        <f>Tabela13[[#This Row],[VALOR/UN]]*Tabela13[[#This Row],[QUAN]]</f>
        <v>259.64999999999998</v>
      </c>
      <c r="AB1922" s="251" t="str">
        <f>IFERROR(Tabela13[[#This Row],[TOTAL]]/Tabela13[[#This Row],[Km Rodado]],"")</f>
        <v/>
      </c>
    </row>
    <row r="1923" spans="1:28">
      <c r="A1923" s="30">
        <v>2437</v>
      </c>
      <c r="B1923" s="30" t="s">
        <v>2170</v>
      </c>
      <c r="C1923" s="30" t="s">
        <v>1227</v>
      </c>
      <c r="D1923" s="53">
        <v>45663</v>
      </c>
      <c r="F1923" s="7" t="s">
        <v>344</v>
      </c>
      <c r="G1923" s="1" t="s">
        <v>58</v>
      </c>
      <c r="H1923" s="1" t="s">
        <v>1268</v>
      </c>
      <c r="I1923" s="351" t="s">
        <v>96</v>
      </c>
      <c r="J1923" s="162">
        <v>1</v>
      </c>
      <c r="K1923" s="1">
        <v>15</v>
      </c>
      <c r="L1923" s="1" t="s">
        <v>24</v>
      </c>
      <c r="M1923" s="1" t="s">
        <v>623</v>
      </c>
      <c r="N1923" s="1" t="s">
        <v>153</v>
      </c>
      <c r="O1923" s="1" t="s">
        <v>474</v>
      </c>
      <c r="P1923" s="1" t="s">
        <v>69</v>
      </c>
      <c r="Q1923" s="1" t="s">
        <v>102</v>
      </c>
      <c r="R1923" s="24" t="s">
        <v>2042</v>
      </c>
      <c r="S1923" s="45">
        <v>102662</v>
      </c>
      <c r="V1923" s="165" t="str">
        <f>IFERROR(IF(U1923-T1923 &lt;= 0, "", U1923-T1923), "")</f>
        <v/>
      </c>
      <c r="W1923" s="162" t="s">
        <v>333</v>
      </c>
      <c r="X1923" s="1" t="s">
        <v>220</v>
      </c>
      <c r="Y1923" s="162">
        <v>64894</v>
      </c>
      <c r="Z1923" s="269">
        <v>259.64999999999998</v>
      </c>
      <c r="AA1923" s="169">
        <f>Tabela13[[#This Row],[VALOR/UN]]*Tabela13[[#This Row],[QUAN]]</f>
        <v>259.64999999999998</v>
      </c>
      <c r="AB1923" s="251" t="str">
        <f>IFERROR(Tabela13[[#This Row],[TOTAL]]/Tabela13[[#This Row],[Km Rodado]],"")</f>
        <v/>
      </c>
    </row>
    <row r="1924" spans="1:28" hidden="1">
      <c r="A1924" s="30">
        <v>2515</v>
      </c>
      <c r="B1924" s="30" t="s">
        <v>1797</v>
      </c>
      <c r="C1924" s="30" t="s">
        <v>1227</v>
      </c>
      <c r="D1924" s="53">
        <v>45664</v>
      </c>
      <c r="F1924" s="7" t="s">
        <v>344</v>
      </c>
      <c r="G1924" s="1" t="s">
        <v>58</v>
      </c>
      <c r="H1924" s="1" t="s">
        <v>14</v>
      </c>
      <c r="I1924" s="351" t="s">
        <v>1317</v>
      </c>
      <c r="J1924" s="162">
        <v>1</v>
      </c>
      <c r="K1924" s="1">
        <v>16</v>
      </c>
      <c r="L1924" s="1" t="s">
        <v>22</v>
      </c>
      <c r="M1924" s="1" t="s">
        <v>143</v>
      </c>
      <c r="N1924" s="1" t="s">
        <v>85</v>
      </c>
      <c r="O1924" s="1" t="s">
        <v>86</v>
      </c>
      <c r="P1924" s="1" t="s">
        <v>69</v>
      </c>
      <c r="Q1924" s="1" t="s">
        <v>144</v>
      </c>
      <c r="R1924" s="24" t="s">
        <v>2229</v>
      </c>
      <c r="S1924" s="45">
        <v>39800</v>
      </c>
      <c r="V1924" s="165" t="str">
        <f>IFERROR(IF(U1924-T1924 &lt;= 0, "", U1924-T1924), "")</f>
        <v/>
      </c>
      <c r="W1924" s="162" t="s">
        <v>333</v>
      </c>
      <c r="X1924" s="1" t="s">
        <v>155</v>
      </c>
      <c r="Y1924" s="162" t="s">
        <v>2167</v>
      </c>
      <c r="Z1924" s="269">
        <v>853.19</v>
      </c>
      <c r="AA1924" s="169">
        <f>Tabela13[[#This Row],[VALOR/UN]]*Tabela13[[#This Row],[QUAN]]</f>
        <v>853.19</v>
      </c>
      <c r="AB1924" s="251" t="str">
        <f>IFERROR(Tabela13[[#This Row],[TOTAL]]/Tabela13[[#This Row],[Km Rodado]],"")</f>
        <v/>
      </c>
    </row>
    <row r="1925" spans="1:28" hidden="1">
      <c r="A1925" s="30">
        <v>2516</v>
      </c>
      <c r="B1925" s="30" t="s">
        <v>1797</v>
      </c>
      <c r="C1925" s="30" t="s">
        <v>1227</v>
      </c>
      <c r="D1925" s="53">
        <v>45664</v>
      </c>
      <c r="F1925" s="7" t="s">
        <v>344</v>
      </c>
      <c r="G1925" s="1" t="s">
        <v>58</v>
      </c>
      <c r="H1925" s="1" t="s">
        <v>14</v>
      </c>
      <c r="I1925" s="351" t="s">
        <v>1317</v>
      </c>
      <c r="J1925" s="162">
        <v>1</v>
      </c>
      <c r="K1925" s="1">
        <v>16</v>
      </c>
      <c r="L1925" s="1" t="s">
        <v>22</v>
      </c>
      <c r="M1925" s="1" t="s">
        <v>143</v>
      </c>
      <c r="N1925" s="1" t="s">
        <v>85</v>
      </c>
      <c r="O1925" s="1" t="s">
        <v>86</v>
      </c>
      <c r="P1925" s="1" t="s">
        <v>69</v>
      </c>
      <c r="Q1925" s="1" t="s">
        <v>144</v>
      </c>
      <c r="R1925" s="24" t="s">
        <v>2229</v>
      </c>
      <c r="S1925" s="45">
        <v>39800</v>
      </c>
      <c r="V1925" s="165" t="str">
        <f>IFERROR(IF(U1925-T1925 &lt;= 0, "", U1925-T1925), "")</f>
        <v/>
      </c>
      <c r="W1925" s="162" t="s">
        <v>333</v>
      </c>
      <c r="X1925" s="1" t="s">
        <v>155</v>
      </c>
      <c r="Y1925" s="162" t="s">
        <v>2167</v>
      </c>
      <c r="Z1925" s="269">
        <v>853.19</v>
      </c>
      <c r="AA1925" s="169">
        <f>Tabela13[[#This Row],[VALOR/UN]]*Tabela13[[#This Row],[QUAN]]</f>
        <v>853.19</v>
      </c>
      <c r="AB1925" s="251" t="str">
        <f>IFERROR(Tabela13[[#This Row],[TOTAL]]/Tabela13[[#This Row],[Km Rodado]],"")</f>
        <v/>
      </c>
    </row>
    <row r="1926" spans="1:28" hidden="1">
      <c r="A1926" s="30" t="s">
        <v>902</v>
      </c>
      <c r="B1926" s="30" t="s">
        <v>2209</v>
      </c>
      <c r="C1926" s="30" t="s">
        <v>1227</v>
      </c>
      <c r="D1926" s="53">
        <v>45666</v>
      </c>
      <c r="F1926" s="7" t="s">
        <v>344</v>
      </c>
      <c r="G1926" s="1" t="s">
        <v>58</v>
      </c>
      <c r="H1926" s="1" t="s">
        <v>12</v>
      </c>
      <c r="I1926" s="351" t="s">
        <v>111</v>
      </c>
      <c r="J1926" s="162">
        <v>1</v>
      </c>
      <c r="K1926" s="1" t="s">
        <v>7</v>
      </c>
      <c r="L1926" s="1" t="s">
        <v>22</v>
      </c>
      <c r="M1926" s="1" t="s">
        <v>133</v>
      </c>
      <c r="N1926" s="153" t="s">
        <v>2182</v>
      </c>
      <c r="O1926" s="1" t="s">
        <v>2206</v>
      </c>
      <c r="P1926" s="1" t="s">
        <v>69</v>
      </c>
      <c r="Q1926" s="1" t="s">
        <v>722</v>
      </c>
      <c r="R1926" s="255" t="s">
        <v>723</v>
      </c>
      <c r="S1926" s="45">
        <v>429838</v>
      </c>
      <c r="V1926" s="165" t="str">
        <f>IFERROR(IF(U1926-T1926 &lt;= 0, "", U1926-T1926), "")</f>
        <v/>
      </c>
      <c r="W1926" s="162" t="s">
        <v>333</v>
      </c>
      <c r="X1926" s="1" t="s">
        <v>155</v>
      </c>
      <c r="Y1926" s="162" t="s">
        <v>2208</v>
      </c>
      <c r="Z1926" s="269">
        <v>672.99</v>
      </c>
      <c r="AA1926" s="169">
        <f>Tabela13[[#This Row],[VALOR/UN]]*Tabela13[[#This Row],[QUAN]]</f>
        <v>672.99</v>
      </c>
      <c r="AB1926" s="251" t="str">
        <f>IFERROR(Tabela13[[#This Row],[TOTAL]]/Tabela13[[#This Row],[Km Rodado]],"")</f>
        <v/>
      </c>
    </row>
    <row r="1927" spans="1:28" hidden="1">
      <c r="A1927" s="30" t="s">
        <v>2230</v>
      </c>
      <c r="B1927" s="30" t="s">
        <v>2209</v>
      </c>
      <c r="C1927" s="30" t="s">
        <v>1227</v>
      </c>
      <c r="D1927" s="53">
        <v>45667</v>
      </c>
      <c r="F1927" s="7" t="s">
        <v>344</v>
      </c>
      <c r="G1927" s="1" t="s">
        <v>58</v>
      </c>
      <c r="H1927" s="1" t="s">
        <v>12</v>
      </c>
      <c r="I1927" s="351" t="s">
        <v>111</v>
      </c>
      <c r="J1927" s="162">
        <v>1</v>
      </c>
      <c r="K1927" s="1" t="s">
        <v>7</v>
      </c>
      <c r="L1927" s="1" t="s">
        <v>22</v>
      </c>
      <c r="M1927" s="1" t="s">
        <v>133</v>
      </c>
      <c r="N1927" s="153" t="s">
        <v>2182</v>
      </c>
      <c r="O1927" s="1" t="s">
        <v>2206</v>
      </c>
      <c r="P1927" s="1" t="s">
        <v>69</v>
      </c>
      <c r="Q1927" s="1" t="s">
        <v>722</v>
      </c>
      <c r="R1927" s="255" t="s">
        <v>723</v>
      </c>
      <c r="S1927" s="45">
        <v>429838</v>
      </c>
      <c r="V1927" s="165" t="str">
        <f>IFERROR(IF(U1927-T1927 &lt;= 0, "", U1927-T1927), "")</f>
        <v/>
      </c>
      <c r="W1927" s="162" t="s">
        <v>333</v>
      </c>
      <c r="X1927" s="1" t="s">
        <v>155</v>
      </c>
      <c r="Y1927" s="162" t="s">
        <v>2208</v>
      </c>
      <c r="Z1927" s="269">
        <v>672.99</v>
      </c>
      <c r="AA1927" s="169">
        <f>Tabela13[[#This Row],[VALOR/UN]]*Tabela13[[#This Row],[QUAN]]</f>
        <v>672.99</v>
      </c>
      <c r="AB1927" s="251" t="str">
        <f>IFERROR(Tabela13[[#This Row],[TOTAL]]/Tabela13[[#This Row],[Km Rodado]],"")</f>
        <v/>
      </c>
    </row>
    <row r="1928" spans="1:28" hidden="1">
      <c r="A1928" s="30">
        <v>2521</v>
      </c>
      <c r="B1928" s="30" t="s">
        <v>1313</v>
      </c>
      <c r="C1928" s="30" t="s">
        <v>1227</v>
      </c>
      <c r="D1928" s="53">
        <v>45667</v>
      </c>
      <c r="F1928" s="7" t="s">
        <v>344</v>
      </c>
      <c r="G1928" s="1" t="s">
        <v>58</v>
      </c>
      <c r="H1928" s="1" t="s">
        <v>12</v>
      </c>
      <c r="I1928" s="351" t="s">
        <v>99</v>
      </c>
      <c r="J1928" s="162">
        <v>1</v>
      </c>
      <c r="K1928" s="1">
        <v>14</v>
      </c>
      <c r="L1928" s="1" t="s">
        <v>22</v>
      </c>
      <c r="M1928" s="1" t="s">
        <v>84</v>
      </c>
      <c r="N1928" s="1" t="s">
        <v>153</v>
      </c>
      <c r="O1928" s="1" t="s">
        <v>154</v>
      </c>
      <c r="P1928" s="1" t="s">
        <v>1228</v>
      </c>
      <c r="Q1928" s="1" t="s">
        <v>87</v>
      </c>
      <c r="R1928" s="24" t="s">
        <v>2231</v>
      </c>
      <c r="S1928" s="45">
        <v>131159</v>
      </c>
      <c r="V1928" s="165" t="str">
        <f>IFERROR(IF(U1928-T1928 &lt;= 0, "", U1928-T1928), "")</f>
        <v/>
      </c>
      <c r="W1928" s="162" t="s">
        <v>333</v>
      </c>
      <c r="X1928" s="1" t="s">
        <v>220</v>
      </c>
      <c r="Y1928" s="162" t="s">
        <v>1229</v>
      </c>
      <c r="Z1928" s="269">
        <v>287.37</v>
      </c>
      <c r="AA1928" s="169">
        <f>Tabela13[[#This Row],[VALOR/UN]]*Tabela13[[#This Row],[QUAN]]</f>
        <v>287.37</v>
      </c>
      <c r="AB1928" s="251" t="str">
        <f>IFERROR(Tabela13[[#This Row],[TOTAL]]/Tabela13[[#This Row],[Km Rodado]],"")</f>
        <v/>
      </c>
    </row>
    <row r="1929" spans="1:28" hidden="1">
      <c r="A1929" s="30" t="s">
        <v>2232</v>
      </c>
      <c r="B1929" s="30" t="s">
        <v>2220</v>
      </c>
      <c r="C1929" s="30" t="s">
        <v>1227</v>
      </c>
      <c r="D1929" s="53">
        <v>45667</v>
      </c>
      <c r="F1929" s="7" t="s">
        <v>344</v>
      </c>
      <c r="G1929" s="1" t="s">
        <v>58</v>
      </c>
      <c r="H1929" s="1" t="s">
        <v>1268</v>
      </c>
      <c r="I1929" s="351" t="s">
        <v>104</v>
      </c>
      <c r="J1929" s="162">
        <v>1</v>
      </c>
      <c r="K1929" s="1">
        <v>15</v>
      </c>
      <c r="L1929" s="1" t="s">
        <v>22</v>
      </c>
      <c r="M1929" s="1" t="s">
        <v>75</v>
      </c>
      <c r="N1929" s="153" t="s">
        <v>1235</v>
      </c>
      <c r="O1929" s="1" t="s">
        <v>1257</v>
      </c>
      <c r="P1929" s="1" t="s">
        <v>69</v>
      </c>
      <c r="Q1929" s="1" t="s">
        <v>77</v>
      </c>
      <c r="R1929" s="24" t="s">
        <v>1421</v>
      </c>
      <c r="S1929" s="45">
        <v>127000</v>
      </c>
      <c r="V1929" s="165" t="str">
        <f>IFERROR(IF(U1929-T1929 &lt;= 0, "", U1929-T1929), "")</f>
        <v/>
      </c>
      <c r="W1929" s="162" t="s">
        <v>333</v>
      </c>
      <c r="X1929" s="1" t="s">
        <v>155</v>
      </c>
      <c r="Y1929" s="162">
        <v>3209</v>
      </c>
      <c r="Z1929" s="269">
        <v>245.42</v>
      </c>
      <c r="AA1929" s="169">
        <f>Tabela13[[#This Row],[VALOR/UN]]*Tabela13[[#This Row],[QUAN]]</f>
        <v>245.42</v>
      </c>
      <c r="AB1929" s="251" t="str">
        <f>IFERROR(Tabela13[[#This Row],[TOTAL]]/Tabela13[[#This Row],[Km Rodado]],"")</f>
        <v/>
      </c>
    </row>
    <row r="1930" spans="1:28" hidden="1">
      <c r="A1930" s="30" t="s">
        <v>2233</v>
      </c>
      <c r="B1930" s="30" t="s">
        <v>2220</v>
      </c>
      <c r="C1930" s="30" t="s">
        <v>1227</v>
      </c>
      <c r="D1930" s="53">
        <v>45667</v>
      </c>
      <c r="F1930" s="7" t="s">
        <v>344</v>
      </c>
      <c r="G1930" s="1" t="s">
        <v>58</v>
      </c>
      <c r="H1930" s="1" t="s">
        <v>1268</v>
      </c>
      <c r="I1930" s="351" t="s">
        <v>104</v>
      </c>
      <c r="J1930" s="162">
        <v>1</v>
      </c>
      <c r="K1930" s="1">
        <v>15</v>
      </c>
      <c r="L1930" s="1" t="s">
        <v>22</v>
      </c>
      <c r="M1930" s="1" t="s">
        <v>75</v>
      </c>
      <c r="N1930" s="153" t="s">
        <v>1235</v>
      </c>
      <c r="O1930" s="1" t="s">
        <v>1257</v>
      </c>
      <c r="P1930" s="1" t="s">
        <v>69</v>
      </c>
      <c r="Q1930" s="1" t="s">
        <v>77</v>
      </c>
      <c r="R1930" s="24" t="s">
        <v>1421</v>
      </c>
      <c r="S1930" s="45">
        <v>127000</v>
      </c>
      <c r="V1930" s="165" t="str">
        <f>IFERROR(IF(U1930-T1930 &lt;= 0, "", U1930-T1930), "")</f>
        <v/>
      </c>
      <c r="W1930" s="162" t="s">
        <v>333</v>
      </c>
      <c r="X1930" s="1" t="s">
        <v>155</v>
      </c>
      <c r="Y1930" s="162">
        <v>3209</v>
      </c>
      <c r="Z1930" s="269">
        <v>245.42</v>
      </c>
      <c r="AA1930" s="169">
        <f>Tabela13[[#This Row],[VALOR/UN]]*Tabela13[[#This Row],[QUAN]]</f>
        <v>245.42</v>
      </c>
      <c r="AB1930" s="251" t="str">
        <f>IFERROR(Tabela13[[#This Row],[TOTAL]]/Tabela13[[#This Row],[Km Rodado]],"")</f>
        <v/>
      </c>
    </row>
    <row r="1931" spans="1:28" hidden="1">
      <c r="A1931" s="30" t="s">
        <v>2234</v>
      </c>
      <c r="B1931" s="30" t="s">
        <v>2018</v>
      </c>
      <c r="C1931" s="30" t="s">
        <v>1227</v>
      </c>
      <c r="D1931" s="53">
        <v>45667</v>
      </c>
      <c r="F1931" s="7" t="s">
        <v>344</v>
      </c>
      <c r="G1931" s="1" t="s">
        <v>58</v>
      </c>
      <c r="H1931" s="1" t="s">
        <v>1268</v>
      </c>
      <c r="I1931" s="351" t="s">
        <v>104</v>
      </c>
      <c r="J1931" s="162">
        <v>1</v>
      </c>
      <c r="K1931" s="1">
        <v>15</v>
      </c>
      <c r="L1931" s="1" t="s">
        <v>24</v>
      </c>
      <c r="M1931" s="1" t="s">
        <v>75</v>
      </c>
      <c r="N1931" s="153" t="s">
        <v>1235</v>
      </c>
      <c r="O1931" s="1" t="s">
        <v>1257</v>
      </c>
      <c r="P1931" s="1" t="s">
        <v>69</v>
      </c>
      <c r="Q1931" s="1" t="s">
        <v>77</v>
      </c>
      <c r="R1931" s="24" t="s">
        <v>1421</v>
      </c>
      <c r="S1931" s="45">
        <v>127100</v>
      </c>
      <c r="V1931" s="165" t="str">
        <f>IFERROR(IF(U1931-T1931 &lt;= 0, "", U1931-T1931), "")</f>
        <v/>
      </c>
      <c r="W1931" s="162" t="s">
        <v>333</v>
      </c>
      <c r="X1931" s="1" t="s">
        <v>155</v>
      </c>
      <c r="Y1931" s="162">
        <v>3209</v>
      </c>
      <c r="Z1931" s="269">
        <v>245.42</v>
      </c>
      <c r="AA1931" s="169">
        <f>Tabela13[[#This Row],[VALOR/UN]]*Tabela13[[#This Row],[QUAN]]</f>
        <v>245.42</v>
      </c>
      <c r="AB1931" s="251" t="str">
        <f>IFERROR(Tabela13[[#This Row],[TOTAL]]/Tabela13[[#This Row],[Km Rodado]],"")</f>
        <v/>
      </c>
    </row>
    <row r="1932" spans="1:28" hidden="1">
      <c r="A1932" s="30" t="s">
        <v>2235</v>
      </c>
      <c r="B1932" s="30" t="s">
        <v>2018</v>
      </c>
      <c r="C1932" s="30" t="s">
        <v>1227</v>
      </c>
      <c r="D1932" s="53">
        <v>45667</v>
      </c>
      <c r="F1932" s="7" t="s">
        <v>344</v>
      </c>
      <c r="G1932" s="1" t="s">
        <v>58</v>
      </c>
      <c r="H1932" s="1" t="s">
        <v>1268</v>
      </c>
      <c r="I1932" s="351" t="s">
        <v>104</v>
      </c>
      <c r="J1932" s="162">
        <v>1</v>
      </c>
      <c r="K1932" s="1">
        <v>15</v>
      </c>
      <c r="L1932" s="1" t="s">
        <v>24</v>
      </c>
      <c r="M1932" s="1" t="s">
        <v>75</v>
      </c>
      <c r="N1932" s="153" t="s">
        <v>1235</v>
      </c>
      <c r="O1932" s="1" t="s">
        <v>1257</v>
      </c>
      <c r="P1932" s="1" t="s">
        <v>69</v>
      </c>
      <c r="Q1932" s="1" t="s">
        <v>77</v>
      </c>
      <c r="R1932" s="24" t="s">
        <v>1421</v>
      </c>
      <c r="S1932" s="45">
        <v>127100</v>
      </c>
      <c r="V1932" s="165" t="str">
        <f>IFERROR(IF(U1932-T1932 &lt;= 0, "", U1932-T1932), "")</f>
        <v/>
      </c>
      <c r="W1932" s="162" t="s">
        <v>333</v>
      </c>
      <c r="X1932" s="1" t="s">
        <v>155</v>
      </c>
      <c r="Y1932" s="162">
        <v>3209</v>
      </c>
      <c r="Z1932" s="269">
        <v>245.42</v>
      </c>
      <c r="AA1932" s="169">
        <f>Tabela13[[#This Row],[VALOR/UN]]*Tabela13[[#This Row],[QUAN]]</f>
        <v>245.42</v>
      </c>
      <c r="AB1932" s="251" t="str">
        <f>IFERROR(Tabela13[[#This Row],[TOTAL]]/Tabela13[[#This Row],[Km Rodado]],"")</f>
        <v/>
      </c>
    </row>
    <row r="1933" spans="1:28" hidden="1">
      <c r="A1933" s="30">
        <v>2529</v>
      </c>
      <c r="B1933" s="30" t="s">
        <v>2213</v>
      </c>
      <c r="C1933" s="30" t="s">
        <v>1227</v>
      </c>
      <c r="D1933" s="53">
        <v>45671</v>
      </c>
      <c r="F1933" s="7" t="s">
        <v>344</v>
      </c>
      <c r="G1933" s="1" t="s">
        <v>58</v>
      </c>
      <c r="H1933" s="1" t="s">
        <v>1268</v>
      </c>
      <c r="I1933" s="351" t="s">
        <v>104</v>
      </c>
      <c r="J1933" s="162">
        <v>1</v>
      </c>
      <c r="K1933" s="1">
        <v>16</v>
      </c>
      <c r="L1933" s="1" t="s">
        <v>22</v>
      </c>
      <c r="M1933" s="1" t="s">
        <v>60</v>
      </c>
      <c r="N1933" s="1" t="s">
        <v>1235</v>
      </c>
      <c r="O1933" s="1" t="s">
        <v>1236</v>
      </c>
      <c r="P1933" s="1" t="s">
        <v>1228</v>
      </c>
      <c r="Q1933" s="1" t="s">
        <v>1008</v>
      </c>
      <c r="R1933" s="24" t="s">
        <v>410</v>
      </c>
      <c r="S1933" s="45">
        <v>76263</v>
      </c>
      <c r="V1933" s="165" t="str">
        <f>IFERROR(IF(U1933-T1933 &lt;= 0, "", U1933-T1933), "")</f>
        <v/>
      </c>
      <c r="W1933" s="162" t="s">
        <v>333</v>
      </c>
      <c r="X1933" s="1" t="s">
        <v>220</v>
      </c>
      <c r="Y1933" s="162">
        <v>65908</v>
      </c>
      <c r="Z1933" s="269">
        <v>574.05999999999995</v>
      </c>
      <c r="AA1933" s="169">
        <f>Tabela13[[#This Row],[VALOR/UN]]*Tabela13[[#This Row],[QUAN]]</f>
        <v>574.05999999999995</v>
      </c>
      <c r="AB1933" s="251" t="str">
        <f>IFERROR(Tabela13[[#This Row],[TOTAL]]/Tabela13[[#This Row],[Km Rodado]],"")</f>
        <v/>
      </c>
    </row>
    <row r="1934" spans="1:28" hidden="1">
      <c r="A1934" s="30">
        <v>2530</v>
      </c>
      <c r="B1934" s="30" t="s">
        <v>1313</v>
      </c>
      <c r="C1934" s="30" t="s">
        <v>1227</v>
      </c>
      <c r="D1934" s="53">
        <v>45671</v>
      </c>
      <c r="F1934" s="7" t="s">
        <v>344</v>
      </c>
      <c r="G1934" s="1" t="s">
        <v>58</v>
      </c>
      <c r="H1934" s="1" t="s">
        <v>1268</v>
      </c>
      <c r="I1934" s="351" t="s">
        <v>104</v>
      </c>
      <c r="J1934" s="162">
        <v>1</v>
      </c>
      <c r="K1934" s="1">
        <v>16</v>
      </c>
      <c r="L1934" s="1" t="s">
        <v>22</v>
      </c>
      <c r="M1934" s="1" t="s">
        <v>60</v>
      </c>
      <c r="N1934" s="1" t="s">
        <v>1235</v>
      </c>
      <c r="O1934" s="1" t="s">
        <v>1236</v>
      </c>
      <c r="P1934" s="1" t="s">
        <v>1228</v>
      </c>
      <c r="Q1934" s="1" t="s">
        <v>1008</v>
      </c>
      <c r="R1934" s="24" t="s">
        <v>410</v>
      </c>
      <c r="S1934" s="45">
        <v>76263</v>
      </c>
      <c r="V1934" s="165" t="str">
        <f>IFERROR(IF(U1934-T1934 &lt;= 0, "", U1934-T1934), "")</f>
        <v/>
      </c>
      <c r="W1934" s="162" t="s">
        <v>333</v>
      </c>
      <c r="X1934" s="1" t="s">
        <v>220</v>
      </c>
      <c r="Y1934" s="162">
        <v>65908</v>
      </c>
      <c r="Z1934" s="269">
        <v>574.05999999999995</v>
      </c>
      <c r="AA1934" s="169">
        <f>Tabela13[[#This Row],[VALOR/UN]]*Tabela13[[#This Row],[QUAN]]</f>
        <v>574.05999999999995</v>
      </c>
      <c r="AB1934" s="251" t="str">
        <f>IFERROR(Tabela13[[#This Row],[TOTAL]]/Tabela13[[#This Row],[Km Rodado]],"")</f>
        <v/>
      </c>
    </row>
    <row r="1935" spans="1:28" hidden="1">
      <c r="A1935" s="30">
        <v>2527</v>
      </c>
      <c r="B1935" s="30" t="s">
        <v>2220</v>
      </c>
      <c r="C1935" s="30" t="s">
        <v>1227</v>
      </c>
      <c r="D1935" s="53">
        <v>45671</v>
      </c>
      <c r="F1935" s="7" t="s">
        <v>344</v>
      </c>
      <c r="G1935" s="1" t="s">
        <v>58</v>
      </c>
      <c r="H1935" s="1" t="s">
        <v>1268</v>
      </c>
      <c r="I1935" s="351" t="s">
        <v>104</v>
      </c>
      <c r="J1935" s="162">
        <v>1</v>
      </c>
      <c r="K1935" s="1">
        <v>15</v>
      </c>
      <c r="L1935" s="1" t="s">
        <v>24</v>
      </c>
      <c r="M1935" s="1" t="s">
        <v>75</v>
      </c>
      <c r="N1935" s="1" t="s">
        <v>1235</v>
      </c>
      <c r="O1935" s="1" t="s">
        <v>1257</v>
      </c>
      <c r="P1935" s="1" t="s">
        <v>1228</v>
      </c>
      <c r="Q1935" s="1" t="s">
        <v>77</v>
      </c>
      <c r="R1935" s="24" t="s">
        <v>574</v>
      </c>
      <c r="S1935" s="45">
        <v>171595</v>
      </c>
      <c r="V1935" s="165" t="str">
        <f>IFERROR(IF(U1935-T1935 &lt;= 0, "", U1935-T1935), "")</f>
        <v/>
      </c>
      <c r="W1935" s="162" t="s">
        <v>333</v>
      </c>
      <c r="X1935" s="1" t="s">
        <v>155</v>
      </c>
      <c r="Y1935" s="162">
        <v>3209</v>
      </c>
      <c r="Z1935" s="269">
        <v>275.42</v>
      </c>
      <c r="AA1935" s="169">
        <f>Tabela13[[#This Row],[VALOR/UN]]*Tabela13[[#This Row],[QUAN]]</f>
        <v>275.42</v>
      </c>
      <c r="AB1935" s="251" t="str">
        <f>IFERROR(Tabela13[[#This Row],[TOTAL]]/Tabela13[[#This Row],[Km Rodado]],"")</f>
        <v/>
      </c>
    </row>
    <row r="1936" spans="1:28" hidden="1">
      <c r="A1936" s="30">
        <v>2528</v>
      </c>
      <c r="B1936" s="30" t="s">
        <v>2220</v>
      </c>
      <c r="C1936" s="30" t="s">
        <v>1227</v>
      </c>
      <c r="D1936" s="53">
        <v>45671</v>
      </c>
      <c r="F1936" s="7" t="s">
        <v>344</v>
      </c>
      <c r="G1936" s="1" t="s">
        <v>58</v>
      </c>
      <c r="H1936" s="1" t="s">
        <v>1268</v>
      </c>
      <c r="I1936" s="351" t="s">
        <v>104</v>
      </c>
      <c r="J1936" s="162">
        <v>1</v>
      </c>
      <c r="K1936" s="1">
        <v>15</v>
      </c>
      <c r="L1936" s="1" t="s">
        <v>24</v>
      </c>
      <c r="M1936" s="1" t="s">
        <v>75</v>
      </c>
      <c r="N1936" s="1" t="s">
        <v>1235</v>
      </c>
      <c r="O1936" s="1" t="s">
        <v>1257</v>
      </c>
      <c r="P1936" s="1" t="s">
        <v>1228</v>
      </c>
      <c r="Q1936" s="1" t="s">
        <v>77</v>
      </c>
      <c r="R1936" s="24" t="s">
        <v>574</v>
      </c>
      <c r="S1936" s="45">
        <v>171595</v>
      </c>
      <c r="V1936" s="165" t="str">
        <f>IFERROR(IF(U1936-T1936 &lt;= 0, "", U1936-T1936), "")</f>
        <v/>
      </c>
      <c r="W1936" s="162" t="s">
        <v>333</v>
      </c>
      <c r="X1936" s="1" t="s">
        <v>155</v>
      </c>
      <c r="Y1936" s="162">
        <v>3209</v>
      </c>
      <c r="Z1936" s="269">
        <v>275.42</v>
      </c>
      <c r="AA1936" s="169">
        <f>Tabela13[[#This Row],[VALOR/UN]]*Tabela13[[#This Row],[QUAN]]</f>
        <v>275.42</v>
      </c>
      <c r="AB1936" s="251" t="str">
        <f>IFERROR(Tabela13[[#This Row],[TOTAL]]/Tabela13[[#This Row],[Km Rodado]],"")</f>
        <v/>
      </c>
    </row>
    <row r="1937" spans="1:28" hidden="1">
      <c r="A1937" s="30" t="s">
        <v>2236</v>
      </c>
      <c r="B1937" s="30" t="s">
        <v>2237</v>
      </c>
      <c r="C1937" s="30" t="s">
        <v>1227</v>
      </c>
      <c r="D1937" s="53">
        <v>45672</v>
      </c>
      <c r="F1937" s="7" t="s">
        <v>335</v>
      </c>
      <c r="G1937" s="1" t="s">
        <v>58</v>
      </c>
      <c r="H1937" s="1" t="s">
        <v>1268</v>
      </c>
      <c r="I1937" s="351" t="s">
        <v>104</v>
      </c>
      <c r="J1937" s="162">
        <v>1</v>
      </c>
      <c r="K1937" s="1">
        <v>16</v>
      </c>
      <c r="L1937" s="1" t="s">
        <v>24</v>
      </c>
      <c r="M1937" s="1" t="s">
        <v>60</v>
      </c>
      <c r="N1937" s="1" t="s">
        <v>1235</v>
      </c>
      <c r="O1937" s="1" t="s">
        <v>1236</v>
      </c>
      <c r="P1937" s="1" t="s">
        <v>69</v>
      </c>
      <c r="Q1937" s="1" t="s">
        <v>1008</v>
      </c>
      <c r="R1937" s="24" t="s">
        <v>2238</v>
      </c>
      <c r="V1937" s="165" t="str">
        <f>IFERROR(IF(U1937-T1937 &lt;= 0, "", U1937-T1937), "")</f>
        <v/>
      </c>
      <c r="W1937" s="162" t="s">
        <v>333</v>
      </c>
      <c r="X1937" s="1" t="s">
        <v>155</v>
      </c>
      <c r="Y1937" s="1">
        <v>4856</v>
      </c>
      <c r="Z1937" s="169">
        <v>499.9</v>
      </c>
      <c r="AA1937" s="169">
        <f>Tabela13[[#This Row],[VALOR/UN]]*Tabela13[[#This Row],[QUAN]]</f>
        <v>499.9</v>
      </c>
      <c r="AB1937" s="251" t="str">
        <f>IFERROR(Tabela13[[#This Row],[TOTAL]]/Tabela13[[#This Row],[Km Rodado]],"")</f>
        <v/>
      </c>
    </row>
    <row r="1938" spans="1:28" hidden="1">
      <c r="A1938" s="30" t="s">
        <v>2239</v>
      </c>
      <c r="B1938" s="30" t="s">
        <v>2237</v>
      </c>
      <c r="C1938" s="30" t="s">
        <v>1227</v>
      </c>
      <c r="D1938" s="53">
        <v>45672</v>
      </c>
      <c r="F1938" s="7" t="s">
        <v>335</v>
      </c>
      <c r="G1938" s="1" t="s">
        <v>58</v>
      </c>
      <c r="H1938" s="1" t="s">
        <v>1268</v>
      </c>
      <c r="I1938" s="351" t="s">
        <v>104</v>
      </c>
      <c r="J1938" s="162">
        <v>1</v>
      </c>
      <c r="K1938" s="1">
        <v>16</v>
      </c>
      <c r="L1938" s="1" t="s">
        <v>24</v>
      </c>
      <c r="M1938" s="1" t="s">
        <v>60</v>
      </c>
      <c r="N1938" s="1" t="s">
        <v>1235</v>
      </c>
      <c r="O1938" s="1" t="s">
        <v>1236</v>
      </c>
      <c r="P1938" s="1" t="s">
        <v>69</v>
      </c>
      <c r="Q1938" s="1" t="s">
        <v>1008</v>
      </c>
      <c r="R1938" s="24" t="s">
        <v>2238</v>
      </c>
      <c r="V1938" s="165" t="str">
        <f>IFERROR(IF(U1938-T1938 &lt;= 0, "", U1938-T1938), "")</f>
        <v/>
      </c>
      <c r="W1938" s="162" t="s">
        <v>333</v>
      </c>
      <c r="X1938" s="1" t="s">
        <v>155</v>
      </c>
      <c r="Y1938" s="1">
        <v>4856</v>
      </c>
      <c r="Z1938" s="169">
        <v>499.90100000000001</v>
      </c>
      <c r="AA1938" s="169">
        <f>Tabela13[[#This Row],[VALOR/UN]]*Tabela13[[#This Row],[QUAN]]</f>
        <v>499.90100000000001</v>
      </c>
      <c r="AB1938" s="251" t="str">
        <f>IFERROR(Tabela13[[#This Row],[TOTAL]]/Tabela13[[#This Row],[Km Rodado]],"")</f>
        <v/>
      </c>
    </row>
    <row r="1939" spans="1:28" hidden="1">
      <c r="A1939" s="30" t="s">
        <v>2240</v>
      </c>
      <c r="B1939" s="30" t="s">
        <v>1226</v>
      </c>
      <c r="C1939" s="30" t="s">
        <v>1227</v>
      </c>
      <c r="D1939" s="53">
        <v>45672</v>
      </c>
      <c r="F1939" s="7" t="s">
        <v>344</v>
      </c>
      <c r="G1939" s="1" t="s">
        <v>58</v>
      </c>
      <c r="H1939" s="1" t="s">
        <v>12</v>
      </c>
      <c r="I1939" s="351" t="s">
        <v>159</v>
      </c>
      <c r="J1939" s="162">
        <v>1</v>
      </c>
      <c r="K1939" s="1">
        <v>15</v>
      </c>
      <c r="L1939" s="1" t="s">
        <v>24</v>
      </c>
      <c r="M1939" s="1" t="s">
        <v>75</v>
      </c>
      <c r="N1939" s="1" t="s">
        <v>170</v>
      </c>
      <c r="O1939" s="1" t="s">
        <v>1244</v>
      </c>
      <c r="P1939" s="1" t="s">
        <v>1228</v>
      </c>
      <c r="Q1939" s="1" t="s">
        <v>77</v>
      </c>
      <c r="R1939" s="24" t="s">
        <v>1245</v>
      </c>
      <c r="S1939" s="45">
        <v>56127</v>
      </c>
      <c r="V1939" s="165"/>
      <c r="W1939" s="162" t="s">
        <v>333</v>
      </c>
      <c r="X1939" s="1" t="s">
        <v>168</v>
      </c>
      <c r="Y1939" s="162" t="s">
        <v>1246</v>
      </c>
      <c r="Z1939" s="269">
        <v>279.35000000000002</v>
      </c>
      <c r="AA1939" s="169">
        <f>Tabela13[[#This Row],[VALOR/UN]]*Tabela13[[#This Row],[QUAN]]</f>
        <v>279.35000000000002</v>
      </c>
    </row>
    <row r="1940" spans="1:28">
      <c r="A1940" s="30" t="s">
        <v>2241</v>
      </c>
      <c r="B1940" s="30" t="s">
        <v>2242</v>
      </c>
      <c r="C1940" s="30" t="s">
        <v>1227</v>
      </c>
      <c r="D1940" s="53">
        <v>45674</v>
      </c>
      <c r="F1940" s="7" t="s">
        <v>344</v>
      </c>
      <c r="G1940" s="1" t="s">
        <v>58</v>
      </c>
      <c r="H1940" s="1" t="s">
        <v>12</v>
      </c>
      <c r="I1940" s="351" t="s">
        <v>74</v>
      </c>
      <c r="J1940" s="162">
        <v>1</v>
      </c>
      <c r="K1940" s="1">
        <v>15</v>
      </c>
      <c r="L1940" s="1" t="s">
        <v>22</v>
      </c>
      <c r="M1940" s="1" t="s">
        <v>623</v>
      </c>
      <c r="N1940" s="1" t="s">
        <v>153</v>
      </c>
      <c r="O1940" s="1" t="s">
        <v>474</v>
      </c>
      <c r="P1940" s="1" t="s">
        <v>1228</v>
      </c>
      <c r="Q1940" s="1" t="s">
        <v>102</v>
      </c>
      <c r="R1940" s="24" t="s">
        <v>1961</v>
      </c>
      <c r="S1940" s="45">
        <v>117338</v>
      </c>
      <c r="V1940" s="165" t="str">
        <f>IFERROR(IF(U1940-T1940 &lt;= 0, "", U1940-T1940), "")</f>
        <v/>
      </c>
      <c r="W1940" s="162" t="s">
        <v>333</v>
      </c>
      <c r="X1940" s="1" t="s">
        <v>220</v>
      </c>
      <c r="Y1940" s="162">
        <v>64894</v>
      </c>
      <c r="Z1940" s="269">
        <v>259.64999999999998</v>
      </c>
      <c r="AA1940" s="169">
        <f>Tabela13[[#This Row],[VALOR/UN]]*Tabela13[[#This Row],[QUAN]]</f>
        <v>259.64999999999998</v>
      </c>
      <c r="AB1940" s="251" t="str">
        <f>IFERROR(Tabela13[[#This Row],[TOTAL]]/Tabela13[[#This Row],[Km Rodado]],"")</f>
        <v/>
      </c>
    </row>
    <row r="1941" spans="1:28">
      <c r="A1941" s="30" t="s">
        <v>2243</v>
      </c>
      <c r="B1941" s="30" t="s">
        <v>2242</v>
      </c>
      <c r="C1941" s="30" t="s">
        <v>1227</v>
      </c>
      <c r="D1941" s="53">
        <v>45674</v>
      </c>
      <c r="F1941" s="7" t="s">
        <v>344</v>
      </c>
      <c r="G1941" s="1" t="s">
        <v>58</v>
      </c>
      <c r="H1941" s="1" t="s">
        <v>12</v>
      </c>
      <c r="I1941" s="351" t="s">
        <v>74</v>
      </c>
      <c r="J1941" s="162">
        <v>1</v>
      </c>
      <c r="K1941" s="1">
        <v>15</v>
      </c>
      <c r="L1941" s="1" t="s">
        <v>22</v>
      </c>
      <c r="M1941" s="1" t="s">
        <v>623</v>
      </c>
      <c r="N1941" s="1" t="s">
        <v>153</v>
      </c>
      <c r="O1941" s="1" t="s">
        <v>474</v>
      </c>
      <c r="P1941" s="1" t="s">
        <v>1228</v>
      </c>
      <c r="Q1941" s="1" t="s">
        <v>102</v>
      </c>
      <c r="R1941" s="24" t="s">
        <v>1961</v>
      </c>
      <c r="S1941" s="45">
        <v>117338</v>
      </c>
      <c r="V1941" s="165" t="str">
        <f>IFERROR(IF(U1941-T1941 &lt;= 0, "", U1941-T1941), "")</f>
        <v/>
      </c>
      <c r="W1941" s="162" t="s">
        <v>333</v>
      </c>
      <c r="X1941" s="1" t="s">
        <v>2244</v>
      </c>
      <c r="Y1941" s="162">
        <v>64894</v>
      </c>
      <c r="Z1941" s="269">
        <v>259.64999999999998</v>
      </c>
      <c r="AA1941" s="169">
        <f>Tabela13[[#This Row],[VALOR/UN]]*Tabela13[[#This Row],[QUAN]]</f>
        <v>259.64999999999998</v>
      </c>
      <c r="AB1941" s="251" t="str">
        <f>IFERROR(Tabela13[[#This Row],[TOTAL]]/Tabela13[[#This Row],[Km Rodado]],"")</f>
        <v/>
      </c>
    </row>
    <row r="1942" spans="1:28">
      <c r="A1942" s="30" t="s">
        <v>2245</v>
      </c>
      <c r="B1942" s="30" t="s">
        <v>2242</v>
      </c>
      <c r="C1942" s="30" t="s">
        <v>1227</v>
      </c>
      <c r="D1942" s="53">
        <v>45674</v>
      </c>
      <c r="F1942" s="7" t="s">
        <v>344</v>
      </c>
      <c r="G1942" s="1" t="s">
        <v>58</v>
      </c>
      <c r="H1942" s="1" t="s">
        <v>12</v>
      </c>
      <c r="I1942" s="351" t="s">
        <v>74</v>
      </c>
      <c r="J1942" s="162">
        <v>1</v>
      </c>
      <c r="K1942" s="1">
        <v>15</v>
      </c>
      <c r="L1942" s="1" t="s">
        <v>22</v>
      </c>
      <c r="M1942" s="1" t="s">
        <v>623</v>
      </c>
      <c r="N1942" s="1" t="s">
        <v>170</v>
      </c>
      <c r="O1942" s="1" t="s">
        <v>1244</v>
      </c>
      <c r="P1942" s="1" t="s">
        <v>1228</v>
      </c>
      <c r="Q1942" s="1" t="s">
        <v>102</v>
      </c>
      <c r="R1942" s="24" t="s">
        <v>1961</v>
      </c>
      <c r="S1942" s="45">
        <v>117338</v>
      </c>
      <c r="V1942" s="165" t="str">
        <f>IFERROR(IF(U1942-T1942 &lt;= 0, "", U1942-T1942), "")</f>
        <v/>
      </c>
      <c r="W1942" s="162" t="s">
        <v>333</v>
      </c>
      <c r="X1942" s="1" t="s">
        <v>168</v>
      </c>
      <c r="Y1942" s="162" t="s">
        <v>2246</v>
      </c>
      <c r="Z1942" s="269">
        <v>259.64999999999998</v>
      </c>
      <c r="AA1942" s="169">
        <f>Tabela13[[#This Row],[VALOR/UN]]*Tabela13[[#This Row],[QUAN]]</f>
        <v>259.64999999999998</v>
      </c>
      <c r="AB1942" s="251" t="str">
        <f>IFERROR(Tabela13[[#This Row],[TOTAL]]/Tabela13[[#This Row],[Km Rodado]],"")</f>
        <v/>
      </c>
    </row>
    <row r="1943" spans="1:28">
      <c r="A1943" s="30" t="s">
        <v>2247</v>
      </c>
      <c r="B1943" s="30" t="s">
        <v>2242</v>
      </c>
      <c r="C1943" s="30" t="s">
        <v>1227</v>
      </c>
      <c r="D1943" s="53">
        <v>45674</v>
      </c>
      <c r="F1943" s="7" t="s">
        <v>344</v>
      </c>
      <c r="G1943" s="1" t="s">
        <v>58</v>
      </c>
      <c r="H1943" s="1" t="s">
        <v>12</v>
      </c>
      <c r="I1943" s="351" t="s">
        <v>74</v>
      </c>
      <c r="J1943" s="162">
        <v>1</v>
      </c>
      <c r="K1943" s="1">
        <v>15</v>
      </c>
      <c r="L1943" s="1" t="s">
        <v>22</v>
      </c>
      <c r="M1943" s="1" t="s">
        <v>623</v>
      </c>
      <c r="N1943" s="1" t="s">
        <v>170</v>
      </c>
      <c r="O1943" s="1" t="s">
        <v>1244</v>
      </c>
      <c r="P1943" s="1" t="s">
        <v>1228</v>
      </c>
      <c r="Q1943" s="1" t="s">
        <v>102</v>
      </c>
      <c r="R1943" s="24" t="s">
        <v>1961</v>
      </c>
      <c r="S1943" s="45">
        <v>117338</v>
      </c>
      <c r="V1943" s="165" t="str">
        <f>IFERROR(IF(U1943-T1943 &lt;= 0, "", U1943-T1943), "")</f>
        <v/>
      </c>
      <c r="W1943" s="162" t="s">
        <v>333</v>
      </c>
      <c r="X1943" s="1" t="s">
        <v>168</v>
      </c>
      <c r="Y1943" s="162" t="s">
        <v>2246</v>
      </c>
      <c r="Z1943" s="269">
        <v>259.64999999999998</v>
      </c>
      <c r="AA1943" s="169">
        <f>Tabela13[[#This Row],[VALOR/UN]]*Tabela13[[#This Row],[QUAN]]</f>
        <v>259.64999999999998</v>
      </c>
      <c r="AB1943" s="251" t="str">
        <f>IFERROR(Tabela13[[#This Row],[TOTAL]]/Tabela13[[#This Row],[Km Rodado]],"")</f>
        <v/>
      </c>
    </row>
    <row r="1944" spans="1:28" hidden="1">
      <c r="A1944" s="30" t="s">
        <v>2248</v>
      </c>
      <c r="B1944" s="30" t="s">
        <v>1226</v>
      </c>
      <c r="C1944" s="30" t="s">
        <v>1227</v>
      </c>
      <c r="D1944" s="53">
        <v>45674</v>
      </c>
      <c r="F1944" s="7" t="s">
        <v>344</v>
      </c>
      <c r="G1944" s="1" t="s">
        <v>58</v>
      </c>
      <c r="H1944" s="1" t="s">
        <v>1268</v>
      </c>
      <c r="I1944" s="351" t="s">
        <v>83</v>
      </c>
      <c r="J1944" s="162">
        <v>1</v>
      </c>
      <c r="K1944" s="1">
        <v>15</v>
      </c>
      <c r="L1944" s="1" t="s">
        <v>22</v>
      </c>
      <c r="M1944" s="1" t="s">
        <v>75</v>
      </c>
      <c r="N1944" s="1" t="s">
        <v>170</v>
      </c>
      <c r="O1944" s="1" t="s">
        <v>1244</v>
      </c>
      <c r="P1944" s="1" t="s">
        <v>1228</v>
      </c>
      <c r="Q1944" s="1" t="s">
        <v>77</v>
      </c>
      <c r="R1944" s="24" t="s">
        <v>1269</v>
      </c>
      <c r="V1944" s="165" t="str">
        <f>IFERROR(IF(U1944-T1944 &lt;= 0, "", U1944-T1944), "")</f>
        <v/>
      </c>
      <c r="W1944" s="162" t="s">
        <v>333</v>
      </c>
      <c r="X1944" s="1" t="s">
        <v>168</v>
      </c>
      <c r="Y1944" s="162" t="s">
        <v>1246</v>
      </c>
      <c r="Z1944" s="269">
        <v>279.35000000000002</v>
      </c>
      <c r="AA1944" s="169">
        <f>Tabela13[[#This Row],[VALOR/UN]]*Tabela13[[#This Row],[QUAN]]</f>
        <v>279.35000000000002</v>
      </c>
      <c r="AB1944" s="251" t="str">
        <f>IFERROR(Tabela13[[#This Row],[TOTAL]]/Tabela13[[#This Row],[Km Rodado]],"")</f>
        <v/>
      </c>
    </row>
    <row r="1945" spans="1:28" hidden="1">
      <c r="A1945" s="30" t="s">
        <v>2249</v>
      </c>
      <c r="B1945" s="30" t="s">
        <v>2242</v>
      </c>
      <c r="C1945" s="30" t="s">
        <v>1227</v>
      </c>
      <c r="D1945" s="53">
        <v>45674</v>
      </c>
      <c r="F1945" s="7" t="s">
        <v>344</v>
      </c>
      <c r="G1945" s="1" t="s">
        <v>58</v>
      </c>
      <c r="H1945" s="1" t="s">
        <v>12</v>
      </c>
      <c r="I1945" s="351" t="s">
        <v>111</v>
      </c>
      <c r="J1945" s="162">
        <v>1</v>
      </c>
      <c r="K1945" s="1">
        <v>16</v>
      </c>
      <c r="L1945" s="1" t="s">
        <v>22</v>
      </c>
      <c r="M1945" s="1" t="s">
        <v>143</v>
      </c>
      <c r="N1945" s="1" t="s">
        <v>170</v>
      </c>
      <c r="O1945" s="238" t="s">
        <v>1323</v>
      </c>
      <c r="P1945" s="1" t="s">
        <v>69</v>
      </c>
      <c r="Q1945" s="1" t="s">
        <v>144</v>
      </c>
      <c r="R1945" s="24" t="s">
        <v>2250</v>
      </c>
      <c r="V1945" s="165" t="str">
        <f>IFERROR(IF(U1945-T1945 &lt;= 0, "", U1945-T1945), "")</f>
        <v/>
      </c>
      <c r="W1945" s="162" t="s">
        <v>333</v>
      </c>
      <c r="X1945" s="1" t="s">
        <v>168</v>
      </c>
      <c r="Y1945" s="162" t="s">
        <v>1403</v>
      </c>
      <c r="Z1945" s="269">
        <v>482.63</v>
      </c>
      <c r="AA1945" s="169">
        <f>Tabela13[[#This Row],[VALOR/UN]]*Tabela13[[#This Row],[QUAN]]</f>
        <v>482.63</v>
      </c>
      <c r="AB1945" s="251" t="str">
        <f>IFERROR(Tabela13[[#This Row],[TOTAL]]/Tabela13[[#This Row],[Km Rodado]],"")</f>
        <v/>
      </c>
    </row>
    <row r="1946" spans="1:28" hidden="1">
      <c r="A1946" s="30" t="s">
        <v>2251</v>
      </c>
      <c r="B1946" s="30" t="s">
        <v>2252</v>
      </c>
      <c r="C1946" s="30" t="s">
        <v>1227</v>
      </c>
      <c r="D1946" s="53">
        <v>45674</v>
      </c>
      <c r="F1946" s="7" t="s">
        <v>344</v>
      </c>
      <c r="G1946" s="1" t="s">
        <v>58</v>
      </c>
      <c r="H1946" s="1" t="s">
        <v>1268</v>
      </c>
      <c r="I1946" s="351" t="s">
        <v>74</v>
      </c>
      <c r="J1946" s="162">
        <v>1</v>
      </c>
      <c r="K1946" s="1">
        <v>16</v>
      </c>
      <c r="L1946" s="1" t="s">
        <v>22</v>
      </c>
      <c r="M1946" s="1" t="s">
        <v>126</v>
      </c>
      <c r="N1946" s="1" t="s">
        <v>170</v>
      </c>
      <c r="O1946" s="238" t="s">
        <v>1323</v>
      </c>
      <c r="P1946" s="1" t="s">
        <v>69</v>
      </c>
      <c r="Q1946" s="1" t="s">
        <v>144</v>
      </c>
      <c r="R1946" s="255" t="s">
        <v>2253</v>
      </c>
      <c r="V1946" s="165" t="str">
        <f>IFERROR(IF(U1946-T1946 &lt;= 0, "", U1946-T1946), "")</f>
        <v/>
      </c>
      <c r="W1946" s="162" t="s">
        <v>333</v>
      </c>
      <c r="X1946" s="1" t="s">
        <v>168</v>
      </c>
      <c r="Y1946" s="162" t="s">
        <v>2254</v>
      </c>
      <c r="Z1946" s="269">
        <v>431.32</v>
      </c>
      <c r="AA1946" s="169">
        <f>Tabela13[[#This Row],[VALOR/UN]]*Tabela13[[#This Row],[QUAN]]</f>
        <v>431.32</v>
      </c>
      <c r="AB1946" s="251" t="str">
        <f>IFERROR(Tabela13[[#This Row],[TOTAL]]/Tabela13[[#This Row],[Km Rodado]],"")</f>
        <v/>
      </c>
    </row>
    <row r="1947" spans="1:28" hidden="1">
      <c r="A1947" s="30" t="s">
        <v>2255</v>
      </c>
      <c r="B1947" s="30" t="s">
        <v>2242</v>
      </c>
      <c r="C1947" s="30" t="s">
        <v>1227</v>
      </c>
      <c r="D1947" s="53">
        <v>45679</v>
      </c>
      <c r="F1947" s="7" t="s">
        <v>344</v>
      </c>
      <c r="G1947" s="1" t="s">
        <v>58</v>
      </c>
      <c r="H1947" s="1" t="s">
        <v>12</v>
      </c>
      <c r="I1947" s="351" t="s">
        <v>111</v>
      </c>
      <c r="J1947" s="162">
        <v>1</v>
      </c>
      <c r="K1947" s="1">
        <v>16</v>
      </c>
      <c r="L1947" s="1" t="s">
        <v>22</v>
      </c>
      <c r="M1947" s="1" t="s">
        <v>60</v>
      </c>
      <c r="N1947" s="1" t="s">
        <v>170</v>
      </c>
      <c r="O1947" s="238" t="s">
        <v>2256</v>
      </c>
      <c r="P1947" s="1" t="s">
        <v>69</v>
      </c>
      <c r="Q1947" s="1" t="s">
        <v>1008</v>
      </c>
      <c r="R1947" s="24" t="s">
        <v>1961</v>
      </c>
      <c r="S1947" s="45">
        <v>211338</v>
      </c>
      <c r="V1947" s="165" t="str">
        <f>IFERROR(IF(U1947-T1947 &lt;= 0, "", U1947-T1947), "")</f>
        <v/>
      </c>
      <c r="W1947" s="162" t="s">
        <v>333</v>
      </c>
      <c r="X1947" s="1" t="s">
        <v>168</v>
      </c>
      <c r="Y1947" s="162" t="s">
        <v>1314</v>
      </c>
      <c r="Z1947" s="269">
        <v>580.12</v>
      </c>
      <c r="AA1947" s="169">
        <f>Tabela13[[#This Row],[VALOR/UN]]*Tabela13[[#This Row],[QUAN]]</f>
        <v>580.12</v>
      </c>
      <c r="AB1947" s="251" t="str">
        <f>IFERROR(Tabela13[[#This Row],[TOTAL]]/Tabela13[[#This Row],[Km Rodado]],"")</f>
        <v/>
      </c>
    </row>
    <row r="1948" spans="1:28" hidden="1">
      <c r="A1948" s="30">
        <v>2572</v>
      </c>
      <c r="B1948" s="30" t="s">
        <v>2242</v>
      </c>
      <c r="C1948" s="30" t="s">
        <v>1227</v>
      </c>
      <c r="D1948" s="53">
        <v>45679</v>
      </c>
      <c r="F1948" s="7" t="s">
        <v>344</v>
      </c>
      <c r="G1948" s="1" t="s">
        <v>58</v>
      </c>
      <c r="H1948" s="1" t="s">
        <v>12</v>
      </c>
      <c r="I1948" s="351" t="s">
        <v>111</v>
      </c>
      <c r="J1948" s="162">
        <v>1</v>
      </c>
      <c r="K1948" s="1">
        <v>16</v>
      </c>
      <c r="L1948" s="1" t="s">
        <v>22</v>
      </c>
      <c r="M1948" s="1" t="s">
        <v>60</v>
      </c>
      <c r="N1948" s="1" t="s">
        <v>170</v>
      </c>
      <c r="O1948" s="238" t="s">
        <v>2256</v>
      </c>
      <c r="P1948" s="1" t="s">
        <v>69</v>
      </c>
      <c r="Q1948" s="1" t="s">
        <v>1008</v>
      </c>
      <c r="R1948" s="24" t="s">
        <v>1961</v>
      </c>
      <c r="S1948" s="45">
        <v>211338</v>
      </c>
      <c r="V1948" s="165" t="str">
        <f>IFERROR(IF(U1948-T1948 &lt;= 0, "", U1948-T1948), "")</f>
        <v/>
      </c>
      <c r="W1948" s="162" t="s">
        <v>333</v>
      </c>
      <c r="X1948" s="1" t="s">
        <v>168</v>
      </c>
      <c r="Y1948" s="162" t="s">
        <v>1314</v>
      </c>
      <c r="Z1948" s="269">
        <v>580.12</v>
      </c>
      <c r="AA1948" s="169">
        <f>Tabela13[[#This Row],[VALOR/UN]]*Tabela13[[#This Row],[QUAN]]</f>
        <v>580.12</v>
      </c>
      <c r="AB1948" s="251" t="str">
        <f>IFERROR(Tabela13[[#This Row],[TOTAL]]/Tabela13[[#This Row],[Km Rodado]],"")</f>
        <v/>
      </c>
    </row>
    <row r="1949" spans="1:28" hidden="1">
      <c r="A1949" s="30" t="s">
        <v>2257</v>
      </c>
      <c r="B1949" s="30" t="s">
        <v>1313</v>
      </c>
      <c r="C1949" s="30" t="s">
        <v>1227</v>
      </c>
      <c r="D1949" s="53">
        <v>45679</v>
      </c>
      <c r="F1949" s="7" t="s">
        <v>344</v>
      </c>
      <c r="G1949" s="1" t="s">
        <v>58</v>
      </c>
      <c r="H1949" s="1" t="s">
        <v>1268</v>
      </c>
      <c r="I1949" s="351" t="s">
        <v>104</v>
      </c>
      <c r="J1949" s="162">
        <v>1</v>
      </c>
      <c r="K1949" s="1">
        <v>16</v>
      </c>
      <c r="L1949" s="1" t="s">
        <v>22</v>
      </c>
      <c r="M1949" s="1" t="s">
        <v>60</v>
      </c>
      <c r="N1949" s="1" t="s">
        <v>170</v>
      </c>
      <c r="O1949" s="1" t="s">
        <v>2258</v>
      </c>
      <c r="P1949" s="1" t="s">
        <v>69</v>
      </c>
      <c r="Q1949" s="1" t="s">
        <v>1008</v>
      </c>
      <c r="R1949" s="24" t="s">
        <v>880</v>
      </c>
      <c r="S1949" s="45">
        <v>175181</v>
      </c>
      <c r="V1949" s="165" t="str">
        <f>IFERROR(IF(U1949-T1949 &lt;= 0, "", U1949-T1949), "")</f>
        <v/>
      </c>
      <c r="W1949" s="162" t="s">
        <v>333</v>
      </c>
      <c r="X1949" s="1" t="s">
        <v>155</v>
      </c>
      <c r="Y1949" s="162" t="s">
        <v>2129</v>
      </c>
      <c r="Z1949" s="272">
        <v>574.04</v>
      </c>
      <c r="AA1949" s="169">
        <f>Tabela13[[#This Row],[VALOR/UN]]*Tabela13[[#This Row],[QUAN]]</f>
        <v>574.04</v>
      </c>
      <c r="AB1949" s="251" t="str">
        <f>IFERROR(Tabela13[[#This Row],[TOTAL]]/Tabela13[[#This Row],[Km Rodado]],"")</f>
        <v/>
      </c>
    </row>
    <row r="1950" spans="1:28" hidden="1">
      <c r="A1950" s="30">
        <v>2594</v>
      </c>
      <c r="B1950" s="30" t="s">
        <v>1313</v>
      </c>
      <c r="C1950" s="30" t="s">
        <v>1227</v>
      </c>
      <c r="D1950" s="53">
        <v>45679</v>
      </c>
      <c r="F1950" s="7" t="s">
        <v>344</v>
      </c>
      <c r="G1950" s="1" t="s">
        <v>58</v>
      </c>
      <c r="H1950" s="1" t="s">
        <v>1268</v>
      </c>
      <c r="I1950" s="351" t="s">
        <v>104</v>
      </c>
      <c r="J1950" s="162">
        <v>1</v>
      </c>
      <c r="K1950" s="1">
        <v>16</v>
      </c>
      <c r="L1950" s="1" t="s">
        <v>22</v>
      </c>
      <c r="M1950" s="1" t="s">
        <v>60</v>
      </c>
      <c r="N1950" s="1" t="s">
        <v>170</v>
      </c>
      <c r="O1950" s="1" t="s">
        <v>2258</v>
      </c>
      <c r="P1950" s="1" t="s">
        <v>69</v>
      </c>
      <c r="Q1950" s="1" t="s">
        <v>1008</v>
      </c>
      <c r="R1950" s="24" t="s">
        <v>880</v>
      </c>
      <c r="S1950" s="45">
        <v>175181</v>
      </c>
      <c r="V1950" s="165" t="str">
        <f>IFERROR(IF(U1950-T1950 &lt;= 0, "", U1950-T1950), "")</f>
        <v/>
      </c>
      <c r="W1950" s="162" t="s">
        <v>333</v>
      </c>
      <c r="X1950" s="1" t="s">
        <v>155</v>
      </c>
      <c r="Y1950" s="162" t="s">
        <v>2129</v>
      </c>
      <c r="Z1950" s="272">
        <v>574.04</v>
      </c>
      <c r="AA1950" s="169">
        <f>Tabela13[[#This Row],[VALOR/UN]]*Tabela13[[#This Row],[QUAN]]</f>
        <v>574.04</v>
      </c>
      <c r="AB1950" s="251" t="str">
        <f>IFERROR(Tabela13[[#This Row],[TOTAL]]/Tabela13[[#This Row],[Km Rodado]],"")</f>
        <v/>
      </c>
    </row>
    <row r="1951" spans="1:28" hidden="1">
      <c r="A1951" s="30" t="s">
        <v>2259</v>
      </c>
      <c r="B1951" s="30" t="s">
        <v>1369</v>
      </c>
      <c r="C1951" s="30" t="s">
        <v>1227</v>
      </c>
      <c r="D1951" s="53">
        <v>45679</v>
      </c>
      <c r="F1951" s="7" t="s">
        <v>344</v>
      </c>
      <c r="G1951" s="1" t="s">
        <v>58</v>
      </c>
      <c r="H1951" s="1" t="s">
        <v>1268</v>
      </c>
      <c r="I1951" s="351" t="s">
        <v>80</v>
      </c>
      <c r="J1951" s="162">
        <v>1</v>
      </c>
      <c r="K1951" s="1" t="s">
        <v>39</v>
      </c>
      <c r="L1951" s="1" t="s">
        <v>22</v>
      </c>
      <c r="M1951" s="153" t="s">
        <v>595</v>
      </c>
      <c r="N1951" s="1" t="s">
        <v>85</v>
      </c>
      <c r="O1951" s="238" t="s">
        <v>86</v>
      </c>
      <c r="P1951" s="1" t="s">
        <v>69</v>
      </c>
      <c r="Q1951" s="1" t="s">
        <v>1241</v>
      </c>
      <c r="R1951" s="24" t="s">
        <v>1451</v>
      </c>
      <c r="S1951" s="45">
        <v>203422</v>
      </c>
      <c r="V1951" s="165" t="str">
        <f>IFERROR(IF(U1951-T1951 &lt;= 0, "", U1951-T1951), "")</f>
        <v/>
      </c>
      <c r="W1951" s="162" t="s">
        <v>333</v>
      </c>
      <c r="X1951" s="1" t="s">
        <v>155</v>
      </c>
      <c r="Y1951" s="162">
        <v>3112</v>
      </c>
      <c r="Z1951" s="272">
        <v>1749.49</v>
      </c>
      <c r="AA1951" s="169">
        <f>Tabela13[[#This Row],[VALOR/UN]]*Tabela13[[#This Row],[QUAN]]</f>
        <v>1749.49</v>
      </c>
      <c r="AB1951" s="251" t="str">
        <f>IFERROR(Tabela13[[#This Row],[TOTAL]]/Tabela13[[#This Row],[Km Rodado]],"")</f>
        <v/>
      </c>
    </row>
    <row r="1952" spans="1:28" hidden="1">
      <c r="A1952" s="30">
        <v>2409</v>
      </c>
      <c r="B1952" s="30" t="s">
        <v>1369</v>
      </c>
      <c r="C1952" s="30" t="s">
        <v>1227</v>
      </c>
      <c r="D1952" s="53">
        <v>45679</v>
      </c>
      <c r="F1952" s="7" t="s">
        <v>344</v>
      </c>
      <c r="G1952" s="1" t="s">
        <v>58</v>
      </c>
      <c r="H1952" s="1" t="s">
        <v>1268</v>
      </c>
      <c r="I1952" s="351" t="s">
        <v>80</v>
      </c>
      <c r="J1952" s="162">
        <v>1</v>
      </c>
      <c r="K1952" s="1" t="s">
        <v>39</v>
      </c>
      <c r="L1952" s="1" t="s">
        <v>22</v>
      </c>
      <c r="M1952" s="153" t="s">
        <v>595</v>
      </c>
      <c r="N1952" s="1" t="s">
        <v>85</v>
      </c>
      <c r="O1952" s="1" t="s">
        <v>86</v>
      </c>
      <c r="P1952" s="1" t="s">
        <v>69</v>
      </c>
      <c r="Q1952" s="1" t="s">
        <v>1241</v>
      </c>
      <c r="R1952" s="24" t="s">
        <v>1451</v>
      </c>
      <c r="S1952" s="45">
        <v>203422</v>
      </c>
      <c r="V1952" s="165" t="str">
        <f>IFERROR(IF(U1952-T1952 &lt;= 0, "", U1952-T1952), "")</f>
        <v/>
      </c>
      <c r="W1952" s="162" t="s">
        <v>333</v>
      </c>
      <c r="X1952" s="1" t="s">
        <v>155</v>
      </c>
      <c r="Y1952" s="162">
        <v>3112</v>
      </c>
      <c r="Z1952" s="272">
        <v>1749.49</v>
      </c>
      <c r="AA1952" s="169">
        <f>Tabela13[[#This Row],[VALOR/UN]]*Tabela13[[#This Row],[QUAN]]</f>
        <v>1749.49</v>
      </c>
      <c r="AB1952" s="251" t="str">
        <f>IFERROR(Tabela13[[#This Row],[TOTAL]]/Tabela13[[#This Row],[Km Rodado]],"")</f>
        <v/>
      </c>
    </row>
    <row r="1953" spans="1:28" hidden="1">
      <c r="A1953" s="30" t="s">
        <v>2260</v>
      </c>
      <c r="B1953" s="30" t="s">
        <v>1197</v>
      </c>
      <c r="C1953" s="30" t="s">
        <v>1227</v>
      </c>
      <c r="D1953" s="53">
        <v>45679</v>
      </c>
      <c r="F1953" s="7" t="s">
        <v>344</v>
      </c>
      <c r="G1953" s="1" t="s">
        <v>58</v>
      </c>
      <c r="H1953" s="1" t="s">
        <v>12</v>
      </c>
      <c r="I1953" s="351" t="s">
        <v>111</v>
      </c>
      <c r="J1953" s="162">
        <v>1</v>
      </c>
      <c r="K1953" s="1">
        <v>16</v>
      </c>
      <c r="L1953" s="1" t="s">
        <v>22</v>
      </c>
      <c r="M1953" s="238" t="s">
        <v>2261</v>
      </c>
      <c r="N1953" s="1" t="s">
        <v>153</v>
      </c>
      <c r="O1953" s="1" t="s">
        <v>474</v>
      </c>
      <c r="P1953" s="1" t="s">
        <v>69</v>
      </c>
      <c r="Q1953" s="238" t="s">
        <v>2262</v>
      </c>
      <c r="R1953" s="24" t="s">
        <v>2263</v>
      </c>
      <c r="S1953" s="45">
        <v>56746</v>
      </c>
      <c r="V1953" s="165" t="str">
        <f>IFERROR(IF(U1953-T1953 &lt;= 0, "", U1953-T1953), "")</f>
        <v/>
      </c>
      <c r="W1953" s="162" t="s">
        <v>333</v>
      </c>
      <c r="X1953" s="1" t="s">
        <v>220</v>
      </c>
      <c r="Y1953" s="162">
        <v>66968</v>
      </c>
      <c r="Z1953" s="269">
        <v>373.69</v>
      </c>
      <c r="AA1953" s="169">
        <f>Tabela13[[#This Row],[VALOR/UN]]*Tabela13[[#This Row],[QUAN]]</f>
        <v>373.69</v>
      </c>
      <c r="AB1953" s="251" t="str">
        <f>IFERROR(Tabela13[[#This Row],[TOTAL]]/Tabela13[[#This Row],[Km Rodado]],"")</f>
        <v/>
      </c>
    </row>
    <row r="1954" spans="1:28" hidden="1">
      <c r="A1954" s="30" t="s">
        <v>2264</v>
      </c>
      <c r="B1954" s="30" t="s">
        <v>1197</v>
      </c>
      <c r="C1954" s="30" t="s">
        <v>1227</v>
      </c>
      <c r="D1954" s="53">
        <v>45679</v>
      </c>
      <c r="F1954" s="7" t="s">
        <v>344</v>
      </c>
      <c r="G1954" s="1" t="s">
        <v>58</v>
      </c>
      <c r="H1954" s="1" t="s">
        <v>12</v>
      </c>
      <c r="I1954" s="351" t="s">
        <v>111</v>
      </c>
      <c r="J1954" s="162">
        <v>1</v>
      </c>
      <c r="K1954" s="1">
        <v>16</v>
      </c>
      <c r="L1954" s="1" t="s">
        <v>22</v>
      </c>
      <c r="M1954" s="238" t="s">
        <v>2261</v>
      </c>
      <c r="N1954" s="1" t="s">
        <v>153</v>
      </c>
      <c r="O1954" s="1" t="s">
        <v>474</v>
      </c>
      <c r="P1954" s="1" t="s">
        <v>69</v>
      </c>
      <c r="Q1954" s="238" t="s">
        <v>2262</v>
      </c>
      <c r="R1954" s="24" t="s">
        <v>2263</v>
      </c>
      <c r="S1954" s="45">
        <v>56746</v>
      </c>
      <c r="V1954" s="165" t="str">
        <f>IFERROR(IF(U1954-T1954 &lt;= 0, "", U1954-T1954), "")</f>
        <v/>
      </c>
      <c r="W1954" s="162" t="s">
        <v>333</v>
      </c>
      <c r="X1954" s="1" t="s">
        <v>220</v>
      </c>
      <c r="Y1954" s="162">
        <v>66968</v>
      </c>
      <c r="Z1954" s="269">
        <v>373.69</v>
      </c>
      <c r="AA1954" s="169">
        <f>Tabela13[[#This Row],[VALOR/UN]]*Tabela13[[#This Row],[QUAN]]</f>
        <v>373.69</v>
      </c>
      <c r="AB1954" s="251" t="str">
        <f>IFERROR(Tabela13[[#This Row],[TOTAL]]/Tabela13[[#This Row],[Km Rodado]],"")</f>
        <v/>
      </c>
    </row>
    <row r="1955" spans="1:28" hidden="1">
      <c r="A1955" s="30" t="s">
        <v>2265</v>
      </c>
      <c r="B1955" s="30" t="s">
        <v>1212</v>
      </c>
      <c r="C1955" s="186" t="s">
        <v>1227</v>
      </c>
      <c r="D1955" s="53">
        <v>45684</v>
      </c>
      <c r="F1955" s="7" t="s">
        <v>344</v>
      </c>
      <c r="G1955" s="1" t="s">
        <v>58</v>
      </c>
      <c r="H1955" s="1" t="s">
        <v>12</v>
      </c>
      <c r="I1955" s="351" t="s">
        <v>74</v>
      </c>
      <c r="J1955" s="162">
        <v>1</v>
      </c>
      <c r="K1955" s="1" t="s">
        <v>39</v>
      </c>
      <c r="L1955" s="1" t="s">
        <v>594</v>
      </c>
      <c r="M1955" s="153" t="s">
        <v>595</v>
      </c>
      <c r="N1955" s="1" t="s">
        <v>684</v>
      </c>
      <c r="O1955" s="1" t="s">
        <v>1213</v>
      </c>
      <c r="P1955" s="1" t="s">
        <v>62</v>
      </c>
      <c r="Q1955" s="1" t="s">
        <v>597</v>
      </c>
      <c r="R1955" s="24" t="s">
        <v>689</v>
      </c>
      <c r="S1955" s="45">
        <v>220214</v>
      </c>
      <c r="V1955" s="165" t="str">
        <f>IFERROR(IF(U1955-T1955 &lt;= 0, "", U1955-T1955), "")</f>
        <v/>
      </c>
      <c r="W1955" s="162" t="s">
        <v>333</v>
      </c>
      <c r="X1955" s="1" t="s">
        <v>2216</v>
      </c>
      <c r="Y1955" s="162">
        <v>11178</v>
      </c>
      <c r="Z1955" s="269">
        <v>520</v>
      </c>
      <c r="AA1955" s="169">
        <f>Tabela13[[#This Row],[VALOR/UN]]*Tabela13[[#This Row],[QUAN]]</f>
        <v>520</v>
      </c>
      <c r="AB1955" s="251" t="str">
        <f>IFERROR(Tabela13[[#This Row],[TOTAL]]/Tabela13[[#This Row],[Km Rodado]],"")</f>
        <v/>
      </c>
    </row>
    <row r="1956" spans="1:28" hidden="1">
      <c r="A1956" s="30">
        <v>305</v>
      </c>
      <c r="B1956" s="30" t="s">
        <v>2266</v>
      </c>
      <c r="C1956" s="186" t="s">
        <v>1227</v>
      </c>
      <c r="D1956" s="53">
        <v>45684</v>
      </c>
      <c r="F1956" s="7" t="s">
        <v>344</v>
      </c>
      <c r="G1956" s="1" t="s">
        <v>58</v>
      </c>
      <c r="H1956" s="1" t="s">
        <v>12</v>
      </c>
      <c r="I1956" s="351" t="s">
        <v>74</v>
      </c>
      <c r="J1956" s="162">
        <v>1</v>
      </c>
      <c r="K1956" s="1" t="s">
        <v>39</v>
      </c>
      <c r="L1956" s="1" t="s">
        <v>594</v>
      </c>
      <c r="M1956" s="153" t="s">
        <v>595</v>
      </c>
      <c r="N1956" s="1" t="s">
        <v>684</v>
      </c>
      <c r="O1956" s="1" t="s">
        <v>1213</v>
      </c>
      <c r="P1956" s="1" t="s">
        <v>62</v>
      </c>
      <c r="Q1956" s="1" t="s">
        <v>597</v>
      </c>
      <c r="R1956" s="24" t="s">
        <v>689</v>
      </c>
      <c r="S1956" s="45">
        <v>220214</v>
      </c>
      <c r="V1956" s="165" t="str">
        <f>IFERROR(IF(U1956-T1956 &lt;= 0, "", U1956-T1956), "")</f>
        <v/>
      </c>
      <c r="W1956" s="162" t="s">
        <v>333</v>
      </c>
      <c r="X1956" s="1" t="s">
        <v>2216</v>
      </c>
      <c r="Y1956" s="162">
        <v>11178</v>
      </c>
      <c r="Z1956" s="269">
        <v>520</v>
      </c>
      <c r="AA1956" s="169">
        <f>Tabela13[[#This Row],[VALOR/UN]]*Tabela13[[#This Row],[QUAN]]</f>
        <v>520</v>
      </c>
      <c r="AB1956" s="251" t="str">
        <f>IFERROR(Tabela13[[#This Row],[TOTAL]]/Tabela13[[#This Row],[Km Rodado]],"")</f>
        <v/>
      </c>
    </row>
    <row r="1957" spans="1:28" hidden="1">
      <c r="A1957" s="30">
        <v>304</v>
      </c>
      <c r="B1957" s="30" t="s">
        <v>1212</v>
      </c>
      <c r="C1957" s="186" t="s">
        <v>1227</v>
      </c>
      <c r="D1957" s="53">
        <v>45684</v>
      </c>
      <c r="F1957" s="7" t="s">
        <v>344</v>
      </c>
      <c r="G1957" s="1" t="s">
        <v>58</v>
      </c>
      <c r="H1957" s="1" t="s">
        <v>12</v>
      </c>
      <c r="I1957" s="351" t="s">
        <v>74</v>
      </c>
      <c r="J1957" s="162">
        <v>1</v>
      </c>
      <c r="K1957" s="1" t="s">
        <v>39</v>
      </c>
      <c r="L1957" s="1" t="s">
        <v>594</v>
      </c>
      <c r="M1957" s="153" t="s">
        <v>595</v>
      </c>
      <c r="N1957" s="1" t="s">
        <v>684</v>
      </c>
      <c r="O1957" s="1" t="s">
        <v>1213</v>
      </c>
      <c r="P1957" s="1" t="s">
        <v>62</v>
      </c>
      <c r="Q1957" s="1" t="s">
        <v>597</v>
      </c>
      <c r="R1957" s="24" t="s">
        <v>689</v>
      </c>
      <c r="S1957" s="45">
        <v>220214</v>
      </c>
      <c r="V1957" s="165" t="str">
        <f>IFERROR(IF(U1957-T1957 &lt;= 0, "", U1957-T1957), "")</f>
        <v/>
      </c>
      <c r="W1957" s="162" t="s">
        <v>333</v>
      </c>
      <c r="X1957" s="1" t="s">
        <v>2216</v>
      </c>
      <c r="Y1957" s="162">
        <v>11178</v>
      </c>
      <c r="Z1957" s="269">
        <v>520</v>
      </c>
      <c r="AA1957" s="169">
        <f>Tabela13[[#This Row],[VALOR/UN]]*Tabela13[[#This Row],[QUAN]]</f>
        <v>520</v>
      </c>
      <c r="AB1957" s="251" t="str">
        <f>IFERROR(Tabela13[[#This Row],[TOTAL]]/Tabela13[[#This Row],[Km Rodado]],"")</f>
        <v/>
      </c>
    </row>
    <row r="1958" spans="1:28" hidden="1">
      <c r="A1958" s="30">
        <v>303</v>
      </c>
      <c r="B1958" s="30" t="s">
        <v>1212</v>
      </c>
      <c r="C1958" s="186" t="s">
        <v>1227</v>
      </c>
      <c r="D1958" s="53">
        <v>45684</v>
      </c>
      <c r="F1958" s="7" t="s">
        <v>344</v>
      </c>
      <c r="G1958" s="1" t="s">
        <v>58</v>
      </c>
      <c r="H1958" s="1" t="s">
        <v>12</v>
      </c>
      <c r="I1958" s="351" t="s">
        <v>74</v>
      </c>
      <c r="J1958" s="162">
        <v>1</v>
      </c>
      <c r="K1958" s="1" t="s">
        <v>39</v>
      </c>
      <c r="L1958" s="1" t="s">
        <v>594</v>
      </c>
      <c r="M1958" s="153" t="s">
        <v>595</v>
      </c>
      <c r="N1958" s="1" t="s">
        <v>684</v>
      </c>
      <c r="O1958" s="1" t="s">
        <v>1213</v>
      </c>
      <c r="P1958" s="1" t="s">
        <v>62</v>
      </c>
      <c r="Q1958" s="1" t="s">
        <v>597</v>
      </c>
      <c r="R1958" s="24" t="s">
        <v>689</v>
      </c>
      <c r="S1958" s="45">
        <v>220214</v>
      </c>
      <c r="V1958" s="165" t="str">
        <f>IFERROR(IF(U1958-T1958 &lt;= 0, "", U1958-T1958), "")</f>
        <v/>
      </c>
      <c r="W1958" s="162" t="s">
        <v>333</v>
      </c>
      <c r="X1958" s="1" t="s">
        <v>2216</v>
      </c>
      <c r="Y1958" s="162">
        <v>11178</v>
      </c>
      <c r="Z1958" s="269">
        <v>520</v>
      </c>
      <c r="AA1958" s="169">
        <f>Tabela13[[#This Row],[VALOR/UN]]*Tabela13[[#This Row],[QUAN]]</f>
        <v>520</v>
      </c>
      <c r="AB1958" s="251" t="str">
        <f>IFERROR(Tabela13[[#This Row],[TOTAL]]/Tabela13[[#This Row],[Km Rodado]],"")</f>
        <v/>
      </c>
    </row>
    <row r="1959" spans="1:28" hidden="1">
      <c r="A1959" s="30" t="s">
        <v>2267</v>
      </c>
      <c r="B1959" s="30" t="s">
        <v>790</v>
      </c>
      <c r="C1959" s="30" t="s">
        <v>1227</v>
      </c>
      <c r="D1959" s="53">
        <v>45684</v>
      </c>
      <c r="F1959" s="7" t="s">
        <v>344</v>
      </c>
      <c r="G1959" s="1" t="s">
        <v>58</v>
      </c>
      <c r="H1959" s="1" t="s">
        <v>12</v>
      </c>
      <c r="I1959" s="351" t="s">
        <v>74</v>
      </c>
      <c r="J1959" s="162">
        <v>1</v>
      </c>
      <c r="K1959" s="1" t="s">
        <v>39</v>
      </c>
      <c r="L1959" s="1" t="s">
        <v>594</v>
      </c>
      <c r="M1959" s="153" t="s">
        <v>595</v>
      </c>
      <c r="N1959" s="1" t="s">
        <v>684</v>
      </c>
      <c r="O1959" s="1" t="s">
        <v>1213</v>
      </c>
      <c r="P1959" s="1" t="s">
        <v>62</v>
      </c>
      <c r="Q1959" s="1" t="s">
        <v>657</v>
      </c>
      <c r="R1959" s="56" t="s">
        <v>987</v>
      </c>
      <c r="S1959" s="45">
        <v>396386</v>
      </c>
      <c r="V1959" s="165" t="str">
        <f>IFERROR(IF(U1959-T1959 &lt;= 0, "", U1959-T1959), "")</f>
        <v/>
      </c>
      <c r="W1959" s="162" t="s">
        <v>333</v>
      </c>
      <c r="X1959" s="1" t="s">
        <v>2216</v>
      </c>
      <c r="Y1959" s="162">
        <v>11320</v>
      </c>
      <c r="Z1959" s="269">
        <v>520</v>
      </c>
      <c r="AA1959" s="169">
        <f>Tabela13[[#This Row],[VALOR/UN]]*Tabela13[[#This Row],[QUAN]]</f>
        <v>520</v>
      </c>
      <c r="AB1959" s="251" t="str">
        <f>IFERROR(Tabela13[[#This Row],[TOTAL]]/Tabela13[[#This Row],[Km Rodado]],"")</f>
        <v/>
      </c>
    </row>
    <row r="1960" spans="1:28" hidden="1">
      <c r="A1960" s="30">
        <v>2106</v>
      </c>
      <c r="B1960" s="30" t="s">
        <v>992</v>
      </c>
      <c r="C1960" s="30" t="s">
        <v>1227</v>
      </c>
      <c r="D1960" s="53">
        <v>45684</v>
      </c>
      <c r="F1960" s="7" t="s">
        <v>344</v>
      </c>
      <c r="G1960" s="1" t="s">
        <v>58</v>
      </c>
      <c r="H1960" s="1" t="s">
        <v>12</v>
      </c>
      <c r="I1960" s="351" t="s">
        <v>74</v>
      </c>
      <c r="J1960" s="162">
        <v>1</v>
      </c>
      <c r="K1960" s="1" t="s">
        <v>39</v>
      </c>
      <c r="L1960" s="1" t="s">
        <v>594</v>
      </c>
      <c r="M1960" s="153" t="s">
        <v>595</v>
      </c>
      <c r="N1960" s="1" t="s">
        <v>684</v>
      </c>
      <c r="O1960" s="1" t="s">
        <v>1213</v>
      </c>
      <c r="P1960" s="1" t="s">
        <v>62</v>
      </c>
      <c r="Q1960" s="1" t="s">
        <v>657</v>
      </c>
      <c r="R1960" s="56" t="s">
        <v>987</v>
      </c>
      <c r="S1960" s="45">
        <v>396386</v>
      </c>
      <c r="V1960" s="165" t="str">
        <f>IFERROR(IF(U1960-T1960 &lt;= 0, "", U1960-T1960), "")</f>
        <v/>
      </c>
      <c r="W1960" s="162" t="s">
        <v>333</v>
      </c>
      <c r="X1960" s="1" t="s">
        <v>2216</v>
      </c>
      <c r="Y1960" s="162">
        <v>11320</v>
      </c>
      <c r="Z1960" s="269">
        <v>520</v>
      </c>
      <c r="AA1960" s="169">
        <f>Tabela13[[#This Row],[VALOR/UN]]*Tabela13[[#This Row],[QUAN]]</f>
        <v>520</v>
      </c>
      <c r="AB1960" s="251" t="str">
        <f>IFERROR(Tabela13[[#This Row],[TOTAL]]/Tabela13[[#This Row],[Km Rodado]],"")</f>
        <v/>
      </c>
    </row>
    <row r="1961" spans="1:28" hidden="1">
      <c r="A1961" s="30">
        <v>2601</v>
      </c>
      <c r="B1961" s="30" t="s">
        <v>2213</v>
      </c>
      <c r="C1961" s="30" t="s">
        <v>1227</v>
      </c>
      <c r="D1961" s="53">
        <v>45684</v>
      </c>
      <c r="F1961" s="7" t="s">
        <v>344</v>
      </c>
      <c r="G1961" s="1" t="s">
        <v>58</v>
      </c>
      <c r="H1961" s="1" t="s">
        <v>1268</v>
      </c>
      <c r="I1961" s="351" t="s">
        <v>104</v>
      </c>
      <c r="J1961" s="162">
        <v>1</v>
      </c>
      <c r="K1961" s="1">
        <v>16</v>
      </c>
      <c r="L1961" s="1" t="s">
        <v>24</v>
      </c>
      <c r="M1961" s="1" t="s">
        <v>60</v>
      </c>
      <c r="N1961" s="1" t="s">
        <v>1235</v>
      </c>
      <c r="O1961" s="1" t="s">
        <v>1236</v>
      </c>
      <c r="P1961" s="1" t="s">
        <v>69</v>
      </c>
      <c r="Q1961" s="1" t="s">
        <v>1008</v>
      </c>
      <c r="R1961" s="24" t="s">
        <v>410</v>
      </c>
      <c r="S1961" s="45">
        <v>77000</v>
      </c>
      <c r="V1961" s="165" t="str">
        <f>IFERROR(IF(U1961-T1961 &lt;= 0, "", U1961-T1961), "")</f>
        <v/>
      </c>
      <c r="W1961" s="162" t="s">
        <v>333</v>
      </c>
      <c r="X1961" s="1" t="s">
        <v>155</v>
      </c>
      <c r="Y1961" s="162" t="s">
        <v>2129</v>
      </c>
      <c r="Z1961" s="269">
        <v>574.04</v>
      </c>
      <c r="AA1961" s="169">
        <f>Tabela13[[#This Row],[VALOR/UN]]*Tabela13[[#This Row],[QUAN]]</f>
        <v>574.04</v>
      </c>
      <c r="AB1961" s="251" t="str">
        <f>IFERROR(Tabela13[[#This Row],[TOTAL]]/Tabela13[[#This Row],[Km Rodado]],"")</f>
        <v/>
      </c>
    </row>
    <row r="1962" spans="1:28" hidden="1">
      <c r="A1962" s="30">
        <v>2602</v>
      </c>
      <c r="B1962" s="30" t="s">
        <v>2213</v>
      </c>
      <c r="C1962" s="30" t="s">
        <v>1227</v>
      </c>
      <c r="D1962" s="53">
        <v>45684</v>
      </c>
      <c r="F1962" s="7" t="s">
        <v>344</v>
      </c>
      <c r="G1962" s="1" t="s">
        <v>58</v>
      </c>
      <c r="H1962" s="1" t="s">
        <v>1268</v>
      </c>
      <c r="I1962" s="351" t="s">
        <v>104</v>
      </c>
      <c r="J1962" s="162">
        <v>1</v>
      </c>
      <c r="K1962" s="1">
        <v>16</v>
      </c>
      <c r="L1962" s="1" t="s">
        <v>24</v>
      </c>
      <c r="M1962" s="1" t="s">
        <v>60</v>
      </c>
      <c r="N1962" s="1" t="s">
        <v>1235</v>
      </c>
      <c r="O1962" s="1" t="s">
        <v>1236</v>
      </c>
      <c r="P1962" s="1" t="s">
        <v>69</v>
      </c>
      <c r="Q1962" s="1" t="s">
        <v>1008</v>
      </c>
      <c r="R1962" s="24" t="s">
        <v>410</v>
      </c>
      <c r="S1962" s="45">
        <v>77000</v>
      </c>
      <c r="V1962" s="165" t="str">
        <f>IFERROR(IF(U1962-T1962 &lt;= 0, "", U1962-T1962), "")</f>
        <v/>
      </c>
      <c r="W1962" s="162" t="s">
        <v>333</v>
      </c>
      <c r="X1962" s="1" t="s">
        <v>155</v>
      </c>
      <c r="Y1962" s="162" t="s">
        <v>2129</v>
      </c>
      <c r="Z1962" s="269">
        <v>574.04</v>
      </c>
      <c r="AA1962" s="169">
        <f>Tabela13[[#This Row],[VALOR/UN]]*Tabela13[[#This Row],[QUAN]]</f>
        <v>574.04</v>
      </c>
      <c r="AB1962" s="251" t="str">
        <f>IFERROR(Tabela13[[#This Row],[TOTAL]]/Tabela13[[#This Row],[Km Rodado]],"")</f>
        <v/>
      </c>
    </row>
    <row r="1963" spans="1:28" hidden="1">
      <c r="A1963" s="30" t="s">
        <v>2268</v>
      </c>
      <c r="B1963" s="30" t="s">
        <v>2018</v>
      </c>
      <c r="C1963" s="30" t="s">
        <v>1227</v>
      </c>
      <c r="D1963" s="53">
        <v>45684</v>
      </c>
      <c r="F1963" s="7" t="s">
        <v>344</v>
      </c>
      <c r="G1963" s="1" t="s">
        <v>58</v>
      </c>
      <c r="H1963" s="1" t="s">
        <v>1268</v>
      </c>
      <c r="I1963" s="351" t="s">
        <v>104</v>
      </c>
      <c r="J1963" s="162">
        <v>1</v>
      </c>
      <c r="K1963" s="1">
        <v>16</v>
      </c>
      <c r="L1963" s="1" t="s">
        <v>22</v>
      </c>
      <c r="M1963" s="1" t="s">
        <v>60</v>
      </c>
      <c r="N1963" s="1" t="s">
        <v>1235</v>
      </c>
      <c r="O1963" s="1" t="s">
        <v>1236</v>
      </c>
      <c r="P1963" s="1" t="s">
        <v>69</v>
      </c>
      <c r="Q1963" s="1" t="s">
        <v>1008</v>
      </c>
      <c r="R1963" s="24" t="s">
        <v>913</v>
      </c>
      <c r="S1963" s="45">
        <v>128500</v>
      </c>
      <c r="V1963" s="165" t="str">
        <f>IFERROR(IF(U1963-T1963 &lt;= 0, "", U1963-T1963), "")</f>
        <v/>
      </c>
      <c r="W1963" s="162" t="s">
        <v>333</v>
      </c>
      <c r="X1963" s="1" t="s">
        <v>155</v>
      </c>
      <c r="Y1963" s="162" t="s">
        <v>2129</v>
      </c>
      <c r="Z1963" s="269">
        <v>574.04</v>
      </c>
      <c r="AA1963" s="169">
        <f>Tabela13[[#This Row],[VALOR/UN]]*Tabela13[[#This Row],[QUAN]]</f>
        <v>574.04</v>
      </c>
      <c r="AB1963" s="251" t="str">
        <f>IFERROR(Tabela13[[#This Row],[TOTAL]]/Tabela13[[#This Row],[Km Rodado]],"")</f>
        <v/>
      </c>
    </row>
    <row r="1964" spans="1:28" hidden="1">
      <c r="A1964" s="30">
        <v>2599</v>
      </c>
      <c r="B1964" s="30" t="s">
        <v>2018</v>
      </c>
      <c r="C1964" s="30" t="s">
        <v>1227</v>
      </c>
      <c r="D1964" s="53">
        <v>45684</v>
      </c>
      <c r="F1964" s="7" t="s">
        <v>344</v>
      </c>
      <c r="G1964" s="1" t="s">
        <v>58</v>
      </c>
      <c r="H1964" s="1" t="s">
        <v>1268</v>
      </c>
      <c r="I1964" s="351" t="s">
        <v>104</v>
      </c>
      <c r="J1964" s="162">
        <v>1</v>
      </c>
      <c r="K1964" s="1">
        <v>16</v>
      </c>
      <c r="L1964" s="1" t="s">
        <v>22</v>
      </c>
      <c r="M1964" s="1" t="s">
        <v>60</v>
      </c>
      <c r="N1964" s="1" t="s">
        <v>1235</v>
      </c>
      <c r="O1964" s="1" t="s">
        <v>1236</v>
      </c>
      <c r="P1964" s="1" t="s">
        <v>69</v>
      </c>
      <c r="Q1964" s="1" t="s">
        <v>1008</v>
      </c>
      <c r="R1964" s="24" t="s">
        <v>913</v>
      </c>
      <c r="S1964" s="45">
        <v>128500</v>
      </c>
      <c r="V1964" s="165" t="str">
        <f>IFERROR(IF(U1964-T1964 &lt;= 0, "", U1964-T1964), "")</f>
        <v/>
      </c>
      <c r="W1964" s="162" t="s">
        <v>333</v>
      </c>
      <c r="X1964" s="1" t="s">
        <v>155</v>
      </c>
      <c r="Y1964" s="162" t="s">
        <v>2129</v>
      </c>
      <c r="Z1964" s="269">
        <v>574.04</v>
      </c>
      <c r="AA1964" s="169">
        <f>Tabela13[[#This Row],[VALOR/UN]]*Tabela13[[#This Row],[QUAN]]</f>
        <v>574.04</v>
      </c>
      <c r="AB1964" s="251" t="str">
        <f>IFERROR(Tabela13[[#This Row],[TOTAL]]/Tabela13[[#This Row],[Km Rodado]],"")</f>
        <v/>
      </c>
    </row>
    <row r="1965" spans="1:28">
      <c r="A1965" s="30" t="s">
        <v>2269</v>
      </c>
      <c r="B1965" s="30" t="s">
        <v>2170</v>
      </c>
      <c r="C1965" s="30" t="s">
        <v>1227</v>
      </c>
      <c r="D1965" s="53">
        <v>45684</v>
      </c>
      <c r="F1965" s="7" t="s">
        <v>344</v>
      </c>
      <c r="G1965" s="1" t="s">
        <v>58</v>
      </c>
      <c r="H1965" s="1" t="s">
        <v>1268</v>
      </c>
      <c r="I1965" s="351" t="s">
        <v>104</v>
      </c>
      <c r="J1965" s="162">
        <v>1</v>
      </c>
      <c r="K1965" s="1">
        <v>15</v>
      </c>
      <c r="L1965" s="1" t="s">
        <v>24</v>
      </c>
      <c r="M1965" s="1" t="s">
        <v>623</v>
      </c>
      <c r="N1965" s="1" t="s">
        <v>170</v>
      </c>
      <c r="O1965" s="1" t="s">
        <v>1244</v>
      </c>
      <c r="P1965" s="1" t="s">
        <v>69</v>
      </c>
      <c r="Q1965" s="1" t="s">
        <v>102</v>
      </c>
      <c r="R1965" s="24" t="s">
        <v>1753</v>
      </c>
      <c r="S1965" s="45">
        <v>115000</v>
      </c>
      <c r="V1965" s="165" t="str">
        <f>IFERROR(IF(U1965-T1965 &lt;= 0, "", U1965-T1965), "")</f>
        <v/>
      </c>
      <c r="W1965" s="162" t="s">
        <v>333</v>
      </c>
      <c r="X1965" s="1" t="s">
        <v>168</v>
      </c>
      <c r="Y1965" s="162" t="s">
        <v>2246</v>
      </c>
      <c r="Z1965" s="272">
        <v>293.63</v>
      </c>
      <c r="AA1965" s="169">
        <f>Tabela13[[#This Row],[VALOR/UN]]*Tabela13[[#This Row],[QUAN]]</f>
        <v>293.63</v>
      </c>
      <c r="AB1965" s="251" t="str">
        <f>IFERROR(Tabela13[[#This Row],[TOTAL]]/Tabela13[[#This Row],[Km Rodado]],"")</f>
        <v/>
      </c>
    </row>
    <row r="1966" spans="1:28">
      <c r="A1966" s="30">
        <v>2435</v>
      </c>
      <c r="B1966" s="30" t="s">
        <v>2170</v>
      </c>
      <c r="C1966" s="30" t="s">
        <v>1227</v>
      </c>
      <c r="D1966" s="53">
        <v>45684</v>
      </c>
      <c r="F1966" s="7" t="s">
        <v>344</v>
      </c>
      <c r="G1966" s="1" t="s">
        <v>58</v>
      </c>
      <c r="H1966" s="1" t="s">
        <v>1268</v>
      </c>
      <c r="I1966" s="351" t="s">
        <v>104</v>
      </c>
      <c r="J1966" s="162">
        <v>1</v>
      </c>
      <c r="K1966" s="1">
        <v>15</v>
      </c>
      <c r="L1966" s="1" t="s">
        <v>24</v>
      </c>
      <c r="M1966" s="1" t="s">
        <v>623</v>
      </c>
      <c r="N1966" s="1" t="s">
        <v>170</v>
      </c>
      <c r="O1966" s="1" t="s">
        <v>1244</v>
      </c>
      <c r="P1966" s="1" t="s">
        <v>69</v>
      </c>
      <c r="Q1966" s="1" t="s">
        <v>102</v>
      </c>
      <c r="R1966" s="24" t="s">
        <v>1753</v>
      </c>
      <c r="S1966" s="45">
        <v>115000</v>
      </c>
      <c r="V1966" s="165" t="str">
        <f>IFERROR(IF(U1966-T1966 &lt;= 0, "", U1966-T1966), "")</f>
        <v/>
      </c>
      <c r="W1966" s="162" t="s">
        <v>333</v>
      </c>
      <c r="X1966" s="1" t="s">
        <v>168</v>
      </c>
      <c r="Y1966" s="162" t="s">
        <v>2246</v>
      </c>
      <c r="Z1966" s="272">
        <v>293.63</v>
      </c>
      <c r="AA1966" s="169">
        <f>Tabela13[[#This Row],[VALOR/UN]]*Tabela13[[#This Row],[QUAN]]</f>
        <v>293.63</v>
      </c>
      <c r="AB1966" s="251" t="str">
        <f>IFERROR(Tabela13[[#This Row],[TOTAL]]/Tabela13[[#This Row],[Km Rodado]],"")</f>
        <v/>
      </c>
    </row>
    <row r="1967" spans="1:28">
      <c r="A1967" s="254"/>
      <c r="B1967" s="30" t="s">
        <v>2170</v>
      </c>
      <c r="C1967" s="30" t="s">
        <v>1227</v>
      </c>
      <c r="D1967" s="53">
        <v>45684</v>
      </c>
      <c r="F1967" s="7" t="s">
        <v>344</v>
      </c>
      <c r="G1967" s="1" t="s">
        <v>58</v>
      </c>
      <c r="H1967" s="1" t="s">
        <v>1268</v>
      </c>
      <c r="I1967" s="351" t="s">
        <v>104</v>
      </c>
      <c r="J1967" s="162">
        <v>1</v>
      </c>
      <c r="K1967" s="1">
        <v>15</v>
      </c>
      <c r="L1967" s="1" t="s">
        <v>24</v>
      </c>
      <c r="M1967" s="1" t="s">
        <v>623</v>
      </c>
      <c r="N1967" s="1" t="s">
        <v>170</v>
      </c>
      <c r="O1967" s="1" t="s">
        <v>1244</v>
      </c>
      <c r="P1967" s="1" t="s">
        <v>69</v>
      </c>
      <c r="Q1967" s="1" t="s">
        <v>102</v>
      </c>
      <c r="R1967" s="24" t="s">
        <v>1753</v>
      </c>
      <c r="S1967" s="45">
        <v>115000</v>
      </c>
      <c r="V1967" s="165" t="str">
        <f>IFERROR(IF(U1967-T1967 &lt;= 0, "", U1967-T1967), "")</f>
        <v/>
      </c>
      <c r="W1967" s="162" t="s">
        <v>333</v>
      </c>
      <c r="X1967" s="1" t="s">
        <v>168</v>
      </c>
      <c r="Y1967" s="162" t="s">
        <v>2246</v>
      </c>
      <c r="Z1967" s="272">
        <v>293.63</v>
      </c>
      <c r="AA1967" s="169">
        <f>Tabela13[[#This Row],[VALOR/UN]]*Tabela13[[#This Row],[QUAN]]</f>
        <v>293.63</v>
      </c>
      <c r="AB1967" s="251" t="str">
        <f>IFERROR(Tabela13[[#This Row],[TOTAL]]/Tabela13[[#This Row],[Km Rodado]],"")</f>
        <v/>
      </c>
    </row>
    <row r="1968" spans="1:28">
      <c r="A1968" s="254"/>
      <c r="B1968" s="30" t="s">
        <v>2170</v>
      </c>
      <c r="C1968" s="30" t="s">
        <v>1227</v>
      </c>
      <c r="D1968" s="53">
        <v>45684</v>
      </c>
      <c r="F1968" s="7" t="s">
        <v>344</v>
      </c>
      <c r="G1968" s="1" t="s">
        <v>58</v>
      </c>
      <c r="H1968" s="1" t="s">
        <v>1268</v>
      </c>
      <c r="I1968" s="351" t="s">
        <v>104</v>
      </c>
      <c r="J1968" s="162">
        <v>1</v>
      </c>
      <c r="K1968" s="1">
        <v>15</v>
      </c>
      <c r="L1968" s="1" t="s">
        <v>24</v>
      </c>
      <c r="M1968" s="1" t="s">
        <v>623</v>
      </c>
      <c r="N1968" s="1" t="s">
        <v>170</v>
      </c>
      <c r="O1968" s="1" t="s">
        <v>1244</v>
      </c>
      <c r="P1968" s="1" t="s">
        <v>69</v>
      </c>
      <c r="Q1968" s="1" t="s">
        <v>102</v>
      </c>
      <c r="R1968" s="24" t="s">
        <v>1753</v>
      </c>
      <c r="S1968" s="45">
        <v>115000</v>
      </c>
      <c r="V1968" s="165" t="str">
        <f>IFERROR(IF(U1968-T1968 &lt;= 0, "", U1968-T1968), "")</f>
        <v/>
      </c>
      <c r="W1968" s="162" t="s">
        <v>333</v>
      </c>
      <c r="X1968" s="1" t="s">
        <v>168</v>
      </c>
      <c r="Y1968" s="162" t="s">
        <v>2246</v>
      </c>
      <c r="Z1968" s="272">
        <v>293.63</v>
      </c>
      <c r="AA1968" s="169">
        <f>Tabela13[[#This Row],[VALOR/UN]]*Tabela13[[#This Row],[QUAN]]</f>
        <v>293.63</v>
      </c>
      <c r="AB1968" s="251" t="str">
        <f>IFERROR(Tabela13[[#This Row],[TOTAL]]/Tabela13[[#This Row],[Km Rodado]],"")</f>
        <v/>
      </c>
    </row>
    <row r="1969" spans="1:28" hidden="1">
      <c r="A1969" s="30">
        <v>2595</v>
      </c>
      <c r="B1969" s="30" t="s">
        <v>2220</v>
      </c>
      <c r="C1969" s="30" t="s">
        <v>1227</v>
      </c>
      <c r="D1969" s="53">
        <v>45684</v>
      </c>
      <c r="F1969" s="7" t="s">
        <v>344</v>
      </c>
      <c r="G1969" s="1" t="s">
        <v>58</v>
      </c>
      <c r="H1969" s="1" t="s">
        <v>12</v>
      </c>
      <c r="I1969" s="351" t="s">
        <v>99</v>
      </c>
      <c r="J1969" s="162">
        <v>1</v>
      </c>
      <c r="K1969" s="1">
        <v>15</v>
      </c>
      <c r="L1969" s="1" t="s">
        <v>22</v>
      </c>
      <c r="M1969" s="1" t="s">
        <v>75</v>
      </c>
      <c r="N1969" s="1" t="s">
        <v>153</v>
      </c>
      <c r="O1969" s="1" t="s">
        <v>474</v>
      </c>
      <c r="P1969" s="1" t="s">
        <v>69</v>
      </c>
      <c r="Q1969" s="1" t="s">
        <v>160</v>
      </c>
      <c r="R1969" s="24" t="s">
        <v>1071</v>
      </c>
      <c r="S1969" s="45">
        <v>69711</v>
      </c>
      <c r="V1969" s="165" t="str">
        <f>IFERROR(IF(U1969-T1969 &lt;= 0, "", U1969-T1969), "")</f>
        <v/>
      </c>
      <c r="W1969" s="162" t="s">
        <v>333</v>
      </c>
      <c r="X1969" s="1" t="s">
        <v>220</v>
      </c>
      <c r="Y1969" s="162" t="s">
        <v>1229</v>
      </c>
      <c r="Z1969" s="269">
        <v>296.26</v>
      </c>
      <c r="AA1969" s="169">
        <f>Tabela13[[#This Row],[VALOR/UN]]*Tabela13[[#This Row],[QUAN]]</f>
        <v>296.26</v>
      </c>
      <c r="AB1969" s="251" t="str">
        <f>IFERROR(Tabela13[[#This Row],[TOTAL]]/Tabela13[[#This Row],[Km Rodado]],"")</f>
        <v/>
      </c>
    </row>
    <row r="1970" spans="1:28" hidden="1">
      <c r="A1970" s="30">
        <v>2596</v>
      </c>
      <c r="B1970" s="30" t="s">
        <v>2220</v>
      </c>
      <c r="C1970" s="30" t="s">
        <v>1227</v>
      </c>
      <c r="D1970" s="53">
        <v>45684</v>
      </c>
      <c r="F1970" s="7" t="s">
        <v>344</v>
      </c>
      <c r="G1970" s="1" t="s">
        <v>58</v>
      </c>
      <c r="H1970" s="1" t="s">
        <v>12</v>
      </c>
      <c r="I1970" s="351" t="s">
        <v>99</v>
      </c>
      <c r="J1970" s="162">
        <v>1</v>
      </c>
      <c r="K1970" s="1">
        <v>15</v>
      </c>
      <c r="L1970" s="1" t="s">
        <v>22</v>
      </c>
      <c r="M1970" s="1" t="s">
        <v>75</v>
      </c>
      <c r="N1970" s="1" t="s">
        <v>153</v>
      </c>
      <c r="O1970" s="1" t="s">
        <v>474</v>
      </c>
      <c r="P1970" s="1" t="s">
        <v>69</v>
      </c>
      <c r="Q1970" s="1" t="s">
        <v>160</v>
      </c>
      <c r="R1970" s="24" t="s">
        <v>1071</v>
      </c>
      <c r="S1970" s="45">
        <v>69711</v>
      </c>
      <c r="V1970" s="165" t="str">
        <f>IFERROR(IF(U1970-T1970 &lt;= 0, "", U1970-T1970), "")</f>
        <v/>
      </c>
      <c r="W1970" s="162" t="s">
        <v>333</v>
      </c>
      <c r="X1970" s="1" t="s">
        <v>220</v>
      </c>
      <c r="Y1970" s="162" t="s">
        <v>1229</v>
      </c>
      <c r="Z1970" s="269">
        <v>296.26</v>
      </c>
      <c r="AA1970" s="169">
        <f>Tabela13[[#This Row],[VALOR/UN]]*Tabela13[[#This Row],[QUAN]]</f>
        <v>296.26</v>
      </c>
      <c r="AB1970" s="251" t="str">
        <f>IFERROR(Tabela13[[#This Row],[TOTAL]]/Tabela13[[#This Row],[Km Rodado]],"")</f>
        <v/>
      </c>
    </row>
    <row r="1971" spans="1:28" hidden="1">
      <c r="A1971" s="30">
        <v>2597</v>
      </c>
      <c r="B1971" s="30" t="s">
        <v>2220</v>
      </c>
      <c r="C1971" s="30" t="s">
        <v>1227</v>
      </c>
      <c r="D1971" s="53">
        <v>45684</v>
      </c>
      <c r="F1971" s="7" t="s">
        <v>344</v>
      </c>
      <c r="G1971" s="1" t="s">
        <v>58</v>
      </c>
      <c r="H1971" s="1" t="s">
        <v>12</v>
      </c>
      <c r="I1971" s="351" t="s">
        <v>99</v>
      </c>
      <c r="J1971" s="162">
        <v>1</v>
      </c>
      <c r="K1971" s="1">
        <v>15</v>
      </c>
      <c r="L1971" s="1" t="s">
        <v>24</v>
      </c>
      <c r="M1971" s="1" t="s">
        <v>75</v>
      </c>
      <c r="N1971" s="1" t="s">
        <v>153</v>
      </c>
      <c r="O1971" s="1" t="s">
        <v>474</v>
      </c>
      <c r="P1971" s="1" t="s">
        <v>69</v>
      </c>
      <c r="Q1971" s="1" t="s">
        <v>160</v>
      </c>
      <c r="R1971" s="24" t="s">
        <v>1071</v>
      </c>
      <c r="S1971" s="45">
        <v>69711</v>
      </c>
      <c r="V1971" s="165" t="str">
        <f>IFERROR(IF(U1971-T1971 &lt;= 0, "", U1971-T1971), "")</f>
        <v/>
      </c>
      <c r="W1971" s="162" t="s">
        <v>333</v>
      </c>
      <c r="X1971" s="1" t="s">
        <v>220</v>
      </c>
      <c r="Y1971" s="162" t="s">
        <v>1229</v>
      </c>
      <c r="Z1971" s="269">
        <v>296.26</v>
      </c>
      <c r="AA1971" s="169">
        <f>Tabela13[[#This Row],[VALOR/UN]]*Tabela13[[#This Row],[QUAN]]</f>
        <v>296.26</v>
      </c>
      <c r="AB1971" s="251" t="str">
        <f>IFERROR(Tabela13[[#This Row],[TOTAL]]/Tabela13[[#This Row],[Km Rodado]],"")</f>
        <v/>
      </c>
    </row>
    <row r="1972" spans="1:28" hidden="1">
      <c r="A1972" s="30">
        <v>2598</v>
      </c>
      <c r="B1972" s="30" t="s">
        <v>2220</v>
      </c>
      <c r="C1972" s="30" t="s">
        <v>1227</v>
      </c>
      <c r="D1972" s="53">
        <v>45684</v>
      </c>
      <c r="F1972" s="7" t="s">
        <v>344</v>
      </c>
      <c r="G1972" s="1" t="s">
        <v>58</v>
      </c>
      <c r="H1972" s="1" t="s">
        <v>12</v>
      </c>
      <c r="I1972" s="351" t="s">
        <v>99</v>
      </c>
      <c r="J1972" s="162">
        <v>1</v>
      </c>
      <c r="K1972" s="1">
        <v>15</v>
      </c>
      <c r="L1972" s="1" t="s">
        <v>24</v>
      </c>
      <c r="M1972" s="1" t="s">
        <v>75</v>
      </c>
      <c r="N1972" s="1" t="s">
        <v>153</v>
      </c>
      <c r="O1972" s="1" t="s">
        <v>474</v>
      </c>
      <c r="P1972" s="1" t="s">
        <v>69</v>
      </c>
      <c r="Q1972" s="1" t="s">
        <v>160</v>
      </c>
      <c r="R1972" s="24" t="s">
        <v>1071</v>
      </c>
      <c r="S1972" s="45">
        <v>69711</v>
      </c>
      <c r="V1972" s="165" t="str">
        <f>IFERROR(IF(U1972-T1972 &lt;= 0, "", U1972-T1972), "")</f>
        <v/>
      </c>
      <c r="W1972" s="162" t="s">
        <v>333</v>
      </c>
      <c r="X1972" s="1" t="s">
        <v>220</v>
      </c>
      <c r="Y1972" s="162" t="s">
        <v>1229</v>
      </c>
      <c r="Z1972" s="269">
        <v>296.26</v>
      </c>
      <c r="AA1972" s="169">
        <f>Tabela13[[#This Row],[VALOR/UN]]*Tabela13[[#This Row],[QUAN]]</f>
        <v>296.26</v>
      </c>
      <c r="AB1972" s="251" t="str">
        <f>IFERROR(Tabela13[[#This Row],[TOTAL]]/Tabela13[[#This Row],[Km Rodado]],"")</f>
        <v/>
      </c>
    </row>
    <row r="1973" spans="1:28" hidden="1">
      <c r="A1973" s="30">
        <v>2467</v>
      </c>
      <c r="B1973" s="30" t="s">
        <v>2270</v>
      </c>
      <c r="C1973" s="186" t="s">
        <v>1227</v>
      </c>
      <c r="D1973" s="53">
        <v>45685</v>
      </c>
      <c r="F1973" s="7" t="s">
        <v>344</v>
      </c>
      <c r="G1973" s="1" t="s">
        <v>58</v>
      </c>
      <c r="H1973" s="1" t="s">
        <v>1268</v>
      </c>
      <c r="I1973" s="351" t="s">
        <v>80</v>
      </c>
      <c r="J1973" s="162">
        <v>1</v>
      </c>
      <c r="K1973" s="1" t="s">
        <v>39</v>
      </c>
      <c r="L1973" s="1" t="s">
        <v>594</v>
      </c>
      <c r="M1973" s="153" t="s">
        <v>595</v>
      </c>
      <c r="N1973" s="1" t="s">
        <v>684</v>
      </c>
      <c r="O1973" s="1" t="s">
        <v>1213</v>
      </c>
      <c r="P1973" s="1" t="s">
        <v>62</v>
      </c>
      <c r="Q1973" s="1" t="s">
        <v>597</v>
      </c>
      <c r="R1973" s="24" t="s">
        <v>2271</v>
      </c>
      <c r="S1973" s="45">
        <v>334956</v>
      </c>
      <c r="V1973" s="165" t="str">
        <f>IFERROR(IF(U1973-T1973 &lt;= 0, "", U1973-T1973), "")</f>
        <v/>
      </c>
      <c r="W1973" s="162" t="s">
        <v>333</v>
      </c>
      <c r="X1973" s="1" t="s">
        <v>2216</v>
      </c>
      <c r="Y1973" s="162">
        <v>8757</v>
      </c>
      <c r="Z1973" s="269">
        <v>550</v>
      </c>
      <c r="AA1973" s="169">
        <f>Tabela13[[#This Row],[VALOR/UN]]*Tabela13[[#This Row],[QUAN]]</f>
        <v>550</v>
      </c>
      <c r="AB1973" s="251" t="str">
        <f>IFERROR(Tabela13[[#This Row],[TOTAL]]/Tabela13[[#This Row],[Km Rodado]],"")</f>
        <v/>
      </c>
    </row>
    <row r="1974" spans="1:28" hidden="1">
      <c r="A1974" s="30">
        <v>296</v>
      </c>
      <c r="B1974" s="30" t="s">
        <v>1369</v>
      </c>
      <c r="C1974" s="186" t="s">
        <v>1227</v>
      </c>
      <c r="D1974" s="53">
        <v>45685</v>
      </c>
      <c r="F1974" s="7" t="s">
        <v>344</v>
      </c>
      <c r="G1974" s="1" t="s">
        <v>58</v>
      </c>
      <c r="H1974" s="1" t="s">
        <v>1268</v>
      </c>
      <c r="I1974" s="351" t="s">
        <v>80</v>
      </c>
      <c r="J1974" s="162">
        <v>1</v>
      </c>
      <c r="K1974" s="1" t="s">
        <v>39</v>
      </c>
      <c r="L1974" s="1" t="s">
        <v>594</v>
      </c>
      <c r="M1974" s="153" t="s">
        <v>595</v>
      </c>
      <c r="N1974" s="1" t="s">
        <v>684</v>
      </c>
      <c r="O1974" s="1" t="s">
        <v>1213</v>
      </c>
      <c r="P1974" s="1" t="s">
        <v>62</v>
      </c>
      <c r="Q1974" s="1" t="s">
        <v>597</v>
      </c>
      <c r="R1974" s="24" t="s">
        <v>2271</v>
      </c>
      <c r="S1974" s="45">
        <v>334956</v>
      </c>
      <c r="V1974" s="165" t="str">
        <f>IFERROR(IF(U1974-T1974 &lt;= 0, "", U1974-T1974), "")</f>
        <v/>
      </c>
      <c r="W1974" s="162" t="s">
        <v>333</v>
      </c>
      <c r="X1974" s="1" t="s">
        <v>2216</v>
      </c>
      <c r="Y1974" s="162" t="s">
        <v>2272</v>
      </c>
      <c r="Z1974" s="269">
        <v>540</v>
      </c>
      <c r="AA1974" s="169">
        <f>Tabela13[[#This Row],[VALOR/UN]]*Tabela13[[#This Row],[QUAN]]</f>
        <v>540</v>
      </c>
      <c r="AB1974" s="251" t="str">
        <f>IFERROR(Tabela13[[#This Row],[TOTAL]]/Tabela13[[#This Row],[Km Rodado]],"")</f>
        <v/>
      </c>
    </row>
    <row r="1975" spans="1:28" hidden="1">
      <c r="A1975" s="30">
        <v>33</v>
      </c>
      <c r="B1975" s="30" t="s">
        <v>1287</v>
      </c>
      <c r="C1975" s="186" t="s">
        <v>1227</v>
      </c>
      <c r="D1975" s="53">
        <v>45685</v>
      </c>
      <c r="F1975" s="7" t="s">
        <v>344</v>
      </c>
      <c r="G1975" s="1" t="s">
        <v>58</v>
      </c>
      <c r="H1975" s="1" t="s">
        <v>1268</v>
      </c>
      <c r="I1975" s="351" t="s">
        <v>80</v>
      </c>
      <c r="J1975" s="162">
        <v>1</v>
      </c>
      <c r="K1975" s="1" t="s">
        <v>39</v>
      </c>
      <c r="L1975" s="1" t="s">
        <v>594</v>
      </c>
      <c r="M1975" s="153" t="s">
        <v>595</v>
      </c>
      <c r="N1975" s="1" t="s">
        <v>684</v>
      </c>
      <c r="O1975" s="1" t="s">
        <v>1213</v>
      </c>
      <c r="P1975" s="1" t="s">
        <v>62</v>
      </c>
      <c r="Q1975" s="1" t="s">
        <v>597</v>
      </c>
      <c r="R1975" s="24" t="s">
        <v>2271</v>
      </c>
      <c r="S1975" s="45">
        <v>334956</v>
      </c>
      <c r="V1975" s="165" t="str">
        <f>IFERROR(IF(U1975-T1975 &lt;= 0, "", U1975-T1975), "")</f>
        <v/>
      </c>
      <c r="W1975" s="162" t="s">
        <v>333</v>
      </c>
      <c r="X1975" s="1" t="s">
        <v>2216</v>
      </c>
      <c r="Y1975" s="162" t="s">
        <v>2273</v>
      </c>
      <c r="Z1975" s="269">
        <v>540</v>
      </c>
      <c r="AA1975" s="169">
        <f>Tabela13[[#This Row],[VALOR/UN]]*Tabela13[[#This Row],[QUAN]]</f>
        <v>540</v>
      </c>
      <c r="AB1975" s="251" t="str">
        <f>IFERROR(Tabela13[[#This Row],[TOTAL]]/Tabela13[[#This Row],[Km Rodado]],"")</f>
        <v/>
      </c>
    </row>
    <row r="1976" spans="1:28" hidden="1">
      <c r="A1976" s="30">
        <v>22</v>
      </c>
      <c r="B1976" s="30" t="s">
        <v>1291</v>
      </c>
      <c r="C1976" s="186" t="s">
        <v>1227</v>
      </c>
      <c r="D1976" s="53">
        <v>45685</v>
      </c>
      <c r="F1976" s="7" t="s">
        <v>344</v>
      </c>
      <c r="G1976" s="1" t="s">
        <v>58</v>
      </c>
      <c r="H1976" s="1" t="s">
        <v>1268</v>
      </c>
      <c r="I1976" s="351" t="s">
        <v>80</v>
      </c>
      <c r="J1976" s="162">
        <v>1</v>
      </c>
      <c r="K1976" s="1" t="s">
        <v>39</v>
      </c>
      <c r="L1976" s="1" t="s">
        <v>594</v>
      </c>
      <c r="M1976" s="153" t="s">
        <v>595</v>
      </c>
      <c r="N1976" s="1" t="s">
        <v>684</v>
      </c>
      <c r="O1976" s="1" t="s">
        <v>1213</v>
      </c>
      <c r="P1976" s="1" t="s">
        <v>62</v>
      </c>
      <c r="Q1976" s="1" t="s">
        <v>597</v>
      </c>
      <c r="R1976" s="24" t="s">
        <v>2271</v>
      </c>
      <c r="S1976" s="45">
        <v>334956</v>
      </c>
      <c r="V1976" s="165" t="str">
        <f>IFERROR(IF(U1976-T1976 &lt;= 0, "", U1976-T1976), "")</f>
        <v/>
      </c>
      <c r="W1976" s="162" t="s">
        <v>333</v>
      </c>
      <c r="X1976" s="1" t="s">
        <v>2216</v>
      </c>
      <c r="Y1976" s="162">
        <v>11320</v>
      </c>
      <c r="Z1976" s="269">
        <v>540</v>
      </c>
      <c r="AA1976" s="169">
        <f>Tabela13[[#This Row],[VALOR/UN]]*Tabela13[[#This Row],[QUAN]]</f>
        <v>540</v>
      </c>
      <c r="AB1976" s="251" t="str">
        <f>IFERROR(Tabela13[[#This Row],[TOTAL]]/Tabela13[[#This Row],[Km Rodado]],"")</f>
        <v/>
      </c>
    </row>
    <row r="1977" spans="1:28" hidden="1">
      <c r="A1977" s="30">
        <v>2617</v>
      </c>
      <c r="B1977" s="30" t="s">
        <v>1942</v>
      </c>
      <c r="C1977" s="30" t="s">
        <v>1227</v>
      </c>
      <c r="D1977" s="53">
        <v>45687</v>
      </c>
      <c r="F1977" s="7" t="s">
        <v>344</v>
      </c>
      <c r="G1977" s="1" t="s">
        <v>58</v>
      </c>
      <c r="H1977" s="1" t="s">
        <v>12</v>
      </c>
      <c r="I1977" s="351" t="s">
        <v>99</v>
      </c>
      <c r="J1977" s="162">
        <v>1</v>
      </c>
      <c r="K1977" s="1">
        <v>16</v>
      </c>
      <c r="L1977" s="1" t="s">
        <v>22</v>
      </c>
      <c r="M1977" s="1" t="s">
        <v>60</v>
      </c>
      <c r="N1977" s="1" t="s">
        <v>1235</v>
      </c>
      <c r="O1977" s="1" t="s">
        <v>1236</v>
      </c>
      <c r="P1977" s="1" t="s">
        <v>69</v>
      </c>
      <c r="Q1977" s="1" t="s">
        <v>1008</v>
      </c>
      <c r="R1977" s="24" t="s">
        <v>298</v>
      </c>
      <c r="S1977" s="45">
        <v>182268</v>
      </c>
      <c r="V1977" s="165" t="str">
        <f>IFERROR(IF(U1977-T1977 &lt;= 0, "", U1977-T1977), "")</f>
        <v/>
      </c>
      <c r="W1977" s="162" t="s">
        <v>333</v>
      </c>
      <c r="X1977" s="1" t="s">
        <v>155</v>
      </c>
      <c r="Y1977" s="162" t="s">
        <v>1314</v>
      </c>
      <c r="Z1977" s="269">
        <v>580.12</v>
      </c>
      <c r="AA1977" s="169">
        <f>Tabela13[[#This Row],[VALOR/UN]]*Tabela13[[#This Row],[QUAN]]</f>
        <v>580.12</v>
      </c>
      <c r="AB1977" s="251" t="str">
        <f>IFERROR(Tabela13[[#This Row],[TOTAL]]/Tabela13[[#This Row],[Km Rodado]],"")</f>
        <v/>
      </c>
    </row>
    <row r="1978" spans="1:28" hidden="1">
      <c r="A1978" s="30">
        <v>2618</v>
      </c>
      <c r="B1978" s="30" t="s">
        <v>1942</v>
      </c>
      <c r="C1978" s="30" t="s">
        <v>1227</v>
      </c>
      <c r="D1978" s="53">
        <v>45687</v>
      </c>
      <c r="F1978" s="7" t="s">
        <v>344</v>
      </c>
      <c r="G1978" s="1" t="s">
        <v>58</v>
      </c>
      <c r="H1978" s="1" t="s">
        <v>12</v>
      </c>
      <c r="I1978" s="351" t="s">
        <v>99</v>
      </c>
      <c r="J1978" s="162">
        <v>1</v>
      </c>
      <c r="K1978" s="1">
        <v>16</v>
      </c>
      <c r="L1978" s="1" t="s">
        <v>22</v>
      </c>
      <c r="M1978" s="1" t="s">
        <v>60</v>
      </c>
      <c r="N1978" s="1" t="s">
        <v>1235</v>
      </c>
      <c r="O1978" s="1" t="s">
        <v>1236</v>
      </c>
      <c r="P1978" s="1" t="s">
        <v>69</v>
      </c>
      <c r="Q1978" s="1" t="s">
        <v>1008</v>
      </c>
      <c r="R1978" s="24" t="s">
        <v>298</v>
      </c>
      <c r="S1978" s="45">
        <v>182268</v>
      </c>
      <c r="V1978" s="165" t="str">
        <f>IFERROR(IF(U1978-T1978 &lt;= 0, "", U1978-T1978), "")</f>
        <v/>
      </c>
      <c r="W1978" s="162" t="s">
        <v>333</v>
      </c>
      <c r="X1978" s="1" t="s">
        <v>155</v>
      </c>
      <c r="Y1978" s="162" t="s">
        <v>1314</v>
      </c>
      <c r="Z1978" s="269">
        <v>580.12</v>
      </c>
      <c r="AA1978" s="169">
        <f>Tabela13[[#This Row],[VALOR/UN]]*Tabela13[[#This Row],[QUAN]]</f>
        <v>580.12</v>
      </c>
      <c r="AB1978" s="251" t="str">
        <f>IFERROR(Tabela13[[#This Row],[TOTAL]]/Tabela13[[#This Row],[Km Rodado]],"")</f>
        <v/>
      </c>
    </row>
    <row r="1979" spans="1:28" hidden="1">
      <c r="A1979" s="30" t="s">
        <v>2274</v>
      </c>
      <c r="B1979" s="30" t="s">
        <v>2002</v>
      </c>
      <c r="C1979" s="30" t="s">
        <v>1227</v>
      </c>
      <c r="D1979" s="53">
        <v>45687</v>
      </c>
      <c r="F1979" s="7" t="s">
        <v>344</v>
      </c>
      <c r="G1979" s="1" t="s">
        <v>58</v>
      </c>
      <c r="H1979" s="1" t="s">
        <v>12</v>
      </c>
      <c r="I1979" s="351" t="s">
        <v>111</v>
      </c>
      <c r="J1979" s="162">
        <v>1</v>
      </c>
      <c r="K1979" s="1">
        <v>16</v>
      </c>
      <c r="L1979" s="1" t="s">
        <v>22</v>
      </c>
      <c r="M1979" s="1" t="s">
        <v>60</v>
      </c>
      <c r="N1979" s="1" t="s">
        <v>170</v>
      </c>
      <c r="O1979" s="238" t="s">
        <v>1323</v>
      </c>
      <c r="P1979" s="1" t="s">
        <v>69</v>
      </c>
      <c r="Q1979" s="1" t="s">
        <v>1008</v>
      </c>
      <c r="R1979" s="24" t="s">
        <v>2275</v>
      </c>
      <c r="S1979" s="45">
        <v>29708</v>
      </c>
      <c r="V1979" s="165" t="str">
        <f>IFERROR(IF(U1979-T1979 &lt;= 0, "", U1979-T1979), "")</f>
        <v/>
      </c>
      <c r="W1979" s="162" t="s">
        <v>333</v>
      </c>
      <c r="X1979" s="1" t="s">
        <v>168</v>
      </c>
      <c r="Y1979" s="162">
        <v>19093</v>
      </c>
      <c r="Z1979" s="269">
        <v>500.7</v>
      </c>
      <c r="AA1979" s="169">
        <f>Tabela13[[#This Row],[VALOR/UN]]*Tabela13[[#This Row],[QUAN]]</f>
        <v>500.7</v>
      </c>
      <c r="AB1979" s="251" t="str">
        <f>IFERROR(Tabela13[[#This Row],[TOTAL]]/Tabela13[[#This Row],[Km Rodado]],"")</f>
        <v/>
      </c>
    </row>
    <row r="1980" spans="1:28" hidden="1">
      <c r="A1980" s="30">
        <v>2616</v>
      </c>
      <c r="B1980" s="30" t="s">
        <v>1869</v>
      </c>
      <c r="C1980" s="30" t="s">
        <v>1227</v>
      </c>
      <c r="D1980" s="53">
        <v>45687</v>
      </c>
      <c r="F1980" s="7" t="s">
        <v>344</v>
      </c>
      <c r="G1980" s="1" t="s">
        <v>58</v>
      </c>
      <c r="H1980" s="1" t="s">
        <v>12</v>
      </c>
      <c r="I1980" s="351" t="s">
        <v>111</v>
      </c>
      <c r="J1980" s="162">
        <v>1</v>
      </c>
      <c r="K1980" s="1">
        <v>16</v>
      </c>
      <c r="L1980" s="1" t="s">
        <v>22</v>
      </c>
      <c r="M1980" s="1" t="s">
        <v>60</v>
      </c>
      <c r="N1980" s="1" t="s">
        <v>170</v>
      </c>
      <c r="O1980" s="238" t="s">
        <v>1323</v>
      </c>
      <c r="P1980" s="1" t="s">
        <v>69</v>
      </c>
      <c r="Q1980" s="1" t="s">
        <v>1008</v>
      </c>
      <c r="R1980" s="24" t="s">
        <v>2275</v>
      </c>
      <c r="S1980" s="45">
        <v>29708</v>
      </c>
      <c r="V1980" s="165" t="str">
        <f>IFERROR(IF(U1980-T1980 &lt;= 0, "", U1980-T1980), "")</f>
        <v/>
      </c>
      <c r="W1980" s="162" t="s">
        <v>333</v>
      </c>
      <c r="X1980" s="1" t="s">
        <v>168</v>
      </c>
      <c r="Y1980" s="162">
        <v>19093</v>
      </c>
      <c r="Z1980" s="269">
        <v>500.7</v>
      </c>
      <c r="AA1980" s="169">
        <f>Tabela13[[#This Row],[VALOR/UN]]*Tabela13[[#This Row],[QUAN]]</f>
        <v>500.7</v>
      </c>
      <c r="AB1980" s="251" t="str">
        <f>IFERROR(Tabela13[[#This Row],[TOTAL]]/Tabela13[[#This Row],[Km Rodado]],"")</f>
        <v/>
      </c>
    </row>
    <row r="1981" spans="1:28" hidden="1">
      <c r="A1981" s="30">
        <v>2614</v>
      </c>
      <c r="B1981" s="30" t="s">
        <v>2002</v>
      </c>
      <c r="C1981" s="30" t="s">
        <v>1227</v>
      </c>
      <c r="D1981" s="53">
        <v>45687</v>
      </c>
      <c r="F1981" s="7" t="s">
        <v>344</v>
      </c>
      <c r="G1981" s="1" t="s">
        <v>58</v>
      </c>
      <c r="H1981" s="1" t="s">
        <v>12</v>
      </c>
      <c r="I1981" s="351" t="s">
        <v>165</v>
      </c>
      <c r="J1981" s="162">
        <v>1</v>
      </c>
      <c r="K1981" s="1">
        <v>16</v>
      </c>
      <c r="L1981" s="1" t="s">
        <v>24</v>
      </c>
      <c r="M1981" s="1" t="s">
        <v>60</v>
      </c>
      <c r="N1981" s="1" t="s">
        <v>170</v>
      </c>
      <c r="O1981" s="238" t="s">
        <v>1323</v>
      </c>
      <c r="P1981" s="1" t="s">
        <v>69</v>
      </c>
      <c r="Q1981" s="1" t="s">
        <v>1008</v>
      </c>
      <c r="R1981" s="24" t="s">
        <v>1603</v>
      </c>
      <c r="S1981" s="45">
        <v>52731</v>
      </c>
      <c r="V1981" s="165" t="str">
        <f>IFERROR(IF(U1981-T1981 &lt;= 0, "", U1981-T1981), "")</f>
        <v/>
      </c>
      <c r="W1981" s="162" t="s">
        <v>333</v>
      </c>
      <c r="X1981" s="1" t="s">
        <v>168</v>
      </c>
      <c r="Y1981" s="162">
        <v>19093</v>
      </c>
      <c r="Z1981" s="269">
        <v>500.7</v>
      </c>
      <c r="AA1981" s="169">
        <f>Tabela13[[#This Row],[VALOR/UN]]*Tabela13[[#This Row],[QUAN]]</f>
        <v>500.7</v>
      </c>
      <c r="AB1981" s="251" t="str">
        <f>IFERROR(Tabela13[[#This Row],[TOTAL]]/Tabela13[[#This Row],[Km Rodado]],"")</f>
        <v/>
      </c>
    </row>
    <row r="1982" spans="1:28" hidden="1">
      <c r="A1982" s="30">
        <v>2619</v>
      </c>
      <c r="B1982" s="30" t="s">
        <v>1869</v>
      </c>
      <c r="C1982" s="30" t="s">
        <v>1227</v>
      </c>
      <c r="D1982" s="53">
        <v>45687</v>
      </c>
      <c r="F1982" s="7" t="s">
        <v>344</v>
      </c>
      <c r="G1982" s="1" t="s">
        <v>58</v>
      </c>
      <c r="H1982" s="1" t="s">
        <v>12</v>
      </c>
      <c r="I1982" s="351" t="s">
        <v>165</v>
      </c>
      <c r="J1982" s="162">
        <v>1</v>
      </c>
      <c r="K1982" s="1">
        <v>16</v>
      </c>
      <c r="L1982" s="1" t="s">
        <v>24</v>
      </c>
      <c r="M1982" s="1" t="s">
        <v>60</v>
      </c>
      <c r="N1982" s="1" t="s">
        <v>170</v>
      </c>
      <c r="O1982" s="238" t="s">
        <v>1323</v>
      </c>
      <c r="P1982" s="1" t="s">
        <v>69</v>
      </c>
      <c r="Q1982" s="1" t="s">
        <v>1008</v>
      </c>
      <c r="R1982" s="24" t="s">
        <v>1603</v>
      </c>
      <c r="S1982" s="45">
        <v>52731</v>
      </c>
      <c r="V1982" s="165" t="str">
        <f>IFERROR(IF(U1982-T1982 &lt;= 0, "", U1982-T1982), "")</f>
        <v/>
      </c>
      <c r="W1982" s="162" t="s">
        <v>333</v>
      </c>
      <c r="X1982" s="1" t="s">
        <v>168</v>
      </c>
      <c r="Y1982" s="162">
        <v>19093</v>
      </c>
      <c r="Z1982" s="269">
        <v>500.7</v>
      </c>
      <c r="AA1982" s="169">
        <f>Tabela13[[#This Row],[VALOR/UN]]*Tabela13[[#This Row],[QUAN]]</f>
        <v>500.7</v>
      </c>
      <c r="AB1982" s="251" t="str">
        <f>IFERROR(Tabela13[[#This Row],[TOTAL]]/Tabela13[[#This Row],[Km Rodado]],"")</f>
        <v/>
      </c>
    </row>
    <row r="1983" spans="1:28" hidden="1">
      <c r="A1983" s="30">
        <v>2620</v>
      </c>
      <c r="B1983" s="30" t="s">
        <v>1869</v>
      </c>
      <c r="C1983" s="30" t="s">
        <v>1227</v>
      </c>
      <c r="D1983" s="53">
        <v>45687</v>
      </c>
      <c r="F1983" s="7" t="s">
        <v>344</v>
      </c>
      <c r="G1983" s="1" t="s">
        <v>58</v>
      </c>
      <c r="H1983" s="1" t="s">
        <v>12</v>
      </c>
      <c r="I1983" s="351" t="s">
        <v>165</v>
      </c>
      <c r="J1983" s="162">
        <v>1</v>
      </c>
      <c r="K1983" s="1">
        <v>16</v>
      </c>
      <c r="L1983" s="1" t="s">
        <v>22</v>
      </c>
      <c r="M1983" s="1" t="s">
        <v>60</v>
      </c>
      <c r="N1983" s="1" t="s">
        <v>170</v>
      </c>
      <c r="O1983" s="238" t="s">
        <v>1323</v>
      </c>
      <c r="P1983" s="1" t="s">
        <v>69</v>
      </c>
      <c r="Q1983" s="1" t="s">
        <v>1008</v>
      </c>
      <c r="R1983" s="24" t="s">
        <v>1603</v>
      </c>
      <c r="S1983" s="45">
        <v>52731</v>
      </c>
      <c r="V1983" s="165" t="str">
        <f>IFERROR(IF(U1983-T1983 &lt;= 0, "", U1983-T1983), "")</f>
        <v/>
      </c>
      <c r="W1983" s="162" t="s">
        <v>333</v>
      </c>
      <c r="X1983" s="1" t="s">
        <v>168</v>
      </c>
      <c r="Y1983" s="162">
        <v>19093</v>
      </c>
      <c r="Z1983" s="269">
        <v>500.7</v>
      </c>
      <c r="AA1983" s="169">
        <f>Tabela13[[#This Row],[VALOR/UN]]*Tabela13[[#This Row],[QUAN]]</f>
        <v>500.7</v>
      </c>
      <c r="AB1983" s="251" t="str">
        <f>IFERROR(Tabela13[[#This Row],[TOTAL]]/Tabela13[[#This Row],[Km Rodado]],"")</f>
        <v/>
      </c>
    </row>
    <row r="1984" spans="1:28" hidden="1">
      <c r="A1984" s="30">
        <v>2621</v>
      </c>
      <c r="B1984" s="30" t="s">
        <v>2002</v>
      </c>
      <c r="C1984" s="30" t="s">
        <v>1227</v>
      </c>
      <c r="D1984" s="53">
        <v>45687</v>
      </c>
      <c r="F1984" s="7" t="s">
        <v>344</v>
      </c>
      <c r="G1984" s="1" t="s">
        <v>58</v>
      </c>
      <c r="H1984" s="1" t="s">
        <v>12</v>
      </c>
      <c r="I1984" s="351" t="s">
        <v>165</v>
      </c>
      <c r="J1984" s="162">
        <v>1</v>
      </c>
      <c r="K1984" s="1">
        <v>16</v>
      </c>
      <c r="L1984" s="1" t="s">
        <v>22</v>
      </c>
      <c r="M1984" s="1" t="s">
        <v>60</v>
      </c>
      <c r="N1984" s="1" t="s">
        <v>170</v>
      </c>
      <c r="O1984" s="238" t="s">
        <v>1323</v>
      </c>
      <c r="P1984" s="1" t="s">
        <v>69</v>
      </c>
      <c r="Q1984" s="1" t="s">
        <v>1008</v>
      </c>
      <c r="R1984" s="24" t="s">
        <v>1603</v>
      </c>
      <c r="S1984" s="45">
        <v>52731</v>
      </c>
      <c r="V1984" s="165" t="str">
        <f>IFERROR(IF(U1984-T1984 &lt;= 0, "", U1984-T1984), "")</f>
        <v/>
      </c>
      <c r="W1984" s="162" t="s">
        <v>333</v>
      </c>
      <c r="X1984" s="1" t="s">
        <v>168</v>
      </c>
      <c r="Y1984" s="162">
        <v>19093</v>
      </c>
      <c r="Z1984" s="269">
        <v>500.7</v>
      </c>
      <c r="AA1984" s="169">
        <f>Tabela13[[#This Row],[VALOR/UN]]*Tabela13[[#This Row],[QUAN]]</f>
        <v>500.7</v>
      </c>
      <c r="AB1984" s="251" t="str">
        <f>IFERROR(Tabela13[[#This Row],[TOTAL]]/Tabela13[[#This Row],[Km Rodado]],"")</f>
        <v/>
      </c>
    </row>
    <row r="1985" spans="1:28">
      <c r="A1985" s="30"/>
      <c r="B1985" s="30"/>
      <c r="C1985" s="30" t="s">
        <v>1227</v>
      </c>
      <c r="D1985" s="53">
        <v>45687</v>
      </c>
      <c r="F1985" s="7" t="s">
        <v>344</v>
      </c>
      <c r="G1985" s="1" t="s">
        <v>58</v>
      </c>
      <c r="H1985" s="1" t="s">
        <v>1268</v>
      </c>
      <c r="I1985" s="351" t="s">
        <v>80</v>
      </c>
      <c r="J1985" s="162">
        <v>1</v>
      </c>
      <c r="K1985" s="1">
        <v>15</v>
      </c>
      <c r="L1985" s="1" t="s">
        <v>22</v>
      </c>
      <c r="M1985" s="1" t="s">
        <v>623</v>
      </c>
      <c r="N1985" s="1" t="s">
        <v>153</v>
      </c>
      <c r="O1985" s="1" t="s">
        <v>474</v>
      </c>
      <c r="P1985" s="1" t="s">
        <v>69</v>
      </c>
      <c r="Q1985" s="1" t="s">
        <v>102</v>
      </c>
      <c r="R1985" s="24" t="s">
        <v>2276</v>
      </c>
      <c r="S1985" s="45">
        <v>83218</v>
      </c>
      <c r="V1985" s="165" t="str">
        <f>IFERROR(IF(U1985-T1985 &lt;= 0, "", U1985-T1985), "")</f>
        <v/>
      </c>
      <c r="W1985" s="162" t="s">
        <v>333</v>
      </c>
      <c r="X1985" s="1" t="s">
        <v>155</v>
      </c>
      <c r="Y1985" s="162" t="s">
        <v>2277</v>
      </c>
      <c r="Z1985" s="269">
        <v>324.54000000000002</v>
      </c>
      <c r="AA1985" s="169">
        <f>Tabela13[[#This Row],[VALOR/UN]]*Tabela13[[#This Row],[QUAN]]</f>
        <v>324.54000000000002</v>
      </c>
      <c r="AB1985" s="251" t="str">
        <f>IFERROR(Tabela13[[#This Row],[TOTAL]]/Tabela13[[#This Row],[Km Rodado]],"")</f>
        <v/>
      </c>
    </row>
    <row r="1986" spans="1:28">
      <c r="A1986" s="30"/>
      <c r="B1986" s="30"/>
      <c r="C1986" s="30" t="s">
        <v>1227</v>
      </c>
      <c r="D1986" s="53">
        <v>45687</v>
      </c>
      <c r="F1986" s="7" t="s">
        <v>344</v>
      </c>
      <c r="G1986" s="1" t="s">
        <v>58</v>
      </c>
      <c r="H1986" s="1" t="s">
        <v>1268</v>
      </c>
      <c r="I1986" s="351" t="s">
        <v>80</v>
      </c>
      <c r="J1986" s="162">
        <v>1</v>
      </c>
      <c r="K1986" s="1">
        <v>15</v>
      </c>
      <c r="L1986" s="1" t="s">
        <v>22</v>
      </c>
      <c r="M1986" s="1" t="s">
        <v>623</v>
      </c>
      <c r="N1986" s="1" t="s">
        <v>153</v>
      </c>
      <c r="O1986" s="1" t="s">
        <v>474</v>
      </c>
      <c r="P1986" s="1" t="s">
        <v>69</v>
      </c>
      <c r="Q1986" s="1" t="s">
        <v>102</v>
      </c>
      <c r="R1986" s="24" t="s">
        <v>2276</v>
      </c>
      <c r="S1986" s="45">
        <v>83218</v>
      </c>
      <c r="V1986" s="165" t="str">
        <f>IFERROR(IF(U1986-T1986 &lt;= 0, "", U1986-T1986), "")</f>
        <v/>
      </c>
      <c r="W1986" s="162" t="s">
        <v>333</v>
      </c>
      <c r="X1986" s="1" t="s">
        <v>155</v>
      </c>
      <c r="Y1986" s="162" t="s">
        <v>2277</v>
      </c>
      <c r="Z1986" s="269">
        <v>324.54000000000002</v>
      </c>
      <c r="AA1986" s="169">
        <f>Tabela13[[#This Row],[VALOR/UN]]*Tabela13[[#This Row],[QUAN]]</f>
        <v>324.54000000000002</v>
      </c>
      <c r="AB1986" s="251" t="str">
        <f>IFERROR(Tabela13[[#This Row],[TOTAL]]/Tabela13[[#This Row],[Km Rodado]],"")</f>
        <v/>
      </c>
    </row>
    <row r="1987" spans="1:28">
      <c r="A1987" s="30"/>
      <c r="B1987" s="30"/>
      <c r="C1987" s="30" t="s">
        <v>1227</v>
      </c>
      <c r="D1987" s="53">
        <v>45687</v>
      </c>
      <c r="F1987" s="7" t="s">
        <v>344</v>
      </c>
      <c r="G1987" s="1" t="s">
        <v>58</v>
      </c>
      <c r="H1987" s="1" t="s">
        <v>1268</v>
      </c>
      <c r="I1987" s="351" t="s">
        <v>80</v>
      </c>
      <c r="J1987" s="162">
        <v>1</v>
      </c>
      <c r="K1987" s="1">
        <v>15</v>
      </c>
      <c r="L1987" s="1" t="s">
        <v>24</v>
      </c>
      <c r="M1987" s="1" t="s">
        <v>623</v>
      </c>
      <c r="N1987" s="1" t="s">
        <v>153</v>
      </c>
      <c r="O1987" s="1" t="s">
        <v>474</v>
      </c>
      <c r="P1987" s="1" t="s">
        <v>69</v>
      </c>
      <c r="Q1987" s="1" t="s">
        <v>102</v>
      </c>
      <c r="R1987" s="24" t="s">
        <v>2276</v>
      </c>
      <c r="S1987" s="45">
        <v>83218</v>
      </c>
      <c r="V1987" s="165" t="str">
        <f>IFERROR(IF(U1987-T1987 &lt;= 0, "", U1987-T1987), "")</f>
        <v/>
      </c>
      <c r="W1987" s="162" t="s">
        <v>333</v>
      </c>
      <c r="X1987" s="1" t="s">
        <v>155</v>
      </c>
      <c r="Y1987" s="162" t="s">
        <v>2277</v>
      </c>
      <c r="Z1987" s="269">
        <v>324.54000000000002</v>
      </c>
      <c r="AA1987" s="169">
        <f>Tabela13[[#This Row],[VALOR/UN]]*Tabela13[[#This Row],[QUAN]]</f>
        <v>324.54000000000002</v>
      </c>
      <c r="AB1987" s="251" t="str">
        <f>IFERROR(Tabela13[[#This Row],[TOTAL]]/Tabela13[[#This Row],[Km Rodado]],"")</f>
        <v/>
      </c>
    </row>
    <row r="1988" spans="1:28">
      <c r="A1988" s="30"/>
      <c r="B1988" s="30"/>
      <c r="C1988" s="30" t="s">
        <v>1227</v>
      </c>
      <c r="D1988" s="53">
        <v>45687</v>
      </c>
      <c r="F1988" s="7" t="s">
        <v>344</v>
      </c>
      <c r="G1988" s="1" t="s">
        <v>58</v>
      </c>
      <c r="H1988" s="1" t="s">
        <v>1268</v>
      </c>
      <c r="I1988" s="351" t="s">
        <v>80</v>
      </c>
      <c r="J1988" s="162">
        <v>1</v>
      </c>
      <c r="K1988" s="1">
        <v>15</v>
      </c>
      <c r="L1988" s="1" t="s">
        <v>24</v>
      </c>
      <c r="M1988" s="1" t="s">
        <v>623</v>
      </c>
      <c r="N1988" s="1" t="s">
        <v>153</v>
      </c>
      <c r="O1988" s="1" t="s">
        <v>474</v>
      </c>
      <c r="P1988" s="1" t="s">
        <v>69</v>
      </c>
      <c r="Q1988" s="1" t="s">
        <v>102</v>
      </c>
      <c r="R1988" s="24" t="s">
        <v>2276</v>
      </c>
      <c r="S1988" s="45">
        <v>83218</v>
      </c>
      <c r="V1988" s="165" t="str">
        <f>IFERROR(IF(U1988-T1988 &lt;= 0, "", U1988-T1988), "")</f>
        <v/>
      </c>
      <c r="W1988" s="162" t="s">
        <v>333</v>
      </c>
      <c r="X1988" s="1" t="s">
        <v>155</v>
      </c>
      <c r="Y1988" s="162" t="s">
        <v>2277</v>
      </c>
      <c r="Z1988" s="269">
        <v>324.54000000000002</v>
      </c>
      <c r="AA1988" s="169">
        <f>Tabela13[[#This Row],[VALOR/UN]]*Tabela13[[#This Row],[QUAN]]</f>
        <v>324.54000000000002</v>
      </c>
      <c r="AB1988" s="251" t="str">
        <f>IFERROR(Tabela13[[#This Row],[TOTAL]]/Tabela13[[#This Row],[Km Rodado]],"")</f>
        <v/>
      </c>
    </row>
    <row r="1989" spans="1:28" hidden="1">
      <c r="A1989" s="30">
        <v>2622</v>
      </c>
      <c r="B1989" s="30" t="s">
        <v>1869</v>
      </c>
      <c r="C1989" s="30" t="s">
        <v>1227</v>
      </c>
      <c r="D1989" s="53">
        <v>45691</v>
      </c>
      <c r="F1989" s="7" t="s">
        <v>471</v>
      </c>
      <c r="G1989" s="1" t="s">
        <v>58</v>
      </c>
      <c r="H1989" s="1" t="s">
        <v>1268</v>
      </c>
      <c r="I1989" s="351" t="s">
        <v>80</v>
      </c>
      <c r="J1989" s="162">
        <v>1</v>
      </c>
      <c r="K1989" s="1">
        <v>16</v>
      </c>
      <c r="L1989" s="1" t="s">
        <v>22</v>
      </c>
      <c r="M1989" s="1" t="s">
        <v>60</v>
      </c>
      <c r="N1989" s="1" t="s">
        <v>170</v>
      </c>
      <c r="O1989" s="238" t="s">
        <v>1323</v>
      </c>
      <c r="P1989" s="1" t="s">
        <v>69</v>
      </c>
      <c r="Q1989" s="1" t="s">
        <v>1008</v>
      </c>
      <c r="R1989" s="24" t="s">
        <v>183</v>
      </c>
      <c r="V1989" s="165" t="str">
        <f>IFERROR(IF(U1989-T1989 &lt;= 0, "", U1989-T1989), "")</f>
        <v/>
      </c>
      <c r="W1989" s="162" t="s">
        <v>333</v>
      </c>
      <c r="X1989" s="1" t="s">
        <v>168</v>
      </c>
      <c r="Y1989" s="162">
        <v>19093</v>
      </c>
      <c r="Z1989" s="269">
        <v>500.7</v>
      </c>
      <c r="AA1989" s="169">
        <f>Tabela13[[#This Row],[VALOR/UN]]*Tabela13[[#This Row],[QUAN]]</f>
        <v>500.7</v>
      </c>
      <c r="AB1989" s="251" t="str">
        <f>IFERROR(Tabela13[[#This Row],[TOTAL]]/Tabela13[[#This Row],[Km Rodado]],"")</f>
        <v/>
      </c>
    </row>
    <row r="1990" spans="1:28" hidden="1">
      <c r="A1990" s="30">
        <v>2623</v>
      </c>
      <c r="B1990" s="30" t="s">
        <v>1869</v>
      </c>
      <c r="C1990" s="30" t="s">
        <v>1227</v>
      </c>
      <c r="D1990" s="53">
        <v>45691</v>
      </c>
      <c r="F1990" s="7" t="s">
        <v>471</v>
      </c>
      <c r="G1990" s="1" t="s">
        <v>58</v>
      </c>
      <c r="H1990" s="1" t="s">
        <v>1268</v>
      </c>
      <c r="I1990" s="351" t="s">
        <v>80</v>
      </c>
      <c r="J1990" s="162">
        <v>1</v>
      </c>
      <c r="K1990" s="1">
        <v>16</v>
      </c>
      <c r="L1990" s="1" t="s">
        <v>22</v>
      </c>
      <c r="M1990" s="1" t="s">
        <v>60</v>
      </c>
      <c r="N1990" s="1" t="s">
        <v>170</v>
      </c>
      <c r="O1990" s="238" t="s">
        <v>1323</v>
      </c>
      <c r="P1990" s="1" t="s">
        <v>69</v>
      </c>
      <c r="Q1990" s="1" t="s">
        <v>1008</v>
      </c>
      <c r="R1990" s="24" t="s">
        <v>183</v>
      </c>
      <c r="V1990" s="165" t="str">
        <f>IFERROR(IF(U1990-T1990 &lt;= 0, "", U1990-T1990), "")</f>
        <v/>
      </c>
      <c r="W1990" s="162" t="s">
        <v>333</v>
      </c>
      <c r="X1990" s="1" t="s">
        <v>168</v>
      </c>
      <c r="Y1990" s="162">
        <v>19093</v>
      </c>
      <c r="Z1990" s="269">
        <v>500.7</v>
      </c>
      <c r="AA1990" s="169">
        <f>Tabela13[[#This Row],[VALOR/UN]]*Tabela13[[#This Row],[QUAN]]</f>
        <v>500.7</v>
      </c>
      <c r="AB1990" s="251" t="str">
        <f>IFERROR(Tabela13[[#This Row],[TOTAL]]/Tabela13[[#This Row],[Km Rodado]],"")</f>
        <v/>
      </c>
    </row>
    <row r="1991" spans="1:28" hidden="1">
      <c r="A1991" s="30">
        <v>2634</v>
      </c>
      <c r="B1991" s="30" t="s">
        <v>1316</v>
      </c>
      <c r="C1991" s="30" t="s">
        <v>1227</v>
      </c>
      <c r="D1991" s="53">
        <v>45691</v>
      </c>
      <c r="F1991" s="7" t="s">
        <v>471</v>
      </c>
      <c r="G1991" s="1" t="s">
        <v>58</v>
      </c>
      <c r="H1991" s="1" t="s">
        <v>1268</v>
      </c>
      <c r="I1991" s="351" t="s">
        <v>80</v>
      </c>
      <c r="J1991" s="162">
        <v>1</v>
      </c>
      <c r="K1991" s="1">
        <v>14</v>
      </c>
      <c r="L1991" s="1" t="s">
        <v>22</v>
      </c>
      <c r="M1991" s="1" t="s">
        <v>458</v>
      </c>
      <c r="N1991" s="1" t="s">
        <v>1047</v>
      </c>
      <c r="O1991" s="1" t="s">
        <v>1048</v>
      </c>
      <c r="P1991" s="1" t="s">
        <v>69</v>
      </c>
      <c r="Q1991" s="1" t="s">
        <v>160</v>
      </c>
      <c r="R1991" s="24" t="s">
        <v>459</v>
      </c>
      <c r="V1991" s="165" t="str">
        <f>IFERROR(IF(U1991-T1991 &lt;= 0, "", U1991-T1991), "")</f>
        <v/>
      </c>
      <c r="W1991" s="162" t="s">
        <v>333</v>
      </c>
      <c r="X1991" s="1" t="s">
        <v>155</v>
      </c>
      <c r="Y1991" s="162">
        <v>3334</v>
      </c>
      <c r="Z1991" s="269">
        <v>275</v>
      </c>
      <c r="AA1991" s="169">
        <f>Tabela13[[#This Row],[VALOR/UN]]*Tabela13[[#This Row],[QUAN]]</f>
        <v>275</v>
      </c>
      <c r="AB1991" s="251" t="str">
        <f>IFERROR(Tabela13[[#This Row],[TOTAL]]/Tabela13[[#This Row],[Km Rodado]],"")</f>
        <v/>
      </c>
    </row>
    <row r="1992" spans="1:28" hidden="1">
      <c r="A1992" s="30">
        <v>2635</v>
      </c>
      <c r="B1992" s="30" t="s">
        <v>1316</v>
      </c>
      <c r="C1992" s="30" t="s">
        <v>1227</v>
      </c>
      <c r="D1992" s="53">
        <v>45691</v>
      </c>
      <c r="F1992" s="7" t="s">
        <v>471</v>
      </c>
      <c r="G1992" s="1" t="s">
        <v>58</v>
      </c>
      <c r="H1992" s="1" t="s">
        <v>1268</v>
      </c>
      <c r="I1992" s="351" t="s">
        <v>80</v>
      </c>
      <c r="J1992" s="162">
        <v>1</v>
      </c>
      <c r="K1992" s="1">
        <v>14</v>
      </c>
      <c r="L1992" s="1" t="s">
        <v>22</v>
      </c>
      <c r="M1992" s="1" t="s">
        <v>458</v>
      </c>
      <c r="N1992" s="1" t="s">
        <v>1047</v>
      </c>
      <c r="O1992" s="1" t="s">
        <v>1048</v>
      </c>
      <c r="P1992" s="1" t="s">
        <v>69</v>
      </c>
      <c r="Q1992" s="1" t="s">
        <v>160</v>
      </c>
      <c r="R1992" s="24" t="s">
        <v>459</v>
      </c>
      <c r="V1992" s="165" t="str">
        <f>IFERROR(IF(U1992-T1992 &lt;= 0, "", U1992-T1992), "")</f>
        <v/>
      </c>
      <c r="W1992" s="162" t="s">
        <v>333</v>
      </c>
      <c r="X1992" s="1" t="s">
        <v>155</v>
      </c>
      <c r="Y1992" s="162">
        <v>3334</v>
      </c>
      <c r="Z1992" s="269">
        <v>275</v>
      </c>
      <c r="AA1992" s="169">
        <f>Tabela13[[#This Row],[VALOR/UN]]*Tabela13[[#This Row],[QUAN]]</f>
        <v>275</v>
      </c>
      <c r="AB1992" s="251" t="str">
        <f>IFERROR(Tabela13[[#This Row],[TOTAL]]/Tabela13[[#This Row],[Km Rodado]],"")</f>
        <v/>
      </c>
    </row>
    <row r="1993" spans="1:28" hidden="1">
      <c r="A1993" s="30">
        <v>2624</v>
      </c>
      <c r="B1993" s="30" t="s">
        <v>2002</v>
      </c>
      <c r="C1993" s="30" t="s">
        <v>1227</v>
      </c>
      <c r="D1993" s="53">
        <v>45692</v>
      </c>
      <c r="F1993" s="7" t="s">
        <v>471</v>
      </c>
      <c r="G1993" s="1" t="s">
        <v>58</v>
      </c>
      <c r="H1993" s="1" t="s">
        <v>1268</v>
      </c>
      <c r="I1993" s="351" t="s">
        <v>80</v>
      </c>
      <c r="J1993" s="162">
        <v>1</v>
      </c>
      <c r="K1993" s="1">
        <v>16</v>
      </c>
      <c r="L1993" s="1" t="s">
        <v>22</v>
      </c>
      <c r="M1993" s="1" t="s">
        <v>60</v>
      </c>
      <c r="N1993" s="1" t="s">
        <v>170</v>
      </c>
      <c r="O1993" s="238" t="s">
        <v>1323</v>
      </c>
      <c r="P1993" s="1" t="s">
        <v>69</v>
      </c>
      <c r="Q1993" s="1" t="s">
        <v>1008</v>
      </c>
      <c r="R1993" s="24" t="s">
        <v>1685</v>
      </c>
      <c r="S1993" s="45">
        <v>100386</v>
      </c>
      <c r="V1993" s="165" t="str">
        <f>IFERROR(IF(U1993-T1993 &lt;= 0, "", U1993-T1993), "")</f>
        <v/>
      </c>
      <c r="W1993" s="162" t="s">
        <v>333</v>
      </c>
      <c r="X1993" s="1" t="s">
        <v>168</v>
      </c>
      <c r="Y1993" s="162">
        <v>19093</v>
      </c>
      <c r="Z1993" s="269">
        <v>500.7</v>
      </c>
      <c r="AA1993" s="169">
        <f>Tabela13[[#This Row],[VALOR/UN]]*Tabela13[[#This Row],[QUAN]]</f>
        <v>500.7</v>
      </c>
      <c r="AB1993" s="251" t="str">
        <f>IFERROR(Tabela13[[#This Row],[TOTAL]]/Tabela13[[#This Row],[Km Rodado]],"")</f>
        <v/>
      </c>
    </row>
    <row r="1994" spans="1:28" hidden="1">
      <c r="A1994" s="30">
        <v>2626</v>
      </c>
      <c r="B1994" s="30" t="s">
        <v>1942</v>
      </c>
      <c r="C1994" s="30" t="s">
        <v>1227</v>
      </c>
      <c r="D1994" s="53">
        <v>45692</v>
      </c>
      <c r="F1994" s="7" t="s">
        <v>471</v>
      </c>
      <c r="G1994" s="1" t="s">
        <v>58</v>
      </c>
      <c r="H1994" s="1" t="s">
        <v>1268</v>
      </c>
      <c r="I1994" s="351" t="s">
        <v>80</v>
      </c>
      <c r="J1994" s="162">
        <v>1</v>
      </c>
      <c r="K1994" s="1">
        <v>16</v>
      </c>
      <c r="L1994" s="1" t="s">
        <v>22</v>
      </c>
      <c r="M1994" s="1" t="s">
        <v>60</v>
      </c>
      <c r="N1994" s="1" t="s">
        <v>170</v>
      </c>
      <c r="O1994" s="238" t="s">
        <v>1323</v>
      </c>
      <c r="P1994" s="1" t="s">
        <v>69</v>
      </c>
      <c r="Q1994" s="1" t="s">
        <v>1008</v>
      </c>
      <c r="R1994" s="24" t="s">
        <v>1685</v>
      </c>
      <c r="S1994" s="45">
        <v>100386</v>
      </c>
      <c r="V1994" s="165" t="str">
        <f>IFERROR(IF(U1994-T1994 &lt;= 0, "", U1994-T1994), "")</f>
        <v/>
      </c>
      <c r="W1994" s="162" t="s">
        <v>333</v>
      </c>
      <c r="X1994" s="1" t="s">
        <v>168</v>
      </c>
      <c r="Y1994" s="162">
        <v>19093</v>
      </c>
      <c r="Z1994" s="269">
        <v>500.7</v>
      </c>
      <c r="AA1994" s="169">
        <f>Tabela13[[#This Row],[VALOR/UN]]*Tabela13[[#This Row],[QUAN]]</f>
        <v>500.7</v>
      </c>
      <c r="AB1994" s="251" t="str">
        <f>IFERROR(Tabela13[[#This Row],[TOTAL]]/Tabela13[[#This Row],[Km Rodado]],"")</f>
        <v/>
      </c>
    </row>
    <row r="1995" spans="1:28" hidden="1">
      <c r="A1995" s="30">
        <v>2638</v>
      </c>
      <c r="B1995" s="30" t="s">
        <v>1013</v>
      </c>
      <c r="C1995" s="30" t="s">
        <v>1227</v>
      </c>
      <c r="D1995" s="53">
        <v>45693</v>
      </c>
      <c r="F1995" s="7" t="s">
        <v>471</v>
      </c>
      <c r="G1995" s="1" t="s">
        <v>58</v>
      </c>
      <c r="H1995" s="1" t="s">
        <v>1268</v>
      </c>
      <c r="I1995" s="351" t="s">
        <v>80</v>
      </c>
      <c r="J1995" s="162">
        <v>1</v>
      </c>
      <c r="K1995" s="1" t="s">
        <v>39</v>
      </c>
      <c r="L1995" s="1" t="s">
        <v>594</v>
      </c>
      <c r="M1995" s="153" t="s">
        <v>595</v>
      </c>
      <c r="N1995" s="1" t="s">
        <v>684</v>
      </c>
      <c r="O1995" s="1" t="s">
        <v>1213</v>
      </c>
      <c r="P1995" s="1" t="s">
        <v>62</v>
      </c>
      <c r="Q1995" s="1" t="s">
        <v>657</v>
      </c>
      <c r="R1995" s="255" t="s">
        <v>2278</v>
      </c>
      <c r="S1995" s="45">
        <v>272243</v>
      </c>
      <c r="V1995" s="165" t="str">
        <f>IFERROR(IF(U1995-T1995 &lt;= 0, "", U1995-T1995), "")</f>
        <v/>
      </c>
      <c r="W1995" s="162" t="s">
        <v>333</v>
      </c>
      <c r="X1995" s="1" t="s">
        <v>2279</v>
      </c>
      <c r="Y1995" s="162">
        <v>8101</v>
      </c>
      <c r="Z1995" s="269">
        <v>550</v>
      </c>
      <c r="AA1995" s="169">
        <f>Tabela13[[#This Row],[VALOR/UN]]*Tabela13[[#This Row],[QUAN]]</f>
        <v>550</v>
      </c>
      <c r="AB1995" s="251" t="str">
        <f>IFERROR(Tabela13[[#This Row],[TOTAL]]/Tabela13[[#This Row],[Km Rodado]],"")</f>
        <v/>
      </c>
    </row>
    <row r="1996" spans="1:28" hidden="1">
      <c r="A1996" s="30">
        <v>2640</v>
      </c>
      <c r="B1996" s="30" t="s">
        <v>1013</v>
      </c>
      <c r="C1996" s="30" t="s">
        <v>1227</v>
      </c>
      <c r="D1996" s="53">
        <v>45693</v>
      </c>
      <c r="F1996" s="7" t="s">
        <v>471</v>
      </c>
      <c r="G1996" s="1" t="s">
        <v>58</v>
      </c>
      <c r="H1996" s="1" t="s">
        <v>1268</v>
      </c>
      <c r="I1996" s="351" t="s">
        <v>80</v>
      </c>
      <c r="J1996" s="162">
        <v>1</v>
      </c>
      <c r="K1996" s="1" t="s">
        <v>39</v>
      </c>
      <c r="L1996" s="1" t="s">
        <v>594</v>
      </c>
      <c r="M1996" s="153" t="s">
        <v>595</v>
      </c>
      <c r="N1996" s="1" t="s">
        <v>684</v>
      </c>
      <c r="O1996" s="1" t="s">
        <v>1213</v>
      </c>
      <c r="P1996" s="1" t="s">
        <v>62</v>
      </c>
      <c r="Q1996" s="1" t="s">
        <v>657</v>
      </c>
      <c r="R1996" s="255" t="s">
        <v>2278</v>
      </c>
      <c r="S1996" s="45">
        <v>272243</v>
      </c>
      <c r="V1996" s="165" t="str">
        <f>IFERROR(IF(U1996-T1996 &lt;= 0, "", U1996-T1996), "")</f>
        <v/>
      </c>
      <c r="W1996" s="162" t="s">
        <v>333</v>
      </c>
      <c r="X1996" s="1" t="s">
        <v>2279</v>
      </c>
      <c r="Y1996" s="162">
        <v>8101</v>
      </c>
      <c r="Z1996" s="269">
        <v>550</v>
      </c>
      <c r="AA1996" s="169">
        <f>Tabela13[[#This Row],[VALOR/UN]]*Tabela13[[#This Row],[QUAN]]</f>
        <v>550</v>
      </c>
      <c r="AB1996" s="251" t="str">
        <f>IFERROR(Tabela13[[#This Row],[TOTAL]]/Tabela13[[#This Row],[Km Rodado]],"")</f>
        <v/>
      </c>
    </row>
    <row r="1997" spans="1:28" hidden="1">
      <c r="A1997" s="30">
        <v>2637</v>
      </c>
      <c r="B1997" s="30" t="s">
        <v>2280</v>
      </c>
      <c r="C1997" s="30" t="s">
        <v>1227</v>
      </c>
      <c r="D1997" s="53">
        <v>45693</v>
      </c>
      <c r="F1997" s="7" t="s">
        <v>471</v>
      </c>
      <c r="G1997" s="1" t="s">
        <v>58</v>
      </c>
      <c r="H1997" s="1" t="s">
        <v>1268</v>
      </c>
      <c r="I1997" s="351" t="s">
        <v>80</v>
      </c>
      <c r="J1997" s="162">
        <v>1</v>
      </c>
      <c r="K1997" s="1" t="s">
        <v>39</v>
      </c>
      <c r="L1997" s="1" t="s">
        <v>594</v>
      </c>
      <c r="M1997" s="153" t="s">
        <v>595</v>
      </c>
      <c r="N1997" s="1" t="s">
        <v>684</v>
      </c>
      <c r="O1997" s="1" t="s">
        <v>1213</v>
      </c>
      <c r="P1997" s="1" t="s">
        <v>62</v>
      </c>
      <c r="Q1997" s="1" t="s">
        <v>657</v>
      </c>
      <c r="R1997" s="24" t="s">
        <v>2278</v>
      </c>
      <c r="S1997" s="45">
        <v>272243</v>
      </c>
      <c r="V1997" s="165" t="str">
        <f>IFERROR(IF(U1997-T1997 &lt;= 0, "", U1997-T1997), "")</f>
        <v/>
      </c>
      <c r="W1997" s="162" t="s">
        <v>333</v>
      </c>
      <c r="X1997" s="1" t="s">
        <v>2279</v>
      </c>
      <c r="Y1997" s="162">
        <v>8101</v>
      </c>
      <c r="Z1997" s="269">
        <v>550</v>
      </c>
      <c r="AA1997" s="169">
        <f>Tabela13[[#This Row],[VALOR/UN]]*Tabela13[[#This Row],[QUAN]]</f>
        <v>550</v>
      </c>
      <c r="AB1997" s="251" t="str">
        <f>IFERROR(Tabela13[[#This Row],[TOTAL]]/Tabela13[[#This Row],[Km Rodado]],"")</f>
        <v/>
      </c>
    </row>
    <row r="1998" spans="1:28" hidden="1">
      <c r="A1998" s="30">
        <v>257</v>
      </c>
      <c r="B1998" s="30" t="s">
        <v>944</v>
      </c>
      <c r="C1998" s="30" t="s">
        <v>1227</v>
      </c>
      <c r="D1998" s="53">
        <v>45693</v>
      </c>
      <c r="F1998" s="7" t="s">
        <v>471</v>
      </c>
      <c r="G1998" s="1" t="s">
        <v>58</v>
      </c>
      <c r="H1998" s="1" t="s">
        <v>1268</v>
      </c>
      <c r="I1998" s="351" t="s">
        <v>80</v>
      </c>
      <c r="J1998" s="162">
        <v>1</v>
      </c>
      <c r="K1998" s="1" t="s">
        <v>39</v>
      </c>
      <c r="L1998" s="1" t="s">
        <v>594</v>
      </c>
      <c r="M1998" s="153" t="s">
        <v>595</v>
      </c>
      <c r="N1998" s="1" t="s">
        <v>684</v>
      </c>
      <c r="O1998" s="1" t="s">
        <v>1213</v>
      </c>
      <c r="P1998" s="1" t="s">
        <v>62</v>
      </c>
      <c r="Q1998" s="1" t="s">
        <v>657</v>
      </c>
      <c r="R1998" s="24" t="s">
        <v>2278</v>
      </c>
      <c r="S1998" s="45">
        <v>272243</v>
      </c>
      <c r="V1998" s="165" t="str">
        <f>IFERROR(IF(U1998-T1998 &lt;= 0, "", U1998-T1998), "")</f>
        <v/>
      </c>
      <c r="W1998" s="162" t="s">
        <v>333</v>
      </c>
      <c r="X1998" s="1" t="s">
        <v>2279</v>
      </c>
      <c r="Y1998" s="162">
        <v>8101</v>
      </c>
      <c r="Z1998" s="269">
        <v>550</v>
      </c>
      <c r="AA1998" s="169">
        <f>Tabela13[[#This Row],[VALOR/UN]]*Tabela13[[#This Row],[QUAN]]</f>
        <v>550</v>
      </c>
      <c r="AB1998" s="251" t="str">
        <f>IFERROR(Tabela13[[#This Row],[TOTAL]]/Tabela13[[#This Row],[Km Rodado]],"")</f>
        <v/>
      </c>
    </row>
    <row r="1999" spans="1:28" hidden="1">
      <c r="A1999" s="30" t="s">
        <v>2281</v>
      </c>
      <c r="B1999" s="30" t="s">
        <v>1278</v>
      </c>
      <c r="C1999" s="30" t="s">
        <v>1227</v>
      </c>
      <c r="D1999" s="53">
        <v>45693</v>
      </c>
      <c r="F1999" s="7" t="s">
        <v>471</v>
      </c>
      <c r="G1999" s="1" t="s">
        <v>58</v>
      </c>
      <c r="H1999" s="1" t="s">
        <v>1268</v>
      </c>
      <c r="I1999" s="351" t="s">
        <v>80</v>
      </c>
      <c r="J1999" s="162">
        <v>1</v>
      </c>
      <c r="K1999" s="1" t="s">
        <v>39</v>
      </c>
      <c r="L1999" s="1" t="s">
        <v>594</v>
      </c>
      <c r="M1999" s="153" t="s">
        <v>595</v>
      </c>
      <c r="N1999" s="1" t="s">
        <v>684</v>
      </c>
      <c r="O1999" s="1" t="s">
        <v>1213</v>
      </c>
      <c r="P1999" s="1" t="s">
        <v>62</v>
      </c>
      <c r="Q1999" s="1" t="s">
        <v>657</v>
      </c>
      <c r="R1999" s="24" t="s">
        <v>2282</v>
      </c>
      <c r="S1999" s="45">
        <v>235364</v>
      </c>
      <c r="V1999" s="165" t="str">
        <f>IFERROR(IF(U1999-T1999 &lt;= 0, "", U1999-T1999), "")</f>
        <v/>
      </c>
      <c r="W1999" s="162" t="s">
        <v>333</v>
      </c>
      <c r="X1999" s="1" t="s">
        <v>58</v>
      </c>
      <c r="Y1999" s="258" t="s">
        <v>151</v>
      </c>
      <c r="Z1999" s="169">
        <v>0</v>
      </c>
      <c r="AA1999" s="169">
        <f>Tabela13[[#This Row],[VALOR/UN]]*Tabela13[[#This Row],[QUAN]]</f>
        <v>0</v>
      </c>
      <c r="AB1999" s="251" t="str">
        <f>IFERROR(Tabela13[[#This Row],[TOTAL]]/Tabela13[[#This Row],[Km Rodado]],"")</f>
        <v/>
      </c>
    </row>
    <row r="2000" spans="1:28" hidden="1">
      <c r="A2000" s="30" t="s">
        <v>2283</v>
      </c>
      <c r="B2000" s="30" t="s">
        <v>415</v>
      </c>
      <c r="C2000" s="30" t="s">
        <v>1227</v>
      </c>
      <c r="D2000" s="53">
        <v>45693</v>
      </c>
      <c r="F2000" s="7" t="s">
        <v>471</v>
      </c>
      <c r="G2000" s="1" t="s">
        <v>58</v>
      </c>
      <c r="H2000" s="1" t="s">
        <v>1268</v>
      </c>
      <c r="I2000" s="351" t="s">
        <v>80</v>
      </c>
      <c r="J2000" s="162">
        <v>1</v>
      </c>
      <c r="K2000" s="1" t="s">
        <v>39</v>
      </c>
      <c r="L2000" s="1" t="s">
        <v>594</v>
      </c>
      <c r="M2000" s="153" t="s">
        <v>595</v>
      </c>
      <c r="N2000" s="1" t="s">
        <v>684</v>
      </c>
      <c r="O2000" s="1" t="s">
        <v>1213</v>
      </c>
      <c r="P2000" s="1" t="s">
        <v>62</v>
      </c>
      <c r="Q2000" s="1" t="s">
        <v>657</v>
      </c>
      <c r="R2000" s="24" t="s">
        <v>2282</v>
      </c>
      <c r="S2000" s="45">
        <v>235364</v>
      </c>
      <c r="V2000" s="165" t="str">
        <f>IFERROR(IF(U2000-T2000 &lt;= 0, "", U2000-T2000), "")</f>
        <v/>
      </c>
      <c r="W2000" s="162" t="s">
        <v>333</v>
      </c>
      <c r="X2000" s="1" t="s">
        <v>58</v>
      </c>
      <c r="Y2000" s="258" t="s">
        <v>151</v>
      </c>
      <c r="Z2000" s="169">
        <v>0</v>
      </c>
      <c r="AA2000" s="169">
        <f>Tabela13[[#This Row],[VALOR/UN]]*Tabela13[[#This Row],[QUAN]]</f>
        <v>0</v>
      </c>
      <c r="AB2000" s="251" t="str">
        <f>IFERROR(Tabela13[[#This Row],[TOTAL]]/Tabela13[[#This Row],[Km Rodado]],"")</f>
        <v/>
      </c>
    </row>
    <row r="2001" spans="1:28" hidden="1">
      <c r="A2001" s="30" t="s">
        <v>596</v>
      </c>
      <c r="B2001" s="30" t="s">
        <v>1015</v>
      </c>
      <c r="C2001" s="30" t="s">
        <v>1227</v>
      </c>
      <c r="D2001" s="53">
        <v>45693</v>
      </c>
      <c r="F2001" s="7" t="s">
        <v>471</v>
      </c>
      <c r="G2001" s="1" t="s">
        <v>58</v>
      </c>
      <c r="H2001" s="1" t="s">
        <v>1268</v>
      </c>
      <c r="I2001" s="351" t="s">
        <v>80</v>
      </c>
      <c r="J2001" s="162">
        <v>1</v>
      </c>
      <c r="K2001" s="1" t="s">
        <v>39</v>
      </c>
      <c r="L2001" s="1" t="s">
        <v>594</v>
      </c>
      <c r="M2001" s="153" t="s">
        <v>595</v>
      </c>
      <c r="N2001" s="1" t="s">
        <v>684</v>
      </c>
      <c r="O2001" s="1" t="s">
        <v>1213</v>
      </c>
      <c r="P2001" s="1" t="s">
        <v>62</v>
      </c>
      <c r="Q2001" s="1" t="s">
        <v>657</v>
      </c>
      <c r="R2001" s="24" t="s">
        <v>2282</v>
      </c>
      <c r="S2001" s="45">
        <v>235364</v>
      </c>
      <c r="V2001" s="165" t="str">
        <f>IFERROR(IF(U2001-T2001 &lt;= 0, "", U2001-T2001), "")</f>
        <v/>
      </c>
      <c r="W2001" s="282" t="s">
        <v>333</v>
      </c>
      <c r="X2001" s="1" t="s">
        <v>58</v>
      </c>
      <c r="Y2001" s="258" t="s">
        <v>151</v>
      </c>
      <c r="Z2001" s="169">
        <v>0</v>
      </c>
      <c r="AA2001" s="169">
        <f>Tabela13[[#This Row],[VALOR/UN]]*Tabela13[[#This Row],[QUAN]]</f>
        <v>0</v>
      </c>
      <c r="AB2001" s="251" t="str">
        <f>IFERROR(Tabela13[[#This Row],[TOTAL]]/Tabela13[[#This Row],[Km Rodado]],"")</f>
        <v/>
      </c>
    </row>
    <row r="2002" spans="1:28" hidden="1">
      <c r="A2002" s="30" t="s">
        <v>2284</v>
      </c>
      <c r="B2002" s="30" t="s">
        <v>415</v>
      </c>
      <c r="C2002" s="30" t="s">
        <v>1227</v>
      </c>
      <c r="D2002" s="53">
        <v>45693</v>
      </c>
      <c r="F2002" s="7" t="s">
        <v>471</v>
      </c>
      <c r="G2002" s="1" t="s">
        <v>58</v>
      </c>
      <c r="H2002" s="1" t="s">
        <v>1268</v>
      </c>
      <c r="I2002" s="351" t="s">
        <v>80</v>
      </c>
      <c r="J2002" s="162">
        <v>1</v>
      </c>
      <c r="K2002" s="1" t="s">
        <v>39</v>
      </c>
      <c r="L2002" s="1" t="s">
        <v>594</v>
      </c>
      <c r="M2002" s="153" t="s">
        <v>595</v>
      </c>
      <c r="N2002" s="1" t="s">
        <v>684</v>
      </c>
      <c r="O2002" s="1" t="s">
        <v>1213</v>
      </c>
      <c r="P2002" s="1" t="s">
        <v>62</v>
      </c>
      <c r="Q2002" s="1" t="s">
        <v>657</v>
      </c>
      <c r="R2002" s="24" t="s">
        <v>2282</v>
      </c>
      <c r="S2002" s="45">
        <v>235364</v>
      </c>
      <c r="V2002" s="165" t="str">
        <f>IFERROR(IF(U2002-T2002 &lt;= 0, "", U2002-T2002), "")</f>
        <v/>
      </c>
      <c r="W2002" s="162" t="s">
        <v>333</v>
      </c>
      <c r="X2002" s="1" t="s">
        <v>58</v>
      </c>
      <c r="Y2002" s="258" t="s">
        <v>151</v>
      </c>
      <c r="Z2002" s="169">
        <v>0</v>
      </c>
      <c r="AA2002" s="169">
        <f>Tabela13[[#This Row],[VALOR/UN]]*Tabela13[[#This Row],[QUAN]]</f>
        <v>0</v>
      </c>
      <c r="AB2002" s="251" t="str">
        <f>IFERROR(Tabela13[[#This Row],[TOTAL]]/Tabela13[[#This Row],[Km Rodado]],"")</f>
        <v/>
      </c>
    </row>
    <row r="2003" spans="1:28" hidden="1">
      <c r="A2003" s="30">
        <v>2559</v>
      </c>
      <c r="B2003" s="30" t="s">
        <v>1226</v>
      </c>
      <c r="C2003" s="30" t="s">
        <v>1227</v>
      </c>
      <c r="D2003" s="53">
        <v>45693</v>
      </c>
      <c r="F2003" s="7" t="s">
        <v>471</v>
      </c>
      <c r="G2003" s="1" t="s">
        <v>58</v>
      </c>
      <c r="H2003" s="1" t="s">
        <v>1268</v>
      </c>
      <c r="I2003" s="351" t="s">
        <v>104</v>
      </c>
      <c r="J2003" s="162">
        <v>1</v>
      </c>
      <c r="K2003" s="1">
        <v>15</v>
      </c>
      <c r="L2003" s="1" t="s">
        <v>22</v>
      </c>
      <c r="M2003" s="1" t="s">
        <v>75</v>
      </c>
      <c r="N2003" s="1" t="s">
        <v>170</v>
      </c>
      <c r="O2003" s="1" t="s">
        <v>1244</v>
      </c>
      <c r="P2003" s="1" t="s">
        <v>69</v>
      </c>
      <c r="Q2003" s="1" t="s">
        <v>77</v>
      </c>
      <c r="R2003" s="24" t="s">
        <v>565</v>
      </c>
      <c r="S2003" s="45">
        <v>121060</v>
      </c>
      <c r="V2003" s="165" t="str">
        <f>IFERROR(IF(U2003-T2003 &lt;= 0, "", U2003-T2003), "")</f>
        <v/>
      </c>
      <c r="W2003" s="162" t="s">
        <v>333</v>
      </c>
      <c r="X2003" s="1" t="s">
        <v>168</v>
      </c>
      <c r="Y2003" s="162" t="s">
        <v>1246</v>
      </c>
      <c r="Z2003" s="269">
        <v>279.35000000000002</v>
      </c>
      <c r="AA2003" s="169">
        <f>Tabela13[[#This Row],[VALOR/UN]]*Tabela13[[#This Row],[QUAN]]</f>
        <v>279.35000000000002</v>
      </c>
      <c r="AB2003" s="251" t="str">
        <f>IFERROR(Tabela13[[#This Row],[TOTAL]]/Tabela13[[#This Row],[Km Rodado]],"")</f>
        <v/>
      </c>
    </row>
    <row r="2004" spans="1:28" hidden="1">
      <c r="A2004" s="30">
        <v>2558</v>
      </c>
      <c r="B2004" s="30" t="s">
        <v>1226</v>
      </c>
      <c r="C2004" s="30" t="s">
        <v>1227</v>
      </c>
      <c r="D2004" s="53">
        <v>45693</v>
      </c>
      <c r="F2004" s="7" t="s">
        <v>471</v>
      </c>
      <c r="G2004" s="1" t="s">
        <v>58</v>
      </c>
      <c r="H2004" s="1" t="s">
        <v>1268</v>
      </c>
      <c r="I2004" s="351" t="s">
        <v>104</v>
      </c>
      <c r="J2004" s="162">
        <v>1</v>
      </c>
      <c r="K2004" s="1">
        <v>15</v>
      </c>
      <c r="L2004" s="1" t="s">
        <v>22</v>
      </c>
      <c r="M2004" s="1" t="s">
        <v>75</v>
      </c>
      <c r="N2004" s="1" t="s">
        <v>170</v>
      </c>
      <c r="O2004" s="1" t="s">
        <v>1244</v>
      </c>
      <c r="P2004" s="1" t="s">
        <v>69</v>
      </c>
      <c r="Q2004" s="1" t="s">
        <v>77</v>
      </c>
      <c r="R2004" s="24" t="s">
        <v>565</v>
      </c>
      <c r="S2004" s="45">
        <v>121060</v>
      </c>
      <c r="V2004" s="165" t="str">
        <f>IFERROR(IF(U2004-T2004 &lt;= 0, "", U2004-T2004), "")</f>
        <v/>
      </c>
      <c r="W2004" s="162" t="s">
        <v>333</v>
      </c>
      <c r="X2004" s="1" t="s">
        <v>168</v>
      </c>
      <c r="Y2004" s="162" t="s">
        <v>1246</v>
      </c>
      <c r="Z2004" s="269">
        <v>279.35000000000002</v>
      </c>
      <c r="AA2004" s="169">
        <f>Tabela13[[#This Row],[VALOR/UN]]*Tabela13[[#This Row],[QUAN]]</f>
        <v>279.35000000000002</v>
      </c>
      <c r="AB2004" s="251" t="str">
        <f>IFERROR(Tabela13[[#This Row],[TOTAL]]/Tabela13[[#This Row],[Km Rodado]],"")</f>
        <v/>
      </c>
    </row>
    <row r="2005" spans="1:28" hidden="1">
      <c r="A2005" s="30">
        <v>2641</v>
      </c>
      <c r="B2005" s="30" t="s">
        <v>1369</v>
      </c>
      <c r="C2005" s="30" t="s">
        <v>1227</v>
      </c>
      <c r="D2005" s="53">
        <v>45694</v>
      </c>
      <c r="F2005" s="7" t="s">
        <v>471</v>
      </c>
      <c r="G2005" s="1" t="s">
        <v>58</v>
      </c>
      <c r="H2005" s="1" t="s">
        <v>1268</v>
      </c>
      <c r="I2005" s="351" t="s">
        <v>80</v>
      </c>
      <c r="J2005" s="162">
        <v>1</v>
      </c>
      <c r="K2005" s="1" t="s">
        <v>39</v>
      </c>
      <c r="L2005" s="1" t="s">
        <v>22</v>
      </c>
      <c r="M2005" s="153" t="s">
        <v>595</v>
      </c>
      <c r="N2005" s="1" t="s">
        <v>85</v>
      </c>
      <c r="O2005" s="238" t="s">
        <v>2151</v>
      </c>
      <c r="P2005" s="1" t="s">
        <v>69</v>
      </c>
      <c r="Q2005" s="1" t="s">
        <v>1288</v>
      </c>
      <c r="R2005" s="24" t="s">
        <v>1289</v>
      </c>
      <c r="S2005" s="45">
        <v>151228</v>
      </c>
      <c r="T2005" s="45">
        <v>151228</v>
      </c>
      <c r="V2005" s="165" t="str">
        <f>IFERROR(IF(U2005-T2005 &lt;= 0, "", U2005-T2005), "")</f>
        <v/>
      </c>
      <c r="W2005" s="162" t="s">
        <v>333</v>
      </c>
      <c r="X2005" s="1" t="s">
        <v>155</v>
      </c>
      <c r="Y2005" s="162">
        <v>3112</v>
      </c>
      <c r="Z2005" s="269">
        <v>1749.49</v>
      </c>
      <c r="AA2005" s="169">
        <f>Tabela13[[#This Row],[VALOR/UN]]*Tabela13[[#This Row],[QUAN]]</f>
        <v>1749.49</v>
      </c>
      <c r="AB2005" s="251" t="str">
        <f>IFERROR(Tabela13[[#This Row],[TOTAL]]/Tabela13[[#This Row],[Km Rodado]],"")</f>
        <v/>
      </c>
    </row>
    <row r="2006" spans="1:28" hidden="1">
      <c r="A2006" s="30">
        <v>2642</v>
      </c>
      <c r="B2006" s="30" t="s">
        <v>1369</v>
      </c>
      <c r="C2006" s="30" t="s">
        <v>1227</v>
      </c>
      <c r="D2006" s="53">
        <v>45694</v>
      </c>
      <c r="F2006" s="7" t="s">
        <v>471</v>
      </c>
      <c r="G2006" s="1" t="s">
        <v>58</v>
      </c>
      <c r="H2006" s="1" t="s">
        <v>1268</v>
      </c>
      <c r="I2006" s="351" t="s">
        <v>80</v>
      </c>
      <c r="J2006" s="162">
        <v>1</v>
      </c>
      <c r="K2006" s="1" t="s">
        <v>39</v>
      </c>
      <c r="L2006" s="1" t="s">
        <v>22</v>
      </c>
      <c r="M2006" s="153" t="s">
        <v>595</v>
      </c>
      <c r="N2006" s="1" t="s">
        <v>85</v>
      </c>
      <c r="O2006" s="238" t="s">
        <v>2151</v>
      </c>
      <c r="P2006" s="1" t="s">
        <v>69</v>
      </c>
      <c r="Q2006" s="1" t="s">
        <v>1288</v>
      </c>
      <c r="R2006" s="24" t="s">
        <v>1289</v>
      </c>
      <c r="S2006" s="45">
        <v>151228</v>
      </c>
      <c r="T2006" s="45">
        <v>151228</v>
      </c>
      <c r="V2006" s="165" t="str">
        <f>IFERROR(IF(U2006-T2006 &lt;= 0, "", U2006-T2006), "")</f>
        <v/>
      </c>
      <c r="W2006" s="162" t="s">
        <v>333</v>
      </c>
      <c r="X2006" s="1" t="s">
        <v>155</v>
      </c>
      <c r="Y2006" s="162">
        <v>3112</v>
      </c>
      <c r="Z2006" s="269">
        <v>1749.49</v>
      </c>
      <c r="AA2006" s="169">
        <f>Tabela13[[#This Row],[VALOR/UN]]*Tabela13[[#This Row],[QUAN]]</f>
        <v>1749.49</v>
      </c>
      <c r="AB2006" s="251" t="str">
        <f>IFERROR(Tabela13[[#This Row],[TOTAL]]/Tabela13[[#This Row],[Km Rodado]],"")</f>
        <v/>
      </c>
    </row>
    <row r="2007" spans="1:28" hidden="1">
      <c r="A2007" s="30" t="s">
        <v>2285</v>
      </c>
      <c r="B2007" s="30" t="s">
        <v>1313</v>
      </c>
      <c r="C2007" s="30" t="s">
        <v>1227</v>
      </c>
      <c r="D2007" s="53">
        <v>45699</v>
      </c>
      <c r="F2007" s="7" t="s">
        <v>471</v>
      </c>
      <c r="G2007" s="1" t="s">
        <v>58</v>
      </c>
      <c r="H2007" s="1" t="s">
        <v>1268</v>
      </c>
      <c r="I2007" s="351" t="s">
        <v>96</v>
      </c>
      <c r="J2007" s="162">
        <v>1</v>
      </c>
      <c r="K2007" s="1">
        <v>16</v>
      </c>
      <c r="L2007" s="1" t="s">
        <v>22</v>
      </c>
      <c r="M2007" s="1" t="s">
        <v>60</v>
      </c>
      <c r="N2007" s="1" t="s">
        <v>1235</v>
      </c>
      <c r="O2007" s="1" t="s">
        <v>1236</v>
      </c>
      <c r="P2007" s="1" t="s">
        <v>69</v>
      </c>
      <c r="Q2007" s="1" t="s">
        <v>1008</v>
      </c>
      <c r="R2007" s="24" t="s">
        <v>97</v>
      </c>
      <c r="S2007" s="45">
        <v>273779</v>
      </c>
      <c r="T2007" s="45">
        <v>274424</v>
      </c>
      <c r="V2007" s="165">
        <f>Tabela13[[#This Row],[KM ALOCADO]]-S1707</f>
        <v>155274</v>
      </c>
      <c r="W2007" s="162" t="s">
        <v>333</v>
      </c>
      <c r="X2007" s="1" t="s">
        <v>155</v>
      </c>
      <c r="Y2007" s="162" t="s">
        <v>1314</v>
      </c>
      <c r="Z2007" s="269">
        <v>582.12</v>
      </c>
      <c r="AA2007" s="169">
        <f>Tabela13[[#This Row],[VALOR/UN]]*Tabela13[[#This Row],[QUAN]]</f>
        <v>582.12</v>
      </c>
      <c r="AB2007" s="251">
        <f>IFERROR(Tabela13[[#This Row],[TOTAL]]/Tabela13[[#This Row],[Km Rodado]],"")</f>
        <v>3.7489856640519339E-3</v>
      </c>
    </row>
    <row r="2008" spans="1:28" hidden="1">
      <c r="A2008" s="30" t="s">
        <v>2286</v>
      </c>
      <c r="B2008" s="30" t="s">
        <v>1313</v>
      </c>
      <c r="C2008" s="30" t="s">
        <v>1227</v>
      </c>
      <c r="D2008" s="53">
        <v>45699</v>
      </c>
      <c r="F2008" s="7" t="s">
        <v>471</v>
      </c>
      <c r="G2008" s="1" t="s">
        <v>58</v>
      </c>
      <c r="H2008" s="1" t="s">
        <v>1268</v>
      </c>
      <c r="I2008" s="351" t="s">
        <v>96</v>
      </c>
      <c r="J2008" s="162">
        <v>1</v>
      </c>
      <c r="K2008" s="1">
        <v>16</v>
      </c>
      <c r="L2008" s="1" t="s">
        <v>22</v>
      </c>
      <c r="M2008" s="1" t="s">
        <v>60</v>
      </c>
      <c r="N2008" s="1" t="s">
        <v>1235</v>
      </c>
      <c r="O2008" s="1" t="s">
        <v>1236</v>
      </c>
      <c r="P2008" s="1" t="s">
        <v>69</v>
      </c>
      <c r="Q2008" s="1" t="s">
        <v>1008</v>
      </c>
      <c r="R2008" s="24" t="s">
        <v>97</v>
      </c>
      <c r="S2008" s="45">
        <v>273779</v>
      </c>
      <c r="V2008" s="165" t="str">
        <f>IFERROR(IF(U2008-T2008 &lt;= 0, "", U2008-T2008), "")</f>
        <v/>
      </c>
      <c r="W2008" s="162" t="s">
        <v>333</v>
      </c>
      <c r="X2008" s="1" t="s">
        <v>155</v>
      </c>
      <c r="Y2008" s="162" t="s">
        <v>1314</v>
      </c>
      <c r="Z2008" s="269">
        <v>583.12</v>
      </c>
      <c r="AA2008" s="169">
        <f>Tabela13[[#This Row],[VALOR/UN]]*Tabela13[[#This Row],[QUAN]]</f>
        <v>583.12</v>
      </c>
      <c r="AB2008" s="251" t="str">
        <f>IFERROR(Tabela13[[#This Row],[TOTAL]]/Tabela13[[#This Row],[Km Rodado]],"")</f>
        <v/>
      </c>
    </row>
    <row r="2009" spans="1:28" hidden="1">
      <c r="A2009" s="30" t="s">
        <v>2287</v>
      </c>
      <c r="B2009" s="30" t="s">
        <v>2018</v>
      </c>
      <c r="C2009" s="30" t="s">
        <v>1227</v>
      </c>
      <c r="D2009" s="53">
        <v>45699</v>
      </c>
      <c r="F2009" s="7" t="s">
        <v>471</v>
      </c>
      <c r="G2009" s="1" t="s">
        <v>58</v>
      </c>
      <c r="H2009" s="1" t="s">
        <v>1268</v>
      </c>
      <c r="I2009" s="351" t="s">
        <v>96</v>
      </c>
      <c r="J2009" s="162">
        <v>1</v>
      </c>
      <c r="K2009" s="1">
        <v>16</v>
      </c>
      <c r="L2009" s="1" t="s">
        <v>22</v>
      </c>
      <c r="M2009" s="1" t="s">
        <v>60</v>
      </c>
      <c r="N2009" s="1" t="s">
        <v>1235</v>
      </c>
      <c r="O2009" s="1" t="s">
        <v>1236</v>
      </c>
      <c r="P2009" s="1" t="s">
        <v>69</v>
      </c>
      <c r="Q2009" s="1" t="s">
        <v>1008</v>
      </c>
      <c r="R2009" s="24" t="s">
        <v>1501</v>
      </c>
      <c r="S2009" s="45">
        <v>103079</v>
      </c>
      <c r="T2009" s="45">
        <v>103222</v>
      </c>
      <c r="V2009" s="165" t="str">
        <f>IFERROR(IF(U2009-T2009 &lt;= 0, "", U2009-T2009), "")</f>
        <v/>
      </c>
      <c r="W2009" s="162" t="s">
        <v>333</v>
      </c>
      <c r="X2009" s="1" t="s">
        <v>155</v>
      </c>
      <c r="Y2009" s="162" t="s">
        <v>1314</v>
      </c>
      <c r="Z2009" s="269">
        <v>584.12</v>
      </c>
      <c r="AA2009" s="169">
        <f>Tabela13[[#This Row],[VALOR/UN]]*Tabela13[[#This Row],[QUAN]]</f>
        <v>584.12</v>
      </c>
      <c r="AB2009" s="251" t="str">
        <f>IFERROR(Tabela13[[#This Row],[TOTAL]]/Tabela13[[#This Row],[Km Rodado]],"")</f>
        <v/>
      </c>
    </row>
    <row r="2010" spans="1:28" hidden="1">
      <c r="A2010" s="30" t="s">
        <v>2288</v>
      </c>
      <c r="B2010" s="30" t="s">
        <v>1313</v>
      </c>
      <c r="C2010" s="30" t="s">
        <v>1227</v>
      </c>
      <c r="D2010" s="53">
        <v>45699</v>
      </c>
      <c r="F2010" s="7" t="s">
        <v>471</v>
      </c>
      <c r="G2010" s="1" t="s">
        <v>58</v>
      </c>
      <c r="H2010" s="1" t="s">
        <v>1268</v>
      </c>
      <c r="I2010" s="351" t="s">
        <v>96</v>
      </c>
      <c r="J2010" s="162">
        <v>1</v>
      </c>
      <c r="K2010" s="1">
        <v>16</v>
      </c>
      <c r="L2010" s="1" t="s">
        <v>22</v>
      </c>
      <c r="M2010" s="1" t="s">
        <v>60</v>
      </c>
      <c r="N2010" s="1" t="s">
        <v>1235</v>
      </c>
      <c r="O2010" s="1" t="s">
        <v>1236</v>
      </c>
      <c r="P2010" s="1" t="s">
        <v>69</v>
      </c>
      <c r="Q2010" s="1" t="s">
        <v>1008</v>
      </c>
      <c r="R2010" s="24" t="s">
        <v>1501</v>
      </c>
      <c r="S2010" s="45">
        <v>103079</v>
      </c>
      <c r="T2010" s="45">
        <v>103222</v>
      </c>
      <c r="V2010" s="165" t="str">
        <f>IFERROR(IF(U2010-T2010 &lt;= 0, "", U2010-T2010), "")</f>
        <v/>
      </c>
      <c r="W2010" s="162" t="s">
        <v>333</v>
      </c>
      <c r="X2010" s="1" t="s">
        <v>155</v>
      </c>
      <c r="Y2010" s="162" t="s">
        <v>151</v>
      </c>
      <c r="Z2010" s="269">
        <v>583.12</v>
      </c>
      <c r="AA2010" s="169">
        <f>Tabela13[[#This Row],[VALOR/UN]]*Tabela13[[#This Row],[QUAN]]</f>
        <v>583.12</v>
      </c>
      <c r="AB2010" s="251" t="str">
        <f>IFERROR(Tabela13[[#This Row],[TOTAL]]/Tabela13[[#This Row],[Km Rodado]],"")</f>
        <v/>
      </c>
    </row>
    <row r="2011" spans="1:28" hidden="1">
      <c r="A2011" s="30" t="s">
        <v>2289</v>
      </c>
      <c r="B2011" s="30" t="s">
        <v>1313</v>
      </c>
      <c r="C2011" s="30" t="s">
        <v>1227</v>
      </c>
      <c r="D2011" s="53">
        <v>45699</v>
      </c>
      <c r="F2011" s="7" t="s">
        <v>471</v>
      </c>
      <c r="G2011" s="1" t="s">
        <v>58</v>
      </c>
      <c r="H2011" s="1" t="s">
        <v>1268</v>
      </c>
      <c r="I2011" s="351" t="s">
        <v>96</v>
      </c>
      <c r="J2011" s="162">
        <v>1</v>
      </c>
      <c r="K2011" s="1">
        <v>16</v>
      </c>
      <c r="L2011" s="1" t="s">
        <v>22</v>
      </c>
      <c r="M2011" s="1" t="s">
        <v>60</v>
      </c>
      <c r="N2011" s="1" t="s">
        <v>1235</v>
      </c>
      <c r="O2011" s="1" t="s">
        <v>1236</v>
      </c>
      <c r="P2011" s="1" t="s">
        <v>69</v>
      </c>
      <c r="Q2011" s="1" t="s">
        <v>1008</v>
      </c>
      <c r="R2011" s="24" t="s">
        <v>1151</v>
      </c>
      <c r="S2011" s="45">
        <v>98879</v>
      </c>
      <c r="V2011" s="165" t="str">
        <f>IFERROR(IF(U2011-T2011 &lt;= 0, "", U2011-T2011), "")</f>
        <v/>
      </c>
      <c r="W2011" s="162" t="s">
        <v>333</v>
      </c>
      <c r="X2011" s="1" t="s">
        <v>155</v>
      </c>
      <c r="Y2011" s="162" t="s">
        <v>1314</v>
      </c>
      <c r="Z2011" s="269">
        <v>580.12</v>
      </c>
      <c r="AA2011" s="169">
        <f>Tabela13[[#This Row],[VALOR/UN]]*Tabela13[[#This Row],[QUAN]]</f>
        <v>580.12</v>
      </c>
      <c r="AB2011" s="251" t="str">
        <f>IFERROR(Tabela13[[#This Row],[TOTAL]]/Tabela13[[#This Row],[Km Rodado]],"")</f>
        <v/>
      </c>
    </row>
    <row r="2012" spans="1:28" hidden="1">
      <c r="A2012" s="30" t="s">
        <v>2290</v>
      </c>
      <c r="B2012" s="30" t="s">
        <v>1313</v>
      </c>
      <c r="C2012" s="30" t="s">
        <v>1227</v>
      </c>
      <c r="D2012" s="53">
        <v>45699</v>
      </c>
      <c r="F2012" s="7" t="s">
        <v>471</v>
      </c>
      <c r="G2012" s="1" t="s">
        <v>58</v>
      </c>
      <c r="H2012" s="1" t="s">
        <v>1268</v>
      </c>
      <c r="I2012" s="351" t="s">
        <v>96</v>
      </c>
      <c r="J2012" s="162">
        <v>1</v>
      </c>
      <c r="K2012" s="1">
        <v>16</v>
      </c>
      <c r="L2012" s="1" t="s">
        <v>22</v>
      </c>
      <c r="M2012" s="1" t="s">
        <v>60</v>
      </c>
      <c r="N2012" s="1" t="s">
        <v>1235</v>
      </c>
      <c r="O2012" s="1" t="s">
        <v>1236</v>
      </c>
      <c r="P2012" s="1" t="s">
        <v>69</v>
      </c>
      <c r="Q2012" s="1" t="s">
        <v>1008</v>
      </c>
      <c r="R2012" s="24" t="s">
        <v>1151</v>
      </c>
      <c r="S2012" s="45">
        <v>98879</v>
      </c>
      <c r="V2012" s="165" t="str">
        <f>IFERROR(IF(U2012-T2012 &lt;= 0, "", U2012-T2012), "")</f>
        <v/>
      </c>
      <c r="W2012" s="162" t="s">
        <v>333</v>
      </c>
      <c r="X2012" s="1" t="s">
        <v>155</v>
      </c>
      <c r="Y2012" s="162" t="s">
        <v>1314</v>
      </c>
      <c r="Z2012" s="269">
        <v>581.12</v>
      </c>
      <c r="AA2012" s="169">
        <f>Tabela13[[#This Row],[VALOR/UN]]*Tabela13[[#This Row],[QUAN]]</f>
        <v>581.12</v>
      </c>
      <c r="AB2012" s="251" t="str">
        <f>IFERROR(Tabela13[[#This Row],[TOTAL]]/Tabela13[[#This Row],[Km Rodado]],"")</f>
        <v/>
      </c>
    </row>
    <row r="2013" spans="1:28" hidden="1">
      <c r="A2013" s="30" t="s">
        <v>2291</v>
      </c>
      <c r="B2013" s="30" t="s">
        <v>2002</v>
      </c>
      <c r="C2013" s="30" t="s">
        <v>1227</v>
      </c>
      <c r="D2013" s="53">
        <v>45700</v>
      </c>
      <c r="F2013" s="7" t="s">
        <v>471</v>
      </c>
      <c r="G2013" s="1" t="s">
        <v>58</v>
      </c>
      <c r="H2013" s="1" t="s">
        <v>1268</v>
      </c>
      <c r="I2013" s="351" t="s">
        <v>80</v>
      </c>
      <c r="J2013" s="162">
        <v>1</v>
      </c>
      <c r="K2013" s="1">
        <v>16</v>
      </c>
      <c r="L2013" s="1" t="s">
        <v>22</v>
      </c>
      <c r="M2013" s="1" t="s">
        <v>60</v>
      </c>
      <c r="N2013" s="1" t="s">
        <v>170</v>
      </c>
      <c r="O2013" s="238" t="s">
        <v>1323</v>
      </c>
      <c r="P2013" s="1" t="s">
        <v>69</v>
      </c>
      <c r="Q2013" s="1" t="s">
        <v>1008</v>
      </c>
      <c r="R2013" s="24" t="s">
        <v>327</v>
      </c>
      <c r="S2013" s="45">
        <v>155431</v>
      </c>
      <c r="V2013" s="165" t="str">
        <f>IFERROR(IF(U2013-T2013 &lt;= 0, "", U2013-T2013), "")</f>
        <v/>
      </c>
      <c r="W2013" s="162" t="s">
        <v>333</v>
      </c>
      <c r="X2013" s="1" t="s">
        <v>168</v>
      </c>
      <c r="Y2013" s="162">
        <v>19093</v>
      </c>
      <c r="Z2013" s="269">
        <v>584.12</v>
      </c>
      <c r="AA2013" s="169">
        <f>Tabela13[[#This Row],[VALOR/UN]]*Tabela13[[#This Row],[QUAN]]</f>
        <v>584.12</v>
      </c>
      <c r="AB2013" s="251" t="str">
        <f>IFERROR(Tabela13[[#This Row],[TOTAL]]/Tabela13[[#This Row],[Km Rodado]],"")</f>
        <v/>
      </c>
    </row>
    <row r="2014" spans="1:28" hidden="1">
      <c r="A2014" s="30">
        <v>2627</v>
      </c>
      <c r="B2014" s="30" t="s">
        <v>1942</v>
      </c>
      <c r="C2014" s="30" t="s">
        <v>1227</v>
      </c>
      <c r="D2014" s="53">
        <v>45700</v>
      </c>
      <c r="F2014" s="7" t="s">
        <v>471</v>
      </c>
      <c r="G2014" s="1" t="s">
        <v>58</v>
      </c>
      <c r="H2014" s="1" t="s">
        <v>1268</v>
      </c>
      <c r="I2014" s="351" t="s">
        <v>80</v>
      </c>
      <c r="J2014" s="162">
        <v>1</v>
      </c>
      <c r="K2014" s="1">
        <v>16</v>
      </c>
      <c r="L2014" s="1" t="s">
        <v>22</v>
      </c>
      <c r="M2014" s="1" t="s">
        <v>60</v>
      </c>
      <c r="N2014" s="1" t="s">
        <v>170</v>
      </c>
      <c r="O2014" s="238" t="s">
        <v>1323</v>
      </c>
      <c r="P2014" s="1" t="s">
        <v>69</v>
      </c>
      <c r="Q2014" s="1" t="s">
        <v>1008</v>
      </c>
      <c r="R2014" s="24" t="s">
        <v>327</v>
      </c>
      <c r="S2014" s="45">
        <v>155431</v>
      </c>
      <c r="V2014" s="165" t="str">
        <f>IFERROR(IF(U2014-T2014 &lt;= 0, "", U2014-T2014), "")</f>
        <v/>
      </c>
      <c r="W2014" s="162" t="s">
        <v>333</v>
      </c>
      <c r="X2014" s="1" t="s">
        <v>168</v>
      </c>
      <c r="Y2014" s="162">
        <v>19093</v>
      </c>
      <c r="Z2014" s="269">
        <v>500.7</v>
      </c>
      <c r="AA2014" s="169">
        <f>Tabela13[[#This Row],[VALOR/UN]]*Tabela13[[#This Row],[QUAN]]</f>
        <v>500.7</v>
      </c>
      <c r="AB2014" s="251" t="str">
        <f>IFERROR(Tabela13[[#This Row],[TOTAL]]/Tabela13[[#This Row],[Km Rodado]],"")</f>
        <v/>
      </c>
    </row>
    <row r="2015" spans="1:28" hidden="1">
      <c r="A2015" s="30">
        <v>2632</v>
      </c>
      <c r="B2015" s="30" t="s">
        <v>1942</v>
      </c>
      <c r="C2015" s="30" t="s">
        <v>1227</v>
      </c>
      <c r="D2015" s="53">
        <v>45700</v>
      </c>
      <c r="F2015" s="7" t="s">
        <v>471</v>
      </c>
      <c r="G2015" s="1" t="s">
        <v>58</v>
      </c>
      <c r="H2015" s="1" t="s">
        <v>1268</v>
      </c>
      <c r="I2015" s="351" t="s">
        <v>80</v>
      </c>
      <c r="J2015" s="162">
        <v>1</v>
      </c>
      <c r="K2015" s="1">
        <v>16</v>
      </c>
      <c r="L2015" s="1" t="s">
        <v>24</v>
      </c>
      <c r="M2015" s="1" t="s">
        <v>60</v>
      </c>
      <c r="N2015" s="1" t="s">
        <v>170</v>
      </c>
      <c r="O2015" s="238" t="s">
        <v>1323</v>
      </c>
      <c r="P2015" s="1" t="s">
        <v>69</v>
      </c>
      <c r="Q2015" s="1" t="s">
        <v>1008</v>
      </c>
      <c r="R2015" s="24" t="s">
        <v>327</v>
      </c>
      <c r="S2015" s="45">
        <v>155431</v>
      </c>
      <c r="V2015" s="165" t="str">
        <f>IFERROR(IF(U2015-T2015 &lt;= 0, "", U2015-T2015), "")</f>
        <v/>
      </c>
      <c r="W2015" s="162" t="s">
        <v>333</v>
      </c>
      <c r="X2015" s="1" t="s">
        <v>168</v>
      </c>
      <c r="Y2015" s="162">
        <v>19093</v>
      </c>
      <c r="Z2015" s="269">
        <v>500.7</v>
      </c>
      <c r="AA2015" s="169">
        <f>Tabela13[[#This Row],[VALOR/UN]]*Tabela13[[#This Row],[QUAN]]</f>
        <v>500.7</v>
      </c>
      <c r="AB2015" s="251" t="str">
        <f>IFERROR(Tabela13[[#This Row],[TOTAL]]/Tabela13[[#This Row],[Km Rodado]],"")</f>
        <v/>
      </c>
    </row>
    <row r="2016" spans="1:28" hidden="1">
      <c r="A2016" s="30">
        <v>2633</v>
      </c>
      <c r="B2016" s="30" t="s">
        <v>1942</v>
      </c>
      <c r="C2016" s="30" t="s">
        <v>1227</v>
      </c>
      <c r="D2016" s="53">
        <v>45700</v>
      </c>
      <c r="F2016" s="7" t="s">
        <v>471</v>
      </c>
      <c r="G2016" s="1" t="s">
        <v>58</v>
      </c>
      <c r="H2016" s="1" t="s">
        <v>1268</v>
      </c>
      <c r="I2016" s="351" t="s">
        <v>80</v>
      </c>
      <c r="J2016" s="162">
        <v>1</v>
      </c>
      <c r="K2016" s="1">
        <v>16</v>
      </c>
      <c r="L2016" s="1" t="s">
        <v>24</v>
      </c>
      <c r="M2016" s="1" t="s">
        <v>60</v>
      </c>
      <c r="N2016" s="1" t="s">
        <v>170</v>
      </c>
      <c r="O2016" s="238" t="s">
        <v>1323</v>
      </c>
      <c r="P2016" s="1" t="s">
        <v>69</v>
      </c>
      <c r="Q2016" s="1" t="s">
        <v>1008</v>
      </c>
      <c r="R2016" s="24" t="s">
        <v>327</v>
      </c>
      <c r="S2016" s="45">
        <v>155431</v>
      </c>
      <c r="V2016" s="165" t="str">
        <f>IFERROR(IF(U2016-T2016 &lt;= 0, "", U2016-T2016), "")</f>
        <v/>
      </c>
      <c r="W2016" s="162" t="s">
        <v>333</v>
      </c>
      <c r="X2016" s="1" t="s">
        <v>168</v>
      </c>
      <c r="Y2016" s="162">
        <v>19093</v>
      </c>
      <c r="Z2016" s="269">
        <v>500.7</v>
      </c>
      <c r="AA2016" s="169">
        <f>Tabela13[[#This Row],[VALOR/UN]]*Tabela13[[#This Row],[QUAN]]</f>
        <v>500.7</v>
      </c>
      <c r="AB2016" s="251" t="str">
        <f>IFERROR(Tabela13[[#This Row],[TOTAL]]/Tabela13[[#This Row],[Km Rodado]],"")</f>
        <v/>
      </c>
    </row>
    <row r="2017" spans="1:28">
      <c r="A2017" s="30">
        <v>2644</v>
      </c>
      <c r="B2017" s="30" t="s">
        <v>2170</v>
      </c>
      <c r="C2017" s="30" t="s">
        <v>1227</v>
      </c>
      <c r="D2017" s="53">
        <v>45700</v>
      </c>
      <c r="F2017" s="7" t="s">
        <v>471</v>
      </c>
      <c r="G2017" s="1" t="s">
        <v>58</v>
      </c>
      <c r="H2017" s="1" t="s">
        <v>1268</v>
      </c>
      <c r="I2017" s="351" t="s">
        <v>104</v>
      </c>
      <c r="J2017" s="162">
        <v>1</v>
      </c>
      <c r="K2017" s="1">
        <v>15</v>
      </c>
      <c r="L2017" s="1" t="s">
        <v>24</v>
      </c>
      <c r="M2017" s="1" t="s">
        <v>623</v>
      </c>
      <c r="N2017" s="1" t="s">
        <v>170</v>
      </c>
      <c r="O2017" s="1" t="s">
        <v>474</v>
      </c>
      <c r="P2017" s="1" t="s">
        <v>69</v>
      </c>
      <c r="Q2017" s="1" t="s">
        <v>102</v>
      </c>
      <c r="R2017" s="24" t="s">
        <v>2086</v>
      </c>
      <c r="S2017" s="45">
        <v>98500</v>
      </c>
      <c r="V2017" s="165" t="str">
        <f>IFERROR(IF(U2017-T2017 &lt;= 0, "", U2017-T2017), "")</f>
        <v/>
      </c>
      <c r="W2017" s="162" t="s">
        <v>333</v>
      </c>
      <c r="X2017" s="1" t="s">
        <v>220</v>
      </c>
      <c r="Y2017" s="162">
        <v>68136</v>
      </c>
      <c r="Z2017" s="269">
        <v>328.53</v>
      </c>
      <c r="AA2017" s="169">
        <f>Tabela13[[#This Row],[VALOR/UN]]*Tabela13[[#This Row],[QUAN]]</f>
        <v>328.53</v>
      </c>
      <c r="AB2017" s="251" t="str">
        <f>IFERROR(Tabela13[[#This Row],[TOTAL]]/Tabela13[[#This Row],[Km Rodado]],"")</f>
        <v/>
      </c>
    </row>
    <row r="2018" spans="1:28">
      <c r="A2018" s="30">
        <v>2645</v>
      </c>
      <c r="B2018" s="30" t="s">
        <v>2170</v>
      </c>
      <c r="C2018" s="30" t="s">
        <v>1227</v>
      </c>
      <c r="D2018" s="53">
        <v>45700</v>
      </c>
      <c r="F2018" s="7" t="s">
        <v>471</v>
      </c>
      <c r="G2018" s="1" t="s">
        <v>58</v>
      </c>
      <c r="H2018" s="1" t="s">
        <v>1268</v>
      </c>
      <c r="I2018" s="351" t="s">
        <v>104</v>
      </c>
      <c r="J2018" s="162">
        <v>1</v>
      </c>
      <c r="K2018" s="1">
        <v>15</v>
      </c>
      <c r="L2018" s="1" t="s">
        <v>24</v>
      </c>
      <c r="M2018" s="1" t="s">
        <v>623</v>
      </c>
      <c r="N2018" s="1" t="s">
        <v>170</v>
      </c>
      <c r="O2018" s="1" t="s">
        <v>474</v>
      </c>
      <c r="P2018" s="1" t="s">
        <v>69</v>
      </c>
      <c r="Q2018" s="1" t="s">
        <v>102</v>
      </c>
      <c r="R2018" s="24" t="s">
        <v>2086</v>
      </c>
      <c r="S2018" s="45">
        <v>98500</v>
      </c>
      <c r="V2018" s="165" t="str">
        <f>IFERROR(IF(U2018-T2018 &lt;= 0, "", U2018-T2018), "")</f>
        <v/>
      </c>
      <c r="W2018" s="162" t="s">
        <v>333</v>
      </c>
      <c r="X2018" s="1" t="s">
        <v>220</v>
      </c>
      <c r="Y2018" s="162">
        <v>68136</v>
      </c>
      <c r="Z2018" s="269">
        <v>328.53</v>
      </c>
      <c r="AA2018" s="169">
        <f>Tabela13[[#This Row],[VALOR/UN]]*Tabela13[[#This Row],[QUAN]]</f>
        <v>328.53</v>
      </c>
      <c r="AB2018" s="251" t="str">
        <f>IFERROR(Tabela13[[#This Row],[TOTAL]]/Tabela13[[#This Row],[Km Rodado]],"")</f>
        <v/>
      </c>
    </row>
    <row r="2019" spans="1:28">
      <c r="A2019" s="30">
        <v>2650</v>
      </c>
      <c r="B2019" s="30" t="s">
        <v>2018</v>
      </c>
      <c r="C2019" s="30" t="s">
        <v>1227</v>
      </c>
      <c r="D2019" s="53">
        <v>45700</v>
      </c>
      <c r="F2019" s="7" t="s">
        <v>471</v>
      </c>
      <c r="G2019" s="1" t="s">
        <v>58</v>
      </c>
      <c r="H2019" s="1" t="s">
        <v>1268</v>
      </c>
      <c r="I2019" s="351" t="s">
        <v>107</v>
      </c>
      <c r="J2019" s="162">
        <v>1</v>
      </c>
      <c r="K2019" s="1">
        <v>15</v>
      </c>
      <c r="L2019" s="1" t="s">
        <v>22</v>
      </c>
      <c r="M2019" s="1" t="s">
        <v>623</v>
      </c>
      <c r="N2019" s="1" t="s">
        <v>153</v>
      </c>
      <c r="O2019" s="1" t="s">
        <v>474</v>
      </c>
      <c r="P2019" s="1" t="s">
        <v>69</v>
      </c>
      <c r="Q2019" s="1" t="s">
        <v>102</v>
      </c>
      <c r="R2019" s="24" t="s">
        <v>2292</v>
      </c>
      <c r="S2019" s="45">
        <v>105545</v>
      </c>
      <c r="V2019" s="165" t="str">
        <f>IFERROR(IF(U2019-T2019 &lt;= 0, "", U2019-T2019), "")</f>
        <v/>
      </c>
      <c r="W2019" s="162" t="s">
        <v>333</v>
      </c>
      <c r="X2019" s="1" t="s">
        <v>220</v>
      </c>
      <c r="Y2019" s="162">
        <v>68136</v>
      </c>
      <c r="Z2019" s="269">
        <v>328.53</v>
      </c>
      <c r="AA2019" s="169">
        <f>Tabela13[[#This Row],[VALOR/UN]]*Tabela13[[#This Row],[QUAN]]</f>
        <v>328.53</v>
      </c>
      <c r="AB2019" s="251" t="str">
        <f>IFERROR(Tabela13[[#This Row],[TOTAL]]/Tabela13[[#This Row],[Km Rodado]],"")</f>
        <v/>
      </c>
    </row>
    <row r="2020" spans="1:28">
      <c r="A2020" s="30">
        <v>2651</v>
      </c>
      <c r="B2020" s="30" t="s">
        <v>2018</v>
      </c>
      <c r="C2020" s="30" t="s">
        <v>1227</v>
      </c>
      <c r="D2020" s="53">
        <v>45700</v>
      </c>
      <c r="F2020" s="7" t="s">
        <v>471</v>
      </c>
      <c r="G2020" s="1" t="s">
        <v>58</v>
      </c>
      <c r="H2020" s="1" t="s">
        <v>1268</v>
      </c>
      <c r="I2020" s="351" t="s">
        <v>107</v>
      </c>
      <c r="J2020" s="162">
        <v>1</v>
      </c>
      <c r="K2020" s="1">
        <v>15</v>
      </c>
      <c r="L2020" s="1" t="s">
        <v>22</v>
      </c>
      <c r="M2020" s="1" t="s">
        <v>623</v>
      </c>
      <c r="N2020" s="1" t="s">
        <v>153</v>
      </c>
      <c r="O2020" s="1" t="s">
        <v>474</v>
      </c>
      <c r="P2020" s="1" t="s">
        <v>69</v>
      </c>
      <c r="Q2020" s="1" t="s">
        <v>102</v>
      </c>
      <c r="R2020" s="24" t="s">
        <v>2292</v>
      </c>
      <c r="S2020" s="45">
        <v>105545</v>
      </c>
      <c r="V2020" s="165" t="str">
        <f>IFERROR(IF(U2020-T2020 &lt;= 0, "", U2020-T2020), "")</f>
        <v/>
      </c>
      <c r="W2020" s="162" t="s">
        <v>333</v>
      </c>
      <c r="X2020" s="1" t="s">
        <v>220</v>
      </c>
      <c r="Y2020" s="162">
        <v>68136</v>
      </c>
      <c r="Z2020" s="269">
        <v>328.53</v>
      </c>
      <c r="AA2020" s="169">
        <f>Tabela13[[#This Row],[VALOR/UN]]*Tabela13[[#This Row],[QUAN]]</f>
        <v>328.53</v>
      </c>
      <c r="AB2020" s="251" t="str">
        <f>IFERROR(Tabela13[[#This Row],[TOTAL]]/Tabela13[[#This Row],[Km Rodado]],"")</f>
        <v/>
      </c>
    </row>
    <row r="2021" spans="1:28">
      <c r="A2021" s="30">
        <v>2652</v>
      </c>
      <c r="B2021" s="30" t="s">
        <v>2018</v>
      </c>
      <c r="C2021" s="30" t="s">
        <v>1227</v>
      </c>
      <c r="D2021" s="53">
        <v>45700</v>
      </c>
      <c r="F2021" s="7" t="s">
        <v>471</v>
      </c>
      <c r="G2021" s="1" t="s">
        <v>58</v>
      </c>
      <c r="H2021" s="1" t="s">
        <v>1268</v>
      </c>
      <c r="I2021" s="351" t="s">
        <v>107</v>
      </c>
      <c r="J2021" s="162">
        <v>1</v>
      </c>
      <c r="K2021" s="1">
        <v>15</v>
      </c>
      <c r="L2021" s="1" t="s">
        <v>22</v>
      </c>
      <c r="M2021" s="1" t="s">
        <v>623</v>
      </c>
      <c r="N2021" s="1" t="s">
        <v>153</v>
      </c>
      <c r="O2021" s="1" t="s">
        <v>474</v>
      </c>
      <c r="P2021" s="1" t="s">
        <v>69</v>
      </c>
      <c r="Q2021" s="1" t="s">
        <v>102</v>
      </c>
      <c r="R2021" s="24" t="s">
        <v>2292</v>
      </c>
      <c r="S2021" s="45">
        <v>105545</v>
      </c>
      <c r="V2021" s="165" t="str">
        <f>IFERROR(IF(U2021-T2021 &lt;= 0, "", U2021-T2021), "")</f>
        <v/>
      </c>
      <c r="W2021" s="162" t="s">
        <v>333</v>
      </c>
      <c r="X2021" s="1" t="s">
        <v>220</v>
      </c>
      <c r="Y2021" s="162">
        <v>68136</v>
      </c>
      <c r="Z2021" s="269">
        <v>328.53</v>
      </c>
      <c r="AA2021" s="169">
        <f>Tabela13[[#This Row],[VALOR/UN]]*Tabela13[[#This Row],[QUAN]]</f>
        <v>328.53</v>
      </c>
      <c r="AB2021" s="251" t="str">
        <f>IFERROR(Tabela13[[#This Row],[TOTAL]]/Tabela13[[#This Row],[Km Rodado]],"")</f>
        <v/>
      </c>
    </row>
    <row r="2022" spans="1:28">
      <c r="A2022" s="30">
        <v>2653</v>
      </c>
      <c r="B2022" s="30" t="s">
        <v>2018</v>
      </c>
      <c r="C2022" s="30" t="s">
        <v>1227</v>
      </c>
      <c r="D2022" s="53">
        <v>45700</v>
      </c>
      <c r="F2022" s="7" t="s">
        <v>471</v>
      </c>
      <c r="G2022" s="1" t="s">
        <v>58</v>
      </c>
      <c r="H2022" s="1" t="s">
        <v>1268</v>
      </c>
      <c r="I2022" s="351" t="s">
        <v>107</v>
      </c>
      <c r="J2022" s="162">
        <v>1</v>
      </c>
      <c r="K2022" s="1">
        <v>15</v>
      </c>
      <c r="L2022" s="1" t="s">
        <v>22</v>
      </c>
      <c r="M2022" s="1" t="s">
        <v>623</v>
      </c>
      <c r="N2022" s="1" t="s">
        <v>153</v>
      </c>
      <c r="O2022" s="1" t="s">
        <v>474</v>
      </c>
      <c r="P2022" s="1" t="s">
        <v>69</v>
      </c>
      <c r="Q2022" s="1" t="s">
        <v>102</v>
      </c>
      <c r="R2022" s="24" t="s">
        <v>2292</v>
      </c>
      <c r="S2022" s="45">
        <v>105545</v>
      </c>
      <c r="T2022" s="256">
        <v>105528</v>
      </c>
      <c r="V2022" s="165" t="str">
        <f>IFERROR(IF(U2022-T2022 &lt;= 0, "", U2022-T2022), "")</f>
        <v/>
      </c>
      <c r="W2022" s="162" t="s">
        <v>333</v>
      </c>
      <c r="X2022" s="1" t="s">
        <v>220</v>
      </c>
      <c r="Y2022" s="162">
        <v>68136</v>
      </c>
      <c r="Z2022" s="269">
        <v>328.53</v>
      </c>
      <c r="AA2022" s="169">
        <f>Tabela13[[#This Row],[VALOR/UN]]*Tabela13[[#This Row],[QUAN]]</f>
        <v>328.53</v>
      </c>
      <c r="AB2022" s="251" t="str">
        <f>IFERROR(Tabela13[[#This Row],[TOTAL]]/Tabela13[[#This Row],[Km Rodado]],"")</f>
        <v/>
      </c>
    </row>
    <row r="2023" spans="1:28" hidden="1">
      <c r="A2023" s="30" t="s">
        <v>2293</v>
      </c>
      <c r="B2023" s="30" t="s">
        <v>2294</v>
      </c>
      <c r="C2023" s="30" t="s">
        <v>1227</v>
      </c>
      <c r="D2023" s="53">
        <v>45700</v>
      </c>
      <c r="F2023" s="7" t="s">
        <v>471</v>
      </c>
      <c r="G2023" s="1" t="s">
        <v>58</v>
      </c>
      <c r="H2023" s="1" t="s">
        <v>12</v>
      </c>
      <c r="I2023" s="351" t="s">
        <v>74</v>
      </c>
      <c r="J2023" s="162">
        <v>1</v>
      </c>
      <c r="K2023" s="1">
        <v>15</v>
      </c>
      <c r="L2023" s="1" t="s">
        <v>22</v>
      </c>
      <c r="M2023" s="1" t="s">
        <v>126</v>
      </c>
      <c r="N2023" s="1" t="s">
        <v>252</v>
      </c>
      <c r="O2023" s="238" t="s">
        <v>2295</v>
      </c>
      <c r="P2023" s="1" t="s">
        <v>69</v>
      </c>
      <c r="Q2023" s="1" t="s">
        <v>102</v>
      </c>
      <c r="R2023" s="255" t="s">
        <v>1997</v>
      </c>
      <c r="S2023" s="45">
        <v>121770</v>
      </c>
      <c r="V2023" s="165" t="str">
        <f>IFERROR(IF(U2023-T2023 &lt;= 0, "", U2023-T2023), "")</f>
        <v/>
      </c>
      <c r="W2023" s="162" t="s">
        <v>333</v>
      </c>
      <c r="X2023" s="1" t="s">
        <v>220</v>
      </c>
      <c r="Y2023" s="162" t="s">
        <v>2296</v>
      </c>
      <c r="Z2023" s="269">
        <v>446.24</v>
      </c>
      <c r="AA2023" s="169">
        <f>Tabela13[[#This Row],[VALOR/UN]]*Tabela13[[#This Row],[QUAN]]</f>
        <v>446.24</v>
      </c>
      <c r="AB2023" s="251" t="str">
        <f>IFERROR(Tabela13[[#This Row],[TOTAL]]/Tabela13[[#This Row],[Km Rodado]],"")</f>
        <v/>
      </c>
    </row>
    <row r="2024" spans="1:28" hidden="1">
      <c r="A2024" s="30">
        <v>2654</v>
      </c>
      <c r="B2024" s="30" t="s">
        <v>2294</v>
      </c>
      <c r="C2024" s="30" t="s">
        <v>1227</v>
      </c>
      <c r="D2024" s="53">
        <v>45700</v>
      </c>
      <c r="F2024" s="7" t="s">
        <v>471</v>
      </c>
      <c r="G2024" s="1" t="s">
        <v>58</v>
      </c>
      <c r="H2024" s="1" t="s">
        <v>12</v>
      </c>
      <c r="I2024" s="351" t="s">
        <v>74</v>
      </c>
      <c r="J2024" s="162">
        <v>1</v>
      </c>
      <c r="K2024" s="1">
        <v>15</v>
      </c>
      <c r="L2024" s="1" t="s">
        <v>22</v>
      </c>
      <c r="M2024" s="1" t="s">
        <v>126</v>
      </c>
      <c r="N2024" s="1" t="s">
        <v>252</v>
      </c>
      <c r="O2024" s="238" t="s">
        <v>2295</v>
      </c>
      <c r="P2024" s="1" t="s">
        <v>69</v>
      </c>
      <c r="Q2024" s="1" t="s">
        <v>102</v>
      </c>
      <c r="R2024" s="255" t="s">
        <v>1997</v>
      </c>
      <c r="S2024" s="45">
        <v>121770</v>
      </c>
      <c r="V2024" s="165" t="str">
        <f>IFERROR(IF(U2024-T2024 &lt;= 0, "", U2024-T2024), "")</f>
        <v/>
      </c>
      <c r="W2024" s="162" t="s">
        <v>333</v>
      </c>
      <c r="X2024" s="1" t="s">
        <v>220</v>
      </c>
      <c r="Y2024" s="162" t="s">
        <v>2296</v>
      </c>
      <c r="Z2024" s="269">
        <v>446.24</v>
      </c>
      <c r="AA2024" s="169">
        <f>Tabela13[[#This Row],[VALOR/UN]]*Tabela13[[#This Row],[QUAN]]</f>
        <v>446.24</v>
      </c>
      <c r="AB2024" s="251" t="str">
        <f>IFERROR(Tabela13[[#This Row],[TOTAL]]/Tabela13[[#This Row],[Km Rodado]],"")</f>
        <v/>
      </c>
    </row>
    <row r="2025" spans="1:28" hidden="1">
      <c r="A2025" s="30">
        <v>2655</v>
      </c>
      <c r="B2025" s="30" t="s">
        <v>2294</v>
      </c>
      <c r="C2025" s="30" t="s">
        <v>1227</v>
      </c>
      <c r="D2025" s="53">
        <v>45700</v>
      </c>
      <c r="F2025" s="7" t="s">
        <v>471</v>
      </c>
      <c r="G2025" s="1" t="s">
        <v>58</v>
      </c>
      <c r="H2025" s="1" t="s">
        <v>12</v>
      </c>
      <c r="I2025" s="351" t="s">
        <v>74</v>
      </c>
      <c r="J2025" s="162">
        <v>1</v>
      </c>
      <c r="K2025" s="1">
        <v>15</v>
      </c>
      <c r="L2025" s="1" t="s">
        <v>24</v>
      </c>
      <c r="M2025" s="1" t="s">
        <v>126</v>
      </c>
      <c r="N2025" s="1" t="s">
        <v>252</v>
      </c>
      <c r="O2025" s="238" t="s">
        <v>2295</v>
      </c>
      <c r="P2025" s="1" t="s">
        <v>69</v>
      </c>
      <c r="Q2025" s="1" t="s">
        <v>102</v>
      </c>
      <c r="R2025" s="255" t="s">
        <v>1997</v>
      </c>
      <c r="S2025" s="45">
        <v>121770</v>
      </c>
      <c r="V2025" s="165" t="str">
        <f>IFERROR(IF(U2025-T2025 &lt;= 0, "", U2025-T2025), "")</f>
        <v/>
      </c>
      <c r="W2025" s="162" t="s">
        <v>333</v>
      </c>
      <c r="X2025" s="1" t="s">
        <v>220</v>
      </c>
      <c r="Y2025" s="162" t="s">
        <v>2296</v>
      </c>
      <c r="Z2025" s="269">
        <v>446.24</v>
      </c>
      <c r="AA2025" s="169">
        <f>Tabela13[[#This Row],[VALOR/UN]]*Tabela13[[#This Row],[QUAN]]</f>
        <v>446.24</v>
      </c>
      <c r="AB2025" s="251" t="str">
        <f>IFERROR(Tabela13[[#This Row],[TOTAL]]/Tabela13[[#This Row],[Km Rodado]],"")</f>
        <v/>
      </c>
    </row>
    <row r="2026" spans="1:28" hidden="1">
      <c r="A2026" s="30">
        <v>2626</v>
      </c>
      <c r="B2026" s="30" t="s">
        <v>2294</v>
      </c>
      <c r="C2026" s="30" t="s">
        <v>1227</v>
      </c>
      <c r="D2026" s="53">
        <v>45700</v>
      </c>
      <c r="F2026" s="7" t="s">
        <v>471</v>
      </c>
      <c r="G2026" s="1" t="s">
        <v>58</v>
      </c>
      <c r="H2026" s="1" t="s">
        <v>12</v>
      </c>
      <c r="I2026" s="351" t="s">
        <v>74</v>
      </c>
      <c r="J2026" s="162">
        <v>1</v>
      </c>
      <c r="K2026" s="1">
        <v>15</v>
      </c>
      <c r="L2026" s="1" t="s">
        <v>24</v>
      </c>
      <c r="M2026" s="1" t="s">
        <v>126</v>
      </c>
      <c r="N2026" s="1" t="s">
        <v>252</v>
      </c>
      <c r="O2026" s="238" t="s">
        <v>2295</v>
      </c>
      <c r="P2026" s="1" t="s">
        <v>69</v>
      </c>
      <c r="Q2026" s="1" t="s">
        <v>102</v>
      </c>
      <c r="R2026" s="255" t="s">
        <v>1997</v>
      </c>
      <c r="S2026" s="45">
        <v>121770</v>
      </c>
      <c r="V2026" s="165" t="str">
        <f>IFERROR(IF(U2026-T2026 &lt;= 0, "", U2026-T2026), "")</f>
        <v/>
      </c>
      <c r="W2026" s="162" t="s">
        <v>333</v>
      </c>
      <c r="X2026" s="1" t="s">
        <v>220</v>
      </c>
      <c r="Y2026" s="162" t="s">
        <v>2296</v>
      </c>
      <c r="Z2026" s="269">
        <v>446.24</v>
      </c>
      <c r="AA2026" s="169">
        <f>Tabela13[[#This Row],[VALOR/UN]]*Tabela13[[#This Row],[QUAN]]</f>
        <v>446.24</v>
      </c>
      <c r="AB2026" s="251" t="str">
        <f>IFERROR(Tabela13[[#This Row],[TOTAL]]/Tabela13[[#This Row],[Km Rodado]],"")</f>
        <v/>
      </c>
    </row>
    <row r="2027" spans="1:28" hidden="1">
      <c r="A2027" s="30">
        <v>2657</v>
      </c>
      <c r="B2027" s="30" t="s">
        <v>2294</v>
      </c>
      <c r="C2027" s="30" t="s">
        <v>1227</v>
      </c>
      <c r="D2027" s="53">
        <v>45700</v>
      </c>
      <c r="F2027" s="7" t="s">
        <v>471</v>
      </c>
      <c r="G2027" s="1" t="s">
        <v>58</v>
      </c>
      <c r="H2027" s="1" t="s">
        <v>12</v>
      </c>
      <c r="I2027" s="351" t="s">
        <v>74</v>
      </c>
      <c r="J2027" s="162">
        <v>1</v>
      </c>
      <c r="K2027" s="1">
        <v>15</v>
      </c>
      <c r="L2027" s="1" t="s">
        <v>22</v>
      </c>
      <c r="M2027" s="1" t="s">
        <v>126</v>
      </c>
      <c r="N2027" s="1" t="s">
        <v>252</v>
      </c>
      <c r="O2027" s="238" t="s">
        <v>2295</v>
      </c>
      <c r="P2027" s="1" t="s">
        <v>69</v>
      </c>
      <c r="Q2027" s="1" t="s">
        <v>102</v>
      </c>
      <c r="R2027" s="255" t="s">
        <v>1961</v>
      </c>
      <c r="S2027" s="45">
        <v>126008</v>
      </c>
      <c r="T2027" s="45">
        <v>126710</v>
      </c>
      <c r="V2027" s="165" t="str">
        <f>IFERROR(IF(U2027-T2027 &lt;= 0, "", U2027-T2027), "")</f>
        <v/>
      </c>
      <c r="W2027" s="162" t="s">
        <v>333</v>
      </c>
      <c r="X2027" s="1" t="s">
        <v>220</v>
      </c>
      <c r="Y2027" s="162" t="s">
        <v>2296</v>
      </c>
      <c r="Z2027" s="269">
        <v>446.24</v>
      </c>
      <c r="AA2027" s="169">
        <f>Tabela13[[#This Row],[VALOR/UN]]*Tabela13[[#This Row],[QUAN]]</f>
        <v>446.24</v>
      </c>
      <c r="AB2027" s="251" t="str">
        <f>IFERROR(Tabela13[[#This Row],[TOTAL]]/Tabela13[[#This Row],[Km Rodado]],"")</f>
        <v/>
      </c>
    </row>
    <row r="2028" spans="1:28" hidden="1">
      <c r="A2028" s="30">
        <v>2658</v>
      </c>
      <c r="B2028" s="30" t="s">
        <v>2294</v>
      </c>
      <c r="C2028" s="30" t="s">
        <v>1227</v>
      </c>
      <c r="D2028" s="53">
        <v>45700</v>
      </c>
      <c r="F2028" s="7" t="s">
        <v>471</v>
      </c>
      <c r="G2028" s="1" t="s">
        <v>58</v>
      </c>
      <c r="H2028" s="1" t="s">
        <v>12</v>
      </c>
      <c r="I2028" s="351" t="s">
        <v>74</v>
      </c>
      <c r="J2028" s="162">
        <v>1</v>
      </c>
      <c r="K2028" s="1">
        <v>15</v>
      </c>
      <c r="L2028" s="1" t="s">
        <v>22</v>
      </c>
      <c r="M2028" s="1" t="s">
        <v>126</v>
      </c>
      <c r="N2028" s="1" t="s">
        <v>252</v>
      </c>
      <c r="O2028" s="238" t="s">
        <v>2295</v>
      </c>
      <c r="P2028" s="1" t="s">
        <v>69</v>
      </c>
      <c r="Q2028" s="1" t="s">
        <v>102</v>
      </c>
      <c r="R2028" s="255" t="s">
        <v>1961</v>
      </c>
      <c r="S2028" s="45">
        <v>126008</v>
      </c>
      <c r="T2028" s="45">
        <v>126710</v>
      </c>
      <c r="V2028" s="165" t="str">
        <f>IFERROR(IF(U2028-T2028 &lt;= 0, "", U2028-T2028), "")</f>
        <v/>
      </c>
      <c r="W2028" s="162" t="s">
        <v>333</v>
      </c>
      <c r="X2028" s="1" t="s">
        <v>220</v>
      </c>
      <c r="Y2028" s="162" t="s">
        <v>2296</v>
      </c>
      <c r="Z2028" s="269">
        <v>446.24</v>
      </c>
      <c r="AA2028" s="169">
        <f>Tabela13[[#This Row],[VALOR/UN]]*Tabela13[[#This Row],[QUAN]]</f>
        <v>446.24</v>
      </c>
      <c r="AB2028" s="251" t="str">
        <f>IFERROR(Tabela13[[#This Row],[TOTAL]]/Tabela13[[#This Row],[Km Rodado]],"")</f>
        <v/>
      </c>
    </row>
    <row r="2029" spans="1:28" hidden="1">
      <c r="A2029" s="30">
        <v>2659</v>
      </c>
      <c r="B2029" s="30" t="s">
        <v>2294</v>
      </c>
      <c r="C2029" s="30" t="s">
        <v>1227</v>
      </c>
      <c r="D2029" s="53">
        <v>45700</v>
      </c>
      <c r="F2029" s="7" t="s">
        <v>471</v>
      </c>
      <c r="G2029" s="1" t="s">
        <v>58</v>
      </c>
      <c r="H2029" s="1" t="s">
        <v>12</v>
      </c>
      <c r="I2029" s="351" t="s">
        <v>74</v>
      </c>
      <c r="J2029" s="162">
        <v>1</v>
      </c>
      <c r="K2029" s="1">
        <v>15</v>
      </c>
      <c r="L2029" s="1" t="s">
        <v>24</v>
      </c>
      <c r="M2029" s="1" t="s">
        <v>126</v>
      </c>
      <c r="N2029" s="1" t="s">
        <v>252</v>
      </c>
      <c r="O2029" s="238" t="s">
        <v>2295</v>
      </c>
      <c r="P2029" s="1" t="s">
        <v>69</v>
      </c>
      <c r="Q2029" s="1" t="s">
        <v>102</v>
      </c>
      <c r="R2029" s="255" t="s">
        <v>1961</v>
      </c>
      <c r="S2029" s="45">
        <v>126008</v>
      </c>
      <c r="T2029" s="45">
        <v>126710</v>
      </c>
      <c r="V2029" s="165" t="str">
        <f>IFERROR(IF(U2029-T2029 &lt;= 0, "", U2029-T2029), "")</f>
        <v/>
      </c>
      <c r="W2029" s="162" t="s">
        <v>333</v>
      </c>
      <c r="X2029" s="1" t="s">
        <v>220</v>
      </c>
      <c r="Y2029" s="162" t="s">
        <v>2296</v>
      </c>
      <c r="Z2029" s="269">
        <v>446.24</v>
      </c>
      <c r="AA2029" s="169">
        <f>Tabela13[[#This Row],[VALOR/UN]]*Tabela13[[#This Row],[QUAN]]</f>
        <v>446.24</v>
      </c>
      <c r="AB2029" s="251" t="str">
        <f>IFERROR(Tabela13[[#This Row],[TOTAL]]/Tabela13[[#This Row],[Km Rodado]],"")</f>
        <v/>
      </c>
    </row>
    <row r="2030" spans="1:28" hidden="1">
      <c r="A2030" s="30">
        <v>2660</v>
      </c>
      <c r="B2030" s="30" t="s">
        <v>2297</v>
      </c>
      <c r="C2030" s="30" t="s">
        <v>1227</v>
      </c>
      <c r="D2030" s="53">
        <v>45700</v>
      </c>
      <c r="F2030" s="7" t="s">
        <v>471</v>
      </c>
      <c r="G2030" s="1" t="s">
        <v>58</v>
      </c>
      <c r="H2030" s="1" t="s">
        <v>12</v>
      </c>
      <c r="I2030" s="351" t="s">
        <v>74</v>
      </c>
      <c r="J2030" s="162">
        <v>1</v>
      </c>
      <c r="K2030" s="1">
        <v>15</v>
      </c>
      <c r="L2030" s="1" t="s">
        <v>24</v>
      </c>
      <c r="M2030" s="1" t="s">
        <v>126</v>
      </c>
      <c r="N2030" s="1" t="s">
        <v>252</v>
      </c>
      <c r="O2030" s="238" t="s">
        <v>2295</v>
      </c>
      <c r="P2030" s="1" t="s">
        <v>69</v>
      </c>
      <c r="Q2030" s="1" t="s">
        <v>102</v>
      </c>
      <c r="R2030" s="255" t="s">
        <v>1961</v>
      </c>
      <c r="S2030" s="45">
        <v>126008</v>
      </c>
      <c r="T2030" s="45">
        <v>126710</v>
      </c>
      <c r="V2030" s="165" t="str">
        <f>IFERROR(IF(U2030-T2030 &lt;= 0, "", U2030-T2030), "")</f>
        <v/>
      </c>
      <c r="W2030" s="162" t="s">
        <v>333</v>
      </c>
      <c r="X2030" s="1" t="s">
        <v>220</v>
      </c>
      <c r="Y2030" s="162" t="s">
        <v>2296</v>
      </c>
      <c r="Z2030" s="269">
        <v>446.24</v>
      </c>
      <c r="AA2030" s="169">
        <f>Tabela13[[#This Row],[VALOR/UN]]*Tabela13[[#This Row],[QUAN]]</f>
        <v>446.24</v>
      </c>
      <c r="AB2030" s="251" t="str">
        <f>IFERROR(Tabela13[[#This Row],[TOTAL]]/Tabela13[[#This Row],[Km Rodado]],"")</f>
        <v/>
      </c>
    </row>
    <row r="2031" spans="1:28">
      <c r="A2031" s="30">
        <v>2646</v>
      </c>
      <c r="B2031" s="30" t="s">
        <v>2170</v>
      </c>
      <c r="C2031" s="30" t="s">
        <v>1227</v>
      </c>
      <c r="D2031" s="53">
        <v>45700</v>
      </c>
      <c r="F2031" s="7" t="s">
        <v>471</v>
      </c>
      <c r="G2031" s="1" t="s">
        <v>58</v>
      </c>
      <c r="H2031" s="1" t="s">
        <v>1268</v>
      </c>
      <c r="I2031" s="351" t="s">
        <v>66</v>
      </c>
      <c r="J2031" s="162">
        <v>1</v>
      </c>
      <c r="K2031" s="1">
        <v>15</v>
      </c>
      <c r="L2031" s="1" t="s">
        <v>22</v>
      </c>
      <c r="M2031" s="1" t="s">
        <v>623</v>
      </c>
      <c r="N2031" s="1" t="s">
        <v>170</v>
      </c>
      <c r="O2031" s="1" t="s">
        <v>474</v>
      </c>
      <c r="P2031" s="1" t="s">
        <v>69</v>
      </c>
      <c r="Q2031" s="1" t="s">
        <v>102</v>
      </c>
      <c r="R2031" s="24" t="s">
        <v>1729</v>
      </c>
      <c r="S2031" s="45">
        <v>115120</v>
      </c>
      <c r="T2031" s="45">
        <v>115120</v>
      </c>
      <c r="U2031" s="256">
        <v>126378</v>
      </c>
      <c r="V2031" s="165">
        <f>IFERROR(IF(U2031-T2031 &lt;= 0, "", U2031-T2031), "")</f>
        <v>11258</v>
      </c>
      <c r="W2031" s="162" t="s">
        <v>333</v>
      </c>
      <c r="X2031" s="1" t="s">
        <v>220</v>
      </c>
      <c r="Y2031" s="162">
        <v>68136</v>
      </c>
      <c r="Z2031" s="269">
        <v>328.53</v>
      </c>
      <c r="AA2031" s="169">
        <f>Tabela13[[#This Row],[VALOR/UN]]*Tabela13[[#This Row],[QUAN]]</f>
        <v>328.53</v>
      </c>
      <c r="AB2031" s="251">
        <f>IFERROR(Tabela13[[#This Row],[TOTAL]]/Tabela13[[#This Row],[Km Rodado]],"")</f>
        <v>2.918191508260792E-2</v>
      </c>
    </row>
    <row r="2032" spans="1:28">
      <c r="A2032" s="30">
        <v>2647</v>
      </c>
      <c r="B2032" s="30" t="s">
        <v>2018</v>
      </c>
      <c r="C2032" s="30" t="s">
        <v>1227</v>
      </c>
      <c r="D2032" s="53">
        <v>45700</v>
      </c>
      <c r="F2032" s="7" t="s">
        <v>471</v>
      </c>
      <c r="G2032" s="1" t="s">
        <v>58</v>
      </c>
      <c r="H2032" s="1" t="s">
        <v>1268</v>
      </c>
      <c r="I2032" s="351" t="s">
        <v>66</v>
      </c>
      <c r="J2032" s="162">
        <v>1</v>
      </c>
      <c r="K2032" s="1">
        <v>15</v>
      </c>
      <c r="L2032" s="1" t="s">
        <v>22</v>
      </c>
      <c r="M2032" s="1" t="s">
        <v>623</v>
      </c>
      <c r="N2032" s="1" t="s">
        <v>170</v>
      </c>
      <c r="O2032" s="1" t="s">
        <v>474</v>
      </c>
      <c r="P2032" s="1" t="s">
        <v>69</v>
      </c>
      <c r="Q2032" s="1" t="s">
        <v>102</v>
      </c>
      <c r="R2032" s="24" t="s">
        <v>1729</v>
      </c>
      <c r="S2032" s="45">
        <v>115120</v>
      </c>
      <c r="T2032" s="45">
        <v>115120</v>
      </c>
      <c r="U2032" s="256">
        <v>126378</v>
      </c>
      <c r="V2032" s="165">
        <f>IFERROR(IF(U2032-T2032 &lt;= 0, "", U2032-T2032), "")</f>
        <v>11258</v>
      </c>
      <c r="W2032" s="162" t="s">
        <v>333</v>
      </c>
      <c r="X2032" s="1" t="s">
        <v>220</v>
      </c>
      <c r="Y2032" s="162">
        <v>68136</v>
      </c>
      <c r="Z2032" s="269">
        <v>328.53</v>
      </c>
      <c r="AA2032" s="169">
        <f>Tabela13[[#This Row],[VALOR/UN]]*Tabela13[[#This Row],[QUAN]]</f>
        <v>328.53</v>
      </c>
      <c r="AB2032" s="251">
        <f>IFERROR(Tabela13[[#This Row],[TOTAL]]/Tabela13[[#This Row],[Km Rodado]],"")</f>
        <v>2.918191508260792E-2</v>
      </c>
    </row>
    <row r="2033" spans="1:28">
      <c r="A2033" s="30">
        <v>2648</v>
      </c>
      <c r="B2033" s="30" t="s">
        <v>2018</v>
      </c>
      <c r="C2033" s="30" t="s">
        <v>1227</v>
      </c>
      <c r="D2033" s="53">
        <v>45700</v>
      </c>
      <c r="F2033" s="7" t="s">
        <v>471</v>
      </c>
      <c r="G2033" s="1" t="s">
        <v>58</v>
      </c>
      <c r="H2033" s="1" t="s">
        <v>1268</v>
      </c>
      <c r="I2033" s="351" t="s">
        <v>66</v>
      </c>
      <c r="J2033" s="162">
        <v>1</v>
      </c>
      <c r="K2033" s="1">
        <v>15</v>
      </c>
      <c r="L2033" s="1" t="s">
        <v>24</v>
      </c>
      <c r="M2033" s="1" t="s">
        <v>623</v>
      </c>
      <c r="N2033" s="1" t="s">
        <v>170</v>
      </c>
      <c r="O2033" s="1" t="s">
        <v>474</v>
      </c>
      <c r="P2033" s="1" t="s">
        <v>69</v>
      </c>
      <c r="Q2033" s="1" t="s">
        <v>102</v>
      </c>
      <c r="R2033" s="24" t="s">
        <v>1729</v>
      </c>
      <c r="S2033" s="45">
        <v>115120</v>
      </c>
      <c r="T2033" s="45">
        <v>115120</v>
      </c>
      <c r="U2033" s="256">
        <v>126378</v>
      </c>
      <c r="V2033" s="165">
        <f>IFERROR(IF(U2033-T2033 &lt;= 0, "", U2033-T2033), "")</f>
        <v>11258</v>
      </c>
      <c r="W2033" s="162" t="s">
        <v>333</v>
      </c>
      <c r="X2033" s="1" t="s">
        <v>220</v>
      </c>
      <c r="Y2033" s="162">
        <v>68136</v>
      </c>
      <c r="Z2033" s="269">
        <v>328.53</v>
      </c>
      <c r="AA2033" s="169">
        <f>Tabela13[[#This Row],[VALOR/UN]]*Tabela13[[#This Row],[QUAN]]</f>
        <v>328.53</v>
      </c>
      <c r="AB2033" s="251">
        <f>IFERROR(Tabela13[[#This Row],[TOTAL]]/Tabela13[[#This Row],[Km Rodado]],"")</f>
        <v>2.918191508260792E-2</v>
      </c>
    </row>
    <row r="2034" spans="1:28">
      <c r="A2034" s="30">
        <v>2649</v>
      </c>
      <c r="B2034" s="30" t="s">
        <v>2220</v>
      </c>
      <c r="C2034" s="30" t="s">
        <v>1227</v>
      </c>
      <c r="D2034" s="53">
        <v>45700</v>
      </c>
      <c r="F2034" s="7" t="s">
        <v>471</v>
      </c>
      <c r="G2034" s="1" t="s">
        <v>58</v>
      </c>
      <c r="H2034" s="1" t="s">
        <v>1268</v>
      </c>
      <c r="I2034" s="351" t="s">
        <v>66</v>
      </c>
      <c r="J2034" s="162">
        <v>1</v>
      </c>
      <c r="K2034" s="1">
        <v>15</v>
      </c>
      <c r="L2034" s="1" t="s">
        <v>24</v>
      </c>
      <c r="M2034" s="1" t="s">
        <v>623</v>
      </c>
      <c r="N2034" s="1" t="s">
        <v>170</v>
      </c>
      <c r="O2034" s="1" t="s">
        <v>474</v>
      </c>
      <c r="P2034" s="1" t="s">
        <v>69</v>
      </c>
      <c r="Q2034" s="1" t="s">
        <v>102</v>
      </c>
      <c r="R2034" s="24" t="s">
        <v>1729</v>
      </c>
      <c r="S2034" s="45">
        <v>115120</v>
      </c>
      <c r="T2034" s="45">
        <v>115120</v>
      </c>
      <c r="U2034" s="256">
        <v>126378</v>
      </c>
      <c r="V2034" s="165">
        <f>IFERROR(IF(U2034-T2034 &lt;= 0, "", U2034-T2034), "")</f>
        <v>11258</v>
      </c>
      <c r="W2034" s="162" t="s">
        <v>333</v>
      </c>
      <c r="X2034" s="1" t="s">
        <v>220</v>
      </c>
      <c r="Y2034" s="162">
        <v>68136</v>
      </c>
      <c r="Z2034" s="269">
        <v>328.53</v>
      </c>
      <c r="AA2034" s="169">
        <f>Tabela13[[#This Row],[VALOR/UN]]*Tabela13[[#This Row],[QUAN]]</f>
        <v>328.53</v>
      </c>
      <c r="AB2034" s="251">
        <f>IFERROR(Tabela13[[#This Row],[TOTAL]]/Tabela13[[#This Row],[Km Rodado]],"")</f>
        <v>2.918191508260792E-2</v>
      </c>
    </row>
    <row r="2035" spans="1:28" hidden="1">
      <c r="A2035" s="30" t="s">
        <v>2298</v>
      </c>
      <c r="B2035" s="30" t="s">
        <v>1226</v>
      </c>
      <c r="C2035" s="30" t="s">
        <v>1227</v>
      </c>
      <c r="D2035" s="53">
        <v>45701</v>
      </c>
      <c r="F2035" s="7" t="s">
        <v>471</v>
      </c>
      <c r="G2035" s="1" t="s">
        <v>58</v>
      </c>
      <c r="H2035" s="1" t="s">
        <v>1268</v>
      </c>
      <c r="I2035" s="351" t="s">
        <v>96</v>
      </c>
      <c r="J2035" s="162">
        <v>1</v>
      </c>
      <c r="K2035" s="1">
        <v>16</v>
      </c>
      <c r="L2035" s="1" t="s">
        <v>22</v>
      </c>
      <c r="M2035" s="1" t="s">
        <v>60</v>
      </c>
      <c r="N2035" s="1" t="s">
        <v>170</v>
      </c>
      <c r="O2035" s="238" t="s">
        <v>1323</v>
      </c>
      <c r="P2035" s="1" t="s">
        <v>69</v>
      </c>
      <c r="Q2035" s="1" t="s">
        <v>1008</v>
      </c>
      <c r="R2035" s="24" t="s">
        <v>1437</v>
      </c>
      <c r="S2035" s="45">
        <v>75701</v>
      </c>
      <c r="V2035" s="165"/>
      <c r="W2035" s="162" t="s">
        <v>333</v>
      </c>
      <c r="X2035" s="1" t="s">
        <v>168</v>
      </c>
      <c r="Y2035" s="162">
        <v>19093</v>
      </c>
      <c r="Z2035" s="269">
        <v>500.87</v>
      </c>
      <c r="AA2035" s="169">
        <f>Tabela13[[#This Row],[VALOR/UN]]*Tabela13[[#This Row],[QUAN]]</f>
        <v>500.87</v>
      </c>
    </row>
    <row r="2036" spans="1:28" hidden="1">
      <c r="A2036" s="30" t="s">
        <v>2299</v>
      </c>
      <c r="B2036" s="30" t="s">
        <v>1226</v>
      </c>
      <c r="C2036" s="30" t="s">
        <v>1227</v>
      </c>
      <c r="D2036" s="53">
        <v>45701</v>
      </c>
      <c r="F2036" s="7" t="s">
        <v>471</v>
      </c>
      <c r="G2036" s="1" t="s">
        <v>58</v>
      </c>
      <c r="H2036" s="1" t="s">
        <v>1268</v>
      </c>
      <c r="I2036" s="351" t="s">
        <v>96</v>
      </c>
      <c r="J2036" s="162">
        <v>1</v>
      </c>
      <c r="K2036" s="1">
        <v>16</v>
      </c>
      <c r="L2036" s="1" t="s">
        <v>22</v>
      </c>
      <c r="M2036" s="1" t="s">
        <v>60</v>
      </c>
      <c r="N2036" s="1" t="s">
        <v>170</v>
      </c>
      <c r="O2036" s="238" t="s">
        <v>1323</v>
      </c>
      <c r="P2036" s="1" t="s">
        <v>69</v>
      </c>
      <c r="Q2036" s="1" t="s">
        <v>1008</v>
      </c>
      <c r="R2036" s="24" t="s">
        <v>1437</v>
      </c>
      <c r="S2036" s="45">
        <v>75701</v>
      </c>
      <c r="V2036" s="165" t="str">
        <f>IFERROR(IF(U2036-T2036 &lt;= 0, "", U2036-T2036), "")</f>
        <v/>
      </c>
      <c r="W2036" s="162" t="s">
        <v>333</v>
      </c>
      <c r="X2036" s="1" t="s">
        <v>168</v>
      </c>
      <c r="Y2036" s="162">
        <v>19093</v>
      </c>
      <c r="Z2036" s="269">
        <v>500.87</v>
      </c>
      <c r="AA2036" s="169">
        <f>Tabela13[[#This Row],[VALOR/UN]]*Tabela13[[#This Row],[QUAN]]</f>
        <v>500.87</v>
      </c>
      <c r="AB2036" s="251" t="str">
        <f>IFERROR(Tabela13[[#This Row],[TOTAL]]/Tabela13[[#This Row],[Km Rodado]],"")</f>
        <v/>
      </c>
    </row>
    <row r="2037" spans="1:28" hidden="1">
      <c r="A2037" s="30" t="s">
        <v>2300</v>
      </c>
      <c r="B2037" s="30" t="s">
        <v>1226</v>
      </c>
      <c r="C2037" s="30" t="s">
        <v>1227</v>
      </c>
      <c r="D2037" s="53">
        <v>45701</v>
      </c>
      <c r="F2037" s="7" t="s">
        <v>471</v>
      </c>
      <c r="G2037" s="1" t="s">
        <v>58</v>
      </c>
      <c r="H2037" s="1" t="s">
        <v>1268</v>
      </c>
      <c r="I2037" s="351" t="s">
        <v>96</v>
      </c>
      <c r="J2037" s="162">
        <v>1</v>
      </c>
      <c r="K2037" s="1">
        <v>16</v>
      </c>
      <c r="L2037" s="1" t="s">
        <v>22</v>
      </c>
      <c r="M2037" s="1" t="s">
        <v>60</v>
      </c>
      <c r="N2037" s="1" t="s">
        <v>170</v>
      </c>
      <c r="O2037" s="238" t="s">
        <v>1323</v>
      </c>
      <c r="P2037" s="1" t="s">
        <v>69</v>
      </c>
      <c r="Q2037" s="1" t="s">
        <v>1008</v>
      </c>
      <c r="R2037" s="24" t="s">
        <v>1437</v>
      </c>
      <c r="S2037" s="45">
        <v>75701</v>
      </c>
      <c r="V2037" s="165" t="str">
        <f>IFERROR(IF(U2037-T2037 &lt;= 0, "", U2037-T2037), "")</f>
        <v/>
      </c>
      <c r="W2037" s="162" t="s">
        <v>333</v>
      </c>
      <c r="X2037" s="1" t="s">
        <v>168</v>
      </c>
      <c r="Y2037" s="162">
        <v>0</v>
      </c>
      <c r="Z2037" s="269">
        <v>500.87</v>
      </c>
      <c r="AA2037" s="169">
        <f>Tabela13[[#This Row],[VALOR/UN]]*Tabela13[[#This Row],[QUAN]]</f>
        <v>500.87</v>
      </c>
      <c r="AB2037" s="251" t="str">
        <f>IFERROR(Tabela13[[#This Row],[TOTAL]]/Tabela13[[#This Row],[Km Rodado]],"")</f>
        <v/>
      </c>
    </row>
    <row r="2038" spans="1:28" hidden="1">
      <c r="A2038" s="30" t="s">
        <v>2301</v>
      </c>
      <c r="B2038" s="30" t="s">
        <v>1226</v>
      </c>
      <c r="C2038" s="30" t="s">
        <v>1227</v>
      </c>
      <c r="D2038" s="53">
        <v>45701</v>
      </c>
      <c r="F2038" s="7" t="s">
        <v>471</v>
      </c>
      <c r="G2038" s="1" t="s">
        <v>58</v>
      </c>
      <c r="H2038" s="1" t="s">
        <v>12</v>
      </c>
      <c r="I2038" s="351" t="s">
        <v>96</v>
      </c>
      <c r="J2038" s="162">
        <v>1</v>
      </c>
      <c r="K2038" s="1">
        <v>16</v>
      </c>
      <c r="L2038" s="1" t="s">
        <v>22</v>
      </c>
      <c r="M2038" s="1" t="s">
        <v>60</v>
      </c>
      <c r="N2038" s="1" t="s">
        <v>170</v>
      </c>
      <c r="O2038" s="238" t="s">
        <v>1323</v>
      </c>
      <c r="P2038" s="1" t="s">
        <v>69</v>
      </c>
      <c r="Q2038" s="1" t="s">
        <v>1008</v>
      </c>
      <c r="R2038" s="24" t="s">
        <v>1437</v>
      </c>
      <c r="S2038" s="45">
        <v>75701</v>
      </c>
      <c r="V2038" s="165" t="str">
        <f>IFERROR(IF(U2038-T2038 &lt;= 0, "", U2038-T2038), "")</f>
        <v/>
      </c>
      <c r="W2038" s="162" t="s">
        <v>333</v>
      </c>
      <c r="X2038" s="1" t="s">
        <v>168</v>
      </c>
      <c r="Y2038" s="162">
        <v>0</v>
      </c>
      <c r="Z2038" s="269">
        <v>500.87</v>
      </c>
      <c r="AA2038" s="169">
        <f>Tabela13[[#This Row],[VALOR/UN]]*Tabela13[[#This Row],[QUAN]]</f>
        <v>500.87</v>
      </c>
      <c r="AB2038" s="251" t="str">
        <f>IFERROR(Tabela13[[#This Row],[TOTAL]]/Tabela13[[#This Row],[Km Rodado]],"")</f>
        <v/>
      </c>
    </row>
    <row r="2039" spans="1:28" hidden="1">
      <c r="A2039" s="30" t="s">
        <v>2302</v>
      </c>
      <c r="B2039" s="30" t="s">
        <v>1226</v>
      </c>
      <c r="C2039" s="30" t="s">
        <v>1227</v>
      </c>
      <c r="D2039" s="53">
        <v>45701</v>
      </c>
      <c r="F2039" s="7" t="s">
        <v>471</v>
      </c>
      <c r="G2039" s="1" t="s">
        <v>58</v>
      </c>
      <c r="H2039" s="1" t="s">
        <v>12</v>
      </c>
      <c r="I2039" s="351" t="s">
        <v>159</v>
      </c>
      <c r="J2039" s="162">
        <v>1</v>
      </c>
      <c r="K2039" s="1">
        <v>15</v>
      </c>
      <c r="L2039" s="1" t="s">
        <v>22</v>
      </c>
      <c r="M2039" s="1" t="s">
        <v>75</v>
      </c>
      <c r="N2039" s="1" t="s">
        <v>170</v>
      </c>
      <c r="O2039" s="1" t="s">
        <v>1244</v>
      </c>
      <c r="P2039" s="1" t="s">
        <v>69</v>
      </c>
      <c r="Q2039" s="1" t="s">
        <v>77</v>
      </c>
      <c r="R2039" s="24" t="s">
        <v>1364</v>
      </c>
      <c r="S2039" s="45">
        <v>119709</v>
      </c>
      <c r="V2039" s="165" t="str">
        <f>IFERROR(IF(U2039-T2039 &lt;= 0, "", U2039-T2039), "")</f>
        <v/>
      </c>
      <c r="W2039" s="162" t="s">
        <v>333</v>
      </c>
      <c r="X2039" s="1" t="s">
        <v>168</v>
      </c>
      <c r="Y2039" s="162" t="s">
        <v>1246</v>
      </c>
      <c r="Z2039" s="269">
        <v>289.63</v>
      </c>
      <c r="AA2039" s="169">
        <f>Tabela13[[#This Row],[VALOR/UN]]*Tabela13[[#This Row],[QUAN]]</f>
        <v>289.63</v>
      </c>
      <c r="AB2039" s="251" t="str">
        <f>IFERROR(Tabela13[[#This Row],[TOTAL]]/Tabela13[[#This Row],[Km Rodado]],"")</f>
        <v/>
      </c>
    </row>
    <row r="2040" spans="1:28" hidden="1">
      <c r="A2040" s="30" t="s">
        <v>2303</v>
      </c>
      <c r="B2040" s="30" t="s">
        <v>1226</v>
      </c>
      <c r="C2040" s="30" t="s">
        <v>1227</v>
      </c>
      <c r="D2040" s="53">
        <v>45701</v>
      </c>
      <c r="F2040" s="7" t="s">
        <v>471</v>
      </c>
      <c r="G2040" s="1" t="s">
        <v>58</v>
      </c>
      <c r="H2040" s="1" t="s">
        <v>12</v>
      </c>
      <c r="I2040" s="351" t="s">
        <v>159</v>
      </c>
      <c r="J2040" s="162">
        <v>1</v>
      </c>
      <c r="K2040" s="1">
        <v>15</v>
      </c>
      <c r="L2040" s="1" t="s">
        <v>22</v>
      </c>
      <c r="M2040" s="1" t="s">
        <v>75</v>
      </c>
      <c r="N2040" s="1" t="s">
        <v>170</v>
      </c>
      <c r="O2040" s="1" t="s">
        <v>1244</v>
      </c>
      <c r="P2040" s="1" t="s">
        <v>69</v>
      </c>
      <c r="Q2040" s="1" t="s">
        <v>77</v>
      </c>
      <c r="R2040" s="24" t="s">
        <v>1364</v>
      </c>
      <c r="S2040" s="45">
        <v>119709</v>
      </c>
      <c r="V2040" s="165" t="str">
        <f>IFERROR(IF(U2040-T2040 &lt;= 0, "", U2040-T2040), "")</f>
        <v/>
      </c>
      <c r="W2040" s="162" t="s">
        <v>333</v>
      </c>
      <c r="X2040" s="1" t="s">
        <v>168</v>
      </c>
      <c r="Y2040" s="162" t="s">
        <v>1246</v>
      </c>
      <c r="Z2040" s="269">
        <v>290.63</v>
      </c>
      <c r="AA2040" s="169">
        <f>Tabela13[[#This Row],[VALOR/UN]]*Tabela13[[#This Row],[QUAN]]</f>
        <v>290.63</v>
      </c>
      <c r="AB2040" s="251" t="str">
        <f>IFERROR(Tabela13[[#This Row],[TOTAL]]/Tabela13[[#This Row],[Km Rodado]],"")</f>
        <v/>
      </c>
    </row>
    <row r="2041" spans="1:28" hidden="1">
      <c r="A2041" s="30" t="s">
        <v>2304</v>
      </c>
      <c r="B2041" s="30" t="s">
        <v>1226</v>
      </c>
      <c r="C2041" s="30" t="s">
        <v>1227</v>
      </c>
      <c r="D2041" s="53">
        <v>45701</v>
      </c>
      <c r="F2041" s="7" t="s">
        <v>471</v>
      </c>
      <c r="G2041" s="1" t="s">
        <v>58</v>
      </c>
      <c r="H2041" s="1" t="s">
        <v>12</v>
      </c>
      <c r="I2041" s="351" t="s">
        <v>159</v>
      </c>
      <c r="J2041" s="162">
        <v>1</v>
      </c>
      <c r="K2041" s="1">
        <v>15</v>
      </c>
      <c r="L2041" s="1" t="s">
        <v>24</v>
      </c>
      <c r="M2041" s="1" t="s">
        <v>75</v>
      </c>
      <c r="N2041" s="1" t="s">
        <v>170</v>
      </c>
      <c r="O2041" s="1" t="s">
        <v>1244</v>
      </c>
      <c r="P2041" s="1" t="s">
        <v>69</v>
      </c>
      <c r="Q2041" s="1" t="s">
        <v>77</v>
      </c>
      <c r="R2041" s="24" t="s">
        <v>1364</v>
      </c>
      <c r="S2041" s="45">
        <v>119709</v>
      </c>
      <c r="V2041" s="165" t="str">
        <f>IFERROR(IF(U2041-T2041 &lt;= 0, "", U2041-T2041), "")</f>
        <v/>
      </c>
      <c r="W2041" s="162" t="s">
        <v>333</v>
      </c>
      <c r="X2041" s="1" t="s">
        <v>168</v>
      </c>
      <c r="Y2041" s="162" t="s">
        <v>1246</v>
      </c>
      <c r="Z2041" s="269">
        <v>291.63</v>
      </c>
      <c r="AA2041" s="169">
        <f>Tabela13[[#This Row],[VALOR/UN]]*Tabela13[[#This Row],[QUAN]]</f>
        <v>291.63</v>
      </c>
      <c r="AB2041" s="251" t="str">
        <f>IFERROR(Tabela13[[#This Row],[TOTAL]]/Tabela13[[#This Row],[Km Rodado]],"")</f>
        <v/>
      </c>
    </row>
    <row r="2042" spans="1:28" hidden="1">
      <c r="A2042" s="30" t="s">
        <v>2305</v>
      </c>
      <c r="B2042" s="30" t="s">
        <v>1226</v>
      </c>
      <c r="C2042" s="30" t="s">
        <v>1227</v>
      </c>
      <c r="D2042" s="53">
        <v>45701</v>
      </c>
      <c r="F2042" s="7" t="s">
        <v>471</v>
      </c>
      <c r="G2042" s="1" t="s">
        <v>58</v>
      </c>
      <c r="H2042" s="1" t="s">
        <v>12</v>
      </c>
      <c r="I2042" s="351" t="s">
        <v>159</v>
      </c>
      <c r="J2042" s="162">
        <v>1</v>
      </c>
      <c r="K2042" s="1">
        <v>15</v>
      </c>
      <c r="L2042" s="1" t="s">
        <v>24</v>
      </c>
      <c r="M2042" s="1" t="s">
        <v>75</v>
      </c>
      <c r="N2042" s="1" t="s">
        <v>170</v>
      </c>
      <c r="O2042" s="1" t="s">
        <v>1244</v>
      </c>
      <c r="P2042" s="1" t="s">
        <v>69</v>
      </c>
      <c r="Q2042" s="1" t="s">
        <v>77</v>
      </c>
      <c r="R2042" s="24" t="s">
        <v>1364</v>
      </c>
      <c r="S2042" s="45">
        <v>119709</v>
      </c>
      <c r="V2042" s="165" t="str">
        <f>IFERROR(IF(U2042-T2042 &lt;= 0, "", U2042-T2042), "")</f>
        <v/>
      </c>
      <c r="W2042" s="162" t="s">
        <v>333</v>
      </c>
      <c r="X2042" s="1" t="s">
        <v>168</v>
      </c>
      <c r="Y2042" s="162" t="s">
        <v>1246</v>
      </c>
      <c r="Z2042" s="269">
        <v>292.63</v>
      </c>
      <c r="AA2042" s="169">
        <f>Tabela13[[#This Row],[VALOR/UN]]*Tabela13[[#This Row],[QUAN]]</f>
        <v>292.63</v>
      </c>
      <c r="AB2042" s="251" t="str">
        <f>IFERROR(Tabela13[[#This Row],[TOTAL]]/Tabela13[[#This Row],[Km Rodado]],"")</f>
        <v/>
      </c>
    </row>
    <row r="2043" spans="1:28" hidden="1">
      <c r="A2043" s="30">
        <v>2540</v>
      </c>
      <c r="B2043" s="30" t="s">
        <v>1399</v>
      </c>
      <c r="C2043" s="186" t="s">
        <v>1227</v>
      </c>
      <c r="D2043" s="53">
        <v>45705</v>
      </c>
      <c r="F2043" s="7" t="s">
        <v>471</v>
      </c>
      <c r="G2043" s="1" t="s">
        <v>58</v>
      </c>
      <c r="H2043" s="1" t="s">
        <v>12</v>
      </c>
      <c r="I2043" s="351" t="s">
        <v>74</v>
      </c>
      <c r="J2043" s="162">
        <v>1</v>
      </c>
      <c r="K2043" s="1">
        <v>16</v>
      </c>
      <c r="L2043" s="1" t="s">
        <v>22</v>
      </c>
      <c r="M2043" s="1" t="s">
        <v>143</v>
      </c>
      <c r="N2043" s="1" t="s">
        <v>170</v>
      </c>
      <c r="O2043" s="238" t="s">
        <v>1401</v>
      </c>
      <c r="P2043" s="1" t="s">
        <v>69</v>
      </c>
      <c r="Q2043" s="1" t="s">
        <v>144</v>
      </c>
      <c r="R2043" s="24" t="s">
        <v>472</v>
      </c>
      <c r="S2043" s="45">
        <v>151500</v>
      </c>
      <c r="T2043" s="45">
        <v>151699</v>
      </c>
      <c r="V2043" s="165" t="str">
        <f>IFERROR(IF(U2043-T2043 &lt;= 0, "", U2043-T2043), "")</f>
        <v/>
      </c>
      <c r="W2043" s="162" t="s">
        <v>333</v>
      </c>
      <c r="X2043" s="1" t="s">
        <v>168</v>
      </c>
      <c r="Y2043" s="162" t="s">
        <v>1403</v>
      </c>
      <c r="Z2043" s="272">
        <v>486.63</v>
      </c>
      <c r="AA2043" s="169">
        <f>Tabela13[[#This Row],[VALOR/UN]]*Tabela13[[#This Row],[QUAN]]</f>
        <v>486.63</v>
      </c>
      <c r="AB2043" s="251" t="str">
        <f>IFERROR(Tabela13[[#This Row],[TOTAL]]/Tabela13[[#This Row],[Km Rodado]],"")</f>
        <v/>
      </c>
    </row>
    <row r="2044" spans="1:28" hidden="1">
      <c r="A2044" s="30">
        <v>2544</v>
      </c>
      <c r="B2044" s="30" t="s">
        <v>1399</v>
      </c>
      <c r="C2044" s="186" t="s">
        <v>1227</v>
      </c>
      <c r="D2044" s="53">
        <v>45705</v>
      </c>
      <c r="F2044" s="7" t="s">
        <v>471</v>
      </c>
      <c r="G2044" s="1" t="s">
        <v>58</v>
      </c>
      <c r="H2044" s="1" t="s">
        <v>12</v>
      </c>
      <c r="I2044" s="351" t="s">
        <v>74</v>
      </c>
      <c r="J2044" s="162">
        <v>1</v>
      </c>
      <c r="K2044" s="1">
        <v>16</v>
      </c>
      <c r="L2044" s="1" t="s">
        <v>22</v>
      </c>
      <c r="M2044" s="1" t="s">
        <v>143</v>
      </c>
      <c r="N2044" s="1" t="s">
        <v>170</v>
      </c>
      <c r="O2044" s="238" t="s">
        <v>1323</v>
      </c>
      <c r="P2044" s="1" t="s">
        <v>69</v>
      </c>
      <c r="Q2044" s="1" t="s">
        <v>144</v>
      </c>
      <c r="R2044" s="24" t="s">
        <v>472</v>
      </c>
      <c r="S2044" s="45">
        <v>151500</v>
      </c>
      <c r="V2044" s="165" t="str">
        <f>IFERROR(IF(U2044-T2044 &lt;= 0, "", U2044-T2044), "")</f>
        <v/>
      </c>
      <c r="W2044" s="162" t="s">
        <v>333</v>
      </c>
      <c r="X2044" s="1" t="s">
        <v>168</v>
      </c>
      <c r="Y2044" s="162" t="s">
        <v>1403</v>
      </c>
      <c r="Z2044" s="272">
        <v>486.63</v>
      </c>
      <c r="AA2044" s="169">
        <f>Tabela13[[#This Row],[VALOR/UN]]*Tabela13[[#This Row],[QUAN]]</f>
        <v>486.63</v>
      </c>
      <c r="AB2044" s="251" t="str">
        <f>IFERROR(Tabela13[[#This Row],[TOTAL]]/Tabela13[[#This Row],[Km Rodado]],"")</f>
        <v/>
      </c>
    </row>
    <row r="2045" spans="1:28" hidden="1">
      <c r="A2045" s="30">
        <v>2560</v>
      </c>
      <c r="B2045" s="30" t="s">
        <v>1226</v>
      </c>
      <c r="C2045" s="30" t="s">
        <v>1227</v>
      </c>
      <c r="D2045" s="53">
        <v>45705</v>
      </c>
      <c r="F2045" s="7" t="s">
        <v>471</v>
      </c>
      <c r="G2045" s="1" t="s">
        <v>58</v>
      </c>
      <c r="H2045" s="1" t="s">
        <v>12</v>
      </c>
      <c r="I2045" s="351" t="s">
        <v>74</v>
      </c>
      <c r="J2045" s="162">
        <v>1</v>
      </c>
      <c r="K2045" s="1">
        <v>15</v>
      </c>
      <c r="L2045" s="1" t="s">
        <v>22</v>
      </c>
      <c r="M2045" s="1" t="s">
        <v>75</v>
      </c>
      <c r="N2045" s="1" t="s">
        <v>170</v>
      </c>
      <c r="O2045" s="1" t="s">
        <v>1244</v>
      </c>
      <c r="P2045" s="1" t="s">
        <v>69</v>
      </c>
      <c r="Q2045" s="1" t="s">
        <v>77</v>
      </c>
      <c r="R2045" s="24" t="s">
        <v>1077</v>
      </c>
      <c r="S2045" s="45">
        <v>128939</v>
      </c>
      <c r="U2045" s="45">
        <v>125964</v>
      </c>
      <c r="V2045" s="165">
        <f>Tabela13[[#This Row],[KM SOLICITADO]]-Tabela13[[#This Row],[KM FINAL]]</f>
        <v>2975</v>
      </c>
      <c r="W2045" s="162" t="s">
        <v>333</v>
      </c>
      <c r="X2045" s="1" t="s">
        <v>168</v>
      </c>
      <c r="Y2045" s="162" t="s">
        <v>1246</v>
      </c>
      <c r="Z2045" s="269">
        <v>293.63</v>
      </c>
      <c r="AA2045" s="169">
        <f>Tabela13[[#This Row],[VALOR/UN]]*Tabela13[[#This Row],[QUAN]]</f>
        <v>293.63</v>
      </c>
      <c r="AB2045" s="251">
        <f>IFERROR(Tabela13[[#This Row],[TOTAL]]/Tabela13[[#This Row],[Km Rodado]],"")</f>
        <v>9.8699159663865541E-2</v>
      </c>
    </row>
    <row r="2046" spans="1:28" hidden="1">
      <c r="A2046" s="30">
        <v>2551</v>
      </c>
      <c r="B2046" s="30" t="s">
        <v>1226</v>
      </c>
      <c r="C2046" s="30" t="s">
        <v>1227</v>
      </c>
      <c r="D2046" s="53">
        <v>45705</v>
      </c>
      <c r="F2046" s="7" t="s">
        <v>471</v>
      </c>
      <c r="G2046" s="1" t="s">
        <v>58</v>
      </c>
      <c r="H2046" s="1" t="s">
        <v>12</v>
      </c>
      <c r="I2046" s="351" t="s">
        <v>74</v>
      </c>
      <c r="J2046" s="162">
        <v>1</v>
      </c>
      <c r="K2046" s="1">
        <v>15</v>
      </c>
      <c r="L2046" s="1" t="s">
        <v>22</v>
      </c>
      <c r="M2046" s="1" t="s">
        <v>75</v>
      </c>
      <c r="N2046" s="1" t="s">
        <v>170</v>
      </c>
      <c r="O2046" s="1" t="s">
        <v>1244</v>
      </c>
      <c r="P2046" s="1" t="s">
        <v>69</v>
      </c>
      <c r="Q2046" s="1" t="s">
        <v>77</v>
      </c>
      <c r="R2046" s="24" t="s">
        <v>1077</v>
      </c>
      <c r="S2046" s="45">
        <v>128939</v>
      </c>
      <c r="T2046" s="45">
        <v>139407</v>
      </c>
      <c r="V2046" s="165" t="str">
        <f>IFERROR(IF(U2046-T2046 &lt;= 0, "", U2046-T2046), "")</f>
        <v/>
      </c>
      <c r="W2046" s="162" t="s">
        <v>333</v>
      </c>
      <c r="X2046" s="1" t="s">
        <v>168</v>
      </c>
      <c r="Y2046" s="162" t="s">
        <v>1246</v>
      </c>
      <c r="Z2046" s="269">
        <v>293.63</v>
      </c>
      <c r="AA2046" s="169">
        <f>Tabela13[[#This Row],[VALOR/UN]]*Tabela13[[#This Row],[QUAN]]</f>
        <v>293.63</v>
      </c>
      <c r="AB2046" s="251" t="str">
        <f>IFERROR(Tabela13[[#This Row],[TOTAL]]/Tabela13[[#This Row],[Km Rodado]],"")</f>
        <v/>
      </c>
    </row>
    <row r="2047" spans="1:28" hidden="1">
      <c r="A2047" s="30">
        <v>2553</v>
      </c>
      <c r="B2047" s="30" t="s">
        <v>1226</v>
      </c>
      <c r="C2047" s="30" t="s">
        <v>1227</v>
      </c>
      <c r="D2047" s="53">
        <v>45705</v>
      </c>
      <c r="F2047" s="7" t="s">
        <v>471</v>
      </c>
      <c r="G2047" s="1" t="s">
        <v>58</v>
      </c>
      <c r="H2047" s="1" t="s">
        <v>12</v>
      </c>
      <c r="I2047" s="351" t="s">
        <v>74</v>
      </c>
      <c r="J2047" s="162">
        <v>1</v>
      </c>
      <c r="K2047" s="1">
        <v>15</v>
      </c>
      <c r="L2047" s="1" t="s">
        <v>22</v>
      </c>
      <c r="M2047" s="1" t="s">
        <v>75</v>
      </c>
      <c r="N2047" s="1" t="s">
        <v>170</v>
      </c>
      <c r="O2047" s="1" t="s">
        <v>1244</v>
      </c>
      <c r="P2047" s="1" t="s">
        <v>69</v>
      </c>
      <c r="Q2047" s="1" t="s">
        <v>77</v>
      </c>
      <c r="R2047" s="24" t="s">
        <v>2306</v>
      </c>
      <c r="S2047" s="45">
        <v>73500</v>
      </c>
      <c r="V2047" s="165" t="str">
        <f>IFERROR(IF(U2047-T2047 &lt;= 0, "", U2047-T2047), "")</f>
        <v/>
      </c>
      <c r="W2047" s="162" t="s">
        <v>333</v>
      </c>
      <c r="X2047" s="1" t="s">
        <v>168</v>
      </c>
      <c r="Y2047" s="162" t="s">
        <v>1246</v>
      </c>
      <c r="Z2047" s="269">
        <v>293.63</v>
      </c>
      <c r="AA2047" s="169">
        <f>Tabela13[[#This Row],[VALOR/UN]]*Tabela13[[#This Row],[QUAN]]</f>
        <v>293.63</v>
      </c>
      <c r="AB2047" s="251" t="str">
        <f>IFERROR(Tabela13[[#This Row],[TOTAL]]/Tabela13[[#This Row],[Km Rodado]],"")</f>
        <v/>
      </c>
    </row>
    <row r="2048" spans="1:28" hidden="1">
      <c r="A2048" s="30">
        <v>2556</v>
      </c>
      <c r="B2048" s="30" t="s">
        <v>1226</v>
      </c>
      <c r="C2048" s="30" t="s">
        <v>1227</v>
      </c>
      <c r="D2048" s="53">
        <v>45705</v>
      </c>
      <c r="F2048" s="7" t="s">
        <v>471</v>
      </c>
      <c r="G2048" s="1" t="s">
        <v>58</v>
      </c>
      <c r="H2048" s="1" t="s">
        <v>12</v>
      </c>
      <c r="I2048" s="351" t="s">
        <v>74</v>
      </c>
      <c r="J2048" s="162">
        <v>1</v>
      </c>
      <c r="K2048" s="1">
        <v>15</v>
      </c>
      <c r="L2048" s="1" t="s">
        <v>22</v>
      </c>
      <c r="M2048" s="1" t="s">
        <v>75</v>
      </c>
      <c r="N2048" s="1" t="s">
        <v>170</v>
      </c>
      <c r="O2048" s="1" t="s">
        <v>1244</v>
      </c>
      <c r="P2048" s="1" t="s">
        <v>69</v>
      </c>
      <c r="Q2048" s="1" t="s">
        <v>77</v>
      </c>
      <c r="R2048" s="24" t="s">
        <v>2306</v>
      </c>
      <c r="S2048" s="45">
        <v>73500</v>
      </c>
      <c r="V2048" s="165" t="str">
        <f>IFERROR(IF(U2048-T2048 &lt;= 0, "", U2048-T2048), "")</f>
        <v/>
      </c>
      <c r="W2048" s="162" t="s">
        <v>333</v>
      </c>
      <c r="X2048" s="1" t="s">
        <v>168</v>
      </c>
      <c r="Y2048" s="162" t="s">
        <v>1246</v>
      </c>
      <c r="Z2048" s="269">
        <v>293.63</v>
      </c>
      <c r="AA2048" s="169">
        <f>Tabela13[[#This Row],[VALOR/UN]]*Tabela13[[#This Row],[QUAN]]</f>
        <v>293.63</v>
      </c>
      <c r="AB2048" s="251" t="str">
        <f>IFERROR(Tabela13[[#This Row],[TOTAL]]/Tabela13[[#This Row],[Km Rodado]],"")</f>
        <v/>
      </c>
    </row>
    <row r="2049" spans="1:28" hidden="1">
      <c r="A2049" s="30">
        <v>2670</v>
      </c>
      <c r="B2049" s="30" t="s">
        <v>2213</v>
      </c>
      <c r="C2049" s="30" t="s">
        <v>1227</v>
      </c>
      <c r="D2049" s="53">
        <v>45706</v>
      </c>
      <c r="F2049" s="7" t="s">
        <v>471</v>
      </c>
      <c r="G2049" s="1" t="s">
        <v>58</v>
      </c>
      <c r="H2049" s="1" t="s">
        <v>1268</v>
      </c>
      <c r="I2049" s="351" t="s">
        <v>107</v>
      </c>
      <c r="J2049" s="162">
        <v>1</v>
      </c>
      <c r="K2049" s="1">
        <v>16</v>
      </c>
      <c r="L2049" s="1" t="s">
        <v>22</v>
      </c>
      <c r="M2049" s="1" t="s">
        <v>60</v>
      </c>
      <c r="N2049" s="1" t="s">
        <v>1235</v>
      </c>
      <c r="O2049" s="1" t="s">
        <v>1236</v>
      </c>
      <c r="P2049" s="1" t="s">
        <v>69</v>
      </c>
      <c r="Q2049" s="1" t="s">
        <v>1008</v>
      </c>
      <c r="R2049" s="24" t="s">
        <v>1023</v>
      </c>
      <c r="S2049" s="45">
        <v>129020</v>
      </c>
      <c r="V2049" s="165" t="str">
        <f>IFERROR(IF(U2049-T2049 &lt;= 0, "", U2049-T2049), "")</f>
        <v/>
      </c>
      <c r="W2049" s="162" t="s">
        <v>333</v>
      </c>
      <c r="X2049" s="1" t="s">
        <v>155</v>
      </c>
      <c r="Y2049" s="162">
        <v>3469</v>
      </c>
      <c r="Z2049" s="269">
        <v>560.61</v>
      </c>
      <c r="AA2049" s="169">
        <f>Tabela13[[#This Row],[VALOR/UN]]*Tabela13[[#This Row],[QUAN]]</f>
        <v>560.61</v>
      </c>
      <c r="AB2049" s="251" t="str">
        <f>IFERROR(Tabela13[[#This Row],[TOTAL]]/Tabela13[[#This Row],[Km Rodado]],"")</f>
        <v/>
      </c>
    </row>
    <row r="2050" spans="1:28" hidden="1">
      <c r="A2050" s="30">
        <v>2669</v>
      </c>
      <c r="B2050" s="30" t="s">
        <v>2213</v>
      </c>
      <c r="C2050" s="30" t="s">
        <v>1227</v>
      </c>
      <c r="D2050" s="53">
        <v>45706</v>
      </c>
      <c r="F2050" s="7" t="s">
        <v>471</v>
      </c>
      <c r="G2050" s="1" t="s">
        <v>58</v>
      </c>
      <c r="H2050" s="1" t="s">
        <v>1268</v>
      </c>
      <c r="I2050" s="351" t="s">
        <v>107</v>
      </c>
      <c r="J2050" s="162">
        <v>1</v>
      </c>
      <c r="K2050" s="1">
        <v>16</v>
      </c>
      <c r="L2050" s="1" t="s">
        <v>22</v>
      </c>
      <c r="M2050" s="1" t="s">
        <v>60</v>
      </c>
      <c r="N2050" s="1" t="s">
        <v>1235</v>
      </c>
      <c r="O2050" s="1" t="s">
        <v>1236</v>
      </c>
      <c r="P2050" s="1" t="s">
        <v>69</v>
      </c>
      <c r="Q2050" s="1" t="s">
        <v>1008</v>
      </c>
      <c r="R2050" s="24" t="s">
        <v>1023</v>
      </c>
      <c r="S2050" s="45">
        <v>129020</v>
      </c>
      <c r="V2050" s="165" t="str">
        <f>IFERROR(IF(U2050-T2050 &lt;= 0, "", U2050-T2050), "")</f>
        <v/>
      </c>
      <c r="W2050" s="162" t="s">
        <v>333</v>
      </c>
      <c r="X2050" s="1" t="s">
        <v>155</v>
      </c>
      <c r="Y2050" s="162">
        <v>3469</v>
      </c>
      <c r="Z2050" s="269">
        <v>560.61</v>
      </c>
      <c r="AA2050" s="169">
        <f>Tabela13[[#This Row],[VALOR/UN]]*Tabela13[[#This Row],[QUAN]]</f>
        <v>560.61</v>
      </c>
      <c r="AB2050" s="251" t="str">
        <f>IFERROR(Tabela13[[#This Row],[TOTAL]]/Tabela13[[#This Row],[Km Rodado]],"")</f>
        <v/>
      </c>
    </row>
    <row r="2051" spans="1:28" hidden="1">
      <c r="A2051" s="30">
        <v>2667</v>
      </c>
      <c r="B2051" s="30" t="s">
        <v>2213</v>
      </c>
      <c r="C2051" s="30" t="s">
        <v>1227</v>
      </c>
      <c r="D2051" s="53">
        <v>45706</v>
      </c>
      <c r="F2051" s="7" t="s">
        <v>471</v>
      </c>
      <c r="G2051" s="1" t="s">
        <v>58</v>
      </c>
      <c r="H2051" s="1" t="s">
        <v>12</v>
      </c>
      <c r="I2051" s="351" t="s">
        <v>74</v>
      </c>
      <c r="J2051" s="162">
        <v>1</v>
      </c>
      <c r="K2051" s="1">
        <v>16</v>
      </c>
      <c r="L2051" s="1" t="s">
        <v>22</v>
      </c>
      <c r="M2051" s="1" t="s">
        <v>60</v>
      </c>
      <c r="N2051" s="1" t="s">
        <v>1235</v>
      </c>
      <c r="O2051" s="1" t="s">
        <v>1236</v>
      </c>
      <c r="P2051" s="1" t="s">
        <v>69</v>
      </c>
      <c r="Q2051" s="1" t="s">
        <v>1008</v>
      </c>
      <c r="R2051" s="24" t="s">
        <v>1617</v>
      </c>
      <c r="S2051" s="45">
        <v>78300</v>
      </c>
      <c r="V2051" s="165" t="str">
        <f>IFERROR(IF(U2051-T2051 &lt;= 0, "", U2051-T2051), "")</f>
        <v/>
      </c>
      <c r="W2051" s="162" t="s">
        <v>333</v>
      </c>
      <c r="X2051" s="1" t="s">
        <v>155</v>
      </c>
      <c r="Y2051" s="162">
        <v>3469</v>
      </c>
      <c r="Z2051" s="269">
        <v>560.61</v>
      </c>
      <c r="AA2051" s="169">
        <f>Tabela13[[#This Row],[VALOR/UN]]*Tabela13[[#This Row],[QUAN]]</f>
        <v>560.61</v>
      </c>
      <c r="AB2051" s="251" t="str">
        <f>IFERROR(Tabela13[[#This Row],[TOTAL]]/Tabela13[[#This Row],[Km Rodado]],"")</f>
        <v/>
      </c>
    </row>
    <row r="2052" spans="1:28" hidden="1">
      <c r="A2052" s="30">
        <v>2668</v>
      </c>
      <c r="B2052" s="30" t="s">
        <v>2213</v>
      </c>
      <c r="C2052" s="30" t="s">
        <v>1227</v>
      </c>
      <c r="D2052" s="53">
        <v>45706</v>
      </c>
      <c r="F2052" s="7" t="s">
        <v>471</v>
      </c>
      <c r="G2052" s="1" t="s">
        <v>58</v>
      </c>
      <c r="H2052" s="1" t="s">
        <v>12</v>
      </c>
      <c r="I2052" s="351" t="s">
        <v>74</v>
      </c>
      <c r="J2052" s="162">
        <v>1</v>
      </c>
      <c r="K2052" s="1">
        <v>16</v>
      </c>
      <c r="L2052" s="1" t="s">
        <v>22</v>
      </c>
      <c r="M2052" s="1" t="s">
        <v>60</v>
      </c>
      <c r="N2052" s="1" t="s">
        <v>1235</v>
      </c>
      <c r="O2052" s="1" t="s">
        <v>1236</v>
      </c>
      <c r="P2052" s="1" t="s">
        <v>69</v>
      </c>
      <c r="Q2052" s="1" t="s">
        <v>1008</v>
      </c>
      <c r="R2052" s="24" t="s">
        <v>1617</v>
      </c>
      <c r="S2052" s="45">
        <v>78300</v>
      </c>
      <c r="T2052" s="45">
        <v>78863</v>
      </c>
      <c r="V2052" s="165">
        <f>S2051-S1563</f>
        <v>-13700</v>
      </c>
      <c r="W2052" s="162" t="s">
        <v>333</v>
      </c>
      <c r="X2052" s="1" t="s">
        <v>155</v>
      </c>
      <c r="Y2052" s="162">
        <v>3469</v>
      </c>
      <c r="Z2052" s="269">
        <v>560.61</v>
      </c>
      <c r="AA2052" s="169">
        <f>Tabela13[[#This Row],[VALOR/UN]]*Tabela13[[#This Row],[QUAN]]</f>
        <v>560.61</v>
      </c>
      <c r="AB2052" s="251">
        <f>IFERROR(Tabela13[[#This Row],[TOTAL]]/Tabela13[[#This Row],[Km Rodado]],"")</f>
        <v>-4.0920437956204384E-2</v>
      </c>
    </row>
    <row r="2053" spans="1:28" hidden="1">
      <c r="A2053" s="30">
        <v>2673</v>
      </c>
      <c r="B2053" s="30" t="s">
        <v>2213</v>
      </c>
      <c r="C2053" s="30" t="s">
        <v>1227</v>
      </c>
      <c r="D2053" s="53">
        <v>45706</v>
      </c>
      <c r="F2053" s="7" t="s">
        <v>471</v>
      </c>
      <c r="G2053" s="1" t="s">
        <v>58</v>
      </c>
      <c r="H2053" s="1" t="s">
        <v>1268</v>
      </c>
      <c r="I2053" s="351" t="s">
        <v>104</v>
      </c>
      <c r="J2053" s="162">
        <v>1</v>
      </c>
      <c r="K2053" s="1">
        <v>16</v>
      </c>
      <c r="L2053" s="1" t="s">
        <v>22</v>
      </c>
      <c r="M2053" s="1" t="s">
        <v>60</v>
      </c>
      <c r="N2053" s="1" t="s">
        <v>1235</v>
      </c>
      <c r="O2053" s="1" t="s">
        <v>1236</v>
      </c>
      <c r="P2053" s="1" t="s">
        <v>69</v>
      </c>
      <c r="Q2053" s="1" t="s">
        <v>1008</v>
      </c>
      <c r="R2053" s="24" t="s">
        <v>1948</v>
      </c>
      <c r="S2053" s="45">
        <v>77600</v>
      </c>
      <c r="V2053" s="165" t="str">
        <f>IFERROR(IF(U2053-T2053 &lt;= 0, "", U2053-T2053), "")</f>
        <v/>
      </c>
      <c r="W2053" s="162" t="s">
        <v>333</v>
      </c>
      <c r="X2053" s="1" t="s">
        <v>155</v>
      </c>
      <c r="Y2053" s="162">
        <v>3469</v>
      </c>
      <c r="Z2053" s="269">
        <v>560.61</v>
      </c>
      <c r="AA2053" s="169">
        <f>Tabela13[[#This Row],[VALOR/UN]]*Tabela13[[#This Row],[QUAN]]</f>
        <v>560.61</v>
      </c>
      <c r="AB2053" s="251" t="str">
        <f>IFERROR(Tabela13[[#This Row],[TOTAL]]/Tabela13[[#This Row],[Km Rodado]],"")</f>
        <v/>
      </c>
    </row>
    <row r="2054" spans="1:28" hidden="1">
      <c r="A2054" s="30">
        <v>2674</v>
      </c>
      <c r="B2054" s="30" t="s">
        <v>2213</v>
      </c>
      <c r="C2054" s="30" t="s">
        <v>1227</v>
      </c>
      <c r="D2054" s="53">
        <v>45706</v>
      </c>
      <c r="F2054" s="7" t="s">
        <v>471</v>
      </c>
      <c r="G2054" s="1" t="s">
        <v>58</v>
      </c>
      <c r="H2054" s="1" t="s">
        <v>1268</v>
      </c>
      <c r="I2054" s="351" t="s">
        <v>104</v>
      </c>
      <c r="J2054" s="162">
        <v>1</v>
      </c>
      <c r="K2054" s="1">
        <v>16</v>
      </c>
      <c r="L2054" s="1" t="s">
        <v>22</v>
      </c>
      <c r="M2054" s="1" t="s">
        <v>60</v>
      </c>
      <c r="N2054" s="1" t="s">
        <v>1235</v>
      </c>
      <c r="O2054" s="1" t="s">
        <v>1236</v>
      </c>
      <c r="P2054" s="1" t="s">
        <v>69</v>
      </c>
      <c r="Q2054" s="1" t="s">
        <v>1008</v>
      </c>
      <c r="R2054" s="24" t="s">
        <v>1948</v>
      </c>
      <c r="S2054" s="45">
        <v>77600</v>
      </c>
      <c r="V2054" s="165" t="str">
        <f>IFERROR(IF(U2054-T2054 &lt;= 0, "", U2054-T2054), "")</f>
        <v/>
      </c>
      <c r="W2054" s="162" t="s">
        <v>333</v>
      </c>
      <c r="X2054" s="1" t="s">
        <v>155</v>
      </c>
      <c r="Y2054" s="162">
        <v>3469</v>
      </c>
      <c r="Z2054" s="269">
        <v>560.61</v>
      </c>
      <c r="AA2054" s="169">
        <f>Tabela13[[#This Row],[VALOR/UN]]*Tabela13[[#This Row],[QUAN]]</f>
        <v>560.61</v>
      </c>
      <c r="AB2054" s="251" t="str">
        <f>IFERROR(Tabela13[[#This Row],[TOTAL]]/Tabela13[[#This Row],[Km Rodado]],"")</f>
        <v/>
      </c>
    </row>
    <row r="2055" spans="1:28" hidden="1">
      <c r="A2055" s="30" t="s">
        <v>2307</v>
      </c>
      <c r="B2055" s="30" t="s">
        <v>1313</v>
      </c>
      <c r="C2055" s="30" t="s">
        <v>1227</v>
      </c>
      <c r="D2055" s="53">
        <v>45706</v>
      </c>
      <c r="F2055" s="7" t="s">
        <v>471</v>
      </c>
      <c r="G2055" s="1" t="s">
        <v>58</v>
      </c>
      <c r="H2055" s="1" t="s">
        <v>1268</v>
      </c>
      <c r="I2055" s="351" t="s">
        <v>104</v>
      </c>
      <c r="J2055" s="162">
        <v>1</v>
      </c>
      <c r="K2055" s="1">
        <v>16</v>
      </c>
      <c r="L2055" s="1" t="s">
        <v>22</v>
      </c>
      <c r="M2055" s="1" t="s">
        <v>60</v>
      </c>
      <c r="N2055" s="1" t="s">
        <v>1235</v>
      </c>
      <c r="O2055" s="1" t="s">
        <v>1236</v>
      </c>
      <c r="P2055" s="1" t="s">
        <v>69</v>
      </c>
      <c r="Q2055" s="1" t="s">
        <v>1008</v>
      </c>
      <c r="R2055" s="24" t="s">
        <v>2238</v>
      </c>
      <c r="S2055" s="45">
        <v>51000</v>
      </c>
      <c r="T2055" s="45">
        <v>51905</v>
      </c>
      <c r="V2055" s="165" t="str">
        <f>IFERROR(IF(U2055-T2055 &lt;= 0, "", U2055-T2055), "")</f>
        <v/>
      </c>
      <c r="W2055" s="162" t="s">
        <v>333</v>
      </c>
      <c r="X2055" s="1" t="s">
        <v>155</v>
      </c>
      <c r="Y2055" s="162">
        <v>3469</v>
      </c>
      <c r="Z2055" s="269">
        <v>560.61</v>
      </c>
      <c r="AA2055" s="169">
        <f>Tabela13[[#This Row],[VALOR/UN]]*Tabela13[[#This Row],[QUAN]]</f>
        <v>560.61</v>
      </c>
      <c r="AB2055" s="251" t="str">
        <f>IFERROR(Tabela13[[#This Row],[TOTAL]]/Tabela13[[#This Row],[Km Rodado]],"")</f>
        <v/>
      </c>
    </row>
    <row r="2056" spans="1:28" hidden="1">
      <c r="A2056" s="30" t="s">
        <v>2308</v>
      </c>
      <c r="B2056" s="30" t="s">
        <v>1313</v>
      </c>
      <c r="C2056" s="30" t="s">
        <v>1227</v>
      </c>
      <c r="D2056" s="53">
        <v>45706</v>
      </c>
      <c r="F2056" s="7" t="s">
        <v>471</v>
      </c>
      <c r="G2056" s="1" t="s">
        <v>58</v>
      </c>
      <c r="H2056" s="1" t="s">
        <v>1268</v>
      </c>
      <c r="I2056" s="351" t="s">
        <v>104</v>
      </c>
      <c r="J2056" s="162">
        <v>1</v>
      </c>
      <c r="K2056" s="1">
        <v>16</v>
      </c>
      <c r="L2056" s="1" t="s">
        <v>22</v>
      </c>
      <c r="M2056" s="1" t="s">
        <v>60</v>
      </c>
      <c r="N2056" s="1" t="s">
        <v>1235</v>
      </c>
      <c r="O2056" s="1" t="s">
        <v>1236</v>
      </c>
      <c r="P2056" s="1" t="s">
        <v>69</v>
      </c>
      <c r="Q2056" s="1" t="s">
        <v>1008</v>
      </c>
      <c r="R2056" s="24" t="s">
        <v>2238</v>
      </c>
      <c r="S2056" s="45">
        <v>51000</v>
      </c>
      <c r="T2056" s="45">
        <v>51905</v>
      </c>
      <c r="V2056" s="165" t="str">
        <f>IFERROR(IF(U2056-T2056 &lt;= 0, "", U2056-T2056), "")</f>
        <v/>
      </c>
      <c r="W2056" s="162" t="s">
        <v>333</v>
      </c>
      <c r="X2056" s="1" t="s">
        <v>155</v>
      </c>
      <c r="Y2056" s="162">
        <v>3469</v>
      </c>
      <c r="Z2056" s="269">
        <v>560.61</v>
      </c>
      <c r="AA2056" s="169">
        <f>Tabela13[[#This Row],[VALOR/UN]]*Tabela13[[#This Row],[QUAN]]</f>
        <v>560.61</v>
      </c>
      <c r="AB2056" s="251" t="str">
        <f>IFERROR(Tabela13[[#This Row],[TOTAL]]/Tabela13[[#This Row],[Km Rodado]],"")</f>
        <v/>
      </c>
    </row>
    <row r="2057" spans="1:28" hidden="1">
      <c r="A2057" s="30">
        <v>2679</v>
      </c>
      <c r="B2057" s="30" t="s">
        <v>1869</v>
      </c>
      <c r="C2057" s="30" t="s">
        <v>1227</v>
      </c>
      <c r="D2057" s="53">
        <v>45709</v>
      </c>
      <c r="F2057" s="7" t="s">
        <v>471</v>
      </c>
      <c r="G2057" s="1" t="s">
        <v>58</v>
      </c>
      <c r="H2057" s="1" t="s">
        <v>14</v>
      </c>
      <c r="I2057" s="351" t="s">
        <v>1317</v>
      </c>
      <c r="J2057" s="162">
        <v>1</v>
      </c>
      <c r="K2057" s="1">
        <v>16</v>
      </c>
      <c r="L2057" s="1" t="s">
        <v>22</v>
      </c>
      <c r="M2057" s="1" t="s">
        <v>60</v>
      </c>
      <c r="N2057" s="1" t="s">
        <v>170</v>
      </c>
      <c r="O2057" s="238" t="s">
        <v>1401</v>
      </c>
      <c r="P2057" s="1" t="s">
        <v>69</v>
      </c>
      <c r="Q2057" s="1" t="s">
        <v>1008</v>
      </c>
      <c r="R2057" s="24" t="s">
        <v>1964</v>
      </c>
      <c r="S2057" s="45">
        <v>58420</v>
      </c>
      <c r="T2057" s="45">
        <v>59686</v>
      </c>
      <c r="V2057" s="165" t="str">
        <f>IFERROR(IF(U2057-T2057 &lt;= 0, "", U2057-T2057), "")</f>
        <v/>
      </c>
      <c r="W2057" s="162" t="s">
        <v>333</v>
      </c>
      <c r="X2057" s="1" t="s">
        <v>168</v>
      </c>
      <c r="Y2057" s="162">
        <v>19430</v>
      </c>
      <c r="Z2057" s="269">
        <v>436.87</v>
      </c>
      <c r="AA2057" s="169">
        <f>Tabela13[[#This Row],[VALOR/UN]]*Tabela13[[#This Row],[QUAN]]</f>
        <v>436.87</v>
      </c>
      <c r="AB2057" s="251" t="str">
        <f>IFERROR(Tabela13[[#This Row],[TOTAL]]/Tabela13[[#This Row],[Km Rodado]],"")</f>
        <v/>
      </c>
    </row>
    <row r="2058" spans="1:28" hidden="1">
      <c r="A2058" s="30">
        <v>2681</v>
      </c>
      <c r="B2058" s="30" t="s">
        <v>1869</v>
      </c>
      <c r="C2058" s="30" t="s">
        <v>1227</v>
      </c>
      <c r="D2058" s="53">
        <v>45709</v>
      </c>
      <c r="F2058" s="7" t="s">
        <v>471</v>
      </c>
      <c r="G2058" s="1" t="s">
        <v>58</v>
      </c>
      <c r="H2058" s="1" t="s">
        <v>14</v>
      </c>
      <c r="I2058" s="351" t="s">
        <v>1317</v>
      </c>
      <c r="J2058" s="162">
        <v>1</v>
      </c>
      <c r="K2058" s="1">
        <v>16</v>
      </c>
      <c r="L2058" s="1" t="s">
        <v>22</v>
      </c>
      <c r="M2058" s="1" t="s">
        <v>60</v>
      </c>
      <c r="N2058" s="1" t="s">
        <v>170</v>
      </c>
      <c r="O2058" s="238" t="s">
        <v>1401</v>
      </c>
      <c r="P2058" s="1" t="s">
        <v>69</v>
      </c>
      <c r="Q2058" s="1" t="s">
        <v>1008</v>
      </c>
      <c r="R2058" s="24" t="s">
        <v>1964</v>
      </c>
      <c r="S2058" s="45">
        <v>58420</v>
      </c>
      <c r="T2058" s="45">
        <v>59686</v>
      </c>
      <c r="V2058" s="165" t="str">
        <f>IFERROR(IF(U2058-T2058 &lt;= 0, "", U2058-T2058), "")</f>
        <v/>
      </c>
      <c r="W2058" s="162" t="s">
        <v>333</v>
      </c>
      <c r="X2058" s="1" t="s">
        <v>168</v>
      </c>
      <c r="Y2058" s="162">
        <v>19430</v>
      </c>
      <c r="Z2058" s="269">
        <v>436.87</v>
      </c>
      <c r="AA2058" s="169">
        <f>Tabela13[[#This Row],[VALOR/UN]]*Tabela13[[#This Row],[QUAN]]</f>
        <v>436.87</v>
      </c>
      <c r="AB2058" s="251" t="str">
        <f>IFERROR(Tabela13[[#This Row],[TOTAL]]/Tabela13[[#This Row],[Km Rodado]],"")</f>
        <v/>
      </c>
    </row>
    <row r="2059" spans="1:28" hidden="1">
      <c r="A2059" s="30" t="s">
        <v>2309</v>
      </c>
      <c r="B2059" s="30" t="s">
        <v>1374</v>
      </c>
      <c r="C2059" s="30" t="s">
        <v>1227</v>
      </c>
      <c r="D2059" s="53">
        <v>45709</v>
      </c>
      <c r="F2059" s="7" t="s">
        <v>471</v>
      </c>
      <c r="G2059" s="1" t="s">
        <v>58</v>
      </c>
      <c r="H2059" s="1" t="s">
        <v>1268</v>
      </c>
      <c r="I2059" s="351" t="s">
        <v>83</v>
      </c>
      <c r="J2059" s="162">
        <v>1</v>
      </c>
      <c r="K2059" s="1">
        <v>15</v>
      </c>
      <c r="L2059" s="1" t="s">
        <v>22</v>
      </c>
      <c r="M2059" s="1" t="s">
        <v>75</v>
      </c>
      <c r="N2059" s="1" t="s">
        <v>2310</v>
      </c>
      <c r="O2059" s="1" t="s">
        <v>2311</v>
      </c>
      <c r="P2059" s="1" t="s">
        <v>69</v>
      </c>
      <c r="Q2059" s="1" t="s">
        <v>77</v>
      </c>
      <c r="R2059" s="24" t="s">
        <v>713</v>
      </c>
      <c r="S2059" s="45">
        <v>134730</v>
      </c>
      <c r="T2059" s="45">
        <v>134771</v>
      </c>
      <c r="V2059" s="165" t="str">
        <f>IFERROR(IF(U2059-T2060 &lt;= 0, "", U2059-T2060), "")</f>
        <v/>
      </c>
      <c r="W2059" s="162" t="s">
        <v>333</v>
      </c>
      <c r="X2059" s="1" t="s">
        <v>168</v>
      </c>
      <c r="Y2059" s="162">
        <v>19430</v>
      </c>
      <c r="Z2059" s="272">
        <v>254.54</v>
      </c>
      <c r="AA2059" s="169">
        <f>Tabela13[[#This Row],[VALOR/UN]]*Tabela13[[#This Row],[QUAN]]</f>
        <v>254.54</v>
      </c>
      <c r="AB2059" s="251" t="str">
        <f>IFERROR(Tabela13[[#This Row],[TOTAL]]/Tabela13[[#This Row],[Km Rodado]],"")</f>
        <v/>
      </c>
    </row>
    <row r="2060" spans="1:28" hidden="1">
      <c r="A2060" s="30" t="s">
        <v>2309</v>
      </c>
      <c r="B2060" s="30" t="s">
        <v>1374</v>
      </c>
      <c r="C2060" s="30" t="s">
        <v>1227</v>
      </c>
      <c r="D2060" s="53">
        <v>45709</v>
      </c>
      <c r="F2060" s="7" t="s">
        <v>471</v>
      </c>
      <c r="G2060" s="1" t="s">
        <v>58</v>
      </c>
      <c r="H2060" s="1" t="s">
        <v>1268</v>
      </c>
      <c r="I2060" s="351" t="s">
        <v>83</v>
      </c>
      <c r="J2060" s="162">
        <v>1</v>
      </c>
      <c r="K2060" s="1">
        <v>15</v>
      </c>
      <c r="L2060" s="1" t="s">
        <v>22</v>
      </c>
      <c r="M2060" s="1" t="s">
        <v>75</v>
      </c>
      <c r="N2060" s="1" t="s">
        <v>2310</v>
      </c>
      <c r="O2060" s="1" t="s">
        <v>2311</v>
      </c>
      <c r="P2060" s="1" t="s">
        <v>69</v>
      </c>
      <c r="Q2060" s="1" t="s">
        <v>77</v>
      </c>
      <c r="R2060" s="24" t="s">
        <v>713</v>
      </c>
      <c r="S2060" s="45">
        <v>134730</v>
      </c>
      <c r="T2060" s="45">
        <v>134771</v>
      </c>
      <c r="V2060" s="165" t="str">
        <f>IFERROR(IF(U2060-#REF! &lt;= 0, "", U2060-#REF!), "")</f>
        <v/>
      </c>
      <c r="W2060" s="162" t="s">
        <v>333</v>
      </c>
      <c r="X2060" s="1" t="s">
        <v>168</v>
      </c>
      <c r="Y2060" s="162">
        <v>19430</v>
      </c>
      <c r="Z2060" s="272">
        <v>254.54</v>
      </c>
      <c r="AA2060" s="169">
        <f>Tabela13[[#This Row],[VALOR/UN]]*Tabela13[[#This Row],[QUAN]]</f>
        <v>254.54</v>
      </c>
      <c r="AB2060" s="251" t="str">
        <f>IFERROR(Tabela13[[#This Row],[TOTAL]]/Tabela13[[#This Row],[Km Rodado]],"")</f>
        <v/>
      </c>
    </row>
    <row r="2061" spans="1:28" hidden="1">
      <c r="A2061" s="30" t="s">
        <v>2309</v>
      </c>
      <c r="B2061" s="30" t="s">
        <v>1374</v>
      </c>
      <c r="C2061" s="30" t="s">
        <v>1227</v>
      </c>
      <c r="D2061" s="53">
        <v>45709</v>
      </c>
      <c r="F2061" s="7" t="s">
        <v>471</v>
      </c>
      <c r="G2061" s="1" t="s">
        <v>58</v>
      </c>
      <c r="H2061" s="1" t="s">
        <v>1268</v>
      </c>
      <c r="I2061" s="351" t="s">
        <v>83</v>
      </c>
      <c r="J2061" s="162">
        <v>1</v>
      </c>
      <c r="K2061" s="1">
        <v>15</v>
      </c>
      <c r="L2061" s="1" t="s">
        <v>22</v>
      </c>
      <c r="M2061" s="1" t="s">
        <v>75</v>
      </c>
      <c r="N2061" s="1" t="s">
        <v>2310</v>
      </c>
      <c r="O2061" s="1" t="s">
        <v>2311</v>
      </c>
      <c r="P2061" s="1" t="s">
        <v>69</v>
      </c>
      <c r="Q2061" s="1" t="s">
        <v>77</v>
      </c>
      <c r="R2061" s="24" t="s">
        <v>713</v>
      </c>
      <c r="S2061" s="45">
        <v>134730</v>
      </c>
      <c r="T2061" s="45">
        <v>134771</v>
      </c>
      <c r="V2061" s="165" t="str">
        <f>IFERROR(IF(U2061-T2061 &lt;= 0, "", U2061-T2061), "")</f>
        <v/>
      </c>
      <c r="W2061" s="162" t="s">
        <v>333</v>
      </c>
      <c r="X2061" s="1" t="s">
        <v>168</v>
      </c>
      <c r="Y2061" s="162">
        <v>19430</v>
      </c>
      <c r="Z2061" s="272">
        <v>254.54</v>
      </c>
      <c r="AA2061" s="169">
        <f>Tabela13[[#This Row],[VALOR/UN]]*Tabela13[[#This Row],[QUAN]]</f>
        <v>254.54</v>
      </c>
      <c r="AB2061" s="251" t="str">
        <f>IFERROR(Tabela13[[#This Row],[TOTAL]]/Tabela13[[#This Row],[Km Rodado]],"")</f>
        <v/>
      </c>
    </row>
    <row r="2062" spans="1:28" hidden="1">
      <c r="A2062" s="30" t="s">
        <v>2309</v>
      </c>
      <c r="B2062" s="30" t="s">
        <v>1374</v>
      </c>
      <c r="C2062" s="30" t="s">
        <v>1227</v>
      </c>
      <c r="D2062" s="53">
        <v>45709</v>
      </c>
      <c r="F2062" s="7" t="s">
        <v>471</v>
      </c>
      <c r="G2062" s="1" t="s">
        <v>58</v>
      </c>
      <c r="H2062" s="1" t="s">
        <v>1268</v>
      </c>
      <c r="I2062" s="351" t="s">
        <v>83</v>
      </c>
      <c r="J2062" s="162">
        <v>1</v>
      </c>
      <c r="K2062" s="1">
        <v>15</v>
      </c>
      <c r="L2062" s="1" t="s">
        <v>22</v>
      </c>
      <c r="M2062" s="1" t="s">
        <v>75</v>
      </c>
      <c r="N2062" s="1" t="s">
        <v>2310</v>
      </c>
      <c r="O2062" s="1" t="s">
        <v>2311</v>
      </c>
      <c r="P2062" s="1" t="s">
        <v>69</v>
      </c>
      <c r="Q2062" s="1" t="s">
        <v>77</v>
      </c>
      <c r="R2062" s="24" t="s">
        <v>713</v>
      </c>
      <c r="S2062" s="45">
        <v>134730</v>
      </c>
      <c r="T2062" s="45">
        <v>134771</v>
      </c>
      <c r="V2062" s="165" t="str">
        <f>IFERROR(IF(U2062-T2062 &lt;= 0, "", U2062-T2062), "")</f>
        <v/>
      </c>
      <c r="W2062" s="162" t="s">
        <v>333</v>
      </c>
      <c r="X2062" s="1" t="s">
        <v>168</v>
      </c>
      <c r="Y2062" s="162">
        <v>19430</v>
      </c>
      <c r="Z2062" s="272">
        <v>254.54</v>
      </c>
      <c r="AA2062" s="169">
        <f>Tabela13[[#This Row],[VALOR/UN]]*Tabela13[[#This Row],[QUAN]]</f>
        <v>254.54</v>
      </c>
      <c r="AB2062" s="251" t="str">
        <f>IFERROR(Tabela13[[#This Row],[TOTAL]]/Tabela13[[#This Row],[Km Rodado]],"")</f>
        <v/>
      </c>
    </row>
    <row r="2063" spans="1:28" hidden="1">
      <c r="A2063" s="30">
        <v>2681</v>
      </c>
      <c r="B2063" s="30" t="s">
        <v>1374</v>
      </c>
      <c r="C2063" s="30" t="s">
        <v>1227</v>
      </c>
      <c r="D2063" s="53">
        <v>45709</v>
      </c>
      <c r="F2063" s="7" t="s">
        <v>471</v>
      </c>
      <c r="G2063" s="1" t="s">
        <v>58</v>
      </c>
      <c r="H2063" s="1" t="s">
        <v>12</v>
      </c>
      <c r="I2063" s="351" t="s">
        <v>165</v>
      </c>
      <c r="J2063" s="162">
        <v>1</v>
      </c>
      <c r="K2063" s="1">
        <v>15</v>
      </c>
      <c r="L2063" s="1" t="s">
        <v>22</v>
      </c>
      <c r="M2063" s="1" t="s">
        <v>75</v>
      </c>
      <c r="N2063" s="1" t="s">
        <v>2310</v>
      </c>
      <c r="O2063" s="1" t="s">
        <v>2311</v>
      </c>
      <c r="P2063" s="1" t="s">
        <v>69</v>
      </c>
      <c r="Q2063" s="1" t="s">
        <v>77</v>
      </c>
      <c r="R2063" s="24" t="s">
        <v>756</v>
      </c>
      <c r="S2063" s="45">
        <v>141923</v>
      </c>
      <c r="T2063" s="45">
        <v>142692</v>
      </c>
      <c r="V2063" s="165" t="str">
        <f>IFERROR(IF(U2063-T2063 &lt;= 0, "", U2063-T2063), "")</f>
        <v/>
      </c>
      <c r="W2063" s="162" t="s">
        <v>333</v>
      </c>
      <c r="X2063" s="1" t="s">
        <v>168</v>
      </c>
      <c r="Y2063" s="162">
        <v>19430</v>
      </c>
      <c r="Z2063" s="272">
        <v>254.54</v>
      </c>
      <c r="AA2063" s="169">
        <f>Tabela13[[#This Row],[VALOR/UN]]*Tabela13[[#This Row],[QUAN]]</f>
        <v>254.54</v>
      </c>
      <c r="AB2063" s="251" t="str">
        <f>IFERROR(Tabela13[[#This Row],[TOTAL]]/Tabela13[[#This Row],[Km Rodado]],"")</f>
        <v/>
      </c>
    </row>
    <row r="2064" spans="1:28" hidden="1">
      <c r="A2064" s="30">
        <v>2682</v>
      </c>
      <c r="B2064" s="30" t="s">
        <v>1374</v>
      </c>
      <c r="C2064" s="30" t="s">
        <v>1227</v>
      </c>
      <c r="D2064" s="53">
        <v>45709</v>
      </c>
      <c r="F2064" s="7" t="s">
        <v>471</v>
      </c>
      <c r="G2064" s="1" t="s">
        <v>58</v>
      </c>
      <c r="H2064" s="1" t="s">
        <v>12</v>
      </c>
      <c r="I2064" s="351" t="s">
        <v>165</v>
      </c>
      <c r="J2064" s="162">
        <v>1</v>
      </c>
      <c r="K2064" s="1">
        <v>15</v>
      </c>
      <c r="L2064" s="1" t="s">
        <v>22</v>
      </c>
      <c r="M2064" s="1" t="s">
        <v>75</v>
      </c>
      <c r="N2064" s="1" t="s">
        <v>2310</v>
      </c>
      <c r="O2064" s="1" t="s">
        <v>2311</v>
      </c>
      <c r="P2064" s="1" t="s">
        <v>69</v>
      </c>
      <c r="Q2064" s="1" t="s">
        <v>77</v>
      </c>
      <c r="R2064" s="24" t="s">
        <v>756</v>
      </c>
      <c r="S2064" s="45">
        <v>141923</v>
      </c>
      <c r="T2064" s="45">
        <v>142692</v>
      </c>
      <c r="V2064" s="165" t="str">
        <f>IFERROR(IF(U2064-T2064 &lt;= 0, "", U2064-T2064), "")</f>
        <v/>
      </c>
      <c r="W2064" s="162" t="s">
        <v>333</v>
      </c>
      <c r="X2064" s="1" t="s">
        <v>168</v>
      </c>
      <c r="Y2064" s="162">
        <v>19430</v>
      </c>
      <c r="Z2064" s="272">
        <v>254.54</v>
      </c>
      <c r="AA2064" s="169">
        <f>Tabela13[[#This Row],[VALOR/UN]]*Tabela13[[#This Row],[QUAN]]</f>
        <v>254.54</v>
      </c>
      <c r="AB2064" s="251" t="str">
        <f>IFERROR(Tabela13[[#This Row],[TOTAL]]/Tabela13[[#This Row],[Km Rodado]],"")</f>
        <v/>
      </c>
    </row>
    <row r="2065" spans="1:28" hidden="1">
      <c r="A2065" s="30">
        <v>2683</v>
      </c>
      <c r="B2065" s="30" t="s">
        <v>1374</v>
      </c>
      <c r="C2065" s="30" t="s">
        <v>1227</v>
      </c>
      <c r="D2065" s="53">
        <v>45709</v>
      </c>
      <c r="F2065" s="7" t="s">
        <v>471</v>
      </c>
      <c r="G2065" s="1" t="s">
        <v>58</v>
      </c>
      <c r="H2065" s="1" t="s">
        <v>12</v>
      </c>
      <c r="I2065" s="351" t="s">
        <v>165</v>
      </c>
      <c r="J2065" s="162">
        <v>1</v>
      </c>
      <c r="K2065" s="1">
        <v>15</v>
      </c>
      <c r="L2065" s="1" t="s">
        <v>24</v>
      </c>
      <c r="M2065" s="1" t="s">
        <v>75</v>
      </c>
      <c r="N2065" s="1" t="s">
        <v>2310</v>
      </c>
      <c r="O2065" s="1" t="s">
        <v>2311</v>
      </c>
      <c r="P2065" s="1" t="s">
        <v>69</v>
      </c>
      <c r="Q2065" s="1" t="s">
        <v>77</v>
      </c>
      <c r="R2065" s="24" t="s">
        <v>756</v>
      </c>
      <c r="S2065" s="45">
        <v>141923</v>
      </c>
      <c r="T2065" s="45">
        <v>142692</v>
      </c>
      <c r="V2065" s="165" t="str">
        <f>IFERROR(IF(U2065-T2065 &lt;= 0, "", U2065-T2065), "")</f>
        <v/>
      </c>
      <c r="W2065" s="162" t="s">
        <v>333</v>
      </c>
      <c r="X2065" s="1" t="s">
        <v>168</v>
      </c>
      <c r="Y2065" s="162">
        <v>19430</v>
      </c>
      <c r="Z2065" s="272">
        <v>254.54</v>
      </c>
      <c r="AA2065" s="169">
        <f>Tabela13[[#This Row],[VALOR/UN]]*Tabela13[[#This Row],[QUAN]]</f>
        <v>254.54</v>
      </c>
      <c r="AB2065" s="251" t="str">
        <f>IFERROR(Tabela13[[#This Row],[TOTAL]]/Tabela13[[#This Row],[Km Rodado]],"")</f>
        <v/>
      </c>
    </row>
    <row r="2066" spans="1:28" hidden="1">
      <c r="A2066" s="30">
        <v>2684</v>
      </c>
      <c r="B2066" s="30" t="s">
        <v>1374</v>
      </c>
      <c r="C2066" s="30" t="s">
        <v>1227</v>
      </c>
      <c r="D2066" s="53">
        <v>45709</v>
      </c>
      <c r="F2066" s="7" t="s">
        <v>471</v>
      </c>
      <c r="G2066" s="1" t="s">
        <v>58</v>
      </c>
      <c r="H2066" s="1" t="s">
        <v>12</v>
      </c>
      <c r="I2066" s="351" t="s">
        <v>165</v>
      </c>
      <c r="J2066" s="162">
        <v>1</v>
      </c>
      <c r="K2066" s="1">
        <v>15</v>
      </c>
      <c r="L2066" s="1" t="s">
        <v>24</v>
      </c>
      <c r="M2066" s="1" t="s">
        <v>75</v>
      </c>
      <c r="N2066" s="1" t="s">
        <v>2310</v>
      </c>
      <c r="O2066" s="1" t="s">
        <v>2311</v>
      </c>
      <c r="P2066" s="1" t="s">
        <v>69</v>
      </c>
      <c r="Q2066" s="1" t="s">
        <v>77</v>
      </c>
      <c r="R2066" s="24" t="s">
        <v>756</v>
      </c>
      <c r="S2066" s="45">
        <v>141923</v>
      </c>
      <c r="T2066" s="45">
        <v>142692</v>
      </c>
      <c r="V2066" s="165" t="str">
        <f>IFERROR(IF(U2066-T2066 &lt;= 0, "", U2066-T2066), "")</f>
        <v/>
      </c>
      <c r="W2066" s="162" t="s">
        <v>333</v>
      </c>
      <c r="X2066" s="1" t="s">
        <v>168</v>
      </c>
      <c r="Y2066" s="162">
        <v>19430</v>
      </c>
      <c r="Z2066" s="272">
        <v>254.54</v>
      </c>
      <c r="AA2066" s="169">
        <f>Tabela13[[#This Row],[VALOR/UN]]*Tabela13[[#This Row],[QUAN]]</f>
        <v>254.54</v>
      </c>
      <c r="AB2066" s="251" t="str">
        <f>IFERROR(Tabela13[[#This Row],[TOTAL]]/Tabela13[[#This Row],[Km Rodado]],"")</f>
        <v/>
      </c>
    </row>
    <row r="2067" spans="1:28" hidden="1">
      <c r="A2067" s="30">
        <v>2689</v>
      </c>
      <c r="B2067" s="30" t="s">
        <v>2002</v>
      </c>
      <c r="C2067" s="30" t="s">
        <v>1227</v>
      </c>
      <c r="D2067" s="53">
        <v>45712</v>
      </c>
      <c r="F2067" s="7" t="s">
        <v>471</v>
      </c>
      <c r="G2067" s="1" t="s">
        <v>58</v>
      </c>
      <c r="H2067" s="1" t="s">
        <v>1268</v>
      </c>
      <c r="I2067" s="351" t="s">
        <v>83</v>
      </c>
      <c r="J2067" s="162">
        <v>1</v>
      </c>
      <c r="K2067" s="1">
        <v>16</v>
      </c>
      <c r="L2067" s="1" t="s">
        <v>22</v>
      </c>
      <c r="M2067" s="1" t="s">
        <v>60</v>
      </c>
      <c r="N2067" s="1" t="s">
        <v>170</v>
      </c>
      <c r="O2067" s="238" t="s">
        <v>1401</v>
      </c>
      <c r="P2067" s="1" t="s">
        <v>69</v>
      </c>
      <c r="Q2067" s="1" t="s">
        <v>1008</v>
      </c>
      <c r="R2067" s="24" t="s">
        <v>1093</v>
      </c>
      <c r="S2067" s="45">
        <v>145232</v>
      </c>
      <c r="V2067" s="165" t="str">
        <f>IFERROR(IF(U2067-T2067 &lt;= 0, "", U2067-T2067), "")</f>
        <v/>
      </c>
      <c r="W2067" s="162" t="s">
        <v>333</v>
      </c>
      <c r="X2067" s="1" t="s">
        <v>168</v>
      </c>
      <c r="Y2067" s="162" t="s">
        <v>2312</v>
      </c>
      <c r="Z2067" s="269">
        <v>436.37</v>
      </c>
      <c r="AA2067" s="169">
        <f>Tabela13[[#This Row],[VALOR/UN]]*Tabela13[[#This Row],[QUAN]]</f>
        <v>436.37</v>
      </c>
      <c r="AB2067" s="251" t="str">
        <f>IFERROR(Tabela13[[#This Row],[TOTAL]]/Tabela13[[#This Row],[Km Rodado]],"")</f>
        <v/>
      </c>
    </row>
    <row r="2068" spans="1:28" hidden="1">
      <c r="A2068" s="30">
        <v>2690</v>
      </c>
      <c r="B2068" s="30" t="s">
        <v>1869</v>
      </c>
      <c r="C2068" s="30" t="s">
        <v>1227</v>
      </c>
      <c r="D2068" s="53">
        <v>45712</v>
      </c>
      <c r="F2068" s="7" t="s">
        <v>471</v>
      </c>
      <c r="G2068" s="1" t="s">
        <v>58</v>
      </c>
      <c r="H2068" s="1" t="s">
        <v>1268</v>
      </c>
      <c r="I2068" s="351" t="s">
        <v>83</v>
      </c>
      <c r="J2068" s="162">
        <v>1</v>
      </c>
      <c r="K2068" s="1">
        <v>16</v>
      </c>
      <c r="L2068" s="1" t="s">
        <v>22</v>
      </c>
      <c r="M2068" s="1" t="s">
        <v>60</v>
      </c>
      <c r="N2068" s="1" t="s">
        <v>170</v>
      </c>
      <c r="O2068" s="238" t="s">
        <v>1401</v>
      </c>
      <c r="P2068" s="1" t="s">
        <v>69</v>
      </c>
      <c r="Q2068" s="1" t="s">
        <v>1008</v>
      </c>
      <c r="R2068" s="24" t="s">
        <v>1093</v>
      </c>
      <c r="S2068" s="45">
        <v>145232</v>
      </c>
      <c r="V2068" s="165" t="str">
        <f>IFERROR(IF(U2068-T2068 &lt;= 0, "", U2068-T2068), "")</f>
        <v/>
      </c>
      <c r="W2068" s="162" t="s">
        <v>333</v>
      </c>
      <c r="X2068" s="1" t="s">
        <v>168</v>
      </c>
      <c r="Y2068" s="162" t="s">
        <v>2312</v>
      </c>
      <c r="Z2068" s="269">
        <v>436.37</v>
      </c>
      <c r="AA2068" s="169">
        <f>Tabela13[[#This Row],[VALOR/UN]]*Tabela13[[#This Row],[QUAN]]</f>
        <v>436.37</v>
      </c>
      <c r="AB2068" s="251" t="str">
        <f>IFERROR(Tabela13[[#This Row],[TOTAL]]/Tabela13[[#This Row],[Km Rodado]],"")</f>
        <v/>
      </c>
    </row>
    <row r="2069" spans="1:28" hidden="1">
      <c r="A2069" s="30" t="s">
        <v>2313</v>
      </c>
      <c r="B2069" s="30" t="s">
        <v>1459</v>
      </c>
      <c r="C2069" s="30" t="s">
        <v>1227</v>
      </c>
      <c r="D2069" s="53">
        <v>45713</v>
      </c>
      <c r="F2069" s="7" t="s">
        <v>471</v>
      </c>
      <c r="G2069" s="1" t="s">
        <v>58</v>
      </c>
      <c r="H2069" s="1" t="s">
        <v>1268</v>
      </c>
      <c r="I2069" s="351" t="s">
        <v>80</v>
      </c>
      <c r="J2069" s="162">
        <v>1</v>
      </c>
      <c r="K2069" s="1" t="s">
        <v>39</v>
      </c>
      <c r="L2069" s="1" t="s">
        <v>656</v>
      </c>
      <c r="M2069" s="153" t="s">
        <v>595</v>
      </c>
      <c r="N2069" s="1" t="s">
        <v>684</v>
      </c>
      <c r="O2069" s="1" t="s">
        <v>1806</v>
      </c>
      <c r="P2069" s="1" t="s">
        <v>62</v>
      </c>
      <c r="Q2069" s="1" t="s">
        <v>1241</v>
      </c>
      <c r="R2069" s="24" t="s">
        <v>2074</v>
      </c>
      <c r="S2069" s="45">
        <v>236344</v>
      </c>
      <c r="V2069" s="165" t="str">
        <f>IFERROR(IF(U2069-T2069 &lt;= 0, "", U2069-T2069), "")</f>
        <v/>
      </c>
      <c r="W2069" s="162" t="s">
        <v>333</v>
      </c>
      <c r="X2069" s="1" t="s">
        <v>2279</v>
      </c>
      <c r="Y2069" s="162" t="s">
        <v>2314</v>
      </c>
      <c r="Z2069" s="269">
        <v>480</v>
      </c>
      <c r="AA2069" s="169">
        <f>Tabela13[[#This Row],[VALOR/UN]]*Tabela13[[#This Row],[QUAN]]</f>
        <v>480</v>
      </c>
      <c r="AB2069" s="251" t="str">
        <f>IFERROR(Tabela13[[#This Row],[TOTAL]]/Tabela13[[#This Row],[Km Rodado]],"")</f>
        <v/>
      </c>
    </row>
    <row r="2070" spans="1:28" hidden="1">
      <c r="A2070" s="30" t="s">
        <v>2315</v>
      </c>
      <c r="B2070" s="30" t="s">
        <v>2280</v>
      </c>
      <c r="C2070" s="30" t="s">
        <v>1227</v>
      </c>
      <c r="D2070" s="53">
        <v>45713</v>
      </c>
      <c r="F2070" s="7" t="s">
        <v>471</v>
      </c>
      <c r="G2070" s="1" t="s">
        <v>58</v>
      </c>
      <c r="H2070" s="1" t="s">
        <v>1268</v>
      </c>
      <c r="I2070" s="351" t="s">
        <v>80</v>
      </c>
      <c r="J2070" s="162">
        <v>1</v>
      </c>
      <c r="K2070" s="1" t="s">
        <v>39</v>
      </c>
      <c r="L2070" s="1" t="s">
        <v>656</v>
      </c>
      <c r="M2070" s="153" t="s">
        <v>595</v>
      </c>
      <c r="N2070" s="1" t="s">
        <v>684</v>
      </c>
      <c r="O2070" s="1" t="s">
        <v>1806</v>
      </c>
      <c r="P2070" s="1" t="s">
        <v>62</v>
      </c>
      <c r="Q2070" s="1" t="s">
        <v>1241</v>
      </c>
      <c r="R2070" s="24" t="s">
        <v>2074</v>
      </c>
      <c r="S2070" s="45">
        <v>236344</v>
      </c>
      <c r="V2070" s="165" t="str">
        <f>IFERROR(IF(U2070-T2070 &lt;= 0, "", U2070-T2070), "")</f>
        <v/>
      </c>
      <c r="W2070" s="162" t="s">
        <v>333</v>
      </c>
      <c r="X2070" s="1" t="s">
        <v>2279</v>
      </c>
      <c r="Y2070" s="162" t="s">
        <v>2314</v>
      </c>
      <c r="Z2070" s="269">
        <v>480</v>
      </c>
      <c r="AA2070" s="169">
        <f>Tabela13[[#This Row],[VALOR/UN]]*Tabela13[[#This Row],[QUAN]]</f>
        <v>480</v>
      </c>
      <c r="AB2070" s="251" t="str">
        <f>IFERROR(Tabela13[[#This Row],[TOTAL]]/Tabela13[[#This Row],[Km Rodado]],"")</f>
        <v/>
      </c>
    </row>
    <row r="2071" spans="1:28" hidden="1">
      <c r="A2071" s="30"/>
      <c r="B2071" s="30" t="s">
        <v>2280</v>
      </c>
      <c r="C2071" s="30" t="s">
        <v>1227</v>
      </c>
      <c r="D2071" s="53">
        <v>45713</v>
      </c>
      <c r="F2071" s="7" t="s">
        <v>471</v>
      </c>
      <c r="G2071" s="1" t="s">
        <v>58</v>
      </c>
      <c r="H2071" s="1" t="s">
        <v>1268</v>
      </c>
      <c r="I2071" s="351" t="s">
        <v>80</v>
      </c>
      <c r="J2071" s="162">
        <v>1</v>
      </c>
      <c r="K2071" s="1" t="s">
        <v>39</v>
      </c>
      <c r="L2071" s="1" t="s">
        <v>656</v>
      </c>
      <c r="M2071" s="153" t="s">
        <v>595</v>
      </c>
      <c r="N2071" s="1" t="s">
        <v>684</v>
      </c>
      <c r="O2071" s="1" t="s">
        <v>1806</v>
      </c>
      <c r="P2071" s="1" t="s">
        <v>62</v>
      </c>
      <c r="Q2071" s="1" t="s">
        <v>1241</v>
      </c>
      <c r="R2071" s="24" t="s">
        <v>2074</v>
      </c>
      <c r="S2071" s="45">
        <v>236344</v>
      </c>
      <c r="V2071" s="165" t="str">
        <f>IFERROR(IF(U2071-T2071 &lt;= 0, "", U2071-T2071), "")</f>
        <v/>
      </c>
      <c r="W2071" s="162" t="s">
        <v>333</v>
      </c>
      <c r="X2071" s="1" t="s">
        <v>2279</v>
      </c>
      <c r="Y2071" s="162" t="s">
        <v>2316</v>
      </c>
      <c r="Z2071" s="269">
        <v>180</v>
      </c>
      <c r="AA2071" s="169">
        <f>Tabela13[[#This Row],[VALOR/UN]]*Tabela13[[#This Row],[QUAN]]</f>
        <v>180</v>
      </c>
      <c r="AB2071" s="251" t="str">
        <f>IFERROR(Tabela13[[#This Row],[TOTAL]]/Tabela13[[#This Row],[Km Rodado]],"")</f>
        <v/>
      </c>
    </row>
    <row r="2072" spans="1:28" hidden="1">
      <c r="A2072" s="30" t="s">
        <v>2317</v>
      </c>
      <c r="B2072" s="30" t="s">
        <v>1869</v>
      </c>
      <c r="C2072" s="30" t="s">
        <v>1227</v>
      </c>
      <c r="D2072" s="53">
        <v>45713</v>
      </c>
      <c r="F2072" s="7" t="s">
        <v>471</v>
      </c>
      <c r="G2072" s="1" t="s">
        <v>58</v>
      </c>
      <c r="H2072" s="1" t="s">
        <v>1268</v>
      </c>
      <c r="I2072" s="351" t="s">
        <v>80</v>
      </c>
      <c r="J2072" s="162">
        <v>1</v>
      </c>
      <c r="K2072" s="1">
        <v>16</v>
      </c>
      <c r="L2072" s="1" t="s">
        <v>22</v>
      </c>
      <c r="M2072" s="1" t="s">
        <v>60</v>
      </c>
      <c r="N2072" s="1" t="s">
        <v>170</v>
      </c>
      <c r="O2072" s="238" t="s">
        <v>1401</v>
      </c>
      <c r="P2072" s="1" t="s">
        <v>69</v>
      </c>
      <c r="Q2072" s="1" t="s">
        <v>1008</v>
      </c>
      <c r="R2072" s="24" t="s">
        <v>70</v>
      </c>
      <c r="S2072" s="45">
        <v>215518</v>
      </c>
      <c r="T2072" s="45">
        <v>214715</v>
      </c>
      <c r="V2072" s="165" t="str">
        <f>IFERROR(IF(U2072-T2072 &lt;= 0, "", U2072-T2072), "")</f>
        <v/>
      </c>
      <c r="W2072" s="162" t="s">
        <v>333</v>
      </c>
      <c r="X2072" s="1" t="s">
        <v>168</v>
      </c>
      <c r="Y2072" s="162" t="s">
        <v>2312</v>
      </c>
      <c r="Z2072" s="269">
        <v>436.37</v>
      </c>
      <c r="AA2072" s="169">
        <f>Tabela13[[#This Row],[VALOR/UN]]*Tabela13[[#This Row],[QUAN]]</f>
        <v>436.37</v>
      </c>
      <c r="AB2072" s="251" t="str">
        <f>IFERROR(Tabela13[[#This Row],[TOTAL]]/Tabela13[[#This Row],[Km Rodado]],"")</f>
        <v/>
      </c>
    </row>
    <row r="2073" spans="1:28" hidden="1">
      <c r="A2073" s="30">
        <v>2694</v>
      </c>
      <c r="B2073" s="30" t="s">
        <v>1869</v>
      </c>
      <c r="C2073" s="30" t="s">
        <v>1227</v>
      </c>
      <c r="D2073" s="53">
        <v>45713</v>
      </c>
      <c r="F2073" s="7" t="s">
        <v>471</v>
      </c>
      <c r="G2073" s="1" t="s">
        <v>58</v>
      </c>
      <c r="H2073" s="1" t="s">
        <v>1268</v>
      </c>
      <c r="I2073" s="351" t="s">
        <v>80</v>
      </c>
      <c r="J2073" s="162">
        <v>1</v>
      </c>
      <c r="K2073" s="1">
        <v>16</v>
      </c>
      <c r="L2073" s="1" t="s">
        <v>22</v>
      </c>
      <c r="M2073" s="1" t="s">
        <v>60</v>
      </c>
      <c r="N2073" s="1" t="s">
        <v>170</v>
      </c>
      <c r="O2073" s="238" t="s">
        <v>1401</v>
      </c>
      <c r="P2073" s="1" t="s">
        <v>69</v>
      </c>
      <c r="Q2073" s="1" t="s">
        <v>1008</v>
      </c>
      <c r="R2073" s="24" t="s">
        <v>70</v>
      </c>
      <c r="S2073" s="45">
        <v>215518</v>
      </c>
      <c r="T2073" s="45">
        <v>214715</v>
      </c>
      <c r="V2073" s="165" t="str">
        <f>IFERROR(IF(U2073-T2073 &lt;= 0, "", U2073-T2073), "")</f>
        <v/>
      </c>
      <c r="W2073" s="162" t="s">
        <v>333</v>
      </c>
      <c r="X2073" s="1" t="s">
        <v>168</v>
      </c>
      <c r="Y2073" s="162" t="s">
        <v>2312</v>
      </c>
      <c r="Z2073" s="269">
        <v>436.37</v>
      </c>
      <c r="AA2073" s="169">
        <f>Tabela13[[#This Row],[VALOR/UN]]*Tabela13[[#This Row],[QUAN]]</f>
        <v>436.37</v>
      </c>
      <c r="AB2073" s="251" t="str">
        <f>IFERROR(Tabela13[[#This Row],[TOTAL]]/Tabela13[[#This Row],[Km Rodado]],"")</f>
        <v/>
      </c>
    </row>
    <row r="2074" spans="1:28" hidden="1">
      <c r="A2074" s="30">
        <v>2695</v>
      </c>
      <c r="B2074" s="30" t="s">
        <v>2002</v>
      </c>
      <c r="C2074" s="30" t="s">
        <v>1227</v>
      </c>
      <c r="D2074" s="53">
        <v>45713</v>
      </c>
      <c r="F2074" s="7" t="s">
        <v>471</v>
      </c>
      <c r="G2074" s="1" t="s">
        <v>58</v>
      </c>
      <c r="H2074" s="1" t="s">
        <v>1268</v>
      </c>
      <c r="I2074" s="351" t="s">
        <v>80</v>
      </c>
      <c r="J2074" s="162">
        <v>1</v>
      </c>
      <c r="K2074" s="1">
        <v>16</v>
      </c>
      <c r="L2074" s="1" t="s">
        <v>24</v>
      </c>
      <c r="M2074" s="1" t="s">
        <v>60</v>
      </c>
      <c r="N2074" s="1" t="s">
        <v>170</v>
      </c>
      <c r="O2074" s="238" t="s">
        <v>1401</v>
      </c>
      <c r="P2074" s="1" t="s">
        <v>69</v>
      </c>
      <c r="Q2074" s="1" t="s">
        <v>1008</v>
      </c>
      <c r="R2074" s="24" t="s">
        <v>70</v>
      </c>
      <c r="S2074" s="45">
        <v>215518</v>
      </c>
      <c r="T2074" s="45">
        <v>214715</v>
      </c>
      <c r="V2074" s="165" t="str">
        <f>IFERROR(IF(U2074-T2074 &lt;= 0, "", U2074-T2074), "")</f>
        <v/>
      </c>
      <c r="W2074" s="162" t="s">
        <v>333</v>
      </c>
      <c r="X2074" s="1" t="s">
        <v>168</v>
      </c>
      <c r="Y2074" s="162" t="s">
        <v>2312</v>
      </c>
      <c r="Z2074" s="269">
        <v>436.37</v>
      </c>
      <c r="AA2074" s="169">
        <f>Tabela13[[#This Row],[VALOR/UN]]*Tabela13[[#This Row],[QUAN]]</f>
        <v>436.37</v>
      </c>
      <c r="AB2074" s="251" t="str">
        <f>IFERROR(Tabela13[[#This Row],[TOTAL]]/Tabela13[[#This Row],[Km Rodado]],"")</f>
        <v/>
      </c>
    </row>
    <row r="2075" spans="1:28" hidden="1">
      <c r="A2075" s="30">
        <v>2696</v>
      </c>
      <c r="B2075" s="30" t="s">
        <v>1935</v>
      </c>
      <c r="C2075" s="30" t="s">
        <v>1227</v>
      </c>
      <c r="D2075" s="53">
        <v>45713</v>
      </c>
      <c r="F2075" s="7" t="s">
        <v>471</v>
      </c>
      <c r="G2075" s="1" t="s">
        <v>58</v>
      </c>
      <c r="H2075" s="1" t="s">
        <v>1268</v>
      </c>
      <c r="I2075" s="351" t="s">
        <v>80</v>
      </c>
      <c r="J2075" s="162">
        <v>1</v>
      </c>
      <c r="K2075" s="1">
        <v>16</v>
      </c>
      <c r="L2075" s="1" t="s">
        <v>24</v>
      </c>
      <c r="M2075" s="1" t="s">
        <v>60</v>
      </c>
      <c r="N2075" s="1" t="s">
        <v>170</v>
      </c>
      <c r="O2075" s="238" t="s">
        <v>1401</v>
      </c>
      <c r="P2075" s="1" t="s">
        <v>69</v>
      </c>
      <c r="Q2075" s="1" t="s">
        <v>1008</v>
      </c>
      <c r="R2075" s="24" t="s">
        <v>70</v>
      </c>
      <c r="S2075" s="45">
        <v>215518</v>
      </c>
      <c r="T2075" s="45">
        <v>214715</v>
      </c>
      <c r="V2075" s="165" t="str">
        <f>IFERROR(IF(U2075-T2075 &lt;= 0, "", U2075-T2075), "")</f>
        <v/>
      </c>
      <c r="W2075" s="162" t="s">
        <v>333</v>
      </c>
      <c r="X2075" s="1" t="s">
        <v>168</v>
      </c>
      <c r="Y2075" s="162" t="s">
        <v>2312</v>
      </c>
      <c r="Z2075" s="269">
        <v>436.37</v>
      </c>
      <c r="AA2075" s="169">
        <f>Tabela13[[#This Row],[VALOR/UN]]*Tabela13[[#This Row],[QUAN]]</f>
        <v>436.37</v>
      </c>
      <c r="AB2075" s="251" t="str">
        <f>IFERROR(Tabela13[[#This Row],[TOTAL]]/Tabela13[[#This Row],[Km Rodado]],"")</f>
        <v/>
      </c>
    </row>
    <row r="2076" spans="1:28" hidden="1">
      <c r="A2076" s="30">
        <v>2698</v>
      </c>
      <c r="B2076" s="30" t="s">
        <v>1284</v>
      </c>
      <c r="C2076" s="30" t="s">
        <v>1227</v>
      </c>
      <c r="D2076" s="53">
        <v>45713</v>
      </c>
      <c r="F2076" s="7" t="s">
        <v>471</v>
      </c>
      <c r="G2076" s="1" t="s">
        <v>58</v>
      </c>
      <c r="H2076" s="1" t="s">
        <v>1268</v>
      </c>
      <c r="I2076" s="356" t="s">
        <v>1400</v>
      </c>
      <c r="J2076" s="162">
        <v>1</v>
      </c>
      <c r="K2076" s="1">
        <v>15</v>
      </c>
      <c r="L2076" s="1" t="s">
        <v>24</v>
      </c>
      <c r="M2076" s="1" t="s">
        <v>75</v>
      </c>
      <c r="N2076" s="1" t="s">
        <v>2310</v>
      </c>
      <c r="O2076" s="1" t="s">
        <v>2311</v>
      </c>
      <c r="P2076" s="1" t="s">
        <v>69</v>
      </c>
      <c r="Q2076" s="1" t="s">
        <v>77</v>
      </c>
      <c r="R2076" s="24" t="s">
        <v>420</v>
      </c>
      <c r="S2076" s="45">
        <v>214395</v>
      </c>
      <c r="T2076" s="45">
        <v>215272</v>
      </c>
      <c r="V2076" s="165" t="str">
        <f>IFERROR(IF(U2076-T2076 &lt;= 0, "", U2076-T2076), "")</f>
        <v/>
      </c>
      <c r="W2076" s="162" t="s">
        <v>333</v>
      </c>
      <c r="X2076" s="1" t="s">
        <v>168</v>
      </c>
      <c r="Y2076" s="162">
        <v>19430</v>
      </c>
      <c r="Z2076" s="272">
        <v>254.54</v>
      </c>
      <c r="AA2076" s="169">
        <f>Tabela13[[#This Row],[VALOR/UN]]*Tabela13[[#This Row],[QUAN]]</f>
        <v>254.54</v>
      </c>
      <c r="AB2076" s="251" t="str">
        <f>IFERROR(Tabela13[[#This Row],[TOTAL]]/Tabela13[[#This Row],[Km Rodado]],"")</f>
        <v/>
      </c>
    </row>
    <row r="2077" spans="1:28" hidden="1">
      <c r="A2077" s="30">
        <v>2699</v>
      </c>
      <c r="B2077" s="30" t="s">
        <v>1374</v>
      </c>
      <c r="C2077" s="30" t="s">
        <v>1227</v>
      </c>
      <c r="D2077" s="53">
        <v>45713</v>
      </c>
      <c r="F2077" s="7" t="s">
        <v>471</v>
      </c>
      <c r="G2077" s="1" t="s">
        <v>58</v>
      </c>
      <c r="H2077" s="1" t="s">
        <v>1268</v>
      </c>
      <c r="I2077" s="356" t="s">
        <v>1400</v>
      </c>
      <c r="J2077" s="162">
        <v>1</v>
      </c>
      <c r="K2077" s="1">
        <v>15</v>
      </c>
      <c r="L2077" s="1" t="s">
        <v>24</v>
      </c>
      <c r="M2077" s="1" t="s">
        <v>75</v>
      </c>
      <c r="N2077" s="1" t="s">
        <v>2310</v>
      </c>
      <c r="O2077" s="1" t="s">
        <v>2311</v>
      </c>
      <c r="P2077" s="1" t="s">
        <v>69</v>
      </c>
      <c r="Q2077" s="1" t="s">
        <v>77</v>
      </c>
      <c r="R2077" s="24" t="s">
        <v>420</v>
      </c>
      <c r="S2077" s="45">
        <v>214395</v>
      </c>
      <c r="T2077" s="45">
        <v>215272</v>
      </c>
      <c r="V2077" s="165" t="str">
        <f>IFERROR(IF(U2077-T2077 &lt;= 0, "", U2077-T2077), "")</f>
        <v/>
      </c>
      <c r="W2077" s="162" t="s">
        <v>333</v>
      </c>
      <c r="X2077" s="1" t="s">
        <v>168</v>
      </c>
      <c r="Y2077" s="162">
        <v>19430</v>
      </c>
      <c r="Z2077" s="272">
        <v>254.54</v>
      </c>
      <c r="AA2077" s="169">
        <f>Tabela13[[#This Row],[VALOR/UN]]*Tabela13[[#This Row],[QUAN]]</f>
        <v>254.54</v>
      </c>
      <c r="AB2077" s="251" t="str">
        <f>IFERROR(Tabela13[[#This Row],[TOTAL]]/Tabela13[[#This Row],[Km Rodado]],"")</f>
        <v/>
      </c>
    </row>
    <row r="2078" spans="1:28" hidden="1">
      <c r="A2078" s="30">
        <v>2700</v>
      </c>
      <c r="B2078" s="30" t="s">
        <v>1374</v>
      </c>
      <c r="C2078" s="30" t="s">
        <v>1227</v>
      </c>
      <c r="D2078" s="53">
        <v>45713</v>
      </c>
      <c r="F2078" s="7" t="s">
        <v>471</v>
      </c>
      <c r="G2078" s="1" t="s">
        <v>58</v>
      </c>
      <c r="H2078" s="1" t="s">
        <v>1268</v>
      </c>
      <c r="I2078" s="356" t="s">
        <v>1400</v>
      </c>
      <c r="J2078" s="162">
        <v>1</v>
      </c>
      <c r="K2078" s="1">
        <v>15</v>
      </c>
      <c r="L2078" s="1" t="s">
        <v>22</v>
      </c>
      <c r="M2078" s="1" t="s">
        <v>75</v>
      </c>
      <c r="N2078" s="1" t="s">
        <v>2310</v>
      </c>
      <c r="O2078" s="1" t="s">
        <v>2311</v>
      </c>
      <c r="P2078" s="1" t="s">
        <v>69</v>
      </c>
      <c r="Q2078" s="1" t="s">
        <v>77</v>
      </c>
      <c r="R2078" s="24" t="s">
        <v>420</v>
      </c>
      <c r="S2078" s="45">
        <v>214395</v>
      </c>
      <c r="T2078" s="45">
        <v>215272</v>
      </c>
      <c r="V2078" s="165" t="str">
        <f>IFERROR(IF(U2078-T2078 &lt;= 0, "", U2078-T2078), "")</f>
        <v/>
      </c>
      <c r="W2078" s="162" t="s">
        <v>333</v>
      </c>
      <c r="X2078" s="1" t="s">
        <v>168</v>
      </c>
      <c r="Y2078" s="162">
        <v>19430</v>
      </c>
      <c r="Z2078" s="272">
        <v>254.54</v>
      </c>
      <c r="AA2078" s="169">
        <f>Tabela13[[#This Row],[VALOR/UN]]*Tabela13[[#This Row],[QUAN]]</f>
        <v>254.54</v>
      </c>
      <c r="AB2078" s="251" t="str">
        <f>IFERROR(Tabela13[[#This Row],[TOTAL]]/Tabela13[[#This Row],[Km Rodado]],"")</f>
        <v/>
      </c>
    </row>
    <row r="2079" spans="1:28" hidden="1">
      <c r="A2079" s="30">
        <v>2701</v>
      </c>
      <c r="B2079" s="30" t="s">
        <v>1374</v>
      </c>
      <c r="C2079" s="30" t="s">
        <v>1227</v>
      </c>
      <c r="D2079" s="53">
        <v>45713</v>
      </c>
      <c r="F2079" s="7" t="s">
        <v>471</v>
      </c>
      <c r="G2079" s="1" t="s">
        <v>58</v>
      </c>
      <c r="H2079" s="1" t="s">
        <v>1268</v>
      </c>
      <c r="I2079" s="356" t="s">
        <v>1400</v>
      </c>
      <c r="J2079" s="162">
        <v>1</v>
      </c>
      <c r="K2079" s="1">
        <v>15</v>
      </c>
      <c r="L2079" s="1" t="s">
        <v>22</v>
      </c>
      <c r="M2079" s="1" t="s">
        <v>75</v>
      </c>
      <c r="N2079" s="1" t="s">
        <v>2310</v>
      </c>
      <c r="O2079" s="1" t="s">
        <v>2311</v>
      </c>
      <c r="P2079" s="1" t="s">
        <v>69</v>
      </c>
      <c r="Q2079" s="1" t="s">
        <v>77</v>
      </c>
      <c r="R2079" s="24" t="s">
        <v>420</v>
      </c>
      <c r="S2079" s="45">
        <v>214395</v>
      </c>
      <c r="T2079" s="45">
        <v>215272</v>
      </c>
      <c r="V2079" s="165" t="str">
        <f>IFERROR(IF(U2079-T2079 &lt;= 0, "", U2079-T2079), "")</f>
        <v/>
      </c>
      <c r="W2079" s="162" t="s">
        <v>333</v>
      </c>
      <c r="X2079" s="1" t="s">
        <v>168</v>
      </c>
      <c r="Y2079" s="162">
        <v>19430</v>
      </c>
      <c r="Z2079" s="272">
        <v>254.54</v>
      </c>
      <c r="AA2079" s="169">
        <f>Tabela13[[#This Row],[VALOR/UN]]*Tabela13[[#This Row],[QUAN]]</f>
        <v>254.54</v>
      </c>
      <c r="AB2079" s="251" t="str">
        <f>IFERROR(Tabela13[[#This Row],[TOTAL]]/Tabela13[[#This Row],[Km Rodado]],"")</f>
        <v/>
      </c>
    </row>
    <row r="2080" spans="1:28" hidden="1">
      <c r="A2080" s="30" t="s">
        <v>2318</v>
      </c>
      <c r="B2080" s="30" t="s">
        <v>1284</v>
      </c>
      <c r="C2080" s="30" t="s">
        <v>1227</v>
      </c>
      <c r="D2080" s="53">
        <v>45713</v>
      </c>
      <c r="F2080" s="7" t="s">
        <v>471</v>
      </c>
      <c r="G2080" s="1" t="s">
        <v>58</v>
      </c>
      <c r="H2080" s="1" t="s">
        <v>1268</v>
      </c>
      <c r="I2080" s="351" t="s">
        <v>80</v>
      </c>
      <c r="J2080" s="162">
        <v>1</v>
      </c>
      <c r="K2080" s="1">
        <v>15</v>
      </c>
      <c r="L2080" s="1" t="s">
        <v>22</v>
      </c>
      <c r="M2080" s="1" t="s">
        <v>75</v>
      </c>
      <c r="N2080" s="1" t="s">
        <v>2310</v>
      </c>
      <c r="O2080" s="1" t="s">
        <v>2311</v>
      </c>
      <c r="P2080" s="1" t="s">
        <v>69</v>
      </c>
      <c r="Q2080" s="1" t="s">
        <v>77</v>
      </c>
      <c r="R2080" s="24" t="s">
        <v>2319</v>
      </c>
      <c r="S2080" s="45">
        <v>287466</v>
      </c>
      <c r="V2080" s="165" t="str">
        <f>IFERROR(IF(U2080-T2080 &lt;= 0, "", U2080-T2080), "")</f>
        <v/>
      </c>
      <c r="W2080" s="162" t="s">
        <v>333</v>
      </c>
      <c r="X2080" s="1" t="s">
        <v>168</v>
      </c>
      <c r="Y2080" s="162">
        <v>19430</v>
      </c>
      <c r="Z2080" s="272">
        <v>254.54</v>
      </c>
      <c r="AA2080" s="169">
        <f>Tabela13[[#This Row],[VALOR/UN]]*Tabela13[[#This Row],[QUAN]]</f>
        <v>254.54</v>
      </c>
      <c r="AB2080" s="251" t="str">
        <f>IFERROR(Tabela13[[#This Row],[TOTAL]]/Tabela13[[#This Row],[Km Rodado]],"")</f>
        <v/>
      </c>
    </row>
    <row r="2081" spans="1:28" hidden="1">
      <c r="A2081" s="30">
        <v>2692</v>
      </c>
      <c r="B2081" s="30" t="s">
        <v>1284</v>
      </c>
      <c r="C2081" s="30" t="s">
        <v>1227</v>
      </c>
      <c r="D2081" s="53">
        <v>45713</v>
      </c>
      <c r="F2081" s="7" t="s">
        <v>471</v>
      </c>
      <c r="G2081" s="1" t="s">
        <v>58</v>
      </c>
      <c r="H2081" s="1" t="s">
        <v>1268</v>
      </c>
      <c r="I2081" s="351" t="s">
        <v>80</v>
      </c>
      <c r="J2081" s="162">
        <v>1</v>
      </c>
      <c r="K2081" s="1">
        <v>15</v>
      </c>
      <c r="L2081" s="1" t="s">
        <v>22</v>
      </c>
      <c r="M2081" s="1" t="s">
        <v>75</v>
      </c>
      <c r="N2081" s="1" t="s">
        <v>2310</v>
      </c>
      <c r="O2081" s="1" t="s">
        <v>2311</v>
      </c>
      <c r="P2081" s="1" t="s">
        <v>69</v>
      </c>
      <c r="Q2081" s="1" t="s">
        <v>77</v>
      </c>
      <c r="R2081" s="24" t="s">
        <v>2319</v>
      </c>
      <c r="S2081" s="45">
        <v>287466</v>
      </c>
      <c r="V2081" s="165" t="str">
        <f>IFERROR(IF(U2081-T2081 &lt;= 0, "", U2081-T2081), "")</f>
        <v/>
      </c>
      <c r="W2081" s="162" t="s">
        <v>333</v>
      </c>
      <c r="X2081" s="1" t="s">
        <v>168</v>
      </c>
      <c r="Y2081" s="162">
        <v>19430</v>
      </c>
      <c r="Z2081" s="272">
        <v>254.54</v>
      </c>
      <c r="AA2081" s="169">
        <f>Tabela13[[#This Row],[VALOR/UN]]*Tabela13[[#This Row],[QUAN]]</f>
        <v>254.54</v>
      </c>
      <c r="AB2081" s="251" t="str">
        <f>IFERROR(Tabela13[[#This Row],[TOTAL]]/Tabela13[[#This Row],[Km Rodado]],"")</f>
        <v/>
      </c>
    </row>
    <row r="2082" spans="1:28" hidden="1">
      <c r="A2082" s="30" t="s">
        <v>2320</v>
      </c>
      <c r="B2082" s="30" t="s">
        <v>1284</v>
      </c>
      <c r="C2082" s="30" t="s">
        <v>1227</v>
      </c>
      <c r="D2082" s="53">
        <v>45713</v>
      </c>
      <c r="F2082" s="7" t="s">
        <v>471</v>
      </c>
      <c r="G2082" s="1" t="s">
        <v>58</v>
      </c>
      <c r="H2082" s="1" t="s">
        <v>1268</v>
      </c>
      <c r="I2082" s="351" t="s">
        <v>80</v>
      </c>
      <c r="J2082" s="162">
        <v>1</v>
      </c>
      <c r="K2082" s="1">
        <v>15</v>
      </c>
      <c r="L2082" s="1" t="s">
        <v>22</v>
      </c>
      <c r="M2082" s="1" t="s">
        <v>75</v>
      </c>
      <c r="N2082" s="1" t="s">
        <v>2310</v>
      </c>
      <c r="O2082" s="1" t="s">
        <v>2311</v>
      </c>
      <c r="P2082" s="1" t="s">
        <v>69</v>
      </c>
      <c r="Q2082" s="1" t="s">
        <v>77</v>
      </c>
      <c r="R2082" s="24" t="s">
        <v>733</v>
      </c>
      <c r="S2082" s="45">
        <v>145929</v>
      </c>
      <c r="T2082" s="45">
        <v>145929</v>
      </c>
      <c r="V2082" s="165" t="str">
        <f>IFERROR(IF(U2082-T2082 &lt;= 0, "", U2082-T2082), "")</f>
        <v/>
      </c>
      <c r="W2082" s="162" t="s">
        <v>333</v>
      </c>
      <c r="X2082" s="1" t="s">
        <v>168</v>
      </c>
      <c r="Y2082" s="162">
        <v>19430</v>
      </c>
      <c r="Z2082" s="272">
        <v>254.54</v>
      </c>
      <c r="AA2082" s="169">
        <f>Tabela13[[#This Row],[VALOR/UN]]*Tabela13[[#This Row],[QUAN]]</f>
        <v>254.54</v>
      </c>
      <c r="AB2082" s="251" t="str">
        <f>IFERROR(Tabela13[[#This Row],[TOTAL]]/Tabela13[[#This Row],[Km Rodado]],"")</f>
        <v/>
      </c>
    </row>
    <row r="2083" spans="1:28" hidden="1">
      <c r="A2083" s="30" t="s">
        <v>2320</v>
      </c>
      <c r="B2083" s="30" t="s">
        <v>1284</v>
      </c>
      <c r="C2083" s="30" t="s">
        <v>1227</v>
      </c>
      <c r="D2083" s="53">
        <v>45713</v>
      </c>
      <c r="F2083" s="7" t="s">
        <v>471</v>
      </c>
      <c r="G2083" s="1" t="s">
        <v>58</v>
      </c>
      <c r="H2083" s="1" t="s">
        <v>1268</v>
      </c>
      <c r="I2083" s="351" t="s">
        <v>80</v>
      </c>
      <c r="J2083" s="162">
        <v>1</v>
      </c>
      <c r="K2083" s="1">
        <v>15</v>
      </c>
      <c r="L2083" s="1" t="s">
        <v>22</v>
      </c>
      <c r="M2083" s="1" t="s">
        <v>75</v>
      </c>
      <c r="N2083" s="1" t="s">
        <v>2310</v>
      </c>
      <c r="O2083" s="1" t="s">
        <v>2311</v>
      </c>
      <c r="P2083" s="1" t="s">
        <v>69</v>
      </c>
      <c r="Q2083" s="1" t="s">
        <v>77</v>
      </c>
      <c r="R2083" s="24" t="s">
        <v>733</v>
      </c>
      <c r="S2083" s="45">
        <v>145929</v>
      </c>
      <c r="T2083" s="45">
        <v>145929</v>
      </c>
      <c r="V2083" s="165" t="str">
        <f>IFERROR(IF(U2083-T2083 &lt;= 0, "", U2083-T2083), "")</f>
        <v/>
      </c>
      <c r="W2083" s="162" t="s">
        <v>333</v>
      </c>
      <c r="X2083" s="1" t="s">
        <v>168</v>
      </c>
      <c r="Y2083" s="162">
        <v>19430</v>
      </c>
      <c r="Z2083" s="272">
        <v>254.54</v>
      </c>
      <c r="AA2083" s="169">
        <f>Tabela13[[#This Row],[VALOR/UN]]*Tabela13[[#This Row],[QUAN]]</f>
        <v>254.54</v>
      </c>
      <c r="AB2083" s="251" t="str">
        <f>IFERROR(Tabela13[[#This Row],[TOTAL]]/Tabela13[[#This Row],[Km Rodado]],"")</f>
        <v/>
      </c>
    </row>
    <row r="2084" spans="1:28" hidden="1">
      <c r="A2084" s="30">
        <v>2697</v>
      </c>
      <c r="B2084" s="30" t="s">
        <v>1459</v>
      </c>
      <c r="C2084" s="30" t="s">
        <v>1227</v>
      </c>
      <c r="D2084" s="53">
        <v>45713</v>
      </c>
      <c r="F2084" s="7" t="s">
        <v>471</v>
      </c>
      <c r="G2084" s="1" t="s">
        <v>58</v>
      </c>
      <c r="H2084" s="1" t="s">
        <v>1268</v>
      </c>
      <c r="I2084" s="351" t="s">
        <v>80</v>
      </c>
      <c r="J2084" s="162">
        <v>1</v>
      </c>
      <c r="K2084" s="1" t="s">
        <v>39</v>
      </c>
      <c r="L2084" s="1" t="s">
        <v>1455</v>
      </c>
      <c r="M2084" s="238" t="s">
        <v>595</v>
      </c>
      <c r="N2084" s="1" t="s">
        <v>127</v>
      </c>
      <c r="O2084" s="1" t="s">
        <v>127</v>
      </c>
      <c r="P2084" s="1" t="s">
        <v>69</v>
      </c>
      <c r="Q2084" s="1" t="s">
        <v>1241</v>
      </c>
      <c r="R2084" s="24" t="s">
        <v>2321</v>
      </c>
      <c r="S2084" s="45">
        <v>236344</v>
      </c>
      <c r="V2084" s="165" t="str">
        <f>IFERROR(IF(U2084-T2084 &lt;= 0, "", U2084-T2084), "")</f>
        <v/>
      </c>
      <c r="W2084" s="162" t="s">
        <v>333</v>
      </c>
      <c r="X2084" s="1" t="s">
        <v>58</v>
      </c>
      <c r="Y2084" s="258" t="s">
        <v>151</v>
      </c>
      <c r="Z2084" s="169">
        <v>0</v>
      </c>
      <c r="AA2084" s="169">
        <f>Tabela13[[#This Row],[VALOR/UN]]*Tabela13[[#This Row],[QUAN]]</f>
        <v>0</v>
      </c>
      <c r="AB2084" s="251" t="str">
        <f>IFERROR(Tabela13[[#This Row],[TOTAL]]/Tabela13[[#This Row],[Km Rodado]],"")</f>
        <v/>
      </c>
    </row>
    <row r="2085" spans="1:28" hidden="1">
      <c r="A2085" s="30" t="s">
        <v>2322</v>
      </c>
      <c r="B2085" s="30" t="s">
        <v>1869</v>
      </c>
      <c r="C2085" s="30" t="s">
        <v>1227</v>
      </c>
      <c r="D2085" s="53">
        <v>45714</v>
      </c>
      <c r="F2085" s="7" t="s">
        <v>471</v>
      </c>
      <c r="G2085" s="1" t="s">
        <v>58</v>
      </c>
      <c r="H2085" s="1" t="s">
        <v>1268</v>
      </c>
      <c r="I2085" s="351" t="s">
        <v>80</v>
      </c>
      <c r="J2085" s="162">
        <v>1</v>
      </c>
      <c r="K2085" s="1">
        <v>16</v>
      </c>
      <c r="L2085" s="1" t="s">
        <v>24</v>
      </c>
      <c r="M2085" s="1" t="s">
        <v>60</v>
      </c>
      <c r="N2085" s="1" t="s">
        <v>170</v>
      </c>
      <c r="O2085" s="238" t="s">
        <v>1401</v>
      </c>
      <c r="P2085" s="1" t="s">
        <v>69</v>
      </c>
      <c r="Q2085" s="1" t="s">
        <v>1008</v>
      </c>
      <c r="R2085" s="24" t="s">
        <v>2323</v>
      </c>
      <c r="S2085" s="45">
        <v>90489</v>
      </c>
      <c r="V2085" s="165" t="str">
        <f>IFERROR(IF(U2085-T2085 &lt;= 0, "", U2085-T2085), "")</f>
        <v/>
      </c>
      <c r="W2085" s="162" t="s">
        <v>333</v>
      </c>
      <c r="X2085" s="1" t="s">
        <v>168</v>
      </c>
      <c r="Y2085" s="162" t="s">
        <v>2312</v>
      </c>
      <c r="Z2085" s="269">
        <v>436.37</v>
      </c>
      <c r="AA2085" s="169">
        <f>Tabela13[[#This Row],[VALOR/UN]]*Tabela13[[#This Row],[QUAN]]</f>
        <v>436.37</v>
      </c>
      <c r="AB2085" s="251" t="str">
        <f>IFERROR(Tabela13[[#This Row],[TOTAL]]/Tabela13[[#This Row],[Km Rodado]],"")</f>
        <v/>
      </c>
    </row>
    <row r="2086" spans="1:28" hidden="1">
      <c r="A2086" s="30" t="s">
        <v>2324</v>
      </c>
      <c r="B2086" s="30" t="s">
        <v>1869</v>
      </c>
      <c r="C2086" s="30" t="s">
        <v>1227</v>
      </c>
      <c r="D2086" s="53">
        <v>45714</v>
      </c>
      <c r="F2086" s="7" t="s">
        <v>471</v>
      </c>
      <c r="G2086" s="1" t="s">
        <v>58</v>
      </c>
      <c r="H2086" s="1" t="s">
        <v>1268</v>
      </c>
      <c r="I2086" s="351" t="s">
        <v>80</v>
      </c>
      <c r="J2086" s="162">
        <v>1</v>
      </c>
      <c r="K2086" s="1">
        <v>16</v>
      </c>
      <c r="L2086" s="1" t="s">
        <v>24</v>
      </c>
      <c r="M2086" s="1" t="s">
        <v>60</v>
      </c>
      <c r="N2086" s="1" t="s">
        <v>170</v>
      </c>
      <c r="O2086" s="238" t="s">
        <v>1401</v>
      </c>
      <c r="P2086" s="1" t="s">
        <v>69</v>
      </c>
      <c r="Q2086" s="1" t="s">
        <v>1008</v>
      </c>
      <c r="R2086" s="24" t="s">
        <v>2323</v>
      </c>
      <c r="S2086" s="45">
        <v>90489</v>
      </c>
      <c r="V2086" s="165" t="str">
        <f>IFERROR(IF(U2086-T2086 &lt;= 0, "", U2086-T2086), "")</f>
        <v/>
      </c>
      <c r="W2086" s="162" t="s">
        <v>333</v>
      </c>
      <c r="X2086" s="1" t="s">
        <v>168</v>
      </c>
      <c r="Y2086" s="162" t="s">
        <v>2312</v>
      </c>
      <c r="Z2086" s="269">
        <v>436.37</v>
      </c>
      <c r="AA2086" s="169">
        <f>Tabela13[[#This Row],[VALOR/UN]]*Tabela13[[#This Row],[QUAN]]</f>
        <v>436.37</v>
      </c>
      <c r="AB2086" s="251" t="str">
        <f>IFERROR(Tabela13[[#This Row],[TOTAL]]/Tabela13[[#This Row],[Km Rodado]],"")</f>
        <v/>
      </c>
    </row>
    <row r="2087" spans="1:28" hidden="1">
      <c r="A2087" s="30">
        <v>2722</v>
      </c>
      <c r="B2087" s="30" t="s">
        <v>1869</v>
      </c>
      <c r="C2087" s="30" t="s">
        <v>1227</v>
      </c>
      <c r="D2087" s="53">
        <v>45714</v>
      </c>
      <c r="F2087" s="7" t="s">
        <v>471</v>
      </c>
      <c r="G2087" s="1" t="s">
        <v>58</v>
      </c>
      <c r="H2087" s="1" t="s">
        <v>1268</v>
      </c>
      <c r="I2087" s="351" t="s">
        <v>96</v>
      </c>
      <c r="J2087" s="162">
        <v>1</v>
      </c>
      <c r="K2087" s="1">
        <v>16</v>
      </c>
      <c r="L2087" s="1" t="s">
        <v>22</v>
      </c>
      <c r="M2087" s="1" t="s">
        <v>60</v>
      </c>
      <c r="N2087" s="1" t="s">
        <v>170</v>
      </c>
      <c r="O2087" s="238" t="s">
        <v>1401</v>
      </c>
      <c r="P2087" s="1" t="s">
        <v>69</v>
      </c>
      <c r="Q2087" s="1" t="s">
        <v>1008</v>
      </c>
      <c r="R2087" s="24" t="s">
        <v>413</v>
      </c>
      <c r="S2087" s="45">
        <v>110500</v>
      </c>
      <c r="T2087" s="45">
        <v>106322</v>
      </c>
      <c r="V2087" s="165" t="str">
        <f>IFERROR(IF(U2087-T2087 &lt;= 0, "", U2087-T2087), "")</f>
        <v/>
      </c>
      <c r="W2087" s="162" t="s">
        <v>333</v>
      </c>
      <c r="X2087" s="1" t="s">
        <v>168</v>
      </c>
      <c r="Y2087" s="162" t="s">
        <v>2312</v>
      </c>
      <c r="Z2087" s="269">
        <v>436.37</v>
      </c>
      <c r="AA2087" s="169">
        <f>Tabela13[[#This Row],[VALOR/UN]]*Tabela13[[#This Row],[QUAN]]</f>
        <v>436.37</v>
      </c>
      <c r="AB2087" s="251" t="str">
        <f>IFERROR(Tabela13[[#This Row],[TOTAL]]/Tabela13[[#This Row],[Km Rodado]],"")</f>
        <v/>
      </c>
    </row>
    <row r="2088" spans="1:28" hidden="1">
      <c r="A2088" s="30">
        <v>2723</v>
      </c>
      <c r="B2088" s="30" t="s">
        <v>1869</v>
      </c>
      <c r="C2088" s="30" t="s">
        <v>1227</v>
      </c>
      <c r="D2088" s="53">
        <v>45714</v>
      </c>
      <c r="F2088" s="7" t="s">
        <v>471</v>
      </c>
      <c r="G2088" s="1" t="s">
        <v>58</v>
      </c>
      <c r="H2088" s="1" t="s">
        <v>1268</v>
      </c>
      <c r="I2088" s="351" t="s">
        <v>96</v>
      </c>
      <c r="J2088" s="162">
        <v>1</v>
      </c>
      <c r="K2088" s="1">
        <v>16</v>
      </c>
      <c r="L2088" s="1" t="s">
        <v>22</v>
      </c>
      <c r="M2088" s="1" t="s">
        <v>60</v>
      </c>
      <c r="N2088" s="1" t="s">
        <v>170</v>
      </c>
      <c r="O2088" s="238" t="s">
        <v>1401</v>
      </c>
      <c r="P2088" s="1" t="s">
        <v>69</v>
      </c>
      <c r="Q2088" s="1" t="s">
        <v>1008</v>
      </c>
      <c r="R2088" s="24" t="s">
        <v>413</v>
      </c>
      <c r="S2088" s="45">
        <v>110500</v>
      </c>
      <c r="T2088" s="45">
        <v>106322</v>
      </c>
      <c r="V2088" s="165" t="str">
        <f>IFERROR(IF(U2088-T2088 &lt;= 0, "", U2088-T2088), "")</f>
        <v/>
      </c>
      <c r="W2088" s="162" t="s">
        <v>333</v>
      </c>
      <c r="X2088" s="1" t="s">
        <v>168</v>
      </c>
      <c r="Y2088" s="162" t="s">
        <v>2312</v>
      </c>
      <c r="Z2088" s="269">
        <v>436.37</v>
      </c>
      <c r="AA2088" s="169">
        <f>Tabela13[[#This Row],[VALOR/UN]]*Tabela13[[#This Row],[QUAN]]</f>
        <v>436.37</v>
      </c>
      <c r="AB2088" s="251" t="str">
        <f>IFERROR(Tabela13[[#This Row],[TOTAL]]/Tabela13[[#This Row],[Km Rodado]],"")</f>
        <v/>
      </c>
    </row>
    <row r="2089" spans="1:28" hidden="1">
      <c r="A2089" s="30">
        <v>2665</v>
      </c>
      <c r="B2089" s="30" t="s">
        <v>2213</v>
      </c>
      <c r="C2089" s="30" t="s">
        <v>1227</v>
      </c>
      <c r="D2089" s="53">
        <v>45714</v>
      </c>
      <c r="F2089" s="7" t="s">
        <v>471</v>
      </c>
      <c r="G2089" s="1" t="s">
        <v>58</v>
      </c>
      <c r="H2089" s="1" t="s">
        <v>1268</v>
      </c>
      <c r="I2089" s="351" t="s">
        <v>80</v>
      </c>
      <c r="J2089" s="162">
        <v>1</v>
      </c>
      <c r="K2089" s="1">
        <v>16</v>
      </c>
      <c r="L2089" s="1" t="s">
        <v>22</v>
      </c>
      <c r="M2089" s="1" t="s">
        <v>60</v>
      </c>
      <c r="N2089" s="1" t="s">
        <v>1235</v>
      </c>
      <c r="O2089" s="238" t="s">
        <v>1236</v>
      </c>
      <c r="P2089" s="1" t="s">
        <v>69</v>
      </c>
      <c r="Q2089" s="1" t="s">
        <v>1008</v>
      </c>
      <c r="R2089" s="24" t="s">
        <v>250</v>
      </c>
      <c r="S2089" s="45">
        <v>220524</v>
      </c>
      <c r="V2089" s="165" t="str">
        <f>IFERROR(IF(U2089-T2089 &lt;= 0, "", U2089-T2089), "")</f>
        <v/>
      </c>
      <c r="W2089" s="162" t="s">
        <v>333</v>
      </c>
      <c r="X2089" s="1" t="s">
        <v>155</v>
      </c>
      <c r="Y2089" s="162">
        <v>3469</v>
      </c>
      <c r="Z2089" s="269">
        <v>560.61</v>
      </c>
      <c r="AA2089" s="169">
        <f>Tabela13[[#This Row],[VALOR/UN]]*Tabela13[[#This Row],[QUAN]]</f>
        <v>560.61</v>
      </c>
      <c r="AB2089" s="251" t="str">
        <f>IFERROR(Tabela13[[#This Row],[TOTAL]]/Tabela13[[#This Row],[Km Rodado]],"")</f>
        <v/>
      </c>
    </row>
    <row r="2090" spans="1:28" hidden="1">
      <c r="A2090" s="30">
        <v>2666</v>
      </c>
      <c r="B2090" s="30" t="s">
        <v>2213</v>
      </c>
      <c r="C2090" s="30" t="s">
        <v>1227</v>
      </c>
      <c r="D2090" s="53">
        <v>45714</v>
      </c>
      <c r="F2090" s="7" t="s">
        <v>471</v>
      </c>
      <c r="G2090" s="1" t="s">
        <v>58</v>
      </c>
      <c r="H2090" s="1" t="s">
        <v>1268</v>
      </c>
      <c r="I2090" s="351" t="s">
        <v>80</v>
      </c>
      <c r="J2090" s="162">
        <v>1</v>
      </c>
      <c r="K2090" s="1">
        <v>16</v>
      </c>
      <c r="L2090" s="1" t="s">
        <v>22</v>
      </c>
      <c r="M2090" s="1" t="s">
        <v>60</v>
      </c>
      <c r="N2090" s="1" t="s">
        <v>1235</v>
      </c>
      <c r="O2090" s="238" t="s">
        <v>1236</v>
      </c>
      <c r="P2090" s="1" t="s">
        <v>69</v>
      </c>
      <c r="Q2090" s="1" t="s">
        <v>1008</v>
      </c>
      <c r="R2090" s="24" t="s">
        <v>250</v>
      </c>
      <c r="S2090" s="45">
        <v>220524</v>
      </c>
      <c r="V2090" s="165" t="str">
        <f>IFERROR(IF(U2090-T2090 &lt;= 0, "", U2090-T2090), "")</f>
        <v/>
      </c>
      <c r="W2090" s="162" t="s">
        <v>333</v>
      </c>
      <c r="X2090" s="1" t="s">
        <v>155</v>
      </c>
      <c r="Y2090" s="162">
        <v>3469</v>
      </c>
      <c r="Z2090" s="269">
        <v>560.61</v>
      </c>
      <c r="AA2090" s="169">
        <f>Tabela13[[#This Row],[VALOR/UN]]*Tabela13[[#This Row],[QUAN]]</f>
        <v>560.61</v>
      </c>
      <c r="AB2090" s="251" t="str">
        <f>IFERROR(Tabela13[[#This Row],[TOTAL]]/Tabela13[[#This Row],[Km Rodado]],"")</f>
        <v/>
      </c>
    </row>
    <row r="2091" spans="1:28" hidden="1">
      <c r="A2091" s="30">
        <v>2703</v>
      </c>
      <c r="B2091" s="30" t="s">
        <v>1284</v>
      </c>
      <c r="C2091" s="30" t="s">
        <v>1227</v>
      </c>
      <c r="D2091" s="53">
        <v>45714</v>
      </c>
      <c r="F2091" s="7" t="s">
        <v>471</v>
      </c>
      <c r="G2091" s="1" t="s">
        <v>58</v>
      </c>
      <c r="H2091" s="1" t="s">
        <v>1268</v>
      </c>
      <c r="I2091" s="351" t="s">
        <v>104</v>
      </c>
      <c r="J2091" s="162">
        <v>1</v>
      </c>
      <c r="K2091" s="1">
        <v>15</v>
      </c>
      <c r="L2091" s="1" t="s">
        <v>380</v>
      </c>
      <c r="M2091" s="1" t="s">
        <v>75</v>
      </c>
      <c r="N2091" s="1" t="s">
        <v>2310</v>
      </c>
      <c r="O2091" s="1" t="s">
        <v>2311</v>
      </c>
      <c r="P2091" s="1" t="s">
        <v>69</v>
      </c>
      <c r="Q2091" s="1" t="s">
        <v>77</v>
      </c>
      <c r="R2091" s="24" t="s">
        <v>824</v>
      </c>
      <c r="S2091" s="45">
        <v>170400</v>
      </c>
      <c r="T2091" s="256">
        <v>181605</v>
      </c>
      <c r="U2091" s="256">
        <v>144627</v>
      </c>
      <c r="V2091" s="256"/>
      <c r="W2091" s="162" t="s">
        <v>333</v>
      </c>
      <c r="X2091" s="1" t="s">
        <v>168</v>
      </c>
      <c r="Y2091" s="162">
        <v>19430</v>
      </c>
      <c r="Z2091" s="272">
        <v>254.54</v>
      </c>
      <c r="AA2091" s="169">
        <f>Tabela13[[#This Row],[VALOR/UN]]*Tabela13[[#This Row],[QUAN]]</f>
        <v>254.54</v>
      </c>
      <c r="AB2091" s="251" t="str">
        <f>IFERROR(Tabela13[[#This Row],[TOTAL]]/Tabela13[[#This Row],[Km Rodado]],"")</f>
        <v/>
      </c>
    </row>
    <row r="2092" spans="1:28" hidden="1">
      <c r="A2092" s="30">
        <v>2412</v>
      </c>
      <c r="B2092" s="30"/>
      <c r="C2092" s="30" t="s">
        <v>1227</v>
      </c>
      <c r="D2092" s="53">
        <v>45721</v>
      </c>
      <c r="F2092" s="7" t="s">
        <v>514</v>
      </c>
      <c r="G2092" s="1" t="s">
        <v>58</v>
      </c>
      <c r="H2092" s="1" t="s">
        <v>1268</v>
      </c>
      <c r="I2092" s="351" t="s">
        <v>80</v>
      </c>
      <c r="J2092" s="162">
        <v>1</v>
      </c>
      <c r="K2092" s="1" t="s">
        <v>39</v>
      </c>
      <c r="L2092" s="1" t="s">
        <v>22</v>
      </c>
      <c r="M2092" s="153" t="s">
        <v>595</v>
      </c>
      <c r="N2092" s="1" t="s">
        <v>85</v>
      </c>
      <c r="O2092" s="1" t="s">
        <v>86</v>
      </c>
      <c r="P2092" s="1" t="s">
        <v>69</v>
      </c>
      <c r="Q2092" s="1" t="s">
        <v>657</v>
      </c>
      <c r="R2092" s="168" t="s">
        <v>1571</v>
      </c>
      <c r="S2092" s="45">
        <v>513477</v>
      </c>
      <c r="T2092" s="45">
        <v>513477</v>
      </c>
      <c r="V2092" s="165" t="str">
        <f>IFERROR(IF(U2092-T2092 &lt;= 0, "", U2092-T2092), "")</f>
        <v/>
      </c>
      <c r="W2092" s="162" t="s">
        <v>333</v>
      </c>
      <c r="X2092" s="1" t="s">
        <v>155</v>
      </c>
      <c r="Y2092" s="162">
        <v>3385</v>
      </c>
      <c r="Z2092" s="269">
        <v>1749.88</v>
      </c>
      <c r="AA2092" s="169">
        <f>Tabela13[[#This Row],[VALOR/UN]]*Tabela13[[#This Row],[QUAN]]</f>
        <v>1749.88</v>
      </c>
      <c r="AB2092" s="251" t="str">
        <f>IFERROR(Tabela13[[#This Row],[TOTAL]]/Tabela13[[#This Row],[Km Rodado]],"")</f>
        <v/>
      </c>
    </row>
    <row r="2093" spans="1:28" hidden="1">
      <c r="A2093" s="30">
        <v>2413</v>
      </c>
      <c r="B2093" s="30"/>
      <c r="C2093" s="30" t="s">
        <v>1227</v>
      </c>
      <c r="D2093" s="53">
        <v>45721</v>
      </c>
      <c r="F2093" s="7" t="s">
        <v>514</v>
      </c>
      <c r="G2093" s="1" t="s">
        <v>58</v>
      </c>
      <c r="H2093" s="1" t="s">
        <v>1268</v>
      </c>
      <c r="I2093" s="351" t="s">
        <v>80</v>
      </c>
      <c r="J2093" s="162">
        <v>1</v>
      </c>
      <c r="K2093" s="1" t="s">
        <v>39</v>
      </c>
      <c r="L2093" s="1" t="s">
        <v>22</v>
      </c>
      <c r="M2093" s="153" t="s">
        <v>595</v>
      </c>
      <c r="N2093" s="1" t="s">
        <v>85</v>
      </c>
      <c r="O2093" s="1" t="s">
        <v>86</v>
      </c>
      <c r="P2093" s="1" t="s">
        <v>69</v>
      </c>
      <c r="Q2093" s="1" t="s">
        <v>657</v>
      </c>
      <c r="R2093" s="168" t="s">
        <v>1571</v>
      </c>
      <c r="S2093" s="45">
        <v>513477</v>
      </c>
      <c r="T2093" s="45">
        <v>513477</v>
      </c>
      <c r="V2093" s="165" t="str">
        <f>IFERROR(IF(U2093-T2093 &lt;= 0, "", U2093-T2093), "")</f>
        <v/>
      </c>
      <c r="W2093" s="162" t="s">
        <v>333</v>
      </c>
      <c r="X2093" s="1" t="s">
        <v>155</v>
      </c>
      <c r="Y2093" s="162">
        <v>3385</v>
      </c>
      <c r="Z2093" s="269">
        <v>1749.88</v>
      </c>
      <c r="AA2093" s="169">
        <f>Tabela13[[#This Row],[VALOR/UN]]*Tabela13[[#This Row],[QUAN]]</f>
        <v>1749.88</v>
      </c>
      <c r="AB2093" s="251" t="str">
        <f>IFERROR(Tabela13[[#This Row],[TOTAL]]/Tabela13[[#This Row],[Km Rodado]],"")</f>
        <v/>
      </c>
    </row>
    <row r="2094" spans="1:28" hidden="1">
      <c r="A2094" s="30">
        <v>2779</v>
      </c>
      <c r="B2094" s="30" t="s">
        <v>1284</v>
      </c>
      <c r="C2094" s="30" t="s">
        <v>1227</v>
      </c>
      <c r="D2094" s="53">
        <v>45722</v>
      </c>
      <c r="F2094" s="7" t="s">
        <v>514</v>
      </c>
      <c r="G2094" s="1" t="s">
        <v>58</v>
      </c>
      <c r="H2094" s="1" t="s">
        <v>1268</v>
      </c>
      <c r="I2094" s="351" t="s">
        <v>80</v>
      </c>
      <c r="J2094" s="162">
        <v>1</v>
      </c>
      <c r="K2094" s="1">
        <v>15</v>
      </c>
      <c r="L2094" s="1" t="s">
        <v>22</v>
      </c>
      <c r="M2094" s="1" t="s">
        <v>75</v>
      </c>
      <c r="N2094" s="1" t="s">
        <v>396</v>
      </c>
      <c r="O2094" s="1" t="s">
        <v>620</v>
      </c>
      <c r="P2094" s="1" t="s">
        <v>69</v>
      </c>
      <c r="Q2094" s="1" t="s">
        <v>160</v>
      </c>
      <c r="R2094" s="24" t="s">
        <v>2325</v>
      </c>
      <c r="V2094" s="165" t="str">
        <f>IFERROR(IF(U2094-T2094 &lt;= 0, "", U2094-T2094), "")</f>
        <v/>
      </c>
      <c r="W2094" s="162" t="s">
        <v>333</v>
      </c>
      <c r="X2094" s="1" t="s">
        <v>155</v>
      </c>
      <c r="Y2094" s="162">
        <v>28928</v>
      </c>
      <c r="Z2094" s="269">
        <v>296.33</v>
      </c>
      <c r="AA2094" s="169">
        <f>Tabela13[[#This Row],[VALOR/UN]]*Tabela13[[#This Row],[QUAN]]</f>
        <v>296.33</v>
      </c>
      <c r="AB2094" s="251" t="str">
        <f>IFERROR(Tabela13[[#This Row],[TOTAL]]/Tabela13[[#This Row],[Km Rodado]],"")</f>
        <v/>
      </c>
    </row>
    <row r="2095" spans="1:28" hidden="1">
      <c r="A2095" s="30">
        <v>2781</v>
      </c>
      <c r="B2095" s="30" t="s">
        <v>1284</v>
      </c>
      <c r="C2095" s="30" t="s">
        <v>1227</v>
      </c>
      <c r="D2095" s="53">
        <v>45722</v>
      </c>
      <c r="F2095" s="7" t="s">
        <v>514</v>
      </c>
      <c r="G2095" s="1" t="s">
        <v>58</v>
      </c>
      <c r="H2095" s="1" t="s">
        <v>1268</v>
      </c>
      <c r="I2095" s="351" t="s">
        <v>80</v>
      </c>
      <c r="J2095" s="162">
        <v>1</v>
      </c>
      <c r="K2095" s="1">
        <v>15</v>
      </c>
      <c r="L2095" s="1" t="s">
        <v>22</v>
      </c>
      <c r="M2095" s="1" t="s">
        <v>75</v>
      </c>
      <c r="N2095" s="1" t="s">
        <v>396</v>
      </c>
      <c r="O2095" s="1" t="s">
        <v>620</v>
      </c>
      <c r="P2095" s="1" t="s">
        <v>69</v>
      </c>
      <c r="Q2095" s="1" t="s">
        <v>160</v>
      </c>
      <c r="R2095" s="24" t="s">
        <v>2325</v>
      </c>
      <c r="V2095" s="165" t="str">
        <f>IFERROR(IF(U2095-T2095 &lt;= 0, "", U2095-T2095), "")</f>
        <v/>
      </c>
      <c r="W2095" s="162" t="s">
        <v>333</v>
      </c>
      <c r="X2095" s="1" t="s">
        <v>155</v>
      </c>
      <c r="Y2095" s="162">
        <v>28928</v>
      </c>
      <c r="Z2095" s="269">
        <v>296.33</v>
      </c>
      <c r="AA2095" s="169">
        <f>Tabela13[[#This Row],[VALOR/UN]]*Tabela13[[#This Row],[QUAN]]</f>
        <v>296.33</v>
      </c>
      <c r="AB2095" s="251" t="str">
        <f>IFERROR(Tabela13[[#This Row],[TOTAL]]/Tabela13[[#This Row],[Km Rodado]],"")</f>
        <v/>
      </c>
    </row>
    <row r="2096" spans="1:28" hidden="1">
      <c r="A2096" s="30">
        <v>2704</v>
      </c>
      <c r="B2096" s="30" t="s">
        <v>1284</v>
      </c>
      <c r="C2096" s="30" t="s">
        <v>1227</v>
      </c>
      <c r="D2096" s="53">
        <v>45722</v>
      </c>
      <c r="F2096" s="7" t="s">
        <v>514</v>
      </c>
      <c r="G2096" s="1" t="s">
        <v>58</v>
      </c>
      <c r="H2096" s="1" t="s">
        <v>1268</v>
      </c>
      <c r="I2096" s="351" t="s">
        <v>80</v>
      </c>
      <c r="J2096" s="162">
        <v>1</v>
      </c>
      <c r="K2096" s="1">
        <v>15</v>
      </c>
      <c r="L2096" s="1" t="s">
        <v>22</v>
      </c>
      <c r="M2096" s="1" t="s">
        <v>75</v>
      </c>
      <c r="N2096" s="1" t="s">
        <v>2310</v>
      </c>
      <c r="O2096" s="1" t="s">
        <v>2311</v>
      </c>
      <c r="P2096" s="1" t="s">
        <v>69</v>
      </c>
      <c r="Q2096" s="1" t="s">
        <v>77</v>
      </c>
      <c r="R2096" s="24" t="s">
        <v>1350</v>
      </c>
      <c r="S2096" s="45">
        <v>105597</v>
      </c>
      <c r="T2096" s="45">
        <v>105597</v>
      </c>
      <c r="V2096" s="165" t="str">
        <f>IFERROR(IF(U2096-T2096 &lt;= 0, "", U2096-T2096), "")</f>
        <v/>
      </c>
      <c r="W2096" s="162" t="s">
        <v>333</v>
      </c>
      <c r="X2096" s="1" t="s">
        <v>168</v>
      </c>
      <c r="Y2096" s="162">
        <v>19430</v>
      </c>
      <c r="Z2096" s="272">
        <v>254.54</v>
      </c>
      <c r="AA2096" s="169">
        <f>Tabela13[[#This Row],[VALOR/UN]]*Tabela13[[#This Row],[QUAN]]</f>
        <v>254.54</v>
      </c>
      <c r="AB2096" s="251" t="str">
        <f>IFERROR(Tabela13[[#This Row],[TOTAL]]/Tabela13[[#This Row],[Km Rodado]],"")</f>
        <v/>
      </c>
    </row>
    <row r="2097" spans="1:28" hidden="1">
      <c r="A2097" s="30">
        <v>2705</v>
      </c>
      <c r="B2097" s="30" t="s">
        <v>1284</v>
      </c>
      <c r="C2097" s="30" t="s">
        <v>1227</v>
      </c>
      <c r="D2097" s="53">
        <v>45722</v>
      </c>
      <c r="F2097" s="7" t="s">
        <v>514</v>
      </c>
      <c r="G2097" s="1" t="s">
        <v>58</v>
      </c>
      <c r="H2097" s="1" t="s">
        <v>1268</v>
      </c>
      <c r="I2097" s="351" t="s">
        <v>80</v>
      </c>
      <c r="J2097" s="162">
        <v>1</v>
      </c>
      <c r="K2097" s="1">
        <v>15</v>
      </c>
      <c r="L2097" s="1" t="s">
        <v>22</v>
      </c>
      <c r="M2097" s="1" t="s">
        <v>75</v>
      </c>
      <c r="N2097" s="1" t="s">
        <v>2310</v>
      </c>
      <c r="O2097" s="1" t="s">
        <v>2311</v>
      </c>
      <c r="P2097" s="1" t="s">
        <v>69</v>
      </c>
      <c r="Q2097" s="1" t="s">
        <v>77</v>
      </c>
      <c r="R2097" s="24" t="s">
        <v>1350</v>
      </c>
      <c r="S2097" s="45">
        <v>105597</v>
      </c>
      <c r="T2097" s="45">
        <v>105597</v>
      </c>
      <c r="V2097" s="165" t="str">
        <f>IFERROR(IF(U2097-T2097 &lt;= 0, "", U2097-T2097), "")</f>
        <v/>
      </c>
      <c r="W2097" s="162" t="s">
        <v>333</v>
      </c>
      <c r="X2097" s="1" t="s">
        <v>168</v>
      </c>
      <c r="Y2097" s="162">
        <v>19430</v>
      </c>
      <c r="Z2097" s="272">
        <v>254.54</v>
      </c>
      <c r="AA2097" s="169">
        <f>Tabela13[[#This Row],[VALOR/UN]]*Tabela13[[#This Row],[QUAN]]</f>
        <v>254.54</v>
      </c>
      <c r="AB2097" s="251" t="str">
        <f>IFERROR(Tabela13[[#This Row],[TOTAL]]/Tabela13[[#This Row],[Km Rodado]],"")</f>
        <v/>
      </c>
    </row>
    <row r="2098" spans="1:28" hidden="1">
      <c r="A2098" s="30">
        <v>2706</v>
      </c>
      <c r="B2098" s="30" t="s">
        <v>1284</v>
      </c>
      <c r="C2098" s="30" t="s">
        <v>1227</v>
      </c>
      <c r="D2098" s="53">
        <v>45722</v>
      </c>
      <c r="F2098" s="7" t="s">
        <v>514</v>
      </c>
      <c r="G2098" s="1" t="s">
        <v>58</v>
      </c>
      <c r="H2098" s="1" t="s">
        <v>1268</v>
      </c>
      <c r="I2098" s="351" t="s">
        <v>80</v>
      </c>
      <c r="J2098" s="162">
        <v>1</v>
      </c>
      <c r="K2098" s="1">
        <v>15</v>
      </c>
      <c r="L2098" s="1" t="s">
        <v>24</v>
      </c>
      <c r="M2098" s="1" t="s">
        <v>75</v>
      </c>
      <c r="N2098" s="1" t="s">
        <v>2310</v>
      </c>
      <c r="O2098" s="1" t="s">
        <v>2311</v>
      </c>
      <c r="P2098" s="1" t="s">
        <v>69</v>
      </c>
      <c r="Q2098" s="1" t="s">
        <v>77</v>
      </c>
      <c r="R2098" s="24" t="s">
        <v>1350</v>
      </c>
      <c r="S2098" s="45">
        <v>105597</v>
      </c>
      <c r="T2098" s="45">
        <v>105597</v>
      </c>
      <c r="V2098" s="165" t="str">
        <f>IFERROR(IF(U2098-T2098 &lt;= 0, "", U2098-T2098), "")</f>
        <v/>
      </c>
      <c r="W2098" s="162" t="s">
        <v>333</v>
      </c>
      <c r="X2098" s="1" t="s">
        <v>168</v>
      </c>
      <c r="Y2098" s="162">
        <v>19430</v>
      </c>
      <c r="Z2098" s="272">
        <v>254.54</v>
      </c>
      <c r="AA2098" s="169">
        <f>Tabela13[[#This Row],[VALOR/UN]]*Tabela13[[#This Row],[QUAN]]</f>
        <v>254.54</v>
      </c>
      <c r="AB2098" s="251" t="str">
        <f>IFERROR(Tabela13[[#This Row],[TOTAL]]/Tabela13[[#This Row],[Km Rodado]],"")</f>
        <v/>
      </c>
    </row>
    <row r="2099" spans="1:28" hidden="1">
      <c r="A2099" s="30">
        <v>2707</v>
      </c>
      <c r="B2099" s="30" t="s">
        <v>1284</v>
      </c>
      <c r="C2099" s="30" t="s">
        <v>1227</v>
      </c>
      <c r="D2099" s="53">
        <v>45722</v>
      </c>
      <c r="F2099" s="7" t="s">
        <v>514</v>
      </c>
      <c r="G2099" s="1" t="s">
        <v>58</v>
      </c>
      <c r="H2099" s="1" t="s">
        <v>1268</v>
      </c>
      <c r="I2099" s="351" t="s">
        <v>80</v>
      </c>
      <c r="J2099" s="162">
        <v>1</v>
      </c>
      <c r="K2099" s="1">
        <v>15</v>
      </c>
      <c r="L2099" s="1" t="s">
        <v>24</v>
      </c>
      <c r="M2099" s="1" t="s">
        <v>75</v>
      </c>
      <c r="N2099" s="1" t="s">
        <v>2310</v>
      </c>
      <c r="O2099" s="1" t="s">
        <v>2311</v>
      </c>
      <c r="P2099" s="1" t="s">
        <v>69</v>
      </c>
      <c r="Q2099" s="1" t="s">
        <v>77</v>
      </c>
      <c r="R2099" s="24" t="s">
        <v>1350</v>
      </c>
      <c r="S2099" s="45">
        <v>105597</v>
      </c>
      <c r="T2099" s="45">
        <v>105597</v>
      </c>
      <c r="V2099" s="165" t="str">
        <f>IFERROR(IF(U2099-T2099 &lt;= 0, "", U2099-T2099), "")</f>
        <v/>
      </c>
      <c r="W2099" s="162" t="s">
        <v>333</v>
      </c>
      <c r="X2099" s="1" t="s">
        <v>168</v>
      </c>
      <c r="Y2099" s="162">
        <v>19430</v>
      </c>
      <c r="Z2099" s="272">
        <v>254.54</v>
      </c>
      <c r="AA2099" s="169">
        <f>Tabela13[[#This Row],[VALOR/UN]]*Tabela13[[#This Row],[QUAN]]</f>
        <v>254.54</v>
      </c>
      <c r="AB2099" s="251" t="str">
        <f>IFERROR(Tabela13[[#This Row],[TOTAL]]/Tabela13[[#This Row],[Km Rodado]],"")</f>
        <v/>
      </c>
    </row>
    <row r="2100" spans="1:28" hidden="1">
      <c r="A2100" s="30" t="s">
        <v>2326</v>
      </c>
      <c r="B2100" s="30" t="s">
        <v>1956</v>
      </c>
      <c r="C2100" s="186" t="s">
        <v>1227</v>
      </c>
      <c r="D2100" s="53">
        <v>45723</v>
      </c>
      <c r="F2100" s="7" t="s">
        <v>514</v>
      </c>
      <c r="G2100" s="1" t="s">
        <v>58</v>
      </c>
      <c r="H2100" s="1" t="s">
        <v>1268</v>
      </c>
      <c r="I2100" s="351" t="s">
        <v>80</v>
      </c>
      <c r="J2100" s="162">
        <v>1</v>
      </c>
      <c r="K2100" s="1">
        <v>16</v>
      </c>
      <c r="L2100" s="1" t="s">
        <v>22</v>
      </c>
      <c r="M2100" s="1" t="s">
        <v>126</v>
      </c>
      <c r="N2100" s="1" t="s">
        <v>170</v>
      </c>
      <c r="O2100" s="1" t="s">
        <v>170</v>
      </c>
      <c r="P2100" s="1" t="s">
        <v>69</v>
      </c>
      <c r="Q2100" s="1" t="s">
        <v>162</v>
      </c>
      <c r="R2100" s="255" t="s">
        <v>1122</v>
      </c>
      <c r="S2100" s="45">
        <v>214582</v>
      </c>
      <c r="V2100" s="165" t="str">
        <f>IFERROR(IF(U2100-T2100 &lt;= 0, "", U2100-T2100), "")</f>
        <v/>
      </c>
      <c r="W2100" s="162" t="s">
        <v>333</v>
      </c>
      <c r="X2100" s="1" t="s">
        <v>168</v>
      </c>
      <c r="Y2100" s="162" t="s">
        <v>2254</v>
      </c>
      <c r="Z2100" s="269">
        <v>431.32</v>
      </c>
      <c r="AA2100" s="169">
        <f>Tabela13[[#This Row],[VALOR/UN]]*Tabela13[[#This Row],[QUAN]]</f>
        <v>431.32</v>
      </c>
      <c r="AB2100" s="251" t="str">
        <f>IFERROR(Tabela13[[#This Row],[TOTAL]]/Tabela13[[#This Row],[Km Rodado]],"")</f>
        <v/>
      </c>
    </row>
    <row r="2101" spans="1:28" hidden="1">
      <c r="A2101" s="30" t="s">
        <v>2327</v>
      </c>
      <c r="B2101" s="30" t="s">
        <v>1956</v>
      </c>
      <c r="C2101" s="186" t="s">
        <v>1227</v>
      </c>
      <c r="D2101" s="53">
        <v>45723</v>
      </c>
      <c r="F2101" s="7" t="s">
        <v>514</v>
      </c>
      <c r="G2101" s="1" t="s">
        <v>58</v>
      </c>
      <c r="H2101" s="1" t="s">
        <v>1268</v>
      </c>
      <c r="I2101" s="351" t="s">
        <v>80</v>
      </c>
      <c r="J2101" s="162">
        <v>1</v>
      </c>
      <c r="K2101" s="1">
        <v>16</v>
      </c>
      <c r="L2101" s="1" t="s">
        <v>22</v>
      </c>
      <c r="M2101" s="1" t="s">
        <v>126</v>
      </c>
      <c r="N2101" s="1" t="s">
        <v>170</v>
      </c>
      <c r="O2101" s="1" t="s">
        <v>170</v>
      </c>
      <c r="P2101" s="1" t="s">
        <v>69</v>
      </c>
      <c r="Q2101" s="1" t="s">
        <v>162</v>
      </c>
      <c r="R2101" s="255" t="s">
        <v>1122</v>
      </c>
      <c r="S2101" s="45">
        <v>214582</v>
      </c>
      <c r="V2101" s="165" t="str">
        <f>IFERROR(IF(U2101-T2101 &lt;= 0, "", U2101-T2101), "")</f>
        <v/>
      </c>
      <c r="W2101" s="162" t="s">
        <v>333</v>
      </c>
      <c r="X2101" s="1" t="s">
        <v>168</v>
      </c>
      <c r="Y2101" s="162" t="s">
        <v>2254</v>
      </c>
      <c r="Z2101" s="269">
        <v>431.32</v>
      </c>
      <c r="AA2101" s="169">
        <f>Tabela13[[#This Row],[VALOR/UN]]*Tabela13[[#This Row],[QUAN]]</f>
        <v>431.32</v>
      </c>
      <c r="AB2101" s="251" t="str">
        <f>IFERROR(Tabela13[[#This Row],[TOTAL]]/Tabela13[[#This Row],[Km Rodado]],"")</f>
        <v/>
      </c>
    </row>
    <row r="2102" spans="1:28" hidden="1">
      <c r="A2102" s="30">
        <v>2731</v>
      </c>
      <c r="B2102" s="30"/>
      <c r="C2102" s="30" t="s">
        <v>1227</v>
      </c>
      <c r="D2102" s="53">
        <v>45723</v>
      </c>
      <c r="F2102" s="7" t="s">
        <v>514</v>
      </c>
      <c r="G2102" s="1" t="s">
        <v>58</v>
      </c>
      <c r="H2102" s="1" t="s">
        <v>1268</v>
      </c>
      <c r="I2102" s="351" t="s">
        <v>165</v>
      </c>
      <c r="J2102" s="162">
        <v>1</v>
      </c>
      <c r="K2102" s="1" t="s">
        <v>39</v>
      </c>
      <c r="L2102" s="1" t="s">
        <v>594</v>
      </c>
      <c r="M2102" s="1" t="s">
        <v>595</v>
      </c>
      <c r="N2102" s="1" t="s">
        <v>684</v>
      </c>
      <c r="O2102" s="1" t="s">
        <v>1213</v>
      </c>
      <c r="P2102" s="1" t="s">
        <v>62</v>
      </c>
      <c r="Q2102" s="1" t="s">
        <v>1241</v>
      </c>
      <c r="R2102" s="275" t="s">
        <v>2328</v>
      </c>
      <c r="S2102" s="45">
        <v>126111</v>
      </c>
      <c r="V2102" s="165" t="str">
        <f>IFERROR(IF(U2102-T2102 &lt;= 0, "", U2102-T2102), "")</f>
        <v/>
      </c>
      <c r="W2102" s="162" t="s">
        <v>333</v>
      </c>
      <c r="X2102" s="1" t="s">
        <v>2279</v>
      </c>
      <c r="Y2102" s="162">
        <v>8409</v>
      </c>
      <c r="Z2102" s="269">
        <v>550</v>
      </c>
      <c r="AA2102" s="169">
        <f>Tabela13[[#This Row],[VALOR/UN]]*Tabela13[[#This Row],[QUAN]]</f>
        <v>550</v>
      </c>
      <c r="AB2102" s="251" t="str">
        <f>IFERROR(Tabela13[[#This Row],[TOTAL]]/Tabela13[[#This Row],[Km Rodado]],"")</f>
        <v/>
      </c>
    </row>
    <row r="2103" spans="1:28" hidden="1">
      <c r="A2103" s="30" t="s">
        <v>2329</v>
      </c>
      <c r="B2103" s="30"/>
      <c r="C2103" s="30" t="s">
        <v>1227</v>
      </c>
      <c r="D2103" s="53">
        <v>45723</v>
      </c>
      <c r="F2103" s="7" t="s">
        <v>514</v>
      </c>
      <c r="G2103" s="1" t="s">
        <v>58</v>
      </c>
      <c r="H2103" s="1" t="s">
        <v>1268</v>
      </c>
      <c r="I2103" s="351" t="s">
        <v>165</v>
      </c>
      <c r="J2103" s="162">
        <v>1</v>
      </c>
      <c r="K2103" s="1" t="s">
        <v>39</v>
      </c>
      <c r="L2103" s="1" t="s">
        <v>594</v>
      </c>
      <c r="M2103" s="1" t="s">
        <v>595</v>
      </c>
      <c r="N2103" s="1" t="s">
        <v>684</v>
      </c>
      <c r="O2103" s="1" t="s">
        <v>1213</v>
      </c>
      <c r="P2103" s="1" t="s">
        <v>62</v>
      </c>
      <c r="Q2103" s="1" t="s">
        <v>1241</v>
      </c>
      <c r="R2103" s="275" t="s">
        <v>2328</v>
      </c>
      <c r="S2103" s="45">
        <v>126111</v>
      </c>
      <c r="V2103" s="165" t="str">
        <f>IFERROR(IF(U2103-T2103 &lt;= 0, "", U2103-T2103), "")</f>
        <v/>
      </c>
      <c r="W2103" s="162" t="s">
        <v>333</v>
      </c>
      <c r="X2103" s="1" t="s">
        <v>2279</v>
      </c>
      <c r="Y2103" s="162">
        <v>8409</v>
      </c>
      <c r="Z2103" s="269">
        <v>550</v>
      </c>
      <c r="AA2103" s="169">
        <f>Tabela13[[#This Row],[VALOR/UN]]*Tabela13[[#This Row],[QUAN]]</f>
        <v>550</v>
      </c>
      <c r="AB2103" s="251" t="str">
        <f>IFERROR(Tabela13[[#This Row],[TOTAL]]/Tabela13[[#This Row],[Km Rodado]],"")</f>
        <v/>
      </c>
    </row>
    <row r="2104" spans="1:28" hidden="1">
      <c r="A2104" s="30" t="s">
        <v>2330</v>
      </c>
      <c r="B2104" s="30"/>
      <c r="C2104" s="30" t="s">
        <v>1227</v>
      </c>
      <c r="D2104" s="53">
        <v>45723</v>
      </c>
      <c r="F2104" s="7" t="s">
        <v>514</v>
      </c>
      <c r="G2104" s="1" t="s">
        <v>58</v>
      </c>
      <c r="H2104" s="1" t="s">
        <v>1268</v>
      </c>
      <c r="I2104" s="351" t="s">
        <v>165</v>
      </c>
      <c r="J2104" s="162">
        <v>1</v>
      </c>
      <c r="K2104" s="1" t="s">
        <v>39</v>
      </c>
      <c r="L2104" s="1" t="s">
        <v>594</v>
      </c>
      <c r="M2104" s="1" t="s">
        <v>595</v>
      </c>
      <c r="N2104" s="1" t="s">
        <v>684</v>
      </c>
      <c r="O2104" s="1" t="s">
        <v>1213</v>
      </c>
      <c r="P2104" s="1" t="s">
        <v>62</v>
      </c>
      <c r="Q2104" s="1" t="s">
        <v>1241</v>
      </c>
      <c r="R2104" s="275" t="s">
        <v>2328</v>
      </c>
      <c r="S2104" s="45">
        <v>126111</v>
      </c>
      <c r="V2104" s="165" t="str">
        <f>IFERROR(IF(U2104-T2104 &lt;= 0, "", U2104-T2104), "")</f>
        <v/>
      </c>
      <c r="W2104" s="162" t="s">
        <v>333</v>
      </c>
      <c r="X2104" s="1" t="s">
        <v>2279</v>
      </c>
      <c r="Y2104" s="162" t="s">
        <v>2331</v>
      </c>
      <c r="Z2104" s="269">
        <v>550</v>
      </c>
      <c r="AA2104" s="169">
        <f>Tabela13[[#This Row],[VALOR/UN]]*Tabela13[[#This Row],[QUAN]]</f>
        <v>550</v>
      </c>
      <c r="AB2104" s="251" t="str">
        <f>IFERROR(Tabela13[[#This Row],[TOTAL]]/Tabela13[[#This Row],[Km Rodado]],"")</f>
        <v/>
      </c>
    </row>
    <row r="2105" spans="1:28" hidden="1">
      <c r="A2105" s="30" t="s">
        <v>2332</v>
      </c>
      <c r="B2105" s="30"/>
      <c r="C2105" s="30" t="s">
        <v>1227</v>
      </c>
      <c r="D2105" s="53">
        <v>45723</v>
      </c>
      <c r="F2105" s="7" t="s">
        <v>514</v>
      </c>
      <c r="G2105" s="1" t="s">
        <v>58</v>
      </c>
      <c r="H2105" s="1" t="s">
        <v>1268</v>
      </c>
      <c r="I2105" s="351" t="s">
        <v>165</v>
      </c>
      <c r="J2105" s="162">
        <v>1</v>
      </c>
      <c r="K2105" s="1" t="s">
        <v>39</v>
      </c>
      <c r="L2105" s="1" t="s">
        <v>594</v>
      </c>
      <c r="M2105" s="1" t="s">
        <v>595</v>
      </c>
      <c r="N2105" s="1" t="s">
        <v>684</v>
      </c>
      <c r="O2105" s="1" t="s">
        <v>1213</v>
      </c>
      <c r="P2105" s="1" t="s">
        <v>62</v>
      </c>
      <c r="Q2105" s="1" t="s">
        <v>1241</v>
      </c>
      <c r="R2105" s="275" t="s">
        <v>2328</v>
      </c>
      <c r="S2105" s="45">
        <v>126111</v>
      </c>
      <c r="V2105" s="165" t="str">
        <f>IFERROR(IF(U2105-T2105 &lt;= 0, "", U2105-T2105), "")</f>
        <v/>
      </c>
      <c r="W2105" s="162" t="s">
        <v>333</v>
      </c>
      <c r="X2105" s="1" t="s">
        <v>2279</v>
      </c>
      <c r="Y2105" s="162" t="s">
        <v>2331</v>
      </c>
      <c r="Z2105" s="269">
        <v>550</v>
      </c>
      <c r="AA2105" s="169">
        <f>Tabela13[[#This Row],[VALOR/UN]]*Tabela13[[#This Row],[QUAN]]</f>
        <v>550</v>
      </c>
      <c r="AB2105" s="251" t="str">
        <f>IFERROR(Tabela13[[#This Row],[TOTAL]]/Tabela13[[#This Row],[Km Rodado]],"")</f>
        <v/>
      </c>
    </row>
    <row r="2106" spans="1:28" hidden="1">
      <c r="A2106" s="30" t="s">
        <v>2332</v>
      </c>
      <c r="B2106" s="30"/>
      <c r="C2106" s="30" t="s">
        <v>1227</v>
      </c>
      <c r="D2106" s="53">
        <v>45724</v>
      </c>
      <c r="F2106" s="7" t="s">
        <v>514</v>
      </c>
      <c r="G2106" s="1" t="s">
        <v>58</v>
      </c>
      <c r="H2106" s="1" t="s">
        <v>1268</v>
      </c>
      <c r="I2106" s="351" t="s">
        <v>165</v>
      </c>
      <c r="J2106" s="162">
        <v>1</v>
      </c>
      <c r="K2106" s="1" t="s">
        <v>39</v>
      </c>
      <c r="L2106" s="1" t="s">
        <v>594</v>
      </c>
      <c r="M2106" s="1" t="s">
        <v>595</v>
      </c>
      <c r="N2106" s="1" t="s">
        <v>85</v>
      </c>
      <c r="O2106" s="1" t="s">
        <v>86</v>
      </c>
      <c r="P2106" s="1" t="s">
        <v>69</v>
      </c>
      <c r="Q2106" s="1" t="s">
        <v>1241</v>
      </c>
      <c r="R2106" s="274" t="s">
        <v>2328</v>
      </c>
      <c r="S2106" s="45">
        <v>126112</v>
      </c>
      <c r="V2106" s="165" t="str">
        <f>IFERROR(IF(U2106-T2106 &lt;= 0, "", U2106-T2106), "")</f>
        <v/>
      </c>
      <c r="W2106" s="162" t="s">
        <v>333</v>
      </c>
      <c r="X2106" s="1" t="s">
        <v>155</v>
      </c>
      <c r="Y2106" s="162">
        <v>3385</v>
      </c>
      <c r="Z2106" s="269">
        <v>1749.88</v>
      </c>
      <c r="AA2106" s="169">
        <f>Tabela13[[#This Row],[VALOR/UN]]*Tabela13[[#This Row],[QUAN]]</f>
        <v>1749.88</v>
      </c>
      <c r="AB2106" s="251" t="str">
        <f>IFERROR(Tabela13[[#This Row],[TOTAL]]/Tabela13[[#This Row],[Km Rodado]],"")</f>
        <v/>
      </c>
    </row>
    <row r="2107" spans="1:28" hidden="1">
      <c r="A2107" s="30" t="s">
        <v>2332</v>
      </c>
      <c r="B2107" s="30"/>
      <c r="C2107" s="30" t="s">
        <v>1227</v>
      </c>
      <c r="D2107" s="53">
        <v>45724</v>
      </c>
      <c r="F2107" s="7" t="s">
        <v>514</v>
      </c>
      <c r="G2107" s="1" t="s">
        <v>58</v>
      </c>
      <c r="H2107" s="1" t="s">
        <v>1268</v>
      </c>
      <c r="I2107" s="351" t="s">
        <v>165</v>
      </c>
      <c r="J2107" s="162">
        <v>1</v>
      </c>
      <c r="K2107" s="1" t="s">
        <v>39</v>
      </c>
      <c r="L2107" s="1" t="s">
        <v>594</v>
      </c>
      <c r="M2107" s="1" t="s">
        <v>595</v>
      </c>
      <c r="N2107" s="1" t="s">
        <v>85</v>
      </c>
      <c r="O2107" s="1" t="s">
        <v>86</v>
      </c>
      <c r="P2107" s="1" t="s">
        <v>69</v>
      </c>
      <c r="Q2107" s="1" t="s">
        <v>1241</v>
      </c>
      <c r="R2107" s="274" t="s">
        <v>2328</v>
      </c>
      <c r="S2107" s="45">
        <v>126112</v>
      </c>
      <c r="V2107" s="165" t="str">
        <f>IFERROR(IF(U2107-T2107 &lt;= 0, "", U2107-T2107), "")</f>
        <v/>
      </c>
      <c r="W2107" s="162" t="s">
        <v>333</v>
      </c>
      <c r="X2107" s="1" t="s">
        <v>155</v>
      </c>
      <c r="Y2107" s="162">
        <v>3385</v>
      </c>
      <c r="Z2107" s="269">
        <v>1749.88</v>
      </c>
      <c r="AA2107" s="169">
        <f>Tabela13[[#This Row],[VALOR/UN]]*Tabela13[[#This Row],[QUAN]]</f>
        <v>1749.88</v>
      </c>
      <c r="AB2107" s="251" t="str">
        <f>IFERROR(Tabela13[[#This Row],[TOTAL]]/Tabela13[[#This Row],[Km Rodado]],"")</f>
        <v/>
      </c>
    </row>
    <row r="2108" spans="1:28" hidden="1">
      <c r="A2108" s="30">
        <v>2550</v>
      </c>
      <c r="B2108" s="30" t="s">
        <v>1935</v>
      </c>
      <c r="C2108" s="30" t="s">
        <v>1227</v>
      </c>
      <c r="D2108" s="53">
        <v>45726</v>
      </c>
      <c r="F2108" s="7" t="s">
        <v>514</v>
      </c>
      <c r="G2108" s="1" t="s">
        <v>58</v>
      </c>
      <c r="H2108" s="1" t="s">
        <v>14</v>
      </c>
      <c r="I2108" s="351" t="s">
        <v>1317</v>
      </c>
      <c r="J2108" s="162">
        <v>1</v>
      </c>
      <c r="K2108" s="1" t="s">
        <v>7</v>
      </c>
      <c r="L2108" s="1" t="s">
        <v>22</v>
      </c>
      <c r="M2108" s="1" t="s">
        <v>133</v>
      </c>
      <c r="N2108" s="1" t="s">
        <v>170</v>
      </c>
      <c r="O2108" s="1" t="s">
        <v>170</v>
      </c>
      <c r="P2108" s="1" t="s">
        <v>69</v>
      </c>
      <c r="R2108" s="24" t="s">
        <v>637</v>
      </c>
      <c r="S2108" s="45">
        <v>171528</v>
      </c>
      <c r="V2108" s="165" t="str">
        <f>IFERROR(IF(U2108-T2108 &lt;= 0, "", U2108-T2108), "")</f>
        <v/>
      </c>
      <c r="W2108" s="162" t="s">
        <v>333</v>
      </c>
      <c r="X2108" s="1" t="s">
        <v>168</v>
      </c>
      <c r="Y2108" s="162" t="s">
        <v>2333</v>
      </c>
      <c r="Z2108" s="269">
        <v>515.75</v>
      </c>
      <c r="AA2108" s="169">
        <f>Tabela13[[#This Row],[VALOR/UN]]*Tabela13[[#This Row],[QUAN]]</f>
        <v>515.75</v>
      </c>
      <c r="AB2108" s="251" t="str">
        <f>IFERROR(Tabela13[[#This Row],[TOTAL]]/Tabela13[[#This Row],[Km Rodado]],"")</f>
        <v/>
      </c>
    </row>
    <row r="2109" spans="1:28" hidden="1">
      <c r="A2109" s="30">
        <v>2547</v>
      </c>
      <c r="B2109" s="30" t="s">
        <v>2002</v>
      </c>
      <c r="C2109" s="30" t="s">
        <v>1227</v>
      </c>
      <c r="D2109" s="53">
        <v>45726</v>
      </c>
      <c r="F2109" s="7" t="s">
        <v>514</v>
      </c>
      <c r="G2109" s="1" t="s">
        <v>58</v>
      </c>
      <c r="H2109" s="1" t="s">
        <v>14</v>
      </c>
      <c r="I2109" s="351" t="s">
        <v>1317</v>
      </c>
      <c r="J2109" s="162">
        <v>1</v>
      </c>
      <c r="K2109" s="1" t="s">
        <v>7</v>
      </c>
      <c r="L2109" s="1" t="s">
        <v>22</v>
      </c>
      <c r="M2109" s="1" t="s">
        <v>133</v>
      </c>
      <c r="N2109" s="1" t="s">
        <v>170</v>
      </c>
      <c r="O2109" s="1" t="s">
        <v>170</v>
      </c>
      <c r="P2109" s="1" t="s">
        <v>69</v>
      </c>
      <c r="R2109" s="24" t="s">
        <v>637</v>
      </c>
      <c r="S2109" s="45">
        <v>171528</v>
      </c>
      <c r="V2109" s="165" t="str">
        <f>IFERROR(IF(U2109-T2109 &lt;= 0, "", U2109-T2109), "")</f>
        <v/>
      </c>
      <c r="W2109" s="162" t="s">
        <v>333</v>
      </c>
      <c r="X2109" s="1" t="s">
        <v>168</v>
      </c>
      <c r="Y2109" s="162" t="s">
        <v>2333</v>
      </c>
      <c r="Z2109" s="269">
        <v>515.75</v>
      </c>
      <c r="AA2109" s="169">
        <f>Tabela13[[#This Row],[VALOR/UN]]*Tabela13[[#This Row],[QUAN]]</f>
        <v>515.75</v>
      </c>
      <c r="AB2109" s="251" t="str">
        <f>IFERROR(Tabela13[[#This Row],[TOTAL]]/Tabela13[[#This Row],[Km Rodado]],"")</f>
        <v/>
      </c>
    </row>
    <row r="2110" spans="1:28" hidden="1">
      <c r="A2110" s="30">
        <v>2725</v>
      </c>
      <c r="B2110" s="30" t="s">
        <v>1869</v>
      </c>
      <c r="C2110" s="30" t="s">
        <v>1227</v>
      </c>
      <c r="D2110" s="53">
        <v>45726</v>
      </c>
      <c r="F2110" s="7" t="s">
        <v>514</v>
      </c>
      <c r="G2110" s="1" t="s">
        <v>58</v>
      </c>
      <c r="H2110" s="1" t="s">
        <v>1268</v>
      </c>
      <c r="I2110" s="351" t="s">
        <v>83</v>
      </c>
      <c r="J2110" s="162">
        <v>1</v>
      </c>
      <c r="K2110" s="1">
        <v>16</v>
      </c>
      <c r="L2110" s="1" t="s">
        <v>22</v>
      </c>
      <c r="M2110" s="1" t="s">
        <v>60</v>
      </c>
      <c r="N2110" s="1" t="s">
        <v>170</v>
      </c>
      <c r="O2110" s="238" t="s">
        <v>1401</v>
      </c>
      <c r="P2110" s="1" t="s">
        <v>69</v>
      </c>
      <c r="Q2110" s="1" t="s">
        <v>1008</v>
      </c>
      <c r="R2110" s="24" t="s">
        <v>1523</v>
      </c>
      <c r="S2110" s="45">
        <v>124707</v>
      </c>
      <c r="V2110" s="165" t="str">
        <f>IFERROR(IF(U2110-T2110 &lt;= 0, "", U2110-T2110), "")</f>
        <v/>
      </c>
      <c r="W2110" s="162" t="s">
        <v>333</v>
      </c>
      <c r="X2110" s="1" t="s">
        <v>168</v>
      </c>
      <c r="Y2110" s="162" t="s">
        <v>2312</v>
      </c>
      <c r="Z2110" s="269">
        <v>436.37</v>
      </c>
      <c r="AA2110" s="169">
        <f>Tabela13[[#This Row],[VALOR/UN]]*Tabela13[[#This Row],[QUAN]]</f>
        <v>436.37</v>
      </c>
      <c r="AB2110" s="251" t="str">
        <f>IFERROR(Tabela13[[#This Row],[TOTAL]]/Tabela13[[#This Row],[Km Rodado]],"")</f>
        <v/>
      </c>
    </row>
    <row r="2111" spans="1:28" hidden="1">
      <c r="A2111" s="30">
        <v>2726</v>
      </c>
      <c r="B2111" s="30" t="s">
        <v>1869</v>
      </c>
      <c r="C2111" s="30" t="s">
        <v>1227</v>
      </c>
      <c r="D2111" s="53">
        <v>45726</v>
      </c>
      <c r="F2111" s="7" t="s">
        <v>514</v>
      </c>
      <c r="G2111" s="1" t="s">
        <v>58</v>
      </c>
      <c r="H2111" s="1" t="s">
        <v>1268</v>
      </c>
      <c r="I2111" s="351" t="s">
        <v>83</v>
      </c>
      <c r="J2111" s="162">
        <v>1</v>
      </c>
      <c r="K2111" s="1">
        <v>16</v>
      </c>
      <c r="L2111" s="1" t="s">
        <v>22</v>
      </c>
      <c r="M2111" s="1" t="s">
        <v>60</v>
      </c>
      <c r="N2111" s="1" t="s">
        <v>170</v>
      </c>
      <c r="O2111" s="238" t="s">
        <v>1401</v>
      </c>
      <c r="P2111" s="1" t="s">
        <v>69</v>
      </c>
      <c r="Q2111" s="1" t="s">
        <v>1008</v>
      </c>
      <c r="R2111" s="24" t="s">
        <v>1523</v>
      </c>
      <c r="S2111" s="45">
        <v>124707</v>
      </c>
      <c r="V2111" s="165" t="str">
        <f>IFERROR(IF(U2111-T2111 &lt;= 0, "", U2111-T2111), "")</f>
        <v/>
      </c>
      <c r="W2111" s="162" t="s">
        <v>333</v>
      </c>
      <c r="X2111" s="1" t="s">
        <v>168</v>
      </c>
      <c r="Y2111" s="162" t="s">
        <v>2312</v>
      </c>
      <c r="Z2111" s="269">
        <v>436.37</v>
      </c>
      <c r="AA2111" s="169">
        <f>Tabela13[[#This Row],[VALOR/UN]]*Tabela13[[#This Row],[QUAN]]</f>
        <v>436.37</v>
      </c>
      <c r="AB2111" s="251" t="str">
        <f>IFERROR(Tabela13[[#This Row],[TOTAL]]/Tabela13[[#This Row],[Km Rodado]],"")</f>
        <v/>
      </c>
    </row>
    <row r="2112" spans="1:28" hidden="1">
      <c r="A2112" s="30">
        <v>2588</v>
      </c>
      <c r="B2112" s="30" t="s">
        <v>1599</v>
      </c>
      <c r="C2112" s="30" t="s">
        <v>1227</v>
      </c>
      <c r="D2112" s="53">
        <v>45726</v>
      </c>
      <c r="F2112" s="7" t="s">
        <v>514</v>
      </c>
      <c r="G2112" s="1" t="s">
        <v>58</v>
      </c>
      <c r="H2112" s="1" t="s">
        <v>1268</v>
      </c>
      <c r="I2112" s="352" t="s">
        <v>1400</v>
      </c>
      <c r="J2112" s="162">
        <v>1</v>
      </c>
      <c r="K2112" s="1">
        <v>14</v>
      </c>
      <c r="L2112" s="1" t="s">
        <v>22</v>
      </c>
      <c r="M2112" s="1" t="s">
        <v>84</v>
      </c>
      <c r="N2112" s="1" t="s">
        <v>166</v>
      </c>
      <c r="O2112" s="1" t="s">
        <v>166</v>
      </c>
      <c r="P2112" s="1" t="s">
        <v>69</v>
      </c>
      <c r="Q2112" s="1" t="s">
        <v>87</v>
      </c>
      <c r="R2112" s="24" t="s">
        <v>753</v>
      </c>
      <c r="S2112" s="45">
        <v>215283</v>
      </c>
      <c r="V2112" s="165" t="str">
        <f>IFERROR(IF(U2112-T2112 &lt;= 0, "", U2112-T2112), "")</f>
        <v/>
      </c>
      <c r="W2112" s="162" t="s">
        <v>333</v>
      </c>
      <c r="X2112" s="1" t="s">
        <v>168</v>
      </c>
      <c r="Y2112" s="162">
        <v>18839</v>
      </c>
      <c r="Z2112" s="269">
        <v>250.69</v>
      </c>
      <c r="AA2112" s="169">
        <f>Tabela13[[#This Row],[VALOR/UN]]*Tabela13[[#This Row],[QUAN]]</f>
        <v>250.69</v>
      </c>
      <c r="AB2112" s="251" t="str">
        <f>IFERROR(Tabela13[[#This Row],[TOTAL]]/Tabela13[[#This Row],[Km Rodado]],"")</f>
        <v/>
      </c>
    </row>
    <row r="2113" spans="1:28" hidden="1">
      <c r="A2113" s="30">
        <v>2589</v>
      </c>
      <c r="B2113" s="30" t="s">
        <v>1599</v>
      </c>
      <c r="C2113" s="30" t="s">
        <v>1227</v>
      </c>
      <c r="D2113" s="53">
        <v>45726</v>
      </c>
      <c r="F2113" s="7" t="s">
        <v>514</v>
      </c>
      <c r="G2113" s="1" t="s">
        <v>58</v>
      </c>
      <c r="H2113" s="1" t="s">
        <v>1268</v>
      </c>
      <c r="I2113" s="352" t="s">
        <v>1400</v>
      </c>
      <c r="J2113" s="162">
        <v>1</v>
      </c>
      <c r="K2113" s="1">
        <v>14</v>
      </c>
      <c r="L2113" s="1" t="s">
        <v>22</v>
      </c>
      <c r="M2113" s="1" t="s">
        <v>84</v>
      </c>
      <c r="N2113" s="1" t="s">
        <v>166</v>
      </c>
      <c r="O2113" s="1" t="s">
        <v>166</v>
      </c>
      <c r="P2113" s="1" t="s">
        <v>69</v>
      </c>
      <c r="Q2113" s="1" t="s">
        <v>87</v>
      </c>
      <c r="R2113" s="24" t="s">
        <v>753</v>
      </c>
      <c r="S2113" s="45">
        <v>215283</v>
      </c>
      <c r="V2113" s="165" t="str">
        <f>IFERROR(IF(U2113-T2113 &lt;= 0, "", U2113-T2113), "")</f>
        <v/>
      </c>
      <c r="W2113" s="162" t="s">
        <v>333</v>
      </c>
      <c r="X2113" s="1" t="s">
        <v>168</v>
      </c>
      <c r="Y2113" s="162">
        <v>18839</v>
      </c>
      <c r="Z2113" s="269">
        <v>250.69</v>
      </c>
      <c r="AA2113" s="169">
        <f>Tabela13[[#This Row],[VALOR/UN]]*Tabela13[[#This Row],[QUAN]]</f>
        <v>250.69</v>
      </c>
      <c r="AB2113" s="251" t="str">
        <f>IFERROR(Tabela13[[#This Row],[TOTAL]]/Tabela13[[#This Row],[Km Rodado]],"")</f>
        <v/>
      </c>
    </row>
    <row r="2114" spans="1:28" hidden="1">
      <c r="A2114" s="30" t="s">
        <v>2334</v>
      </c>
      <c r="B2114" s="30" t="s">
        <v>1284</v>
      </c>
      <c r="C2114" s="30" t="s">
        <v>1227</v>
      </c>
      <c r="D2114" s="53">
        <v>45726</v>
      </c>
      <c r="F2114" s="7" t="s">
        <v>514</v>
      </c>
      <c r="G2114" s="1" t="s">
        <v>58</v>
      </c>
      <c r="H2114" s="1" t="s">
        <v>1268</v>
      </c>
      <c r="I2114" s="351" t="s">
        <v>83</v>
      </c>
      <c r="J2114" s="162">
        <v>1</v>
      </c>
      <c r="K2114" s="1">
        <v>15</v>
      </c>
      <c r="L2114" s="1" t="s">
        <v>22</v>
      </c>
      <c r="M2114" s="1" t="s">
        <v>75</v>
      </c>
      <c r="N2114" s="1" t="s">
        <v>2310</v>
      </c>
      <c r="O2114" s="1" t="s">
        <v>2311</v>
      </c>
      <c r="P2114" s="1" t="s">
        <v>69</v>
      </c>
      <c r="Q2114" s="1" t="s">
        <v>77</v>
      </c>
      <c r="R2114" s="24" t="s">
        <v>1098</v>
      </c>
      <c r="S2114" s="45">
        <v>127738</v>
      </c>
      <c r="V2114" s="165" t="str">
        <f>IFERROR(IF(U2114-T2114 &lt;= 0, "", U2114-T2114), "")</f>
        <v/>
      </c>
      <c r="W2114" s="162" t="s">
        <v>333</v>
      </c>
      <c r="X2114" s="1" t="s">
        <v>168</v>
      </c>
      <c r="Y2114" s="162">
        <v>19430</v>
      </c>
      <c r="Z2114" s="272">
        <v>254.54</v>
      </c>
      <c r="AA2114" s="169">
        <f>Tabela13[[#This Row],[VALOR/UN]]*Tabela13[[#This Row],[QUAN]]</f>
        <v>254.54</v>
      </c>
      <c r="AB2114" s="251" t="str">
        <f>IFERROR(Tabela13[[#This Row],[TOTAL]]/Tabela13[[#This Row],[Km Rodado]],"")</f>
        <v/>
      </c>
    </row>
    <row r="2115" spans="1:28" hidden="1">
      <c r="A2115" s="30" t="s">
        <v>2281</v>
      </c>
      <c r="B2115" s="30"/>
      <c r="C2115" s="30" t="s">
        <v>1227</v>
      </c>
      <c r="D2115" s="53">
        <v>45727</v>
      </c>
      <c r="F2115" s="7" t="s">
        <v>514</v>
      </c>
      <c r="G2115" s="1" t="s">
        <v>58</v>
      </c>
      <c r="H2115" s="1" t="s">
        <v>1268</v>
      </c>
      <c r="I2115" s="351" t="s">
        <v>80</v>
      </c>
      <c r="J2115" s="162">
        <v>1</v>
      </c>
      <c r="K2115" s="1" t="s">
        <v>39</v>
      </c>
      <c r="L2115" s="1" t="s">
        <v>594</v>
      </c>
      <c r="M2115" s="1" t="s">
        <v>595</v>
      </c>
      <c r="N2115" s="1" t="s">
        <v>684</v>
      </c>
      <c r="O2115" s="1" t="s">
        <v>1585</v>
      </c>
      <c r="P2115" s="1" t="s">
        <v>62</v>
      </c>
      <c r="Q2115" s="1" t="s">
        <v>1241</v>
      </c>
      <c r="R2115" s="24" t="s">
        <v>1451</v>
      </c>
      <c r="S2115" s="45">
        <v>223060</v>
      </c>
      <c r="T2115" s="45">
        <v>223060</v>
      </c>
      <c r="V2115" s="165" t="str">
        <f>IFERROR(IF(U2115-T2115 &lt;= 0, "", U2115-T2115), "")</f>
        <v/>
      </c>
      <c r="W2115" s="162" t="s">
        <v>333</v>
      </c>
      <c r="X2115" s="1" t="s">
        <v>2279</v>
      </c>
      <c r="Y2115" s="162" t="s">
        <v>2335</v>
      </c>
      <c r="Z2115" s="269">
        <v>680</v>
      </c>
      <c r="AA2115" s="169">
        <f>Tabela13[[#This Row],[VALOR/UN]]*Tabela13[[#This Row],[QUAN]]</f>
        <v>680</v>
      </c>
      <c r="AB2115" s="251" t="str">
        <f>IFERROR(Tabela13[[#This Row],[TOTAL]]/Tabela13[[#This Row],[Km Rodado]],"")</f>
        <v/>
      </c>
    </row>
    <row r="2116" spans="1:28" hidden="1">
      <c r="A2116" s="30" t="s">
        <v>2336</v>
      </c>
      <c r="B2116" s="30"/>
      <c r="C2116" s="30" t="s">
        <v>1227</v>
      </c>
      <c r="D2116" s="53">
        <v>45727</v>
      </c>
      <c r="F2116" s="7" t="s">
        <v>514</v>
      </c>
      <c r="G2116" s="1" t="s">
        <v>58</v>
      </c>
      <c r="H2116" s="1" t="s">
        <v>1268</v>
      </c>
      <c r="I2116" s="351" t="s">
        <v>80</v>
      </c>
      <c r="J2116" s="162">
        <v>1</v>
      </c>
      <c r="K2116" s="1" t="s">
        <v>39</v>
      </c>
      <c r="L2116" s="1" t="s">
        <v>594</v>
      </c>
      <c r="M2116" s="1" t="s">
        <v>595</v>
      </c>
      <c r="N2116" s="1" t="s">
        <v>684</v>
      </c>
      <c r="O2116" s="1" t="s">
        <v>1585</v>
      </c>
      <c r="P2116" s="1" t="s">
        <v>62</v>
      </c>
      <c r="Q2116" s="1" t="s">
        <v>1241</v>
      </c>
      <c r="R2116" s="24" t="s">
        <v>1451</v>
      </c>
      <c r="S2116" s="45">
        <v>223060</v>
      </c>
      <c r="T2116" s="45">
        <v>223060</v>
      </c>
      <c r="V2116" s="165" t="str">
        <f>IFERROR(IF(U2116-T2116 &lt;= 0, "", U2116-T2116), "")</f>
        <v/>
      </c>
      <c r="W2116" s="162" t="s">
        <v>333</v>
      </c>
      <c r="X2116" s="1" t="s">
        <v>2279</v>
      </c>
      <c r="Y2116" s="162" t="s">
        <v>2335</v>
      </c>
      <c r="Z2116" s="269">
        <v>680</v>
      </c>
      <c r="AA2116" s="169">
        <f>Tabela13[[#This Row],[VALOR/UN]]*Tabela13[[#This Row],[QUAN]]</f>
        <v>680</v>
      </c>
      <c r="AB2116" s="251" t="str">
        <f>IFERROR(Tabela13[[#This Row],[TOTAL]]/Tabela13[[#This Row],[Km Rodado]],"")</f>
        <v/>
      </c>
    </row>
    <row r="2117" spans="1:28" hidden="1">
      <c r="A2117" s="30" t="s">
        <v>2337</v>
      </c>
      <c r="B2117" s="30"/>
      <c r="C2117" s="30" t="s">
        <v>1227</v>
      </c>
      <c r="D2117" s="53">
        <v>45727</v>
      </c>
      <c r="F2117" s="7" t="s">
        <v>514</v>
      </c>
      <c r="G2117" s="1" t="s">
        <v>58</v>
      </c>
      <c r="H2117" s="1" t="s">
        <v>1268</v>
      </c>
      <c r="I2117" s="351" t="s">
        <v>80</v>
      </c>
      <c r="J2117" s="162">
        <v>1</v>
      </c>
      <c r="K2117" s="1" t="s">
        <v>39</v>
      </c>
      <c r="L2117" s="1" t="s">
        <v>594</v>
      </c>
      <c r="M2117" s="1" t="s">
        <v>595</v>
      </c>
      <c r="N2117" s="1" t="s">
        <v>684</v>
      </c>
      <c r="O2117" s="1" t="s">
        <v>1585</v>
      </c>
      <c r="P2117" s="1" t="s">
        <v>62</v>
      </c>
      <c r="Q2117" s="1" t="s">
        <v>1241</v>
      </c>
      <c r="R2117" s="24" t="s">
        <v>1451</v>
      </c>
      <c r="S2117" s="45">
        <v>223060</v>
      </c>
      <c r="T2117" s="45">
        <v>223060</v>
      </c>
      <c r="V2117" s="165" t="str">
        <f>IFERROR(IF(U2117-T2117 &lt;= 0, "", U2117-T2117), "")</f>
        <v/>
      </c>
      <c r="W2117" s="162" t="s">
        <v>333</v>
      </c>
      <c r="X2117" s="1" t="s">
        <v>2279</v>
      </c>
      <c r="Y2117" s="162" t="s">
        <v>2335</v>
      </c>
      <c r="Z2117" s="269">
        <v>680</v>
      </c>
      <c r="AA2117" s="169">
        <f>Tabela13[[#This Row],[VALOR/UN]]*Tabela13[[#This Row],[QUAN]]</f>
        <v>680</v>
      </c>
      <c r="AB2117" s="251" t="str">
        <f>IFERROR(Tabela13[[#This Row],[TOTAL]]/Tabela13[[#This Row],[Km Rodado]],"")</f>
        <v/>
      </c>
    </row>
    <row r="2118" spans="1:28" hidden="1">
      <c r="A2118" s="30" t="s">
        <v>2338</v>
      </c>
      <c r="B2118" s="30"/>
      <c r="C2118" s="30" t="s">
        <v>1227</v>
      </c>
      <c r="D2118" s="53">
        <v>45727</v>
      </c>
      <c r="F2118" s="7" t="s">
        <v>514</v>
      </c>
      <c r="G2118" s="1" t="s">
        <v>58</v>
      </c>
      <c r="H2118" s="1" t="s">
        <v>1268</v>
      </c>
      <c r="I2118" s="351" t="s">
        <v>80</v>
      </c>
      <c r="J2118" s="162">
        <v>1</v>
      </c>
      <c r="K2118" s="1" t="s">
        <v>39</v>
      </c>
      <c r="L2118" s="1" t="s">
        <v>594</v>
      </c>
      <c r="M2118" s="1" t="s">
        <v>595</v>
      </c>
      <c r="N2118" s="1" t="s">
        <v>684</v>
      </c>
      <c r="O2118" s="1" t="s">
        <v>1585</v>
      </c>
      <c r="P2118" s="1" t="s">
        <v>62</v>
      </c>
      <c r="Q2118" s="1" t="s">
        <v>1241</v>
      </c>
      <c r="R2118" s="168" t="s">
        <v>1451</v>
      </c>
      <c r="S2118" s="45">
        <v>223060</v>
      </c>
      <c r="T2118" s="45">
        <v>223060</v>
      </c>
      <c r="V2118" s="165" t="str">
        <f>IFERROR(IF(U2118-T2118 &lt;= 0, "", U2118-T2118), "")</f>
        <v/>
      </c>
      <c r="W2118" s="162" t="s">
        <v>333</v>
      </c>
      <c r="X2118" s="1" t="s">
        <v>2279</v>
      </c>
      <c r="Y2118" s="162" t="s">
        <v>2335</v>
      </c>
      <c r="Z2118" s="269">
        <v>680</v>
      </c>
      <c r="AA2118" s="169">
        <f>Tabela13[[#This Row],[VALOR/UN]]*Tabela13[[#This Row],[QUAN]]</f>
        <v>680</v>
      </c>
      <c r="AB2118" s="251" t="str">
        <f>IFERROR(Tabela13[[#This Row],[TOTAL]]/Tabela13[[#This Row],[Km Rodado]],"")</f>
        <v/>
      </c>
    </row>
    <row r="2119" spans="1:28" hidden="1">
      <c r="A2119" s="30" t="s">
        <v>1226</v>
      </c>
      <c r="B2119" s="30"/>
      <c r="C2119" s="186" t="s">
        <v>1227</v>
      </c>
      <c r="D2119" s="53">
        <v>45728</v>
      </c>
      <c r="F2119" s="7" t="s">
        <v>514</v>
      </c>
      <c r="G2119" s="1" t="s">
        <v>58</v>
      </c>
      <c r="H2119" s="1" t="s">
        <v>1268</v>
      </c>
      <c r="I2119" s="351" t="s">
        <v>99</v>
      </c>
      <c r="J2119" s="162">
        <v>1</v>
      </c>
      <c r="K2119" s="1">
        <v>16</v>
      </c>
      <c r="L2119" s="1" t="s">
        <v>22</v>
      </c>
      <c r="M2119" s="1" t="s">
        <v>60</v>
      </c>
      <c r="N2119" s="1" t="s">
        <v>170</v>
      </c>
      <c r="O2119" s="1" t="s">
        <v>170</v>
      </c>
      <c r="P2119" s="1" t="s">
        <v>69</v>
      </c>
      <c r="Q2119" s="1" t="s">
        <v>1008</v>
      </c>
      <c r="R2119" s="24" t="s">
        <v>2124</v>
      </c>
      <c r="S2119" s="45">
        <v>137300</v>
      </c>
      <c r="V2119" s="165" t="str">
        <f>IFERROR(IF(U2119-T2119 &lt;= 0, "", U2119-T2119), "")</f>
        <v/>
      </c>
      <c r="W2119" s="162" t="s">
        <v>333</v>
      </c>
      <c r="X2119" s="1" t="s">
        <v>168</v>
      </c>
      <c r="Y2119" s="162" t="s">
        <v>2312</v>
      </c>
      <c r="Z2119" s="269">
        <v>431.32</v>
      </c>
      <c r="AA2119" s="169">
        <f>Tabela13[[#This Row],[VALOR/UN]]*Tabela13[[#This Row],[QUAN]]</f>
        <v>431.32</v>
      </c>
      <c r="AB2119" s="251" t="str">
        <f>IFERROR(Tabela13[[#This Row],[TOTAL]]/Tabela13[[#This Row],[Km Rodado]],"")</f>
        <v/>
      </c>
    </row>
    <row r="2120" spans="1:28" hidden="1">
      <c r="A2120" s="30" t="s">
        <v>2339</v>
      </c>
      <c r="B2120" s="30"/>
      <c r="C2120" s="186" t="s">
        <v>1227</v>
      </c>
      <c r="D2120" s="53">
        <v>45728</v>
      </c>
      <c r="F2120" s="7" t="s">
        <v>514</v>
      </c>
      <c r="G2120" s="1" t="s">
        <v>58</v>
      </c>
      <c r="H2120" s="1" t="s">
        <v>1268</v>
      </c>
      <c r="I2120" s="351" t="s">
        <v>99</v>
      </c>
      <c r="J2120" s="162">
        <v>1</v>
      </c>
      <c r="K2120" s="1">
        <v>16</v>
      </c>
      <c r="L2120" s="1" t="s">
        <v>22</v>
      </c>
      <c r="M2120" s="1" t="s">
        <v>60</v>
      </c>
      <c r="N2120" s="1" t="s">
        <v>170</v>
      </c>
      <c r="O2120" s="1" t="s">
        <v>170</v>
      </c>
      <c r="P2120" s="1" t="s">
        <v>69</v>
      </c>
      <c r="Q2120" s="1" t="s">
        <v>1008</v>
      </c>
      <c r="R2120" s="24" t="s">
        <v>2124</v>
      </c>
      <c r="S2120" s="45">
        <v>137300</v>
      </c>
      <c r="V2120" s="165" t="str">
        <f>IFERROR(IF(U2120-T2120 &lt;= 0, "", U2120-T2120), "")</f>
        <v/>
      </c>
      <c r="W2120" s="162" t="s">
        <v>333</v>
      </c>
      <c r="X2120" s="1" t="s">
        <v>168</v>
      </c>
      <c r="Y2120" s="162" t="s">
        <v>2312</v>
      </c>
      <c r="Z2120" s="269">
        <v>431.32</v>
      </c>
      <c r="AA2120" s="169">
        <f>Tabela13[[#This Row],[VALOR/UN]]*Tabela13[[#This Row],[QUAN]]</f>
        <v>431.32</v>
      </c>
      <c r="AB2120" s="251" t="str">
        <f>IFERROR(Tabela13[[#This Row],[TOTAL]]/Tabela13[[#This Row],[Km Rodado]],"")</f>
        <v/>
      </c>
    </row>
    <row r="2121" spans="1:28" hidden="1">
      <c r="A2121" s="30" t="s">
        <v>2340</v>
      </c>
      <c r="B2121" s="30" t="s">
        <v>2341</v>
      </c>
      <c r="C2121" s="30" t="s">
        <v>1227</v>
      </c>
      <c r="D2121" s="53">
        <v>45728</v>
      </c>
      <c r="F2121" s="7" t="s">
        <v>514</v>
      </c>
      <c r="G2121" s="1" t="s">
        <v>58</v>
      </c>
      <c r="H2121" s="1" t="s">
        <v>1268</v>
      </c>
      <c r="I2121" s="351" t="s">
        <v>104</v>
      </c>
      <c r="J2121" s="162">
        <v>1</v>
      </c>
      <c r="K2121" s="1">
        <v>14</v>
      </c>
      <c r="L2121" s="1" t="s">
        <v>22</v>
      </c>
      <c r="M2121" s="1" t="s">
        <v>1035</v>
      </c>
      <c r="N2121" s="1" t="s">
        <v>153</v>
      </c>
      <c r="O2121" s="262" t="s">
        <v>2342</v>
      </c>
      <c r="P2121" s="1" t="s">
        <v>69</v>
      </c>
      <c r="Q2121" s="1" t="s">
        <v>160</v>
      </c>
      <c r="R2121" s="24" t="s">
        <v>2343</v>
      </c>
      <c r="S2121" s="45">
        <v>88570</v>
      </c>
      <c r="V2121" s="165" t="str">
        <f>IFERROR(IF(U2121-T2121 &lt;= 0, "", U2121-T2121), "")</f>
        <v/>
      </c>
      <c r="W2121" s="162" t="s">
        <v>333</v>
      </c>
      <c r="X2121" s="1" t="s">
        <v>155</v>
      </c>
      <c r="Y2121" s="162">
        <v>28872</v>
      </c>
      <c r="Z2121" s="269">
        <v>243.01</v>
      </c>
      <c r="AA2121" s="169">
        <f>Tabela13[[#This Row],[VALOR/UN]]*Tabela13[[#This Row],[QUAN]]</f>
        <v>243.01</v>
      </c>
      <c r="AB2121" s="251" t="str">
        <f>IFERROR(Tabela13[[#This Row],[TOTAL]]/Tabela13[[#This Row],[Km Rodado]],"")</f>
        <v/>
      </c>
    </row>
    <row r="2122" spans="1:28" hidden="1">
      <c r="A2122" s="30" t="s">
        <v>2344</v>
      </c>
      <c r="B2122" s="30" t="s">
        <v>2341</v>
      </c>
      <c r="C2122" s="30" t="s">
        <v>1227</v>
      </c>
      <c r="D2122" s="53">
        <v>45728</v>
      </c>
      <c r="F2122" s="7" t="s">
        <v>514</v>
      </c>
      <c r="G2122" s="1" t="s">
        <v>58</v>
      </c>
      <c r="H2122" s="1" t="s">
        <v>1268</v>
      </c>
      <c r="I2122" s="351" t="s">
        <v>104</v>
      </c>
      <c r="J2122" s="162">
        <v>1</v>
      </c>
      <c r="K2122" s="1">
        <v>14</v>
      </c>
      <c r="L2122" s="1" t="s">
        <v>22</v>
      </c>
      <c r="M2122" s="1" t="s">
        <v>1035</v>
      </c>
      <c r="N2122" s="1" t="s">
        <v>153</v>
      </c>
      <c r="O2122" s="262" t="s">
        <v>2342</v>
      </c>
      <c r="P2122" s="1" t="s">
        <v>69</v>
      </c>
      <c r="Q2122" s="1" t="s">
        <v>160</v>
      </c>
      <c r="R2122" s="24" t="s">
        <v>2343</v>
      </c>
      <c r="S2122" s="45">
        <v>88570</v>
      </c>
      <c r="V2122" s="165" t="str">
        <f>IFERROR(IF(U2122-T2122 &lt;= 0, "", U2122-T2122), "")</f>
        <v/>
      </c>
      <c r="W2122" s="162" t="s">
        <v>333</v>
      </c>
      <c r="X2122" s="1" t="s">
        <v>155</v>
      </c>
      <c r="Y2122" s="162">
        <v>28872</v>
      </c>
      <c r="Z2122" s="269">
        <v>244.01</v>
      </c>
      <c r="AA2122" s="169">
        <f>Tabela13[[#This Row],[VALOR/UN]]*Tabela13[[#This Row],[QUAN]]</f>
        <v>244.01</v>
      </c>
      <c r="AB2122" s="251" t="str">
        <f>IFERROR(Tabela13[[#This Row],[TOTAL]]/Tabela13[[#This Row],[Km Rodado]],"")</f>
        <v/>
      </c>
    </row>
    <row r="2123" spans="1:28" hidden="1">
      <c r="A2123" s="30" t="s">
        <v>2345</v>
      </c>
      <c r="B2123" s="30" t="s">
        <v>2242</v>
      </c>
      <c r="C2123" s="30" t="s">
        <v>1227</v>
      </c>
      <c r="D2123" s="53">
        <v>45728</v>
      </c>
      <c r="F2123" s="7" t="s">
        <v>514</v>
      </c>
      <c r="G2123" s="1" t="s">
        <v>58</v>
      </c>
      <c r="H2123" s="1" t="s">
        <v>1268</v>
      </c>
      <c r="I2123" s="351" t="s">
        <v>104</v>
      </c>
      <c r="J2123" s="162">
        <v>1</v>
      </c>
      <c r="K2123" s="1">
        <v>14</v>
      </c>
      <c r="L2123" s="1" t="s">
        <v>24</v>
      </c>
      <c r="M2123" s="1" t="s">
        <v>1035</v>
      </c>
      <c r="N2123" s="1" t="s">
        <v>153</v>
      </c>
      <c r="O2123" s="262" t="s">
        <v>2342</v>
      </c>
      <c r="P2123" s="1" t="s">
        <v>69</v>
      </c>
      <c r="Q2123" s="1" t="s">
        <v>160</v>
      </c>
      <c r="R2123" s="24" t="s">
        <v>2343</v>
      </c>
      <c r="S2123" s="45">
        <v>88570</v>
      </c>
      <c r="V2123" s="165" t="str">
        <f>IFERROR(IF(U2123-T2123 &lt;= 0, "", U2123-T2123), "")</f>
        <v/>
      </c>
      <c r="W2123" s="162" t="s">
        <v>333</v>
      </c>
      <c r="X2123" s="1" t="s">
        <v>155</v>
      </c>
      <c r="Y2123" s="162">
        <v>28872</v>
      </c>
      <c r="Z2123" s="269">
        <v>245.01</v>
      </c>
      <c r="AA2123" s="169">
        <f>Tabela13[[#This Row],[VALOR/UN]]*Tabela13[[#This Row],[QUAN]]</f>
        <v>245.01</v>
      </c>
      <c r="AB2123" s="251" t="str">
        <f>IFERROR(Tabela13[[#This Row],[TOTAL]]/Tabela13[[#This Row],[Km Rodado]],"")</f>
        <v/>
      </c>
    </row>
    <row r="2124" spans="1:28" hidden="1">
      <c r="A2124" s="30" t="s">
        <v>2346</v>
      </c>
      <c r="B2124" s="30" t="s">
        <v>2242</v>
      </c>
      <c r="C2124" s="30" t="s">
        <v>1227</v>
      </c>
      <c r="D2124" s="53">
        <v>45728</v>
      </c>
      <c r="F2124" s="7" t="s">
        <v>514</v>
      </c>
      <c r="G2124" s="1" t="s">
        <v>58</v>
      </c>
      <c r="H2124" s="1" t="s">
        <v>1268</v>
      </c>
      <c r="I2124" s="351" t="s">
        <v>104</v>
      </c>
      <c r="J2124" s="162">
        <v>1</v>
      </c>
      <c r="K2124" s="1">
        <v>14</v>
      </c>
      <c r="L2124" s="1" t="s">
        <v>24</v>
      </c>
      <c r="M2124" s="1" t="s">
        <v>1035</v>
      </c>
      <c r="N2124" s="1" t="s">
        <v>153</v>
      </c>
      <c r="O2124" s="262" t="s">
        <v>2342</v>
      </c>
      <c r="P2124" s="1" t="s">
        <v>69</v>
      </c>
      <c r="Q2124" s="1" t="s">
        <v>160</v>
      </c>
      <c r="R2124" s="24" t="s">
        <v>2343</v>
      </c>
      <c r="S2124" s="45">
        <v>88570</v>
      </c>
      <c r="V2124" s="165" t="str">
        <f>IFERROR(IF(U2124-T2124 &lt;= 0, "", U2124-T2124), "")</f>
        <v/>
      </c>
      <c r="W2124" s="162" t="s">
        <v>333</v>
      </c>
      <c r="X2124" s="1" t="s">
        <v>155</v>
      </c>
      <c r="Y2124" s="162">
        <v>28872</v>
      </c>
      <c r="Z2124" s="269">
        <v>246.01</v>
      </c>
      <c r="AA2124" s="169">
        <f>Tabela13[[#This Row],[VALOR/UN]]*Tabela13[[#This Row],[QUAN]]</f>
        <v>246.01</v>
      </c>
      <c r="AB2124" s="251" t="str">
        <f>IFERROR(Tabela13[[#This Row],[TOTAL]]/Tabela13[[#This Row],[Km Rodado]],"")</f>
        <v/>
      </c>
    </row>
    <row r="2125" spans="1:28">
      <c r="A2125" s="30" t="s">
        <v>2347</v>
      </c>
      <c r="B2125" s="30" t="s">
        <v>1374</v>
      </c>
      <c r="C2125" s="30" t="s">
        <v>1227</v>
      </c>
      <c r="D2125" s="53">
        <v>45728</v>
      </c>
      <c r="F2125" s="7" t="s">
        <v>514</v>
      </c>
      <c r="G2125" s="1" t="s">
        <v>58</v>
      </c>
      <c r="H2125" s="1" t="s">
        <v>1268</v>
      </c>
      <c r="I2125" s="351" t="s">
        <v>104</v>
      </c>
      <c r="J2125" s="162">
        <v>1</v>
      </c>
      <c r="K2125" s="1">
        <v>15</v>
      </c>
      <c r="L2125" s="1" t="s">
        <v>22</v>
      </c>
      <c r="M2125" s="1" t="s">
        <v>623</v>
      </c>
      <c r="N2125" s="1" t="s">
        <v>2310</v>
      </c>
      <c r="O2125" s="1" t="s">
        <v>2311</v>
      </c>
      <c r="P2125" s="1" t="s">
        <v>69</v>
      </c>
      <c r="Q2125" s="1" t="s">
        <v>102</v>
      </c>
      <c r="R2125" s="24" t="s">
        <v>1753</v>
      </c>
      <c r="S2125" s="45">
        <v>125000</v>
      </c>
      <c r="V2125" s="165" t="str">
        <f>IFERROR(IF(U2125-T2125 &lt;= 0, "", U2125-T2125), "")</f>
        <v/>
      </c>
      <c r="W2125" s="162" t="s">
        <v>333</v>
      </c>
      <c r="X2125" s="1" t="s">
        <v>168</v>
      </c>
      <c r="Y2125" s="162" t="s">
        <v>2348</v>
      </c>
      <c r="Z2125" s="269">
        <v>254.54</v>
      </c>
      <c r="AA2125" s="169">
        <f>Tabela13[[#This Row],[VALOR/UN]]*Tabela13[[#This Row],[QUAN]]</f>
        <v>254.54</v>
      </c>
      <c r="AB2125" s="251" t="str">
        <f>IFERROR(Tabela13[[#This Row],[TOTAL]]/Tabela13[[#This Row],[Km Rodado]],"")</f>
        <v/>
      </c>
    </row>
    <row r="2126" spans="1:28">
      <c r="A2126" s="30" t="s">
        <v>2349</v>
      </c>
      <c r="B2126" s="30" t="s">
        <v>1374</v>
      </c>
      <c r="C2126" s="30" t="s">
        <v>1227</v>
      </c>
      <c r="D2126" s="53">
        <v>45728</v>
      </c>
      <c r="F2126" s="7" t="s">
        <v>514</v>
      </c>
      <c r="G2126" s="1" t="s">
        <v>58</v>
      </c>
      <c r="H2126" s="1" t="s">
        <v>1268</v>
      </c>
      <c r="I2126" s="351" t="s">
        <v>104</v>
      </c>
      <c r="J2126" s="162">
        <v>1</v>
      </c>
      <c r="K2126" s="1">
        <v>15</v>
      </c>
      <c r="L2126" s="1" t="s">
        <v>22</v>
      </c>
      <c r="M2126" s="1" t="s">
        <v>623</v>
      </c>
      <c r="N2126" s="1" t="s">
        <v>2310</v>
      </c>
      <c r="O2126" s="1" t="s">
        <v>2311</v>
      </c>
      <c r="P2126" s="1" t="s">
        <v>69</v>
      </c>
      <c r="Q2126" s="1" t="s">
        <v>102</v>
      </c>
      <c r="R2126" s="24" t="s">
        <v>1753</v>
      </c>
      <c r="S2126" s="45">
        <v>125000</v>
      </c>
      <c r="V2126" s="165" t="str">
        <f>IFERROR(IF(U2126-T2126 &lt;= 0, "", U2126-T2126), "")</f>
        <v/>
      </c>
      <c r="W2126" s="162" t="s">
        <v>333</v>
      </c>
      <c r="X2126" s="1" t="s">
        <v>168</v>
      </c>
      <c r="Y2126" s="162" t="s">
        <v>2348</v>
      </c>
      <c r="Z2126" s="269">
        <v>254.54</v>
      </c>
      <c r="AA2126" s="169">
        <f>Tabela13[[#This Row],[VALOR/UN]]*Tabela13[[#This Row],[QUAN]]</f>
        <v>254.54</v>
      </c>
      <c r="AB2126" s="251" t="str">
        <f>IFERROR(Tabela13[[#This Row],[TOTAL]]/Tabela13[[#This Row],[Km Rodado]],"")</f>
        <v/>
      </c>
    </row>
    <row r="2127" spans="1:28">
      <c r="A2127" s="30" t="s">
        <v>2350</v>
      </c>
      <c r="B2127" s="30" t="s">
        <v>1374</v>
      </c>
      <c r="C2127" s="30" t="s">
        <v>1227</v>
      </c>
      <c r="D2127" s="53">
        <v>45728</v>
      </c>
      <c r="F2127" s="7" t="s">
        <v>514</v>
      </c>
      <c r="G2127" s="1" t="s">
        <v>58</v>
      </c>
      <c r="H2127" s="1" t="s">
        <v>1268</v>
      </c>
      <c r="I2127" s="351" t="s">
        <v>104</v>
      </c>
      <c r="J2127" s="162">
        <v>1</v>
      </c>
      <c r="K2127" s="1">
        <v>15</v>
      </c>
      <c r="L2127" s="1" t="s">
        <v>22</v>
      </c>
      <c r="M2127" s="1" t="s">
        <v>623</v>
      </c>
      <c r="N2127" s="1" t="s">
        <v>2310</v>
      </c>
      <c r="O2127" s="1" t="s">
        <v>2311</v>
      </c>
      <c r="P2127" s="1" t="s">
        <v>69</v>
      </c>
      <c r="Q2127" s="1" t="s">
        <v>102</v>
      </c>
      <c r="R2127" s="24" t="s">
        <v>2351</v>
      </c>
      <c r="S2127" s="45">
        <v>117654</v>
      </c>
      <c r="T2127" s="45">
        <v>116687</v>
      </c>
      <c r="V2127" s="165" t="str">
        <f>IFERROR(IF(U2127-T2127 &lt;= 0, "", U2127-T2127), "")</f>
        <v/>
      </c>
      <c r="W2127" s="162" t="s">
        <v>333</v>
      </c>
      <c r="X2127" s="1" t="s">
        <v>168</v>
      </c>
      <c r="Y2127" s="162" t="s">
        <v>2348</v>
      </c>
      <c r="Z2127" s="269">
        <v>254.54</v>
      </c>
      <c r="AA2127" s="169">
        <f>Tabela13[[#This Row],[VALOR/UN]]*Tabela13[[#This Row],[QUAN]]</f>
        <v>254.54</v>
      </c>
      <c r="AB2127" s="251" t="str">
        <f>IFERROR(Tabela13[[#This Row],[TOTAL]]/Tabela13[[#This Row],[Km Rodado]],"")</f>
        <v/>
      </c>
    </row>
    <row r="2128" spans="1:28">
      <c r="A2128" s="30" t="s">
        <v>1762</v>
      </c>
      <c r="B2128" s="30" t="s">
        <v>1374</v>
      </c>
      <c r="C2128" s="30" t="s">
        <v>1227</v>
      </c>
      <c r="D2128" s="53">
        <v>45728</v>
      </c>
      <c r="F2128" s="7" t="s">
        <v>514</v>
      </c>
      <c r="G2128" s="1" t="s">
        <v>58</v>
      </c>
      <c r="H2128" s="1" t="s">
        <v>1268</v>
      </c>
      <c r="I2128" s="351" t="s">
        <v>104</v>
      </c>
      <c r="J2128" s="162">
        <v>1</v>
      </c>
      <c r="K2128" s="1">
        <v>15</v>
      </c>
      <c r="L2128" s="1" t="s">
        <v>22</v>
      </c>
      <c r="M2128" s="1" t="s">
        <v>623</v>
      </c>
      <c r="N2128" s="1" t="s">
        <v>2310</v>
      </c>
      <c r="O2128" s="1" t="s">
        <v>2311</v>
      </c>
      <c r="P2128" s="1" t="s">
        <v>69</v>
      </c>
      <c r="Q2128" s="1" t="s">
        <v>102</v>
      </c>
      <c r="R2128" s="24" t="s">
        <v>2351</v>
      </c>
      <c r="S2128" s="45">
        <v>117654</v>
      </c>
      <c r="T2128" s="45">
        <v>116687</v>
      </c>
      <c r="V2128" s="165" t="str">
        <f>IFERROR(IF(U2128-T2128 &lt;= 0, "", U2128-T2128), "")</f>
        <v/>
      </c>
      <c r="W2128" s="162" t="s">
        <v>333</v>
      </c>
      <c r="X2128" s="1" t="s">
        <v>168</v>
      </c>
      <c r="Y2128" s="162" t="s">
        <v>2348</v>
      </c>
      <c r="Z2128" s="269">
        <v>254.54</v>
      </c>
      <c r="AA2128" s="169">
        <f>Tabela13[[#This Row],[VALOR/UN]]*Tabela13[[#This Row],[QUAN]]</f>
        <v>254.54</v>
      </c>
      <c r="AB2128" s="251" t="str">
        <f>IFERROR(Tabela13[[#This Row],[TOTAL]]/Tabela13[[#This Row],[Km Rodado]],"")</f>
        <v/>
      </c>
    </row>
    <row r="2129" spans="1:28" hidden="1">
      <c r="A2129" s="30" t="s">
        <v>2352</v>
      </c>
      <c r="B2129" s="30" t="s">
        <v>2018</v>
      </c>
      <c r="C2129" s="30" t="s">
        <v>1227</v>
      </c>
      <c r="D2129" s="53">
        <v>45728</v>
      </c>
      <c r="F2129" s="7" t="s">
        <v>514</v>
      </c>
      <c r="G2129" s="1" t="s">
        <v>58</v>
      </c>
      <c r="H2129" s="1" t="s">
        <v>1268</v>
      </c>
      <c r="I2129" s="351" t="s">
        <v>104</v>
      </c>
      <c r="J2129" s="162">
        <v>1</v>
      </c>
      <c r="K2129" s="1">
        <v>15</v>
      </c>
      <c r="L2129" s="1" t="s">
        <v>22</v>
      </c>
      <c r="M2129" s="1" t="s">
        <v>75</v>
      </c>
      <c r="N2129" s="1" t="s">
        <v>153</v>
      </c>
      <c r="O2129" s="1" t="s">
        <v>474</v>
      </c>
      <c r="P2129" s="1" t="s">
        <v>69</v>
      </c>
      <c r="Q2129" s="1" t="s">
        <v>77</v>
      </c>
      <c r="R2129" s="24" t="s">
        <v>574</v>
      </c>
      <c r="S2129" s="45">
        <v>18600</v>
      </c>
      <c r="V2129" s="165" t="str">
        <f>IFERROR(IF(U2129-T2129 &lt;= 0, "", U2129-T2129), "")</f>
        <v/>
      </c>
      <c r="W2129" s="162" t="s">
        <v>333</v>
      </c>
      <c r="X2129" s="1" t="s">
        <v>155</v>
      </c>
      <c r="Y2129" s="162">
        <v>3573</v>
      </c>
      <c r="Z2129" s="269">
        <v>282.39</v>
      </c>
      <c r="AA2129" s="169">
        <f>Tabela13[[#This Row],[VALOR/UN]]*Tabela13[[#This Row],[QUAN]]</f>
        <v>282.39</v>
      </c>
      <c r="AB2129" s="251" t="str">
        <f>IFERROR(Tabela13[[#This Row],[TOTAL]]/Tabela13[[#This Row],[Km Rodado]],"")</f>
        <v/>
      </c>
    </row>
    <row r="2130" spans="1:28" hidden="1">
      <c r="A2130" s="30" t="s">
        <v>2353</v>
      </c>
      <c r="B2130" s="30" t="s">
        <v>2018</v>
      </c>
      <c r="C2130" s="30" t="s">
        <v>1227</v>
      </c>
      <c r="D2130" s="53">
        <v>45728</v>
      </c>
      <c r="F2130" s="7" t="s">
        <v>514</v>
      </c>
      <c r="G2130" s="1" t="s">
        <v>58</v>
      </c>
      <c r="H2130" s="1" t="s">
        <v>1268</v>
      </c>
      <c r="I2130" s="351" t="s">
        <v>104</v>
      </c>
      <c r="J2130" s="162">
        <v>1</v>
      </c>
      <c r="K2130" s="1">
        <v>15</v>
      </c>
      <c r="L2130" s="1" t="s">
        <v>22</v>
      </c>
      <c r="M2130" s="1" t="s">
        <v>75</v>
      </c>
      <c r="N2130" s="1" t="s">
        <v>153</v>
      </c>
      <c r="O2130" s="1" t="s">
        <v>474</v>
      </c>
      <c r="P2130" s="1" t="s">
        <v>69</v>
      </c>
      <c r="Q2130" s="1" t="s">
        <v>77</v>
      </c>
      <c r="R2130" s="24" t="s">
        <v>574</v>
      </c>
      <c r="S2130" s="45">
        <v>18600</v>
      </c>
      <c r="V2130" s="165" t="str">
        <f>IFERROR(IF(U2130-T2130 &lt;= 0, "", U2130-T2130), "")</f>
        <v/>
      </c>
      <c r="W2130" s="162" t="s">
        <v>333</v>
      </c>
      <c r="X2130" s="1" t="s">
        <v>155</v>
      </c>
      <c r="Y2130" s="162">
        <v>3573</v>
      </c>
      <c r="Z2130" s="269">
        <v>282.39</v>
      </c>
      <c r="AA2130" s="169">
        <f>Tabela13[[#This Row],[VALOR/UN]]*Tabela13[[#This Row],[QUAN]]</f>
        <v>282.39</v>
      </c>
      <c r="AB2130" s="251" t="str">
        <f>IFERROR(Tabela13[[#This Row],[TOTAL]]/Tabela13[[#This Row],[Km Rodado]],"")</f>
        <v/>
      </c>
    </row>
    <row r="2131" spans="1:28" hidden="1">
      <c r="A2131" s="30">
        <v>2779</v>
      </c>
      <c r="B2131" s="30" t="s">
        <v>2242</v>
      </c>
      <c r="C2131" s="186" t="s">
        <v>1227</v>
      </c>
      <c r="D2131" s="53">
        <v>45730</v>
      </c>
      <c r="F2131" s="7" t="s">
        <v>514</v>
      </c>
      <c r="G2131" s="1" t="s">
        <v>58</v>
      </c>
      <c r="H2131" s="1" t="s">
        <v>14</v>
      </c>
      <c r="I2131" s="351" t="s">
        <v>1740</v>
      </c>
      <c r="J2131" s="162">
        <v>1</v>
      </c>
      <c r="K2131" s="1">
        <v>16</v>
      </c>
      <c r="L2131" s="1" t="s">
        <v>22</v>
      </c>
      <c r="M2131" s="1" t="s">
        <v>60</v>
      </c>
      <c r="N2131" s="1" t="s">
        <v>170</v>
      </c>
      <c r="O2131" s="238" t="s">
        <v>1401</v>
      </c>
      <c r="P2131" s="1" t="s">
        <v>69</v>
      </c>
      <c r="Q2131" s="1" t="s">
        <v>1008</v>
      </c>
      <c r="R2131" s="24" t="s">
        <v>405</v>
      </c>
      <c r="V2131" s="165" t="str">
        <f>IFERROR(IF(U2131-T2131 &lt;= 0, "", U2131-T2131), "")</f>
        <v/>
      </c>
      <c r="W2131" s="162" t="s">
        <v>333</v>
      </c>
      <c r="X2131" s="1" t="s">
        <v>168</v>
      </c>
      <c r="Y2131" s="162" t="s">
        <v>2312</v>
      </c>
      <c r="Z2131" s="269">
        <v>431.32</v>
      </c>
      <c r="AA2131" s="169">
        <f>Tabela13[[#This Row],[VALOR/UN]]*Tabela13[[#This Row],[QUAN]]</f>
        <v>431.32</v>
      </c>
      <c r="AB2131" s="251" t="str">
        <f>IFERROR(Tabela13[[#This Row],[TOTAL]]/Tabela13[[#This Row],[Km Rodado]],"")</f>
        <v/>
      </c>
    </row>
    <row r="2132" spans="1:28" hidden="1">
      <c r="A2132" s="30">
        <v>2780</v>
      </c>
      <c r="B2132" s="30" t="s">
        <v>2018</v>
      </c>
      <c r="C2132" s="186" t="s">
        <v>1227</v>
      </c>
      <c r="D2132" s="53">
        <v>45730</v>
      </c>
      <c r="F2132" s="7" t="s">
        <v>514</v>
      </c>
      <c r="G2132" s="1" t="s">
        <v>58</v>
      </c>
      <c r="H2132" s="1" t="s">
        <v>14</v>
      </c>
      <c r="I2132" s="351" t="s">
        <v>1740</v>
      </c>
      <c r="J2132" s="162">
        <v>1</v>
      </c>
      <c r="K2132" s="1">
        <v>16</v>
      </c>
      <c r="L2132" s="1" t="s">
        <v>22</v>
      </c>
      <c r="M2132" s="1" t="s">
        <v>60</v>
      </c>
      <c r="N2132" s="1" t="s">
        <v>170</v>
      </c>
      <c r="O2132" s="238" t="s">
        <v>1401</v>
      </c>
      <c r="P2132" s="1" t="s">
        <v>69</v>
      </c>
      <c r="Q2132" s="1" t="s">
        <v>1008</v>
      </c>
      <c r="R2132" s="24" t="s">
        <v>405</v>
      </c>
      <c r="V2132" s="165" t="str">
        <f>IFERROR(IF(U2132-T2132 &lt;= 0, "", U2132-T2132), "")</f>
        <v/>
      </c>
      <c r="W2132" s="162" t="s">
        <v>333</v>
      </c>
      <c r="X2132" s="1" t="s">
        <v>168</v>
      </c>
      <c r="Y2132" s="162" t="s">
        <v>2312</v>
      </c>
      <c r="Z2132" s="269">
        <v>431.32</v>
      </c>
      <c r="AA2132" s="169">
        <f>Tabela13[[#This Row],[VALOR/UN]]*Tabela13[[#This Row],[QUAN]]</f>
        <v>431.32</v>
      </c>
      <c r="AB2132" s="251" t="str">
        <f>IFERROR(Tabela13[[#This Row],[TOTAL]]/Tabela13[[#This Row],[Km Rodado]],"")</f>
        <v/>
      </c>
    </row>
    <row r="2133" spans="1:28" hidden="1">
      <c r="A2133" s="30">
        <v>2775</v>
      </c>
      <c r="B2133" s="30" t="s">
        <v>2018</v>
      </c>
      <c r="C2133" s="186" t="s">
        <v>1227</v>
      </c>
      <c r="D2133" s="53">
        <v>45730</v>
      </c>
      <c r="F2133" s="7" t="s">
        <v>514</v>
      </c>
      <c r="G2133" s="1" t="s">
        <v>58</v>
      </c>
      <c r="H2133" s="1" t="s">
        <v>12</v>
      </c>
      <c r="I2133" s="351" t="s">
        <v>99</v>
      </c>
      <c r="J2133" s="162">
        <v>1</v>
      </c>
      <c r="K2133" s="1">
        <v>15</v>
      </c>
      <c r="L2133" s="1" t="s">
        <v>22</v>
      </c>
      <c r="M2133" s="1" t="s">
        <v>75</v>
      </c>
      <c r="N2133" s="1" t="s">
        <v>153</v>
      </c>
      <c r="O2133" s="1" t="s">
        <v>474</v>
      </c>
      <c r="P2133" s="1" t="s">
        <v>69</v>
      </c>
      <c r="Q2133" s="1" t="s">
        <v>77</v>
      </c>
      <c r="R2133" s="24" t="s">
        <v>518</v>
      </c>
      <c r="S2133" s="45">
        <v>139399</v>
      </c>
      <c r="T2133" s="45">
        <v>139399</v>
      </c>
      <c r="U2133" s="45">
        <v>153256</v>
      </c>
      <c r="V2133" s="165">
        <f>IFERROR(IF(U2133-T2133 &lt;= 0, "", U2133-T2133), "")</f>
        <v>13857</v>
      </c>
      <c r="W2133" s="162" t="s">
        <v>333</v>
      </c>
      <c r="X2133" s="1" t="s">
        <v>155</v>
      </c>
      <c r="Y2133" s="162">
        <v>3573</v>
      </c>
      <c r="Z2133" s="269">
        <v>282.39</v>
      </c>
      <c r="AA2133" s="169">
        <f>Tabela13[[#This Row],[VALOR/UN]]*Tabela13[[#This Row],[QUAN]]</f>
        <v>282.39</v>
      </c>
      <c r="AB2133" s="251">
        <f>IFERROR(Tabela13[[#This Row],[TOTAL]]/Tabela13[[#This Row],[Km Rodado]],"")</f>
        <v>2.0378869885256549E-2</v>
      </c>
    </row>
    <row r="2134" spans="1:28" hidden="1">
      <c r="A2134" s="30">
        <v>2776</v>
      </c>
      <c r="B2134" s="30" t="s">
        <v>2018</v>
      </c>
      <c r="C2134" s="186" t="s">
        <v>1227</v>
      </c>
      <c r="D2134" s="53">
        <v>45730</v>
      </c>
      <c r="F2134" s="7" t="s">
        <v>514</v>
      </c>
      <c r="G2134" s="1" t="s">
        <v>58</v>
      </c>
      <c r="H2134" s="1" t="s">
        <v>12</v>
      </c>
      <c r="I2134" s="351" t="s">
        <v>99</v>
      </c>
      <c r="J2134" s="162">
        <v>1</v>
      </c>
      <c r="K2134" s="1">
        <v>15</v>
      </c>
      <c r="L2134" s="1" t="s">
        <v>22</v>
      </c>
      <c r="M2134" s="1" t="s">
        <v>75</v>
      </c>
      <c r="N2134" s="1" t="s">
        <v>153</v>
      </c>
      <c r="O2134" s="1" t="s">
        <v>474</v>
      </c>
      <c r="P2134" s="1" t="s">
        <v>69</v>
      </c>
      <c r="Q2134" s="1" t="s">
        <v>77</v>
      </c>
      <c r="R2134" s="24" t="s">
        <v>518</v>
      </c>
      <c r="S2134" s="45">
        <v>139399</v>
      </c>
      <c r="T2134" s="45">
        <v>139399</v>
      </c>
      <c r="U2134" s="45">
        <v>153256</v>
      </c>
      <c r="V2134" s="165">
        <f>IFERROR(IF(U2134-T2134 &lt;= 0, "", U2134-T2134), "")</f>
        <v>13857</v>
      </c>
      <c r="W2134" s="162" t="s">
        <v>333</v>
      </c>
      <c r="X2134" s="1" t="s">
        <v>155</v>
      </c>
      <c r="Y2134" s="162">
        <v>3573</v>
      </c>
      <c r="Z2134" s="269">
        <v>282.39</v>
      </c>
      <c r="AA2134" s="169">
        <f>Tabela13[[#This Row],[VALOR/UN]]*Tabela13[[#This Row],[QUAN]]</f>
        <v>282.39</v>
      </c>
      <c r="AB2134" s="251">
        <f>IFERROR(Tabela13[[#This Row],[TOTAL]]/Tabela13[[#This Row],[Km Rodado]],"")</f>
        <v>2.0378869885256549E-2</v>
      </c>
    </row>
    <row r="2135" spans="1:28" hidden="1">
      <c r="A2135" s="30">
        <v>2781</v>
      </c>
      <c r="B2135" s="30" t="s">
        <v>2294</v>
      </c>
      <c r="C2135" s="186" t="s">
        <v>1227</v>
      </c>
      <c r="D2135" s="53">
        <v>45730</v>
      </c>
      <c r="F2135" s="7" t="s">
        <v>514</v>
      </c>
      <c r="G2135" s="1" t="s">
        <v>58</v>
      </c>
      <c r="H2135" s="1" t="s">
        <v>12</v>
      </c>
      <c r="I2135" s="351" t="s">
        <v>74</v>
      </c>
      <c r="J2135" s="162">
        <v>1</v>
      </c>
      <c r="K2135" s="1">
        <v>15</v>
      </c>
      <c r="L2135" s="1" t="s">
        <v>22</v>
      </c>
      <c r="M2135" s="1" t="s">
        <v>126</v>
      </c>
      <c r="N2135" s="1" t="s">
        <v>510</v>
      </c>
      <c r="O2135" s="238" t="s">
        <v>2354</v>
      </c>
      <c r="P2135" s="1" t="s">
        <v>69</v>
      </c>
      <c r="Q2135" s="1" t="s">
        <v>102</v>
      </c>
      <c r="R2135" s="255" t="s">
        <v>2355</v>
      </c>
      <c r="V2135" s="165" t="str">
        <f>IFERROR(IF(U2135-T2135 &lt;= 0, "", U2135-T2135), "")</f>
        <v/>
      </c>
      <c r="W2135" s="162" t="s">
        <v>333</v>
      </c>
      <c r="X2135" s="1" t="s">
        <v>168</v>
      </c>
      <c r="Y2135" s="162">
        <v>70300</v>
      </c>
      <c r="Z2135" s="269">
        <v>747.49</v>
      </c>
      <c r="AA2135" s="169">
        <f>Tabela13[[#This Row],[VALOR/UN]]*Tabela13[[#This Row],[QUAN]]</f>
        <v>747.49</v>
      </c>
      <c r="AB2135" s="251" t="str">
        <f>IFERROR(Tabela13[[#This Row],[TOTAL]]/Tabela13[[#This Row],[Km Rodado]],"")</f>
        <v/>
      </c>
    </row>
    <row r="2136" spans="1:28" hidden="1">
      <c r="A2136" s="30" t="s">
        <v>2356</v>
      </c>
      <c r="B2136" s="30" t="s">
        <v>2357</v>
      </c>
      <c r="C2136" s="186" t="s">
        <v>1227</v>
      </c>
      <c r="D2136" s="53">
        <v>45730</v>
      </c>
      <c r="F2136" s="7" t="s">
        <v>514</v>
      </c>
      <c r="G2136" s="1" t="s">
        <v>58</v>
      </c>
      <c r="H2136" s="1" t="s">
        <v>12</v>
      </c>
      <c r="I2136" s="351" t="s">
        <v>74</v>
      </c>
      <c r="J2136" s="162">
        <v>1</v>
      </c>
      <c r="K2136" s="1" t="s">
        <v>7</v>
      </c>
      <c r="L2136" s="1" t="s">
        <v>22</v>
      </c>
      <c r="M2136" s="53" t="s">
        <v>210</v>
      </c>
      <c r="N2136" s="1" t="s">
        <v>2358</v>
      </c>
      <c r="O2136" s="238" t="s">
        <v>2359</v>
      </c>
      <c r="P2136" s="1" t="s">
        <v>69</v>
      </c>
      <c r="R2136" s="24" t="s">
        <v>2355</v>
      </c>
      <c r="V2136" s="165" t="str">
        <f>IFERROR(IF(U2136-T2136 &lt;= 0, "", U2136-T2136), "")</f>
        <v/>
      </c>
      <c r="W2136" s="162" t="s">
        <v>333</v>
      </c>
      <c r="X2136" s="1" t="s">
        <v>168</v>
      </c>
      <c r="Y2136" s="162" t="s">
        <v>2360</v>
      </c>
      <c r="Z2136" s="269">
        <v>444.27</v>
      </c>
      <c r="AA2136" s="169">
        <f>Tabela13[[#This Row],[VALOR/UN]]*Tabela13[[#This Row],[QUAN]]</f>
        <v>444.27</v>
      </c>
      <c r="AB2136" s="251" t="str">
        <f>IFERROR(Tabela13[[#This Row],[TOTAL]]/Tabela13[[#This Row],[Km Rodado]],"")</f>
        <v/>
      </c>
    </row>
    <row r="2137" spans="1:28" hidden="1">
      <c r="A2137" s="30">
        <v>2783</v>
      </c>
      <c r="B2137" s="30" t="s">
        <v>2357</v>
      </c>
      <c r="C2137" s="30" t="s">
        <v>1227</v>
      </c>
      <c r="D2137" s="53">
        <v>45730</v>
      </c>
      <c r="F2137" s="7" t="s">
        <v>514</v>
      </c>
      <c r="G2137" s="1" t="s">
        <v>58</v>
      </c>
      <c r="H2137" s="1" t="s">
        <v>12</v>
      </c>
      <c r="I2137" s="351" t="s">
        <v>74</v>
      </c>
      <c r="J2137" s="162">
        <v>1</v>
      </c>
      <c r="K2137" s="1" t="s">
        <v>7</v>
      </c>
      <c r="L2137" s="1" t="s">
        <v>22</v>
      </c>
      <c r="M2137" s="53" t="s">
        <v>210</v>
      </c>
      <c r="N2137" s="1" t="s">
        <v>2358</v>
      </c>
      <c r="O2137" s="238" t="s">
        <v>2359</v>
      </c>
      <c r="P2137" s="1" t="s">
        <v>69</v>
      </c>
      <c r="R2137" s="24" t="s">
        <v>2355</v>
      </c>
      <c r="V2137" s="165" t="str">
        <f>IFERROR(IF(U2137-T2137 &lt;= 0, "", U2137-T2137), "")</f>
        <v/>
      </c>
      <c r="W2137" s="162" t="s">
        <v>333</v>
      </c>
      <c r="X2137" s="1" t="s">
        <v>168</v>
      </c>
      <c r="Y2137" s="162" t="s">
        <v>2360</v>
      </c>
      <c r="Z2137" s="269">
        <v>747.49</v>
      </c>
      <c r="AA2137" s="169">
        <f>Tabela13[[#This Row],[VALOR/UN]]*Tabela13[[#This Row],[QUAN]]</f>
        <v>747.49</v>
      </c>
      <c r="AB2137" s="251" t="str">
        <f>IFERROR(Tabela13[[#This Row],[TOTAL]]/Tabela13[[#This Row],[Km Rodado]],"")</f>
        <v/>
      </c>
    </row>
    <row r="2138" spans="1:28" hidden="1">
      <c r="A2138" s="30">
        <v>2784</v>
      </c>
      <c r="B2138" s="30" t="s">
        <v>2357</v>
      </c>
      <c r="C2138" s="30" t="s">
        <v>1227</v>
      </c>
      <c r="D2138" s="53">
        <v>45730</v>
      </c>
      <c r="F2138" s="7" t="s">
        <v>514</v>
      </c>
      <c r="G2138" s="1" t="s">
        <v>58</v>
      </c>
      <c r="H2138" s="1" t="s">
        <v>12</v>
      </c>
      <c r="I2138" s="351" t="s">
        <v>74</v>
      </c>
      <c r="J2138" s="162">
        <v>1</v>
      </c>
      <c r="K2138" s="1" t="s">
        <v>7</v>
      </c>
      <c r="L2138" s="1" t="s">
        <v>594</v>
      </c>
      <c r="M2138" s="53" t="s">
        <v>210</v>
      </c>
      <c r="N2138" s="1" t="s">
        <v>2358</v>
      </c>
      <c r="O2138" s="238" t="s">
        <v>2359</v>
      </c>
      <c r="P2138" s="1" t="s">
        <v>69</v>
      </c>
      <c r="R2138" s="24" t="s">
        <v>2355</v>
      </c>
      <c r="V2138" s="165" t="str">
        <f>IFERROR(IF(U2138-T2138 &lt;= 0, "", U2138-T2138), "")</f>
        <v/>
      </c>
      <c r="W2138" s="162" t="s">
        <v>333</v>
      </c>
      <c r="X2138" s="1" t="s">
        <v>168</v>
      </c>
      <c r="Y2138" s="162" t="s">
        <v>2360</v>
      </c>
      <c r="Z2138" s="269">
        <v>747.49</v>
      </c>
      <c r="AA2138" s="169">
        <f>Tabela13[[#This Row],[VALOR/UN]]*Tabela13[[#This Row],[QUAN]]</f>
        <v>747.49</v>
      </c>
      <c r="AB2138" s="251" t="str">
        <f>IFERROR(Tabela13[[#This Row],[TOTAL]]/Tabela13[[#This Row],[Km Rodado]],"")</f>
        <v/>
      </c>
    </row>
    <row r="2139" spans="1:28" hidden="1">
      <c r="A2139" s="30">
        <v>2785</v>
      </c>
      <c r="B2139" s="30" t="s">
        <v>2357</v>
      </c>
      <c r="C2139" s="30" t="s">
        <v>1227</v>
      </c>
      <c r="D2139" s="53">
        <v>45730</v>
      </c>
      <c r="F2139" s="7" t="s">
        <v>514</v>
      </c>
      <c r="G2139" s="1" t="s">
        <v>58</v>
      </c>
      <c r="H2139" s="1" t="s">
        <v>12</v>
      </c>
      <c r="I2139" s="351" t="s">
        <v>74</v>
      </c>
      <c r="J2139" s="162">
        <v>1</v>
      </c>
      <c r="K2139" s="1" t="s">
        <v>7</v>
      </c>
      <c r="L2139" s="1" t="s">
        <v>594</v>
      </c>
      <c r="M2139" s="53" t="s">
        <v>210</v>
      </c>
      <c r="N2139" s="1" t="s">
        <v>2358</v>
      </c>
      <c r="O2139" s="238" t="s">
        <v>2359</v>
      </c>
      <c r="P2139" s="1" t="s">
        <v>69</v>
      </c>
      <c r="R2139" s="24" t="s">
        <v>2355</v>
      </c>
      <c r="V2139" s="165" t="str">
        <f>IFERROR(IF(U2139-T2139 &lt;= 0, "", U2139-T2139), "")</f>
        <v/>
      </c>
      <c r="W2139" s="162" t="s">
        <v>333</v>
      </c>
      <c r="X2139" s="1" t="s">
        <v>168</v>
      </c>
      <c r="Y2139" s="162" t="s">
        <v>2360</v>
      </c>
      <c r="Z2139" s="269">
        <v>747.49</v>
      </c>
      <c r="AA2139" s="169">
        <f>Tabela13[[#This Row],[VALOR/UN]]*Tabela13[[#This Row],[QUAN]]</f>
        <v>747.49</v>
      </c>
      <c r="AB2139" s="251" t="str">
        <f>IFERROR(Tabela13[[#This Row],[TOTAL]]/Tabela13[[#This Row],[Km Rodado]],"")</f>
        <v/>
      </c>
    </row>
    <row r="2140" spans="1:28" hidden="1">
      <c r="A2140" s="30" t="s">
        <v>2361</v>
      </c>
      <c r="B2140" s="30" t="s">
        <v>2357</v>
      </c>
      <c r="C2140" s="30" t="s">
        <v>1227</v>
      </c>
      <c r="D2140" s="53">
        <v>45730</v>
      </c>
      <c r="F2140" s="7" t="s">
        <v>514</v>
      </c>
      <c r="G2140" s="1" t="s">
        <v>58</v>
      </c>
      <c r="H2140" s="1" t="s">
        <v>12</v>
      </c>
      <c r="I2140" s="351" t="s">
        <v>74</v>
      </c>
      <c r="J2140" s="162">
        <v>1</v>
      </c>
      <c r="K2140" s="1" t="s">
        <v>7</v>
      </c>
      <c r="L2140" s="1" t="s">
        <v>594</v>
      </c>
      <c r="M2140" s="53" t="s">
        <v>210</v>
      </c>
      <c r="N2140" s="1" t="s">
        <v>2358</v>
      </c>
      <c r="O2140" s="238" t="s">
        <v>2359</v>
      </c>
      <c r="P2140" s="1" t="s">
        <v>69</v>
      </c>
      <c r="R2140" s="24" t="s">
        <v>2355</v>
      </c>
      <c r="V2140" s="165" t="str">
        <f>IFERROR(IF(U2140-T2140 &lt;= 0, "", U2140-T2140), "")</f>
        <v/>
      </c>
      <c r="W2140" s="162" t="s">
        <v>333</v>
      </c>
      <c r="X2140" s="1" t="s">
        <v>168</v>
      </c>
      <c r="Y2140" s="162" t="s">
        <v>2360</v>
      </c>
      <c r="Z2140" s="269">
        <v>747.49</v>
      </c>
      <c r="AA2140" s="169">
        <f>Tabela13[[#This Row],[VALOR/UN]]*Tabela13[[#This Row],[QUAN]]</f>
        <v>747.49</v>
      </c>
      <c r="AB2140" s="251" t="str">
        <f>IFERROR(Tabela13[[#This Row],[TOTAL]]/Tabela13[[#This Row],[Km Rodado]],"")</f>
        <v/>
      </c>
    </row>
    <row r="2141" spans="1:28" hidden="1">
      <c r="A2141" s="30" t="s">
        <v>2362</v>
      </c>
      <c r="B2141" s="30" t="s">
        <v>2357</v>
      </c>
      <c r="C2141" s="30" t="s">
        <v>1227</v>
      </c>
      <c r="D2141" s="53">
        <v>45730</v>
      </c>
      <c r="F2141" s="7" t="s">
        <v>514</v>
      </c>
      <c r="G2141" s="1" t="s">
        <v>58</v>
      </c>
      <c r="H2141" s="1" t="s">
        <v>12</v>
      </c>
      <c r="I2141" s="351" t="s">
        <v>74</v>
      </c>
      <c r="J2141" s="162">
        <v>1</v>
      </c>
      <c r="K2141" s="1" t="s">
        <v>7</v>
      </c>
      <c r="L2141" s="1" t="s">
        <v>594</v>
      </c>
      <c r="M2141" s="53" t="s">
        <v>210</v>
      </c>
      <c r="N2141" s="1" t="s">
        <v>2358</v>
      </c>
      <c r="O2141" s="238" t="s">
        <v>2359</v>
      </c>
      <c r="P2141" s="1" t="s">
        <v>69</v>
      </c>
      <c r="R2141" s="24" t="s">
        <v>2355</v>
      </c>
      <c r="V2141" s="165" t="str">
        <f>IFERROR(IF(U2141-T2141 &lt;= 0, "", U2141-T2141), "")</f>
        <v/>
      </c>
      <c r="W2141" s="162" t="s">
        <v>333</v>
      </c>
      <c r="X2141" s="1" t="s">
        <v>168</v>
      </c>
      <c r="Y2141" s="162" t="s">
        <v>2360</v>
      </c>
      <c r="Z2141" s="269">
        <v>747.49</v>
      </c>
      <c r="AA2141" s="169">
        <f>Tabela13[[#This Row],[VALOR/UN]]*Tabela13[[#This Row],[QUAN]]</f>
        <v>747.49</v>
      </c>
      <c r="AB2141" s="251" t="str">
        <f>IFERROR(Tabela13[[#This Row],[TOTAL]]/Tabela13[[#This Row],[Km Rodado]],"")</f>
        <v/>
      </c>
    </row>
    <row r="2142" spans="1:28" hidden="1">
      <c r="A2142" s="30">
        <v>2746</v>
      </c>
      <c r="B2142" s="30" t="s">
        <v>2242</v>
      </c>
      <c r="C2142" s="186" t="s">
        <v>1227</v>
      </c>
      <c r="D2142" s="53">
        <v>45730</v>
      </c>
      <c r="F2142" s="7" t="s">
        <v>514</v>
      </c>
      <c r="G2142" s="1" t="s">
        <v>58</v>
      </c>
      <c r="H2142" s="1" t="s">
        <v>1268</v>
      </c>
      <c r="I2142" s="351" t="s">
        <v>66</v>
      </c>
      <c r="J2142" s="162">
        <v>1</v>
      </c>
      <c r="K2142" s="1">
        <v>16</v>
      </c>
      <c r="L2142" s="1" t="s">
        <v>22</v>
      </c>
      <c r="M2142" s="1" t="s">
        <v>143</v>
      </c>
      <c r="N2142" s="1" t="s">
        <v>170</v>
      </c>
      <c r="O2142" s="238" t="s">
        <v>1401</v>
      </c>
      <c r="P2142" s="1" t="s">
        <v>69</v>
      </c>
      <c r="Q2142" s="1" t="s">
        <v>144</v>
      </c>
      <c r="R2142" s="24" t="s">
        <v>1776</v>
      </c>
      <c r="S2142" s="45">
        <v>100120</v>
      </c>
      <c r="V2142" s="165" t="str">
        <f>IFERROR(IF(U2142-T2142 &lt;= 0, "", U2142-T2142), "")</f>
        <v/>
      </c>
      <c r="W2142" s="162" t="s">
        <v>333</v>
      </c>
      <c r="X2142" s="1" t="s">
        <v>168</v>
      </c>
      <c r="Y2142" s="162">
        <v>19570</v>
      </c>
      <c r="Z2142" s="269">
        <v>533.44000000000005</v>
      </c>
      <c r="AA2142" s="169">
        <f>Tabela13[[#This Row],[VALOR/UN]]*Tabela13[[#This Row],[QUAN]]</f>
        <v>533.44000000000005</v>
      </c>
      <c r="AB2142" s="251" t="str">
        <f>IFERROR(Tabela13[[#This Row],[TOTAL]]/Tabela13[[#This Row],[Km Rodado]],"")</f>
        <v/>
      </c>
    </row>
    <row r="2143" spans="1:28" hidden="1">
      <c r="A2143" s="30">
        <v>2747</v>
      </c>
      <c r="B2143" s="30" t="s">
        <v>2242</v>
      </c>
      <c r="C2143" s="186" t="s">
        <v>1227</v>
      </c>
      <c r="D2143" s="53">
        <v>45730</v>
      </c>
      <c r="F2143" s="7" t="s">
        <v>514</v>
      </c>
      <c r="G2143" s="1" t="s">
        <v>58</v>
      </c>
      <c r="H2143" s="1" t="s">
        <v>1268</v>
      </c>
      <c r="I2143" s="351" t="s">
        <v>66</v>
      </c>
      <c r="J2143" s="162">
        <v>1</v>
      </c>
      <c r="K2143" s="1">
        <v>16</v>
      </c>
      <c r="L2143" s="1" t="s">
        <v>22</v>
      </c>
      <c r="M2143" s="1" t="s">
        <v>143</v>
      </c>
      <c r="N2143" s="1" t="s">
        <v>170</v>
      </c>
      <c r="O2143" s="238" t="s">
        <v>1401</v>
      </c>
      <c r="P2143" s="1" t="s">
        <v>69</v>
      </c>
      <c r="Q2143" s="1" t="s">
        <v>144</v>
      </c>
      <c r="R2143" s="24" t="s">
        <v>1776</v>
      </c>
      <c r="S2143" s="45">
        <v>100120</v>
      </c>
      <c r="V2143" s="165" t="str">
        <f>IFERROR(IF(U2143-T2143 &lt;= 0, "", U2143-T2143), "")</f>
        <v/>
      </c>
      <c r="W2143" s="162" t="s">
        <v>333</v>
      </c>
      <c r="X2143" s="1" t="s">
        <v>168</v>
      </c>
      <c r="Y2143" s="162">
        <v>19570</v>
      </c>
      <c r="Z2143" s="269">
        <v>533.44000000000005</v>
      </c>
      <c r="AA2143" s="169">
        <f>Tabela13[[#This Row],[VALOR/UN]]*Tabela13[[#This Row],[QUAN]]</f>
        <v>533.44000000000005</v>
      </c>
      <c r="AB2143" s="251" t="str">
        <f>IFERROR(Tabela13[[#This Row],[TOTAL]]/Tabela13[[#This Row],[Km Rodado]],"")</f>
        <v/>
      </c>
    </row>
    <row r="2144" spans="1:28" hidden="1">
      <c r="A2144" s="30">
        <v>2748</v>
      </c>
      <c r="B2144" s="30" t="s">
        <v>2242</v>
      </c>
      <c r="C2144" s="186" t="s">
        <v>1227</v>
      </c>
      <c r="D2144" s="53">
        <v>45730</v>
      </c>
      <c r="F2144" s="7" t="s">
        <v>514</v>
      </c>
      <c r="G2144" s="1" t="s">
        <v>58</v>
      </c>
      <c r="H2144" s="1" t="s">
        <v>1268</v>
      </c>
      <c r="I2144" s="351" t="s">
        <v>66</v>
      </c>
      <c r="J2144" s="162">
        <v>1</v>
      </c>
      <c r="K2144" s="1">
        <v>16</v>
      </c>
      <c r="L2144" s="1" t="s">
        <v>24</v>
      </c>
      <c r="M2144" s="1" t="s">
        <v>143</v>
      </c>
      <c r="N2144" s="1" t="s">
        <v>170</v>
      </c>
      <c r="O2144" s="238" t="s">
        <v>1401</v>
      </c>
      <c r="P2144" s="1" t="s">
        <v>69</v>
      </c>
      <c r="Q2144" s="1" t="s">
        <v>144</v>
      </c>
      <c r="R2144" s="24" t="s">
        <v>1776</v>
      </c>
      <c r="S2144" s="45">
        <v>100120</v>
      </c>
      <c r="V2144" s="165" t="str">
        <f>IFERROR(IF(U2144-T2144 &lt;= 0, "", U2144-T2144), "")</f>
        <v/>
      </c>
      <c r="W2144" s="162" t="s">
        <v>333</v>
      </c>
      <c r="X2144" s="1" t="s">
        <v>168</v>
      </c>
      <c r="Y2144" s="162">
        <v>19570</v>
      </c>
      <c r="Z2144" s="269">
        <v>533.44000000000005</v>
      </c>
      <c r="AA2144" s="169">
        <f>Tabela13[[#This Row],[VALOR/UN]]*Tabela13[[#This Row],[QUAN]]</f>
        <v>533.44000000000005</v>
      </c>
      <c r="AB2144" s="251" t="str">
        <f>IFERROR(Tabela13[[#This Row],[TOTAL]]/Tabela13[[#This Row],[Km Rodado]],"")</f>
        <v/>
      </c>
    </row>
    <row r="2145" spans="1:28" hidden="1">
      <c r="A2145" s="30">
        <v>2749</v>
      </c>
      <c r="B2145" s="30" t="s">
        <v>2242</v>
      </c>
      <c r="C2145" s="186" t="s">
        <v>1227</v>
      </c>
      <c r="D2145" s="53">
        <v>45730</v>
      </c>
      <c r="F2145" s="7" t="s">
        <v>514</v>
      </c>
      <c r="G2145" s="1" t="s">
        <v>58</v>
      </c>
      <c r="H2145" s="1" t="s">
        <v>1268</v>
      </c>
      <c r="I2145" s="351" t="s">
        <v>66</v>
      </c>
      <c r="J2145" s="162">
        <v>1</v>
      </c>
      <c r="K2145" s="1">
        <v>16</v>
      </c>
      <c r="L2145" s="1" t="s">
        <v>24</v>
      </c>
      <c r="M2145" s="1" t="s">
        <v>143</v>
      </c>
      <c r="N2145" s="1" t="s">
        <v>170</v>
      </c>
      <c r="O2145" s="238" t="s">
        <v>1401</v>
      </c>
      <c r="P2145" s="1" t="s">
        <v>69</v>
      </c>
      <c r="Q2145" s="1" t="s">
        <v>144</v>
      </c>
      <c r="R2145" s="24" t="s">
        <v>1776</v>
      </c>
      <c r="S2145" s="45">
        <v>100120</v>
      </c>
      <c r="V2145" s="165" t="str">
        <f>IFERROR(IF(U2145-T2145 &lt;= 0, "", U2145-T2145), "")</f>
        <v/>
      </c>
      <c r="W2145" s="162" t="s">
        <v>333</v>
      </c>
      <c r="X2145" s="1" t="s">
        <v>168</v>
      </c>
      <c r="Y2145" s="162">
        <v>19570</v>
      </c>
      <c r="Z2145" s="269">
        <v>533.44000000000005</v>
      </c>
      <c r="AA2145" s="169">
        <f>Tabela13[[#This Row],[VALOR/UN]]*Tabela13[[#This Row],[QUAN]]</f>
        <v>533.44000000000005</v>
      </c>
      <c r="AB2145" s="251" t="str">
        <f>IFERROR(Tabela13[[#This Row],[TOTAL]]/Tabela13[[#This Row],[Km Rodado]],"")</f>
        <v/>
      </c>
    </row>
    <row r="2146" spans="1:28" hidden="1">
      <c r="A2146" s="30">
        <v>2750</v>
      </c>
      <c r="B2146" s="30" t="s">
        <v>2242</v>
      </c>
      <c r="C2146" s="186" t="s">
        <v>1227</v>
      </c>
      <c r="D2146" s="53">
        <v>45730</v>
      </c>
      <c r="F2146" s="7" t="s">
        <v>514</v>
      </c>
      <c r="G2146" s="1" t="s">
        <v>58</v>
      </c>
      <c r="H2146" s="1" t="s">
        <v>1268</v>
      </c>
      <c r="I2146" s="351" t="s">
        <v>66</v>
      </c>
      <c r="J2146" s="162">
        <v>1</v>
      </c>
      <c r="K2146" s="1">
        <v>16</v>
      </c>
      <c r="L2146" s="1" t="s">
        <v>22</v>
      </c>
      <c r="M2146" s="1" t="s">
        <v>143</v>
      </c>
      <c r="N2146" s="1" t="s">
        <v>170</v>
      </c>
      <c r="O2146" s="238" t="s">
        <v>1401</v>
      </c>
      <c r="P2146" s="1" t="s">
        <v>69</v>
      </c>
      <c r="Q2146" s="1" t="s">
        <v>144</v>
      </c>
      <c r="R2146" s="24" t="s">
        <v>2363</v>
      </c>
      <c r="S2146" s="45">
        <v>39020</v>
      </c>
      <c r="V2146" s="165" t="str">
        <f>IFERROR(IF(U2146-T2146 &lt;= 0, "", U2146-T2146), "")</f>
        <v/>
      </c>
      <c r="W2146" s="162" t="s">
        <v>333</v>
      </c>
      <c r="X2146" s="1" t="s">
        <v>168</v>
      </c>
      <c r="Y2146" s="162">
        <v>19570</v>
      </c>
      <c r="Z2146" s="269">
        <v>533.44000000000005</v>
      </c>
      <c r="AA2146" s="169">
        <f>Tabela13[[#This Row],[VALOR/UN]]*Tabela13[[#This Row],[QUAN]]</f>
        <v>533.44000000000005</v>
      </c>
      <c r="AB2146" s="251" t="str">
        <f>IFERROR(Tabela13[[#This Row],[TOTAL]]/Tabela13[[#This Row],[Km Rodado]],"")</f>
        <v/>
      </c>
    </row>
    <row r="2147" spans="1:28" hidden="1">
      <c r="A2147" s="30">
        <v>2751</v>
      </c>
      <c r="B2147" s="30" t="s">
        <v>2242</v>
      </c>
      <c r="C2147" s="186" t="s">
        <v>1227</v>
      </c>
      <c r="D2147" s="53">
        <v>45730</v>
      </c>
      <c r="F2147" s="7" t="s">
        <v>514</v>
      </c>
      <c r="G2147" s="1" t="s">
        <v>58</v>
      </c>
      <c r="H2147" s="1" t="s">
        <v>1268</v>
      </c>
      <c r="I2147" s="351" t="s">
        <v>66</v>
      </c>
      <c r="J2147" s="162">
        <v>1</v>
      </c>
      <c r="K2147" s="1">
        <v>16</v>
      </c>
      <c r="L2147" s="1" t="s">
        <v>22</v>
      </c>
      <c r="M2147" s="1" t="s">
        <v>143</v>
      </c>
      <c r="N2147" s="1" t="s">
        <v>170</v>
      </c>
      <c r="O2147" s="238" t="s">
        <v>1401</v>
      </c>
      <c r="P2147" s="1" t="s">
        <v>69</v>
      </c>
      <c r="Q2147" s="1" t="s">
        <v>144</v>
      </c>
      <c r="R2147" s="24" t="s">
        <v>2363</v>
      </c>
      <c r="S2147" s="45">
        <v>39020</v>
      </c>
      <c r="V2147" s="165" t="str">
        <f>IFERROR(IF(U2147-T2147 &lt;= 0, "", U2147-T2147), "")</f>
        <v/>
      </c>
      <c r="W2147" s="162" t="s">
        <v>333</v>
      </c>
      <c r="X2147" s="1" t="s">
        <v>168</v>
      </c>
      <c r="Y2147" s="162">
        <v>19570</v>
      </c>
      <c r="Z2147" s="269">
        <v>533.44000000000005</v>
      </c>
      <c r="AA2147" s="169">
        <f>Tabela13[[#This Row],[VALOR/UN]]*Tabela13[[#This Row],[QUAN]]</f>
        <v>533.44000000000005</v>
      </c>
      <c r="AB2147" s="251" t="str">
        <f>IFERROR(Tabela13[[#This Row],[TOTAL]]/Tabela13[[#This Row],[Km Rodado]],"")</f>
        <v/>
      </c>
    </row>
    <row r="2148" spans="1:28" hidden="1">
      <c r="A2148" s="30">
        <v>2752</v>
      </c>
      <c r="B2148" s="30" t="s">
        <v>2242</v>
      </c>
      <c r="C2148" s="186" t="s">
        <v>1227</v>
      </c>
      <c r="D2148" s="53">
        <v>45730</v>
      </c>
      <c r="F2148" s="7" t="s">
        <v>514</v>
      </c>
      <c r="G2148" s="1" t="s">
        <v>58</v>
      </c>
      <c r="H2148" s="1" t="s">
        <v>1268</v>
      </c>
      <c r="I2148" s="351" t="s">
        <v>66</v>
      </c>
      <c r="J2148" s="162">
        <v>1</v>
      </c>
      <c r="K2148" s="1">
        <v>16</v>
      </c>
      <c r="L2148" s="1" t="s">
        <v>24</v>
      </c>
      <c r="M2148" s="1" t="s">
        <v>143</v>
      </c>
      <c r="N2148" s="185" t="s">
        <v>170</v>
      </c>
      <c r="O2148" s="238" t="s">
        <v>1401</v>
      </c>
      <c r="P2148" s="1" t="s">
        <v>69</v>
      </c>
      <c r="Q2148" s="1" t="s">
        <v>144</v>
      </c>
      <c r="R2148" s="24" t="s">
        <v>2363</v>
      </c>
      <c r="S2148" s="45">
        <v>39020</v>
      </c>
      <c r="V2148" s="165" t="str">
        <f>IFERROR(IF(U2148-T2148 &lt;= 0, "", U2148-T2148), "")</f>
        <v/>
      </c>
      <c r="W2148" s="162" t="s">
        <v>333</v>
      </c>
      <c r="X2148" s="1" t="s">
        <v>168</v>
      </c>
      <c r="Y2148" s="162">
        <v>19570</v>
      </c>
      <c r="Z2148" s="269">
        <v>533.44000000000005</v>
      </c>
      <c r="AA2148" s="169">
        <f>Tabela13[[#This Row],[VALOR/UN]]*Tabela13[[#This Row],[QUAN]]</f>
        <v>533.44000000000005</v>
      </c>
      <c r="AB2148" s="251" t="str">
        <f>IFERROR(Tabela13[[#This Row],[TOTAL]]/Tabela13[[#This Row],[Km Rodado]],"")</f>
        <v/>
      </c>
    </row>
    <row r="2149" spans="1:28" hidden="1">
      <c r="A2149" s="30">
        <v>2753</v>
      </c>
      <c r="B2149" s="30" t="s">
        <v>2357</v>
      </c>
      <c r="C2149" s="186" t="s">
        <v>1227</v>
      </c>
      <c r="D2149" s="53">
        <v>45730</v>
      </c>
      <c r="F2149" s="7" t="s">
        <v>514</v>
      </c>
      <c r="G2149" s="1" t="s">
        <v>58</v>
      </c>
      <c r="H2149" s="1" t="s">
        <v>1268</v>
      </c>
      <c r="I2149" s="351" t="s">
        <v>66</v>
      </c>
      <c r="J2149" s="162">
        <v>1</v>
      </c>
      <c r="K2149" s="1">
        <v>16</v>
      </c>
      <c r="L2149" s="1" t="s">
        <v>24</v>
      </c>
      <c r="M2149" s="1" t="s">
        <v>143</v>
      </c>
      <c r="N2149" s="185" t="s">
        <v>170</v>
      </c>
      <c r="O2149" s="238" t="s">
        <v>1401</v>
      </c>
      <c r="P2149" s="1" t="s">
        <v>69</v>
      </c>
      <c r="Q2149" s="1" t="s">
        <v>144</v>
      </c>
      <c r="R2149" s="24" t="s">
        <v>2363</v>
      </c>
      <c r="S2149" s="45">
        <v>39020</v>
      </c>
      <c r="V2149" s="165" t="str">
        <f>IFERROR(IF(U2149-T2149 &lt;= 0, "", U2149-T2149), "")</f>
        <v/>
      </c>
      <c r="W2149" s="162" t="s">
        <v>333</v>
      </c>
      <c r="X2149" s="1" t="s">
        <v>168</v>
      </c>
      <c r="Y2149" s="162">
        <v>19570</v>
      </c>
      <c r="Z2149" s="269">
        <v>533.44000000000005</v>
      </c>
      <c r="AA2149" s="169">
        <f>Tabela13[[#This Row],[VALOR/UN]]*Tabela13[[#This Row],[QUAN]]</f>
        <v>533.44000000000005</v>
      </c>
      <c r="AB2149" s="251" t="str">
        <f>IFERROR(Tabela13[[#This Row],[TOTAL]]/Tabela13[[#This Row],[Km Rodado]],"")</f>
        <v/>
      </c>
    </row>
    <row r="2150" spans="1:28">
      <c r="A2150" s="30">
        <v>2711</v>
      </c>
      <c r="B2150" s="30" t="s">
        <v>1374</v>
      </c>
      <c r="C2150" s="186" t="s">
        <v>1227</v>
      </c>
      <c r="D2150" s="53">
        <v>45733</v>
      </c>
      <c r="F2150" s="7" t="s">
        <v>514</v>
      </c>
      <c r="G2150" s="1" t="s">
        <v>58</v>
      </c>
      <c r="H2150" s="1" t="s">
        <v>1268</v>
      </c>
      <c r="I2150" s="351" t="s">
        <v>96</v>
      </c>
      <c r="J2150" s="162">
        <v>1</v>
      </c>
      <c r="K2150" s="1">
        <v>15</v>
      </c>
      <c r="L2150" s="1" t="s">
        <v>22</v>
      </c>
      <c r="M2150" s="1" t="s">
        <v>623</v>
      </c>
      <c r="N2150" s="1" t="s">
        <v>2310</v>
      </c>
      <c r="O2150" s="1" t="s">
        <v>2311</v>
      </c>
      <c r="P2150" s="1" t="s">
        <v>69</v>
      </c>
      <c r="Q2150" s="1" t="s">
        <v>102</v>
      </c>
      <c r="R2150" s="24" t="s">
        <v>1846</v>
      </c>
      <c r="S2150" s="45">
        <v>99774</v>
      </c>
      <c r="V2150" s="165" t="str">
        <f>IFERROR(IF(U2150-T2150 &lt;= 0, "", U2150-T2150), "")</f>
        <v/>
      </c>
      <c r="W2150" s="162" t="s">
        <v>333</v>
      </c>
      <c r="X2150" s="1" t="s">
        <v>168</v>
      </c>
      <c r="Y2150" s="162" t="s">
        <v>2348</v>
      </c>
      <c r="Z2150" s="269">
        <v>254.54</v>
      </c>
      <c r="AA2150" s="169">
        <f>Tabela13[[#This Row],[VALOR/UN]]*Tabela13[[#This Row],[QUAN]]</f>
        <v>254.54</v>
      </c>
      <c r="AB2150" s="251" t="str">
        <f>IFERROR(Tabela13[[#This Row],[TOTAL]]/Tabela13[[#This Row],[Km Rodado]],"")</f>
        <v/>
      </c>
    </row>
    <row r="2151" spans="1:28">
      <c r="A2151" s="30">
        <v>2712</v>
      </c>
      <c r="B2151" s="30" t="s">
        <v>1374</v>
      </c>
      <c r="C2151" s="186" t="s">
        <v>1227</v>
      </c>
      <c r="D2151" s="53">
        <v>45733</v>
      </c>
      <c r="F2151" s="7" t="s">
        <v>514</v>
      </c>
      <c r="G2151" s="1" t="s">
        <v>58</v>
      </c>
      <c r="H2151" s="1" t="s">
        <v>1268</v>
      </c>
      <c r="I2151" s="351" t="s">
        <v>96</v>
      </c>
      <c r="J2151" s="162">
        <v>1</v>
      </c>
      <c r="K2151" s="1">
        <v>15</v>
      </c>
      <c r="L2151" s="1" t="s">
        <v>22</v>
      </c>
      <c r="M2151" s="1" t="s">
        <v>623</v>
      </c>
      <c r="N2151" s="1" t="s">
        <v>2310</v>
      </c>
      <c r="O2151" s="1" t="s">
        <v>2311</v>
      </c>
      <c r="P2151" s="1" t="s">
        <v>69</v>
      </c>
      <c r="Q2151" s="1" t="s">
        <v>102</v>
      </c>
      <c r="R2151" s="24" t="s">
        <v>1846</v>
      </c>
      <c r="S2151" s="45">
        <v>99774</v>
      </c>
      <c r="V2151" s="165" t="str">
        <f>IFERROR(IF(U2151-T2151 &lt;= 0, "", U2151-T2151), "")</f>
        <v/>
      </c>
      <c r="W2151" s="162" t="s">
        <v>333</v>
      </c>
      <c r="X2151" s="1" t="s">
        <v>168</v>
      </c>
      <c r="Y2151" s="162" t="s">
        <v>2348</v>
      </c>
      <c r="Z2151" s="269">
        <v>254.54</v>
      </c>
      <c r="AA2151" s="169">
        <f>Tabela13[[#This Row],[VALOR/UN]]*Tabela13[[#This Row],[QUAN]]</f>
        <v>254.54</v>
      </c>
      <c r="AB2151" s="251" t="str">
        <f>IFERROR(Tabela13[[#This Row],[TOTAL]]/Tabela13[[#This Row],[Km Rodado]],"")</f>
        <v/>
      </c>
    </row>
    <row r="2152" spans="1:28">
      <c r="A2152" s="30">
        <v>2713</v>
      </c>
      <c r="B2152" s="30" t="s">
        <v>1374</v>
      </c>
      <c r="C2152" s="186" t="s">
        <v>1227</v>
      </c>
      <c r="D2152" s="53">
        <v>45733</v>
      </c>
      <c r="F2152" s="7" t="s">
        <v>514</v>
      </c>
      <c r="G2152" s="1" t="s">
        <v>58</v>
      </c>
      <c r="H2152" s="1" t="s">
        <v>1268</v>
      </c>
      <c r="I2152" s="351" t="s">
        <v>96</v>
      </c>
      <c r="J2152" s="162">
        <v>1</v>
      </c>
      <c r="K2152" s="1">
        <v>15</v>
      </c>
      <c r="L2152" s="1" t="s">
        <v>24</v>
      </c>
      <c r="M2152" s="1" t="s">
        <v>623</v>
      </c>
      <c r="N2152" s="1" t="s">
        <v>2310</v>
      </c>
      <c r="O2152" s="1" t="s">
        <v>2311</v>
      </c>
      <c r="P2152" s="1" t="s">
        <v>69</v>
      </c>
      <c r="Q2152" s="1" t="s">
        <v>102</v>
      </c>
      <c r="R2152" s="24" t="s">
        <v>1846</v>
      </c>
      <c r="S2152" s="45">
        <v>99774</v>
      </c>
      <c r="V2152" s="165" t="str">
        <f>IFERROR(IF(U2152-T2152 &lt;= 0, "", U2152-T2152), "")</f>
        <v/>
      </c>
      <c r="W2152" s="162" t="s">
        <v>333</v>
      </c>
      <c r="X2152" s="1" t="s">
        <v>168</v>
      </c>
      <c r="Y2152" s="162" t="s">
        <v>2348</v>
      </c>
      <c r="Z2152" s="269">
        <v>254.54</v>
      </c>
      <c r="AA2152" s="169">
        <f>Tabela13[[#This Row],[VALOR/UN]]*Tabela13[[#This Row],[QUAN]]</f>
        <v>254.54</v>
      </c>
      <c r="AB2152" s="251" t="str">
        <f>IFERROR(Tabela13[[#This Row],[TOTAL]]/Tabela13[[#This Row],[Km Rodado]],"")</f>
        <v/>
      </c>
    </row>
    <row r="2153" spans="1:28">
      <c r="A2153" s="30">
        <v>2718</v>
      </c>
      <c r="B2153" s="30" t="s">
        <v>1374</v>
      </c>
      <c r="C2153" s="186" t="s">
        <v>1227</v>
      </c>
      <c r="D2153" s="53">
        <v>45733</v>
      </c>
      <c r="F2153" s="7" t="s">
        <v>514</v>
      </c>
      <c r="G2153" s="1" t="s">
        <v>58</v>
      </c>
      <c r="H2153" s="1" t="s">
        <v>1268</v>
      </c>
      <c r="I2153" s="351" t="s">
        <v>96</v>
      </c>
      <c r="J2153" s="162">
        <v>1</v>
      </c>
      <c r="K2153" s="1">
        <v>15</v>
      </c>
      <c r="L2153" s="1" t="s">
        <v>24</v>
      </c>
      <c r="M2153" s="1" t="s">
        <v>623</v>
      </c>
      <c r="N2153" s="1" t="s">
        <v>2310</v>
      </c>
      <c r="O2153" s="1" t="s">
        <v>2311</v>
      </c>
      <c r="P2153" s="1" t="s">
        <v>69</v>
      </c>
      <c r="Q2153" s="1" t="s">
        <v>102</v>
      </c>
      <c r="R2153" s="24" t="s">
        <v>1846</v>
      </c>
      <c r="S2153" s="45">
        <v>99774</v>
      </c>
      <c r="V2153" s="165" t="str">
        <f>IFERROR(IF(U2153-T2153 &lt;= 0, "", U2153-T2153), "")</f>
        <v/>
      </c>
      <c r="W2153" s="162" t="s">
        <v>333</v>
      </c>
      <c r="X2153" s="1" t="s">
        <v>168</v>
      </c>
      <c r="Y2153" s="162" t="s">
        <v>2348</v>
      </c>
      <c r="Z2153" s="269">
        <v>254.54</v>
      </c>
      <c r="AA2153" s="169">
        <f>Tabela13[[#This Row],[VALOR/UN]]*Tabela13[[#This Row],[QUAN]]</f>
        <v>254.54</v>
      </c>
      <c r="AB2153" s="251" t="str">
        <f>IFERROR(Tabela13[[#This Row],[TOTAL]]/Tabela13[[#This Row],[Km Rodado]],"")</f>
        <v/>
      </c>
    </row>
    <row r="2154" spans="1:28">
      <c r="A2154" s="30">
        <v>2709</v>
      </c>
      <c r="B2154" s="30" t="s">
        <v>1374</v>
      </c>
      <c r="C2154" s="186" t="s">
        <v>1227</v>
      </c>
      <c r="D2154" s="53">
        <v>45733</v>
      </c>
      <c r="F2154" s="7" t="s">
        <v>514</v>
      </c>
      <c r="G2154" s="1" t="s">
        <v>58</v>
      </c>
      <c r="H2154" s="1" t="s">
        <v>1268</v>
      </c>
      <c r="I2154" s="351" t="s">
        <v>96</v>
      </c>
      <c r="J2154" s="162">
        <v>1</v>
      </c>
      <c r="K2154" s="1">
        <v>15</v>
      </c>
      <c r="L2154" s="1" t="s">
        <v>22</v>
      </c>
      <c r="M2154" s="1" t="s">
        <v>623</v>
      </c>
      <c r="N2154" s="1" t="s">
        <v>2310</v>
      </c>
      <c r="O2154" s="1" t="s">
        <v>2311</v>
      </c>
      <c r="P2154" s="1" t="s">
        <v>69</v>
      </c>
      <c r="Q2154" s="1" t="s">
        <v>102</v>
      </c>
      <c r="R2154" s="24" t="s">
        <v>2042</v>
      </c>
      <c r="S2154" s="45">
        <v>111193</v>
      </c>
      <c r="V2154" s="165" t="str">
        <f>IFERROR(IF(U2154-T2154 &lt;= 0, "", U2154-T2154), "")</f>
        <v/>
      </c>
      <c r="W2154" s="162" t="s">
        <v>333</v>
      </c>
      <c r="X2154" s="1" t="s">
        <v>168</v>
      </c>
      <c r="Y2154" s="162" t="s">
        <v>2348</v>
      </c>
      <c r="Z2154" s="269">
        <v>254.54</v>
      </c>
      <c r="AA2154" s="169">
        <f>Tabela13[[#This Row],[VALOR/UN]]*Tabela13[[#This Row],[QUAN]]</f>
        <v>254.54</v>
      </c>
      <c r="AB2154" s="251" t="str">
        <f>IFERROR(Tabela13[[#This Row],[TOTAL]]/Tabela13[[#This Row],[Km Rodado]],"")</f>
        <v/>
      </c>
    </row>
    <row r="2155" spans="1:28">
      <c r="A2155" s="30">
        <v>2715</v>
      </c>
      <c r="B2155" s="30" t="s">
        <v>1374</v>
      </c>
      <c r="C2155" s="186" t="s">
        <v>1227</v>
      </c>
      <c r="D2155" s="53">
        <v>45733</v>
      </c>
      <c r="F2155" s="7" t="s">
        <v>514</v>
      </c>
      <c r="G2155" s="1" t="s">
        <v>58</v>
      </c>
      <c r="H2155" s="1" t="s">
        <v>1268</v>
      </c>
      <c r="I2155" s="351" t="s">
        <v>96</v>
      </c>
      <c r="J2155" s="162">
        <v>1</v>
      </c>
      <c r="K2155" s="1">
        <v>15</v>
      </c>
      <c r="L2155" s="1" t="s">
        <v>22</v>
      </c>
      <c r="M2155" s="1" t="s">
        <v>623</v>
      </c>
      <c r="N2155" s="1" t="s">
        <v>2310</v>
      </c>
      <c r="O2155" s="1" t="s">
        <v>2311</v>
      </c>
      <c r="P2155" s="1" t="s">
        <v>69</v>
      </c>
      <c r="Q2155" s="1" t="s">
        <v>102</v>
      </c>
      <c r="R2155" s="24" t="s">
        <v>2042</v>
      </c>
      <c r="S2155" s="45">
        <v>111193</v>
      </c>
      <c r="V2155" s="165" t="str">
        <f>IFERROR(IF(U2155-T2155 &lt;= 0, "", U2155-T2155), "")</f>
        <v/>
      </c>
      <c r="W2155" s="162" t="s">
        <v>333</v>
      </c>
      <c r="X2155" s="1" t="s">
        <v>168</v>
      </c>
      <c r="Y2155" s="162" t="s">
        <v>2348</v>
      </c>
      <c r="Z2155" s="269">
        <v>254.54</v>
      </c>
      <c r="AA2155" s="169">
        <f>Tabela13[[#This Row],[VALOR/UN]]*Tabela13[[#This Row],[QUAN]]</f>
        <v>254.54</v>
      </c>
      <c r="AB2155" s="251" t="str">
        <f>IFERROR(Tabela13[[#This Row],[TOTAL]]/Tabela13[[#This Row],[Km Rodado]],"")</f>
        <v/>
      </c>
    </row>
    <row r="2156" spans="1:28" hidden="1">
      <c r="A2156" s="30">
        <v>2766</v>
      </c>
      <c r="B2156" s="30" t="s">
        <v>2069</v>
      </c>
      <c r="C2156" s="186" t="s">
        <v>1227</v>
      </c>
      <c r="D2156" s="53">
        <v>45733</v>
      </c>
      <c r="F2156" s="7" t="s">
        <v>514</v>
      </c>
      <c r="G2156" s="1" t="s">
        <v>58</v>
      </c>
      <c r="H2156" s="1" t="s">
        <v>1268</v>
      </c>
      <c r="I2156" s="351" t="s">
        <v>96</v>
      </c>
      <c r="J2156" s="162">
        <v>1</v>
      </c>
      <c r="K2156" s="1">
        <v>15</v>
      </c>
      <c r="L2156" s="1" t="s">
        <v>22</v>
      </c>
      <c r="M2156" s="1" t="s">
        <v>75</v>
      </c>
      <c r="N2156" s="1" t="s">
        <v>153</v>
      </c>
      <c r="O2156" s="1" t="s">
        <v>474</v>
      </c>
      <c r="P2156" s="1" t="s">
        <v>69</v>
      </c>
      <c r="Q2156" s="1" t="s">
        <v>77</v>
      </c>
      <c r="R2156" s="24" t="s">
        <v>468</v>
      </c>
      <c r="S2156" s="45">
        <v>129459</v>
      </c>
      <c r="V2156" s="165" t="str">
        <f>IFERROR(IF(U2156-T2156 &lt;= 0, "", U2156-T2156), "")</f>
        <v/>
      </c>
      <c r="W2156" s="162" t="s">
        <v>333</v>
      </c>
      <c r="X2156" s="1" t="s">
        <v>155</v>
      </c>
      <c r="Y2156" s="162">
        <v>3573</v>
      </c>
      <c r="Z2156" s="269">
        <v>282.39</v>
      </c>
      <c r="AA2156" s="169">
        <f>Tabela13[[#This Row],[VALOR/UN]]*Tabela13[[#This Row],[QUAN]]</f>
        <v>282.39</v>
      </c>
      <c r="AB2156" s="251" t="str">
        <f>IFERROR(Tabela13[[#This Row],[TOTAL]]/Tabela13[[#This Row],[Km Rodado]],"")</f>
        <v/>
      </c>
    </row>
    <row r="2157" spans="1:28" hidden="1">
      <c r="A2157" s="30">
        <v>2769</v>
      </c>
      <c r="B2157" s="30" t="s">
        <v>2069</v>
      </c>
      <c r="C2157" s="186" t="s">
        <v>1227</v>
      </c>
      <c r="D2157" s="53">
        <v>45733</v>
      </c>
      <c r="F2157" s="7" t="s">
        <v>514</v>
      </c>
      <c r="G2157" s="1" t="s">
        <v>58</v>
      </c>
      <c r="H2157" s="1" t="s">
        <v>1268</v>
      </c>
      <c r="I2157" s="351" t="s">
        <v>96</v>
      </c>
      <c r="J2157" s="162">
        <v>1</v>
      </c>
      <c r="K2157" s="1">
        <v>15</v>
      </c>
      <c r="L2157" s="1" t="s">
        <v>22</v>
      </c>
      <c r="M2157" s="1" t="s">
        <v>75</v>
      </c>
      <c r="N2157" s="1" t="s">
        <v>153</v>
      </c>
      <c r="O2157" s="1" t="s">
        <v>474</v>
      </c>
      <c r="P2157" s="1" t="s">
        <v>69</v>
      </c>
      <c r="Q2157" s="1" t="s">
        <v>77</v>
      </c>
      <c r="R2157" s="24" t="s">
        <v>468</v>
      </c>
      <c r="S2157" s="45">
        <v>129459</v>
      </c>
      <c r="V2157" s="165" t="str">
        <f>IFERROR(IF(U2157-T2157 &lt;= 0, "", U2157-T2157), "")</f>
        <v/>
      </c>
      <c r="W2157" s="162" t="s">
        <v>333</v>
      </c>
      <c r="X2157" s="1" t="s">
        <v>155</v>
      </c>
      <c r="Y2157" s="162">
        <v>3573</v>
      </c>
      <c r="Z2157" s="269">
        <v>282.39</v>
      </c>
      <c r="AA2157" s="169">
        <f>Tabela13[[#This Row],[VALOR/UN]]*Tabela13[[#This Row],[QUAN]]</f>
        <v>282.39</v>
      </c>
      <c r="AB2157" s="251" t="str">
        <f>IFERROR(Tabela13[[#This Row],[TOTAL]]/Tabela13[[#This Row],[Km Rodado]],"")</f>
        <v/>
      </c>
    </row>
    <row r="2158" spans="1:28" hidden="1">
      <c r="A2158" s="30">
        <v>2777</v>
      </c>
      <c r="B2158" s="30" t="s">
        <v>2069</v>
      </c>
      <c r="C2158" s="186" t="s">
        <v>1227</v>
      </c>
      <c r="D2158" s="53">
        <v>45733</v>
      </c>
      <c r="F2158" s="7" t="s">
        <v>514</v>
      </c>
      <c r="G2158" s="1" t="s">
        <v>58</v>
      </c>
      <c r="H2158" s="1" t="s">
        <v>1268</v>
      </c>
      <c r="I2158" s="351" t="s">
        <v>96</v>
      </c>
      <c r="J2158" s="162">
        <v>1</v>
      </c>
      <c r="K2158" s="1">
        <v>15</v>
      </c>
      <c r="L2158" s="1" t="s">
        <v>24</v>
      </c>
      <c r="M2158" s="1" t="s">
        <v>75</v>
      </c>
      <c r="N2158" s="1" t="s">
        <v>153</v>
      </c>
      <c r="O2158" s="1" t="s">
        <v>474</v>
      </c>
      <c r="P2158" s="1" t="s">
        <v>69</v>
      </c>
      <c r="Q2158" s="1" t="s">
        <v>77</v>
      </c>
      <c r="R2158" s="24" t="s">
        <v>468</v>
      </c>
      <c r="S2158" s="45">
        <v>129459</v>
      </c>
      <c r="V2158" s="165" t="str">
        <f>IFERROR(IF(U2158-T2158 &lt;= 0, "", U2158-T2158), "")</f>
        <v/>
      </c>
      <c r="W2158" s="162" t="s">
        <v>333</v>
      </c>
      <c r="X2158" s="1" t="s">
        <v>155</v>
      </c>
      <c r="Y2158" s="162">
        <v>3573</v>
      </c>
      <c r="Z2158" s="269">
        <v>282.39</v>
      </c>
      <c r="AA2158" s="169">
        <f>Tabela13[[#This Row],[VALOR/UN]]*Tabela13[[#This Row],[QUAN]]</f>
        <v>282.39</v>
      </c>
      <c r="AB2158" s="251" t="str">
        <f>IFERROR(Tabela13[[#This Row],[TOTAL]]/Tabela13[[#This Row],[Km Rodado]],"")</f>
        <v/>
      </c>
    </row>
    <row r="2159" spans="1:28" hidden="1">
      <c r="A2159" s="30">
        <v>2768</v>
      </c>
      <c r="B2159" s="30" t="s">
        <v>2069</v>
      </c>
      <c r="C2159" s="186" t="s">
        <v>1227</v>
      </c>
      <c r="D2159" s="53">
        <v>45733</v>
      </c>
      <c r="F2159" s="7" t="s">
        <v>514</v>
      </c>
      <c r="G2159" s="1" t="s">
        <v>58</v>
      </c>
      <c r="H2159" s="1" t="s">
        <v>1268</v>
      </c>
      <c r="I2159" s="351" t="s">
        <v>96</v>
      </c>
      <c r="J2159" s="162">
        <v>1</v>
      </c>
      <c r="K2159" s="1">
        <v>15</v>
      </c>
      <c r="L2159" s="1" t="s">
        <v>24</v>
      </c>
      <c r="M2159" s="1" t="s">
        <v>75</v>
      </c>
      <c r="N2159" s="1" t="s">
        <v>153</v>
      </c>
      <c r="O2159" s="1" t="s">
        <v>474</v>
      </c>
      <c r="P2159" s="1" t="s">
        <v>69</v>
      </c>
      <c r="Q2159" s="1" t="s">
        <v>77</v>
      </c>
      <c r="R2159" s="24" t="s">
        <v>468</v>
      </c>
      <c r="S2159" s="45">
        <v>129459</v>
      </c>
      <c r="V2159" s="165" t="str">
        <f>IFERROR(IF(U2159-T2159 &lt;= 0, "", U2159-T2159), "")</f>
        <v/>
      </c>
      <c r="W2159" s="162" t="s">
        <v>333</v>
      </c>
      <c r="X2159" s="1" t="s">
        <v>155</v>
      </c>
      <c r="Y2159" s="162">
        <v>3573</v>
      </c>
      <c r="Z2159" s="269">
        <v>282.39</v>
      </c>
      <c r="AA2159" s="169">
        <f>Tabela13[[#This Row],[VALOR/UN]]*Tabela13[[#This Row],[QUAN]]</f>
        <v>282.39</v>
      </c>
      <c r="AB2159" s="251" t="str">
        <f>IFERROR(Tabela13[[#This Row],[TOTAL]]/Tabela13[[#This Row],[Km Rodado]],"")</f>
        <v/>
      </c>
    </row>
    <row r="2160" spans="1:28" hidden="1">
      <c r="A2160" s="30">
        <v>2799</v>
      </c>
      <c r="B2160" s="30"/>
      <c r="C2160" s="186" t="s">
        <v>1227</v>
      </c>
      <c r="D2160" s="53">
        <v>45737</v>
      </c>
      <c r="F2160" s="7" t="s">
        <v>514</v>
      </c>
      <c r="G2160" s="1" t="s">
        <v>58</v>
      </c>
      <c r="H2160" s="1" t="s">
        <v>12</v>
      </c>
      <c r="I2160" s="351" t="s">
        <v>74</v>
      </c>
      <c r="J2160" s="162">
        <v>1</v>
      </c>
      <c r="K2160" s="1" t="s">
        <v>39</v>
      </c>
      <c r="L2160" s="1" t="s">
        <v>22</v>
      </c>
      <c r="M2160" s="1" t="s">
        <v>595</v>
      </c>
      <c r="N2160" s="1" t="s">
        <v>153</v>
      </c>
      <c r="O2160" s="1" t="s">
        <v>986</v>
      </c>
      <c r="P2160" s="1" t="s">
        <v>69</v>
      </c>
      <c r="Q2160" s="1" t="s">
        <v>597</v>
      </c>
      <c r="R2160" s="24" t="s">
        <v>689</v>
      </c>
      <c r="S2160" s="45">
        <v>220214</v>
      </c>
      <c r="V2160" s="165" t="str">
        <f>IFERROR(IF(U2160-T2160 &lt;= 0, "", U2160-T2160), "")</f>
        <v/>
      </c>
      <c r="W2160" s="162" t="s">
        <v>333</v>
      </c>
      <c r="X2160" s="1" t="s">
        <v>155</v>
      </c>
      <c r="Y2160" s="306" t="s">
        <v>2364</v>
      </c>
      <c r="Z2160" s="269">
        <v>1622.9</v>
      </c>
      <c r="AA2160" s="169">
        <f>Tabela13[[#This Row],[VALOR/UN]]*Tabela13[[#This Row],[QUAN]]</f>
        <v>1622.9</v>
      </c>
      <c r="AB2160" s="251" t="str">
        <f>IFERROR(Tabela13[[#This Row],[TOTAL]]/Tabela13[[#This Row],[Km Rodado]],"")</f>
        <v/>
      </c>
    </row>
    <row r="2161" spans="1:28" hidden="1">
      <c r="A2161" s="30">
        <v>2798</v>
      </c>
      <c r="B2161" s="30"/>
      <c r="C2161" s="186" t="s">
        <v>1227</v>
      </c>
      <c r="D2161" s="53">
        <v>45737</v>
      </c>
      <c r="F2161" s="7" t="s">
        <v>514</v>
      </c>
      <c r="G2161" s="1" t="s">
        <v>58</v>
      </c>
      <c r="H2161" s="1" t="s">
        <v>12</v>
      </c>
      <c r="I2161" s="351" t="s">
        <v>74</v>
      </c>
      <c r="J2161" s="162">
        <v>1</v>
      </c>
      <c r="K2161" s="1" t="s">
        <v>39</v>
      </c>
      <c r="L2161" s="1" t="s">
        <v>22</v>
      </c>
      <c r="M2161" s="1" t="s">
        <v>595</v>
      </c>
      <c r="N2161" s="1" t="s">
        <v>153</v>
      </c>
      <c r="O2161" s="1" t="s">
        <v>986</v>
      </c>
      <c r="P2161" s="1" t="s">
        <v>69</v>
      </c>
      <c r="Q2161" s="1" t="s">
        <v>597</v>
      </c>
      <c r="R2161" s="24" t="s">
        <v>689</v>
      </c>
      <c r="S2161" s="45">
        <v>220214</v>
      </c>
      <c r="V2161" s="165" t="str">
        <f>IFERROR(IF(U2161-T2161 &lt;= 0, "", U2161-T2161), "")</f>
        <v/>
      </c>
      <c r="W2161" s="162" t="s">
        <v>333</v>
      </c>
      <c r="X2161" s="1" t="s">
        <v>155</v>
      </c>
      <c r="Y2161" s="306" t="s">
        <v>2364</v>
      </c>
      <c r="Z2161" s="269">
        <v>1622.9</v>
      </c>
      <c r="AA2161" s="169">
        <f>Tabela13[[#This Row],[VALOR/UN]]*Tabela13[[#This Row],[QUAN]]</f>
        <v>1622.9</v>
      </c>
      <c r="AB2161" s="251" t="str">
        <f>IFERROR(Tabela13[[#This Row],[TOTAL]]/Tabela13[[#This Row],[Km Rodado]],"")</f>
        <v/>
      </c>
    </row>
    <row r="2162" spans="1:28" hidden="1">
      <c r="A2162" s="30" t="s">
        <v>2365</v>
      </c>
      <c r="B2162" s="30"/>
      <c r="C2162" s="30" t="s">
        <v>1227</v>
      </c>
      <c r="D2162" s="53">
        <v>45737</v>
      </c>
      <c r="F2162" s="7" t="s">
        <v>514</v>
      </c>
      <c r="G2162" s="1" t="s">
        <v>58</v>
      </c>
      <c r="H2162" s="1" t="s">
        <v>12</v>
      </c>
      <c r="I2162" s="351" t="s">
        <v>165</v>
      </c>
      <c r="J2162" s="162">
        <v>1</v>
      </c>
      <c r="K2162" s="1" t="s">
        <v>39</v>
      </c>
      <c r="L2162" s="1" t="s">
        <v>656</v>
      </c>
      <c r="M2162" s="1" t="s">
        <v>595</v>
      </c>
      <c r="N2162" s="1" t="s">
        <v>684</v>
      </c>
      <c r="O2162" s="1" t="s">
        <v>1213</v>
      </c>
      <c r="P2162" s="1" t="s">
        <v>62</v>
      </c>
      <c r="Q2162" s="1" t="s">
        <v>1241</v>
      </c>
      <c r="R2162" s="24" t="s">
        <v>2328</v>
      </c>
      <c r="S2162" s="45">
        <v>133619</v>
      </c>
      <c r="V2162" s="165" t="str">
        <f>IFERROR(IF(U2162-T2162 &lt;= 0, "", U2162-T2162), "")</f>
        <v/>
      </c>
      <c r="W2162" s="162" t="s">
        <v>333</v>
      </c>
      <c r="X2162" s="1" t="s">
        <v>2279</v>
      </c>
      <c r="Y2162" s="1">
        <v>8231</v>
      </c>
      <c r="Z2162" s="269">
        <v>480</v>
      </c>
      <c r="AA2162" s="169">
        <f>Tabela13[[#This Row],[VALOR/UN]]*Tabela13[[#This Row],[QUAN]]</f>
        <v>480</v>
      </c>
      <c r="AB2162" s="251" t="str">
        <f>IFERROR(Tabela13[[#This Row],[TOTAL]]/Tabela13[[#This Row],[Km Rodado]],"")</f>
        <v/>
      </c>
    </row>
    <row r="2163" spans="1:28" hidden="1">
      <c r="A2163" s="30">
        <v>2804</v>
      </c>
      <c r="B2163" s="30"/>
      <c r="C2163" s="186" t="s">
        <v>1227</v>
      </c>
      <c r="D2163" s="53">
        <v>45737</v>
      </c>
      <c r="F2163" s="7" t="s">
        <v>514</v>
      </c>
      <c r="G2163" s="1" t="s">
        <v>58</v>
      </c>
      <c r="H2163" s="1" t="s">
        <v>14</v>
      </c>
      <c r="I2163" s="351" t="s">
        <v>1317</v>
      </c>
      <c r="J2163" s="162">
        <v>1</v>
      </c>
      <c r="K2163" s="1">
        <v>16</v>
      </c>
      <c r="L2163" s="1" t="s">
        <v>22</v>
      </c>
      <c r="M2163" s="1" t="s">
        <v>60</v>
      </c>
      <c r="N2163" s="1" t="s">
        <v>170</v>
      </c>
      <c r="O2163" s="1" t="s">
        <v>170</v>
      </c>
      <c r="P2163" s="1" t="s">
        <v>69</v>
      </c>
      <c r="Q2163" s="1" t="s">
        <v>1008</v>
      </c>
      <c r="R2163" s="24" t="s">
        <v>405</v>
      </c>
      <c r="S2163" s="45">
        <v>112493</v>
      </c>
      <c r="V2163" s="165" t="str">
        <f>IFERROR(IF(U2163-T2163 &lt;= 0, "", U2163-T2163), "")</f>
        <v/>
      </c>
      <c r="W2163" s="162" t="s">
        <v>333</v>
      </c>
      <c r="X2163" s="1" t="s">
        <v>168</v>
      </c>
      <c r="Y2163" s="1">
        <v>19803</v>
      </c>
      <c r="Z2163" s="269">
        <v>455.96</v>
      </c>
      <c r="AA2163" s="169">
        <f>Tabela13[[#This Row],[VALOR/UN]]*Tabela13[[#This Row],[QUAN]]</f>
        <v>455.96</v>
      </c>
      <c r="AB2163" s="251" t="str">
        <f>IFERROR(Tabela13[[#This Row],[TOTAL]]/Tabela13[[#This Row],[Km Rodado]],"")</f>
        <v/>
      </c>
    </row>
    <row r="2164" spans="1:28" hidden="1">
      <c r="A2164" s="30">
        <v>2803</v>
      </c>
      <c r="B2164" s="30"/>
      <c r="C2164" s="30" t="s">
        <v>1227</v>
      </c>
      <c r="D2164" s="53">
        <v>45737</v>
      </c>
      <c r="F2164" s="7" t="s">
        <v>514</v>
      </c>
      <c r="G2164" s="1" t="s">
        <v>58</v>
      </c>
      <c r="H2164" s="1" t="s">
        <v>14</v>
      </c>
      <c r="I2164" s="351" t="s">
        <v>1317</v>
      </c>
      <c r="J2164" s="162">
        <v>1</v>
      </c>
      <c r="K2164" s="1">
        <v>16</v>
      </c>
      <c r="L2164" s="1" t="s">
        <v>22</v>
      </c>
      <c r="M2164" s="1" t="s">
        <v>60</v>
      </c>
      <c r="N2164" s="1" t="s">
        <v>170</v>
      </c>
      <c r="O2164" s="1" t="s">
        <v>170</v>
      </c>
      <c r="P2164" s="1" t="s">
        <v>69</v>
      </c>
      <c r="Q2164" s="1" t="s">
        <v>1008</v>
      </c>
      <c r="R2164" s="24" t="s">
        <v>2366</v>
      </c>
      <c r="S2164" s="45">
        <v>112493</v>
      </c>
      <c r="V2164" s="165" t="str">
        <f>IFERROR(IF(U2164-T2164 &lt;= 0, "", U2164-T2164), "")</f>
        <v/>
      </c>
      <c r="W2164" s="162" t="s">
        <v>333</v>
      </c>
      <c r="X2164" s="1" t="s">
        <v>168</v>
      </c>
      <c r="Y2164" s="1">
        <v>19803</v>
      </c>
      <c r="Z2164" s="269">
        <v>455.96</v>
      </c>
      <c r="AA2164" s="169">
        <f>Tabela13[[#This Row],[VALOR/UN]]*Tabela13[[#This Row],[QUAN]]</f>
        <v>455.96</v>
      </c>
      <c r="AB2164" s="251" t="str">
        <f>IFERROR(Tabela13[[#This Row],[TOTAL]]/Tabela13[[#This Row],[Km Rodado]],"")</f>
        <v/>
      </c>
    </row>
    <row r="2165" spans="1:28" hidden="1">
      <c r="A2165" s="30" t="s">
        <v>2367</v>
      </c>
      <c r="B2165" s="30"/>
      <c r="C2165" s="30" t="s">
        <v>1227</v>
      </c>
      <c r="D2165" s="53">
        <v>45737</v>
      </c>
      <c r="F2165" s="7" t="s">
        <v>514</v>
      </c>
      <c r="G2165" s="1" t="s">
        <v>58</v>
      </c>
      <c r="H2165" s="1" t="s">
        <v>12</v>
      </c>
      <c r="I2165" s="351" t="s">
        <v>165</v>
      </c>
      <c r="J2165" s="162">
        <v>1</v>
      </c>
      <c r="K2165" s="1">
        <v>16</v>
      </c>
      <c r="L2165" s="1" t="s">
        <v>22</v>
      </c>
      <c r="M2165" s="1" t="s">
        <v>60</v>
      </c>
      <c r="N2165" s="1" t="s">
        <v>170</v>
      </c>
      <c r="O2165" s="1" t="s">
        <v>170</v>
      </c>
      <c r="P2165" s="1" t="s">
        <v>69</v>
      </c>
      <c r="Q2165" s="1" t="s">
        <v>1008</v>
      </c>
      <c r="R2165" s="24" t="s">
        <v>614</v>
      </c>
      <c r="S2165" s="45">
        <v>99294</v>
      </c>
      <c r="V2165" s="165" t="str">
        <f>IFERROR(IF(U2165-T2165 &lt;= 0, "", U2165-T2165), "")</f>
        <v/>
      </c>
      <c r="W2165" s="162" t="s">
        <v>333</v>
      </c>
      <c r="X2165" s="1" t="s">
        <v>168</v>
      </c>
      <c r="Y2165" s="1">
        <v>19803</v>
      </c>
      <c r="Z2165" s="269">
        <v>455.96</v>
      </c>
      <c r="AA2165" s="169">
        <f>Tabela13[[#This Row],[VALOR/UN]]*Tabela13[[#This Row],[QUAN]]</f>
        <v>455.96</v>
      </c>
      <c r="AB2165" s="251" t="str">
        <f>IFERROR(Tabela13[[#This Row],[TOTAL]]/Tabela13[[#This Row],[Km Rodado]],"")</f>
        <v/>
      </c>
    </row>
    <row r="2166" spans="1:28" hidden="1">
      <c r="A2166" s="30" t="s">
        <v>2368</v>
      </c>
      <c r="B2166" s="30"/>
      <c r="C2166" s="30" t="s">
        <v>1227</v>
      </c>
      <c r="D2166" s="53">
        <v>45737</v>
      </c>
      <c r="F2166" s="7" t="s">
        <v>514</v>
      </c>
      <c r="G2166" s="1" t="s">
        <v>58</v>
      </c>
      <c r="H2166" s="1" t="s">
        <v>12</v>
      </c>
      <c r="I2166" s="351" t="s">
        <v>165</v>
      </c>
      <c r="J2166" s="162">
        <v>1</v>
      </c>
      <c r="K2166" s="1">
        <v>16</v>
      </c>
      <c r="L2166" s="1" t="s">
        <v>22</v>
      </c>
      <c r="M2166" s="1" t="s">
        <v>60</v>
      </c>
      <c r="N2166" s="1" t="s">
        <v>170</v>
      </c>
      <c r="O2166" s="1" t="s">
        <v>170</v>
      </c>
      <c r="P2166" s="1" t="s">
        <v>69</v>
      </c>
      <c r="Q2166" s="1" t="s">
        <v>1008</v>
      </c>
      <c r="R2166" s="24" t="s">
        <v>614</v>
      </c>
      <c r="S2166" s="45">
        <v>99294</v>
      </c>
      <c r="V2166" s="165" t="str">
        <f>IFERROR(IF(U2166-T2166 &lt;= 0, "", U2166-T2166), "")</f>
        <v/>
      </c>
      <c r="W2166" s="162" t="s">
        <v>333</v>
      </c>
      <c r="X2166" s="1" t="s">
        <v>168</v>
      </c>
      <c r="Y2166" s="1">
        <v>19803</v>
      </c>
      <c r="Z2166" s="269">
        <v>455.96</v>
      </c>
      <c r="AA2166" s="169">
        <f>Tabela13[[#This Row],[VALOR/UN]]*Tabela13[[#This Row],[QUAN]]</f>
        <v>455.96</v>
      </c>
      <c r="AB2166" s="251" t="str">
        <f>IFERROR(Tabela13[[#This Row],[TOTAL]]/Tabela13[[#This Row],[Km Rodado]],"")</f>
        <v/>
      </c>
    </row>
    <row r="2167" spans="1:28" hidden="1">
      <c r="A2167" s="30" t="s">
        <v>2369</v>
      </c>
      <c r="B2167" s="30"/>
      <c r="C2167" s="30" t="s">
        <v>1227</v>
      </c>
      <c r="D2167" s="53">
        <v>45737</v>
      </c>
      <c r="F2167" s="7" t="s">
        <v>514</v>
      </c>
      <c r="G2167" s="1" t="s">
        <v>58</v>
      </c>
      <c r="H2167" s="1" t="s">
        <v>12</v>
      </c>
      <c r="I2167" s="351" t="s">
        <v>165</v>
      </c>
      <c r="J2167" s="162">
        <v>1</v>
      </c>
      <c r="K2167" s="1">
        <v>16</v>
      </c>
      <c r="L2167" s="1" t="s">
        <v>24</v>
      </c>
      <c r="M2167" s="1" t="s">
        <v>60</v>
      </c>
      <c r="N2167" s="1" t="s">
        <v>170</v>
      </c>
      <c r="O2167" s="1" t="s">
        <v>170</v>
      </c>
      <c r="P2167" s="1" t="s">
        <v>69</v>
      </c>
      <c r="Q2167" s="1" t="s">
        <v>1008</v>
      </c>
      <c r="R2167" s="24" t="s">
        <v>614</v>
      </c>
      <c r="S2167" s="45">
        <v>99294</v>
      </c>
      <c r="V2167" s="165" t="str">
        <f>IFERROR(IF(U2167-T2167 &lt;= 0, "", U2167-T2167), "")</f>
        <v/>
      </c>
      <c r="W2167" s="162" t="s">
        <v>333</v>
      </c>
      <c r="X2167" s="1" t="s">
        <v>168</v>
      </c>
      <c r="Y2167" s="1">
        <v>19803</v>
      </c>
      <c r="Z2167" s="269">
        <v>455.96</v>
      </c>
      <c r="AA2167" s="169">
        <f>Tabela13[[#This Row],[VALOR/UN]]*Tabela13[[#This Row],[QUAN]]</f>
        <v>455.96</v>
      </c>
      <c r="AB2167" s="251" t="str">
        <f>IFERROR(Tabela13[[#This Row],[TOTAL]]/Tabela13[[#This Row],[Km Rodado]],"")</f>
        <v/>
      </c>
    </row>
    <row r="2168" spans="1:28" hidden="1">
      <c r="A2168" s="30" t="s">
        <v>2370</v>
      </c>
      <c r="B2168" s="30"/>
      <c r="C2168" s="30" t="s">
        <v>1227</v>
      </c>
      <c r="D2168" s="53">
        <v>45737</v>
      </c>
      <c r="F2168" s="7" t="s">
        <v>514</v>
      </c>
      <c r="G2168" s="1" t="s">
        <v>58</v>
      </c>
      <c r="H2168" s="1" t="s">
        <v>12</v>
      </c>
      <c r="I2168" s="351" t="s">
        <v>165</v>
      </c>
      <c r="J2168" s="162">
        <v>1</v>
      </c>
      <c r="K2168" s="1">
        <v>16</v>
      </c>
      <c r="L2168" s="1" t="s">
        <v>24</v>
      </c>
      <c r="M2168" s="1" t="s">
        <v>60</v>
      </c>
      <c r="N2168" s="1" t="s">
        <v>170</v>
      </c>
      <c r="O2168" s="1" t="s">
        <v>170</v>
      </c>
      <c r="P2168" s="1" t="s">
        <v>69</v>
      </c>
      <c r="Q2168" s="1" t="s">
        <v>1008</v>
      </c>
      <c r="R2168" s="24" t="s">
        <v>614</v>
      </c>
      <c r="S2168" s="45">
        <v>99294</v>
      </c>
      <c r="V2168" s="165" t="str">
        <f>IFERROR(IF(U2168-T2168 &lt;= 0, "", U2168-T2168), "")</f>
        <v/>
      </c>
      <c r="W2168" s="162" t="s">
        <v>333</v>
      </c>
      <c r="X2168" s="1" t="s">
        <v>168</v>
      </c>
      <c r="Y2168" s="1">
        <v>19803</v>
      </c>
      <c r="Z2168" s="269">
        <v>455.96</v>
      </c>
      <c r="AA2168" s="169">
        <f>Tabela13[[#This Row],[VALOR/UN]]*Tabela13[[#This Row],[QUAN]]</f>
        <v>455.96</v>
      </c>
      <c r="AB2168" s="251" t="str">
        <f>IFERROR(Tabela13[[#This Row],[TOTAL]]/Tabela13[[#This Row],[Km Rodado]],"")</f>
        <v/>
      </c>
    </row>
    <row r="2169" spans="1:28" hidden="1">
      <c r="A2169" s="30" t="s">
        <v>2371</v>
      </c>
      <c r="B2169" s="30"/>
      <c r="C2169" s="30" t="s">
        <v>1227</v>
      </c>
      <c r="D2169" s="53">
        <v>45737</v>
      </c>
      <c r="F2169" s="7" t="s">
        <v>514</v>
      </c>
      <c r="G2169" s="1" t="s">
        <v>58</v>
      </c>
      <c r="H2169" s="1" t="s">
        <v>12</v>
      </c>
      <c r="I2169" s="351" t="s">
        <v>74</v>
      </c>
      <c r="J2169" s="162">
        <v>1</v>
      </c>
      <c r="K2169" s="1">
        <v>16</v>
      </c>
      <c r="L2169" s="1" t="s">
        <v>22</v>
      </c>
      <c r="M2169" s="1" t="s">
        <v>60</v>
      </c>
      <c r="N2169" s="1" t="s">
        <v>170</v>
      </c>
      <c r="O2169" s="1" t="s">
        <v>170</v>
      </c>
      <c r="P2169" s="1" t="s">
        <v>69</v>
      </c>
      <c r="Q2169" s="1" t="s">
        <v>1008</v>
      </c>
      <c r="R2169" s="24" t="s">
        <v>289</v>
      </c>
      <c r="S2169" s="45">
        <v>84011</v>
      </c>
      <c r="V2169" s="165" t="str">
        <f>IFERROR(IF(U2169-T2169 &lt;= 0, "", U2169-T2169), "")</f>
        <v/>
      </c>
      <c r="W2169" s="162" t="s">
        <v>333</v>
      </c>
      <c r="X2169" s="1" t="s">
        <v>168</v>
      </c>
      <c r="Y2169" s="1">
        <v>19803</v>
      </c>
      <c r="Z2169" s="269">
        <v>455.96</v>
      </c>
      <c r="AA2169" s="169">
        <f>Tabela13[[#This Row],[VALOR/UN]]*Tabela13[[#This Row],[QUAN]]</f>
        <v>455.96</v>
      </c>
      <c r="AB2169" s="251" t="str">
        <f>IFERROR(Tabela13[[#This Row],[TOTAL]]/Tabela13[[#This Row],[Km Rodado]],"")</f>
        <v/>
      </c>
    </row>
    <row r="2170" spans="1:28" hidden="1">
      <c r="A2170" s="30">
        <v>2797</v>
      </c>
      <c r="B2170" s="30"/>
      <c r="C2170" s="30" t="s">
        <v>1227</v>
      </c>
      <c r="D2170" s="53">
        <v>45737</v>
      </c>
      <c r="F2170" s="7" t="s">
        <v>514</v>
      </c>
      <c r="G2170" s="1" t="s">
        <v>58</v>
      </c>
      <c r="H2170" s="1" t="s">
        <v>12</v>
      </c>
      <c r="I2170" s="351" t="s">
        <v>74</v>
      </c>
      <c r="J2170" s="162">
        <v>1</v>
      </c>
      <c r="K2170" s="1">
        <v>16</v>
      </c>
      <c r="L2170" s="1" t="s">
        <v>22</v>
      </c>
      <c r="M2170" s="1" t="s">
        <v>60</v>
      </c>
      <c r="N2170" s="1" t="s">
        <v>170</v>
      </c>
      <c r="O2170" s="1" t="s">
        <v>170</v>
      </c>
      <c r="P2170" s="1" t="s">
        <v>69</v>
      </c>
      <c r="Q2170" s="1" t="s">
        <v>1008</v>
      </c>
      <c r="R2170" s="24" t="s">
        <v>289</v>
      </c>
      <c r="S2170" s="45">
        <v>84011</v>
      </c>
      <c r="V2170" s="165" t="str">
        <f>IFERROR(IF(U2170-T2170 &lt;= 0, "", U2170-T2170), "")</f>
        <v/>
      </c>
      <c r="W2170" s="162" t="s">
        <v>333</v>
      </c>
      <c r="X2170" s="1" t="s">
        <v>168</v>
      </c>
      <c r="Y2170" s="1">
        <v>19803</v>
      </c>
      <c r="Z2170" s="269">
        <v>455.96</v>
      </c>
      <c r="AA2170" s="169">
        <f>Tabela13[[#This Row],[VALOR/UN]]*Tabela13[[#This Row],[QUAN]]</f>
        <v>455.96</v>
      </c>
      <c r="AB2170" s="251" t="str">
        <f>IFERROR(Tabela13[[#This Row],[TOTAL]]/Tabela13[[#This Row],[Km Rodado]],"")</f>
        <v/>
      </c>
    </row>
    <row r="2171" spans="1:28" hidden="1">
      <c r="A2171" s="30">
        <v>2790</v>
      </c>
      <c r="B2171" s="30"/>
      <c r="C2171" s="30" t="s">
        <v>1227</v>
      </c>
      <c r="D2171" s="53">
        <v>45737</v>
      </c>
      <c r="F2171" s="7" t="s">
        <v>514</v>
      </c>
      <c r="G2171" s="1" t="s">
        <v>58</v>
      </c>
      <c r="H2171" s="1" t="s">
        <v>12</v>
      </c>
      <c r="I2171" s="351" t="s">
        <v>99</v>
      </c>
      <c r="J2171" s="162">
        <v>1</v>
      </c>
      <c r="K2171" s="1">
        <v>16</v>
      </c>
      <c r="L2171" s="1" t="s">
        <v>22</v>
      </c>
      <c r="M2171" s="1" t="s">
        <v>60</v>
      </c>
      <c r="N2171" s="1" t="s">
        <v>170</v>
      </c>
      <c r="O2171" s="1" t="s">
        <v>170</v>
      </c>
      <c r="P2171" s="1" t="s">
        <v>69</v>
      </c>
      <c r="Q2171" s="1" t="s">
        <v>1008</v>
      </c>
      <c r="R2171" s="24" t="s">
        <v>1064</v>
      </c>
      <c r="S2171" s="45">
        <v>98887</v>
      </c>
      <c r="V2171" s="165" t="str">
        <f>IFERROR(IF(U2171-T2171 &lt;= 0, "", U2171-T2171), "")</f>
        <v/>
      </c>
      <c r="W2171" s="162" t="s">
        <v>333</v>
      </c>
      <c r="X2171" s="1" t="s">
        <v>168</v>
      </c>
      <c r="Y2171" s="347">
        <v>19803</v>
      </c>
      <c r="Z2171" s="269">
        <v>455.96</v>
      </c>
      <c r="AA2171" s="169">
        <f>Tabela13[[#This Row],[VALOR/UN]]*Tabela13[[#This Row],[QUAN]]</f>
        <v>455.96</v>
      </c>
      <c r="AB2171" s="251" t="str">
        <f>IFERROR(Tabela13[[#This Row],[TOTAL]]/Tabela13[[#This Row],[Km Rodado]],"")</f>
        <v/>
      </c>
    </row>
    <row r="2172" spans="1:28" hidden="1">
      <c r="A2172" s="30">
        <v>2791</v>
      </c>
      <c r="B2172" s="30"/>
      <c r="C2172" s="30" t="s">
        <v>1227</v>
      </c>
      <c r="D2172" s="53">
        <v>45737</v>
      </c>
      <c r="F2172" s="7" t="s">
        <v>514</v>
      </c>
      <c r="G2172" s="1" t="s">
        <v>58</v>
      </c>
      <c r="H2172" s="1" t="s">
        <v>12</v>
      </c>
      <c r="I2172" s="351" t="s">
        <v>99</v>
      </c>
      <c r="J2172" s="162">
        <v>1</v>
      </c>
      <c r="K2172" s="1">
        <v>16</v>
      </c>
      <c r="L2172" s="1" t="s">
        <v>22</v>
      </c>
      <c r="M2172" s="1" t="s">
        <v>60</v>
      </c>
      <c r="N2172" s="1" t="s">
        <v>170</v>
      </c>
      <c r="O2172" s="1" t="s">
        <v>170</v>
      </c>
      <c r="P2172" s="1" t="s">
        <v>69</v>
      </c>
      <c r="Q2172" s="1" t="s">
        <v>1008</v>
      </c>
      <c r="R2172" s="24" t="s">
        <v>1064</v>
      </c>
      <c r="S2172" s="45">
        <v>98887</v>
      </c>
      <c r="V2172" s="165" t="str">
        <f>IFERROR(IF(U2172-T2172 &lt;= 0, "", U2172-T2172), "")</f>
        <v/>
      </c>
      <c r="W2172" s="162" t="s">
        <v>333</v>
      </c>
      <c r="X2172" s="1" t="s">
        <v>168</v>
      </c>
      <c r="Y2172" s="347">
        <v>19803</v>
      </c>
      <c r="Z2172" s="269">
        <v>455.96</v>
      </c>
      <c r="AA2172" s="169">
        <f>Tabela13[[#This Row],[VALOR/UN]]*Tabela13[[#This Row],[QUAN]]</f>
        <v>455.96</v>
      </c>
      <c r="AB2172" s="251" t="str">
        <f>IFERROR(Tabela13[[#This Row],[TOTAL]]/Tabela13[[#This Row],[Km Rodado]],"")</f>
        <v/>
      </c>
    </row>
    <row r="2173" spans="1:28" hidden="1">
      <c r="A2173" s="30" t="s">
        <v>2372</v>
      </c>
      <c r="B2173" s="30"/>
      <c r="C2173" s="186" t="s">
        <v>1227</v>
      </c>
      <c r="D2173" s="53">
        <v>45737</v>
      </c>
      <c r="F2173" s="7" t="s">
        <v>514</v>
      </c>
      <c r="G2173" s="1" t="s">
        <v>58</v>
      </c>
      <c r="H2173" s="1" t="s">
        <v>1268</v>
      </c>
      <c r="I2173" s="351" t="s">
        <v>80</v>
      </c>
      <c r="J2173" s="162">
        <v>1</v>
      </c>
      <c r="K2173" s="1">
        <v>16</v>
      </c>
      <c r="L2173" s="1" t="s">
        <v>22</v>
      </c>
      <c r="M2173" s="1" t="s">
        <v>60</v>
      </c>
      <c r="N2173" s="1" t="s">
        <v>170</v>
      </c>
      <c r="O2173" s="1" t="s">
        <v>170</v>
      </c>
      <c r="P2173" s="1" t="s">
        <v>69</v>
      </c>
      <c r="Q2173" s="1" t="s">
        <v>1008</v>
      </c>
      <c r="R2173" s="24" t="s">
        <v>1636</v>
      </c>
      <c r="S2173" s="45">
        <v>51484</v>
      </c>
      <c r="V2173" s="165" t="str">
        <f>IFERROR(IF(U2173-T2173 &lt;= 0, "", U2173-T2173), "")</f>
        <v/>
      </c>
      <c r="W2173" s="162" t="s">
        <v>333</v>
      </c>
      <c r="X2173" s="1" t="s">
        <v>168</v>
      </c>
      <c r="Y2173" s="1">
        <v>19803</v>
      </c>
      <c r="Z2173" s="269">
        <v>455.96</v>
      </c>
      <c r="AA2173" s="169">
        <f>Tabela13[[#This Row],[VALOR/UN]]*Tabela13[[#This Row],[QUAN]]</f>
        <v>455.96</v>
      </c>
      <c r="AB2173" s="251" t="str">
        <f>IFERROR(Tabela13[[#This Row],[TOTAL]]/Tabela13[[#This Row],[Km Rodado]],"")</f>
        <v/>
      </c>
    </row>
    <row r="2174" spans="1:28" hidden="1">
      <c r="A2174" s="30" t="s">
        <v>2373</v>
      </c>
      <c r="B2174" s="30"/>
      <c r="C2174" s="186" t="s">
        <v>1227</v>
      </c>
      <c r="D2174" s="53">
        <v>45737</v>
      </c>
      <c r="F2174" s="7" t="s">
        <v>514</v>
      </c>
      <c r="G2174" s="1" t="s">
        <v>58</v>
      </c>
      <c r="H2174" s="1" t="s">
        <v>1268</v>
      </c>
      <c r="I2174" s="351" t="s">
        <v>80</v>
      </c>
      <c r="J2174" s="162">
        <v>1</v>
      </c>
      <c r="K2174" s="1">
        <v>16</v>
      </c>
      <c r="L2174" s="1" t="s">
        <v>22</v>
      </c>
      <c r="M2174" s="1" t="s">
        <v>60</v>
      </c>
      <c r="N2174" s="1" t="s">
        <v>170</v>
      </c>
      <c r="O2174" s="1" t="s">
        <v>170</v>
      </c>
      <c r="P2174" s="1" t="s">
        <v>69</v>
      </c>
      <c r="Q2174" s="1" t="s">
        <v>1008</v>
      </c>
      <c r="R2174" s="24" t="s">
        <v>1636</v>
      </c>
      <c r="S2174" s="45">
        <v>51484</v>
      </c>
      <c r="V2174" s="165" t="str">
        <f>IFERROR(IF(U2174-T2174 &lt;= 0, "", U2174-T2174), "")</f>
        <v/>
      </c>
      <c r="W2174" s="162" t="s">
        <v>333</v>
      </c>
      <c r="X2174" s="1" t="s">
        <v>168</v>
      </c>
      <c r="Y2174" s="1">
        <v>19803</v>
      </c>
      <c r="Z2174" s="269">
        <v>455.96</v>
      </c>
      <c r="AA2174" s="169">
        <f>Tabela13[[#This Row],[VALOR/UN]]*Tabela13[[#This Row],[QUAN]]</f>
        <v>455.96</v>
      </c>
      <c r="AB2174" s="251" t="str">
        <f>IFERROR(Tabela13[[#This Row],[TOTAL]]/Tabela13[[#This Row],[Km Rodado]],"")</f>
        <v/>
      </c>
    </row>
    <row r="2175" spans="1:28" hidden="1">
      <c r="A2175" s="30">
        <v>2767</v>
      </c>
      <c r="B2175" s="30"/>
      <c r="C2175" s="30" t="s">
        <v>1227</v>
      </c>
      <c r="D2175" s="53">
        <v>45737</v>
      </c>
      <c r="F2175" s="7" t="s">
        <v>514</v>
      </c>
      <c r="G2175" s="1" t="s">
        <v>58</v>
      </c>
      <c r="H2175" s="1" t="s">
        <v>12</v>
      </c>
      <c r="I2175" s="351" t="s">
        <v>99</v>
      </c>
      <c r="J2175" s="162">
        <v>1</v>
      </c>
      <c r="K2175" s="1">
        <v>15</v>
      </c>
      <c r="L2175" s="1" t="s">
        <v>22</v>
      </c>
      <c r="M2175" s="1" t="s">
        <v>75</v>
      </c>
      <c r="N2175" s="1" t="s">
        <v>153</v>
      </c>
      <c r="O2175" s="1" t="s">
        <v>474</v>
      </c>
      <c r="P2175" s="1" t="s">
        <v>69</v>
      </c>
      <c r="Q2175" s="1" t="s">
        <v>77</v>
      </c>
      <c r="R2175" s="24" t="s">
        <v>1191</v>
      </c>
      <c r="S2175" s="45">
        <v>85966</v>
      </c>
      <c r="V2175" s="165" t="str">
        <f>IFERROR(IF(U2175-T2175 &lt;= 0, "", U2175-T2175), "")</f>
        <v/>
      </c>
      <c r="W2175" s="162" t="s">
        <v>333</v>
      </c>
      <c r="X2175" s="1" t="s">
        <v>155</v>
      </c>
      <c r="Y2175" s="276" t="s">
        <v>2374</v>
      </c>
      <c r="Z2175" s="269">
        <v>282.39</v>
      </c>
      <c r="AA2175" s="169">
        <f>Tabela13[[#This Row],[VALOR/UN]]*Tabela13[[#This Row],[QUAN]]</f>
        <v>282.39</v>
      </c>
      <c r="AB2175" s="251" t="str">
        <f>IFERROR(Tabela13[[#This Row],[TOTAL]]/Tabela13[[#This Row],[Km Rodado]],"")</f>
        <v/>
      </c>
    </row>
    <row r="2176" spans="1:28" hidden="1">
      <c r="A2176" s="30">
        <v>2773</v>
      </c>
      <c r="B2176" s="30"/>
      <c r="C2176" s="30" t="s">
        <v>1227</v>
      </c>
      <c r="D2176" s="53">
        <v>45737</v>
      </c>
      <c r="F2176" s="7" t="s">
        <v>514</v>
      </c>
      <c r="G2176" s="1" t="s">
        <v>58</v>
      </c>
      <c r="H2176" s="1" t="s">
        <v>12</v>
      </c>
      <c r="I2176" s="351" t="s">
        <v>99</v>
      </c>
      <c r="J2176" s="162">
        <v>1</v>
      </c>
      <c r="K2176" s="1">
        <v>15</v>
      </c>
      <c r="L2176" s="1" t="s">
        <v>22</v>
      </c>
      <c r="M2176" s="1" t="s">
        <v>75</v>
      </c>
      <c r="N2176" s="1" t="s">
        <v>153</v>
      </c>
      <c r="O2176" s="1" t="s">
        <v>474</v>
      </c>
      <c r="P2176" s="1" t="s">
        <v>69</v>
      </c>
      <c r="Q2176" s="1" t="s">
        <v>77</v>
      </c>
      <c r="R2176" s="24" t="s">
        <v>1191</v>
      </c>
      <c r="S2176" s="45">
        <v>85966</v>
      </c>
      <c r="V2176" s="165" t="str">
        <f>IFERROR(IF(U2176-T2176 &lt;= 0, "", U2176-T2176), "")</f>
        <v/>
      </c>
      <c r="W2176" s="162" t="s">
        <v>333</v>
      </c>
      <c r="X2176" s="1" t="s">
        <v>155</v>
      </c>
      <c r="Y2176" s="276" t="s">
        <v>2374</v>
      </c>
      <c r="Z2176" s="269">
        <v>282.39</v>
      </c>
      <c r="AA2176" s="169">
        <f>Tabela13[[#This Row],[VALOR/UN]]*Tabela13[[#This Row],[QUAN]]</f>
        <v>282.39</v>
      </c>
      <c r="AB2176" s="251" t="str">
        <f>IFERROR(Tabela13[[#This Row],[TOTAL]]/Tabela13[[#This Row],[Km Rodado]],"")</f>
        <v/>
      </c>
    </row>
    <row r="2177" spans="1:28" hidden="1">
      <c r="A2177" s="30">
        <v>2770</v>
      </c>
      <c r="B2177" s="30"/>
      <c r="C2177" s="186" t="s">
        <v>1227</v>
      </c>
      <c r="D2177" s="53">
        <v>45737</v>
      </c>
      <c r="F2177" s="7" t="s">
        <v>514</v>
      </c>
      <c r="G2177" s="1" t="s">
        <v>58</v>
      </c>
      <c r="H2177" s="1" t="s">
        <v>1268</v>
      </c>
      <c r="I2177" s="351" t="s">
        <v>2375</v>
      </c>
      <c r="J2177" s="162">
        <v>1</v>
      </c>
      <c r="K2177" s="1">
        <v>15</v>
      </c>
      <c r="L2177" s="1" t="s">
        <v>22</v>
      </c>
      <c r="M2177" s="1" t="s">
        <v>75</v>
      </c>
      <c r="N2177" s="1" t="s">
        <v>153</v>
      </c>
      <c r="O2177" s="1" t="s">
        <v>986</v>
      </c>
      <c r="P2177" s="1" t="s">
        <v>69</v>
      </c>
      <c r="Q2177" s="1" t="s">
        <v>77</v>
      </c>
      <c r="R2177" s="24" t="s">
        <v>800</v>
      </c>
      <c r="S2177" s="45">
        <v>158022</v>
      </c>
      <c r="V2177" s="165" t="str">
        <f>IFERROR(IF(U2177-T2177 &lt;= 0, "", U2177-T2177), "")</f>
        <v/>
      </c>
      <c r="W2177" s="162" t="s">
        <v>333</v>
      </c>
      <c r="X2177" s="1" t="s">
        <v>155</v>
      </c>
      <c r="Y2177" s="276" t="s">
        <v>2374</v>
      </c>
      <c r="Z2177" s="269">
        <v>282.39</v>
      </c>
      <c r="AA2177" s="169">
        <f>Tabela13[[#This Row],[VALOR/UN]]*Tabela13[[#This Row],[QUAN]]</f>
        <v>282.39</v>
      </c>
      <c r="AB2177" s="251" t="str">
        <f>IFERROR(Tabela13[[#This Row],[TOTAL]]/Tabela13[[#This Row],[Km Rodado]],"")</f>
        <v/>
      </c>
    </row>
    <row r="2178" spans="1:28" hidden="1">
      <c r="A2178" s="30">
        <v>2774</v>
      </c>
      <c r="B2178" s="30"/>
      <c r="C2178" s="186" t="s">
        <v>1227</v>
      </c>
      <c r="D2178" s="53">
        <v>45737</v>
      </c>
      <c r="F2178" s="7" t="s">
        <v>514</v>
      </c>
      <c r="G2178" s="1" t="s">
        <v>58</v>
      </c>
      <c r="H2178" s="1" t="s">
        <v>1268</v>
      </c>
      <c r="I2178" s="351" t="s">
        <v>2375</v>
      </c>
      <c r="J2178" s="162">
        <v>1</v>
      </c>
      <c r="K2178" s="1">
        <v>15</v>
      </c>
      <c r="L2178" s="1" t="s">
        <v>22</v>
      </c>
      <c r="M2178" s="1" t="s">
        <v>75</v>
      </c>
      <c r="N2178" s="1" t="s">
        <v>153</v>
      </c>
      <c r="O2178" s="1" t="s">
        <v>986</v>
      </c>
      <c r="P2178" s="1" t="s">
        <v>69</v>
      </c>
      <c r="Q2178" s="1" t="s">
        <v>77</v>
      </c>
      <c r="R2178" s="24" t="s">
        <v>800</v>
      </c>
      <c r="S2178" s="45">
        <v>158022</v>
      </c>
      <c r="V2178" s="165" t="str">
        <f>IFERROR(IF(U2178-T2178 &lt;= 0, "", U2178-T2178), "")</f>
        <v/>
      </c>
      <c r="W2178" s="162" t="s">
        <v>333</v>
      </c>
      <c r="X2178" s="1" t="s">
        <v>155</v>
      </c>
      <c r="Y2178" s="276" t="s">
        <v>2374</v>
      </c>
      <c r="Z2178" s="269">
        <v>282.39</v>
      </c>
      <c r="AA2178" s="169">
        <f>Tabela13[[#This Row],[VALOR/UN]]*Tabela13[[#This Row],[QUAN]]</f>
        <v>282.39</v>
      </c>
      <c r="AB2178" s="251" t="str">
        <f>IFERROR(Tabela13[[#This Row],[TOTAL]]/Tabela13[[#This Row],[Km Rodado]],"")</f>
        <v/>
      </c>
    </row>
    <row r="2179" spans="1:28" hidden="1">
      <c r="A2179" s="30">
        <v>2800</v>
      </c>
      <c r="B2179" s="30"/>
      <c r="C2179" s="186" t="s">
        <v>1227</v>
      </c>
      <c r="D2179" s="53">
        <v>45740</v>
      </c>
      <c r="F2179" s="7" t="s">
        <v>514</v>
      </c>
      <c r="G2179" s="1" t="s">
        <v>58</v>
      </c>
      <c r="H2179" s="1" t="s">
        <v>1268</v>
      </c>
      <c r="I2179" s="351" t="s">
        <v>2376</v>
      </c>
      <c r="J2179" s="162">
        <v>1</v>
      </c>
      <c r="K2179" s="1" t="s">
        <v>39</v>
      </c>
      <c r="L2179" s="1" t="s">
        <v>22</v>
      </c>
      <c r="M2179" s="1" t="s">
        <v>595</v>
      </c>
      <c r="N2179" s="1" t="s">
        <v>153</v>
      </c>
      <c r="O2179" s="1" t="s">
        <v>986</v>
      </c>
      <c r="P2179" s="1" t="s">
        <v>69</v>
      </c>
      <c r="Q2179" s="1" t="s">
        <v>597</v>
      </c>
      <c r="R2179" s="24" t="s">
        <v>1104</v>
      </c>
      <c r="S2179" s="45">
        <v>271623</v>
      </c>
      <c r="T2179" s="45">
        <v>271623</v>
      </c>
      <c r="V2179" s="165" t="str">
        <f>IFERROR(IF(U2179-T2179 &lt;= 0, "", U2179-T2179), "")</f>
        <v/>
      </c>
      <c r="W2179" s="162" t="s">
        <v>333</v>
      </c>
      <c r="X2179" s="1" t="s">
        <v>155</v>
      </c>
      <c r="Y2179" s="1" t="s">
        <v>2364</v>
      </c>
      <c r="Z2179" s="269">
        <v>1622.9</v>
      </c>
      <c r="AA2179" s="169">
        <f>Tabela13[[#This Row],[VALOR/UN]]*Tabela13[[#This Row],[QUAN]]</f>
        <v>1622.9</v>
      </c>
      <c r="AB2179" s="251" t="str">
        <f>IFERROR(Tabela13[[#This Row],[TOTAL]]/Tabela13[[#This Row],[Km Rodado]],"")</f>
        <v/>
      </c>
    </row>
    <row r="2180" spans="1:28" hidden="1">
      <c r="A2180" s="30">
        <v>2801</v>
      </c>
      <c r="B2180" s="30"/>
      <c r="C2180" s="186" t="s">
        <v>1227</v>
      </c>
      <c r="D2180" s="53">
        <v>45740</v>
      </c>
      <c r="F2180" s="7" t="s">
        <v>514</v>
      </c>
      <c r="G2180" s="1" t="s">
        <v>58</v>
      </c>
      <c r="H2180" s="1" t="s">
        <v>1268</v>
      </c>
      <c r="I2180" s="351" t="s">
        <v>2376</v>
      </c>
      <c r="J2180" s="162">
        <v>1</v>
      </c>
      <c r="K2180" s="1" t="s">
        <v>39</v>
      </c>
      <c r="L2180" s="1" t="s">
        <v>22</v>
      </c>
      <c r="M2180" s="1" t="s">
        <v>595</v>
      </c>
      <c r="N2180" s="1" t="s">
        <v>153</v>
      </c>
      <c r="O2180" s="1" t="s">
        <v>986</v>
      </c>
      <c r="P2180" s="1" t="s">
        <v>69</v>
      </c>
      <c r="Q2180" s="1" t="s">
        <v>597</v>
      </c>
      <c r="R2180" s="24" t="s">
        <v>1104</v>
      </c>
      <c r="S2180" s="45">
        <v>271623</v>
      </c>
      <c r="T2180" s="45">
        <v>271623</v>
      </c>
      <c r="V2180" s="165" t="str">
        <f>IFERROR(IF(U2180-T2180 &lt;= 0, "", U2180-T2180), "")</f>
        <v/>
      </c>
      <c r="W2180" s="162" t="s">
        <v>333</v>
      </c>
      <c r="X2180" s="1" t="s">
        <v>155</v>
      </c>
      <c r="Y2180" s="1" t="s">
        <v>2364</v>
      </c>
      <c r="Z2180" s="269">
        <v>1622.9</v>
      </c>
      <c r="AA2180" s="169">
        <f>Tabela13[[#This Row],[VALOR/UN]]*Tabela13[[#This Row],[QUAN]]</f>
        <v>1622.9</v>
      </c>
      <c r="AB2180" s="251" t="str">
        <f>IFERROR(Tabela13[[#This Row],[TOTAL]]/Tabela13[[#This Row],[Km Rodado]],"")</f>
        <v/>
      </c>
    </row>
    <row r="2181" spans="1:28" hidden="1">
      <c r="A2181" s="30">
        <v>2805</v>
      </c>
      <c r="B2181" s="30"/>
      <c r="C2181" s="186" t="s">
        <v>1227</v>
      </c>
      <c r="D2181" s="53">
        <v>45740</v>
      </c>
      <c r="F2181" s="7" t="s">
        <v>514</v>
      </c>
      <c r="G2181" s="1" t="s">
        <v>58</v>
      </c>
      <c r="H2181" s="1" t="s">
        <v>1268</v>
      </c>
      <c r="I2181" s="351" t="s">
        <v>2376</v>
      </c>
      <c r="J2181" s="162">
        <v>1</v>
      </c>
      <c r="K2181" s="1" t="s">
        <v>39</v>
      </c>
      <c r="L2181" s="1" t="s">
        <v>656</v>
      </c>
      <c r="M2181" s="1" t="s">
        <v>595</v>
      </c>
      <c r="N2181" s="1" t="s">
        <v>684</v>
      </c>
      <c r="O2181" s="1" t="s">
        <v>1213</v>
      </c>
      <c r="P2181" s="1" t="s">
        <v>62</v>
      </c>
      <c r="Q2181" s="1" t="s">
        <v>597</v>
      </c>
      <c r="R2181" s="24" t="s">
        <v>1104</v>
      </c>
      <c r="S2181" s="45">
        <v>271623</v>
      </c>
      <c r="T2181" s="45">
        <v>271623</v>
      </c>
      <c r="V2181" s="165" t="str">
        <f>IFERROR(IF(U2181-T2181 &lt;= 0, "", U2181-T2181), "")</f>
        <v/>
      </c>
      <c r="W2181" s="162" t="s">
        <v>333</v>
      </c>
      <c r="X2181" s="1" t="s">
        <v>2279</v>
      </c>
      <c r="Y2181" s="1">
        <v>8231</v>
      </c>
      <c r="Z2181" s="269">
        <v>480</v>
      </c>
      <c r="AA2181" s="169">
        <f>Tabela13[[#This Row],[VALOR/UN]]*Tabela13[[#This Row],[QUAN]]</f>
        <v>480</v>
      </c>
      <c r="AB2181" s="251" t="str">
        <f>IFERROR(Tabela13[[#This Row],[TOTAL]]/Tabela13[[#This Row],[Km Rodado]],"")</f>
        <v/>
      </c>
    </row>
    <row r="2182" spans="1:28" hidden="1">
      <c r="A2182" s="30" t="s">
        <v>2377</v>
      </c>
      <c r="B2182" s="30" t="s">
        <v>2190</v>
      </c>
      <c r="C2182" s="30" t="s">
        <v>1227</v>
      </c>
      <c r="D2182" s="53">
        <v>45740</v>
      </c>
      <c r="F2182" s="7" t="s">
        <v>514</v>
      </c>
      <c r="G2182" s="1" t="s">
        <v>58</v>
      </c>
      <c r="H2182" s="1" t="s">
        <v>1268</v>
      </c>
      <c r="I2182" s="351" t="s">
        <v>80</v>
      </c>
      <c r="J2182" s="162">
        <v>1</v>
      </c>
      <c r="K2182" s="1" t="s">
        <v>39</v>
      </c>
      <c r="L2182" s="1" t="s">
        <v>594</v>
      </c>
      <c r="M2182" s="1" t="s">
        <v>595</v>
      </c>
      <c r="N2182" s="1" t="s">
        <v>596</v>
      </c>
      <c r="O2182" s="1" t="s">
        <v>1213</v>
      </c>
      <c r="P2182" s="1" t="s">
        <v>62</v>
      </c>
      <c r="Q2182" s="1" t="s">
        <v>1288</v>
      </c>
      <c r="R2182" s="24" t="s">
        <v>1562</v>
      </c>
      <c r="S2182" s="45">
        <v>190604</v>
      </c>
      <c r="T2182" s="45">
        <v>190604</v>
      </c>
      <c r="V2182" s="165" t="str">
        <f>IFERROR(IF(U2182-T2182 &lt;= 0, "", U2182-T2182), "")</f>
        <v/>
      </c>
      <c r="W2182" s="162" t="s">
        <v>333</v>
      </c>
      <c r="X2182" s="1" t="s">
        <v>2279</v>
      </c>
      <c r="Y2182" s="1">
        <v>8985</v>
      </c>
      <c r="Z2182" s="269">
        <v>550</v>
      </c>
      <c r="AA2182" s="169">
        <f>Tabela13[[#This Row],[VALOR/UN]]*Tabela13[[#This Row],[QUAN]]</f>
        <v>550</v>
      </c>
      <c r="AB2182" s="251" t="str">
        <f>IFERROR(Tabela13[[#This Row],[TOTAL]]/Tabela13[[#This Row],[Km Rodado]],"")</f>
        <v/>
      </c>
    </row>
    <row r="2183" spans="1:28" hidden="1">
      <c r="A2183" s="30" t="s">
        <v>2378</v>
      </c>
      <c r="B2183" s="30" t="s">
        <v>1130</v>
      </c>
      <c r="C2183" s="30" t="s">
        <v>1227</v>
      </c>
      <c r="D2183" s="53">
        <v>45740</v>
      </c>
      <c r="F2183" s="7" t="s">
        <v>514</v>
      </c>
      <c r="G2183" s="1" t="s">
        <v>58</v>
      </c>
      <c r="H2183" s="1" t="s">
        <v>1268</v>
      </c>
      <c r="I2183" s="351" t="s">
        <v>80</v>
      </c>
      <c r="J2183" s="162">
        <v>1</v>
      </c>
      <c r="K2183" s="1" t="s">
        <v>39</v>
      </c>
      <c r="L2183" s="1" t="s">
        <v>594</v>
      </c>
      <c r="M2183" s="1" t="s">
        <v>595</v>
      </c>
      <c r="N2183" s="1" t="s">
        <v>1131</v>
      </c>
      <c r="O2183" s="1" t="s">
        <v>1213</v>
      </c>
      <c r="P2183" s="1" t="s">
        <v>62</v>
      </c>
      <c r="Q2183" s="1" t="s">
        <v>1288</v>
      </c>
      <c r="R2183" s="24" t="s">
        <v>1562</v>
      </c>
      <c r="S2183" s="45">
        <v>190604</v>
      </c>
      <c r="T2183" s="45">
        <v>190604</v>
      </c>
      <c r="V2183" s="165" t="str">
        <f>IFERROR(IF(U2183-T2183 &lt;= 0, "", U2183-T2183), "")</f>
        <v/>
      </c>
      <c r="W2183" s="162" t="s">
        <v>333</v>
      </c>
      <c r="X2183" s="1" t="s">
        <v>2279</v>
      </c>
      <c r="Y2183" s="1">
        <v>8985</v>
      </c>
      <c r="Z2183" s="269">
        <v>550</v>
      </c>
      <c r="AA2183" s="169">
        <f>Tabela13[[#This Row],[VALOR/UN]]*Tabela13[[#This Row],[QUAN]]</f>
        <v>550</v>
      </c>
      <c r="AB2183" s="251" t="str">
        <f>IFERROR(Tabela13[[#This Row],[TOTAL]]/Tabela13[[#This Row],[Km Rodado]],"")</f>
        <v/>
      </c>
    </row>
    <row r="2184" spans="1:28" hidden="1">
      <c r="A2184" s="30" t="s">
        <v>2379</v>
      </c>
      <c r="B2184" s="30" t="s">
        <v>1499</v>
      </c>
      <c r="C2184" s="30" t="s">
        <v>1227</v>
      </c>
      <c r="D2184" s="53">
        <v>45740</v>
      </c>
      <c r="F2184" s="7" t="s">
        <v>514</v>
      </c>
      <c r="G2184" s="1" t="s">
        <v>58</v>
      </c>
      <c r="H2184" s="1" t="s">
        <v>1268</v>
      </c>
      <c r="I2184" s="351" t="s">
        <v>80</v>
      </c>
      <c r="J2184" s="162">
        <v>1</v>
      </c>
      <c r="K2184" s="1" t="s">
        <v>39</v>
      </c>
      <c r="L2184" s="1" t="s">
        <v>594</v>
      </c>
      <c r="M2184" s="1" t="s">
        <v>595</v>
      </c>
      <c r="N2184" s="238" t="s">
        <v>181</v>
      </c>
      <c r="O2184" s="1" t="s">
        <v>1585</v>
      </c>
      <c r="P2184" s="1" t="s">
        <v>62</v>
      </c>
      <c r="Q2184" s="1" t="s">
        <v>1288</v>
      </c>
      <c r="R2184" s="24" t="s">
        <v>1562</v>
      </c>
      <c r="S2184" s="45">
        <v>190604</v>
      </c>
      <c r="T2184" s="45">
        <v>190604</v>
      </c>
      <c r="V2184" s="165" t="str">
        <f>IFERROR(IF(U2184-T2184 &lt;= 0, "", U2184-T2184), "")</f>
        <v/>
      </c>
      <c r="W2184" s="162" t="s">
        <v>333</v>
      </c>
      <c r="X2184" s="1" t="s">
        <v>2279</v>
      </c>
      <c r="Y2184" s="1">
        <v>8985</v>
      </c>
      <c r="Z2184" s="269">
        <v>550</v>
      </c>
      <c r="AA2184" s="169">
        <f>Tabela13[[#This Row],[VALOR/UN]]*Tabela13[[#This Row],[QUAN]]</f>
        <v>550</v>
      </c>
      <c r="AB2184" s="251" t="str">
        <f>IFERROR(Tabela13[[#This Row],[TOTAL]]/Tabela13[[#This Row],[Km Rodado]],"")</f>
        <v/>
      </c>
    </row>
    <row r="2185" spans="1:28" hidden="1">
      <c r="A2185" s="30" t="s">
        <v>2380</v>
      </c>
      <c r="B2185" s="30" t="s">
        <v>1199</v>
      </c>
      <c r="C2185" s="30" t="s">
        <v>1227</v>
      </c>
      <c r="D2185" s="53">
        <v>45740</v>
      </c>
      <c r="F2185" s="7" t="s">
        <v>514</v>
      </c>
      <c r="G2185" s="1" t="s">
        <v>58</v>
      </c>
      <c r="H2185" s="1" t="s">
        <v>1268</v>
      </c>
      <c r="I2185" s="351" t="s">
        <v>80</v>
      </c>
      <c r="J2185" s="162">
        <v>1</v>
      </c>
      <c r="K2185" s="1" t="s">
        <v>39</v>
      </c>
      <c r="L2185" s="1" t="s">
        <v>594</v>
      </c>
      <c r="M2185" s="1" t="s">
        <v>595</v>
      </c>
      <c r="N2185" s="1" t="s">
        <v>596</v>
      </c>
      <c r="O2185" s="1" t="s">
        <v>1213</v>
      </c>
      <c r="P2185" s="1" t="s">
        <v>62</v>
      </c>
      <c r="Q2185" s="1" t="s">
        <v>1288</v>
      </c>
      <c r="R2185" s="24" t="s">
        <v>1562</v>
      </c>
      <c r="S2185" s="45">
        <v>190604</v>
      </c>
      <c r="T2185" s="45">
        <v>190604</v>
      </c>
      <c r="V2185" s="165" t="str">
        <f>IFERROR(IF(U2185-T2185 &lt;= 0, "", U2185-T2185), "")</f>
        <v/>
      </c>
      <c r="W2185" s="162" t="s">
        <v>333</v>
      </c>
      <c r="X2185" s="1" t="s">
        <v>2279</v>
      </c>
      <c r="Y2185" s="1">
        <v>8985</v>
      </c>
      <c r="Z2185" s="269">
        <v>550</v>
      </c>
      <c r="AA2185" s="169">
        <f>Tabela13[[#This Row],[VALOR/UN]]*Tabela13[[#This Row],[QUAN]]</f>
        <v>550</v>
      </c>
      <c r="AB2185" s="251" t="str">
        <f>IFERROR(Tabela13[[#This Row],[TOTAL]]/Tabela13[[#This Row],[Km Rodado]],"")</f>
        <v/>
      </c>
    </row>
    <row r="2186" spans="1:28" hidden="1">
      <c r="A2186" s="30">
        <v>89</v>
      </c>
      <c r="B2186" s="30" t="s">
        <v>2190</v>
      </c>
      <c r="C2186" s="30" t="s">
        <v>1227</v>
      </c>
      <c r="D2186" s="53">
        <v>45740</v>
      </c>
      <c r="F2186" s="7" t="s">
        <v>422</v>
      </c>
      <c r="G2186" s="1" t="s">
        <v>58</v>
      </c>
      <c r="H2186" s="1" t="s">
        <v>1268</v>
      </c>
      <c r="I2186" s="351" t="s">
        <v>80</v>
      </c>
      <c r="J2186" s="162">
        <v>1</v>
      </c>
      <c r="K2186" s="1" t="s">
        <v>39</v>
      </c>
      <c r="L2186" s="1" t="s">
        <v>594</v>
      </c>
      <c r="M2186" s="1" t="s">
        <v>595</v>
      </c>
      <c r="N2186" s="1" t="s">
        <v>684</v>
      </c>
      <c r="O2186" s="1" t="s">
        <v>1806</v>
      </c>
      <c r="P2186" s="1" t="s">
        <v>62</v>
      </c>
      <c r="Q2186" s="1" t="s">
        <v>1288</v>
      </c>
      <c r="R2186" s="24" t="s">
        <v>1562</v>
      </c>
      <c r="S2186" s="45">
        <v>190604</v>
      </c>
      <c r="T2186" s="45">
        <v>190604</v>
      </c>
      <c r="V2186" s="165" t="str">
        <f>IFERROR(IF(U2186-T2186 &lt;= 0, "", U2186-T2186), "")</f>
        <v/>
      </c>
      <c r="W2186" s="162" t="s">
        <v>333</v>
      </c>
      <c r="X2186" s="1" t="s">
        <v>2279</v>
      </c>
      <c r="Y2186" s="1">
        <v>8232</v>
      </c>
      <c r="Z2186" s="169">
        <v>480</v>
      </c>
      <c r="AA2186" s="169">
        <f>Tabela13[[#This Row],[VALOR/UN]]*Tabela13[[#This Row],[QUAN]]</f>
        <v>480</v>
      </c>
      <c r="AB2186" s="251" t="str">
        <f>IFERROR(Tabela13[[#This Row],[TOTAL]]/Tabela13[[#This Row],[Km Rodado]],"")</f>
        <v/>
      </c>
    </row>
    <row r="2187" spans="1:28" hidden="1">
      <c r="A2187" s="30">
        <v>63</v>
      </c>
      <c r="B2187" s="30" t="s">
        <v>1130</v>
      </c>
      <c r="C2187" s="30" t="s">
        <v>1227</v>
      </c>
      <c r="D2187" s="53">
        <v>45740</v>
      </c>
      <c r="F2187" s="7" t="s">
        <v>422</v>
      </c>
      <c r="G2187" s="1" t="s">
        <v>58</v>
      </c>
      <c r="H2187" s="1" t="s">
        <v>1268</v>
      </c>
      <c r="I2187" s="351" t="s">
        <v>80</v>
      </c>
      <c r="J2187" s="162">
        <v>1</v>
      </c>
      <c r="K2187" s="1" t="s">
        <v>39</v>
      </c>
      <c r="L2187" s="1" t="s">
        <v>594</v>
      </c>
      <c r="M2187" s="1" t="s">
        <v>595</v>
      </c>
      <c r="N2187" s="1" t="s">
        <v>684</v>
      </c>
      <c r="O2187" s="1" t="s">
        <v>1806</v>
      </c>
      <c r="P2187" s="1" t="s">
        <v>62</v>
      </c>
      <c r="Q2187" s="1" t="s">
        <v>1288</v>
      </c>
      <c r="R2187" s="24" t="s">
        <v>1562</v>
      </c>
      <c r="S2187" s="45">
        <v>190604</v>
      </c>
      <c r="T2187" s="45">
        <v>190604</v>
      </c>
      <c r="V2187" s="165" t="str">
        <f>IFERROR(IF(U2187-T2187 &lt;= 0, "", U2187-T2187), "")</f>
        <v/>
      </c>
      <c r="W2187" s="162" t="s">
        <v>333</v>
      </c>
      <c r="X2187" s="1" t="s">
        <v>2279</v>
      </c>
      <c r="Y2187" s="1">
        <v>8232</v>
      </c>
      <c r="Z2187" s="169">
        <v>480</v>
      </c>
      <c r="AA2187" s="169">
        <f>Tabela13[[#This Row],[VALOR/UN]]*Tabela13[[#This Row],[QUAN]]</f>
        <v>480</v>
      </c>
      <c r="AB2187" s="251" t="str">
        <f>IFERROR(Tabela13[[#This Row],[TOTAL]]/Tabela13[[#This Row],[Km Rodado]],"")</f>
        <v/>
      </c>
    </row>
    <row r="2188" spans="1:28" hidden="1">
      <c r="A2188" s="30">
        <v>1593</v>
      </c>
      <c r="B2188" s="30" t="s">
        <v>1499</v>
      </c>
      <c r="C2188" s="30" t="s">
        <v>1227</v>
      </c>
      <c r="D2188" s="53">
        <v>45740</v>
      </c>
      <c r="F2188" s="7" t="s">
        <v>422</v>
      </c>
      <c r="G2188" s="1" t="s">
        <v>58</v>
      </c>
      <c r="H2188" s="1" t="s">
        <v>1268</v>
      </c>
      <c r="I2188" s="351" t="s">
        <v>80</v>
      </c>
      <c r="J2188" s="162">
        <v>1</v>
      </c>
      <c r="K2188" s="1" t="s">
        <v>39</v>
      </c>
      <c r="L2188" s="1" t="s">
        <v>594</v>
      </c>
      <c r="M2188" s="1" t="s">
        <v>595</v>
      </c>
      <c r="N2188" s="1" t="s">
        <v>684</v>
      </c>
      <c r="O2188" s="1" t="s">
        <v>1806</v>
      </c>
      <c r="P2188" s="1" t="s">
        <v>62</v>
      </c>
      <c r="Q2188" s="1" t="s">
        <v>1288</v>
      </c>
      <c r="R2188" s="24" t="s">
        <v>1562</v>
      </c>
      <c r="S2188" s="45">
        <v>190604</v>
      </c>
      <c r="T2188" s="45">
        <v>190604</v>
      </c>
      <c r="V2188" s="165" t="str">
        <f>IFERROR(IF(U2188-T2188 &lt;= 0, "", U2188-T2188), "")</f>
        <v/>
      </c>
      <c r="W2188" s="162" t="s">
        <v>333</v>
      </c>
      <c r="X2188" s="1" t="s">
        <v>2279</v>
      </c>
      <c r="Y2188" s="1">
        <v>8232</v>
      </c>
      <c r="Z2188" s="169">
        <v>480</v>
      </c>
      <c r="AA2188" s="169">
        <f>Tabela13[[#This Row],[VALOR/UN]]*Tabela13[[#This Row],[QUAN]]</f>
        <v>480</v>
      </c>
      <c r="AB2188" s="251" t="str">
        <f>IFERROR(Tabela13[[#This Row],[TOTAL]]/Tabela13[[#This Row],[Km Rodado]],"")</f>
        <v/>
      </c>
    </row>
    <row r="2189" spans="1:28" hidden="1">
      <c r="A2189" s="30">
        <v>2806</v>
      </c>
      <c r="B2189" s="30" t="s">
        <v>1199</v>
      </c>
      <c r="C2189" s="30" t="s">
        <v>1227</v>
      </c>
      <c r="D2189" s="53">
        <v>45740</v>
      </c>
      <c r="F2189" s="7" t="s">
        <v>422</v>
      </c>
      <c r="G2189" s="1" t="s">
        <v>58</v>
      </c>
      <c r="H2189" s="1" t="s">
        <v>1268</v>
      </c>
      <c r="I2189" s="351" t="s">
        <v>80</v>
      </c>
      <c r="J2189" s="162">
        <v>1</v>
      </c>
      <c r="K2189" s="1" t="s">
        <v>39</v>
      </c>
      <c r="L2189" s="1" t="s">
        <v>594</v>
      </c>
      <c r="M2189" s="1" t="s">
        <v>595</v>
      </c>
      <c r="N2189" s="1" t="s">
        <v>684</v>
      </c>
      <c r="O2189" s="1" t="s">
        <v>1806</v>
      </c>
      <c r="P2189" s="1" t="s">
        <v>62</v>
      </c>
      <c r="Q2189" s="1" t="s">
        <v>1288</v>
      </c>
      <c r="R2189" s="24" t="s">
        <v>1562</v>
      </c>
      <c r="S2189" s="45">
        <v>190604</v>
      </c>
      <c r="T2189" s="45">
        <v>190604</v>
      </c>
      <c r="V2189" s="165" t="str">
        <f>IFERROR(IF(U2189-T2189 &lt;= 0, "", U2189-T2189), "")</f>
        <v/>
      </c>
      <c r="W2189" s="162" t="s">
        <v>333</v>
      </c>
      <c r="X2189" s="1" t="s">
        <v>2279</v>
      </c>
      <c r="Y2189" s="1">
        <v>9363</v>
      </c>
      <c r="Z2189" s="169">
        <v>480</v>
      </c>
      <c r="AA2189" s="169">
        <f>Tabela13[[#This Row],[VALOR/UN]]*Tabela13[[#This Row],[QUAN]]</f>
        <v>480</v>
      </c>
      <c r="AB2189" s="251" t="str">
        <f>IFERROR(Tabela13[[#This Row],[TOTAL]]/Tabela13[[#This Row],[Km Rodado]],"")</f>
        <v/>
      </c>
    </row>
    <row r="2190" spans="1:28" hidden="1">
      <c r="A2190" s="30" t="s">
        <v>2381</v>
      </c>
      <c r="B2190" s="30" t="s">
        <v>2209</v>
      </c>
      <c r="C2190" s="30" t="s">
        <v>1227</v>
      </c>
      <c r="D2190" s="53">
        <v>45740</v>
      </c>
      <c r="F2190" s="7" t="s">
        <v>514</v>
      </c>
      <c r="G2190" s="1" t="s">
        <v>58</v>
      </c>
      <c r="H2190" s="1" t="s">
        <v>12</v>
      </c>
      <c r="I2190" s="351" t="s">
        <v>111</v>
      </c>
      <c r="J2190" s="162">
        <v>1</v>
      </c>
      <c r="K2190" s="1">
        <v>15</v>
      </c>
      <c r="L2190" s="1" t="s">
        <v>22</v>
      </c>
      <c r="M2190" s="1" t="s">
        <v>75</v>
      </c>
      <c r="N2190" s="1" t="s">
        <v>153</v>
      </c>
      <c r="O2190" s="1" t="s">
        <v>474</v>
      </c>
      <c r="P2190" s="1" t="s">
        <v>69</v>
      </c>
      <c r="Q2190" s="1" t="s">
        <v>77</v>
      </c>
      <c r="R2190" s="24" t="s">
        <v>2382</v>
      </c>
      <c r="S2190" s="45">
        <v>81435</v>
      </c>
      <c r="V2190" s="165" t="str">
        <f>IFERROR(IF(U2190-T2190 &lt;= 0, "", U2190-T2190), "")</f>
        <v/>
      </c>
      <c r="W2190" s="162" t="s">
        <v>333</v>
      </c>
      <c r="X2190" s="1" t="s">
        <v>155</v>
      </c>
      <c r="Y2190" s="162">
        <v>3573</v>
      </c>
      <c r="Z2190" s="269">
        <v>282.39</v>
      </c>
      <c r="AA2190" s="169">
        <f>Tabela13[[#This Row],[VALOR/UN]]*Tabela13[[#This Row],[QUAN]]</f>
        <v>282.39</v>
      </c>
      <c r="AB2190" s="251" t="str">
        <f>IFERROR(Tabela13[[#This Row],[TOTAL]]/Tabela13[[#This Row],[Km Rodado]],"")</f>
        <v/>
      </c>
    </row>
    <row r="2191" spans="1:28" hidden="1">
      <c r="A2191" s="30">
        <v>2772</v>
      </c>
      <c r="B2191" s="30" t="s">
        <v>2018</v>
      </c>
      <c r="C2191" s="30" t="s">
        <v>1227</v>
      </c>
      <c r="D2191" s="53">
        <v>45740</v>
      </c>
      <c r="F2191" s="7" t="s">
        <v>514</v>
      </c>
      <c r="G2191" s="1" t="s">
        <v>58</v>
      </c>
      <c r="H2191" s="1" t="s">
        <v>12</v>
      </c>
      <c r="I2191" s="351" t="s">
        <v>111</v>
      </c>
      <c r="J2191" s="162">
        <v>1</v>
      </c>
      <c r="K2191" s="1">
        <v>15</v>
      </c>
      <c r="L2191" s="1" t="s">
        <v>22</v>
      </c>
      <c r="M2191" s="1" t="s">
        <v>75</v>
      </c>
      <c r="N2191" s="1" t="s">
        <v>153</v>
      </c>
      <c r="O2191" s="1" t="s">
        <v>474</v>
      </c>
      <c r="P2191" s="1" t="s">
        <v>69</v>
      </c>
      <c r="Q2191" s="1" t="s">
        <v>77</v>
      </c>
      <c r="R2191" s="24" t="s">
        <v>2382</v>
      </c>
      <c r="S2191" s="45">
        <v>81435</v>
      </c>
      <c r="V2191" s="165" t="str">
        <f>IFERROR(IF(U2191-T2191 &lt;= 0, "", U2191-T2191), "")</f>
        <v/>
      </c>
      <c r="W2191" s="162" t="s">
        <v>333</v>
      </c>
      <c r="X2191" s="1" t="s">
        <v>155</v>
      </c>
      <c r="Y2191" s="162">
        <v>3573</v>
      </c>
      <c r="Z2191" s="269">
        <v>282.39</v>
      </c>
      <c r="AA2191" s="169">
        <f>Tabela13[[#This Row],[VALOR/UN]]*Tabela13[[#This Row],[QUAN]]</f>
        <v>282.39</v>
      </c>
      <c r="AB2191" s="251" t="str">
        <f>IFERROR(Tabela13[[#This Row],[TOTAL]]/Tabela13[[#This Row],[Km Rodado]],"")</f>
        <v/>
      </c>
    </row>
    <row r="2192" spans="1:28" hidden="1">
      <c r="A2192" s="30">
        <v>2762</v>
      </c>
      <c r="B2192" s="30" t="s">
        <v>2018</v>
      </c>
      <c r="C2192" s="30" t="s">
        <v>1227</v>
      </c>
      <c r="D2192" s="53">
        <v>45740</v>
      </c>
      <c r="F2192" s="7" t="s">
        <v>514</v>
      </c>
      <c r="G2192" s="1" t="s">
        <v>58</v>
      </c>
      <c r="H2192" s="1" t="s">
        <v>12</v>
      </c>
      <c r="I2192" s="351" t="s">
        <v>111</v>
      </c>
      <c r="J2192" s="162">
        <v>1</v>
      </c>
      <c r="K2192" s="1">
        <v>15</v>
      </c>
      <c r="L2192" s="1" t="s">
        <v>24</v>
      </c>
      <c r="M2192" s="1" t="s">
        <v>75</v>
      </c>
      <c r="N2192" s="1" t="s">
        <v>153</v>
      </c>
      <c r="O2192" s="1" t="s">
        <v>474</v>
      </c>
      <c r="P2192" s="1" t="s">
        <v>69</v>
      </c>
      <c r="Q2192" s="1" t="s">
        <v>77</v>
      </c>
      <c r="R2192" s="24" t="s">
        <v>2382</v>
      </c>
      <c r="S2192" s="45">
        <v>81435</v>
      </c>
      <c r="V2192" s="165" t="str">
        <f>IFERROR(IF(U2192-T2192 &lt;= 0, "", U2192-T2192), "")</f>
        <v/>
      </c>
      <c r="W2192" s="162" t="s">
        <v>333</v>
      </c>
      <c r="X2192" s="1" t="s">
        <v>155</v>
      </c>
      <c r="Y2192" s="162">
        <v>3573</v>
      </c>
      <c r="Z2192" s="269">
        <v>282.39</v>
      </c>
      <c r="AA2192" s="169">
        <f>Tabela13[[#This Row],[VALOR/UN]]*Tabela13[[#This Row],[QUAN]]</f>
        <v>282.39</v>
      </c>
      <c r="AB2192" s="251" t="str">
        <f>IFERROR(Tabela13[[#This Row],[TOTAL]]/Tabela13[[#This Row],[Km Rodado]],"")</f>
        <v/>
      </c>
    </row>
    <row r="2193" spans="1:28" hidden="1">
      <c r="A2193" s="30">
        <v>2778</v>
      </c>
      <c r="B2193" s="30" t="s">
        <v>2018</v>
      </c>
      <c r="C2193" s="30" t="s">
        <v>1227</v>
      </c>
      <c r="D2193" s="53">
        <v>45740</v>
      </c>
      <c r="F2193" s="7" t="s">
        <v>514</v>
      </c>
      <c r="G2193" s="1" t="s">
        <v>58</v>
      </c>
      <c r="H2193" s="1" t="s">
        <v>12</v>
      </c>
      <c r="I2193" s="351" t="s">
        <v>111</v>
      </c>
      <c r="J2193" s="162">
        <v>1</v>
      </c>
      <c r="K2193" s="1">
        <v>15</v>
      </c>
      <c r="L2193" s="1" t="s">
        <v>24</v>
      </c>
      <c r="M2193" s="1" t="s">
        <v>75</v>
      </c>
      <c r="N2193" s="1" t="s">
        <v>153</v>
      </c>
      <c r="O2193" s="1" t="s">
        <v>474</v>
      </c>
      <c r="P2193" s="1" t="s">
        <v>69</v>
      </c>
      <c r="Q2193" s="1" t="s">
        <v>77</v>
      </c>
      <c r="R2193" s="24" t="s">
        <v>2382</v>
      </c>
      <c r="S2193" s="45">
        <v>81435</v>
      </c>
      <c r="V2193" s="165" t="str">
        <f>IFERROR(IF(U2193-T2193 &lt;= 0, "", U2193-T2193), "")</f>
        <v/>
      </c>
      <c r="W2193" s="162" t="s">
        <v>333</v>
      </c>
      <c r="X2193" s="1" t="s">
        <v>155</v>
      </c>
      <c r="Y2193" s="162">
        <v>3573</v>
      </c>
      <c r="Z2193" s="269">
        <v>282.39</v>
      </c>
      <c r="AA2193" s="169">
        <f>Tabela13[[#This Row],[VALOR/UN]]*Tabela13[[#This Row],[QUAN]]</f>
        <v>282.39</v>
      </c>
      <c r="AB2193" s="251" t="str">
        <f>IFERROR(Tabela13[[#This Row],[TOTAL]]/Tabela13[[#This Row],[Km Rodado]],"")</f>
        <v/>
      </c>
    </row>
    <row r="2194" spans="1:28" hidden="1">
      <c r="A2194" s="30">
        <v>2580</v>
      </c>
      <c r="B2194" s="30"/>
      <c r="C2194" s="30" t="s">
        <v>1227</v>
      </c>
      <c r="D2194" s="53">
        <v>45741</v>
      </c>
      <c r="F2194" s="7" t="s">
        <v>514</v>
      </c>
      <c r="G2194" s="1" t="s">
        <v>58</v>
      </c>
      <c r="H2194" s="1" t="s">
        <v>1268</v>
      </c>
      <c r="I2194" s="351" t="s">
        <v>80</v>
      </c>
      <c r="J2194" s="162">
        <v>1</v>
      </c>
      <c r="K2194" s="1">
        <v>14</v>
      </c>
      <c r="L2194" s="1" t="s">
        <v>22</v>
      </c>
      <c r="M2194" s="1" t="s">
        <v>84</v>
      </c>
      <c r="N2194" s="1" t="s">
        <v>166</v>
      </c>
      <c r="O2194" s="1" t="s">
        <v>166</v>
      </c>
      <c r="P2194" s="1" t="s">
        <v>69</v>
      </c>
      <c r="Q2194" s="1" t="s">
        <v>87</v>
      </c>
      <c r="R2194" s="24" t="s">
        <v>368</v>
      </c>
      <c r="S2194" s="45">
        <v>181235</v>
      </c>
      <c r="V2194" s="165" t="str">
        <f>IFERROR(IF(U2194-T2194 &lt;= 0, "", U2194-T2194), "")</f>
        <v/>
      </c>
      <c r="W2194" s="162" t="s">
        <v>333</v>
      </c>
      <c r="X2194" s="1" t="s">
        <v>168</v>
      </c>
      <c r="Y2194" s="1">
        <v>18839</v>
      </c>
      <c r="Z2194" s="273">
        <v>250.69399999999999</v>
      </c>
      <c r="AA2194" s="169">
        <f>Tabela13[[#This Row],[VALOR/UN]]*Tabela13[[#This Row],[QUAN]]</f>
        <v>250.69399999999999</v>
      </c>
      <c r="AB2194" s="251" t="str">
        <f>IFERROR(Tabela13[[#This Row],[TOTAL]]/Tabela13[[#This Row],[Km Rodado]],"")</f>
        <v/>
      </c>
    </row>
    <row r="2195" spans="1:28" hidden="1">
      <c r="A2195" s="30">
        <v>2581</v>
      </c>
      <c r="B2195" s="30"/>
      <c r="C2195" s="30" t="s">
        <v>1227</v>
      </c>
      <c r="D2195" s="53">
        <v>45741</v>
      </c>
      <c r="F2195" s="7" t="s">
        <v>514</v>
      </c>
      <c r="G2195" s="1" t="s">
        <v>58</v>
      </c>
      <c r="H2195" s="1" t="s">
        <v>1268</v>
      </c>
      <c r="I2195" s="351" t="s">
        <v>80</v>
      </c>
      <c r="J2195" s="162">
        <v>1</v>
      </c>
      <c r="K2195" s="1">
        <v>14</v>
      </c>
      <c r="L2195" s="1" t="s">
        <v>22</v>
      </c>
      <c r="M2195" s="1" t="s">
        <v>84</v>
      </c>
      <c r="N2195" s="1" t="s">
        <v>166</v>
      </c>
      <c r="O2195" s="1" t="s">
        <v>166</v>
      </c>
      <c r="P2195" s="1" t="s">
        <v>69</v>
      </c>
      <c r="Q2195" s="1" t="s">
        <v>87</v>
      </c>
      <c r="R2195" s="24" t="s">
        <v>368</v>
      </c>
      <c r="S2195" s="45">
        <v>181235</v>
      </c>
      <c r="V2195" s="165" t="str">
        <f>IFERROR(IF(U2195-T2195 &lt;= 0, "", U2195-T2195), "")</f>
        <v/>
      </c>
      <c r="W2195" s="162" t="s">
        <v>333</v>
      </c>
      <c r="X2195" s="1" t="s">
        <v>168</v>
      </c>
      <c r="Y2195" s="1">
        <v>18839</v>
      </c>
      <c r="Z2195" s="273">
        <v>250.69399999999999</v>
      </c>
      <c r="AA2195" s="169">
        <f>Tabela13[[#This Row],[VALOR/UN]]*Tabela13[[#This Row],[QUAN]]</f>
        <v>250.69399999999999</v>
      </c>
      <c r="AB2195" s="251" t="str">
        <f>IFERROR(Tabela13[[#This Row],[TOTAL]]/Tabela13[[#This Row],[Km Rodado]],"")</f>
        <v/>
      </c>
    </row>
    <row r="2196" spans="1:28" hidden="1">
      <c r="A2196" s="30">
        <v>2584</v>
      </c>
      <c r="B2196" s="30"/>
      <c r="C2196" s="30" t="s">
        <v>1227</v>
      </c>
      <c r="D2196" s="53">
        <v>45741</v>
      </c>
      <c r="F2196" s="7" t="s">
        <v>514</v>
      </c>
      <c r="G2196" s="1" t="s">
        <v>58</v>
      </c>
      <c r="H2196" s="1" t="s">
        <v>1268</v>
      </c>
      <c r="I2196" s="351" t="s">
        <v>80</v>
      </c>
      <c r="J2196" s="162">
        <v>1</v>
      </c>
      <c r="K2196" s="1">
        <v>14</v>
      </c>
      <c r="L2196" s="1" t="s">
        <v>24</v>
      </c>
      <c r="M2196" s="1" t="s">
        <v>84</v>
      </c>
      <c r="N2196" s="1" t="s">
        <v>166</v>
      </c>
      <c r="O2196" s="1" t="s">
        <v>166</v>
      </c>
      <c r="P2196" s="1" t="s">
        <v>69</v>
      </c>
      <c r="Q2196" s="1" t="s">
        <v>87</v>
      </c>
      <c r="R2196" s="24" t="s">
        <v>368</v>
      </c>
      <c r="S2196" s="45">
        <v>181235</v>
      </c>
      <c r="V2196" s="165" t="str">
        <f>IFERROR(IF(U2196-T2196 &lt;= 0, "", U2196-T2196), "")</f>
        <v/>
      </c>
      <c r="W2196" s="162" t="s">
        <v>333</v>
      </c>
      <c r="X2196" s="1" t="s">
        <v>168</v>
      </c>
      <c r="Y2196" s="1">
        <v>18839</v>
      </c>
      <c r="Z2196" s="273">
        <v>250.69399999999999</v>
      </c>
      <c r="AA2196" s="169">
        <f>Tabela13[[#This Row],[VALOR/UN]]*Tabela13[[#This Row],[QUAN]]</f>
        <v>250.69399999999999</v>
      </c>
      <c r="AB2196" s="251" t="str">
        <f>IFERROR(Tabela13[[#This Row],[TOTAL]]/Tabela13[[#This Row],[Km Rodado]],"")</f>
        <v/>
      </c>
    </row>
    <row r="2197" spans="1:28" hidden="1">
      <c r="A2197" s="30">
        <v>2578</v>
      </c>
      <c r="B2197" s="30"/>
      <c r="C2197" s="30" t="s">
        <v>1227</v>
      </c>
      <c r="D2197" s="53">
        <v>45741</v>
      </c>
      <c r="F2197" s="7" t="s">
        <v>514</v>
      </c>
      <c r="G2197" s="1" t="s">
        <v>58</v>
      </c>
      <c r="H2197" s="1" t="s">
        <v>1268</v>
      </c>
      <c r="I2197" s="351" t="s">
        <v>80</v>
      </c>
      <c r="J2197" s="162">
        <v>1</v>
      </c>
      <c r="K2197" s="1">
        <v>14</v>
      </c>
      <c r="L2197" s="1" t="s">
        <v>24</v>
      </c>
      <c r="M2197" s="1" t="s">
        <v>84</v>
      </c>
      <c r="N2197" s="1" t="s">
        <v>166</v>
      </c>
      <c r="O2197" s="1" t="s">
        <v>166</v>
      </c>
      <c r="P2197" s="1" t="s">
        <v>69</v>
      </c>
      <c r="Q2197" s="1" t="s">
        <v>87</v>
      </c>
      <c r="R2197" s="24" t="s">
        <v>368</v>
      </c>
      <c r="S2197" s="45">
        <v>181235</v>
      </c>
      <c r="V2197" s="165" t="str">
        <f>IFERROR(IF(U2197-T2197 &lt;= 0, "", U2197-T2197), "")</f>
        <v/>
      </c>
      <c r="W2197" s="162" t="s">
        <v>333</v>
      </c>
      <c r="X2197" s="1" t="s">
        <v>168</v>
      </c>
      <c r="Y2197" s="1">
        <v>18839</v>
      </c>
      <c r="Z2197" s="273">
        <v>250.69399999999999</v>
      </c>
      <c r="AA2197" s="169">
        <f>Tabela13[[#This Row],[VALOR/UN]]*Tabela13[[#This Row],[QUAN]]</f>
        <v>250.69399999999999</v>
      </c>
      <c r="AB2197" s="251" t="str">
        <f>IFERROR(Tabela13[[#This Row],[TOTAL]]/Tabela13[[#This Row],[Km Rodado]],"")</f>
        <v/>
      </c>
    </row>
    <row r="2198" spans="1:28" hidden="1">
      <c r="A2198" s="30">
        <v>2807</v>
      </c>
      <c r="B2198" s="30"/>
      <c r="C2198" s="30" t="s">
        <v>1227</v>
      </c>
      <c r="D2198" s="53">
        <v>45742</v>
      </c>
      <c r="F2198" s="7" t="s">
        <v>514</v>
      </c>
      <c r="G2198" s="1" t="s">
        <v>58</v>
      </c>
      <c r="H2198" s="1" t="s">
        <v>14</v>
      </c>
      <c r="I2198" s="351" t="s">
        <v>1740</v>
      </c>
      <c r="J2198" s="162">
        <v>1</v>
      </c>
      <c r="K2198" s="1">
        <v>16</v>
      </c>
      <c r="L2198" s="1" t="s">
        <v>22</v>
      </c>
      <c r="M2198" s="1" t="s">
        <v>60</v>
      </c>
      <c r="N2198" s="1" t="s">
        <v>170</v>
      </c>
      <c r="O2198" s="1" t="s">
        <v>170</v>
      </c>
      <c r="P2198" s="1" t="s">
        <v>69</v>
      </c>
      <c r="Q2198" s="1" t="s">
        <v>1008</v>
      </c>
      <c r="R2198" s="24" t="s">
        <v>2383</v>
      </c>
      <c r="S2198" s="45">
        <v>113074</v>
      </c>
      <c r="V2198" s="165" t="str">
        <f>IFERROR(IF(U2198-T2198 &lt;= 0, "", U2198-T2198), "")</f>
        <v/>
      </c>
      <c r="W2198" s="162" t="s">
        <v>333</v>
      </c>
      <c r="X2198" s="1" t="s">
        <v>168</v>
      </c>
      <c r="Y2198" s="1">
        <v>19803</v>
      </c>
      <c r="Z2198" s="269">
        <v>455.96</v>
      </c>
      <c r="AA2198" s="169">
        <f>Tabela13[[#This Row],[VALOR/UN]]*Tabela13[[#This Row],[QUAN]]</f>
        <v>455.96</v>
      </c>
      <c r="AB2198" s="251" t="str">
        <f>IFERROR(Tabela13[[#This Row],[TOTAL]]/Tabela13[[#This Row],[Km Rodado]],"")</f>
        <v/>
      </c>
    </row>
    <row r="2199" spans="1:28" hidden="1">
      <c r="A2199" s="30">
        <v>2808</v>
      </c>
      <c r="B2199" s="30"/>
      <c r="C2199" s="30" t="s">
        <v>1227</v>
      </c>
      <c r="D2199" s="53">
        <v>45742</v>
      </c>
      <c r="F2199" s="7" t="s">
        <v>514</v>
      </c>
      <c r="G2199" s="1" t="s">
        <v>58</v>
      </c>
      <c r="H2199" s="1" t="s">
        <v>14</v>
      </c>
      <c r="I2199" s="351" t="s">
        <v>1740</v>
      </c>
      <c r="J2199" s="162">
        <v>1</v>
      </c>
      <c r="K2199" s="1">
        <v>16</v>
      </c>
      <c r="L2199" s="1" t="s">
        <v>22</v>
      </c>
      <c r="M2199" s="1" t="s">
        <v>60</v>
      </c>
      <c r="N2199" s="1" t="s">
        <v>170</v>
      </c>
      <c r="O2199" s="1" t="s">
        <v>170</v>
      </c>
      <c r="P2199" s="1" t="s">
        <v>69</v>
      </c>
      <c r="Q2199" s="1" t="s">
        <v>1008</v>
      </c>
      <c r="R2199" s="24" t="s">
        <v>2383</v>
      </c>
      <c r="S2199" s="45">
        <v>113074</v>
      </c>
      <c r="V2199" s="165" t="str">
        <f>IFERROR(IF(U2199-T2199 &lt;= 0, "", U2199-T2199), "")</f>
        <v/>
      </c>
      <c r="W2199" s="162" t="s">
        <v>333</v>
      </c>
      <c r="X2199" s="1" t="s">
        <v>168</v>
      </c>
      <c r="Y2199" s="1">
        <v>19803</v>
      </c>
      <c r="Z2199" s="269">
        <v>455.96</v>
      </c>
      <c r="AA2199" s="169">
        <f>Tabela13[[#This Row],[VALOR/UN]]*Tabela13[[#This Row],[QUAN]]</f>
        <v>455.96</v>
      </c>
      <c r="AB2199" s="251" t="str">
        <f>IFERROR(Tabela13[[#This Row],[TOTAL]]/Tabela13[[#This Row],[Km Rodado]],"")</f>
        <v/>
      </c>
    </row>
    <row r="2200" spans="1:28" hidden="1">
      <c r="A2200" s="30">
        <v>2585</v>
      </c>
      <c r="B2200" s="30"/>
      <c r="C2200" s="30" t="s">
        <v>1227</v>
      </c>
      <c r="D2200" s="53">
        <v>45742</v>
      </c>
      <c r="F2200" s="7" t="s">
        <v>514</v>
      </c>
      <c r="G2200" s="1" t="s">
        <v>58</v>
      </c>
      <c r="H2200" s="1" t="s">
        <v>14</v>
      </c>
      <c r="I2200" s="351" t="s">
        <v>1740</v>
      </c>
      <c r="J2200" s="162">
        <v>1</v>
      </c>
      <c r="K2200" s="1">
        <v>14</v>
      </c>
      <c r="L2200" s="1" t="s">
        <v>22</v>
      </c>
      <c r="M2200" s="1" t="s">
        <v>84</v>
      </c>
      <c r="N2200" s="1" t="s">
        <v>166</v>
      </c>
      <c r="O2200" s="1" t="s">
        <v>166</v>
      </c>
      <c r="P2200" s="1" t="s">
        <v>69</v>
      </c>
      <c r="Q2200" s="1" t="s">
        <v>1053</v>
      </c>
      <c r="R2200" s="24" t="s">
        <v>2384</v>
      </c>
      <c r="S2200" s="187">
        <v>90657</v>
      </c>
      <c r="V2200" s="165" t="str">
        <f>IFERROR(IF(U2200-T2200 &lt;= 0, "", U2200-T2200), "")</f>
        <v/>
      </c>
      <c r="W2200" s="162" t="s">
        <v>333</v>
      </c>
      <c r="X2200" s="1" t="s">
        <v>155</v>
      </c>
      <c r="Y2200" s="1">
        <v>18839</v>
      </c>
      <c r="Z2200" s="273">
        <v>250.69399999999999</v>
      </c>
      <c r="AA2200" s="169">
        <f>Tabela13[[#This Row],[VALOR/UN]]*Tabela13[[#This Row],[QUAN]]</f>
        <v>250.69399999999999</v>
      </c>
      <c r="AB2200" s="251" t="str">
        <f>IFERROR(Tabela13[[#This Row],[TOTAL]]/Tabela13[[#This Row],[Km Rodado]],"")</f>
        <v/>
      </c>
    </row>
    <row r="2201" spans="1:28" hidden="1">
      <c r="A2201" s="30">
        <v>2587</v>
      </c>
      <c r="B2201" s="30"/>
      <c r="C2201" s="30" t="s">
        <v>1227</v>
      </c>
      <c r="D2201" s="53">
        <v>45742</v>
      </c>
      <c r="F2201" s="7" t="s">
        <v>514</v>
      </c>
      <c r="G2201" s="1" t="s">
        <v>58</v>
      </c>
      <c r="H2201" s="1" t="s">
        <v>14</v>
      </c>
      <c r="I2201" s="351" t="s">
        <v>1740</v>
      </c>
      <c r="J2201" s="162">
        <v>1</v>
      </c>
      <c r="K2201" s="1">
        <v>14</v>
      </c>
      <c r="L2201" s="1" t="s">
        <v>22</v>
      </c>
      <c r="M2201" s="1" t="s">
        <v>84</v>
      </c>
      <c r="N2201" s="1" t="s">
        <v>166</v>
      </c>
      <c r="O2201" s="1" t="s">
        <v>166</v>
      </c>
      <c r="P2201" s="1" t="s">
        <v>69</v>
      </c>
      <c r="Q2201" s="1" t="s">
        <v>1053</v>
      </c>
      <c r="R2201" s="281" t="s">
        <v>2384</v>
      </c>
      <c r="S2201" s="187">
        <v>90657</v>
      </c>
      <c r="V2201" s="165" t="str">
        <f>IFERROR(IF(U2201-T2201 &lt;= 0, "", U2201-T2201), "")</f>
        <v/>
      </c>
      <c r="W2201" s="162" t="s">
        <v>333</v>
      </c>
      <c r="X2201" s="1" t="s">
        <v>155</v>
      </c>
      <c r="Y2201" s="1">
        <v>18839</v>
      </c>
      <c r="Z2201" s="273">
        <v>250.69399999999999</v>
      </c>
      <c r="AA2201" s="169">
        <f>Tabela13[[#This Row],[VALOR/UN]]*Tabela13[[#This Row],[QUAN]]</f>
        <v>250.69399999999999</v>
      </c>
      <c r="AB2201" s="251" t="str">
        <f>IFERROR(Tabela13[[#This Row],[TOTAL]]/Tabela13[[#This Row],[Km Rodado]],"")</f>
        <v/>
      </c>
    </row>
    <row r="2202" spans="1:28" hidden="1">
      <c r="A2202" s="30">
        <v>2579</v>
      </c>
      <c r="B2202" s="30"/>
      <c r="C2202" s="30" t="s">
        <v>1227</v>
      </c>
      <c r="D2202" s="53">
        <v>45742</v>
      </c>
      <c r="F2202" s="7" t="s">
        <v>514</v>
      </c>
      <c r="G2202" s="1" t="s">
        <v>58</v>
      </c>
      <c r="H2202" s="1" t="s">
        <v>14</v>
      </c>
      <c r="I2202" s="351" t="s">
        <v>1740</v>
      </c>
      <c r="J2202" s="162">
        <v>1</v>
      </c>
      <c r="K2202" s="1">
        <v>14</v>
      </c>
      <c r="L2202" s="1" t="s">
        <v>24</v>
      </c>
      <c r="M2202" s="1" t="s">
        <v>84</v>
      </c>
      <c r="N2202" s="1" t="s">
        <v>166</v>
      </c>
      <c r="O2202" s="1" t="s">
        <v>166</v>
      </c>
      <c r="P2202" s="1" t="s">
        <v>69</v>
      </c>
      <c r="Q2202" s="1" t="s">
        <v>1053</v>
      </c>
      <c r="R2202" s="24" t="s">
        <v>2384</v>
      </c>
      <c r="S2202" s="187">
        <v>90657</v>
      </c>
      <c r="V2202" s="165" t="str">
        <f>IFERROR(IF(U2202-T2202 &lt;= 0, "", U2202-T2202), "")</f>
        <v/>
      </c>
      <c r="W2202" s="162" t="s">
        <v>333</v>
      </c>
      <c r="X2202" s="1" t="s">
        <v>155</v>
      </c>
      <c r="Y2202" s="1">
        <v>18839</v>
      </c>
      <c r="Z2202" s="273">
        <v>250.69399999999999</v>
      </c>
      <c r="AA2202" s="169">
        <f>Tabela13[[#This Row],[VALOR/UN]]*Tabela13[[#This Row],[QUAN]]</f>
        <v>250.69399999999999</v>
      </c>
      <c r="AB2202" s="251" t="str">
        <f>IFERROR(Tabela13[[#This Row],[TOTAL]]/Tabela13[[#This Row],[Km Rodado]],"")</f>
        <v/>
      </c>
    </row>
    <row r="2203" spans="1:28" hidden="1">
      <c r="A2203" s="30">
        <v>2590</v>
      </c>
      <c r="B2203" s="30"/>
      <c r="C2203" s="30" t="s">
        <v>1227</v>
      </c>
      <c r="D2203" s="53">
        <v>45742</v>
      </c>
      <c r="F2203" s="7" t="s">
        <v>514</v>
      </c>
      <c r="G2203" s="1" t="s">
        <v>58</v>
      </c>
      <c r="H2203" s="1" t="s">
        <v>14</v>
      </c>
      <c r="I2203" s="351" t="s">
        <v>1740</v>
      </c>
      <c r="J2203" s="162">
        <v>1</v>
      </c>
      <c r="K2203" s="1">
        <v>14</v>
      </c>
      <c r="L2203" s="1" t="s">
        <v>24</v>
      </c>
      <c r="M2203" s="1" t="s">
        <v>84</v>
      </c>
      <c r="N2203" s="1" t="s">
        <v>166</v>
      </c>
      <c r="O2203" s="1" t="s">
        <v>166</v>
      </c>
      <c r="P2203" s="1" t="s">
        <v>69</v>
      </c>
      <c r="Q2203" s="1" t="s">
        <v>1053</v>
      </c>
      <c r="R2203" s="24" t="s">
        <v>2384</v>
      </c>
      <c r="S2203" s="45">
        <v>90657</v>
      </c>
      <c r="V2203" s="165" t="str">
        <f>IFERROR(IF(U2203-T2203 &lt;= 0, "", U2203-T2203), "")</f>
        <v/>
      </c>
      <c r="W2203" s="162" t="s">
        <v>333</v>
      </c>
      <c r="X2203" s="1" t="s">
        <v>155</v>
      </c>
      <c r="Y2203" s="1">
        <v>18839</v>
      </c>
      <c r="Z2203" s="273">
        <v>250.69399999999999</v>
      </c>
      <c r="AA2203" s="169">
        <f>Tabela13[[#This Row],[VALOR/UN]]*Tabela13[[#This Row],[QUAN]]</f>
        <v>250.69399999999999</v>
      </c>
      <c r="AB2203" s="251" t="str">
        <f>IFERROR(Tabela13[[#This Row],[TOTAL]]/Tabela13[[#This Row],[Km Rodado]],"")</f>
        <v/>
      </c>
    </row>
    <row r="2204" spans="1:28" hidden="1">
      <c r="A2204" s="30" t="s">
        <v>2385</v>
      </c>
      <c r="B2204" s="30"/>
      <c r="C2204" s="30" t="s">
        <v>1227</v>
      </c>
      <c r="D2204" s="53">
        <v>45742</v>
      </c>
      <c r="F2204" s="7" t="s">
        <v>514</v>
      </c>
      <c r="G2204" s="1" t="s">
        <v>58</v>
      </c>
      <c r="H2204" s="1" t="s">
        <v>14</v>
      </c>
      <c r="I2204" s="351" t="s">
        <v>1740</v>
      </c>
      <c r="J2204" s="162">
        <v>1</v>
      </c>
      <c r="K2204" s="1">
        <v>14</v>
      </c>
      <c r="L2204" s="1" t="s">
        <v>22</v>
      </c>
      <c r="M2204" s="1" t="s">
        <v>1035</v>
      </c>
      <c r="N2204" s="1" t="s">
        <v>153</v>
      </c>
      <c r="O2204" s="1" t="s">
        <v>154</v>
      </c>
      <c r="P2204" s="1" t="s">
        <v>69</v>
      </c>
      <c r="Q2204" s="1" t="s">
        <v>160</v>
      </c>
      <c r="R2204" s="24" t="s">
        <v>1748</v>
      </c>
      <c r="S2204" s="45">
        <v>142343</v>
      </c>
      <c r="T2204" s="256">
        <v>146496</v>
      </c>
      <c r="U2204" s="256"/>
      <c r="V2204" s="165" t="str">
        <f>IFERROR(IF(U2204-T2204 &lt;= 0, "", U2204-T2204), "")</f>
        <v/>
      </c>
      <c r="W2204" s="162" t="s">
        <v>333</v>
      </c>
      <c r="X2204" s="1" t="s">
        <v>155</v>
      </c>
      <c r="Y2204" s="347">
        <v>1495</v>
      </c>
      <c r="Z2204" s="273">
        <v>320.67</v>
      </c>
      <c r="AA2204" s="169">
        <f>Tabela13[[#This Row],[VALOR/UN]]*Tabela13[[#This Row],[QUAN]]</f>
        <v>320.67</v>
      </c>
      <c r="AB2204" s="251" t="str">
        <f>IFERROR(Tabela13[[#This Row],[TOTAL]]/Tabela13[[#This Row],[Km Rodado]],"")</f>
        <v/>
      </c>
    </row>
    <row r="2205" spans="1:28" hidden="1">
      <c r="A2205" s="30">
        <v>2810</v>
      </c>
      <c r="B2205" s="30"/>
      <c r="C2205" s="30" t="s">
        <v>1227</v>
      </c>
      <c r="D2205" s="53">
        <v>45742</v>
      </c>
      <c r="F2205" s="7" t="s">
        <v>514</v>
      </c>
      <c r="G2205" s="1" t="s">
        <v>58</v>
      </c>
      <c r="H2205" s="1" t="s">
        <v>14</v>
      </c>
      <c r="I2205" s="351" t="s">
        <v>1740</v>
      </c>
      <c r="J2205" s="162">
        <v>1</v>
      </c>
      <c r="K2205" s="1">
        <v>14</v>
      </c>
      <c r="L2205" s="1" t="s">
        <v>22</v>
      </c>
      <c r="M2205" s="1" t="s">
        <v>1035</v>
      </c>
      <c r="N2205" s="1" t="s">
        <v>153</v>
      </c>
      <c r="O2205" s="1" t="s">
        <v>154</v>
      </c>
      <c r="P2205" s="1" t="s">
        <v>69</v>
      </c>
      <c r="Q2205" s="1" t="s">
        <v>160</v>
      </c>
      <c r="R2205" s="24" t="s">
        <v>1748</v>
      </c>
      <c r="S2205" s="45">
        <v>142343</v>
      </c>
      <c r="T2205" s="256">
        <v>146496</v>
      </c>
      <c r="V2205" s="165" t="str">
        <f>IFERROR(IF(U2205-T2205 &lt;= 0, "", U2205-T2205), "")</f>
        <v/>
      </c>
      <c r="W2205" s="162" t="s">
        <v>333</v>
      </c>
      <c r="X2205" s="1" t="s">
        <v>155</v>
      </c>
      <c r="Y2205" s="347">
        <v>1495</v>
      </c>
      <c r="Z2205" s="273">
        <v>320.67</v>
      </c>
      <c r="AA2205" s="169">
        <f>Tabela13[[#This Row],[VALOR/UN]]*Tabela13[[#This Row],[QUAN]]</f>
        <v>320.67</v>
      </c>
      <c r="AB2205" s="251" t="str">
        <f>IFERROR(Tabela13[[#This Row],[TOTAL]]/Tabela13[[#This Row],[Km Rodado]],"")</f>
        <v/>
      </c>
    </row>
    <row r="2206" spans="1:28" hidden="1">
      <c r="A2206" s="30">
        <v>2811</v>
      </c>
      <c r="B2206" s="30"/>
      <c r="C2206" s="30" t="s">
        <v>1227</v>
      </c>
      <c r="D2206" s="53">
        <v>45742</v>
      </c>
      <c r="F2206" s="7" t="s">
        <v>514</v>
      </c>
      <c r="G2206" s="1" t="s">
        <v>58</v>
      </c>
      <c r="H2206" s="1" t="s">
        <v>14</v>
      </c>
      <c r="I2206" s="351" t="s">
        <v>1740</v>
      </c>
      <c r="J2206" s="162">
        <v>1</v>
      </c>
      <c r="K2206" s="1">
        <v>14</v>
      </c>
      <c r="L2206" s="1" t="s">
        <v>24</v>
      </c>
      <c r="M2206" s="1" t="s">
        <v>1035</v>
      </c>
      <c r="N2206" s="1" t="s">
        <v>153</v>
      </c>
      <c r="O2206" s="1" t="s">
        <v>154</v>
      </c>
      <c r="P2206" s="1" t="s">
        <v>69</v>
      </c>
      <c r="Q2206" s="1" t="s">
        <v>160</v>
      </c>
      <c r="R2206" s="24" t="s">
        <v>1748</v>
      </c>
      <c r="S2206" s="45">
        <v>142343</v>
      </c>
      <c r="T2206" s="256">
        <v>146496</v>
      </c>
      <c r="V2206" s="165" t="str">
        <f>IFERROR(IF(U2206-T2206 &lt;= 0, "", U2206-T2206), "")</f>
        <v/>
      </c>
      <c r="W2206" s="162" t="s">
        <v>333</v>
      </c>
      <c r="X2206" s="1" t="s">
        <v>58</v>
      </c>
      <c r="Y2206" s="258" t="s">
        <v>151</v>
      </c>
      <c r="Z2206" s="169">
        <v>0</v>
      </c>
      <c r="AA2206" s="169">
        <f>Tabela13[[#This Row],[VALOR/UN]]*Tabela13[[#This Row],[QUAN]]</f>
        <v>0</v>
      </c>
      <c r="AB2206" s="251" t="str">
        <f>IFERROR(Tabela13[[#This Row],[TOTAL]]/Tabela13[[#This Row],[Km Rodado]],"")</f>
        <v/>
      </c>
    </row>
    <row r="2207" spans="1:28" hidden="1">
      <c r="A2207" s="30">
        <v>2812</v>
      </c>
      <c r="B2207" s="30"/>
      <c r="C2207" s="30" t="s">
        <v>1227</v>
      </c>
      <c r="D2207" s="53">
        <v>45742</v>
      </c>
      <c r="F2207" s="7" t="s">
        <v>514</v>
      </c>
      <c r="G2207" s="1" t="s">
        <v>58</v>
      </c>
      <c r="H2207" s="1" t="s">
        <v>14</v>
      </c>
      <c r="I2207" s="351" t="s">
        <v>1740</v>
      </c>
      <c r="J2207" s="162">
        <v>1</v>
      </c>
      <c r="K2207" s="1">
        <v>14</v>
      </c>
      <c r="L2207" s="1" t="s">
        <v>24</v>
      </c>
      <c r="M2207" s="1" t="s">
        <v>1035</v>
      </c>
      <c r="N2207" s="1" t="s">
        <v>153</v>
      </c>
      <c r="O2207" s="1" t="s">
        <v>154</v>
      </c>
      <c r="P2207" s="1" t="s">
        <v>69</v>
      </c>
      <c r="Q2207" s="1" t="s">
        <v>160</v>
      </c>
      <c r="R2207" s="24" t="s">
        <v>1748</v>
      </c>
      <c r="S2207" s="45">
        <v>142343</v>
      </c>
      <c r="T2207" s="256">
        <v>146496</v>
      </c>
      <c r="V2207" s="165" t="str">
        <f>IFERROR(IF(U2207-T2207 &lt;= 0, "", U2207-T2207), "")</f>
        <v/>
      </c>
      <c r="W2207" s="162" t="s">
        <v>333</v>
      </c>
      <c r="X2207" s="1" t="s">
        <v>58</v>
      </c>
      <c r="Y2207" s="258" t="s">
        <v>151</v>
      </c>
      <c r="Z2207" s="169">
        <v>0</v>
      </c>
      <c r="AA2207" s="169">
        <f>Tabela13[[#This Row],[VALOR/UN]]*Tabela13[[#This Row],[QUAN]]</f>
        <v>0</v>
      </c>
      <c r="AB2207" s="251" t="str">
        <f>IFERROR(Tabela13[[#This Row],[TOTAL]]/Tabela13[[#This Row],[Km Rodado]],"")</f>
        <v/>
      </c>
    </row>
    <row r="2208" spans="1:28" hidden="1">
      <c r="A2208" s="30">
        <v>2761</v>
      </c>
      <c r="B2208" s="30"/>
      <c r="C2208" s="186" t="s">
        <v>1227</v>
      </c>
      <c r="D2208" s="53">
        <v>45743</v>
      </c>
      <c r="F2208" s="7" t="s">
        <v>514</v>
      </c>
      <c r="G2208" s="1" t="s">
        <v>58</v>
      </c>
      <c r="H2208" s="1" t="s">
        <v>1268</v>
      </c>
      <c r="I2208" s="351" t="s">
        <v>80</v>
      </c>
      <c r="J2208" s="162">
        <v>1</v>
      </c>
      <c r="K2208" s="1" t="s">
        <v>7</v>
      </c>
      <c r="L2208" s="1" t="s">
        <v>22</v>
      </c>
      <c r="M2208" s="1" t="s">
        <v>595</v>
      </c>
      <c r="N2208" s="1" t="s">
        <v>153</v>
      </c>
      <c r="O2208" s="1" t="s">
        <v>474</v>
      </c>
      <c r="P2208" s="1" t="s">
        <v>69</v>
      </c>
      <c r="Q2208" s="1" t="s">
        <v>597</v>
      </c>
      <c r="R2208" s="24" t="s">
        <v>2271</v>
      </c>
      <c r="S2208" s="45">
        <v>357082</v>
      </c>
      <c r="V2208" s="165" t="str">
        <f>IFERROR(IF(U2208-T2208 &lt;= 0, "", U2208-T2208), "")</f>
        <v/>
      </c>
      <c r="W2208" s="162" t="s">
        <v>333</v>
      </c>
      <c r="X2208" s="1" t="s">
        <v>155</v>
      </c>
      <c r="Y2208" s="1">
        <v>3596</v>
      </c>
      <c r="Z2208" s="131">
        <v>1597.28</v>
      </c>
      <c r="AA2208" s="169">
        <f>Tabela13[[#This Row],[VALOR/UN]]*Tabela13[[#This Row],[QUAN]]</f>
        <v>1597.28</v>
      </c>
      <c r="AB2208" s="251" t="str">
        <f>IFERROR(Tabela13[[#This Row],[TOTAL]]/Tabela13[[#This Row],[Km Rodado]],"")</f>
        <v/>
      </c>
    </row>
    <row r="2209" spans="1:28" hidden="1">
      <c r="A2209" s="30">
        <v>2760</v>
      </c>
      <c r="B2209" s="30"/>
      <c r="C2209" s="186" t="s">
        <v>1227</v>
      </c>
      <c r="D2209" s="53">
        <v>45743</v>
      </c>
      <c r="F2209" s="7" t="s">
        <v>514</v>
      </c>
      <c r="G2209" s="1" t="s">
        <v>58</v>
      </c>
      <c r="H2209" s="1" t="s">
        <v>1268</v>
      </c>
      <c r="I2209" s="351" t="s">
        <v>80</v>
      </c>
      <c r="J2209" s="162">
        <v>1</v>
      </c>
      <c r="K2209" s="1" t="s">
        <v>7</v>
      </c>
      <c r="L2209" s="1" t="s">
        <v>22</v>
      </c>
      <c r="M2209" s="1" t="s">
        <v>595</v>
      </c>
      <c r="N2209" s="1" t="s">
        <v>153</v>
      </c>
      <c r="O2209" s="1" t="s">
        <v>474</v>
      </c>
      <c r="P2209" s="1" t="s">
        <v>69</v>
      </c>
      <c r="Q2209" s="1" t="s">
        <v>597</v>
      </c>
      <c r="R2209" s="24" t="s">
        <v>2271</v>
      </c>
      <c r="S2209" s="45">
        <v>357082</v>
      </c>
      <c r="V2209" s="165" t="str">
        <f>IFERROR(IF(U2209-T2209 &lt;= 0, "", U2209-T2209), "")</f>
        <v/>
      </c>
      <c r="W2209" s="162" t="s">
        <v>333</v>
      </c>
      <c r="X2209" s="1" t="s">
        <v>155</v>
      </c>
      <c r="Y2209" s="1">
        <v>3596</v>
      </c>
      <c r="Z2209" s="131">
        <v>1597.28</v>
      </c>
      <c r="AA2209" s="169">
        <f>Tabela13[[#This Row],[VALOR/UN]]*Tabela13[[#This Row],[QUAN]]</f>
        <v>1597.28</v>
      </c>
      <c r="AB2209" s="251" t="str">
        <f>IFERROR(Tabela13[[#This Row],[TOTAL]]/Tabela13[[#This Row],[Km Rodado]],"")</f>
        <v/>
      </c>
    </row>
    <row r="2210" spans="1:28" hidden="1">
      <c r="A2210" s="30">
        <v>2814</v>
      </c>
      <c r="B2210" s="30"/>
      <c r="C2210" s="30" t="s">
        <v>1227</v>
      </c>
      <c r="D2210" s="53">
        <v>45743</v>
      </c>
      <c r="F2210" s="7" t="s">
        <v>514</v>
      </c>
      <c r="G2210" s="1" t="s">
        <v>58</v>
      </c>
      <c r="H2210" s="1" t="s">
        <v>1268</v>
      </c>
      <c r="I2210" s="351" t="s">
        <v>80</v>
      </c>
      <c r="J2210" s="162">
        <v>1</v>
      </c>
      <c r="K2210" s="1" t="s">
        <v>39</v>
      </c>
      <c r="L2210" s="1" t="s">
        <v>594</v>
      </c>
      <c r="M2210" s="1" t="s">
        <v>595</v>
      </c>
      <c r="N2210" s="1" t="s">
        <v>684</v>
      </c>
      <c r="O2210" s="1" t="s">
        <v>684</v>
      </c>
      <c r="P2210" s="1" t="s">
        <v>62</v>
      </c>
      <c r="Q2210" s="1" t="s">
        <v>1241</v>
      </c>
      <c r="R2210" s="24" t="s">
        <v>1242</v>
      </c>
      <c r="S2210" s="45">
        <v>340097</v>
      </c>
      <c r="T2210" s="45">
        <v>340097</v>
      </c>
      <c r="V2210" s="165" t="str">
        <f>IFERROR(IF(U2210-T2210 &lt;= 0, "", U2210-T2210), "")</f>
        <v/>
      </c>
      <c r="W2210" s="162" t="s">
        <v>333</v>
      </c>
      <c r="X2210" s="1" t="s">
        <v>2279</v>
      </c>
      <c r="Y2210" s="347">
        <v>8984</v>
      </c>
      <c r="Z2210" s="131">
        <v>680</v>
      </c>
      <c r="AA2210" s="169">
        <f>Tabela13[[#This Row],[VALOR/UN]]*Tabela13[[#This Row],[QUAN]]</f>
        <v>680</v>
      </c>
      <c r="AB2210" s="251" t="str">
        <f>IFERROR(Tabela13[[#This Row],[TOTAL]]/Tabela13[[#This Row],[Km Rodado]],"")</f>
        <v/>
      </c>
    </row>
    <row r="2211" spans="1:28" hidden="1">
      <c r="A2211" s="30">
        <v>2813</v>
      </c>
      <c r="B2211" s="30"/>
      <c r="C2211" s="30" t="s">
        <v>1227</v>
      </c>
      <c r="D2211" s="53">
        <v>45743</v>
      </c>
      <c r="F2211" s="7" t="s">
        <v>514</v>
      </c>
      <c r="G2211" s="1" t="s">
        <v>58</v>
      </c>
      <c r="H2211" s="1" t="s">
        <v>1268</v>
      </c>
      <c r="I2211" s="351" t="s">
        <v>80</v>
      </c>
      <c r="J2211" s="162">
        <v>1</v>
      </c>
      <c r="K2211" s="1" t="s">
        <v>39</v>
      </c>
      <c r="L2211" s="1" t="s">
        <v>594</v>
      </c>
      <c r="M2211" s="1" t="s">
        <v>595</v>
      </c>
      <c r="N2211" s="1" t="s">
        <v>684</v>
      </c>
      <c r="O2211" s="1" t="s">
        <v>684</v>
      </c>
      <c r="P2211" s="1" t="s">
        <v>62</v>
      </c>
      <c r="Q2211" s="1" t="s">
        <v>1241</v>
      </c>
      <c r="R2211" s="24" t="s">
        <v>1242</v>
      </c>
      <c r="S2211" s="45">
        <v>340097</v>
      </c>
      <c r="T2211" s="45">
        <v>340097</v>
      </c>
      <c r="V2211" s="165" t="str">
        <f>IFERROR(IF(U2211-T2211 &lt;= 0, "", U2211-T2211), "")</f>
        <v/>
      </c>
      <c r="W2211" s="162" t="s">
        <v>333</v>
      </c>
      <c r="X2211" s="1" t="s">
        <v>2279</v>
      </c>
      <c r="Y2211" s="347">
        <v>8984</v>
      </c>
      <c r="Z2211" s="131">
        <v>680</v>
      </c>
      <c r="AA2211" s="169">
        <f>Tabela13[[#This Row],[VALOR/UN]]*Tabela13[[#This Row],[QUAN]]</f>
        <v>680</v>
      </c>
      <c r="AB2211" s="251" t="str">
        <f>IFERROR(Tabela13[[#This Row],[TOTAL]]/Tabela13[[#This Row],[Km Rodado]],"")</f>
        <v/>
      </c>
    </row>
    <row r="2212" spans="1:28" hidden="1">
      <c r="A2212" s="30">
        <v>2815</v>
      </c>
      <c r="B2212" s="30"/>
      <c r="C2212" s="30" t="s">
        <v>1227</v>
      </c>
      <c r="D2212" s="53">
        <v>45743</v>
      </c>
      <c r="F2212" s="7" t="s">
        <v>514</v>
      </c>
      <c r="G2212" s="1" t="s">
        <v>58</v>
      </c>
      <c r="H2212" s="1" t="s">
        <v>1268</v>
      </c>
      <c r="I2212" s="351" t="s">
        <v>80</v>
      </c>
      <c r="J2212" s="162">
        <v>1</v>
      </c>
      <c r="K2212" s="1" t="s">
        <v>39</v>
      </c>
      <c r="L2212" s="1" t="s">
        <v>594</v>
      </c>
      <c r="M2212" s="1" t="s">
        <v>595</v>
      </c>
      <c r="N2212" s="1" t="s">
        <v>684</v>
      </c>
      <c r="O2212" s="1" t="s">
        <v>684</v>
      </c>
      <c r="P2212" s="1" t="s">
        <v>62</v>
      </c>
      <c r="Q2212" s="1" t="s">
        <v>1241</v>
      </c>
      <c r="R2212" s="24" t="s">
        <v>1242</v>
      </c>
      <c r="S2212" s="45">
        <v>340097</v>
      </c>
      <c r="T2212" s="45">
        <v>340097</v>
      </c>
      <c r="V2212" s="165" t="str">
        <f>IFERROR(IF(U2212-T2212 &lt;= 0, "", U2212-T2212), "")</f>
        <v/>
      </c>
      <c r="W2212" s="162" t="s">
        <v>333</v>
      </c>
      <c r="X2212" s="1" t="s">
        <v>2279</v>
      </c>
      <c r="Y2212" s="1">
        <v>8984</v>
      </c>
      <c r="Z2212" s="131">
        <v>680</v>
      </c>
      <c r="AA2212" s="169">
        <f>Tabela13[[#This Row],[VALOR/UN]]*Tabela13[[#This Row],[QUAN]]</f>
        <v>680</v>
      </c>
      <c r="AB2212" s="251" t="str">
        <f>IFERROR(Tabela13[[#This Row],[TOTAL]]/Tabela13[[#This Row],[Km Rodado]],"")</f>
        <v/>
      </c>
    </row>
    <row r="2213" spans="1:28" hidden="1">
      <c r="A2213" s="30">
        <v>2816</v>
      </c>
      <c r="B2213" s="30"/>
      <c r="C2213" s="30" t="s">
        <v>1227</v>
      </c>
      <c r="D2213" s="53">
        <v>45743</v>
      </c>
      <c r="F2213" s="7" t="s">
        <v>514</v>
      </c>
      <c r="G2213" s="1" t="s">
        <v>58</v>
      </c>
      <c r="H2213" s="1" t="s">
        <v>1268</v>
      </c>
      <c r="I2213" s="351" t="s">
        <v>80</v>
      </c>
      <c r="J2213" s="162">
        <v>1</v>
      </c>
      <c r="K2213" s="1" t="s">
        <v>39</v>
      </c>
      <c r="L2213" s="1" t="s">
        <v>594</v>
      </c>
      <c r="M2213" s="1" t="s">
        <v>595</v>
      </c>
      <c r="N2213" s="1" t="s">
        <v>684</v>
      </c>
      <c r="O2213" s="1" t="s">
        <v>684</v>
      </c>
      <c r="P2213" s="1" t="s">
        <v>62</v>
      </c>
      <c r="Q2213" s="1" t="s">
        <v>1241</v>
      </c>
      <c r="R2213" s="24" t="s">
        <v>1242</v>
      </c>
      <c r="S2213" s="45">
        <v>340097</v>
      </c>
      <c r="T2213" s="45">
        <v>340097</v>
      </c>
      <c r="V2213" s="165" t="str">
        <f>IFERROR(IF(U2213-T2213 &lt;= 0, "", U2213-T2213), "")</f>
        <v/>
      </c>
      <c r="W2213" s="162" t="s">
        <v>333</v>
      </c>
      <c r="X2213" s="1" t="s">
        <v>2279</v>
      </c>
      <c r="Y2213" s="1">
        <v>8984</v>
      </c>
      <c r="Z2213" s="131">
        <v>680</v>
      </c>
      <c r="AA2213" s="169">
        <f>Tabela13[[#This Row],[VALOR/UN]]*Tabela13[[#This Row],[QUAN]]</f>
        <v>680</v>
      </c>
      <c r="AB2213" s="251" t="str">
        <f>IFERROR(Tabela13[[#This Row],[TOTAL]]/Tabela13[[#This Row],[Km Rodado]],"")</f>
        <v/>
      </c>
    </row>
    <row r="2214" spans="1:28" hidden="1">
      <c r="A2214" s="30" t="s">
        <v>2386</v>
      </c>
      <c r="B2214" s="30"/>
      <c r="C2214" s="30" t="s">
        <v>1227</v>
      </c>
      <c r="D2214" s="53">
        <v>45743</v>
      </c>
      <c r="F2214" s="7" t="s">
        <v>514</v>
      </c>
      <c r="G2214" s="1" t="s">
        <v>58</v>
      </c>
      <c r="H2214" s="1" t="s">
        <v>1268</v>
      </c>
      <c r="I2214" s="351" t="s">
        <v>80</v>
      </c>
      <c r="J2214" s="162">
        <v>1</v>
      </c>
      <c r="K2214" s="1">
        <v>14</v>
      </c>
      <c r="L2214" s="1" t="s">
        <v>22</v>
      </c>
      <c r="M2214" s="1" t="s">
        <v>84</v>
      </c>
      <c r="N2214" s="1" t="s">
        <v>153</v>
      </c>
      <c r="O2214" s="1" t="s">
        <v>154</v>
      </c>
      <c r="P2214" s="1" t="s">
        <v>69</v>
      </c>
      <c r="Q2214" s="1" t="s">
        <v>87</v>
      </c>
      <c r="R2214" s="24" t="s">
        <v>1377</v>
      </c>
      <c r="S2214" s="45">
        <v>90931</v>
      </c>
      <c r="V2214" s="165" t="str">
        <f>IFERROR(IF(U2214-T2214 &lt;= 0, "", U2214-T2214), "")</f>
        <v/>
      </c>
      <c r="W2214" s="162" t="s">
        <v>333</v>
      </c>
      <c r="X2214" s="1" t="s">
        <v>155</v>
      </c>
      <c r="Y2214" s="1">
        <v>18839</v>
      </c>
      <c r="Z2214" s="131">
        <v>250.69</v>
      </c>
      <c r="AA2214" s="169">
        <f>Tabela13[[#This Row],[VALOR/UN]]*Tabela13[[#This Row],[QUAN]]</f>
        <v>250.69</v>
      </c>
      <c r="AB2214" s="251" t="str">
        <f>IFERROR(Tabela13[[#This Row],[TOTAL]]/Tabela13[[#This Row],[Km Rodado]],"")</f>
        <v/>
      </c>
    </row>
    <row r="2215" spans="1:28" hidden="1">
      <c r="A2215" s="30" t="s">
        <v>2387</v>
      </c>
      <c r="B2215" s="30"/>
      <c r="C2215" s="30" t="s">
        <v>1227</v>
      </c>
      <c r="D2215" s="53">
        <v>45743</v>
      </c>
      <c r="F2215" s="7" t="s">
        <v>514</v>
      </c>
      <c r="G2215" s="1" t="s">
        <v>58</v>
      </c>
      <c r="H2215" s="1" t="s">
        <v>1268</v>
      </c>
      <c r="I2215" s="351" t="s">
        <v>80</v>
      </c>
      <c r="J2215" s="162">
        <v>1</v>
      </c>
      <c r="K2215" s="1">
        <v>14</v>
      </c>
      <c r="L2215" s="1" t="s">
        <v>22</v>
      </c>
      <c r="M2215" s="1" t="s">
        <v>84</v>
      </c>
      <c r="N2215" s="1" t="s">
        <v>153</v>
      </c>
      <c r="O2215" s="1" t="s">
        <v>154</v>
      </c>
      <c r="P2215" s="1" t="s">
        <v>69</v>
      </c>
      <c r="Q2215" s="1" t="s">
        <v>87</v>
      </c>
      <c r="R2215" s="24" t="s">
        <v>1377</v>
      </c>
      <c r="S2215" s="45">
        <v>90931</v>
      </c>
      <c r="V2215" s="165" t="str">
        <f>IFERROR(IF(U2215-T2215 &lt;= 0, "", U2215-T2215), "")</f>
        <v/>
      </c>
      <c r="W2215" s="162" t="s">
        <v>333</v>
      </c>
      <c r="X2215" s="1" t="s">
        <v>155</v>
      </c>
      <c r="Y2215" s="1">
        <v>18839</v>
      </c>
      <c r="Z2215" s="131">
        <v>250.69</v>
      </c>
      <c r="AA2215" s="169">
        <f>Tabela13[[#This Row],[VALOR/UN]]*Tabela13[[#This Row],[QUAN]]</f>
        <v>250.69</v>
      </c>
      <c r="AB2215" s="251" t="str">
        <f>IFERROR(Tabela13[[#This Row],[TOTAL]]/Tabela13[[#This Row],[Km Rodado]],"")</f>
        <v/>
      </c>
    </row>
    <row r="2216" spans="1:28" hidden="1">
      <c r="A2216" s="30" t="s">
        <v>2388</v>
      </c>
      <c r="B2216" s="30"/>
      <c r="C2216" s="30" t="s">
        <v>1227</v>
      </c>
      <c r="D2216" s="53">
        <v>45748</v>
      </c>
      <c r="F2216" s="7" t="s">
        <v>422</v>
      </c>
      <c r="G2216" s="1" t="s">
        <v>58</v>
      </c>
      <c r="H2216" s="1" t="s">
        <v>14</v>
      </c>
      <c r="I2216" s="351" t="s">
        <v>1740</v>
      </c>
      <c r="J2216" s="162">
        <v>1</v>
      </c>
      <c r="K2216" s="1">
        <v>16</v>
      </c>
      <c r="L2216" s="1" t="s">
        <v>22</v>
      </c>
      <c r="M2216" s="1" t="s">
        <v>60</v>
      </c>
      <c r="N2216" s="1" t="s">
        <v>170</v>
      </c>
      <c r="O2216" s="238" t="s">
        <v>1401</v>
      </c>
      <c r="P2216" s="1" t="s">
        <v>69</v>
      </c>
      <c r="Q2216" s="1" t="s">
        <v>1008</v>
      </c>
      <c r="R2216" s="24" t="s">
        <v>2389</v>
      </c>
      <c r="S2216" s="45">
        <v>188310</v>
      </c>
      <c r="V2216" s="165" t="str">
        <f>IFERROR(IF(U2216-T2216 &lt;= 0, "", U2216-T2216), "")</f>
        <v/>
      </c>
      <c r="W2216" s="162" t="s">
        <v>333</v>
      </c>
      <c r="X2216" s="1" t="s">
        <v>168</v>
      </c>
      <c r="Y2216" s="1">
        <v>19803</v>
      </c>
      <c r="Z2216" s="169">
        <v>455.96</v>
      </c>
      <c r="AA2216" s="169">
        <f>Tabela13[[#This Row],[VALOR/UN]]*Tabela13[[#This Row],[QUAN]]</f>
        <v>455.96</v>
      </c>
      <c r="AB2216" s="251" t="str">
        <f>IFERROR(Tabela13[[#This Row],[TOTAL]]/Tabela13[[#This Row],[Km Rodado]],"")</f>
        <v/>
      </c>
    </row>
    <row r="2217" spans="1:28" hidden="1">
      <c r="A2217" s="30">
        <v>2830</v>
      </c>
      <c r="B2217" s="30"/>
      <c r="C2217" s="30" t="s">
        <v>1227</v>
      </c>
      <c r="D2217" s="53">
        <v>45748</v>
      </c>
      <c r="F2217" s="7" t="s">
        <v>422</v>
      </c>
      <c r="G2217" s="1" t="s">
        <v>58</v>
      </c>
      <c r="H2217" s="1" t="s">
        <v>14</v>
      </c>
      <c r="I2217" s="351" t="s">
        <v>1740</v>
      </c>
      <c r="J2217" s="162">
        <v>1</v>
      </c>
      <c r="K2217" s="1">
        <v>16</v>
      </c>
      <c r="L2217" s="1" t="s">
        <v>22</v>
      </c>
      <c r="M2217" s="1" t="s">
        <v>60</v>
      </c>
      <c r="N2217" s="1" t="s">
        <v>170</v>
      </c>
      <c r="O2217" s="238" t="s">
        <v>1401</v>
      </c>
      <c r="P2217" s="1" t="s">
        <v>69</v>
      </c>
      <c r="Q2217" s="1" t="s">
        <v>1008</v>
      </c>
      <c r="R2217" s="24" t="s">
        <v>2389</v>
      </c>
      <c r="S2217" s="45">
        <v>188310</v>
      </c>
      <c r="V2217" s="165" t="str">
        <f>IFERROR(IF(U2217-T2217 &lt;= 0, "", U2217-T2217), "")</f>
        <v/>
      </c>
      <c r="W2217" s="162" t="s">
        <v>333</v>
      </c>
      <c r="X2217" s="1" t="s">
        <v>168</v>
      </c>
      <c r="Y2217" s="1">
        <v>19803</v>
      </c>
      <c r="Z2217" s="169">
        <v>455.96</v>
      </c>
      <c r="AA2217" s="169">
        <f>Tabela13[[#This Row],[VALOR/UN]]*Tabela13[[#This Row],[QUAN]]</f>
        <v>455.96</v>
      </c>
      <c r="AB2217" s="251" t="str">
        <f>IFERROR(Tabela13[[#This Row],[TOTAL]]/Tabela13[[#This Row],[Km Rodado]],"")</f>
        <v/>
      </c>
    </row>
    <row r="2218" spans="1:28" hidden="1">
      <c r="A2218" s="30" t="s">
        <v>2388</v>
      </c>
      <c r="B2218" s="30"/>
      <c r="C2218" s="30" t="s">
        <v>1227</v>
      </c>
      <c r="D2218" s="53">
        <v>45748</v>
      </c>
      <c r="F2218" s="7" t="s">
        <v>422</v>
      </c>
      <c r="G2218" s="1" t="s">
        <v>58</v>
      </c>
      <c r="H2218" s="1" t="s">
        <v>14</v>
      </c>
      <c r="I2218" s="351" t="s">
        <v>484</v>
      </c>
      <c r="J2218" s="162">
        <v>1</v>
      </c>
      <c r="K2218" s="1">
        <v>16</v>
      </c>
      <c r="L2218" s="1" t="s">
        <v>22</v>
      </c>
      <c r="M2218" s="1" t="s">
        <v>60</v>
      </c>
      <c r="N2218" s="1" t="s">
        <v>170</v>
      </c>
      <c r="O2218" s="1" t="s">
        <v>170</v>
      </c>
      <c r="P2218" s="1" t="s">
        <v>69</v>
      </c>
      <c r="Q2218" s="1" t="s">
        <v>144</v>
      </c>
      <c r="V2218" s="165" t="str">
        <f>IFERROR(IF(U2218-T2218 &lt;= 0, "", U2218-T2218), "")</f>
        <v/>
      </c>
      <c r="W2218" s="162"/>
      <c r="X2218" s="1" t="s">
        <v>58</v>
      </c>
      <c r="Y2218" s="258" t="s">
        <v>151</v>
      </c>
      <c r="Z2218" s="169">
        <v>0</v>
      </c>
      <c r="AA2218" s="169">
        <f>Tabela13[[#This Row],[VALOR/UN]]*Tabela13[[#This Row],[QUAN]]</f>
        <v>0</v>
      </c>
      <c r="AB2218" s="251" t="str">
        <f>IFERROR(Tabela13[[#This Row],[TOTAL]]/Tabela13[[#This Row],[Km Rodado]],"")</f>
        <v/>
      </c>
    </row>
    <row r="2219" spans="1:28" hidden="1">
      <c r="A2219" s="30">
        <v>2830</v>
      </c>
      <c r="B2219" s="30"/>
      <c r="C2219" s="30" t="s">
        <v>1227</v>
      </c>
      <c r="D2219" s="53">
        <v>45748</v>
      </c>
      <c r="F2219" s="7" t="s">
        <v>422</v>
      </c>
      <c r="G2219" s="1" t="s">
        <v>58</v>
      </c>
      <c r="H2219" s="1" t="s">
        <v>14</v>
      </c>
      <c r="I2219" s="351" t="s">
        <v>484</v>
      </c>
      <c r="J2219" s="162">
        <v>1</v>
      </c>
      <c r="K2219" s="1">
        <v>16</v>
      </c>
      <c r="L2219" s="1" t="s">
        <v>22</v>
      </c>
      <c r="M2219" s="1" t="s">
        <v>60</v>
      </c>
      <c r="N2219" s="1" t="s">
        <v>170</v>
      </c>
      <c r="O2219" s="1" t="s">
        <v>170</v>
      </c>
      <c r="P2219" s="1" t="s">
        <v>69</v>
      </c>
      <c r="Q2219" s="1" t="s">
        <v>144</v>
      </c>
      <c r="V2219" s="165" t="str">
        <f>IFERROR(IF(U2219-T2219 &lt;= 0, "", U2219-T2219), "")</f>
        <v/>
      </c>
      <c r="W2219" s="162"/>
      <c r="X2219" s="1" t="s">
        <v>58</v>
      </c>
      <c r="Y2219" s="258" t="s">
        <v>151</v>
      </c>
      <c r="Z2219" s="169">
        <v>0</v>
      </c>
      <c r="AA2219" s="169">
        <f>Tabela13[[#This Row],[VALOR/UN]]*Tabela13[[#This Row],[QUAN]]</f>
        <v>0</v>
      </c>
      <c r="AB2219" s="251" t="str">
        <f>IFERROR(Tabela13[[#This Row],[TOTAL]]/Tabela13[[#This Row],[Km Rodado]],"")</f>
        <v/>
      </c>
    </row>
    <row r="2220" spans="1:28" hidden="1">
      <c r="A2220" s="30">
        <v>2820</v>
      </c>
      <c r="B2220" s="30"/>
      <c r="C2220" s="30" t="s">
        <v>1227</v>
      </c>
      <c r="D2220" s="53">
        <v>45748</v>
      </c>
      <c r="F2220" s="7" t="s">
        <v>422</v>
      </c>
      <c r="G2220" s="1" t="s">
        <v>58</v>
      </c>
      <c r="H2220" s="1" t="s">
        <v>12</v>
      </c>
      <c r="I2220" s="351" t="s">
        <v>111</v>
      </c>
      <c r="J2220" s="162">
        <v>1</v>
      </c>
      <c r="K2220" s="1">
        <v>15</v>
      </c>
      <c r="L2220" s="1" t="s">
        <v>22</v>
      </c>
      <c r="M2220" s="1" t="s">
        <v>75</v>
      </c>
      <c r="N2220" s="1" t="s">
        <v>2310</v>
      </c>
      <c r="O2220" s="1" t="s">
        <v>2311</v>
      </c>
      <c r="P2220" s="1" t="s">
        <v>69</v>
      </c>
      <c r="Q2220" s="1" t="s">
        <v>77</v>
      </c>
      <c r="R2220" s="24" t="s">
        <v>780</v>
      </c>
      <c r="S2220" s="45">
        <v>182226</v>
      </c>
      <c r="V2220" s="165" t="str">
        <f>IFERROR(IF(U2220-T2220 &lt;= 0, "", U2220-T2220), "")</f>
        <v/>
      </c>
      <c r="W2220" s="162" t="s">
        <v>333</v>
      </c>
      <c r="X2220" s="1" t="s">
        <v>168</v>
      </c>
      <c r="Y2220" s="1">
        <v>20054</v>
      </c>
      <c r="Z2220" s="169">
        <v>290.04000000000002</v>
      </c>
      <c r="AA2220" s="169">
        <f>Tabela13[[#This Row],[VALOR/UN]]*Tabela13[[#This Row],[QUAN]]</f>
        <v>290.04000000000002</v>
      </c>
      <c r="AB2220" s="251" t="str">
        <f>IFERROR(Tabela13[[#This Row],[TOTAL]]/Tabela13[[#This Row],[Km Rodado]],"")</f>
        <v/>
      </c>
    </row>
    <row r="2221" spans="1:28" hidden="1">
      <c r="A2221" s="30">
        <v>2822</v>
      </c>
      <c r="B2221" s="30"/>
      <c r="C2221" s="30" t="s">
        <v>1227</v>
      </c>
      <c r="D2221" s="53">
        <v>45748</v>
      </c>
      <c r="F2221" s="7" t="s">
        <v>422</v>
      </c>
      <c r="G2221" s="1" t="s">
        <v>58</v>
      </c>
      <c r="H2221" s="1" t="s">
        <v>12</v>
      </c>
      <c r="I2221" s="351" t="s">
        <v>111</v>
      </c>
      <c r="J2221" s="162">
        <v>1</v>
      </c>
      <c r="K2221" s="1">
        <v>15</v>
      </c>
      <c r="L2221" s="1" t="s">
        <v>22</v>
      </c>
      <c r="M2221" s="1" t="s">
        <v>75</v>
      </c>
      <c r="N2221" s="1" t="s">
        <v>2310</v>
      </c>
      <c r="O2221" s="1" t="s">
        <v>2311</v>
      </c>
      <c r="P2221" s="1" t="s">
        <v>69</v>
      </c>
      <c r="Q2221" s="1" t="s">
        <v>77</v>
      </c>
      <c r="R2221" s="24" t="s">
        <v>780</v>
      </c>
      <c r="S2221" s="45">
        <v>182226</v>
      </c>
      <c r="V2221" s="165" t="str">
        <f>IFERROR(IF(U2221-T2221 &lt;= 0, "", U2221-T2221), "")</f>
        <v/>
      </c>
      <c r="W2221" s="162" t="s">
        <v>333</v>
      </c>
      <c r="X2221" s="1" t="s">
        <v>168</v>
      </c>
      <c r="Y2221" s="1">
        <v>20054</v>
      </c>
      <c r="Z2221" s="169">
        <v>290.04000000000002</v>
      </c>
      <c r="AA2221" s="169">
        <f>Tabela13[[#This Row],[VALOR/UN]]*Tabela13[[#This Row],[QUAN]]</f>
        <v>290.04000000000002</v>
      </c>
      <c r="AB2221" s="251" t="str">
        <f>IFERROR(Tabela13[[#This Row],[TOTAL]]/Tabela13[[#This Row],[Km Rodado]],"")</f>
        <v/>
      </c>
    </row>
    <row r="2222" spans="1:28" hidden="1">
      <c r="A2222" s="30">
        <v>2827</v>
      </c>
      <c r="B2222" s="30"/>
      <c r="C2222" s="30" t="s">
        <v>1227</v>
      </c>
      <c r="D2222" s="53">
        <v>45748</v>
      </c>
      <c r="F2222" s="7" t="s">
        <v>422</v>
      </c>
      <c r="G2222" s="1" t="s">
        <v>58</v>
      </c>
      <c r="H2222" s="1" t="s">
        <v>12</v>
      </c>
      <c r="I2222" s="351" t="s">
        <v>111</v>
      </c>
      <c r="J2222" s="162">
        <v>1</v>
      </c>
      <c r="K2222" s="1">
        <v>15</v>
      </c>
      <c r="L2222" s="1" t="s">
        <v>24</v>
      </c>
      <c r="M2222" s="1" t="s">
        <v>75</v>
      </c>
      <c r="N2222" s="1" t="s">
        <v>2310</v>
      </c>
      <c r="O2222" s="1" t="s">
        <v>2311</v>
      </c>
      <c r="P2222" s="1" t="s">
        <v>69</v>
      </c>
      <c r="Q2222" s="1" t="s">
        <v>77</v>
      </c>
      <c r="R2222" s="24" t="s">
        <v>780</v>
      </c>
      <c r="S2222" s="45">
        <v>182226</v>
      </c>
      <c r="V2222" s="165" t="str">
        <f>IFERROR(IF(U2222-T2222 &lt;= 0, "", U2222-T2222), "")</f>
        <v/>
      </c>
      <c r="W2222" s="162" t="s">
        <v>333</v>
      </c>
      <c r="X2222" s="1" t="s">
        <v>168</v>
      </c>
      <c r="Y2222" s="1">
        <v>20054</v>
      </c>
      <c r="Z2222" s="169">
        <v>290.04000000000002</v>
      </c>
      <c r="AA2222" s="169">
        <f>Tabela13[[#This Row],[VALOR/UN]]*Tabela13[[#This Row],[QUAN]]</f>
        <v>290.04000000000002</v>
      </c>
      <c r="AB2222" s="251" t="str">
        <f>IFERROR(Tabela13[[#This Row],[TOTAL]]/Tabela13[[#This Row],[Km Rodado]],"")</f>
        <v/>
      </c>
    </row>
    <row r="2223" spans="1:28" hidden="1">
      <c r="A2223" s="30">
        <v>2821</v>
      </c>
      <c r="B2223" s="30"/>
      <c r="C2223" s="30" t="s">
        <v>1227</v>
      </c>
      <c r="D2223" s="53">
        <v>45748</v>
      </c>
      <c r="F2223" s="7" t="s">
        <v>422</v>
      </c>
      <c r="G2223" s="1" t="s">
        <v>58</v>
      </c>
      <c r="H2223" s="1" t="s">
        <v>12</v>
      </c>
      <c r="I2223" s="351" t="s">
        <v>111</v>
      </c>
      <c r="J2223" s="162">
        <v>1</v>
      </c>
      <c r="K2223" s="1">
        <v>15</v>
      </c>
      <c r="L2223" s="1" t="s">
        <v>24</v>
      </c>
      <c r="M2223" s="1" t="s">
        <v>75</v>
      </c>
      <c r="N2223" s="1" t="s">
        <v>2310</v>
      </c>
      <c r="O2223" s="1" t="s">
        <v>2311</v>
      </c>
      <c r="P2223" s="1" t="s">
        <v>69</v>
      </c>
      <c r="Q2223" s="1" t="s">
        <v>77</v>
      </c>
      <c r="R2223" s="24" t="s">
        <v>780</v>
      </c>
      <c r="S2223" s="45">
        <v>182226</v>
      </c>
      <c r="V2223" s="165" t="str">
        <f>IFERROR(IF(U2223-T2223 &lt;= 0, "", U2223-T2223), "")</f>
        <v/>
      </c>
      <c r="W2223" s="162" t="s">
        <v>333</v>
      </c>
      <c r="X2223" s="1" t="s">
        <v>168</v>
      </c>
      <c r="Y2223" s="1">
        <v>20054</v>
      </c>
      <c r="Z2223" s="169">
        <v>290.04000000000002</v>
      </c>
      <c r="AA2223" s="169">
        <f>Tabela13[[#This Row],[VALOR/UN]]*Tabela13[[#This Row],[QUAN]]</f>
        <v>290.04000000000002</v>
      </c>
      <c r="AB2223" s="251" t="str">
        <f>IFERROR(Tabela13[[#This Row],[TOTAL]]/Tabela13[[#This Row],[Km Rodado]],"")</f>
        <v/>
      </c>
    </row>
    <row r="2224" spans="1:28" hidden="1">
      <c r="A2224" s="30">
        <v>2816</v>
      </c>
      <c r="B2224" s="30"/>
      <c r="C2224" s="30" t="s">
        <v>1227</v>
      </c>
      <c r="D2224" s="53">
        <v>45748</v>
      </c>
      <c r="F2224" s="7" t="s">
        <v>422</v>
      </c>
      <c r="G2224" s="1" t="s">
        <v>58</v>
      </c>
      <c r="H2224" s="1" t="s">
        <v>12</v>
      </c>
      <c r="I2224" s="351" t="s">
        <v>111</v>
      </c>
      <c r="J2224" s="162">
        <v>1</v>
      </c>
      <c r="K2224" s="1">
        <v>15</v>
      </c>
      <c r="L2224" s="1" t="s">
        <v>22</v>
      </c>
      <c r="M2224" s="1" t="s">
        <v>75</v>
      </c>
      <c r="N2224" s="1" t="s">
        <v>2310</v>
      </c>
      <c r="O2224" s="1" t="s">
        <v>2311</v>
      </c>
      <c r="P2224" s="1" t="s">
        <v>69</v>
      </c>
      <c r="Q2224" s="1" t="s">
        <v>77</v>
      </c>
      <c r="R2224" s="24" t="s">
        <v>1664</v>
      </c>
      <c r="S2224" s="45">
        <v>81435</v>
      </c>
      <c r="V2224" s="165" t="str">
        <f>IFERROR(IF(U2224-T2224 &lt;= 0, "", U2224-T2224), "")</f>
        <v/>
      </c>
      <c r="W2224" s="162" t="s">
        <v>333</v>
      </c>
      <c r="X2224" s="1" t="s">
        <v>168</v>
      </c>
      <c r="Y2224" s="1">
        <v>20054</v>
      </c>
      <c r="Z2224" s="169">
        <v>290.04000000000002</v>
      </c>
      <c r="AA2224" s="169">
        <f>Tabela13[[#This Row],[VALOR/UN]]*Tabela13[[#This Row],[QUAN]]</f>
        <v>290.04000000000002</v>
      </c>
      <c r="AB2224" s="251" t="str">
        <f>IFERROR(Tabela13[[#This Row],[TOTAL]]/Tabela13[[#This Row],[Km Rodado]],"")</f>
        <v/>
      </c>
    </row>
    <row r="2225" spans="1:28" hidden="1">
      <c r="A2225" s="30">
        <v>2825</v>
      </c>
      <c r="B2225" s="30"/>
      <c r="C2225" s="30" t="s">
        <v>1227</v>
      </c>
      <c r="D2225" s="53">
        <v>45748</v>
      </c>
      <c r="F2225" s="7" t="s">
        <v>422</v>
      </c>
      <c r="G2225" s="1" t="s">
        <v>58</v>
      </c>
      <c r="H2225" s="1" t="s">
        <v>12</v>
      </c>
      <c r="I2225" s="351" t="s">
        <v>111</v>
      </c>
      <c r="J2225" s="162">
        <v>1</v>
      </c>
      <c r="K2225" s="1">
        <v>15</v>
      </c>
      <c r="L2225" s="1" t="s">
        <v>22</v>
      </c>
      <c r="M2225" s="1" t="s">
        <v>75</v>
      </c>
      <c r="N2225" s="1" t="s">
        <v>2310</v>
      </c>
      <c r="O2225" s="1" t="s">
        <v>2311</v>
      </c>
      <c r="P2225" s="1" t="s">
        <v>69</v>
      </c>
      <c r="Q2225" s="1" t="s">
        <v>77</v>
      </c>
      <c r="R2225" s="24" t="s">
        <v>1664</v>
      </c>
      <c r="S2225" s="45">
        <v>81435</v>
      </c>
      <c r="V2225" s="165" t="str">
        <f>IFERROR(IF(U2225-T2225 &lt;= 0, "", U2225-T2225), "")</f>
        <v/>
      </c>
      <c r="W2225" s="162" t="s">
        <v>333</v>
      </c>
      <c r="X2225" s="1" t="s">
        <v>168</v>
      </c>
      <c r="Y2225" s="1">
        <v>20054</v>
      </c>
      <c r="Z2225" s="169">
        <v>290.04000000000002</v>
      </c>
      <c r="AA2225" s="169">
        <f>Tabela13[[#This Row],[VALOR/UN]]*Tabela13[[#This Row],[QUAN]]</f>
        <v>290.04000000000002</v>
      </c>
      <c r="AB2225" s="251" t="str">
        <f>IFERROR(Tabela13[[#This Row],[TOTAL]]/Tabela13[[#This Row],[Km Rodado]],"")</f>
        <v/>
      </c>
    </row>
    <row r="2226" spans="1:28" hidden="1">
      <c r="A2226" s="30">
        <v>2824</v>
      </c>
      <c r="B2226" s="30"/>
      <c r="C2226" s="30" t="s">
        <v>1227</v>
      </c>
      <c r="D2226" s="53">
        <v>45748</v>
      </c>
      <c r="F2226" s="7" t="s">
        <v>422</v>
      </c>
      <c r="G2226" s="1" t="s">
        <v>58</v>
      </c>
      <c r="H2226" s="1" t="s">
        <v>12</v>
      </c>
      <c r="I2226" s="351" t="s">
        <v>111</v>
      </c>
      <c r="J2226" s="162">
        <v>1</v>
      </c>
      <c r="K2226" s="1">
        <v>15</v>
      </c>
      <c r="L2226" s="1" t="s">
        <v>24</v>
      </c>
      <c r="M2226" s="1" t="s">
        <v>75</v>
      </c>
      <c r="N2226" s="1" t="s">
        <v>2310</v>
      </c>
      <c r="O2226" s="1" t="s">
        <v>2311</v>
      </c>
      <c r="P2226" s="1" t="s">
        <v>69</v>
      </c>
      <c r="Q2226" s="1" t="s">
        <v>77</v>
      </c>
      <c r="R2226" s="24" t="s">
        <v>1664</v>
      </c>
      <c r="S2226" s="45">
        <v>81435</v>
      </c>
      <c r="V2226" s="165" t="str">
        <f>IFERROR(IF(U2226-T2226 &lt;= 0, "", U2226-T2226), "")</f>
        <v/>
      </c>
      <c r="W2226" s="162" t="s">
        <v>333</v>
      </c>
      <c r="X2226" s="1" t="s">
        <v>168</v>
      </c>
      <c r="Y2226" s="1">
        <v>20054</v>
      </c>
      <c r="Z2226" s="169">
        <v>290.04000000000002</v>
      </c>
      <c r="AA2226" s="169">
        <f>Tabela13[[#This Row],[VALOR/UN]]*Tabela13[[#This Row],[QUAN]]</f>
        <v>290.04000000000002</v>
      </c>
      <c r="AB2226" s="251" t="str">
        <f>IFERROR(Tabela13[[#This Row],[TOTAL]]/Tabela13[[#This Row],[Km Rodado]],"")</f>
        <v/>
      </c>
    </row>
    <row r="2227" spans="1:28" hidden="1">
      <c r="A2227" s="30">
        <v>2823</v>
      </c>
      <c r="B2227" s="30"/>
      <c r="C2227" s="30" t="s">
        <v>1227</v>
      </c>
      <c r="D2227" s="53">
        <v>45748</v>
      </c>
      <c r="F2227" s="7" t="s">
        <v>422</v>
      </c>
      <c r="G2227" s="1" t="s">
        <v>58</v>
      </c>
      <c r="H2227" s="1" t="s">
        <v>12</v>
      </c>
      <c r="I2227" s="351" t="s">
        <v>111</v>
      </c>
      <c r="J2227" s="162">
        <v>1</v>
      </c>
      <c r="K2227" s="1">
        <v>15</v>
      </c>
      <c r="L2227" s="1" t="s">
        <v>24</v>
      </c>
      <c r="M2227" s="1" t="s">
        <v>75</v>
      </c>
      <c r="N2227" s="1" t="s">
        <v>2310</v>
      </c>
      <c r="O2227" s="1" t="s">
        <v>2311</v>
      </c>
      <c r="P2227" s="1" t="s">
        <v>69</v>
      </c>
      <c r="Q2227" s="1" t="s">
        <v>77</v>
      </c>
      <c r="R2227" s="24" t="s">
        <v>1664</v>
      </c>
      <c r="S2227" s="45">
        <v>81435</v>
      </c>
      <c r="V2227" s="165" t="str">
        <f>IFERROR(IF(U2227-T2227 &lt;= 0, "", U2227-T2227), "")</f>
        <v/>
      </c>
      <c r="W2227" s="162" t="s">
        <v>333</v>
      </c>
      <c r="X2227" s="1" t="s">
        <v>168</v>
      </c>
      <c r="Y2227" s="1">
        <v>20054</v>
      </c>
      <c r="Z2227" s="169">
        <v>290.04000000000002</v>
      </c>
      <c r="AA2227" s="169">
        <f>Tabela13[[#This Row],[VALOR/UN]]*Tabela13[[#This Row],[QUAN]]</f>
        <v>290.04000000000002</v>
      </c>
      <c r="AB2227" s="251" t="str">
        <f>IFERROR(Tabela13[[#This Row],[TOTAL]]/Tabela13[[#This Row],[Km Rodado]],"")</f>
        <v/>
      </c>
    </row>
    <row r="2228" spans="1:28" hidden="1">
      <c r="A2228" s="30" t="s">
        <v>2390</v>
      </c>
      <c r="B2228" s="30"/>
      <c r="C2228" s="30" t="s">
        <v>1227</v>
      </c>
      <c r="D2228" s="53">
        <v>45748</v>
      </c>
      <c r="F2228" s="7" t="s">
        <v>422</v>
      </c>
      <c r="G2228" s="1" t="s">
        <v>58</v>
      </c>
      <c r="H2228" s="1" t="s">
        <v>1268</v>
      </c>
      <c r="I2228" s="351" t="s">
        <v>104</v>
      </c>
      <c r="J2228" s="162">
        <v>1</v>
      </c>
      <c r="K2228" s="1">
        <v>15</v>
      </c>
      <c r="L2228" s="1" t="s">
        <v>22</v>
      </c>
      <c r="M2228" s="1" t="s">
        <v>75</v>
      </c>
      <c r="N2228" s="1" t="s">
        <v>2310</v>
      </c>
      <c r="O2228" s="1" t="s">
        <v>2311</v>
      </c>
      <c r="P2228" s="1" t="s">
        <v>69</v>
      </c>
      <c r="Q2228" s="1" t="s">
        <v>77</v>
      </c>
      <c r="R2228" s="24" t="s">
        <v>538</v>
      </c>
      <c r="S2228" s="45">
        <v>98500</v>
      </c>
      <c r="V2228" s="165" t="str">
        <f>IFERROR(IF(U2228-T2228 &lt;= 0, "", U2228-T2228), "")</f>
        <v/>
      </c>
      <c r="W2228" s="162" t="s">
        <v>333</v>
      </c>
      <c r="X2228" s="1" t="s">
        <v>168</v>
      </c>
      <c r="Y2228" s="1">
        <v>20054</v>
      </c>
      <c r="Z2228" s="131">
        <v>290.27</v>
      </c>
      <c r="AA2228" s="169">
        <f>Tabela13[[#This Row],[VALOR/UN]]*Tabela13[[#This Row],[QUAN]]</f>
        <v>290.27</v>
      </c>
      <c r="AB2228" s="251" t="str">
        <f>IFERROR(Tabela13[[#This Row],[TOTAL]]/Tabela13[[#This Row],[Km Rodado]],"")</f>
        <v/>
      </c>
    </row>
    <row r="2229" spans="1:28" hidden="1">
      <c r="A2229" s="30" t="s">
        <v>2391</v>
      </c>
      <c r="B2229" s="30"/>
      <c r="C2229" s="30" t="s">
        <v>1227</v>
      </c>
      <c r="D2229" s="53">
        <v>45748</v>
      </c>
      <c r="F2229" s="7" t="s">
        <v>422</v>
      </c>
      <c r="G2229" s="1" t="s">
        <v>58</v>
      </c>
      <c r="H2229" s="1" t="s">
        <v>1268</v>
      </c>
      <c r="I2229" s="351" t="s">
        <v>104</v>
      </c>
      <c r="J2229" s="162">
        <v>1</v>
      </c>
      <c r="K2229" s="1">
        <v>15</v>
      </c>
      <c r="L2229" s="1" t="s">
        <v>22</v>
      </c>
      <c r="M2229" s="1" t="s">
        <v>75</v>
      </c>
      <c r="N2229" s="1" t="s">
        <v>2310</v>
      </c>
      <c r="O2229" s="1" t="s">
        <v>2392</v>
      </c>
      <c r="P2229" s="1" t="s">
        <v>69</v>
      </c>
      <c r="Q2229" s="1" t="s">
        <v>77</v>
      </c>
      <c r="R2229" s="24" t="s">
        <v>538</v>
      </c>
      <c r="S2229" s="45">
        <v>98500</v>
      </c>
      <c r="V2229" s="165" t="str">
        <f>IFERROR(IF(U2229-T2229 &lt;= 0, "", U2229-T2229), "")</f>
        <v/>
      </c>
      <c r="W2229" s="162" t="s">
        <v>333</v>
      </c>
      <c r="X2229" s="1" t="s">
        <v>168</v>
      </c>
      <c r="Y2229" s="1">
        <v>20054</v>
      </c>
      <c r="Z2229" s="131">
        <v>290.27</v>
      </c>
      <c r="AA2229" s="169">
        <f>Tabela13[[#This Row],[VALOR/UN]]*Tabela13[[#This Row],[QUAN]]</f>
        <v>290.27</v>
      </c>
      <c r="AB2229" s="251" t="str">
        <f>IFERROR(Tabela13[[#This Row],[TOTAL]]/Tabela13[[#This Row],[Km Rodado]],"")</f>
        <v/>
      </c>
    </row>
    <row r="2230" spans="1:28" hidden="1">
      <c r="A2230" s="30" t="s">
        <v>2393</v>
      </c>
      <c r="B2230" s="30"/>
      <c r="C2230" s="30" t="s">
        <v>1227</v>
      </c>
      <c r="D2230" s="53">
        <v>45748</v>
      </c>
      <c r="F2230" s="7" t="s">
        <v>422</v>
      </c>
      <c r="G2230" s="1" t="s">
        <v>58</v>
      </c>
      <c r="H2230" s="1" t="s">
        <v>1268</v>
      </c>
      <c r="I2230" s="351" t="s">
        <v>104</v>
      </c>
      <c r="J2230" s="162">
        <v>1</v>
      </c>
      <c r="K2230" s="1">
        <v>15</v>
      </c>
      <c r="L2230" s="1" t="s">
        <v>22</v>
      </c>
      <c r="M2230" s="1" t="s">
        <v>75</v>
      </c>
      <c r="N2230" s="1" t="s">
        <v>2310</v>
      </c>
      <c r="O2230" s="1" t="s">
        <v>2392</v>
      </c>
      <c r="P2230" s="1" t="s">
        <v>69</v>
      </c>
      <c r="Q2230" s="1" t="s">
        <v>77</v>
      </c>
      <c r="R2230" s="24" t="s">
        <v>538</v>
      </c>
      <c r="S2230" s="45">
        <v>177152</v>
      </c>
      <c r="V2230" s="165" t="str">
        <f>IFERROR(IF(U2230-T2230 &lt;= 0, "", U2230-T2230), "")</f>
        <v/>
      </c>
      <c r="W2230" s="162" t="s">
        <v>333</v>
      </c>
      <c r="X2230" s="1" t="s">
        <v>168</v>
      </c>
      <c r="Y2230" s="1">
        <v>20054</v>
      </c>
      <c r="Z2230" s="131">
        <v>290.27</v>
      </c>
      <c r="AA2230" s="169">
        <f>Tabela13[[#This Row],[VALOR/UN]]*Tabela13[[#This Row],[QUAN]]</f>
        <v>290.27</v>
      </c>
      <c r="AB2230" s="251" t="str">
        <f>IFERROR(Tabela13[[#This Row],[TOTAL]]/Tabela13[[#This Row],[Km Rodado]],"")</f>
        <v/>
      </c>
    </row>
    <row r="2231" spans="1:28" hidden="1">
      <c r="A2231" s="30">
        <v>2819</v>
      </c>
      <c r="B2231" s="30"/>
      <c r="C2231" s="30" t="s">
        <v>1227</v>
      </c>
      <c r="D2231" s="53">
        <v>45748</v>
      </c>
      <c r="F2231" s="7" t="s">
        <v>422</v>
      </c>
      <c r="G2231" s="1" t="s">
        <v>58</v>
      </c>
      <c r="H2231" s="1" t="s">
        <v>1268</v>
      </c>
      <c r="I2231" s="351" t="s">
        <v>104</v>
      </c>
      <c r="J2231" s="162">
        <v>1</v>
      </c>
      <c r="K2231" s="1">
        <v>15</v>
      </c>
      <c r="L2231" s="1" t="s">
        <v>22</v>
      </c>
      <c r="M2231" s="1" t="s">
        <v>75</v>
      </c>
      <c r="N2231" s="1" t="s">
        <v>2310</v>
      </c>
      <c r="O2231" s="1" t="s">
        <v>2392</v>
      </c>
      <c r="P2231" s="1" t="s">
        <v>69</v>
      </c>
      <c r="Q2231" s="1" t="s">
        <v>77</v>
      </c>
      <c r="R2231" s="24" t="s">
        <v>538</v>
      </c>
      <c r="S2231" s="45">
        <v>177152</v>
      </c>
      <c r="V2231" s="165" t="str">
        <f>IFERROR(IF(U2231-T2231 &lt;= 0, "", U2231-T2231), "")</f>
        <v/>
      </c>
      <c r="W2231" s="162" t="s">
        <v>333</v>
      </c>
      <c r="X2231" s="1" t="s">
        <v>168</v>
      </c>
      <c r="Y2231" s="1">
        <v>20054</v>
      </c>
      <c r="Z2231" s="131">
        <v>290.27</v>
      </c>
      <c r="AA2231" s="169">
        <f>Tabela13[[#This Row],[VALOR/UN]]*Tabela13[[#This Row],[QUAN]]</f>
        <v>290.27</v>
      </c>
      <c r="AB2231" s="251" t="str">
        <f>IFERROR(Tabela13[[#This Row],[TOTAL]]/Tabela13[[#This Row],[Km Rodado]],"")</f>
        <v/>
      </c>
    </row>
    <row r="2232" spans="1:28" hidden="1">
      <c r="A2232" s="30">
        <v>2835</v>
      </c>
      <c r="B2232" s="30" t="s">
        <v>2394</v>
      </c>
      <c r="C2232" s="30" t="s">
        <v>1227</v>
      </c>
      <c r="D2232" s="53">
        <v>45748</v>
      </c>
      <c r="F2232" s="7" t="s">
        <v>422</v>
      </c>
      <c r="G2232" s="1" t="s">
        <v>58</v>
      </c>
      <c r="H2232" s="1" t="s">
        <v>14</v>
      </c>
      <c r="I2232" s="351" t="s">
        <v>1740</v>
      </c>
      <c r="J2232" s="162">
        <v>1</v>
      </c>
      <c r="K2232" s="1">
        <v>15</v>
      </c>
      <c r="L2232" s="1" t="s">
        <v>22</v>
      </c>
      <c r="M2232" s="1" t="s">
        <v>1070</v>
      </c>
      <c r="N2232" s="1" t="s">
        <v>224</v>
      </c>
      <c r="O2232" s="238" t="s">
        <v>2395</v>
      </c>
      <c r="P2232" s="1" t="s">
        <v>69</v>
      </c>
      <c r="Q2232" s="1" t="s">
        <v>2396</v>
      </c>
      <c r="R2232" s="24" t="s">
        <v>2397</v>
      </c>
      <c r="S2232" s="45">
        <v>113546</v>
      </c>
      <c r="V2232" s="165" t="str">
        <f>IFERROR(IF(U2232-T2232 &lt;= 0, "", U2232-T2232), "")</f>
        <v/>
      </c>
      <c r="W2232" s="162" t="s">
        <v>333</v>
      </c>
      <c r="X2232" s="1" t="s">
        <v>168</v>
      </c>
      <c r="Y2232" s="276" t="s">
        <v>2398</v>
      </c>
      <c r="Z2232" s="169">
        <v>273</v>
      </c>
      <c r="AA2232" s="169">
        <f>Tabela13[[#This Row],[VALOR/UN]]*Tabela13[[#This Row],[QUAN]]</f>
        <v>273</v>
      </c>
      <c r="AB2232" s="251" t="str">
        <f>IFERROR(Tabela13[[#This Row],[TOTAL]]/Tabela13[[#This Row],[Km Rodado]],"")</f>
        <v/>
      </c>
    </row>
    <row r="2233" spans="1:28" hidden="1">
      <c r="A2233" s="30">
        <v>2836</v>
      </c>
      <c r="B2233" s="30" t="s">
        <v>2399</v>
      </c>
      <c r="C2233" s="30" t="s">
        <v>1227</v>
      </c>
      <c r="D2233" s="53">
        <v>45748</v>
      </c>
      <c r="F2233" s="7" t="s">
        <v>422</v>
      </c>
      <c r="G2233" s="1" t="s">
        <v>58</v>
      </c>
      <c r="H2233" s="1" t="s">
        <v>14</v>
      </c>
      <c r="I2233" s="351" t="s">
        <v>1740</v>
      </c>
      <c r="J2233" s="162">
        <v>1</v>
      </c>
      <c r="K2233" s="1">
        <v>15</v>
      </c>
      <c r="L2233" s="1" t="s">
        <v>22</v>
      </c>
      <c r="M2233" s="1" t="s">
        <v>1070</v>
      </c>
      <c r="N2233" s="1" t="s">
        <v>224</v>
      </c>
      <c r="O2233" s="238" t="s">
        <v>2395</v>
      </c>
      <c r="P2233" s="1" t="s">
        <v>69</v>
      </c>
      <c r="Q2233" s="1" t="s">
        <v>2396</v>
      </c>
      <c r="R2233" s="24" t="s">
        <v>2397</v>
      </c>
      <c r="S2233" s="45">
        <v>113546</v>
      </c>
      <c r="V2233" s="165" t="str">
        <f>IFERROR(IF(U2233-T2233 &lt;= 0, "", U2233-T2233), "")</f>
        <v/>
      </c>
      <c r="W2233" s="162" t="s">
        <v>333</v>
      </c>
      <c r="X2233" s="1" t="s">
        <v>168</v>
      </c>
      <c r="Y2233" s="276" t="s">
        <v>2398</v>
      </c>
      <c r="Z2233" s="169">
        <v>273</v>
      </c>
      <c r="AA2233" s="169">
        <f>Tabela13[[#This Row],[VALOR/UN]]*Tabela13[[#This Row],[QUAN]]</f>
        <v>273</v>
      </c>
      <c r="AB2233" s="251" t="str">
        <f>IFERROR(Tabela13[[#This Row],[TOTAL]]/Tabela13[[#This Row],[Km Rodado]],"")</f>
        <v/>
      </c>
    </row>
    <row r="2234" spans="1:28" hidden="1">
      <c r="A2234" s="30">
        <v>2831</v>
      </c>
      <c r="B2234" s="30"/>
      <c r="C2234" s="186" t="s">
        <v>1227</v>
      </c>
      <c r="D2234" s="53">
        <v>45749</v>
      </c>
      <c r="F2234" s="7" t="s">
        <v>422</v>
      </c>
      <c r="G2234" s="1" t="s">
        <v>58</v>
      </c>
      <c r="H2234" s="1" t="s">
        <v>12</v>
      </c>
      <c r="I2234" s="351" t="s">
        <v>99</v>
      </c>
      <c r="J2234" s="162">
        <v>1</v>
      </c>
      <c r="K2234" s="1">
        <v>14</v>
      </c>
      <c r="L2234" s="1" t="s">
        <v>22</v>
      </c>
      <c r="M2234" s="1" t="s">
        <v>84</v>
      </c>
      <c r="N2234" s="1" t="s">
        <v>153</v>
      </c>
      <c r="O2234" s="1" t="s">
        <v>154</v>
      </c>
      <c r="P2234" s="1" t="s">
        <v>69</v>
      </c>
      <c r="Q2234" s="1" t="s">
        <v>87</v>
      </c>
      <c r="R2234" s="24" t="s">
        <v>2400</v>
      </c>
      <c r="S2234" s="45">
        <v>145209</v>
      </c>
      <c r="V2234" s="165" t="str">
        <f>IFERROR(IF(U2234-T2234 &lt;= 0, "", U2234-T2234), "")</f>
        <v/>
      </c>
      <c r="W2234" s="162" t="s">
        <v>333</v>
      </c>
      <c r="X2234" s="1" t="s">
        <v>220</v>
      </c>
      <c r="Y2234" s="276" t="s">
        <v>2401</v>
      </c>
      <c r="Z2234" s="169">
        <v>266.64999999999998</v>
      </c>
      <c r="AA2234" s="169">
        <f>Tabela13[[#This Row],[VALOR/UN]]*Tabela13[[#This Row],[QUAN]]</f>
        <v>266.64999999999998</v>
      </c>
      <c r="AB2234" s="251" t="str">
        <f>IFERROR(Tabela13[[#This Row],[TOTAL]]/Tabela13[[#This Row],[Km Rodado]],"")</f>
        <v/>
      </c>
    </row>
    <row r="2235" spans="1:28" hidden="1">
      <c r="A2235" s="30">
        <v>2832</v>
      </c>
      <c r="B2235" s="30"/>
      <c r="C2235" s="186" t="s">
        <v>1227</v>
      </c>
      <c r="D2235" s="53">
        <v>45749</v>
      </c>
      <c r="F2235" s="7" t="s">
        <v>422</v>
      </c>
      <c r="G2235" s="1" t="s">
        <v>58</v>
      </c>
      <c r="H2235" s="1" t="s">
        <v>12</v>
      </c>
      <c r="I2235" s="351" t="s">
        <v>99</v>
      </c>
      <c r="J2235" s="162">
        <v>1</v>
      </c>
      <c r="K2235" s="1">
        <v>14</v>
      </c>
      <c r="L2235" s="1" t="s">
        <v>22</v>
      </c>
      <c r="M2235" s="1" t="s">
        <v>84</v>
      </c>
      <c r="N2235" s="1" t="s">
        <v>153</v>
      </c>
      <c r="O2235" s="1" t="s">
        <v>154</v>
      </c>
      <c r="P2235" s="1" t="s">
        <v>69</v>
      </c>
      <c r="Q2235" s="1" t="s">
        <v>87</v>
      </c>
      <c r="R2235" s="24" t="s">
        <v>2400</v>
      </c>
      <c r="S2235" s="45">
        <v>145209</v>
      </c>
      <c r="V2235" s="165" t="str">
        <f>IFERROR(IF(U2235-T2235 &lt;= 0, "", U2235-T2235), "")</f>
        <v/>
      </c>
      <c r="W2235" s="162" t="s">
        <v>333</v>
      </c>
      <c r="X2235" s="1" t="s">
        <v>220</v>
      </c>
      <c r="Y2235" s="276" t="s">
        <v>2401</v>
      </c>
      <c r="Z2235" s="169">
        <v>266.64999999999998</v>
      </c>
      <c r="AA2235" s="169">
        <f>Tabela13[[#This Row],[VALOR/UN]]*Tabela13[[#This Row],[QUAN]]</f>
        <v>266.64999999999998</v>
      </c>
      <c r="AB2235" s="251" t="str">
        <f>IFERROR(Tabela13[[#This Row],[TOTAL]]/Tabela13[[#This Row],[Km Rodado]],"")</f>
        <v/>
      </c>
    </row>
    <row r="2236" spans="1:28" hidden="1">
      <c r="A2236" s="30">
        <v>2833</v>
      </c>
      <c r="B2236" s="30"/>
      <c r="C2236" s="186" t="s">
        <v>1227</v>
      </c>
      <c r="D2236" s="53">
        <v>45749</v>
      </c>
      <c r="F2236" s="7" t="s">
        <v>422</v>
      </c>
      <c r="G2236" s="1" t="s">
        <v>58</v>
      </c>
      <c r="H2236" s="1" t="s">
        <v>12</v>
      </c>
      <c r="I2236" s="351" t="s">
        <v>99</v>
      </c>
      <c r="J2236" s="162">
        <v>1</v>
      </c>
      <c r="K2236" s="1">
        <v>14</v>
      </c>
      <c r="L2236" s="1" t="s">
        <v>24</v>
      </c>
      <c r="M2236" s="1" t="s">
        <v>84</v>
      </c>
      <c r="N2236" s="1" t="s">
        <v>153</v>
      </c>
      <c r="O2236" s="1" t="s">
        <v>154</v>
      </c>
      <c r="P2236" s="1" t="s">
        <v>69</v>
      </c>
      <c r="Q2236" s="1" t="s">
        <v>87</v>
      </c>
      <c r="R2236" s="24" t="s">
        <v>2400</v>
      </c>
      <c r="S2236" s="45">
        <v>145209</v>
      </c>
      <c r="V2236" s="165" t="str">
        <f>IFERROR(IF(U2236-T2236 &lt;= 0, "", U2236-T2236), "")</f>
        <v/>
      </c>
      <c r="W2236" s="162" t="s">
        <v>333</v>
      </c>
      <c r="X2236" s="1" t="s">
        <v>220</v>
      </c>
      <c r="Y2236" s="276" t="s">
        <v>2401</v>
      </c>
      <c r="Z2236" s="169">
        <v>266.64999999999998</v>
      </c>
      <c r="AA2236" s="169">
        <f>Tabela13[[#This Row],[VALOR/UN]]*Tabela13[[#This Row],[QUAN]]</f>
        <v>266.64999999999998</v>
      </c>
      <c r="AB2236" s="251" t="str">
        <f>IFERROR(Tabela13[[#This Row],[TOTAL]]/Tabela13[[#This Row],[Km Rodado]],"")</f>
        <v/>
      </c>
    </row>
    <row r="2237" spans="1:28" hidden="1">
      <c r="A2237" s="30">
        <v>2834</v>
      </c>
      <c r="B2237" s="30"/>
      <c r="C2237" s="186" t="s">
        <v>1227</v>
      </c>
      <c r="D2237" s="53">
        <v>45749</v>
      </c>
      <c r="F2237" s="7" t="s">
        <v>422</v>
      </c>
      <c r="G2237" s="1" t="s">
        <v>58</v>
      </c>
      <c r="H2237" s="1" t="s">
        <v>12</v>
      </c>
      <c r="I2237" s="351" t="s">
        <v>99</v>
      </c>
      <c r="J2237" s="162">
        <v>1</v>
      </c>
      <c r="K2237" s="1">
        <v>14</v>
      </c>
      <c r="L2237" s="1" t="s">
        <v>24</v>
      </c>
      <c r="M2237" s="1" t="s">
        <v>84</v>
      </c>
      <c r="N2237" s="1" t="s">
        <v>153</v>
      </c>
      <c r="O2237" s="1" t="s">
        <v>154</v>
      </c>
      <c r="P2237" s="1" t="s">
        <v>69</v>
      </c>
      <c r="Q2237" s="1" t="s">
        <v>87</v>
      </c>
      <c r="R2237" s="24" t="s">
        <v>2400</v>
      </c>
      <c r="S2237" s="45">
        <v>145209</v>
      </c>
      <c r="V2237" s="165" t="str">
        <f>IFERROR(IF(U2237-T2237 &lt;= 0, "", U2237-T2237), "")</f>
        <v/>
      </c>
      <c r="W2237" s="162" t="s">
        <v>333</v>
      </c>
      <c r="X2237" s="1" t="s">
        <v>220</v>
      </c>
      <c r="Y2237" s="276" t="s">
        <v>2401</v>
      </c>
      <c r="Z2237" s="169">
        <v>266.64999999999998</v>
      </c>
      <c r="AA2237" s="169">
        <f>Tabela13[[#This Row],[VALOR/UN]]*Tabela13[[#This Row],[QUAN]]</f>
        <v>266.64999999999998</v>
      </c>
      <c r="AB2237" s="251" t="str">
        <f>IFERROR(Tabela13[[#This Row],[TOTAL]]/Tabela13[[#This Row],[Km Rodado]],"")</f>
        <v/>
      </c>
    </row>
    <row r="2238" spans="1:28" hidden="1">
      <c r="A2238" s="30">
        <v>2837</v>
      </c>
      <c r="B2238" s="30"/>
      <c r="C2238" s="30" t="s">
        <v>1227</v>
      </c>
      <c r="D2238" s="53">
        <v>45749</v>
      </c>
      <c r="F2238" s="7" t="s">
        <v>422</v>
      </c>
      <c r="G2238" s="1" t="s">
        <v>58</v>
      </c>
      <c r="H2238" s="1" t="s">
        <v>12</v>
      </c>
      <c r="I2238" s="351" t="s">
        <v>99</v>
      </c>
      <c r="J2238" s="162">
        <v>1</v>
      </c>
      <c r="K2238" s="1">
        <v>15</v>
      </c>
      <c r="L2238" s="1" t="s">
        <v>22</v>
      </c>
      <c r="M2238" s="1" t="s">
        <v>75</v>
      </c>
      <c r="N2238" s="1" t="s">
        <v>2310</v>
      </c>
      <c r="O2238" s="1" t="s">
        <v>2311</v>
      </c>
      <c r="P2238" s="1" t="s">
        <v>69</v>
      </c>
      <c r="Q2238" s="1" t="s">
        <v>77</v>
      </c>
      <c r="R2238" s="24" t="s">
        <v>518</v>
      </c>
      <c r="S2238" s="45">
        <v>143935</v>
      </c>
      <c r="T2238" s="256">
        <v>154631</v>
      </c>
      <c r="U2238" s="256"/>
      <c r="V2238" s="165" t="str">
        <f>IFERROR(IF(U2238-T2238 &lt;= 0, "", U2238-T2238), "")</f>
        <v/>
      </c>
      <c r="W2238" s="162" t="s">
        <v>333</v>
      </c>
      <c r="X2238" s="1" t="s">
        <v>168</v>
      </c>
      <c r="Y2238" s="1">
        <v>20054</v>
      </c>
      <c r="Z2238" s="169">
        <v>290.04000000000002</v>
      </c>
      <c r="AA2238" s="169">
        <f>Tabela13[[#This Row],[VALOR/UN]]*Tabela13[[#This Row],[QUAN]]</f>
        <v>290.04000000000002</v>
      </c>
      <c r="AB2238" s="251" t="str">
        <f>IFERROR(Tabela13[[#This Row],[TOTAL]]/Tabela13[[#This Row],[Km Rodado]],"")</f>
        <v/>
      </c>
    </row>
    <row r="2239" spans="1:28" hidden="1">
      <c r="A2239" s="30">
        <v>2838</v>
      </c>
      <c r="B2239" s="30"/>
      <c r="C2239" s="30" t="s">
        <v>1227</v>
      </c>
      <c r="D2239" s="53">
        <v>45749</v>
      </c>
      <c r="F2239" s="7" t="s">
        <v>422</v>
      </c>
      <c r="G2239" s="1" t="s">
        <v>58</v>
      </c>
      <c r="H2239" s="1" t="s">
        <v>12</v>
      </c>
      <c r="I2239" s="351" t="s">
        <v>99</v>
      </c>
      <c r="J2239" s="162">
        <v>1</v>
      </c>
      <c r="K2239" s="1">
        <v>15</v>
      </c>
      <c r="L2239" s="1" t="s">
        <v>22</v>
      </c>
      <c r="M2239" s="1" t="s">
        <v>75</v>
      </c>
      <c r="N2239" s="1" t="s">
        <v>2310</v>
      </c>
      <c r="O2239" s="1" t="s">
        <v>2311</v>
      </c>
      <c r="P2239" s="1" t="s">
        <v>69</v>
      </c>
      <c r="Q2239" s="1" t="s">
        <v>77</v>
      </c>
      <c r="R2239" s="24" t="s">
        <v>518</v>
      </c>
      <c r="S2239" s="45">
        <v>143935</v>
      </c>
      <c r="T2239" s="256">
        <v>154631</v>
      </c>
      <c r="U2239" s="256"/>
      <c r="V2239" s="165" t="str">
        <f>IFERROR(IF(U2239-T2239 &lt;= 0, "", U2239-T2239), "")</f>
        <v/>
      </c>
      <c r="W2239" s="162" t="s">
        <v>333</v>
      </c>
      <c r="X2239" s="1" t="s">
        <v>168</v>
      </c>
      <c r="Y2239" s="1">
        <v>20054</v>
      </c>
      <c r="Z2239" s="169">
        <v>290.04000000000002</v>
      </c>
      <c r="AA2239" s="169">
        <f>Tabela13[[#This Row],[VALOR/UN]]*Tabela13[[#This Row],[QUAN]]</f>
        <v>290.04000000000002</v>
      </c>
      <c r="AB2239" s="251" t="str">
        <f>IFERROR(Tabela13[[#This Row],[TOTAL]]/Tabela13[[#This Row],[Km Rodado]],"")</f>
        <v/>
      </c>
    </row>
    <row r="2240" spans="1:28" hidden="1">
      <c r="A2240" s="30">
        <v>2844</v>
      </c>
      <c r="B2240" s="30"/>
      <c r="C2240" s="30" t="s">
        <v>1227</v>
      </c>
      <c r="D2240" s="53">
        <v>45750</v>
      </c>
      <c r="F2240" s="7" t="s">
        <v>422</v>
      </c>
      <c r="G2240" s="1" t="s">
        <v>58</v>
      </c>
      <c r="H2240" s="1" t="s">
        <v>1268</v>
      </c>
      <c r="I2240" s="351" t="s">
        <v>107</v>
      </c>
      <c r="J2240" s="162">
        <v>1</v>
      </c>
      <c r="K2240" s="1">
        <v>16</v>
      </c>
      <c r="L2240" s="1" t="s">
        <v>22</v>
      </c>
      <c r="M2240" s="1" t="s">
        <v>60</v>
      </c>
      <c r="N2240" s="1" t="s">
        <v>170</v>
      </c>
      <c r="O2240" s="1" t="s">
        <v>170</v>
      </c>
      <c r="P2240" s="1" t="s">
        <v>69</v>
      </c>
      <c r="Q2240" s="1" t="s">
        <v>1008</v>
      </c>
      <c r="R2240" s="24" t="s">
        <v>1023</v>
      </c>
      <c r="S2240" s="45">
        <v>139855</v>
      </c>
      <c r="V2240" s="165" t="str">
        <f>IFERROR(IF(U2240-T2240 &lt;= 0, "", U2240-T2240), "")</f>
        <v/>
      </c>
      <c r="W2240" s="162" t="s">
        <v>333</v>
      </c>
      <c r="X2240" s="1" t="s">
        <v>168</v>
      </c>
      <c r="Y2240" s="1">
        <v>19803</v>
      </c>
      <c r="Z2240" s="169">
        <v>455.96</v>
      </c>
      <c r="AA2240" s="169">
        <f>Tabela13[[#This Row],[VALOR/UN]]*Tabela13[[#This Row],[QUAN]]</f>
        <v>455.96</v>
      </c>
      <c r="AB2240" s="251" t="str">
        <f>IFERROR(Tabela13[[#This Row],[TOTAL]]/Tabela13[[#This Row],[Km Rodado]],"")</f>
        <v/>
      </c>
    </row>
    <row r="2241" spans="1:28" hidden="1">
      <c r="A2241" s="30">
        <v>2843</v>
      </c>
      <c r="B2241" s="30"/>
      <c r="C2241" s="30" t="s">
        <v>1227</v>
      </c>
      <c r="D2241" s="53">
        <v>45750</v>
      </c>
      <c r="F2241" s="7" t="s">
        <v>422</v>
      </c>
      <c r="G2241" s="1" t="s">
        <v>58</v>
      </c>
      <c r="H2241" s="1" t="s">
        <v>1268</v>
      </c>
      <c r="I2241" s="351" t="s">
        <v>107</v>
      </c>
      <c r="J2241" s="162">
        <v>1</v>
      </c>
      <c r="K2241" s="1">
        <v>16</v>
      </c>
      <c r="L2241" s="1" t="s">
        <v>22</v>
      </c>
      <c r="M2241" s="1" t="s">
        <v>60</v>
      </c>
      <c r="N2241" s="1" t="s">
        <v>170</v>
      </c>
      <c r="O2241" s="1" t="s">
        <v>170</v>
      </c>
      <c r="P2241" s="1" t="s">
        <v>69</v>
      </c>
      <c r="Q2241" s="1" t="s">
        <v>1008</v>
      </c>
      <c r="R2241" s="24" t="s">
        <v>1023</v>
      </c>
      <c r="S2241" s="45">
        <v>139855</v>
      </c>
      <c r="V2241" s="165" t="str">
        <f>IFERROR(IF(U2241-T2241 &lt;= 0, "", U2241-T2241), "")</f>
        <v/>
      </c>
      <c r="W2241" s="162" t="s">
        <v>333</v>
      </c>
      <c r="X2241" s="1" t="s">
        <v>168</v>
      </c>
      <c r="Y2241" s="1">
        <v>19803</v>
      </c>
      <c r="Z2241" s="169">
        <v>455.96</v>
      </c>
      <c r="AA2241" s="169">
        <f>Tabela13[[#This Row],[VALOR/UN]]*Tabela13[[#This Row],[QUAN]]</f>
        <v>455.96</v>
      </c>
      <c r="AB2241" s="251" t="str">
        <f>IFERROR(Tabela13[[#This Row],[TOTAL]]/Tabela13[[#This Row],[Km Rodado]],"")</f>
        <v/>
      </c>
    </row>
    <row r="2242" spans="1:28" hidden="1">
      <c r="A2242" s="30" t="s">
        <v>2402</v>
      </c>
      <c r="B2242" s="30"/>
      <c r="C2242" s="30" t="s">
        <v>1227</v>
      </c>
      <c r="D2242" s="53">
        <v>45750</v>
      </c>
      <c r="F2242" s="7" t="s">
        <v>422</v>
      </c>
      <c r="G2242" s="1" t="s">
        <v>58</v>
      </c>
      <c r="H2242" s="1" t="s">
        <v>1268</v>
      </c>
      <c r="I2242" s="351" t="s">
        <v>80</v>
      </c>
      <c r="J2242" s="162">
        <v>1</v>
      </c>
      <c r="K2242" s="1" t="s">
        <v>39</v>
      </c>
      <c r="L2242" s="1" t="s">
        <v>594</v>
      </c>
      <c r="M2242" s="1" t="s">
        <v>595</v>
      </c>
      <c r="N2242" s="1" t="s">
        <v>684</v>
      </c>
      <c r="O2242" s="1" t="s">
        <v>684</v>
      </c>
      <c r="P2242" s="1" t="s">
        <v>62</v>
      </c>
      <c r="Q2242" s="1" t="s">
        <v>1241</v>
      </c>
      <c r="R2242" s="24" t="s">
        <v>1800</v>
      </c>
      <c r="S2242" s="45">
        <v>342493</v>
      </c>
      <c r="T2242" s="45">
        <v>342493</v>
      </c>
      <c r="V2242" s="165" t="str">
        <f>IFERROR(IF(U2242-T2242 &lt;= 0, "", U2242-T2242), "")</f>
        <v/>
      </c>
      <c r="W2242" s="162" t="s">
        <v>333</v>
      </c>
      <c r="X2242" s="1" t="s">
        <v>2279</v>
      </c>
      <c r="Y2242" s="1" t="s">
        <v>2403</v>
      </c>
      <c r="Z2242" s="169">
        <v>550</v>
      </c>
      <c r="AA2242" s="169">
        <f>Tabela13[[#This Row],[VALOR/UN]]*Tabela13[[#This Row],[QUAN]]</f>
        <v>550</v>
      </c>
      <c r="AB2242" s="251" t="str">
        <f>IFERROR(Tabela13[[#This Row],[TOTAL]]/Tabela13[[#This Row],[Km Rodado]],"")</f>
        <v/>
      </c>
    </row>
    <row r="2243" spans="1:28" hidden="1">
      <c r="A2243" s="30" t="s">
        <v>2404</v>
      </c>
      <c r="B2243" s="30"/>
      <c r="C2243" s="30" t="s">
        <v>1227</v>
      </c>
      <c r="D2243" s="53">
        <v>45750</v>
      </c>
      <c r="F2243" s="7" t="s">
        <v>422</v>
      </c>
      <c r="G2243" s="1" t="s">
        <v>58</v>
      </c>
      <c r="H2243" s="1" t="s">
        <v>1268</v>
      </c>
      <c r="I2243" s="351" t="s">
        <v>80</v>
      </c>
      <c r="J2243" s="162">
        <v>1</v>
      </c>
      <c r="K2243" s="1" t="s">
        <v>39</v>
      </c>
      <c r="L2243" s="1" t="s">
        <v>594</v>
      </c>
      <c r="M2243" s="1" t="s">
        <v>595</v>
      </c>
      <c r="N2243" s="1" t="s">
        <v>684</v>
      </c>
      <c r="O2243" s="1" t="s">
        <v>684</v>
      </c>
      <c r="P2243" s="1" t="s">
        <v>62</v>
      </c>
      <c r="Q2243" s="1" t="s">
        <v>1241</v>
      </c>
      <c r="R2243" s="24" t="s">
        <v>1800</v>
      </c>
      <c r="S2243" s="45">
        <v>342493</v>
      </c>
      <c r="T2243" s="45">
        <v>342493</v>
      </c>
      <c r="V2243" s="165" t="str">
        <f>IFERROR(IF(U2243-T2243 &lt;= 0, "", U2243-T2243), "")</f>
        <v/>
      </c>
      <c r="W2243" s="162" t="s">
        <v>333</v>
      </c>
      <c r="X2243" s="1" t="s">
        <v>2279</v>
      </c>
      <c r="Y2243" s="1" t="s">
        <v>2403</v>
      </c>
      <c r="Z2243" s="169">
        <v>550</v>
      </c>
      <c r="AA2243" s="169">
        <f>Tabela13[[#This Row],[VALOR/UN]]*Tabela13[[#This Row],[QUAN]]</f>
        <v>550</v>
      </c>
      <c r="AB2243" s="251" t="str">
        <f>IFERROR(Tabela13[[#This Row],[TOTAL]]/Tabela13[[#This Row],[Km Rodado]],"")</f>
        <v/>
      </c>
    </row>
    <row r="2244" spans="1:28" hidden="1">
      <c r="A2244" s="30" t="s">
        <v>2405</v>
      </c>
      <c r="B2244" s="30"/>
      <c r="C2244" s="30" t="s">
        <v>1227</v>
      </c>
      <c r="D2244" s="53">
        <v>45750</v>
      </c>
      <c r="F2244" s="7" t="s">
        <v>422</v>
      </c>
      <c r="G2244" s="1" t="s">
        <v>58</v>
      </c>
      <c r="H2244" s="1" t="s">
        <v>1268</v>
      </c>
      <c r="I2244" s="351" t="s">
        <v>80</v>
      </c>
      <c r="J2244" s="162">
        <v>1</v>
      </c>
      <c r="K2244" s="1" t="s">
        <v>39</v>
      </c>
      <c r="L2244" s="1" t="s">
        <v>594</v>
      </c>
      <c r="M2244" s="1" t="s">
        <v>595</v>
      </c>
      <c r="N2244" s="1" t="s">
        <v>684</v>
      </c>
      <c r="O2244" s="1" t="s">
        <v>684</v>
      </c>
      <c r="P2244" s="1" t="s">
        <v>62</v>
      </c>
      <c r="Q2244" s="1" t="s">
        <v>1241</v>
      </c>
      <c r="R2244" s="24" t="s">
        <v>1800</v>
      </c>
      <c r="S2244" s="45">
        <v>342493</v>
      </c>
      <c r="T2244" s="45">
        <v>342493</v>
      </c>
      <c r="V2244" s="165" t="str">
        <f>IFERROR(IF(U2244-T2244 &lt;= 0, "", U2244-T2244), "")</f>
        <v/>
      </c>
      <c r="W2244" s="162" t="s">
        <v>333</v>
      </c>
      <c r="X2244" s="1" t="s">
        <v>2279</v>
      </c>
      <c r="Y2244" s="1">
        <v>8985</v>
      </c>
      <c r="Z2244" s="169">
        <v>550</v>
      </c>
      <c r="AA2244" s="169">
        <f>Tabela13[[#This Row],[VALOR/UN]]*Tabela13[[#This Row],[QUAN]]</f>
        <v>550</v>
      </c>
      <c r="AB2244" s="251" t="str">
        <f>IFERROR(Tabela13[[#This Row],[TOTAL]]/Tabela13[[#This Row],[Km Rodado]],"")</f>
        <v/>
      </c>
    </row>
    <row r="2245" spans="1:28" hidden="1">
      <c r="A2245" s="30">
        <v>1500</v>
      </c>
      <c r="B2245" s="30"/>
      <c r="C2245" s="30" t="s">
        <v>1227</v>
      </c>
      <c r="D2245" s="53">
        <v>45750</v>
      </c>
      <c r="F2245" s="7" t="s">
        <v>422</v>
      </c>
      <c r="G2245" s="1" t="s">
        <v>58</v>
      </c>
      <c r="H2245" s="1" t="s">
        <v>1268</v>
      </c>
      <c r="I2245" s="351" t="s">
        <v>80</v>
      </c>
      <c r="J2245" s="162">
        <v>1</v>
      </c>
      <c r="K2245" s="1" t="s">
        <v>39</v>
      </c>
      <c r="L2245" s="1" t="s">
        <v>594</v>
      </c>
      <c r="M2245" s="1" t="s">
        <v>595</v>
      </c>
      <c r="N2245" s="1" t="s">
        <v>684</v>
      </c>
      <c r="O2245" s="1" t="s">
        <v>684</v>
      </c>
      <c r="P2245" s="1" t="s">
        <v>62</v>
      </c>
      <c r="Q2245" s="1" t="s">
        <v>1241</v>
      </c>
      <c r="R2245" s="24" t="s">
        <v>1800</v>
      </c>
      <c r="S2245" s="45">
        <v>342493</v>
      </c>
      <c r="T2245" s="45">
        <v>342493</v>
      </c>
      <c r="V2245" s="165" t="str">
        <f>IFERROR(IF(U2245-T2245 &lt;= 0, "", U2245-T2245), "")</f>
        <v/>
      </c>
      <c r="W2245" s="162" t="s">
        <v>333</v>
      </c>
      <c r="X2245" s="1" t="s">
        <v>2279</v>
      </c>
      <c r="Y2245" s="1">
        <v>8985</v>
      </c>
      <c r="Z2245" s="169">
        <v>550</v>
      </c>
      <c r="AA2245" s="169">
        <f>Tabela13[[#This Row],[VALOR/UN]]*Tabela13[[#This Row],[QUAN]]</f>
        <v>550</v>
      </c>
      <c r="AB2245" s="251" t="str">
        <f>IFERROR(Tabela13[[#This Row],[TOTAL]]/Tabela13[[#This Row],[Km Rodado]],"")</f>
        <v/>
      </c>
    </row>
    <row r="2246" spans="1:28" hidden="1">
      <c r="A2246" s="30">
        <v>2417</v>
      </c>
      <c r="B2246" s="30"/>
      <c r="C2246" s="30" t="s">
        <v>1227</v>
      </c>
      <c r="D2246" s="53">
        <v>45750</v>
      </c>
      <c r="F2246" s="7" t="s">
        <v>422</v>
      </c>
      <c r="G2246" s="1" t="s">
        <v>58</v>
      </c>
      <c r="H2246" s="1" t="s">
        <v>1268</v>
      </c>
      <c r="I2246" s="351" t="s">
        <v>80</v>
      </c>
      <c r="J2246" s="162">
        <v>1</v>
      </c>
      <c r="K2246" s="1" t="s">
        <v>39</v>
      </c>
      <c r="L2246" s="1" t="s">
        <v>656</v>
      </c>
      <c r="M2246" s="1" t="s">
        <v>595</v>
      </c>
      <c r="N2246" s="1" t="s">
        <v>684</v>
      </c>
      <c r="O2246" s="1" t="s">
        <v>684</v>
      </c>
      <c r="P2246" s="1" t="s">
        <v>62</v>
      </c>
      <c r="Q2246" s="1" t="s">
        <v>1241</v>
      </c>
      <c r="R2246" s="24" t="s">
        <v>1800</v>
      </c>
      <c r="S2246" s="45">
        <v>342493</v>
      </c>
      <c r="T2246" s="45">
        <v>342493</v>
      </c>
      <c r="V2246" s="165" t="str">
        <f>IFERROR(IF(U2246-T2246 &lt;= 0, "", U2246-T2246), "")</f>
        <v/>
      </c>
      <c r="W2246" s="162" t="s">
        <v>333</v>
      </c>
      <c r="X2246" s="1" t="s">
        <v>2279</v>
      </c>
      <c r="Y2246" s="1">
        <v>9363</v>
      </c>
      <c r="Z2246" s="169">
        <v>550</v>
      </c>
      <c r="AA2246" s="169">
        <f>Tabela13[[#This Row],[VALOR/UN]]*Tabela13[[#This Row],[QUAN]]</f>
        <v>550</v>
      </c>
      <c r="AB2246" s="251" t="str">
        <f>IFERROR(Tabela13[[#This Row],[TOTAL]]/Tabela13[[#This Row],[Km Rodado]],"")</f>
        <v/>
      </c>
    </row>
    <row r="2247" spans="1:28" hidden="1">
      <c r="A2247" s="30">
        <v>1499</v>
      </c>
      <c r="B2247" s="30"/>
      <c r="C2247" s="30" t="s">
        <v>1227</v>
      </c>
      <c r="D2247" s="53">
        <v>45750</v>
      </c>
      <c r="F2247" s="7" t="s">
        <v>422</v>
      </c>
      <c r="G2247" s="1" t="s">
        <v>58</v>
      </c>
      <c r="H2247" s="1" t="s">
        <v>1268</v>
      </c>
      <c r="I2247" s="351" t="s">
        <v>80</v>
      </c>
      <c r="J2247" s="162">
        <v>1</v>
      </c>
      <c r="K2247" s="1" t="s">
        <v>39</v>
      </c>
      <c r="L2247" s="1" t="s">
        <v>656</v>
      </c>
      <c r="M2247" s="1" t="s">
        <v>595</v>
      </c>
      <c r="N2247" s="1" t="s">
        <v>684</v>
      </c>
      <c r="O2247" s="1" t="s">
        <v>684</v>
      </c>
      <c r="P2247" s="1" t="s">
        <v>62</v>
      </c>
      <c r="Q2247" s="1" t="s">
        <v>1241</v>
      </c>
      <c r="R2247" s="1" t="s">
        <v>1800</v>
      </c>
      <c r="S2247" s="45">
        <v>342493</v>
      </c>
      <c r="T2247" s="45">
        <v>342493</v>
      </c>
      <c r="V2247" s="165" t="str">
        <f>IFERROR(IF(U2247-T2247 &lt;= 0, "", U2247-T2247), "")</f>
        <v/>
      </c>
      <c r="W2247" s="162" t="s">
        <v>333</v>
      </c>
      <c r="X2247" s="1" t="s">
        <v>2279</v>
      </c>
      <c r="Y2247" s="1">
        <v>9363</v>
      </c>
      <c r="Z2247" s="169">
        <v>550</v>
      </c>
      <c r="AA2247" s="169">
        <f>Tabela13[[#This Row],[VALOR/UN]]*Tabela13[[#This Row],[QUAN]]</f>
        <v>550</v>
      </c>
      <c r="AB2247" s="251" t="str">
        <f>IFERROR(Tabela13[[#This Row],[TOTAL]]/Tabela13[[#This Row],[Km Rodado]],"")</f>
        <v/>
      </c>
    </row>
    <row r="2248" spans="1:28" hidden="1">
      <c r="A2248" s="30" t="s">
        <v>2406</v>
      </c>
      <c r="B2248" s="30"/>
      <c r="C2248" s="30" t="s">
        <v>1227</v>
      </c>
      <c r="D2248" s="53">
        <v>45750</v>
      </c>
      <c r="F2248" s="7" t="s">
        <v>422</v>
      </c>
      <c r="G2248" s="1" t="s">
        <v>58</v>
      </c>
      <c r="H2248" s="1" t="s">
        <v>1268</v>
      </c>
      <c r="I2248" s="356" t="s">
        <v>2407</v>
      </c>
      <c r="J2248" s="162">
        <v>1</v>
      </c>
      <c r="K2248" s="1">
        <v>15</v>
      </c>
      <c r="L2248" s="1" t="s">
        <v>22</v>
      </c>
      <c r="M2248" s="1" t="s">
        <v>75</v>
      </c>
      <c r="N2248" s="1" t="s">
        <v>2310</v>
      </c>
      <c r="O2248" s="1" t="s">
        <v>2311</v>
      </c>
      <c r="P2248" s="1" t="s">
        <v>69</v>
      </c>
      <c r="Q2248" s="1" t="s">
        <v>77</v>
      </c>
      <c r="R2248" s="24" t="s">
        <v>439</v>
      </c>
      <c r="S2248" s="45">
        <v>210775</v>
      </c>
      <c r="V2248" s="165" t="str">
        <f>IFERROR(IF(U2248-T2248 &lt;= 0, "", U2248-T2248), "")</f>
        <v/>
      </c>
      <c r="W2248" s="162" t="s">
        <v>333</v>
      </c>
      <c r="X2248" s="1" t="s">
        <v>168</v>
      </c>
      <c r="Y2248" s="1">
        <v>20054</v>
      </c>
      <c r="Z2248" s="169">
        <v>290.04000000000002</v>
      </c>
      <c r="AA2248" s="169">
        <f>Tabela13[[#This Row],[VALOR/UN]]*Tabela13[[#This Row],[QUAN]]</f>
        <v>290.04000000000002</v>
      </c>
      <c r="AB2248" s="251" t="str">
        <f>IFERROR(Tabela13[[#This Row],[TOTAL]]/Tabela13[[#This Row],[Km Rodado]],"")</f>
        <v/>
      </c>
    </row>
    <row r="2249" spans="1:28" hidden="1">
      <c r="A2249" s="30" t="s">
        <v>2408</v>
      </c>
      <c r="B2249" s="30"/>
      <c r="C2249" s="30" t="s">
        <v>1227</v>
      </c>
      <c r="D2249" s="53">
        <v>45750</v>
      </c>
      <c r="F2249" s="7" t="s">
        <v>422</v>
      </c>
      <c r="G2249" s="1" t="s">
        <v>58</v>
      </c>
      <c r="H2249" s="1" t="s">
        <v>1268</v>
      </c>
      <c r="I2249" s="356" t="s">
        <v>2407</v>
      </c>
      <c r="J2249" s="162">
        <v>1</v>
      </c>
      <c r="K2249" s="1">
        <v>15</v>
      </c>
      <c r="L2249" s="1" t="s">
        <v>22</v>
      </c>
      <c r="M2249" s="1" t="s">
        <v>75</v>
      </c>
      <c r="N2249" s="1" t="s">
        <v>2310</v>
      </c>
      <c r="O2249" s="1" t="s">
        <v>2311</v>
      </c>
      <c r="P2249" s="1" t="s">
        <v>69</v>
      </c>
      <c r="Q2249" s="1" t="s">
        <v>77</v>
      </c>
      <c r="R2249" s="24" t="s">
        <v>439</v>
      </c>
      <c r="S2249" s="45">
        <v>210775</v>
      </c>
      <c r="V2249" s="165" t="str">
        <f>IFERROR(IF(U2249-T2249 &lt;= 0, "", U2249-T2249), "")</f>
        <v/>
      </c>
      <c r="W2249" s="162" t="s">
        <v>333</v>
      </c>
      <c r="X2249" s="1" t="s">
        <v>168</v>
      </c>
      <c r="Y2249" s="1">
        <v>20054</v>
      </c>
      <c r="Z2249" s="169">
        <v>290.04000000000002</v>
      </c>
      <c r="AA2249" s="169">
        <f>Tabela13[[#This Row],[VALOR/UN]]*Tabela13[[#This Row],[QUAN]]</f>
        <v>290.04000000000002</v>
      </c>
      <c r="AB2249" s="251" t="str">
        <f>IFERROR(Tabela13[[#This Row],[TOTAL]]/Tabela13[[#This Row],[Km Rodado]],"")</f>
        <v/>
      </c>
    </row>
    <row r="2250" spans="1:28" hidden="1">
      <c r="A2250" s="30" t="s">
        <v>2409</v>
      </c>
      <c r="B2250" s="30"/>
      <c r="C2250" s="30" t="s">
        <v>1227</v>
      </c>
      <c r="D2250" s="53">
        <v>45750</v>
      </c>
      <c r="F2250" s="7" t="s">
        <v>422</v>
      </c>
      <c r="G2250" s="1" t="s">
        <v>58</v>
      </c>
      <c r="H2250" s="1" t="s">
        <v>1268</v>
      </c>
      <c r="I2250" s="356" t="s">
        <v>2407</v>
      </c>
      <c r="J2250" s="162">
        <v>1</v>
      </c>
      <c r="K2250" s="1">
        <v>15</v>
      </c>
      <c r="L2250" s="1" t="s">
        <v>24</v>
      </c>
      <c r="M2250" s="1" t="s">
        <v>75</v>
      </c>
      <c r="N2250" s="1" t="s">
        <v>2310</v>
      </c>
      <c r="O2250" s="1" t="s">
        <v>2311</v>
      </c>
      <c r="P2250" s="1" t="s">
        <v>69</v>
      </c>
      <c r="Q2250" s="1" t="s">
        <v>77</v>
      </c>
      <c r="R2250" s="24" t="s">
        <v>439</v>
      </c>
      <c r="S2250" s="45">
        <v>210775</v>
      </c>
      <c r="V2250" s="165" t="str">
        <f>IFERROR(IF(U2250-T2250 &lt;= 0, "", U2250-T2250), "")</f>
        <v/>
      </c>
      <c r="W2250" s="162" t="s">
        <v>333</v>
      </c>
      <c r="X2250" s="1" t="s">
        <v>168</v>
      </c>
      <c r="Y2250" s="1">
        <v>20054</v>
      </c>
      <c r="Z2250" s="169">
        <v>290.04000000000002</v>
      </c>
      <c r="AA2250" s="169">
        <f>Tabela13[[#This Row],[VALOR/UN]]*Tabela13[[#This Row],[QUAN]]</f>
        <v>290.04000000000002</v>
      </c>
      <c r="AB2250" s="251" t="str">
        <f>IFERROR(Tabela13[[#This Row],[TOTAL]]/Tabela13[[#This Row],[Km Rodado]],"")</f>
        <v/>
      </c>
    </row>
    <row r="2251" spans="1:28" hidden="1">
      <c r="A2251" s="30" t="s">
        <v>2410</v>
      </c>
      <c r="B2251" s="30"/>
      <c r="C2251" s="30" t="s">
        <v>1227</v>
      </c>
      <c r="D2251" s="53">
        <v>45750</v>
      </c>
      <c r="F2251" s="7" t="s">
        <v>422</v>
      </c>
      <c r="G2251" s="1" t="s">
        <v>58</v>
      </c>
      <c r="H2251" s="1" t="s">
        <v>1268</v>
      </c>
      <c r="I2251" s="356" t="s">
        <v>2407</v>
      </c>
      <c r="J2251" s="162">
        <v>1</v>
      </c>
      <c r="K2251" s="1">
        <v>15</v>
      </c>
      <c r="L2251" s="1" t="s">
        <v>24</v>
      </c>
      <c r="M2251" s="1" t="s">
        <v>75</v>
      </c>
      <c r="N2251" s="1" t="s">
        <v>2310</v>
      </c>
      <c r="O2251" s="1" t="s">
        <v>2311</v>
      </c>
      <c r="P2251" s="1" t="s">
        <v>69</v>
      </c>
      <c r="Q2251" s="1" t="s">
        <v>77</v>
      </c>
      <c r="R2251" s="24" t="s">
        <v>439</v>
      </c>
      <c r="S2251" s="45">
        <v>210775</v>
      </c>
      <c r="V2251" s="165" t="str">
        <f>IFERROR(IF(U2251-T2251 &lt;= 0, "", U2251-T2251), "")</f>
        <v/>
      </c>
      <c r="W2251" s="162" t="s">
        <v>333</v>
      </c>
      <c r="X2251" s="1" t="s">
        <v>168</v>
      </c>
      <c r="Y2251" s="1">
        <v>20054</v>
      </c>
      <c r="Z2251" s="169">
        <v>290.04000000000002</v>
      </c>
      <c r="AA2251" s="169">
        <f>Tabela13[[#This Row],[VALOR/UN]]*Tabela13[[#This Row],[QUAN]]</f>
        <v>290.04000000000002</v>
      </c>
      <c r="AB2251" s="251" t="str">
        <f>IFERROR(Tabela13[[#This Row],[TOTAL]]/Tabela13[[#This Row],[Km Rodado]],"")</f>
        <v/>
      </c>
    </row>
    <row r="2252" spans="1:28" hidden="1">
      <c r="A2252" s="30" t="s">
        <v>2411</v>
      </c>
      <c r="B2252" s="30" t="s">
        <v>2220</v>
      </c>
      <c r="C2252" s="30" t="s">
        <v>1227</v>
      </c>
      <c r="D2252" s="53">
        <v>45754</v>
      </c>
      <c r="F2252" s="7" t="s">
        <v>422</v>
      </c>
      <c r="G2252" s="1" t="s">
        <v>58</v>
      </c>
      <c r="H2252" s="1" t="s">
        <v>12</v>
      </c>
      <c r="I2252" s="351" t="s">
        <v>159</v>
      </c>
      <c r="J2252" s="162">
        <v>1</v>
      </c>
      <c r="K2252" s="1">
        <v>16</v>
      </c>
      <c r="L2252" s="1" t="s">
        <v>22</v>
      </c>
      <c r="M2252" s="1" t="s">
        <v>60</v>
      </c>
      <c r="N2252" s="1" t="s">
        <v>170</v>
      </c>
      <c r="O2252" s="1" t="s">
        <v>170</v>
      </c>
      <c r="P2252" s="1" t="s">
        <v>69</v>
      </c>
      <c r="Q2252" s="1" t="s">
        <v>1008</v>
      </c>
      <c r="R2252" s="24" t="s">
        <v>2412</v>
      </c>
      <c r="S2252" s="45">
        <v>100130</v>
      </c>
      <c r="V2252" s="165" t="str">
        <f>IFERROR(IF(U2252-T2252 &lt;= 0, "", U2252-T2252), "")</f>
        <v/>
      </c>
      <c r="W2252" s="162" t="s">
        <v>333</v>
      </c>
      <c r="X2252" s="1" t="s">
        <v>168</v>
      </c>
      <c r="Y2252" s="1">
        <v>19803</v>
      </c>
      <c r="Z2252" s="169">
        <v>455.96</v>
      </c>
      <c r="AA2252" s="169">
        <f>Tabela13[[#This Row],[VALOR/UN]]*Tabela13[[#This Row],[QUAN]]</f>
        <v>455.96</v>
      </c>
      <c r="AB2252" s="251" t="str">
        <f>IFERROR(Tabela13[[#This Row],[TOTAL]]/Tabela13[[#This Row],[Km Rodado]],"")</f>
        <v/>
      </c>
    </row>
    <row r="2253" spans="1:28" hidden="1">
      <c r="A2253" s="30">
        <v>2846</v>
      </c>
      <c r="B2253" s="30" t="s">
        <v>2220</v>
      </c>
      <c r="C2253" s="30" t="s">
        <v>1227</v>
      </c>
      <c r="D2253" s="53">
        <v>45754</v>
      </c>
      <c r="F2253" s="7" t="s">
        <v>422</v>
      </c>
      <c r="G2253" s="1" t="s">
        <v>58</v>
      </c>
      <c r="H2253" s="1" t="s">
        <v>12</v>
      </c>
      <c r="I2253" s="351" t="s">
        <v>159</v>
      </c>
      <c r="J2253" s="162">
        <v>1</v>
      </c>
      <c r="K2253" s="1">
        <v>16</v>
      </c>
      <c r="L2253" s="1" t="s">
        <v>22</v>
      </c>
      <c r="M2253" s="1" t="s">
        <v>60</v>
      </c>
      <c r="N2253" s="1" t="s">
        <v>170</v>
      </c>
      <c r="O2253" s="1" t="s">
        <v>170</v>
      </c>
      <c r="P2253" s="1" t="s">
        <v>69</v>
      </c>
      <c r="Q2253" s="1" t="s">
        <v>1008</v>
      </c>
      <c r="R2253" s="24" t="s">
        <v>2412</v>
      </c>
      <c r="S2253" s="45">
        <v>100130</v>
      </c>
      <c r="V2253" s="165" t="str">
        <f>IFERROR(IF(U2253-T2253 &lt;= 0, "", U2253-T2253), "")</f>
        <v/>
      </c>
      <c r="W2253" s="162" t="s">
        <v>333</v>
      </c>
      <c r="X2253" s="1" t="s">
        <v>168</v>
      </c>
      <c r="Y2253" s="1">
        <v>19803</v>
      </c>
      <c r="Z2253" s="169">
        <v>455.96</v>
      </c>
      <c r="AA2253" s="169">
        <f>Tabela13[[#This Row],[VALOR/UN]]*Tabela13[[#This Row],[QUAN]]</f>
        <v>455.96</v>
      </c>
      <c r="AB2253" s="251" t="str">
        <f>IFERROR(Tabela13[[#This Row],[TOTAL]]/Tabela13[[#This Row],[Km Rodado]],"")</f>
        <v/>
      </c>
    </row>
    <row r="2254" spans="1:28" hidden="1">
      <c r="A2254" s="30">
        <v>2845</v>
      </c>
      <c r="B2254" s="30" t="s">
        <v>2220</v>
      </c>
      <c r="C2254" s="30" t="s">
        <v>1227</v>
      </c>
      <c r="D2254" s="53">
        <v>45754</v>
      </c>
      <c r="F2254" s="7" t="s">
        <v>422</v>
      </c>
      <c r="G2254" s="1" t="s">
        <v>58</v>
      </c>
      <c r="H2254" s="1" t="s">
        <v>1268</v>
      </c>
      <c r="I2254" s="351" t="s">
        <v>99</v>
      </c>
      <c r="J2254" s="162">
        <v>1</v>
      </c>
      <c r="K2254" s="1">
        <v>16</v>
      </c>
      <c r="L2254" s="1" t="s">
        <v>22</v>
      </c>
      <c r="M2254" s="1" t="s">
        <v>60</v>
      </c>
      <c r="N2254" s="1" t="s">
        <v>170</v>
      </c>
      <c r="O2254" s="1" t="s">
        <v>170</v>
      </c>
      <c r="P2254" s="1" t="s">
        <v>69</v>
      </c>
      <c r="Q2254" s="1" t="s">
        <v>1008</v>
      </c>
      <c r="R2254" s="24" t="s">
        <v>1064</v>
      </c>
      <c r="S2254" s="45">
        <v>100130</v>
      </c>
      <c r="V2254" s="165" t="str">
        <f>IFERROR(IF(U2254-T2254 &lt;= 0, "", U2254-T2254), "")</f>
        <v/>
      </c>
      <c r="W2254" s="162" t="s">
        <v>333</v>
      </c>
      <c r="X2254" s="1" t="s">
        <v>168</v>
      </c>
      <c r="Y2254" s="1">
        <v>19803</v>
      </c>
      <c r="Z2254" s="269">
        <v>455.96</v>
      </c>
      <c r="AA2254" s="169">
        <f>Tabela13[[#This Row],[VALOR/UN]]*Tabela13[[#This Row],[QUAN]]</f>
        <v>455.96</v>
      </c>
      <c r="AB2254" s="251" t="str">
        <f>IFERROR(Tabela13[[#This Row],[TOTAL]]/Tabela13[[#This Row],[Km Rodado]],"")</f>
        <v/>
      </c>
    </row>
    <row r="2255" spans="1:28" hidden="1">
      <c r="A2255" s="30">
        <v>2846</v>
      </c>
      <c r="B2255" s="30" t="s">
        <v>2242</v>
      </c>
      <c r="C2255" s="30" t="s">
        <v>1227</v>
      </c>
      <c r="D2255" s="53">
        <v>45754</v>
      </c>
      <c r="F2255" s="7" t="s">
        <v>422</v>
      </c>
      <c r="G2255" s="1" t="s">
        <v>58</v>
      </c>
      <c r="H2255" s="1" t="s">
        <v>1268</v>
      </c>
      <c r="I2255" s="351" t="s">
        <v>99</v>
      </c>
      <c r="J2255" s="162">
        <v>1</v>
      </c>
      <c r="K2255" s="1">
        <v>16</v>
      </c>
      <c r="L2255" s="1" t="s">
        <v>22</v>
      </c>
      <c r="M2255" s="1" t="s">
        <v>60</v>
      </c>
      <c r="N2255" s="1" t="s">
        <v>170</v>
      </c>
      <c r="O2255" s="1" t="s">
        <v>170</v>
      </c>
      <c r="P2255" s="1" t="s">
        <v>69</v>
      </c>
      <c r="Q2255" s="1" t="s">
        <v>1008</v>
      </c>
      <c r="R2255" s="24" t="s">
        <v>1064</v>
      </c>
      <c r="S2255" s="45">
        <v>100130</v>
      </c>
      <c r="V2255" s="165" t="str">
        <f>IFERROR(IF(U2255-T2255 &lt;= 0, "", U2255-T2255), "")</f>
        <v/>
      </c>
      <c r="W2255" s="162" t="s">
        <v>333</v>
      </c>
      <c r="X2255" s="1" t="s">
        <v>168</v>
      </c>
      <c r="Y2255" s="1">
        <v>19803</v>
      </c>
      <c r="Z2255" s="269">
        <v>455.96</v>
      </c>
      <c r="AA2255" s="169">
        <f>Tabela13[[#This Row],[VALOR/UN]]*Tabela13[[#This Row],[QUAN]]</f>
        <v>455.96</v>
      </c>
      <c r="AB2255" s="251" t="str">
        <f>IFERROR(Tabela13[[#This Row],[TOTAL]]/Tabela13[[#This Row],[Km Rodado]],"")</f>
        <v/>
      </c>
    </row>
    <row r="2256" spans="1:28" hidden="1">
      <c r="A2256" s="30">
        <v>72</v>
      </c>
      <c r="B2256" s="30"/>
      <c r="C2256" s="30" t="s">
        <v>1227</v>
      </c>
      <c r="D2256" s="53">
        <v>45754</v>
      </c>
      <c r="F2256" s="7" t="s">
        <v>422</v>
      </c>
      <c r="G2256" s="1" t="s">
        <v>58</v>
      </c>
      <c r="H2256" s="1" t="s">
        <v>1268</v>
      </c>
      <c r="I2256" s="351" t="s">
        <v>80</v>
      </c>
      <c r="J2256" s="162">
        <v>1</v>
      </c>
      <c r="K2256" s="1" t="s">
        <v>39</v>
      </c>
      <c r="L2256" s="1" t="s">
        <v>594</v>
      </c>
      <c r="M2256" s="1" t="s">
        <v>595</v>
      </c>
      <c r="N2256" s="1" t="s">
        <v>684</v>
      </c>
      <c r="O2256" s="1" t="s">
        <v>1806</v>
      </c>
      <c r="P2256" s="1" t="s">
        <v>62</v>
      </c>
      <c r="Q2256" s="1" t="s">
        <v>657</v>
      </c>
      <c r="R2256" s="24" t="s">
        <v>1571</v>
      </c>
      <c r="S2256" s="45">
        <v>531388</v>
      </c>
      <c r="T2256" s="45">
        <v>531388</v>
      </c>
      <c r="V2256" s="165" t="str">
        <f>IFERROR(IF(U2256-T2256 &lt;= 0, "", U2256-T2256), "")</f>
        <v/>
      </c>
      <c r="W2256" s="162" t="s">
        <v>333</v>
      </c>
      <c r="X2256" s="1" t="s">
        <v>2279</v>
      </c>
      <c r="Y2256" s="1">
        <v>9230</v>
      </c>
      <c r="Z2256" s="169">
        <v>480</v>
      </c>
      <c r="AA2256" s="169">
        <f>Tabela13[[#This Row],[VALOR/UN]]*Tabela13[[#This Row],[QUAN]]</f>
        <v>480</v>
      </c>
      <c r="AB2256" s="251" t="str">
        <f>IFERROR(Tabela13[[#This Row],[TOTAL]]/Tabela13[[#This Row],[Km Rodado]],"")</f>
        <v/>
      </c>
    </row>
    <row r="2257" spans="1:28" hidden="1">
      <c r="A2257" s="30">
        <v>54</v>
      </c>
      <c r="B2257" s="30"/>
      <c r="C2257" s="30" t="s">
        <v>1227</v>
      </c>
      <c r="D2257" s="53">
        <v>45754</v>
      </c>
      <c r="F2257" s="7" t="s">
        <v>422</v>
      </c>
      <c r="G2257" s="1" t="s">
        <v>58</v>
      </c>
      <c r="H2257" s="1" t="s">
        <v>1268</v>
      </c>
      <c r="I2257" s="351" t="s">
        <v>80</v>
      </c>
      <c r="J2257" s="162">
        <v>1</v>
      </c>
      <c r="K2257" s="1" t="s">
        <v>39</v>
      </c>
      <c r="L2257" s="1" t="s">
        <v>594</v>
      </c>
      <c r="M2257" s="1" t="s">
        <v>595</v>
      </c>
      <c r="N2257" s="1" t="s">
        <v>684</v>
      </c>
      <c r="O2257" s="1" t="s">
        <v>1806</v>
      </c>
      <c r="P2257" s="1" t="s">
        <v>62</v>
      </c>
      <c r="Q2257" s="1" t="s">
        <v>657</v>
      </c>
      <c r="R2257" s="24" t="s">
        <v>1571</v>
      </c>
      <c r="S2257" s="45">
        <v>531388</v>
      </c>
      <c r="T2257" s="45">
        <v>531388</v>
      </c>
      <c r="V2257" s="165" t="str">
        <f>IFERROR(IF(U2257-T2257 &lt;= 0, "", U2257-T2257), "")</f>
        <v/>
      </c>
      <c r="W2257" s="162" t="s">
        <v>333</v>
      </c>
      <c r="X2257" s="1" t="s">
        <v>2279</v>
      </c>
      <c r="Y2257" s="1">
        <v>9230</v>
      </c>
      <c r="Z2257" s="169">
        <v>480</v>
      </c>
      <c r="AA2257" s="169">
        <f>Tabela13[[#This Row],[VALOR/UN]]*Tabela13[[#This Row],[QUAN]]</f>
        <v>480</v>
      </c>
      <c r="AB2257" s="251" t="str">
        <f>IFERROR(Tabela13[[#This Row],[TOTAL]]/Tabela13[[#This Row],[Km Rodado]],"")</f>
        <v/>
      </c>
    </row>
    <row r="2258" spans="1:28" hidden="1">
      <c r="A2258" s="30">
        <v>106</v>
      </c>
      <c r="B2258" s="30"/>
      <c r="C2258" s="30" t="s">
        <v>1227</v>
      </c>
      <c r="D2258" s="53">
        <v>45754</v>
      </c>
      <c r="F2258" s="7" t="s">
        <v>422</v>
      </c>
      <c r="G2258" s="1" t="s">
        <v>58</v>
      </c>
      <c r="H2258" s="1" t="s">
        <v>1268</v>
      </c>
      <c r="I2258" s="351" t="s">
        <v>80</v>
      </c>
      <c r="J2258" s="162">
        <v>1</v>
      </c>
      <c r="K2258" s="1" t="s">
        <v>39</v>
      </c>
      <c r="L2258" s="1" t="s">
        <v>594</v>
      </c>
      <c r="M2258" s="1" t="s">
        <v>595</v>
      </c>
      <c r="N2258" s="1" t="s">
        <v>684</v>
      </c>
      <c r="O2258" s="1" t="s">
        <v>1806</v>
      </c>
      <c r="P2258" s="1" t="s">
        <v>62</v>
      </c>
      <c r="Q2258" s="1" t="s">
        <v>657</v>
      </c>
      <c r="R2258" s="24" t="s">
        <v>1571</v>
      </c>
      <c r="S2258" s="45">
        <v>531388</v>
      </c>
      <c r="T2258" s="45">
        <v>531388</v>
      </c>
      <c r="V2258" s="165" t="str">
        <f>IFERROR(IF(U2258-T2258 &lt;= 0, "", U2258-T2258), "")</f>
        <v/>
      </c>
      <c r="W2258" s="162" t="s">
        <v>333</v>
      </c>
      <c r="X2258" s="1" t="s">
        <v>2279</v>
      </c>
      <c r="Y2258" s="1">
        <v>9230</v>
      </c>
      <c r="Z2258" s="169">
        <v>480</v>
      </c>
      <c r="AA2258" s="169">
        <f>Tabela13[[#This Row],[VALOR/UN]]*Tabela13[[#This Row],[QUAN]]</f>
        <v>480</v>
      </c>
      <c r="AB2258" s="251" t="str">
        <f>IFERROR(Tabela13[[#This Row],[TOTAL]]/Tabela13[[#This Row],[Km Rodado]],"")</f>
        <v/>
      </c>
    </row>
    <row r="2259" spans="1:28" hidden="1">
      <c r="A2259" s="30">
        <v>130</v>
      </c>
      <c r="B2259" s="30"/>
      <c r="C2259" s="30" t="s">
        <v>1227</v>
      </c>
      <c r="D2259" s="53">
        <v>45754</v>
      </c>
      <c r="F2259" s="7" t="s">
        <v>422</v>
      </c>
      <c r="G2259" s="1" t="s">
        <v>58</v>
      </c>
      <c r="H2259" s="1" t="s">
        <v>1268</v>
      </c>
      <c r="I2259" s="351" t="s">
        <v>80</v>
      </c>
      <c r="J2259" s="162">
        <v>1</v>
      </c>
      <c r="K2259" s="1" t="s">
        <v>39</v>
      </c>
      <c r="L2259" s="1" t="s">
        <v>594</v>
      </c>
      <c r="M2259" s="1" t="s">
        <v>595</v>
      </c>
      <c r="N2259" s="1" t="s">
        <v>684</v>
      </c>
      <c r="O2259" s="1" t="s">
        <v>1806</v>
      </c>
      <c r="P2259" s="1" t="s">
        <v>62</v>
      </c>
      <c r="Q2259" s="1" t="s">
        <v>657</v>
      </c>
      <c r="R2259" s="24" t="s">
        <v>1571</v>
      </c>
      <c r="S2259" s="45">
        <v>531388</v>
      </c>
      <c r="T2259" s="45">
        <v>531388</v>
      </c>
      <c r="V2259" s="165" t="str">
        <f>IFERROR(IF(U2259-T2259 &lt;= 0, "", U2259-T2259), "")</f>
        <v/>
      </c>
      <c r="W2259" s="162" t="s">
        <v>333</v>
      </c>
      <c r="X2259" s="1" t="s">
        <v>2279</v>
      </c>
      <c r="Y2259" s="1">
        <v>9230</v>
      </c>
      <c r="Z2259" s="169">
        <v>480</v>
      </c>
      <c r="AA2259" s="169">
        <f>Tabela13[[#This Row],[VALOR/UN]]*Tabela13[[#This Row],[QUAN]]</f>
        <v>480</v>
      </c>
      <c r="AB2259" s="251" t="str">
        <f>IFERROR(Tabela13[[#This Row],[TOTAL]]/Tabela13[[#This Row],[Km Rodado]],"")</f>
        <v/>
      </c>
    </row>
    <row r="2260" spans="1:28" hidden="1">
      <c r="A2260" s="30" t="s">
        <v>2413</v>
      </c>
      <c r="B2260" s="30" t="s">
        <v>2357</v>
      </c>
      <c r="C2260" s="30" t="s">
        <v>1227</v>
      </c>
      <c r="D2260" s="53">
        <v>45754</v>
      </c>
      <c r="F2260" s="7" t="s">
        <v>422</v>
      </c>
      <c r="G2260" s="1" t="s">
        <v>58</v>
      </c>
      <c r="H2260" s="1" t="s">
        <v>1268</v>
      </c>
      <c r="I2260" s="351" t="s">
        <v>96</v>
      </c>
      <c r="J2260" s="162">
        <v>1</v>
      </c>
      <c r="K2260" s="1">
        <v>14</v>
      </c>
      <c r="L2260" s="1" t="s">
        <v>22</v>
      </c>
      <c r="M2260" s="1" t="s">
        <v>84</v>
      </c>
      <c r="N2260" s="1" t="s">
        <v>153</v>
      </c>
      <c r="O2260" s="1" t="s">
        <v>154</v>
      </c>
      <c r="P2260" s="1" t="s">
        <v>69</v>
      </c>
      <c r="Q2260" s="1" t="s">
        <v>87</v>
      </c>
      <c r="R2260" s="24" t="s">
        <v>589</v>
      </c>
      <c r="S2260" s="45">
        <v>63301</v>
      </c>
      <c r="V2260" s="165" t="str">
        <f>IFERROR(IF(U2260-T2260 &lt;= 0, "", U2260-T2260), "")</f>
        <v/>
      </c>
      <c r="W2260" s="162" t="s">
        <v>333</v>
      </c>
      <c r="X2260" s="1" t="s">
        <v>220</v>
      </c>
      <c r="Y2260" s="1" t="s">
        <v>2414</v>
      </c>
      <c r="Z2260" s="169">
        <v>265.45</v>
      </c>
      <c r="AA2260" s="169">
        <f>Tabela13[[#This Row],[VALOR/UN]]*Tabela13[[#This Row],[QUAN]]</f>
        <v>265.45</v>
      </c>
      <c r="AB2260" s="251" t="str">
        <f>IFERROR(Tabela13[[#This Row],[TOTAL]]/Tabela13[[#This Row],[Km Rodado]],"")</f>
        <v/>
      </c>
    </row>
    <row r="2261" spans="1:28" hidden="1">
      <c r="A2261" s="30">
        <v>2848</v>
      </c>
      <c r="B2261" s="30" t="s">
        <v>2415</v>
      </c>
      <c r="C2261" s="30" t="s">
        <v>1227</v>
      </c>
      <c r="D2261" s="53">
        <v>45754</v>
      </c>
      <c r="F2261" s="7" t="s">
        <v>422</v>
      </c>
      <c r="G2261" s="1" t="s">
        <v>58</v>
      </c>
      <c r="H2261" s="1" t="s">
        <v>1268</v>
      </c>
      <c r="I2261" s="351" t="s">
        <v>96</v>
      </c>
      <c r="J2261" s="162">
        <v>1</v>
      </c>
      <c r="K2261" s="1">
        <v>14</v>
      </c>
      <c r="L2261" s="1" t="s">
        <v>22</v>
      </c>
      <c r="M2261" s="1" t="s">
        <v>84</v>
      </c>
      <c r="N2261" s="1" t="s">
        <v>153</v>
      </c>
      <c r="O2261" s="1" t="s">
        <v>154</v>
      </c>
      <c r="P2261" s="1" t="s">
        <v>69</v>
      </c>
      <c r="Q2261" s="1" t="s">
        <v>87</v>
      </c>
      <c r="R2261" s="24" t="s">
        <v>589</v>
      </c>
      <c r="S2261" s="45">
        <v>63301</v>
      </c>
      <c r="V2261" s="165" t="str">
        <f>IFERROR(IF(U2261-T2261 &lt;= 0, "", U2261-T2261), "")</f>
        <v/>
      </c>
      <c r="W2261" s="162" t="s">
        <v>333</v>
      </c>
      <c r="X2261" s="1" t="s">
        <v>220</v>
      </c>
      <c r="Y2261" s="1" t="s">
        <v>2414</v>
      </c>
      <c r="Z2261" s="169">
        <v>265.45</v>
      </c>
      <c r="AA2261" s="169">
        <f>Tabela13[[#This Row],[VALOR/UN]]*Tabela13[[#This Row],[QUAN]]</f>
        <v>265.45</v>
      </c>
      <c r="AB2261" s="251" t="str">
        <f>IFERROR(Tabela13[[#This Row],[TOTAL]]/Tabela13[[#This Row],[Km Rodado]],"")</f>
        <v/>
      </c>
    </row>
    <row r="2262" spans="1:28" hidden="1">
      <c r="A2262" s="30">
        <v>2849</v>
      </c>
      <c r="B2262" s="30" t="s">
        <v>2357</v>
      </c>
      <c r="C2262" s="30" t="s">
        <v>1227</v>
      </c>
      <c r="D2262" s="53">
        <v>45754</v>
      </c>
      <c r="F2262" s="7" t="s">
        <v>422</v>
      </c>
      <c r="G2262" s="1" t="s">
        <v>58</v>
      </c>
      <c r="H2262" s="1" t="s">
        <v>1268</v>
      </c>
      <c r="I2262" s="351" t="s">
        <v>96</v>
      </c>
      <c r="J2262" s="162">
        <v>1</v>
      </c>
      <c r="K2262" s="1">
        <v>14</v>
      </c>
      <c r="L2262" s="1" t="s">
        <v>24</v>
      </c>
      <c r="M2262" s="1" t="s">
        <v>84</v>
      </c>
      <c r="N2262" s="1" t="s">
        <v>153</v>
      </c>
      <c r="O2262" s="1" t="s">
        <v>154</v>
      </c>
      <c r="P2262" s="1" t="s">
        <v>69</v>
      </c>
      <c r="Q2262" s="1" t="s">
        <v>87</v>
      </c>
      <c r="R2262" s="24" t="s">
        <v>589</v>
      </c>
      <c r="S2262" s="45">
        <v>63301</v>
      </c>
      <c r="V2262" s="165" t="str">
        <f>IFERROR(IF(U2262-T2262 &lt;= 0, "", U2262-T2262), "")</f>
        <v/>
      </c>
      <c r="W2262" s="162" t="s">
        <v>333</v>
      </c>
      <c r="X2262" s="1" t="s">
        <v>220</v>
      </c>
      <c r="Y2262" s="1" t="s">
        <v>2414</v>
      </c>
      <c r="Z2262" s="169">
        <v>265.45</v>
      </c>
      <c r="AA2262" s="169">
        <f>Tabela13[[#This Row],[VALOR/UN]]*Tabela13[[#This Row],[QUAN]]</f>
        <v>265.45</v>
      </c>
      <c r="AB2262" s="251" t="str">
        <f>IFERROR(Tabela13[[#This Row],[TOTAL]]/Tabela13[[#This Row],[Km Rodado]],"")</f>
        <v/>
      </c>
    </row>
    <row r="2263" spans="1:28" hidden="1">
      <c r="A2263" s="30">
        <v>2850</v>
      </c>
      <c r="B2263" s="30" t="s">
        <v>1313</v>
      </c>
      <c r="C2263" s="30" t="s">
        <v>1227</v>
      </c>
      <c r="D2263" s="53">
        <v>45754</v>
      </c>
      <c r="F2263" s="7" t="s">
        <v>422</v>
      </c>
      <c r="G2263" s="1" t="s">
        <v>58</v>
      </c>
      <c r="H2263" s="1" t="s">
        <v>1268</v>
      </c>
      <c r="I2263" s="351" t="s">
        <v>96</v>
      </c>
      <c r="J2263" s="162">
        <v>1</v>
      </c>
      <c r="K2263" s="1">
        <v>14</v>
      </c>
      <c r="L2263" s="1" t="s">
        <v>24</v>
      </c>
      <c r="M2263" s="1" t="s">
        <v>84</v>
      </c>
      <c r="N2263" s="1" t="s">
        <v>153</v>
      </c>
      <c r="O2263" s="1" t="s">
        <v>154</v>
      </c>
      <c r="P2263" s="1" t="s">
        <v>69</v>
      </c>
      <c r="Q2263" s="1" t="s">
        <v>87</v>
      </c>
      <c r="R2263" s="24" t="s">
        <v>589</v>
      </c>
      <c r="S2263" s="45">
        <v>63301</v>
      </c>
      <c r="V2263" s="165" t="str">
        <f>IFERROR(IF(U2263-T2263 &lt;= 0, "", U2263-T2263), "")</f>
        <v/>
      </c>
      <c r="W2263" s="162" t="s">
        <v>333</v>
      </c>
      <c r="X2263" s="1" t="s">
        <v>220</v>
      </c>
      <c r="Y2263" s="1" t="s">
        <v>2414</v>
      </c>
      <c r="Z2263" s="169">
        <v>265.45</v>
      </c>
      <c r="AA2263" s="169">
        <f>Tabela13[[#This Row],[VALOR/UN]]*Tabela13[[#This Row],[QUAN]]</f>
        <v>265.45</v>
      </c>
      <c r="AB2263" s="251" t="str">
        <f>IFERROR(Tabela13[[#This Row],[TOTAL]]/Tabela13[[#This Row],[Km Rodado]],"")</f>
        <v/>
      </c>
    </row>
    <row r="2264" spans="1:28" hidden="1">
      <c r="A2264" s="30" t="s">
        <v>2413</v>
      </c>
      <c r="B2264" s="30" t="s">
        <v>1313</v>
      </c>
      <c r="C2264" s="30" t="s">
        <v>1227</v>
      </c>
      <c r="D2264" s="53">
        <v>45754</v>
      </c>
      <c r="F2264" s="7" t="s">
        <v>422</v>
      </c>
      <c r="G2264" s="1" t="s">
        <v>58</v>
      </c>
      <c r="H2264" s="1" t="s">
        <v>1268</v>
      </c>
      <c r="I2264" s="351" t="s">
        <v>96</v>
      </c>
      <c r="J2264" s="162">
        <v>1</v>
      </c>
      <c r="K2264" s="1">
        <v>14</v>
      </c>
      <c r="L2264" s="1" t="s">
        <v>22</v>
      </c>
      <c r="M2264" s="1" t="s">
        <v>84</v>
      </c>
      <c r="N2264" s="1" t="s">
        <v>153</v>
      </c>
      <c r="O2264" s="1" t="s">
        <v>154</v>
      </c>
      <c r="P2264" s="1" t="s">
        <v>69</v>
      </c>
      <c r="Q2264" s="1" t="s">
        <v>87</v>
      </c>
      <c r="R2264" s="24" t="s">
        <v>589</v>
      </c>
      <c r="S2264" s="45">
        <v>63301</v>
      </c>
      <c r="V2264" s="165" t="str">
        <f>IFERROR(IF(U2264-T2264 &lt;= 0, "", U2264-T2264), "")</f>
        <v/>
      </c>
      <c r="W2264" s="162" t="s">
        <v>333</v>
      </c>
      <c r="X2264" s="1" t="s">
        <v>168</v>
      </c>
      <c r="Y2264" s="276" t="s">
        <v>1229</v>
      </c>
      <c r="Z2264" s="169">
        <v>250.69</v>
      </c>
      <c r="AA2264" s="169">
        <f>Tabela13[[#This Row],[VALOR/UN]]*Tabela13[[#This Row],[QUAN]]</f>
        <v>250.69</v>
      </c>
      <c r="AB2264" s="251" t="str">
        <f>IFERROR(Tabela13[[#This Row],[TOTAL]]/Tabela13[[#This Row],[Km Rodado]],"")</f>
        <v/>
      </c>
    </row>
    <row r="2265" spans="1:28" hidden="1">
      <c r="A2265" s="30" t="s">
        <v>2416</v>
      </c>
      <c r="B2265" s="30" t="s">
        <v>1313</v>
      </c>
      <c r="C2265" s="30" t="s">
        <v>1227</v>
      </c>
      <c r="D2265" s="53">
        <v>45754</v>
      </c>
      <c r="F2265" s="7" t="s">
        <v>422</v>
      </c>
      <c r="G2265" s="1" t="s">
        <v>58</v>
      </c>
      <c r="H2265" s="1" t="s">
        <v>1268</v>
      </c>
      <c r="I2265" s="351" t="s">
        <v>96</v>
      </c>
      <c r="J2265" s="162">
        <v>1</v>
      </c>
      <c r="K2265" s="1">
        <v>14</v>
      </c>
      <c r="L2265" s="1" t="s">
        <v>22</v>
      </c>
      <c r="M2265" s="1" t="s">
        <v>84</v>
      </c>
      <c r="N2265" s="1" t="s">
        <v>153</v>
      </c>
      <c r="O2265" s="1" t="s">
        <v>154</v>
      </c>
      <c r="P2265" s="1" t="s">
        <v>69</v>
      </c>
      <c r="Q2265" s="1" t="s">
        <v>87</v>
      </c>
      <c r="R2265" s="24" t="s">
        <v>589</v>
      </c>
      <c r="S2265" s="45">
        <v>63301</v>
      </c>
      <c r="V2265" s="165" t="str">
        <f>IFERROR(IF(U2265-T2265 &lt;= 0, "", U2265-T2265), "")</f>
        <v/>
      </c>
      <c r="W2265" s="162" t="s">
        <v>333</v>
      </c>
      <c r="X2265" s="1" t="s">
        <v>168</v>
      </c>
      <c r="Y2265" s="1" t="s">
        <v>2414</v>
      </c>
      <c r="Z2265" s="169">
        <v>250.69</v>
      </c>
      <c r="AA2265" s="169">
        <f>Tabela13[[#This Row],[VALOR/UN]]*Tabela13[[#This Row],[QUAN]]</f>
        <v>250.69</v>
      </c>
      <c r="AB2265" s="251" t="str">
        <f>IFERROR(Tabela13[[#This Row],[TOTAL]]/Tabela13[[#This Row],[Km Rodado]],"")</f>
        <v/>
      </c>
    </row>
    <row r="2266" spans="1:28" hidden="1">
      <c r="A2266" s="30" t="s">
        <v>2417</v>
      </c>
      <c r="B2266" s="30" t="s">
        <v>1313</v>
      </c>
      <c r="C2266" s="30" t="s">
        <v>1227</v>
      </c>
      <c r="D2266" s="53">
        <v>45754</v>
      </c>
      <c r="F2266" s="7" t="s">
        <v>422</v>
      </c>
      <c r="G2266" s="1" t="s">
        <v>58</v>
      </c>
      <c r="H2266" s="1" t="s">
        <v>1268</v>
      </c>
      <c r="I2266" s="351" t="s">
        <v>96</v>
      </c>
      <c r="J2266" s="162">
        <v>1</v>
      </c>
      <c r="K2266" s="1">
        <v>14</v>
      </c>
      <c r="L2266" s="1" t="s">
        <v>24</v>
      </c>
      <c r="M2266" s="1" t="s">
        <v>84</v>
      </c>
      <c r="N2266" s="1" t="s">
        <v>153</v>
      </c>
      <c r="O2266" s="1" t="s">
        <v>154</v>
      </c>
      <c r="P2266" s="1" t="s">
        <v>69</v>
      </c>
      <c r="Q2266" s="1" t="s">
        <v>87</v>
      </c>
      <c r="R2266" s="24" t="s">
        <v>589</v>
      </c>
      <c r="S2266" s="45">
        <v>63301</v>
      </c>
      <c r="V2266" s="165" t="str">
        <f>IFERROR(IF(U2266-T2266 &lt;= 0, "", U2266-T2266), "")</f>
        <v/>
      </c>
      <c r="W2266" s="162" t="s">
        <v>333</v>
      </c>
      <c r="X2266" s="1" t="s">
        <v>168</v>
      </c>
      <c r="Y2266" s="1" t="s">
        <v>2414</v>
      </c>
      <c r="Z2266" s="169">
        <v>250.69</v>
      </c>
      <c r="AA2266" s="169">
        <f>Tabela13[[#This Row],[VALOR/UN]]*Tabela13[[#This Row],[QUAN]]</f>
        <v>250.69</v>
      </c>
      <c r="AB2266" s="251" t="str">
        <f>IFERROR(Tabela13[[#This Row],[TOTAL]]/Tabela13[[#This Row],[Km Rodado]],"")</f>
        <v/>
      </c>
    </row>
    <row r="2267" spans="1:28" hidden="1">
      <c r="A2267" s="30" t="s">
        <v>2418</v>
      </c>
      <c r="B2267" s="30" t="s">
        <v>1313</v>
      </c>
      <c r="C2267" s="30" t="s">
        <v>1227</v>
      </c>
      <c r="D2267" s="53">
        <v>45754</v>
      </c>
      <c r="F2267" s="7" t="s">
        <v>422</v>
      </c>
      <c r="G2267" s="1" t="s">
        <v>58</v>
      </c>
      <c r="H2267" s="1" t="s">
        <v>1268</v>
      </c>
      <c r="I2267" s="351" t="s">
        <v>96</v>
      </c>
      <c r="J2267" s="162">
        <v>1</v>
      </c>
      <c r="K2267" s="1">
        <v>14</v>
      </c>
      <c r="L2267" s="1" t="s">
        <v>24</v>
      </c>
      <c r="M2267" s="1" t="s">
        <v>84</v>
      </c>
      <c r="N2267" s="1" t="s">
        <v>153</v>
      </c>
      <c r="O2267" s="1" t="s">
        <v>154</v>
      </c>
      <c r="P2267" s="1" t="s">
        <v>69</v>
      </c>
      <c r="Q2267" s="1" t="s">
        <v>87</v>
      </c>
      <c r="R2267" s="24" t="s">
        <v>589</v>
      </c>
      <c r="S2267" s="45">
        <v>63301</v>
      </c>
      <c r="V2267" s="165" t="str">
        <f>IFERROR(IF(U2267-T2267 &lt;= 0, "", U2267-T2267), "")</f>
        <v/>
      </c>
      <c r="W2267" s="162" t="s">
        <v>333</v>
      </c>
      <c r="X2267" s="1" t="s">
        <v>168</v>
      </c>
      <c r="Y2267" s="1" t="s">
        <v>2414</v>
      </c>
      <c r="Z2267" s="169">
        <v>250.69</v>
      </c>
      <c r="AA2267" s="169">
        <f>Tabela13[[#This Row],[VALOR/UN]]*Tabela13[[#This Row],[QUAN]]</f>
        <v>250.69</v>
      </c>
      <c r="AB2267" s="251" t="str">
        <f>IFERROR(Tabela13[[#This Row],[TOTAL]]/Tabela13[[#This Row],[Km Rodado]],"")</f>
        <v/>
      </c>
    </row>
    <row r="2268" spans="1:28" hidden="1">
      <c r="A2268" s="30" t="s">
        <v>2419</v>
      </c>
      <c r="B2268" s="30"/>
      <c r="C2268" s="186" t="s">
        <v>1227</v>
      </c>
      <c r="D2268" s="53">
        <v>45755</v>
      </c>
      <c r="F2268" s="7" t="s">
        <v>422</v>
      </c>
      <c r="G2268" s="1" t="s">
        <v>58</v>
      </c>
      <c r="H2268" s="1" t="s">
        <v>1268</v>
      </c>
      <c r="I2268" s="351" t="s">
        <v>80</v>
      </c>
      <c r="J2268" s="162">
        <v>1</v>
      </c>
      <c r="K2268" s="1" t="s">
        <v>39</v>
      </c>
      <c r="L2268" s="1" t="s">
        <v>656</v>
      </c>
      <c r="M2268" s="1" t="s">
        <v>595</v>
      </c>
      <c r="N2268" s="1" t="s">
        <v>684</v>
      </c>
      <c r="O2268" s="1" t="s">
        <v>1213</v>
      </c>
      <c r="P2268" s="1" t="s">
        <v>62</v>
      </c>
      <c r="Q2268" s="1" t="s">
        <v>1288</v>
      </c>
      <c r="R2268" s="1" t="s">
        <v>2420</v>
      </c>
      <c r="S2268" s="45">
        <v>230168</v>
      </c>
      <c r="T2268" s="45">
        <v>230168</v>
      </c>
      <c r="V2268" s="165" t="str">
        <f>IFERROR(IF(U2268-T2268 &lt;= 0, "", U2268-T2268), "")</f>
        <v/>
      </c>
      <c r="W2268" s="162" t="s">
        <v>333</v>
      </c>
      <c r="X2268" s="1" t="s">
        <v>58</v>
      </c>
      <c r="Y2268" s="258" t="s">
        <v>151</v>
      </c>
      <c r="Z2268" s="169">
        <v>0</v>
      </c>
      <c r="AA2268" s="169">
        <f>Tabela13[[#This Row],[VALOR/UN]]*Tabela13[[#This Row],[QUAN]]</f>
        <v>0</v>
      </c>
      <c r="AB2268" s="251" t="str">
        <f>IFERROR(Tabela13[[#This Row],[TOTAL]]/Tabela13[[#This Row],[Km Rodado]],"")</f>
        <v/>
      </c>
    </row>
    <row r="2269" spans="1:28">
      <c r="A2269" s="30" t="s">
        <v>2421</v>
      </c>
      <c r="B2269" s="30"/>
      <c r="C2269" s="30" t="s">
        <v>1227</v>
      </c>
      <c r="D2269" s="53">
        <v>45758</v>
      </c>
      <c r="F2269" s="7" t="s">
        <v>422</v>
      </c>
      <c r="G2269" s="1" t="s">
        <v>58</v>
      </c>
      <c r="H2269" s="1" t="s">
        <v>12</v>
      </c>
      <c r="I2269" s="351" t="s">
        <v>99</v>
      </c>
      <c r="J2269" s="162">
        <v>1</v>
      </c>
      <c r="K2269" s="1">
        <v>15</v>
      </c>
      <c r="L2269" s="1" t="s">
        <v>22</v>
      </c>
      <c r="M2269" s="1" t="s">
        <v>623</v>
      </c>
      <c r="N2269" s="1" t="s">
        <v>2310</v>
      </c>
      <c r="O2269" s="1" t="s">
        <v>2311</v>
      </c>
      <c r="P2269" s="1" t="s">
        <v>69</v>
      </c>
      <c r="Q2269" s="1" t="s">
        <v>102</v>
      </c>
      <c r="R2269" s="24" t="s">
        <v>2422</v>
      </c>
      <c r="S2269" s="45">
        <v>121406</v>
      </c>
      <c r="V2269" s="165" t="str">
        <f>IFERROR(IF(U2269-T2269 &lt;= 0, "", U2269-T2269), "")</f>
        <v/>
      </c>
      <c r="W2269" s="162" t="s">
        <v>333</v>
      </c>
      <c r="X2269" s="1" t="s">
        <v>168</v>
      </c>
      <c r="Y2269" s="1" t="s">
        <v>2423</v>
      </c>
      <c r="Z2269" s="264">
        <v>276.68</v>
      </c>
      <c r="AA2269" s="169">
        <f>Tabela13[[#This Row],[VALOR/UN]]*Tabela13[[#This Row],[QUAN]]</f>
        <v>276.68</v>
      </c>
      <c r="AB2269" s="251" t="str">
        <f>IFERROR(Tabela13[[#This Row],[TOTAL]]/Tabela13[[#This Row],[Km Rodado]],"")</f>
        <v/>
      </c>
    </row>
    <row r="2270" spans="1:28">
      <c r="A2270" s="30">
        <v>2878</v>
      </c>
      <c r="B2270" s="30"/>
      <c r="C2270" s="30" t="s">
        <v>1227</v>
      </c>
      <c r="D2270" s="53">
        <v>45758</v>
      </c>
      <c r="F2270" s="7" t="s">
        <v>422</v>
      </c>
      <c r="G2270" s="1" t="s">
        <v>58</v>
      </c>
      <c r="H2270" s="1" t="s">
        <v>12</v>
      </c>
      <c r="I2270" s="351" t="s">
        <v>99</v>
      </c>
      <c r="J2270" s="162">
        <v>1</v>
      </c>
      <c r="K2270" s="1">
        <v>15</v>
      </c>
      <c r="L2270" s="1" t="s">
        <v>22</v>
      </c>
      <c r="M2270" s="1" t="s">
        <v>623</v>
      </c>
      <c r="N2270" s="1" t="s">
        <v>2310</v>
      </c>
      <c r="O2270" s="1" t="s">
        <v>2311</v>
      </c>
      <c r="P2270" s="1" t="s">
        <v>69</v>
      </c>
      <c r="Q2270" s="1" t="s">
        <v>102</v>
      </c>
      <c r="R2270" s="24" t="s">
        <v>2422</v>
      </c>
      <c r="S2270" s="45">
        <v>121406</v>
      </c>
      <c r="V2270" s="165" t="str">
        <f>IFERROR(IF(U2270-T2270 &lt;= 0, "", U2270-T2270), "")</f>
        <v/>
      </c>
      <c r="W2270" s="162" t="s">
        <v>333</v>
      </c>
      <c r="X2270" s="1" t="s">
        <v>168</v>
      </c>
      <c r="Y2270" s="1" t="s">
        <v>2423</v>
      </c>
      <c r="Z2270" s="264">
        <v>276.68</v>
      </c>
      <c r="AA2270" s="169">
        <f>Tabela13[[#This Row],[VALOR/UN]]*Tabela13[[#This Row],[QUAN]]</f>
        <v>276.68</v>
      </c>
      <c r="AB2270" s="251" t="str">
        <f>IFERROR(Tabela13[[#This Row],[TOTAL]]/Tabela13[[#This Row],[Km Rodado]],"")</f>
        <v/>
      </c>
    </row>
    <row r="2271" spans="1:28">
      <c r="A2271" s="30">
        <v>2879</v>
      </c>
      <c r="B2271" s="30"/>
      <c r="C2271" s="30" t="s">
        <v>1227</v>
      </c>
      <c r="D2271" s="53">
        <v>45758</v>
      </c>
      <c r="F2271" s="7" t="s">
        <v>422</v>
      </c>
      <c r="G2271" s="1" t="s">
        <v>58</v>
      </c>
      <c r="H2271" s="1" t="s">
        <v>12</v>
      </c>
      <c r="I2271" s="351" t="s">
        <v>99</v>
      </c>
      <c r="J2271" s="162">
        <v>1</v>
      </c>
      <c r="K2271" s="1">
        <v>15</v>
      </c>
      <c r="L2271" s="1" t="s">
        <v>24</v>
      </c>
      <c r="M2271" s="1" t="s">
        <v>623</v>
      </c>
      <c r="N2271" s="1" t="s">
        <v>2310</v>
      </c>
      <c r="O2271" s="1" t="s">
        <v>2311</v>
      </c>
      <c r="P2271" s="1" t="s">
        <v>69</v>
      </c>
      <c r="Q2271" s="1" t="s">
        <v>102</v>
      </c>
      <c r="R2271" s="24" t="s">
        <v>2422</v>
      </c>
      <c r="S2271" s="45">
        <v>121406</v>
      </c>
      <c r="V2271" s="165" t="str">
        <f>IFERROR(IF(U2271-T2271 &lt;= 0, "", U2271-T2271), "")</f>
        <v/>
      </c>
      <c r="W2271" s="162" t="s">
        <v>333</v>
      </c>
      <c r="X2271" s="1" t="s">
        <v>168</v>
      </c>
      <c r="Y2271" s="1" t="s">
        <v>2423</v>
      </c>
      <c r="Z2271" s="264">
        <v>276.68</v>
      </c>
      <c r="AA2271" s="169">
        <f>Tabela13[[#This Row],[VALOR/UN]]*Tabela13[[#This Row],[QUAN]]</f>
        <v>276.68</v>
      </c>
      <c r="AB2271" s="251" t="str">
        <f>IFERROR(Tabela13[[#This Row],[TOTAL]]/Tabela13[[#This Row],[Km Rodado]],"")</f>
        <v/>
      </c>
    </row>
    <row r="2272" spans="1:28">
      <c r="A2272" s="30">
        <v>2880</v>
      </c>
      <c r="B2272" s="30"/>
      <c r="C2272" s="30" t="s">
        <v>1227</v>
      </c>
      <c r="D2272" s="53">
        <v>45758</v>
      </c>
      <c r="F2272" s="7" t="s">
        <v>422</v>
      </c>
      <c r="G2272" s="1" t="s">
        <v>58</v>
      </c>
      <c r="H2272" s="1" t="s">
        <v>12</v>
      </c>
      <c r="I2272" s="351" t="s">
        <v>99</v>
      </c>
      <c r="J2272" s="162">
        <v>1</v>
      </c>
      <c r="K2272" s="1">
        <v>15</v>
      </c>
      <c r="L2272" s="1" t="s">
        <v>24</v>
      </c>
      <c r="M2272" s="1" t="s">
        <v>623</v>
      </c>
      <c r="N2272" s="1" t="s">
        <v>2310</v>
      </c>
      <c r="O2272" s="1" t="s">
        <v>2311</v>
      </c>
      <c r="P2272" s="1" t="s">
        <v>69</v>
      </c>
      <c r="Q2272" s="1" t="s">
        <v>102</v>
      </c>
      <c r="R2272" s="24" t="s">
        <v>2422</v>
      </c>
      <c r="S2272" s="45">
        <v>121406</v>
      </c>
      <c r="V2272" s="165" t="str">
        <f>IFERROR(IF(U2272-T2272 &lt;= 0, "", U2272-T2272), "")</f>
        <v/>
      </c>
      <c r="W2272" s="162" t="s">
        <v>333</v>
      </c>
      <c r="X2272" s="1" t="s">
        <v>168</v>
      </c>
      <c r="Y2272" s="1" t="s">
        <v>2423</v>
      </c>
      <c r="Z2272" s="264">
        <v>276.68</v>
      </c>
      <c r="AA2272" s="169">
        <f>Tabela13[[#This Row],[VALOR/UN]]*Tabela13[[#This Row],[QUAN]]</f>
        <v>276.68</v>
      </c>
      <c r="AB2272" s="251" t="str">
        <f>IFERROR(Tabela13[[#This Row],[TOTAL]]/Tabela13[[#This Row],[Km Rodado]],"")</f>
        <v/>
      </c>
    </row>
    <row r="2273" spans="1:28" hidden="1">
      <c r="A2273" s="30" t="s">
        <v>2424</v>
      </c>
      <c r="B2273" s="30" t="s">
        <v>2294</v>
      </c>
      <c r="C2273" s="30" t="s">
        <v>1227</v>
      </c>
      <c r="D2273" s="53">
        <v>45758</v>
      </c>
      <c r="F2273" s="7" t="s">
        <v>422</v>
      </c>
      <c r="G2273" s="1" t="s">
        <v>58</v>
      </c>
      <c r="H2273" s="1" t="s">
        <v>12</v>
      </c>
      <c r="I2273" s="351" t="s">
        <v>99</v>
      </c>
      <c r="J2273" s="162">
        <v>1</v>
      </c>
      <c r="K2273" s="1">
        <v>15</v>
      </c>
      <c r="L2273" s="1" t="s">
        <v>22</v>
      </c>
      <c r="M2273" s="1" t="s">
        <v>75</v>
      </c>
      <c r="N2273" s="238" t="s">
        <v>2425</v>
      </c>
      <c r="O2273" s="1" t="s">
        <v>2426</v>
      </c>
      <c r="P2273" s="1" t="s">
        <v>69</v>
      </c>
      <c r="Q2273" s="1" t="s">
        <v>77</v>
      </c>
      <c r="R2273" s="24" t="s">
        <v>1191</v>
      </c>
      <c r="S2273" s="45">
        <v>85015</v>
      </c>
      <c r="V2273" s="165" t="str">
        <f>IFERROR(IF(U2273-T2273 &lt;= 0, "", U2273-T2273), "")</f>
        <v/>
      </c>
      <c r="W2273" s="162" t="s">
        <v>333</v>
      </c>
      <c r="X2273" s="1" t="s">
        <v>2427</v>
      </c>
      <c r="Y2273" s="1">
        <v>139341</v>
      </c>
      <c r="Z2273" s="169">
        <v>271</v>
      </c>
      <c r="AA2273" s="169">
        <f>Tabela13[[#This Row],[VALOR/UN]]*Tabela13[[#This Row],[QUAN]]</f>
        <v>271</v>
      </c>
      <c r="AB2273" s="251" t="str">
        <f>IFERROR(Tabela13[[#This Row],[TOTAL]]/Tabela13[[#This Row],[Km Rodado]],"")</f>
        <v/>
      </c>
    </row>
    <row r="2274" spans="1:28" hidden="1">
      <c r="A2274" s="30">
        <v>2856</v>
      </c>
      <c r="B2274" s="30" t="s">
        <v>2294</v>
      </c>
      <c r="C2274" s="30" t="s">
        <v>1227</v>
      </c>
      <c r="D2274" s="53">
        <v>45758</v>
      </c>
      <c r="F2274" s="7" t="s">
        <v>422</v>
      </c>
      <c r="G2274" s="1" t="s">
        <v>58</v>
      </c>
      <c r="H2274" s="1" t="s">
        <v>12</v>
      </c>
      <c r="I2274" s="351" t="s">
        <v>99</v>
      </c>
      <c r="J2274" s="162">
        <v>1</v>
      </c>
      <c r="K2274" s="1">
        <v>15</v>
      </c>
      <c r="L2274" s="1" t="s">
        <v>22</v>
      </c>
      <c r="M2274" s="1" t="s">
        <v>75</v>
      </c>
      <c r="N2274" s="238" t="s">
        <v>2425</v>
      </c>
      <c r="O2274" s="1" t="s">
        <v>2426</v>
      </c>
      <c r="P2274" s="1" t="s">
        <v>69</v>
      </c>
      <c r="Q2274" s="1" t="s">
        <v>77</v>
      </c>
      <c r="R2274" s="24" t="s">
        <v>1191</v>
      </c>
      <c r="S2274" s="45">
        <v>85015</v>
      </c>
      <c r="V2274" s="165" t="str">
        <f>IFERROR(IF(U2274-T2274 &lt;= 0, "", U2274-T2274), "")</f>
        <v/>
      </c>
      <c r="W2274" s="162" t="s">
        <v>333</v>
      </c>
      <c r="X2274" s="1" t="s">
        <v>2427</v>
      </c>
      <c r="Y2274" s="1">
        <v>139341</v>
      </c>
      <c r="Z2274" s="169">
        <v>271</v>
      </c>
      <c r="AA2274" s="169">
        <f>Tabela13[[#This Row],[VALOR/UN]]*Tabela13[[#This Row],[QUAN]]</f>
        <v>271</v>
      </c>
      <c r="AB2274" s="251" t="str">
        <f>IFERROR(Tabela13[[#This Row],[TOTAL]]/Tabela13[[#This Row],[Km Rodado]],"")</f>
        <v/>
      </c>
    </row>
    <row r="2275" spans="1:28" hidden="1">
      <c r="A2275" s="30" t="s">
        <v>2428</v>
      </c>
      <c r="B2275" s="30" t="s">
        <v>1399</v>
      </c>
      <c r="C2275" s="30" t="s">
        <v>1227</v>
      </c>
      <c r="D2275" s="53">
        <v>45758</v>
      </c>
      <c r="F2275" s="7" t="s">
        <v>422</v>
      </c>
      <c r="G2275" s="1" t="s">
        <v>58</v>
      </c>
      <c r="H2275" s="1" t="s">
        <v>1268</v>
      </c>
      <c r="I2275" s="351" t="s">
        <v>96</v>
      </c>
      <c r="J2275" s="162">
        <v>1</v>
      </c>
      <c r="K2275" s="1">
        <v>15</v>
      </c>
      <c r="L2275" s="1" t="s">
        <v>22</v>
      </c>
      <c r="M2275" s="1" t="s">
        <v>75</v>
      </c>
      <c r="N2275" s="238" t="s">
        <v>2425</v>
      </c>
      <c r="O2275" s="1" t="s">
        <v>2426</v>
      </c>
      <c r="P2275" s="1" t="s">
        <v>69</v>
      </c>
      <c r="Q2275" s="1" t="s">
        <v>77</v>
      </c>
      <c r="R2275" s="24" t="s">
        <v>995</v>
      </c>
      <c r="S2275" s="45">
        <v>80446</v>
      </c>
      <c r="T2275" s="45">
        <v>79522</v>
      </c>
      <c r="V2275" s="165" t="str">
        <f>IFERROR(IF(U2275-T2275 &lt;= 0, "", U2275-T2275), "")</f>
        <v/>
      </c>
      <c r="W2275" s="162" t="s">
        <v>333</v>
      </c>
      <c r="X2275" s="1" t="s">
        <v>2427</v>
      </c>
      <c r="Y2275" s="1">
        <v>139341</v>
      </c>
      <c r="Z2275" s="169">
        <v>271</v>
      </c>
      <c r="AA2275" s="169">
        <f>Tabela13[[#This Row],[VALOR/UN]]*Tabela13[[#This Row],[QUAN]]</f>
        <v>271</v>
      </c>
      <c r="AB2275" s="251" t="str">
        <f>IFERROR(Tabela13[[#This Row],[TOTAL]]/Tabela13[[#This Row],[Km Rodado]],"")</f>
        <v/>
      </c>
    </row>
    <row r="2276" spans="1:28" hidden="1">
      <c r="A2276" s="30" t="s">
        <v>2429</v>
      </c>
      <c r="B2276" s="30" t="s">
        <v>1399</v>
      </c>
      <c r="C2276" s="30" t="s">
        <v>1227</v>
      </c>
      <c r="D2276" s="53">
        <v>45758</v>
      </c>
      <c r="F2276" s="7" t="s">
        <v>422</v>
      </c>
      <c r="G2276" s="1" t="s">
        <v>58</v>
      </c>
      <c r="H2276" s="1" t="s">
        <v>1268</v>
      </c>
      <c r="I2276" s="351" t="s">
        <v>96</v>
      </c>
      <c r="J2276" s="162">
        <v>1</v>
      </c>
      <c r="K2276" s="1">
        <v>15</v>
      </c>
      <c r="L2276" s="1" t="s">
        <v>22</v>
      </c>
      <c r="M2276" s="1" t="s">
        <v>75</v>
      </c>
      <c r="N2276" s="238" t="s">
        <v>2425</v>
      </c>
      <c r="O2276" s="1" t="s">
        <v>2426</v>
      </c>
      <c r="P2276" s="1" t="s">
        <v>69</v>
      </c>
      <c r="Q2276" s="1" t="s">
        <v>77</v>
      </c>
      <c r="R2276" s="24" t="s">
        <v>995</v>
      </c>
      <c r="S2276" s="45">
        <v>80446</v>
      </c>
      <c r="T2276" s="45">
        <v>79522</v>
      </c>
      <c r="V2276" s="165" t="str">
        <f>IFERROR(IF(U2276-T2276 &lt;= 0, "", U2276-T2276), "")</f>
        <v/>
      </c>
      <c r="W2276" s="162" t="s">
        <v>333</v>
      </c>
      <c r="X2276" s="1" t="s">
        <v>2427</v>
      </c>
      <c r="Y2276" s="1">
        <v>139341</v>
      </c>
      <c r="Z2276" s="169">
        <v>271</v>
      </c>
      <c r="AA2276" s="169">
        <f>Tabela13[[#This Row],[VALOR/UN]]*Tabela13[[#This Row],[QUAN]]</f>
        <v>271</v>
      </c>
      <c r="AB2276" s="251" t="str">
        <f>IFERROR(Tabela13[[#This Row],[TOTAL]]/Tabela13[[#This Row],[Km Rodado]],"")</f>
        <v/>
      </c>
    </row>
    <row r="2277" spans="1:28" hidden="1">
      <c r="A2277" s="30" t="s">
        <v>2430</v>
      </c>
      <c r="B2277" s="30" t="s">
        <v>1399</v>
      </c>
      <c r="C2277" s="30" t="s">
        <v>1227</v>
      </c>
      <c r="D2277" s="53">
        <v>45758</v>
      </c>
      <c r="F2277" s="7" t="s">
        <v>422</v>
      </c>
      <c r="G2277" s="1" t="s">
        <v>58</v>
      </c>
      <c r="H2277" s="1" t="s">
        <v>1268</v>
      </c>
      <c r="I2277" s="351" t="s">
        <v>96</v>
      </c>
      <c r="J2277" s="162">
        <v>1</v>
      </c>
      <c r="K2277" s="1">
        <v>15</v>
      </c>
      <c r="L2277" s="1" t="s">
        <v>24</v>
      </c>
      <c r="M2277" s="1" t="s">
        <v>75</v>
      </c>
      <c r="N2277" s="238" t="s">
        <v>2425</v>
      </c>
      <c r="O2277" s="1" t="s">
        <v>2426</v>
      </c>
      <c r="P2277" s="1" t="s">
        <v>69</v>
      </c>
      <c r="Q2277" s="1" t="s">
        <v>77</v>
      </c>
      <c r="R2277" s="24" t="s">
        <v>995</v>
      </c>
      <c r="S2277" s="45">
        <v>80446</v>
      </c>
      <c r="T2277" s="45">
        <v>79522</v>
      </c>
      <c r="V2277" s="165" t="str">
        <f>IFERROR(IF(U2277-T2277 &lt;= 0, "", U2277-T2277), "")</f>
        <v/>
      </c>
      <c r="W2277" s="162" t="s">
        <v>333</v>
      </c>
      <c r="X2277" s="1" t="s">
        <v>2427</v>
      </c>
      <c r="Y2277" s="1">
        <v>139341</v>
      </c>
      <c r="Z2277" s="169">
        <v>271</v>
      </c>
      <c r="AA2277" s="169">
        <f>Tabela13[[#This Row],[VALOR/UN]]*Tabela13[[#This Row],[QUAN]]</f>
        <v>271</v>
      </c>
      <c r="AB2277" s="251" t="str">
        <f>IFERROR(Tabela13[[#This Row],[TOTAL]]/Tabela13[[#This Row],[Km Rodado]],"")</f>
        <v/>
      </c>
    </row>
    <row r="2278" spans="1:28" hidden="1">
      <c r="A2278" s="30" t="s">
        <v>2431</v>
      </c>
      <c r="B2278" s="30" t="s">
        <v>1399</v>
      </c>
      <c r="C2278" s="30" t="s">
        <v>1227</v>
      </c>
      <c r="D2278" s="53">
        <v>45758</v>
      </c>
      <c r="F2278" s="7" t="s">
        <v>422</v>
      </c>
      <c r="G2278" s="1" t="s">
        <v>58</v>
      </c>
      <c r="H2278" s="1" t="s">
        <v>1268</v>
      </c>
      <c r="I2278" s="351" t="s">
        <v>96</v>
      </c>
      <c r="J2278" s="162">
        <v>1</v>
      </c>
      <c r="K2278" s="1">
        <v>15</v>
      </c>
      <c r="L2278" s="1" t="s">
        <v>24</v>
      </c>
      <c r="M2278" s="1" t="s">
        <v>75</v>
      </c>
      <c r="N2278" s="238" t="s">
        <v>2425</v>
      </c>
      <c r="O2278" s="1" t="s">
        <v>2426</v>
      </c>
      <c r="P2278" s="1" t="s">
        <v>69</v>
      </c>
      <c r="Q2278" s="1" t="s">
        <v>77</v>
      </c>
      <c r="R2278" s="24" t="s">
        <v>995</v>
      </c>
      <c r="S2278" s="45">
        <v>80446</v>
      </c>
      <c r="T2278" s="45">
        <v>79522</v>
      </c>
      <c r="V2278" s="165" t="str">
        <f>IFERROR(IF(U2278-T2278 &lt;= 0, "", U2278-T2278), "")</f>
        <v/>
      </c>
      <c r="W2278" s="162" t="s">
        <v>333</v>
      </c>
      <c r="X2278" s="1" t="s">
        <v>2427</v>
      </c>
      <c r="Y2278" s="1">
        <v>139341</v>
      </c>
      <c r="Z2278" s="169">
        <v>271</v>
      </c>
      <c r="AA2278" s="169">
        <f>Tabela13[[#This Row],[VALOR/UN]]*Tabela13[[#This Row],[QUAN]]</f>
        <v>271</v>
      </c>
      <c r="AB2278" s="251" t="str">
        <f>IFERROR(Tabela13[[#This Row],[TOTAL]]/Tabela13[[#This Row],[Km Rodado]],"")</f>
        <v/>
      </c>
    </row>
    <row r="2279" spans="1:28" hidden="1">
      <c r="A2279" s="30">
        <v>2857</v>
      </c>
      <c r="B2279" s="30" t="s">
        <v>2294</v>
      </c>
      <c r="C2279" s="30" t="s">
        <v>1227</v>
      </c>
      <c r="D2279" s="53">
        <v>45758</v>
      </c>
      <c r="F2279" s="7" t="s">
        <v>422</v>
      </c>
      <c r="G2279" s="1" t="s">
        <v>58</v>
      </c>
      <c r="H2279" s="1" t="s">
        <v>1268</v>
      </c>
      <c r="I2279" s="351" t="s">
        <v>83</v>
      </c>
      <c r="J2279" s="162">
        <v>1</v>
      </c>
      <c r="K2279" s="1">
        <v>15</v>
      </c>
      <c r="L2279" s="1" t="s">
        <v>22</v>
      </c>
      <c r="M2279" s="1" t="s">
        <v>75</v>
      </c>
      <c r="N2279" s="1" t="s">
        <v>2310</v>
      </c>
      <c r="O2279" s="1" t="s">
        <v>2311</v>
      </c>
      <c r="P2279" s="1" t="s">
        <v>69</v>
      </c>
      <c r="Q2279" s="1" t="s">
        <v>77</v>
      </c>
      <c r="R2279" s="24" t="s">
        <v>1098</v>
      </c>
      <c r="S2279" s="45">
        <v>13187</v>
      </c>
      <c r="T2279" s="256">
        <v>104028</v>
      </c>
      <c r="V2279" s="165" t="str">
        <f>IFERROR(IF(U2279-T2279 &lt;= 0, "", U2279-T2279), "")</f>
        <v/>
      </c>
      <c r="W2279" s="162" t="s">
        <v>333</v>
      </c>
      <c r="X2279" s="1" t="s">
        <v>168</v>
      </c>
      <c r="Y2279" s="1">
        <v>20054</v>
      </c>
      <c r="Z2279" s="169">
        <v>290.04000000000002</v>
      </c>
      <c r="AA2279" s="169">
        <f>Tabela13[[#This Row],[VALOR/UN]]*Tabela13[[#This Row],[QUAN]]</f>
        <v>290.04000000000002</v>
      </c>
      <c r="AB2279" s="251" t="str">
        <f>IFERROR(Tabela13[[#This Row],[TOTAL]]/Tabela13[[#This Row],[Km Rodado]],"")</f>
        <v/>
      </c>
    </row>
    <row r="2280" spans="1:28" hidden="1">
      <c r="A2280" s="30">
        <v>2858</v>
      </c>
      <c r="B2280" s="30" t="s">
        <v>2432</v>
      </c>
      <c r="C2280" s="30" t="s">
        <v>1227</v>
      </c>
      <c r="D2280" s="53">
        <v>45758</v>
      </c>
      <c r="F2280" s="7" t="s">
        <v>422</v>
      </c>
      <c r="G2280" s="1" t="s">
        <v>58</v>
      </c>
      <c r="H2280" s="1" t="s">
        <v>1268</v>
      </c>
      <c r="I2280" s="351" t="s">
        <v>83</v>
      </c>
      <c r="J2280" s="162">
        <v>1</v>
      </c>
      <c r="K2280" s="1">
        <v>15</v>
      </c>
      <c r="L2280" s="1" t="s">
        <v>22</v>
      </c>
      <c r="M2280" s="1" t="s">
        <v>75</v>
      </c>
      <c r="N2280" s="1" t="s">
        <v>2310</v>
      </c>
      <c r="O2280" s="1" t="s">
        <v>2311</v>
      </c>
      <c r="P2280" s="1" t="s">
        <v>69</v>
      </c>
      <c r="Q2280" s="1" t="s">
        <v>77</v>
      </c>
      <c r="R2280" s="24" t="s">
        <v>1098</v>
      </c>
      <c r="S2280" s="45">
        <v>13187</v>
      </c>
      <c r="T2280" s="256">
        <v>104028</v>
      </c>
      <c r="V2280" s="165" t="str">
        <f>IFERROR(IF(U2280-T2280 &lt;= 0, "", U2280-T2280), "")</f>
        <v/>
      </c>
      <c r="W2280" s="162" t="s">
        <v>333</v>
      </c>
      <c r="X2280" s="1" t="s">
        <v>168</v>
      </c>
      <c r="Y2280" s="1">
        <v>20054</v>
      </c>
      <c r="Z2280" s="169">
        <v>290.04000000000002</v>
      </c>
      <c r="AA2280" s="169">
        <f>Tabela13[[#This Row],[VALOR/UN]]*Tabela13[[#This Row],[QUAN]]</f>
        <v>290.04000000000002</v>
      </c>
      <c r="AB2280" s="251" t="str">
        <f>IFERROR(Tabela13[[#This Row],[TOTAL]]/Tabela13[[#This Row],[Km Rodado]],"")</f>
        <v/>
      </c>
    </row>
    <row r="2281" spans="1:28" hidden="1">
      <c r="A2281" s="30" t="s">
        <v>2353</v>
      </c>
      <c r="B2281" s="30" t="s">
        <v>2242</v>
      </c>
      <c r="C2281" s="30" t="s">
        <v>1227</v>
      </c>
      <c r="D2281" s="53">
        <v>45758</v>
      </c>
      <c r="F2281" s="7" t="s">
        <v>422</v>
      </c>
      <c r="G2281" s="1" t="s">
        <v>58</v>
      </c>
      <c r="H2281" s="1" t="s">
        <v>1268</v>
      </c>
      <c r="I2281" s="351" t="s">
        <v>2375</v>
      </c>
      <c r="J2281" s="162">
        <v>1</v>
      </c>
      <c r="K2281" s="1">
        <v>16</v>
      </c>
      <c r="L2281" s="1" t="s">
        <v>22</v>
      </c>
      <c r="M2281" s="1" t="s">
        <v>143</v>
      </c>
      <c r="N2281" s="1" t="s">
        <v>170</v>
      </c>
      <c r="O2281" s="238" t="s">
        <v>1401</v>
      </c>
      <c r="P2281" s="1" t="s">
        <v>69</v>
      </c>
      <c r="Q2281" s="1" t="s">
        <v>144</v>
      </c>
      <c r="R2281" s="168" t="s">
        <v>2433</v>
      </c>
      <c r="S2281" s="45">
        <v>38181</v>
      </c>
      <c r="V2281" s="165" t="str">
        <f>IFERROR(IF(U2281-T2281 &lt;= 0, "", U2281-T2281), "")</f>
        <v/>
      </c>
      <c r="W2281" s="162" t="s">
        <v>333</v>
      </c>
      <c r="X2281" s="1" t="s">
        <v>168</v>
      </c>
      <c r="Y2281" s="1">
        <v>19570</v>
      </c>
      <c r="Z2281" s="169">
        <v>533.84</v>
      </c>
      <c r="AA2281" s="169">
        <f>Tabela13[[#This Row],[VALOR/UN]]*Tabela13[[#This Row],[QUAN]]</f>
        <v>533.84</v>
      </c>
      <c r="AB2281" s="251" t="str">
        <f>IFERROR(Tabela13[[#This Row],[TOTAL]]/Tabela13[[#This Row],[Km Rodado]],"")</f>
        <v/>
      </c>
    </row>
    <row r="2282" spans="1:28" hidden="1">
      <c r="A2282" s="30">
        <v>2754</v>
      </c>
      <c r="B2282" s="30" t="s">
        <v>2242</v>
      </c>
      <c r="C2282" s="30" t="s">
        <v>1227</v>
      </c>
      <c r="D2282" s="53">
        <v>45758</v>
      </c>
      <c r="F2282" s="7" t="s">
        <v>422</v>
      </c>
      <c r="G2282" s="1" t="s">
        <v>58</v>
      </c>
      <c r="H2282" s="1" t="s">
        <v>1268</v>
      </c>
      <c r="I2282" s="351" t="s">
        <v>2375</v>
      </c>
      <c r="J2282" s="162">
        <v>1</v>
      </c>
      <c r="K2282" s="1">
        <v>16</v>
      </c>
      <c r="L2282" s="1" t="s">
        <v>22</v>
      </c>
      <c r="M2282" s="1" t="s">
        <v>143</v>
      </c>
      <c r="N2282" s="1" t="s">
        <v>170</v>
      </c>
      <c r="O2282" s="238" t="s">
        <v>1401</v>
      </c>
      <c r="P2282" s="1" t="s">
        <v>69</v>
      </c>
      <c r="Q2282" s="1" t="s">
        <v>144</v>
      </c>
      <c r="R2282" s="168" t="s">
        <v>2433</v>
      </c>
      <c r="S2282" s="45">
        <v>38181</v>
      </c>
      <c r="V2282" s="165" t="str">
        <f>IFERROR(IF(U2282-T2282 &lt;= 0, "", U2282-T2282), "")</f>
        <v/>
      </c>
      <c r="W2282" s="162" t="s">
        <v>333</v>
      </c>
      <c r="X2282" s="1" t="s">
        <v>168</v>
      </c>
      <c r="Y2282" s="1">
        <v>19570</v>
      </c>
      <c r="Z2282" s="169">
        <v>533.84</v>
      </c>
      <c r="AA2282" s="169">
        <f>Tabela13[[#This Row],[VALOR/UN]]*Tabela13[[#This Row],[QUAN]]</f>
        <v>533.84</v>
      </c>
      <c r="AB2282" s="251" t="str">
        <f>IFERROR(Tabela13[[#This Row],[TOTAL]]/Tabela13[[#This Row],[Km Rodado]],"")</f>
        <v/>
      </c>
    </row>
    <row r="2283" spans="1:28" hidden="1">
      <c r="A2283" s="30">
        <v>2542</v>
      </c>
      <c r="B2283" s="30" t="s">
        <v>2242</v>
      </c>
      <c r="C2283" s="30" t="s">
        <v>1227</v>
      </c>
      <c r="D2283" s="53">
        <v>45758</v>
      </c>
      <c r="F2283" s="7" t="s">
        <v>422</v>
      </c>
      <c r="G2283" s="1" t="s">
        <v>58</v>
      </c>
      <c r="H2283" s="1" t="s">
        <v>1268</v>
      </c>
      <c r="I2283" s="351" t="s">
        <v>2375</v>
      </c>
      <c r="J2283" s="162">
        <v>1</v>
      </c>
      <c r="K2283" s="1">
        <v>16</v>
      </c>
      <c r="L2283" s="1" t="s">
        <v>24</v>
      </c>
      <c r="M2283" s="1" t="s">
        <v>143</v>
      </c>
      <c r="N2283" s="1" t="s">
        <v>170</v>
      </c>
      <c r="O2283" s="238" t="s">
        <v>1401</v>
      </c>
      <c r="P2283" s="1" t="s">
        <v>69</v>
      </c>
      <c r="Q2283" s="1" t="s">
        <v>144</v>
      </c>
      <c r="R2283" s="168" t="s">
        <v>2433</v>
      </c>
      <c r="S2283" s="45">
        <v>38181</v>
      </c>
      <c r="V2283" s="165" t="str">
        <f>IFERROR(IF(U2283-T2283 &lt;= 0, "", U2283-T2283), "")</f>
        <v/>
      </c>
      <c r="W2283" s="162" t="s">
        <v>333</v>
      </c>
      <c r="X2283" s="1" t="s">
        <v>168</v>
      </c>
      <c r="Y2283" s="1">
        <v>19570</v>
      </c>
      <c r="Z2283" s="169">
        <v>533.84</v>
      </c>
      <c r="AA2283" s="169">
        <f>Tabela13[[#This Row],[VALOR/UN]]*Tabela13[[#This Row],[QUAN]]</f>
        <v>533.84</v>
      </c>
      <c r="AB2283" s="251" t="str">
        <f>IFERROR(Tabela13[[#This Row],[TOTAL]]/Tabela13[[#This Row],[Km Rodado]],"")</f>
        <v/>
      </c>
    </row>
    <row r="2284" spans="1:28" hidden="1">
      <c r="A2284" s="30" t="s">
        <v>2434</v>
      </c>
      <c r="B2284" s="30" t="s">
        <v>2242</v>
      </c>
      <c r="C2284" s="30" t="s">
        <v>1227</v>
      </c>
      <c r="D2284" s="53">
        <v>45758</v>
      </c>
      <c r="F2284" s="7" t="s">
        <v>422</v>
      </c>
      <c r="G2284" s="1" t="s">
        <v>58</v>
      </c>
      <c r="H2284" s="1" t="s">
        <v>1268</v>
      </c>
      <c r="I2284" s="351" t="s">
        <v>2375</v>
      </c>
      <c r="J2284" s="162">
        <v>1</v>
      </c>
      <c r="K2284" s="1">
        <v>16</v>
      </c>
      <c r="L2284" s="1" t="s">
        <v>24</v>
      </c>
      <c r="M2284" s="1" t="s">
        <v>143</v>
      </c>
      <c r="N2284" s="1" t="s">
        <v>170</v>
      </c>
      <c r="O2284" s="238" t="s">
        <v>1401</v>
      </c>
      <c r="P2284" s="1" t="s">
        <v>69</v>
      </c>
      <c r="Q2284" s="1" t="s">
        <v>144</v>
      </c>
      <c r="R2284" s="168" t="s">
        <v>2433</v>
      </c>
      <c r="S2284" s="45">
        <v>38181</v>
      </c>
      <c r="V2284" s="165" t="str">
        <f>IFERROR(IF(U2284-T2284 &lt;= 0, "", U2284-T2284), "")</f>
        <v/>
      </c>
      <c r="W2284" s="162" t="s">
        <v>333</v>
      </c>
      <c r="X2284" s="1" t="s">
        <v>168</v>
      </c>
      <c r="Y2284" s="1">
        <v>19570</v>
      </c>
      <c r="Z2284" s="169">
        <v>533.84</v>
      </c>
      <c r="AA2284" s="169">
        <f>Tabela13[[#This Row],[VALOR/UN]]*Tabela13[[#This Row],[QUAN]]</f>
        <v>533.84</v>
      </c>
      <c r="AB2284" s="251" t="str">
        <f>IFERROR(Tabela13[[#This Row],[TOTAL]]/Tabela13[[#This Row],[Km Rodado]],"")</f>
        <v/>
      </c>
    </row>
    <row r="2285" spans="1:28" hidden="1">
      <c r="A2285" s="30">
        <v>2908</v>
      </c>
      <c r="B2285" s="30" t="s">
        <v>1313</v>
      </c>
      <c r="C2285" s="30" t="s">
        <v>1227</v>
      </c>
      <c r="D2285" s="53">
        <v>45762</v>
      </c>
      <c r="F2285" s="7" t="s">
        <v>422</v>
      </c>
      <c r="G2285" s="1" t="s">
        <v>58</v>
      </c>
      <c r="H2285" s="1" t="s">
        <v>14</v>
      </c>
      <c r="I2285" s="351" t="s">
        <v>1740</v>
      </c>
      <c r="J2285" s="162">
        <v>1</v>
      </c>
      <c r="K2285" s="1">
        <v>14</v>
      </c>
      <c r="L2285" s="1" t="s">
        <v>22</v>
      </c>
      <c r="M2285" s="1" t="s">
        <v>84</v>
      </c>
      <c r="N2285" s="1" t="s">
        <v>153</v>
      </c>
      <c r="O2285" s="1" t="s">
        <v>154</v>
      </c>
      <c r="P2285" s="1" t="s">
        <v>69</v>
      </c>
      <c r="Q2285" s="1" t="s">
        <v>87</v>
      </c>
      <c r="R2285" s="24" t="s">
        <v>116</v>
      </c>
      <c r="S2285" s="45">
        <v>139346</v>
      </c>
      <c r="V2285" s="165" t="str">
        <f>IFERROR(IF(U2285-T2285 &lt;= 0, "", U2285-T2285), "")</f>
        <v/>
      </c>
      <c r="W2285" s="162" t="s">
        <v>333</v>
      </c>
      <c r="X2285" s="1" t="s">
        <v>168</v>
      </c>
      <c r="Y2285" s="276" t="s">
        <v>2414</v>
      </c>
      <c r="Z2285" s="264">
        <v>265.45</v>
      </c>
      <c r="AA2285" s="169">
        <f>Tabela13[[#This Row],[VALOR/UN]]*Tabela13[[#This Row],[QUAN]]</f>
        <v>265.45</v>
      </c>
      <c r="AB2285" s="251" t="str">
        <f>IFERROR(Tabela13[[#This Row],[TOTAL]]/Tabela13[[#This Row],[Km Rodado]],"")</f>
        <v/>
      </c>
    </row>
    <row r="2286" spans="1:28" hidden="1">
      <c r="A2286" s="30">
        <v>2909</v>
      </c>
      <c r="B2286" s="30" t="s">
        <v>1313</v>
      </c>
      <c r="C2286" s="30" t="s">
        <v>1227</v>
      </c>
      <c r="D2286" s="53">
        <v>45762</v>
      </c>
      <c r="F2286" s="7" t="s">
        <v>422</v>
      </c>
      <c r="G2286" s="1" t="s">
        <v>58</v>
      </c>
      <c r="H2286" s="1" t="s">
        <v>14</v>
      </c>
      <c r="I2286" s="351" t="s">
        <v>1740</v>
      </c>
      <c r="J2286" s="162">
        <v>1</v>
      </c>
      <c r="K2286" s="1">
        <v>14</v>
      </c>
      <c r="L2286" s="1" t="s">
        <v>22</v>
      </c>
      <c r="M2286" s="1" t="s">
        <v>84</v>
      </c>
      <c r="N2286" s="1" t="s">
        <v>153</v>
      </c>
      <c r="O2286" s="1" t="s">
        <v>154</v>
      </c>
      <c r="P2286" s="1" t="s">
        <v>69</v>
      </c>
      <c r="Q2286" s="1" t="s">
        <v>87</v>
      </c>
      <c r="R2286" s="24" t="s">
        <v>116</v>
      </c>
      <c r="S2286" s="45">
        <v>139346</v>
      </c>
      <c r="V2286" s="165" t="str">
        <f>IFERROR(IF(U2286-T2286 &lt;= 0, "", U2286-T2286), "")</f>
        <v/>
      </c>
      <c r="W2286" s="162" t="s">
        <v>333</v>
      </c>
      <c r="X2286" s="1" t="s">
        <v>168</v>
      </c>
      <c r="Y2286" s="276" t="s">
        <v>2414</v>
      </c>
      <c r="Z2286" s="264">
        <v>265.45</v>
      </c>
      <c r="AA2286" s="169">
        <f>Tabela13[[#This Row],[VALOR/UN]]*Tabela13[[#This Row],[QUAN]]</f>
        <v>265.45</v>
      </c>
      <c r="AB2286" s="251" t="str">
        <f>IFERROR(Tabela13[[#This Row],[TOTAL]]/Tabela13[[#This Row],[Km Rodado]],"")</f>
        <v/>
      </c>
    </row>
    <row r="2287" spans="1:28" hidden="1">
      <c r="A2287" s="30">
        <v>2910</v>
      </c>
      <c r="B2287" s="30" t="s">
        <v>1313</v>
      </c>
      <c r="C2287" s="30" t="s">
        <v>1227</v>
      </c>
      <c r="D2287" s="53">
        <v>45762</v>
      </c>
      <c r="F2287" s="7" t="s">
        <v>422</v>
      </c>
      <c r="G2287" s="1" t="s">
        <v>58</v>
      </c>
      <c r="H2287" s="1" t="s">
        <v>14</v>
      </c>
      <c r="I2287" s="351" t="s">
        <v>1740</v>
      </c>
      <c r="J2287" s="162">
        <v>1</v>
      </c>
      <c r="K2287" s="1">
        <v>14</v>
      </c>
      <c r="L2287" s="1" t="s">
        <v>24</v>
      </c>
      <c r="M2287" s="1" t="s">
        <v>84</v>
      </c>
      <c r="N2287" s="1" t="s">
        <v>153</v>
      </c>
      <c r="O2287" s="1" t="s">
        <v>154</v>
      </c>
      <c r="P2287" s="1" t="s">
        <v>69</v>
      </c>
      <c r="Q2287" s="1" t="s">
        <v>87</v>
      </c>
      <c r="R2287" s="24" t="s">
        <v>116</v>
      </c>
      <c r="S2287" s="45">
        <v>139346</v>
      </c>
      <c r="V2287" s="165" t="str">
        <f>IFERROR(IF(U2287-T2287 &lt;= 0, "", U2287-T2287), "")</f>
        <v/>
      </c>
      <c r="W2287" s="162" t="s">
        <v>333</v>
      </c>
      <c r="X2287" s="1" t="s">
        <v>168</v>
      </c>
      <c r="Y2287" s="276" t="s">
        <v>2414</v>
      </c>
      <c r="Z2287" s="264">
        <v>265.45</v>
      </c>
      <c r="AA2287" s="169">
        <f>Tabela13[[#This Row],[VALOR/UN]]*Tabela13[[#This Row],[QUAN]]</f>
        <v>265.45</v>
      </c>
      <c r="AB2287" s="251" t="str">
        <f>IFERROR(Tabela13[[#This Row],[TOTAL]]/Tabela13[[#This Row],[Km Rodado]],"")</f>
        <v/>
      </c>
    </row>
    <row r="2288" spans="1:28" hidden="1">
      <c r="A2288" s="30">
        <v>2911</v>
      </c>
      <c r="B2288" s="30" t="s">
        <v>1313</v>
      </c>
      <c r="C2288" s="30" t="s">
        <v>1227</v>
      </c>
      <c r="D2288" s="53">
        <v>45762</v>
      </c>
      <c r="F2288" s="7" t="s">
        <v>422</v>
      </c>
      <c r="G2288" s="1" t="s">
        <v>58</v>
      </c>
      <c r="H2288" s="1" t="s">
        <v>14</v>
      </c>
      <c r="I2288" s="351" t="s">
        <v>1740</v>
      </c>
      <c r="J2288" s="162">
        <v>1</v>
      </c>
      <c r="K2288" s="1">
        <v>14</v>
      </c>
      <c r="L2288" s="1" t="s">
        <v>24</v>
      </c>
      <c r="M2288" s="1" t="s">
        <v>84</v>
      </c>
      <c r="N2288" s="1" t="s">
        <v>153</v>
      </c>
      <c r="O2288" s="1" t="s">
        <v>154</v>
      </c>
      <c r="P2288" s="1" t="s">
        <v>69</v>
      </c>
      <c r="Q2288" s="1" t="s">
        <v>87</v>
      </c>
      <c r="R2288" s="24" t="s">
        <v>116</v>
      </c>
      <c r="S2288" s="45">
        <v>139346</v>
      </c>
      <c r="V2288" s="165" t="str">
        <f>IFERROR(IF(U2288-T2288 &lt;= 0, "", U2288-T2288), "")</f>
        <v/>
      </c>
      <c r="W2288" s="162" t="s">
        <v>333</v>
      </c>
      <c r="X2288" s="1" t="s">
        <v>168</v>
      </c>
      <c r="Y2288" s="276" t="s">
        <v>2414</v>
      </c>
      <c r="Z2288" s="264">
        <v>265.45</v>
      </c>
      <c r="AA2288" s="169">
        <f>Tabela13[[#This Row],[VALOR/UN]]*Tabela13[[#This Row],[QUAN]]</f>
        <v>265.45</v>
      </c>
      <c r="AB2288" s="251" t="str">
        <f>IFERROR(Tabela13[[#This Row],[TOTAL]]/Tabela13[[#This Row],[Km Rodado]],"")</f>
        <v/>
      </c>
    </row>
    <row r="2289" spans="1:28" hidden="1">
      <c r="A2289" s="30" t="s">
        <v>2435</v>
      </c>
      <c r="B2289" s="30" t="s">
        <v>2220</v>
      </c>
      <c r="C2289" s="30" t="s">
        <v>1227</v>
      </c>
      <c r="D2289" s="53">
        <v>45762</v>
      </c>
      <c r="F2289" s="7" t="s">
        <v>422</v>
      </c>
      <c r="G2289" s="1" t="s">
        <v>58</v>
      </c>
      <c r="H2289" s="1" t="s">
        <v>1268</v>
      </c>
      <c r="I2289" s="351" t="s">
        <v>104</v>
      </c>
      <c r="J2289" s="162">
        <v>1</v>
      </c>
      <c r="K2289" s="1">
        <v>16</v>
      </c>
      <c r="L2289" s="1" t="s">
        <v>24</v>
      </c>
      <c r="M2289" s="1" t="s">
        <v>60</v>
      </c>
      <c r="N2289" s="1" t="s">
        <v>170</v>
      </c>
      <c r="O2289" s="238" t="s">
        <v>1401</v>
      </c>
      <c r="P2289" s="1" t="s">
        <v>69</v>
      </c>
      <c r="Q2289" s="1" t="s">
        <v>1008</v>
      </c>
      <c r="R2289" s="24" t="s">
        <v>1948</v>
      </c>
      <c r="S2289" s="45">
        <v>89930</v>
      </c>
      <c r="V2289" s="165" t="str">
        <f>IFERROR(IF(U2289-T2289 &lt;= 0, "", U2289-T2289), "")</f>
        <v/>
      </c>
      <c r="W2289" s="162" t="s">
        <v>333</v>
      </c>
      <c r="X2289" s="1" t="s">
        <v>168</v>
      </c>
      <c r="Y2289" s="276" t="s">
        <v>2436</v>
      </c>
      <c r="Z2289" s="128">
        <v>449.22</v>
      </c>
      <c r="AA2289" s="169">
        <f>Tabela13[[#This Row],[VALOR/UN]]*Tabela13[[#This Row],[QUAN]]</f>
        <v>449.22</v>
      </c>
      <c r="AB2289" s="251" t="str">
        <f>IFERROR(Tabela13[[#This Row],[TOTAL]]/Tabela13[[#This Row],[Km Rodado]],"")</f>
        <v/>
      </c>
    </row>
    <row r="2290" spans="1:28" hidden="1">
      <c r="A2290" s="30">
        <v>2885</v>
      </c>
      <c r="B2290" s="30" t="s">
        <v>2018</v>
      </c>
      <c r="C2290" s="30" t="s">
        <v>1227</v>
      </c>
      <c r="D2290" s="53">
        <v>45762</v>
      </c>
      <c r="F2290" s="7" t="s">
        <v>422</v>
      </c>
      <c r="G2290" s="1" t="s">
        <v>58</v>
      </c>
      <c r="H2290" s="1" t="s">
        <v>1268</v>
      </c>
      <c r="I2290" s="351" t="s">
        <v>104</v>
      </c>
      <c r="J2290" s="162">
        <v>1</v>
      </c>
      <c r="K2290" s="1">
        <v>16</v>
      </c>
      <c r="L2290" s="1" t="s">
        <v>24</v>
      </c>
      <c r="M2290" s="1" t="s">
        <v>60</v>
      </c>
      <c r="N2290" s="1" t="s">
        <v>170</v>
      </c>
      <c r="O2290" s="238" t="s">
        <v>1401</v>
      </c>
      <c r="P2290" s="1" t="s">
        <v>69</v>
      </c>
      <c r="Q2290" s="1" t="s">
        <v>1008</v>
      </c>
      <c r="R2290" s="24" t="s">
        <v>1948</v>
      </c>
      <c r="S2290" s="45">
        <v>89930</v>
      </c>
      <c r="V2290" s="165" t="str">
        <f>IFERROR(IF(U2290-T2290 &lt;= 0, "", U2290-T2290), "")</f>
        <v/>
      </c>
      <c r="W2290" s="162" t="s">
        <v>333</v>
      </c>
      <c r="X2290" s="1" t="s">
        <v>168</v>
      </c>
      <c r="Y2290" s="276" t="s">
        <v>2436</v>
      </c>
      <c r="Z2290" s="128">
        <v>449.22</v>
      </c>
      <c r="AA2290" s="169">
        <f>Tabela13[[#This Row],[VALOR/UN]]*Tabela13[[#This Row],[QUAN]]</f>
        <v>449.22</v>
      </c>
      <c r="AB2290" s="251" t="str">
        <f>IFERROR(Tabela13[[#This Row],[TOTAL]]/Tabela13[[#This Row],[Km Rodado]],"")</f>
        <v/>
      </c>
    </row>
    <row r="2291" spans="1:28" hidden="1">
      <c r="A2291" s="30">
        <v>2882</v>
      </c>
      <c r="B2291" s="30" t="s">
        <v>2220</v>
      </c>
      <c r="C2291" s="30" t="s">
        <v>1227</v>
      </c>
      <c r="D2291" s="53">
        <v>45763</v>
      </c>
      <c r="F2291" s="7" t="s">
        <v>422</v>
      </c>
      <c r="G2291" s="1" t="s">
        <v>58</v>
      </c>
      <c r="H2291" s="1" t="s">
        <v>1268</v>
      </c>
      <c r="I2291" s="351" t="s">
        <v>83</v>
      </c>
      <c r="J2291" s="162">
        <v>1</v>
      </c>
      <c r="K2291" s="1">
        <v>16</v>
      </c>
      <c r="L2291" s="1" t="s">
        <v>22</v>
      </c>
      <c r="M2291" s="1" t="s">
        <v>60</v>
      </c>
      <c r="N2291" s="1" t="s">
        <v>170</v>
      </c>
      <c r="O2291" s="238" t="s">
        <v>1401</v>
      </c>
      <c r="P2291" s="1" t="s">
        <v>69</v>
      </c>
      <c r="Q2291" s="1" t="s">
        <v>1008</v>
      </c>
      <c r="R2291" s="24" t="s">
        <v>1093</v>
      </c>
      <c r="S2291" s="45">
        <v>155027</v>
      </c>
      <c r="T2291" s="45">
        <v>155027</v>
      </c>
      <c r="V2291" s="165" t="str">
        <f>IFERROR(IF(U2291-T2291 &lt;= 0, "", U2291-T2291), "")</f>
        <v/>
      </c>
      <c r="W2291" s="162" t="s">
        <v>333</v>
      </c>
      <c r="X2291" s="1" t="s">
        <v>168</v>
      </c>
      <c r="Y2291" s="276" t="s">
        <v>2436</v>
      </c>
      <c r="Z2291" s="128">
        <v>449.22</v>
      </c>
      <c r="AA2291" s="169">
        <f>Tabela13[[#This Row],[VALOR/UN]]*Tabela13[[#This Row],[QUAN]]</f>
        <v>449.22</v>
      </c>
      <c r="AB2291" s="251" t="str">
        <f>IFERROR(Tabela13[[#This Row],[TOTAL]]/Tabela13[[#This Row],[Km Rodado]],"")</f>
        <v/>
      </c>
    </row>
    <row r="2292" spans="1:28" hidden="1">
      <c r="A2292" s="30">
        <v>2899</v>
      </c>
      <c r="B2292" s="30" t="s">
        <v>2018</v>
      </c>
      <c r="C2292" s="30" t="s">
        <v>1227</v>
      </c>
      <c r="D2292" s="53">
        <v>45763</v>
      </c>
      <c r="F2292" s="7" t="s">
        <v>422</v>
      </c>
      <c r="G2292" s="1" t="s">
        <v>58</v>
      </c>
      <c r="H2292" s="1" t="s">
        <v>1268</v>
      </c>
      <c r="I2292" s="351" t="s">
        <v>83</v>
      </c>
      <c r="J2292" s="162">
        <v>1</v>
      </c>
      <c r="K2292" s="1">
        <v>16</v>
      </c>
      <c r="L2292" s="1" t="s">
        <v>22</v>
      </c>
      <c r="M2292" s="1" t="s">
        <v>60</v>
      </c>
      <c r="N2292" s="1" t="s">
        <v>170</v>
      </c>
      <c r="O2292" s="238" t="s">
        <v>1401</v>
      </c>
      <c r="P2292" s="1" t="s">
        <v>69</v>
      </c>
      <c r="Q2292" s="1" t="s">
        <v>1008</v>
      </c>
      <c r="R2292" s="24" t="s">
        <v>1093</v>
      </c>
      <c r="S2292" s="45">
        <v>155027</v>
      </c>
      <c r="T2292" s="45">
        <v>155027</v>
      </c>
      <c r="V2292" s="165" t="str">
        <f>IFERROR(IF(U2292-T2292 &lt;= 0, "", U2292-T2292), "")</f>
        <v/>
      </c>
      <c r="W2292" s="162" t="s">
        <v>333</v>
      </c>
      <c r="X2292" s="1" t="s">
        <v>168</v>
      </c>
      <c r="Y2292" s="276" t="s">
        <v>2436</v>
      </c>
      <c r="Z2292" s="128">
        <v>449.22</v>
      </c>
      <c r="AA2292" s="169">
        <f>Tabela13[[#This Row],[VALOR/UN]]*Tabela13[[#This Row],[QUAN]]</f>
        <v>449.22</v>
      </c>
      <c r="AB2292" s="251" t="str">
        <f>IFERROR(Tabela13[[#This Row],[TOTAL]]/Tabela13[[#This Row],[Km Rodado]],"")</f>
        <v/>
      </c>
    </row>
    <row r="2293" spans="1:28" hidden="1">
      <c r="A2293" s="30" t="s">
        <v>2437</v>
      </c>
      <c r="B2293" s="30" t="s">
        <v>2294</v>
      </c>
      <c r="C2293" s="30" t="s">
        <v>1227</v>
      </c>
      <c r="D2293" s="53">
        <v>45763</v>
      </c>
      <c r="F2293" s="7" t="s">
        <v>422</v>
      </c>
      <c r="G2293" s="1" t="s">
        <v>58</v>
      </c>
      <c r="H2293" s="1" t="s">
        <v>1268</v>
      </c>
      <c r="I2293" s="351" t="s">
        <v>107</v>
      </c>
      <c r="J2293" s="162">
        <v>1</v>
      </c>
      <c r="K2293" s="1">
        <v>15</v>
      </c>
      <c r="L2293" s="1" t="s">
        <v>22</v>
      </c>
      <c r="M2293" s="1" t="s">
        <v>75</v>
      </c>
      <c r="N2293" s="238" t="s">
        <v>2425</v>
      </c>
      <c r="O2293" s="1" t="s">
        <v>2426</v>
      </c>
      <c r="P2293" s="1" t="s">
        <v>69</v>
      </c>
      <c r="Q2293" s="1" t="s">
        <v>77</v>
      </c>
      <c r="R2293" s="24" t="s">
        <v>555</v>
      </c>
      <c r="S2293" s="45">
        <v>201717</v>
      </c>
      <c r="T2293" s="256">
        <v>201729</v>
      </c>
      <c r="U2293" s="256"/>
      <c r="V2293" s="165" t="str">
        <f>IFERROR(IF(U2293-T2293 &lt;= 0, "", U2293-T2293), "")</f>
        <v/>
      </c>
      <c r="W2293" s="162" t="s">
        <v>333</v>
      </c>
      <c r="X2293" s="1" t="s">
        <v>2427</v>
      </c>
      <c r="Y2293" s="1">
        <v>139341</v>
      </c>
      <c r="Z2293" s="169">
        <v>271</v>
      </c>
      <c r="AA2293" s="169">
        <f>Tabela13[[#This Row],[VALOR/UN]]*Tabela13[[#This Row],[QUAN]]</f>
        <v>271</v>
      </c>
      <c r="AB2293" s="251" t="str">
        <f>IFERROR(Tabela13[[#This Row],[TOTAL]]/Tabela13[[#This Row],[Km Rodado]],"")</f>
        <v/>
      </c>
    </row>
    <row r="2294" spans="1:28" hidden="1">
      <c r="A2294" s="30">
        <v>2865</v>
      </c>
      <c r="B2294" s="30" t="s">
        <v>2438</v>
      </c>
      <c r="C2294" s="30" t="s">
        <v>1227</v>
      </c>
      <c r="D2294" s="53">
        <v>45763</v>
      </c>
      <c r="F2294" s="7" t="s">
        <v>422</v>
      </c>
      <c r="G2294" s="1" t="s">
        <v>58</v>
      </c>
      <c r="H2294" s="1" t="s">
        <v>1268</v>
      </c>
      <c r="I2294" s="351" t="s">
        <v>107</v>
      </c>
      <c r="J2294" s="162">
        <v>1</v>
      </c>
      <c r="K2294" s="1">
        <v>15</v>
      </c>
      <c r="L2294" s="1" t="s">
        <v>22</v>
      </c>
      <c r="M2294" s="1" t="s">
        <v>75</v>
      </c>
      <c r="N2294" s="238" t="s">
        <v>2425</v>
      </c>
      <c r="O2294" s="1" t="s">
        <v>2426</v>
      </c>
      <c r="P2294" s="1" t="s">
        <v>69</v>
      </c>
      <c r="Q2294" s="1" t="s">
        <v>77</v>
      </c>
      <c r="R2294" s="24" t="s">
        <v>555</v>
      </c>
      <c r="S2294" s="45">
        <v>201717</v>
      </c>
      <c r="T2294" s="256">
        <v>201729</v>
      </c>
      <c r="U2294" s="256"/>
      <c r="V2294" s="165" t="str">
        <f>IFERROR(IF(U2294-T2294 &lt;= 0, "", U2294-T2294), "")</f>
        <v/>
      </c>
      <c r="W2294" s="162" t="s">
        <v>333</v>
      </c>
      <c r="X2294" s="1" t="s">
        <v>2427</v>
      </c>
      <c r="Y2294" s="1">
        <v>139341</v>
      </c>
      <c r="Z2294" s="169">
        <v>271</v>
      </c>
      <c r="AA2294" s="169">
        <f>Tabela13[[#This Row],[VALOR/UN]]*Tabela13[[#This Row],[QUAN]]</f>
        <v>271</v>
      </c>
      <c r="AB2294" s="251" t="str">
        <f>IFERROR(Tabela13[[#This Row],[TOTAL]]/Tabela13[[#This Row],[Km Rodado]],"")</f>
        <v/>
      </c>
    </row>
    <row r="2295" spans="1:28" hidden="1">
      <c r="A2295" s="30" t="s">
        <v>2439</v>
      </c>
      <c r="B2295" s="30" t="s">
        <v>1322</v>
      </c>
      <c r="C2295" s="30" t="s">
        <v>1227</v>
      </c>
      <c r="D2295" s="53">
        <v>45763</v>
      </c>
      <c r="F2295" s="7" t="s">
        <v>422</v>
      </c>
      <c r="G2295" s="1" t="s">
        <v>58</v>
      </c>
      <c r="H2295" s="1" t="s">
        <v>1268</v>
      </c>
      <c r="I2295" s="351" t="s">
        <v>107</v>
      </c>
      <c r="J2295" s="162">
        <v>1</v>
      </c>
      <c r="K2295" s="1">
        <v>15</v>
      </c>
      <c r="L2295" s="1" t="s">
        <v>24</v>
      </c>
      <c r="M2295" s="1" t="s">
        <v>75</v>
      </c>
      <c r="N2295" s="238" t="s">
        <v>2425</v>
      </c>
      <c r="O2295" s="1" t="s">
        <v>2426</v>
      </c>
      <c r="P2295" s="1" t="s">
        <v>69</v>
      </c>
      <c r="Q2295" s="1" t="s">
        <v>77</v>
      </c>
      <c r="R2295" s="24" t="s">
        <v>555</v>
      </c>
      <c r="S2295" s="45">
        <v>201717</v>
      </c>
      <c r="T2295" s="256">
        <v>201729</v>
      </c>
      <c r="U2295" s="256"/>
      <c r="V2295" s="165" t="str">
        <f>IFERROR(IF(U2295-T2295 &lt;= 0, "", U2295-T2295), "")</f>
        <v/>
      </c>
      <c r="W2295" s="162" t="s">
        <v>333</v>
      </c>
      <c r="X2295" s="1" t="s">
        <v>2427</v>
      </c>
      <c r="Y2295" s="1">
        <v>139341</v>
      </c>
      <c r="Z2295" s="169">
        <v>271</v>
      </c>
      <c r="AA2295" s="169">
        <f>Tabela13[[#This Row],[VALOR/UN]]*Tabela13[[#This Row],[QUAN]]</f>
        <v>271</v>
      </c>
      <c r="AB2295" s="251" t="str">
        <f>IFERROR(Tabela13[[#This Row],[TOTAL]]/Tabela13[[#This Row],[Km Rodado]],"")</f>
        <v/>
      </c>
    </row>
    <row r="2296" spans="1:28" hidden="1">
      <c r="A2296" s="30">
        <v>2874</v>
      </c>
      <c r="B2296" s="30" t="s">
        <v>2294</v>
      </c>
      <c r="C2296" s="30" t="s">
        <v>1227</v>
      </c>
      <c r="D2296" s="53">
        <v>45763</v>
      </c>
      <c r="F2296" s="7" t="s">
        <v>422</v>
      </c>
      <c r="G2296" s="1" t="s">
        <v>58</v>
      </c>
      <c r="H2296" s="1" t="s">
        <v>1268</v>
      </c>
      <c r="I2296" s="351" t="s">
        <v>107</v>
      </c>
      <c r="J2296" s="162">
        <v>1</v>
      </c>
      <c r="K2296" s="1">
        <v>15</v>
      </c>
      <c r="L2296" s="1" t="s">
        <v>24</v>
      </c>
      <c r="M2296" s="1" t="s">
        <v>75</v>
      </c>
      <c r="N2296" s="238" t="s">
        <v>2425</v>
      </c>
      <c r="O2296" s="1" t="s">
        <v>2426</v>
      </c>
      <c r="P2296" s="1" t="s">
        <v>69</v>
      </c>
      <c r="Q2296" s="1" t="s">
        <v>77</v>
      </c>
      <c r="R2296" s="24" t="s">
        <v>555</v>
      </c>
      <c r="S2296" s="45">
        <v>201717</v>
      </c>
      <c r="T2296" s="256">
        <v>201729</v>
      </c>
      <c r="U2296" s="256"/>
      <c r="V2296" s="165" t="str">
        <f>IFERROR(IF(U2296-T2296 &lt;= 0, "", U2296-T2296), "")</f>
        <v/>
      </c>
      <c r="W2296" s="162" t="s">
        <v>333</v>
      </c>
      <c r="X2296" s="1" t="s">
        <v>2427</v>
      </c>
      <c r="Y2296" s="1">
        <v>139341</v>
      </c>
      <c r="Z2296" s="169">
        <v>271</v>
      </c>
      <c r="AA2296" s="169">
        <f>Tabela13[[#This Row],[VALOR/UN]]*Tabela13[[#This Row],[QUAN]]</f>
        <v>271</v>
      </c>
      <c r="AB2296" s="251" t="str">
        <f>IFERROR(Tabela13[[#This Row],[TOTAL]]/Tabela13[[#This Row],[Km Rodado]],"")</f>
        <v/>
      </c>
    </row>
    <row r="2297" spans="1:28" hidden="1">
      <c r="A2297" s="30" t="s">
        <v>2440</v>
      </c>
      <c r="B2297" s="30" t="s">
        <v>790</v>
      </c>
      <c r="C2297" s="186" t="s">
        <v>1227</v>
      </c>
      <c r="D2297" s="53">
        <v>45764</v>
      </c>
      <c r="F2297" s="7" t="s">
        <v>422</v>
      </c>
      <c r="G2297" s="1" t="s">
        <v>58</v>
      </c>
      <c r="H2297" s="1" t="s">
        <v>1268</v>
      </c>
      <c r="I2297" s="351" t="s">
        <v>80</v>
      </c>
      <c r="J2297" s="162">
        <v>1</v>
      </c>
      <c r="K2297" s="1" t="s">
        <v>39</v>
      </c>
      <c r="L2297" s="1" t="s">
        <v>594</v>
      </c>
      <c r="M2297" s="1" t="s">
        <v>595</v>
      </c>
      <c r="N2297" s="1" t="s">
        <v>592</v>
      </c>
      <c r="O2297" s="1" t="s">
        <v>684</v>
      </c>
      <c r="P2297" s="1" t="s">
        <v>62</v>
      </c>
      <c r="Q2297" s="1" t="s">
        <v>597</v>
      </c>
      <c r="R2297" s="24" t="s">
        <v>598</v>
      </c>
      <c r="S2297" s="45">
        <v>256200</v>
      </c>
      <c r="T2297" s="45">
        <v>256200</v>
      </c>
      <c r="V2297" s="165" t="str">
        <f>IFERROR(IF(U2297-T2297 &lt;= 0, "", U2297-T2297), "")</f>
        <v/>
      </c>
      <c r="W2297" s="162" t="s">
        <v>333</v>
      </c>
      <c r="X2297" s="1" t="s">
        <v>2279</v>
      </c>
      <c r="Y2297" s="1">
        <v>9678</v>
      </c>
      <c r="Z2297" s="169">
        <v>480</v>
      </c>
      <c r="AA2297" s="169">
        <f>Tabela13[[#This Row],[VALOR/UN]]*Tabela13[[#This Row],[QUAN]]</f>
        <v>480</v>
      </c>
      <c r="AB2297" s="251" t="str">
        <f>IFERROR(Tabela13[[#This Row],[TOTAL]]/Tabela13[[#This Row],[Km Rodado]],"")</f>
        <v/>
      </c>
    </row>
    <row r="2298" spans="1:28" hidden="1">
      <c r="A2298" s="30">
        <v>2052</v>
      </c>
      <c r="B2298" s="30" t="s">
        <v>2049</v>
      </c>
      <c r="C2298" s="30" t="s">
        <v>1227</v>
      </c>
      <c r="D2298" s="53">
        <v>45764</v>
      </c>
      <c r="F2298" s="7" t="s">
        <v>422</v>
      </c>
      <c r="G2298" s="1" t="s">
        <v>58</v>
      </c>
      <c r="H2298" s="1" t="s">
        <v>1268</v>
      </c>
      <c r="I2298" s="351" t="s">
        <v>80</v>
      </c>
      <c r="J2298" s="162">
        <v>1</v>
      </c>
      <c r="K2298" s="1" t="s">
        <v>39</v>
      </c>
      <c r="L2298" s="1" t="s">
        <v>594</v>
      </c>
      <c r="M2298" s="1" t="s">
        <v>595</v>
      </c>
      <c r="N2298" s="1" t="s">
        <v>684</v>
      </c>
      <c r="O2298" s="1" t="s">
        <v>1585</v>
      </c>
      <c r="P2298" s="1" t="s">
        <v>62</v>
      </c>
      <c r="Q2298" s="238" t="s">
        <v>2441</v>
      </c>
      <c r="R2298" s="24" t="s">
        <v>2442</v>
      </c>
      <c r="S2298" s="45">
        <v>374</v>
      </c>
      <c r="V2298" s="165" t="str">
        <f>IFERROR(IF(U2298-T2298 &lt;= 0, "", U2298-T2298), "")</f>
        <v/>
      </c>
      <c r="W2298" s="162" t="s">
        <v>333</v>
      </c>
      <c r="X2298" s="1" t="s">
        <v>2279</v>
      </c>
      <c r="Y2298" s="1">
        <v>9363</v>
      </c>
      <c r="Z2298" s="169">
        <v>525.71</v>
      </c>
      <c r="AA2298" s="169">
        <f>Tabela13[[#This Row],[VALOR/UN]]*Tabela13[[#This Row],[QUAN]]</f>
        <v>525.71</v>
      </c>
      <c r="AB2298" s="251" t="str">
        <f>IFERROR(Tabela13[[#This Row],[TOTAL]]/Tabela13[[#This Row],[Km Rodado]],"")</f>
        <v/>
      </c>
    </row>
    <row r="2299" spans="1:28" hidden="1">
      <c r="A2299" s="30">
        <v>65</v>
      </c>
      <c r="B2299" s="30" t="s">
        <v>2443</v>
      </c>
      <c r="C2299" s="30" t="s">
        <v>1227</v>
      </c>
      <c r="D2299" s="53">
        <v>45764</v>
      </c>
      <c r="F2299" s="7" t="s">
        <v>422</v>
      </c>
      <c r="G2299" s="1" t="s">
        <v>58</v>
      </c>
      <c r="H2299" s="1" t="s">
        <v>1268</v>
      </c>
      <c r="I2299" s="351" t="s">
        <v>80</v>
      </c>
      <c r="J2299" s="162">
        <v>1</v>
      </c>
      <c r="K2299" s="1" t="s">
        <v>39</v>
      </c>
      <c r="L2299" s="1" t="s">
        <v>594</v>
      </c>
      <c r="M2299" s="1" t="s">
        <v>595</v>
      </c>
      <c r="N2299" s="1" t="s">
        <v>684</v>
      </c>
      <c r="O2299" s="1" t="s">
        <v>1213</v>
      </c>
      <c r="P2299" s="1" t="s">
        <v>62</v>
      </c>
      <c r="Q2299" s="238" t="s">
        <v>2441</v>
      </c>
      <c r="R2299" s="24" t="s">
        <v>2442</v>
      </c>
      <c r="S2299" s="45">
        <v>374</v>
      </c>
      <c r="V2299" s="165" t="str">
        <f>IFERROR(IF(U2299-T2299 &lt;= 0, "", U2299-T2299), "")</f>
        <v/>
      </c>
      <c r="W2299" s="162" t="s">
        <v>333</v>
      </c>
      <c r="X2299" s="1" t="s">
        <v>2279</v>
      </c>
      <c r="Y2299" s="1">
        <v>9363</v>
      </c>
      <c r="Z2299" s="169">
        <v>525.71</v>
      </c>
      <c r="AA2299" s="169">
        <f>Tabela13[[#This Row],[VALOR/UN]]*Tabela13[[#This Row],[QUAN]]</f>
        <v>525.71</v>
      </c>
      <c r="AB2299" s="251" t="str">
        <f>IFERROR(Tabela13[[#This Row],[TOTAL]]/Tabela13[[#This Row],[Km Rodado]],"")</f>
        <v/>
      </c>
    </row>
    <row r="2300" spans="1:28" hidden="1">
      <c r="A2300" s="30">
        <v>2464</v>
      </c>
      <c r="B2300" s="30" t="s">
        <v>1199</v>
      </c>
      <c r="C2300" s="30" t="s">
        <v>1227</v>
      </c>
      <c r="D2300" s="53">
        <v>45764</v>
      </c>
      <c r="F2300" s="7" t="s">
        <v>422</v>
      </c>
      <c r="G2300" s="1" t="s">
        <v>58</v>
      </c>
      <c r="H2300" s="1" t="s">
        <v>1268</v>
      </c>
      <c r="I2300" s="351" t="s">
        <v>80</v>
      </c>
      <c r="J2300" s="162">
        <v>1</v>
      </c>
      <c r="K2300" s="1" t="s">
        <v>39</v>
      </c>
      <c r="L2300" s="1" t="s">
        <v>594</v>
      </c>
      <c r="M2300" s="1" t="s">
        <v>595</v>
      </c>
      <c r="N2300" s="1" t="s">
        <v>684</v>
      </c>
      <c r="O2300" s="1" t="s">
        <v>1585</v>
      </c>
      <c r="P2300" s="1" t="s">
        <v>62</v>
      </c>
      <c r="Q2300" s="238" t="s">
        <v>2441</v>
      </c>
      <c r="R2300" s="24" t="s">
        <v>2442</v>
      </c>
      <c r="S2300" s="45">
        <v>374</v>
      </c>
      <c r="V2300" s="165" t="str">
        <f>IFERROR(IF(U2300-T2300 &lt;= 0, "", U2300-T2300), "")</f>
        <v/>
      </c>
      <c r="W2300" s="162" t="s">
        <v>333</v>
      </c>
      <c r="X2300" s="1" t="s">
        <v>2279</v>
      </c>
      <c r="Y2300" s="1">
        <v>9363</v>
      </c>
      <c r="Z2300" s="169">
        <v>525.71</v>
      </c>
      <c r="AA2300" s="169">
        <f>Tabela13[[#This Row],[VALOR/UN]]*Tabela13[[#This Row],[QUAN]]</f>
        <v>525.71</v>
      </c>
      <c r="AB2300" s="251" t="str">
        <f>IFERROR(Tabela13[[#This Row],[TOTAL]]/Tabela13[[#This Row],[Km Rodado]],"")</f>
        <v/>
      </c>
    </row>
    <row r="2301" spans="1:28" hidden="1">
      <c r="A2301" s="30">
        <v>1473</v>
      </c>
      <c r="B2301" s="30" t="s">
        <v>1374</v>
      </c>
      <c r="C2301" s="30" t="s">
        <v>1227</v>
      </c>
      <c r="D2301" s="53">
        <v>45764</v>
      </c>
      <c r="F2301" s="7" t="s">
        <v>422</v>
      </c>
      <c r="G2301" s="1" t="s">
        <v>58</v>
      </c>
      <c r="H2301" s="1" t="s">
        <v>1268</v>
      </c>
      <c r="I2301" s="351" t="s">
        <v>80</v>
      </c>
      <c r="J2301" s="162">
        <v>1</v>
      </c>
      <c r="K2301" s="1" t="s">
        <v>39</v>
      </c>
      <c r="L2301" s="1" t="s">
        <v>594</v>
      </c>
      <c r="M2301" s="1" t="s">
        <v>595</v>
      </c>
      <c r="N2301" s="1" t="s">
        <v>684</v>
      </c>
      <c r="O2301" s="1" t="s">
        <v>1585</v>
      </c>
      <c r="P2301" s="1" t="s">
        <v>62</v>
      </c>
      <c r="Q2301" s="238" t="s">
        <v>2441</v>
      </c>
      <c r="R2301" s="24" t="s">
        <v>2442</v>
      </c>
      <c r="S2301" s="45">
        <v>374</v>
      </c>
      <c r="V2301" s="165" t="str">
        <f>IFERROR(IF(U2301-T2301 &lt;= 0, "", U2301-T2301), "")</f>
        <v/>
      </c>
      <c r="W2301" s="162" t="s">
        <v>333</v>
      </c>
      <c r="X2301" s="1" t="s">
        <v>2279</v>
      </c>
      <c r="Y2301" s="1">
        <v>9363</v>
      </c>
      <c r="Z2301" s="169">
        <v>525.71</v>
      </c>
      <c r="AA2301" s="169">
        <f>Tabela13[[#This Row],[VALOR/UN]]*Tabela13[[#This Row],[QUAN]]</f>
        <v>525.71</v>
      </c>
      <c r="AB2301" s="251" t="str">
        <f>IFERROR(Tabela13[[#This Row],[TOTAL]]/Tabela13[[#This Row],[Km Rodado]],"")</f>
        <v/>
      </c>
    </row>
    <row r="2302" spans="1:28" hidden="1">
      <c r="A2302" s="30" t="s">
        <v>2444</v>
      </c>
      <c r="B2302" s="30" t="s">
        <v>1313</v>
      </c>
      <c r="C2302" s="30" t="s">
        <v>1227</v>
      </c>
      <c r="D2302" s="53">
        <v>45764</v>
      </c>
      <c r="F2302" s="7" t="s">
        <v>422</v>
      </c>
      <c r="G2302" s="1" t="s">
        <v>58</v>
      </c>
      <c r="H2302" s="1" t="s">
        <v>1268</v>
      </c>
      <c r="I2302" s="351" t="s">
        <v>96</v>
      </c>
      <c r="J2302" s="162">
        <v>1</v>
      </c>
      <c r="K2302" s="1">
        <v>14</v>
      </c>
      <c r="L2302" s="1" t="s">
        <v>22</v>
      </c>
      <c r="M2302" s="1" t="s">
        <v>84</v>
      </c>
      <c r="N2302" s="1" t="s">
        <v>153</v>
      </c>
      <c r="O2302" s="1" t="s">
        <v>154</v>
      </c>
      <c r="P2302" s="1" t="s">
        <v>69</v>
      </c>
      <c r="Q2302" s="1" t="s">
        <v>87</v>
      </c>
      <c r="R2302" s="24" t="s">
        <v>999</v>
      </c>
      <c r="S2302" s="45">
        <v>98831</v>
      </c>
      <c r="V2302" s="165" t="str">
        <f>IFERROR(IF(U2302-T2302 &lt;= 0, "", U2302-T2302), "")</f>
        <v/>
      </c>
      <c r="W2302" s="162" t="s">
        <v>333</v>
      </c>
      <c r="X2302" s="1" t="s">
        <v>168</v>
      </c>
      <c r="Y2302" s="276" t="s">
        <v>2414</v>
      </c>
      <c r="Z2302" s="169">
        <v>250.69</v>
      </c>
      <c r="AA2302" s="169">
        <f>Tabela13[[#This Row],[VALOR/UN]]*Tabela13[[#This Row],[QUAN]]</f>
        <v>250.69</v>
      </c>
      <c r="AB2302" s="251" t="str">
        <f>IFERROR(Tabela13[[#This Row],[TOTAL]]/Tabela13[[#This Row],[Km Rodado]],"")</f>
        <v/>
      </c>
    </row>
    <row r="2303" spans="1:28" hidden="1">
      <c r="A2303" s="30" t="s">
        <v>2445</v>
      </c>
      <c r="B2303" s="30" t="s">
        <v>1313</v>
      </c>
      <c r="C2303" s="30" t="s">
        <v>1227</v>
      </c>
      <c r="D2303" s="53">
        <v>45764</v>
      </c>
      <c r="F2303" s="7" t="s">
        <v>422</v>
      </c>
      <c r="G2303" s="1" t="s">
        <v>58</v>
      </c>
      <c r="H2303" s="1" t="s">
        <v>1268</v>
      </c>
      <c r="I2303" s="351" t="s">
        <v>96</v>
      </c>
      <c r="J2303" s="162">
        <v>1</v>
      </c>
      <c r="K2303" s="1">
        <v>14</v>
      </c>
      <c r="L2303" s="1" t="s">
        <v>22</v>
      </c>
      <c r="M2303" s="1" t="s">
        <v>84</v>
      </c>
      <c r="N2303" s="1" t="s">
        <v>153</v>
      </c>
      <c r="O2303" s="1" t="s">
        <v>154</v>
      </c>
      <c r="P2303" s="1" t="s">
        <v>69</v>
      </c>
      <c r="Q2303" s="1" t="s">
        <v>87</v>
      </c>
      <c r="R2303" s="24" t="s">
        <v>999</v>
      </c>
      <c r="S2303" s="45">
        <v>98831</v>
      </c>
      <c r="V2303" s="165" t="str">
        <f>IFERROR(IF(U2303-T2303 &lt;= 0, "", U2303-T2303), "")</f>
        <v/>
      </c>
      <c r="W2303" s="162" t="s">
        <v>333</v>
      </c>
      <c r="X2303" s="1" t="s">
        <v>168</v>
      </c>
      <c r="Y2303" s="1" t="s">
        <v>2414</v>
      </c>
      <c r="Z2303" s="169">
        <v>250.69</v>
      </c>
      <c r="AA2303" s="169">
        <f>Tabela13[[#This Row],[VALOR/UN]]*Tabela13[[#This Row],[QUAN]]</f>
        <v>250.69</v>
      </c>
      <c r="AB2303" s="251" t="str">
        <f>IFERROR(Tabela13[[#This Row],[TOTAL]]/Tabela13[[#This Row],[Km Rodado]],"")</f>
        <v/>
      </c>
    </row>
    <row r="2304" spans="1:28" hidden="1">
      <c r="A2304" s="30" t="s">
        <v>2446</v>
      </c>
      <c r="B2304" s="30" t="s">
        <v>1313</v>
      </c>
      <c r="C2304" s="30" t="s">
        <v>1227</v>
      </c>
      <c r="D2304" s="53">
        <v>45764</v>
      </c>
      <c r="F2304" s="7" t="s">
        <v>422</v>
      </c>
      <c r="G2304" s="1" t="s">
        <v>58</v>
      </c>
      <c r="H2304" s="1" t="s">
        <v>1268</v>
      </c>
      <c r="I2304" s="351" t="s">
        <v>96</v>
      </c>
      <c r="J2304" s="162">
        <v>1</v>
      </c>
      <c r="K2304" s="1">
        <v>14</v>
      </c>
      <c r="L2304" s="1" t="s">
        <v>24</v>
      </c>
      <c r="M2304" s="1" t="s">
        <v>84</v>
      </c>
      <c r="N2304" s="1" t="s">
        <v>153</v>
      </c>
      <c r="O2304" s="1" t="s">
        <v>154</v>
      </c>
      <c r="P2304" s="1" t="s">
        <v>69</v>
      </c>
      <c r="Q2304" s="1" t="s">
        <v>87</v>
      </c>
      <c r="R2304" s="24" t="s">
        <v>999</v>
      </c>
      <c r="S2304" s="45">
        <v>98831</v>
      </c>
      <c r="V2304" s="165" t="str">
        <f>IFERROR(IF(U2304-T2304 &lt;= 0, "", U2304-T2304), "")</f>
        <v/>
      </c>
      <c r="W2304" s="162" t="s">
        <v>333</v>
      </c>
      <c r="X2304" s="1" t="s">
        <v>168</v>
      </c>
      <c r="Y2304" s="1" t="s">
        <v>2414</v>
      </c>
      <c r="Z2304" s="169">
        <v>250.69</v>
      </c>
      <c r="AA2304" s="169">
        <f>Tabela13[[#This Row],[VALOR/UN]]*Tabela13[[#This Row],[QUAN]]</f>
        <v>250.69</v>
      </c>
      <c r="AB2304" s="251" t="str">
        <f>IFERROR(Tabela13[[#This Row],[TOTAL]]/Tabela13[[#This Row],[Km Rodado]],"")</f>
        <v/>
      </c>
    </row>
    <row r="2305" spans="1:28" hidden="1">
      <c r="A2305" s="30" t="s">
        <v>2447</v>
      </c>
      <c r="B2305" s="30" t="s">
        <v>1313</v>
      </c>
      <c r="C2305" s="30" t="s">
        <v>1227</v>
      </c>
      <c r="D2305" s="53">
        <v>45764</v>
      </c>
      <c r="F2305" s="7" t="s">
        <v>422</v>
      </c>
      <c r="G2305" s="1" t="s">
        <v>58</v>
      </c>
      <c r="H2305" s="1" t="s">
        <v>1268</v>
      </c>
      <c r="I2305" s="351" t="s">
        <v>96</v>
      </c>
      <c r="J2305" s="162">
        <v>1</v>
      </c>
      <c r="K2305" s="1">
        <v>14</v>
      </c>
      <c r="L2305" s="1" t="s">
        <v>24</v>
      </c>
      <c r="M2305" s="1" t="s">
        <v>84</v>
      </c>
      <c r="N2305" s="1" t="s">
        <v>153</v>
      </c>
      <c r="O2305" s="1" t="s">
        <v>154</v>
      </c>
      <c r="P2305" s="1" t="s">
        <v>69</v>
      </c>
      <c r="Q2305" s="1" t="s">
        <v>87</v>
      </c>
      <c r="R2305" s="24" t="s">
        <v>999</v>
      </c>
      <c r="S2305" s="45">
        <v>98831</v>
      </c>
      <c r="V2305" s="165" t="str">
        <f>IFERROR(IF(U2305-T2305 &lt;= 0, "", U2305-T2305), "")</f>
        <v/>
      </c>
      <c r="W2305" s="162" t="s">
        <v>333</v>
      </c>
      <c r="X2305" s="1" t="s">
        <v>168</v>
      </c>
      <c r="Y2305" s="1" t="s">
        <v>2414</v>
      </c>
      <c r="Z2305" s="169">
        <v>250.69</v>
      </c>
      <c r="AA2305" s="169">
        <f>Tabela13[[#This Row],[VALOR/UN]]*Tabela13[[#This Row],[QUAN]]</f>
        <v>250.69</v>
      </c>
      <c r="AB2305" s="251" t="str">
        <f>IFERROR(Tabela13[[#This Row],[TOTAL]]/Tabela13[[#This Row],[Km Rodado]],"")</f>
        <v/>
      </c>
    </row>
    <row r="2306" spans="1:28" hidden="1">
      <c r="A2306" s="30">
        <v>1025</v>
      </c>
      <c r="B2306" s="30" t="s">
        <v>985</v>
      </c>
      <c r="C2306" s="30" t="s">
        <v>1227</v>
      </c>
      <c r="D2306" s="53">
        <v>45764</v>
      </c>
      <c r="F2306" s="7" t="s">
        <v>422</v>
      </c>
      <c r="G2306" s="1" t="s">
        <v>58</v>
      </c>
      <c r="H2306" s="1" t="s">
        <v>1268</v>
      </c>
      <c r="I2306" s="351" t="s">
        <v>80</v>
      </c>
      <c r="J2306" s="162">
        <v>1</v>
      </c>
      <c r="K2306" s="1" t="s">
        <v>39</v>
      </c>
      <c r="L2306" s="1" t="s">
        <v>656</v>
      </c>
      <c r="M2306" s="1" t="s">
        <v>595</v>
      </c>
      <c r="N2306" s="1" t="s">
        <v>684</v>
      </c>
      <c r="O2306" s="1" t="s">
        <v>1213</v>
      </c>
      <c r="P2306" s="1" t="s">
        <v>62</v>
      </c>
      <c r="Q2306" s="238" t="s">
        <v>2441</v>
      </c>
      <c r="R2306" s="24" t="s">
        <v>2442</v>
      </c>
      <c r="S2306" s="45">
        <v>374</v>
      </c>
      <c r="V2306" s="165" t="str">
        <f>IFERROR(IF(U2306-T2306 &lt;= 0, "", U2306-T2306), "")</f>
        <v/>
      </c>
      <c r="W2306" s="162" t="s">
        <v>333</v>
      </c>
      <c r="X2306" s="1" t="s">
        <v>2279</v>
      </c>
      <c r="Y2306" s="1" t="s">
        <v>2448</v>
      </c>
      <c r="Z2306" s="169">
        <v>480</v>
      </c>
      <c r="AA2306" s="169">
        <f>Tabela13[[#This Row],[VALOR/UN]]*Tabela13[[#This Row],[QUAN]]</f>
        <v>480</v>
      </c>
      <c r="AB2306" s="251" t="str">
        <f>IFERROR(Tabela13[[#This Row],[TOTAL]]/Tabela13[[#This Row],[Km Rodado]],"")</f>
        <v/>
      </c>
    </row>
    <row r="2307" spans="1:28" hidden="1">
      <c r="A2307" s="30">
        <v>2441</v>
      </c>
      <c r="B2307" s="30" t="s">
        <v>2449</v>
      </c>
      <c r="C2307" s="30" t="s">
        <v>1227</v>
      </c>
      <c r="D2307" s="53">
        <v>45764</v>
      </c>
      <c r="F2307" s="7" t="s">
        <v>422</v>
      </c>
      <c r="G2307" s="1" t="s">
        <v>58</v>
      </c>
      <c r="H2307" s="1" t="s">
        <v>1268</v>
      </c>
      <c r="I2307" s="351" t="s">
        <v>80</v>
      </c>
      <c r="J2307" s="162">
        <v>1</v>
      </c>
      <c r="K2307" s="1" t="s">
        <v>39</v>
      </c>
      <c r="L2307" s="1" t="s">
        <v>656</v>
      </c>
      <c r="M2307" s="1" t="s">
        <v>595</v>
      </c>
      <c r="N2307" s="1" t="s">
        <v>684</v>
      </c>
      <c r="O2307" s="1" t="s">
        <v>1213</v>
      </c>
      <c r="P2307" s="1" t="s">
        <v>62</v>
      </c>
      <c r="Q2307" s="238" t="s">
        <v>2441</v>
      </c>
      <c r="R2307" s="24" t="s">
        <v>2442</v>
      </c>
      <c r="S2307" s="45">
        <v>374</v>
      </c>
      <c r="V2307" s="165" t="str">
        <f>IFERROR(IF(U2307-T2307 &lt;= 0, "", U2307-T2307), "")</f>
        <v/>
      </c>
      <c r="W2307" s="162" t="s">
        <v>333</v>
      </c>
      <c r="X2307" s="1" t="s">
        <v>2279</v>
      </c>
      <c r="Y2307" s="1" t="s">
        <v>2448</v>
      </c>
      <c r="Z2307" s="169">
        <v>480</v>
      </c>
      <c r="AA2307" s="169">
        <f>Tabela13[[#This Row],[VALOR/UN]]*Tabela13[[#This Row],[QUAN]]</f>
        <v>480</v>
      </c>
      <c r="AB2307" s="251" t="str">
        <f>IFERROR(Tabela13[[#This Row],[TOTAL]]/Tabela13[[#This Row],[Km Rodado]],"")</f>
        <v/>
      </c>
    </row>
    <row r="2308" spans="1:28" hidden="1">
      <c r="A2308" s="30">
        <v>41</v>
      </c>
      <c r="B2308" s="30" t="s">
        <v>2028</v>
      </c>
      <c r="C2308" s="30" t="s">
        <v>1227</v>
      </c>
      <c r="D2308" s="53">
        <v>45764</v>
      </c>
      <c r="F2308" s="7" t="s">
        <v>422</v>
      </c>
      <c r="G2308" s="1" t="s">
        <v>58</v>
      </c>
      <c r="H2308" s="1" t="s">
        <v>1268</v>
      </c>
      <c r="I2308" s="351" t="s">
        <v>80</v>
      </c>
      <c r="J2308" s="162">
        <v>1</v>
      </c>
      <c r="K2308" s="1" t="s">
        <v>39</v>
      </c>
      <c r="L2308" s="1" t="s">
        <v>656</v>
      </c>
      <c r="M2308" s="1" t="s">
        <v>595</v>
      </c>
      <c r="N2308" s="1" t="s">
        <v>684</v>
      </c>
      <c r="O2308" s="1" t="s">
        <v>1213</v>
      </c>
      <c r="P2308" s="1" t="s">
        <v>62</v>
      </c>
      <c r="Q2308" s="238" t="s">
        <v>2441</v>
      </c>
      <c r="R2308" s="24" t="s">
        <v>2442</v>
      </c>
      <c r="S2308" s="45">
        <v>374</v>
      </c>
      <c r="V2308" s="165" t="str">
        <f>IFERROR(IF(U2308-T2308 &lt;= 0, "", U2308-T2308), "")</f>
        <v/>
      </c>
      <c r="W2308" s="162" t="s">
        <v>333</v>
      </c>
      <c r="X2308" s="1" t="s">
        <v>2279</v>
      </c>
      <c r="Y2308" s="1" t="s">
        <v>2448</v>
      </c>
      <c r="Z2308" s="169">
        <v>480</v>
      </c>
      <c r="AA2308" s="169">
        <f>Tabela13[[#This Row],[VALOR/UN]]*Tabela13[[#This Row],[QUAN]]</f>
        <v>480</v>
      </c>
      <c r="AB2308" s="251" t="str">
        <f>IFERROR(Tabela13[[#This Row],[TOTAL]]/Tabela13[[#This Row],[Km Rodado]],"")</f>
        <v/>
      </c>
    </row>
    <row r="2309" spans="1:28" hidden="1">
      <c r="A2309" s="30">
        <v>1478</v>
      </c>
      <c r="B2309" s="30" t="s">
        <v>1508</v>
      </c>
      <c r="C2309" s="30" t="s">
        <v>1227</v>
      </c>
      <c r="D2309" s="53">
        <v>45764</v>
      </c>
      <c r="F2309" s="7" t="s">
        <v>422</v>
      </c>
      <c r="G2309" s="1" t="s">
        <v>58</v>
      </c>
      <c r="H2309" s="1" t="s">
        <v>1268</v>
      </c>
      <c r="I2309" s="351" t="s">
        <v>80</v>
      </c>
      <c r="J2309" s="162">
        <v>1</v>
      </c>
      <c r="K2309" s="1" t="s">
        <v>39</v>
      </c>
      <c r="L2309" s="1" t="s">
        <v>656</v>
      </c>
      <c r="M2309" s="1" t="s">
        <v>595</v>
      </c>
      <c r="N2309" s="1" t="s">
        <v>684</v>
      </c>
      <c r="O2309" s="1" t="s">
        <v>1213</v>
      </c>
      <c r="P2309" s="1" t="s">
        <v>62</v>
      </c>
      <c r="Q2309" s="238" t="s">
        <v>2441</v>
      </c>
      <c r="R2309" s="24" t="s">
        <v>2442</v>
      </c>
      <c r="S2309" s="45">
        <v>374</v>
      </c>
      <c r="V2309" s="165" t="str">
        <f>IFERROR(IF(U2309-T2309 &lt;= 0, "", U2309-T2309), "")</f>
        <v/>
      </c>
      <c r="W2309" s="162" t="s">
        <v>333</v>
      </c>
      <c r="X2309" s="1" t="s">
        <v>2279</v>
      </c>
      <c r="Y2309" s="1">
        <v>9678</v>
      </c>
      <c r="Z2309" s="169">
        <v>480</v>
      </c>
      <c r="AA2309" s="169">
        <f>Tabela13[[#This Row],[VALOR/UN]]*Tabela13[[#This Row],[QUAN]]</f>
        <v>480</v>
      </c>
      <c r="AB2309" s="251" t="str">
        <f>IFERROR(Tabela13[[#This Row],[TOTAL]]/Tabela13[[#This Row],[Km Rodado]],"")</f>
        <v/>
      </c>
    </row>
    <row r="2310" spans="1:28" hidden="1">
      <c r="A2310" s="30">
        <v>2924</v>
      </c>
      <c r="B2310" s="30" t="s">
        <v>2450</v>
      </c>
      <c r="C2310" s="30" t="s">
        <v>1227</v>
      </c>
      <c r="D2310" s="53">
        <v>45764</v>
      </c>
      <c r="F2310" s="7" t="s">
        <v>422</v>
      </c>
      <c r="G2310" s="1" t="s">
        <v>58</v>
      </c>
      <c r="H2310" s="1" t="s">
        <v>1268</v>
      </c>
      <c r="I2310" s="351" t="s">
        <v>80</v>
      </c>
      <c r="J2310" s="162">
        <v>1</v>
      </c>
      <c r="K2310" s="1" t="s">
        <v>39</v>
      </c>
      <c r="L2310" s="1" t="s">
        <v>22</v>
      </c>
      <c r="M2310" s="1" t="s">
        <v>595</v>
      </c>
      <c r="N2310" s="1" t="s">
        <v>604</v>
      </c>
      <c r="O2310" s="1" t="s">
        <v>604</v>
      </c>
      <c r="P2310" s="1" t="s">
        <v>69</v>
      </c>
      <c r="Q2310" s="1" t="s">
        <v>1288</v>
      </c>
      <c r="R2310" s="24" t="s">
        <v>1456</v>
      </c>
      <c r="S2310" s="45">
        <v>211926</v>
      </c>
      <c r="T2310" s="45">
        <v>211926</v>
      </c>
      <c r="V2310" s="165" t="str">
        <f>IFERROR(IF(U2310-T2310 &lt;= 0, "", U2310-T2310), "")</f>
        <v/>
      </c>
      <c r="W2310" s="162" t="s">
        <v>333</v>
      </c>
      <c r="X2310" s="1" t="s">
        <v>58</v>
      </c>
      <c r="Y2310" s="258" t="s">
        <v>151</v>
      </c>
      <c r="Z2310" s="169">
        <v>0</v>
      </c>
      <c r="AA2310" s="169">
        <f>Tabela13[[#This Row],[VALOR/UN]]*Tabela13[[#This Row],[QUAN]]</f>
        <v>0</v>
      </c>
      <c r="AB2310" s="251" t="str">
        <f>IFERROR(Tabela13[[#This Row],[TOTAL]]/Tabela13[[#This Row],[Km Rodado]],"")</f>
        <v/>
      </c>
    </row>
    <row r="2311" spans="1:28" hidden="1">
      <c r="A2311" s="30">
        <v>2923</v>
      </c>
      <c r="B2311" s="30" t="s">
        <v>2450</v>
      </c>
      <c r="C2311" s="30" t="s">
        <v>1227</v>
      </c>
      <c r="D2311" s="53">
        <v>45764</v>
      </c>
      <c r="F2311" s="7" t="s">
        <v>422</v>
      </c>
      <c r="G2311" s="1" t="s">
        <v>58</v>
      </c>
      <c r="H2311" s="1" t="s">
        <v>1268</v>
      </c>
      <c r="I2311" s="351" t="s">
        <v>80</v>
      </c>
      <c r="J2311" s="162">
        <v>1</v>
      </c>
      <c r="K2311" s="1" t="s">
        <v>39</v>
      </c>
      <c r="L2311" s="1" t="s">
        <v>22</v>
      </c>
      <c r="M2311" s="1" t="s">
        <v>595</v>
      </c>
      <c r="N2311" s="1" t="s">
        <v>604</v>
      </c>
      <c r="O2311" s="1" t="s">
        <v>604</v>
      </c>
      <c r="P2311" s="1" t="s">
        <v>69</v>
      </c>
      <c r="Q2311" s="1" t="s">
        <v>1288</v>
      </c>
      <c r="R2311" s="24" t="s">
        <v>1456</v>
      </c>
      <c r="S2311" s="45">
        <v>211926</v>
      </c>
      <c r="T2311" s="45">
        <v>211926</v>
      </c>
      <c r="V2311" s="165" t="str">
        <f>IFERROR(IF(U2311-T2311 &lt;= 0, "", U2311-T2311), "")</f>
        <v/>
      </c>
      <c r="W2311" s="162" t="s">
        <v>333</v>
      </c>
      <c r="X2311" s="1" t="s">
        <v>58</v>
      </c>
      <c r="Y2311" s="258" t="s">
        <v>151</v>
      </c>
      <c r="Z2311" s="169">
        <v>0</v>
      </c>
      <c r="AA2311" s="169">
        <f>Tabela13[[#This Row],[VALOR/UN]]*Tabela13[[#This Row],[QUAN]]</f>
        <v>0</v>
      </c>
      <c r="AB2311" s="251" t="str">
        <f>IFERROR(Tabela13[[#This Row],[TOTAL]]/Tabela13[[#This Row],[Km Rodado]],"")</f>
        <v/>
      </c>
    </row>
    <row r="2312" spans="1:28" hidden="1">
      <c r="A2312" s="30">
        <v>2926</v>
      </c>
      <c r="B2312" s="30" t="s">
        <v>2450</v>
      </c>
      <c r="C2312" s="30" t="s">
        <v>1227</v>
      </c>
      <c r="D2312" s="53">
        <v>45764</v>
      </c>
      <c r="F2312" s="7" t="s">
        <v>422</v>
      </c>
      <c r="G2312" s="1" t="s">
        <v>58</v>
      </c>
      <c r="H2312" s="1" t="s">
        <v>1268</v>
      </c>
      <c r="I2312" s="351" t="s">
        <v>80</v>
      </c>
      <c r="J2312" s="162">
        <v>1</v>
      </c>
      <c r="K2312" s="1" t="s">
        <v>39</v>
      </c>
      <c r="L2312" s="1" t="s">
        <v>1455</v>
      </c>
      <c r="M2312" s="1" t="s">
        <v>595</v>
      </c>
      <c r="N2312" s="1" t="s">
        <v>604</v>
      </c>
      <c r="O2312" s="1" t="s">
        <v>604</v>
      </c>
      <c r="P2312" s="1" t="s">
        <v>69</v>
      </c>
      <c r="Q2312" s="1" t="s">
        <v>1288</v>
      </c>
      <c r="R2312" s="24" t="s">
        <v>1456</v>
      </c>
      <c r="S2312" s="45">
        <v>211926</v>
      </c>
      <c r="T2312" s="45">
        <v>211926</v>
      </c>
      <c r="V2312" s="165" t="str">
        <f>IFERROR(IF(U2312-T2312 &lt;= 0, "", U2312-T2312), "")</f>
        <v/>
      </c>
      <c r="W2312" s="162" t="s">
        <v>333</v>
      </c>
      <c r="X2312" s="1" t="s">
        <v>58</v>
      </c>
      <c r="Y2312" s="258" t="s">
        <v>151</v>
      </c>
      <c r="Z2312" s="169">
        <v>0</v>
      </c>
      <c r="AA2312" s="169">
        <f>Tabela13[[#This Row],[VALOR/UN]]*Tabela13[[#This Row],[QUAN]]</f>
        <v>0</v>
      </c>
      <c r="AB2312" s="251" t="str">
        <f>IFERROR(Tabela13[[#This Row],[TOTAL]]/Tabela13[[#This Row],[Km Rodado]],"")</f>
        <v/>
      </c>
    </row>
    <row r="2313" spans="1:28" hidden="1">
      <c r="A2313" s="30" t="s">
        <v>2131</v>
      </c>
      <c r="B2313" s="30" t="s">
        <v>2450</v>
      </c>
      <c r="C2313" s="30" t="s">
        <v>1227</v>
      </c>
      <c r="D2313" s="53">
        <v>45764</v>
      </c>
      <c r="F2313" s="7" t="s">
        <v>422</v>
      </c>
      <c r="G2313" s="1" t="s">
        <v>58</v>
      </c>
      <c r="H2313" s="1" t="s">
        <v>1268</v>
      </c>
      <c r="I2313" s="351" t="s">
        <v>80</v>
      </c>
      <c r="J2313" s="162">
        <v>1</v>
      </c>
      <c r="K2313" s="1" t="s">
        <v>39</v>
      </c>
      <c r="L2313" s="1" t="s">
        <v>1455</v>
      </c>
      <c r="M2313" s="1" t="s">
        <v>595</v>
      </c>
      <c r="N2313" s="1" t="s">
        <v>604</v>
      </c>
      <c r="O2313" s="1" t="s">
        <v>604</v>
      </c>
      <c r="P2313" s="1" t="s">
        <v>69</v>
      </c>
      <c r="Q2313" s="1" t="s">
        <v>1288</v>
      </c>
      <c r="R2313" s="24" t="s">
        <v>1456</v>
      </c>
      <c r="S2313" s="45">
        <v>211926</v>
      </c>
      <c r="T2313" s="45">
        <v>211926</v>
      </c>
      <c r="V2313" s="165" t="str">
        <f>IFERROR(IF(U2313-T2313 &lt;= 0, "", U2313-T2313), "")</f>
        <v/>
      </c>
      <c r="W2313" s="162" t="s">
        <v>333</v>
      </c>
      <c r="X2313" s="1" t="s">
        <v>58</v>
      </c>
      <c r="Y2313" s="258" t="s">
        <v>151</v>
      </c>
      <c r="Z2313" s="169">
        <v>0</v>
      </c>
      <c r="AA2313" s="169">
        <f>Tabela13[[#This Row],[VALOR/UN]]*Tabela13[[#This Row],[QUAN]]</f>
        <v>0</v>
      </c>
      <c r="AB2313" s="251" t="str">
        <f>IFERROR(Tabela13[[#This Row],[TOTAL]]/Tabela13[[#This Row],[Km Rodado]],"")</f>
        <v/>
      </c>
    </row>
    <row r="2314" spans="1:28" hidden="1">
      <c r="A2314" s="30" t="s">
        <v>2451</v>
      </c>
      <c r="B2314" s="30" t="s">
        <v>2018</v>
      </c>
      <c r="C2314" s="30" t="s">
        <v>1227</v>
      </c>
      <c r="D2314" s="53">
        <v>45769</v>
      </c>
      <c r="F2314" s="7" t="s">
        <v>422</v>
      </c>
      <c r="G2314" s="1" t="s">
        <v>58</v>
      </c>
      <c r="H2314" s="1" t="s">
        <v>1268</v>
      </c>
      <c r="I2314" s="351" t="s">
        <v>80</v>
      </c>
      <c r="J2314" s="162">
        <v>1</v>
      </c>
      <c r="K2314" s="1">
        <v>16</v>
      </c>
      <c r="L2314" s="1" t="s">
        <v>22</v>
      </c>
      <c r="M2314" s="1" t="s">
        <v>60</v>
      </c>
      <c r="N2314" s="1" t="s">
        <v>170</v>
      </c>
      <c r="O2314" s="238" t="s">
        <v>1401</v>
      </c>
      <c r="P2314" s="1" t="s">
        <v>69</v>
      </c>
      <c r="Q2314" s="1" t="s">
        <v>1008</v>
      </c>
      <c r="R2314" s="24" t="s">
        <v>400</v>
      </c>
      <c r="S2314" s="45">
        <v>92611</v>
      </c>
      <c r="T2314" s="256">
        <v>92611</v>
      </c>
      <c r="V2314" s="165" t="str">
        <f>IFERROR(IF(U2314-T2314 &lt;= 0, "", U2314-T2314), "")</f>
        <v/>
      </c>
      <c r="W2314" s="162" t="s">
        <v>333</v>
      </c>
      <c r="X2314" s="1" t="s">
        <v>168</v>
      </c>
      <c r="Y2314" s="276" t="s">
        <v>2436</v>
      </c>
      <c r="Z2314" s="128">
        <v>449.22</v>
      </c>
      <c r="AA2314" s="169">
        <f>Tabela13[[#This Row],[VALOR/UN]]*Tabela13[[#This Row],[QUAN]]</f>
        <v>449.22</v>
      </c>
      <c r="AB2314" s="251" t="str">
        <f>IFERROR(Tabela13[[#This Row],[TOTAL]]/Tabela13[[#This Row],[Km Rodado]],"")</f>
        <v/>
      </c>
    </row>
    <row r="2315" spans="1:28" hidden="1">
      <c r="A2315" s="30">
        <v>2898</v>
      </c>
      <c r="B2315" s="30" t="s">
        <v>2018</v>
      </c>
      <c r="C2315" s="30" t="s">
        <v>1227</v>
      </c>
      <c r="D2315" s="53">
        <v>45769</v>
      </c>
      <c r="F2315" s="7" t="s">
        <v>422</v>
      </c>
      <c r="G2315" s="1" t="s">
        <v>58</v>
      </c>
      <c r="H2315" s="1" t="s">
        <v>1268</v>
      </c>
      <c r="I2315" s="351" t="s">
        <v>80</v>
      </c>
      <c r="J2315" s="162">
        <v>1</v>
      </c>
      <c r="K2315" s="1">
        <v>16</v>
      </c>
      <c r="L2315" s="1" t="s">
        <v>22</v>
      </c>
      <c r="M2315" s="1" t="s">
        <v>60</v>
      </c>
      <c r="N2315" s="1" t="s">
        <v>170</v>
      </c>
      <c r="O2315" s="238" t="s">
        <v>1401</v>
      </c>
      <c r="P2315" s="1" t="s">
        <v>69</v>
      </c>
      <c r="Q2315" s="1" t="s">
        <v>1008</v>
      </c>
      <c r="R2315" s="24" t="s">
        <v>400</v>
      </c>
      <c r="S2315" s="45">
        <v>92611</v>
      </c>
      <c r="T2315" s="256">
        <v>92611</v>
      </c>
      <c r="V2315" s="165" t="str">
        <f>IFERROR(IF(U2315-T2315 &lt;= 0, "", U2315-T2315), "")</f>
        <v/>
      </c>
      <c r="W2315" s="162" t="s">
        <v>333</v>
      </c>
      <c r="X2315" s="1" t="s">
        <v>168</v>
      </c>
      <c r="Y2315" s="276" t="s">
        <v>2436</v>
      </c>
      <c r="Z2315" s="128">
        <v>449.22</v>
      </c>
      <c r="AA2315" s="169">
        <f>Tabela13[[#This Row],[VALOR/UN]]*Tabela13[[#This Row],[QUAN]]</f>
        <v>449.22</v>
      </c>
      <c r="AB2315" s="251" t="str">
        <f>IFERROR(Tabela13[[#This Row],[TOTAL]]/Tabela13[[#This Row],[Km Rodado]],"")</f>
        <v/>
      </c>
    </row>
    <row r="2316" spans="1:28" hidden="1">
      <c r="A2316" s="30" t="s">
        <v>2452</v>
      </c>
      <c r="B2316" s="30" t="s">
        <v>2220</v>
      </c>
      <c r="C2316" s="30" t="s">
        <v>1227</v>
      </c>
      <c r="D2316" s="53">
        <v>45769</v>
      </c>
      <c r="F2316" s="7" t="s">
        <v>422</v>
      </c>
      <c r="G2316" s="1" t="s">
        <v>58</v>
      </c>
      <c r="H2316" s="1" t="s">
        <v>1268</v>
      </c>
      <c r="I2316" s="351" t="s">
        <v>96</v>
      </c>
      <c r="J2316" s="162">
        <v>1</v>
      </c>
      <c r="K2316" s="1">
        <v>16</v>
      </c>
      <c r="L2316" s="1" t="s">
        <v>22</v>
      </c>
      <c r="M2316" s="1" t="s">
        <v>60</v>
      </c>
      <c r="N2316" s="1" t="s">
        <v>170</v>
      </c>
      <c r="O2316" s="238" t="s">
        <v>1401</v>
      </c>
      <c r="P2316" s="1" t="s">
        <v>69</v>
      </c>
      <c r="Q2316" s="1" t="s">
        <v>1008</v>
      </c>
      <c r="R2316" s="24" t="s">
        <v>1501</v>
      </c>
      <c r="S2316" s="45">
        <v>114000</v>
      </c>
      <c r="V2316" s="165" t="str">
        <f>IFERROR(IF(U2316-T2316 &lt;= 0, "", U2316-T2316), "")</f>
        <v/>
      </c>
      <c r="W2316" s="162" t="s">
        <v>333</v>
      </c>
      <c r="X2316" s="1" t="s">
        <v>168</v>
      </c>
      <c r="Y2316" s="276" t="s">
        <v>2436</v>
      </c>
      <c r="Z2316" s="128">
        <v>449.22</v>
      </c>
      <c r="AA2316" s="169">
        <f>Tabela13[[#This Row],[VALOR/UN]]*Tabela13[[#This Row],[QUAN]]</f>
        <v>449.22</v>
      </c>
      <c r="AB2316" s="251" t="str">
        <f>IFERROR(Tabela13[[#This Row],[TOTAL]]/Tabela13[[#This Row],[Km Rodado]],"")</f>
        <v/>
      </c>
    </row>
    <row r="2317" spans="1:28" hidden="1">
      <c r="A2317" s="30" t="s">
        <v>2453</v>
      </c>
      <c r="B2317" s="30" t="s">
        <v>2220</v>
      </c>
      <c r="C2317" s="30" t="s">
        <v>1227</v>
      </c>
      <c r="D2317" s="53">
        <v>45769</v>
      </c>
      <c r="F2317" s="7" t="s">
        <v>422</v>
      </c>
      <c r="G2317" s="1" t="s">
        <v>58</v>
      </c>
      <c r="H2317" s="1" t="s">
        <v>1268</v>
      </c>
      <c r="I2317" s="351" t="s">
        <v>96</v>
      </c>
      <c r="J2317" s="162">
        <v>1</v>
      </c>
      <c r="K2317" s="1">
        <v>16</v>
      </c>
      <c r="L2317" s="1" t="s">
        <v>22</v>
      </c>
      <c r="M2317" s="1" t="s">
        <v>60</v>
      </c>
      <c r="N2317" s="1" t="s">
        <v>170</v>
      </c>
      <c r="O2317" s="238" t="s">
        <v>1401</v>
      </c>
      <c r="P2317" s="1" t="s">
        <v>69</v>
      </c>
      <c r="Q2317" s="1" t="s">
        <v>1008</v>
      </c>
      <c r="R2317" s="24" t="s">
        <v>1501</v>
      </c>
      <c r="S2317" s="45">
        <v>114000</v>
      </c>
      <c r="V2317" s="165" t="str">
        <f>IFERROR(IF(U2317-T2317 &lt;= 0, "", U2317-T2317), "")</f>
        <v/>
      </c>
      <c r="W2317" s="162" t="s">
        <v>333</v>
      </c>
      <c r="X2317" s="1" t="s">
        <v>168</v>
      </c>
      <c r="Y2317" s="276" t="s">
        <v>2436</v>
      </c>
      <c r="Z2317" s="128">
        <v>449.22</v>
      </c>
      <c r="AA2317" s="169">
        <f>Tabela13[[#This Row],[VALOR/UN]]*Tabela13[[#This Row],[QUAN]]</f>
        <v>449.22</v>
      </c>
      <c r="AB2317" s="251" t="str">
        <f>IFERROR(Tabela13[[#This Row],[TOTAL]]/Tabela13[[#This Row],[Km Rodado]],"")</f>
        <v/>
      </c>
    </row>
    <row r="2318" spans="1:28" hidden="1">
      <c r="A2318" s="30" t="s">
        <v>2454</v>
      </c>
      <c r="B2318" s="30" t="s">
        <v>1313</v>
      </c>
      <c r="C2318" s="30" t="s">
        <v>1227</v>
      </c>
      <c r="D2318" s="53">
        <v>45769</v>
      </c>
      <c r="F2318" s="7" t="s">
        <v>422</v>
      </c>
      <c r="G2318" s="1" t="s">
        <v>58</v>
      </c>
      <c r="H2318" s="1" t="s">
        <v>1268</v>
      </c>
      <c r="I2318" s="351" t="s">
        <v>96</v>
      </c>
      <c r="J2318" s="282">
        <v>1</v>
      </c>
      <c r="K2318" s="1">
        <v>16</v>
      </c>
      <c r="L2318" s="1" t="s">
        <v>24</v>
      </c>
      <c r="M2318" s="1" t="s">
        <v>60</v>
      </c>
      <c r="N2318" s="1" t="s">
        <v>170</v>
      </c>
      <c r="O2318" s="238" t="s">
        <v>1401</v>
      </c>
      <c r="P2318" s="1" t="s">
        <v>69</v>
      </c>
      <c r="Q2318" s="1" t="s">
        <v>1008</v>
      </c>
      <c r="R2318" s="24" t="s">
        <v>1501</v>
      </c>
      <c r="S2318" s="45">
        <v>114000</v>
      </c>
      <c r="V2318" s="165" t="str">
        <f>IFERROR(IF(U2318-T2318 &lt;= 0, "", U2318-T2318), "")</f>
        <v/>
      </c>
      <c r="W2318" s="162" t="s">
        <v>333</v>
      </c>
      <c r="X2318" s="1" t="s">
        <v>168</v>
      </c>
      <c r="Y2318" s="276" t="s">
        <v>2436</v>
      </c>
      <c r="Z2318" s="128">
        <v>449.22</v>
      </c>
      <c r="AA2318" s="169">
        <f>Tabela13[[#This Row],[VALOR/UN]]*Tabela13[[#This Row],[QUAN]]</f>
        <v>449.22</v>
      </c>
      <c r="AB2318" s="251" t="str">
        <f>IFERROR(Tabela13[[#This Row],[TOTAL]]/Tabela13[[#This Row],[Km Rodado]],"")</f>
        <v/>
      </c>
    </row>
    <row r="2319" spans="1:28" hidden="1">
      <c r="A2319" s="30" t="s">
        <v>2455</v>
      </c>
      <c r="B2319" s="30" t="s">
        <v>2242</v>
      </c>
      <c r="C2319" s="30" t="s">
        <v>1227</v>
      </c>
      <c r="D2319" s="53">
        <v>45769</v>
      </c>
      <c r="F2319" s="7" t="s">
        <v>422</v>
      </c>
      <c r="G2319" s="1" t="s">
        <v>58</v>
      </c>
      <c r="H2319" s="1" t="s">
        <v>1268</v>
      </c>
      <c r="I2319" s="351" t="s">
        <v>96</v>
      </c>
      <c r="J2319" s="162">
        <v>1</v>
      </c>
      <c r="K2319" s="1">
        <v>16</v>
      </c>
      <c r="L2319" s="1" t="s">
        <v>24</v>
      </c>
      <c r="M2319" s="1" t="s">
        <v>60</v>
      </c>
      <c r="N2319" s="1" t="s">
        <v>170</v>
      </c>
      <c r="O2319" s="238" t="s">
        <v>1401</v>
      </c>
      <c r="P2319" s="1" t="s">
        <v>69</v>
      </c>
      <c r="Q2319" s="1" t="s">
        <v>1008</v>
      </c>
      <c r="R2319" s="24" t="s">
        <v>1501</v>
      </c>
      <c r="S2319" s="45">
        <v>114000</v>
      </c>
      <c r="V2319" s="165" t="str">
        <f>IFERROR(IF(U2319-T2319 &lt;= 0, "", U2319-T2319), "")</f>
        <v/>
      </c>
      <c r="W2319" s="162" t="s">
        <v>333</v>
      </c>
      <c r="X2319" s="1" t="s">
        <v>168</v>
      </c>
      <c r="Y2319" s="276" t="s">
        <v>2436</v>
      </c>
      <c r="Z2319" s="128">
        <v>449.22</v>
      </c>
      <c r="AA2319" s="169">
        <f>Tabela13[[#This Row],[VALOR/UN]]*Tabela13[[#This Row],[QUAN]]</f>
        <v>449.22</v>
      </c>
      <c r="AB2319" s="251" t="str">
        <f>IFERROR(Tabela13[[#This Row],[TOTAL]]/Tabela13[[#This Row],[Km Rodado]],"")</f>
        <v/>
      </c>
    </row>
    <row r="2320" spans="1:28" hidden="1">
      <c r="A2320" s="30">
        <v>2883</v>
      </c>
      <c r="B2320" s="30" t="s">
        <v>2018</v>
      </c>
      <c r="C2320" s="30" t="s">
        <v>1227</v>
      </c>
      <c r="D2320" s="53">
        <v>45769</v>
      </c>
      <c r="F2320" s="7" t="s">
        <v>422</v>
      </c>
      <c r="G2320" s="1" t="s">
        <v>58</v>
      </c>
      <c r="H2320" s="1" t="s">
        <v>1268</v>
      </c>
      <c r="I2320" s="351" t="s">
        <v>80</v>
      </c>
      <c r="J2320" s="162">
        <v>1</v>
      </c>
      <c r="K2320" s="1">
        <v>16</v>
      </c>
      <c r="L2320" s="1" t="s">
        <v>22</v>
      </c>
      <c r="M2320" s="1" t="s">
        <v>60</v>
      </c>
      <c r="N2320" s="1" t="s">
        <v>170</v>
      </c>
      <c r="O2320" s="238" t="s">
        <v>1401</v>
      </c>
      <c r="P2320" s="1" t="s">
        <v>69</v>
      </c>
      <c r="Q2320" s="1" t="s">
        <v>1008</v>
      </c>
      <c r="R2320" s="24" t="s">
        <v>827</v>
      </c>
      <c r="S2320" s="45">
        <v>199402</v>
      </c>
      <c r="V2320" s="165" t="str">
        <f>IFERROR(IF(U2320-T2320 &lt;= 0, "", U2320-T2320), "")</f>
        <v/>
      </c>
      <c r="W2320" s="162" t="s">
        <v>333</v>
      </c>
      <c r="X2320" s="1" t="s">
        <v>168</v>
      </c>
      <c r="Y2320" s="276" t="s">
        <v>2436</v>
      </c>
      <c r="Z2320" s="128">
        <v>449.22</v>
      </c>
      <c r="AA2320" s="169">
        <f>Tabela13[[#This Row],[VALOR/UN]]*Tabela13[[#This Row],[QUAN]]</f>
        <v>449.22</v>
      </c>
      <c r="AB2320" s="251" t="str">
        <f>IFERROR(Tabela13[[#This Row],[TOTAL]]/Tabela13[[#This Row],[Km Rodado]],"")</f>
        <v/>
      </c>
    </row>
    <row r="2321" spans="1:28" hidden="1">
      <c r="A2321" s="30">
        <v>2889</v>
      </c>
      <c r="B2321" s="30" t="s">
        <v>2018</v>
      </c>
      <c r="C2321" s="30" t="s">
        <v>1227</v>
      </c>
      <c r="D2321" s="53">
        <v>45769</v>
      </c>
      <c r="F2321" s="7" t="s">
        <v>422</v>
      </c>
      <c r="G2321" s="1" t="s">
        <v>58</v>
      </c>
      <c r="H2321" s="1" t="s">
        <v>1268</v>
      </c>
      <c r="I2321" s="351" t="s">
        <v>80</v>
      </c>
      <c r="J2321" s="162">
        <v>1</v>
      </c>
      <c r="K2321" s="1">
        <v>16</v>
      </c>
      <c r="L2321" s="1" t="s">
        <v>22</v>
      </c>
      <c r="M2321" s="1" t="s">
        <v>60</v>
      </c>
      <c r="N2321" s="1" t="s">
        <v>170</v>
      </c>
      <c r="O2321" s="238" t="s">
        <v>1401</v>
      </c>
      <c r="P2321" s="1" t="s">
        <v>69</v>
      </c>
      <c r="Q2321" s="1" t="s">
        <v>1008</v>
      </c>
      <c r="R2321" s="24" t="s">
        <v>827</v>
      </c>
      <c r="S2321" s="45">
        <v>199402</v>
      </c>
      <c r="V2321" s="165" t="str">
        <f>IFERROR(IF(U2321-T2321 &lt;= 0, "", U2321-T2321), "")</f>
        <v/>
      </c>
      <c r="W2321" s="162" t="s">
        <v>333</v>
      </c>
      <c r="X2321" s="1" t="s">
        <v>168</v>
      </c>
      <c r="Y2321" s="276" t="s">
        <v>2436</v>
      </c>
      <c r="Z2321" s="128">
        <v>449.22</v>
      </c>
      <c r="AA2321" s="169">
        <f>Tabela13[[#This Row],[VALOR/UN]]*Tabela13[[#This Row],[QUAN]]</f>
        <v>449.22</v>
      </c>
      <c r="AB2321" s="251" t="str">
        <f>IFERROR(Tabela13[[#This Row],[TOTAL]]/Tabela13[[#This Row],[Km Rodado]],"")</f>
        <v/>
      </c>
    </row>
    <row r="2322" spans="1:28" hidden="1">
      <c r="A2322" s="30">
        <v>2896</v>
      </c>
      <c r="B2322" s="30" t="s">
        <v>2018</v>
      </c>
      <c r="C2322" s="30" t="s">
        <v>1227</v>
      </c>
      <c r="D2322" s="53">
        <v>45769</v>
      </c>
      <c r="F2322" s="7" t="s">
        <v>422</v>
      </c>
      <c r="G2322" s="1" t="s">
        <v>58</v>
      </c>
      <c r="H2322" s="1" t="s">
        <v>1268</v>
      </c>
      <c r="I2322" s="351" t="s">
        <v>80</v>
      </c>
      <c r="J2322" s="162">
        <v>1</v>
      </c>
      <c r="K2322" s="1">
        <v>16</v>
      </c>
      <c r="L2322" s="1" t="s">
        <v>22</v>
      </c>
      <c r="M2322" s="1" t="s">
        <v>60</v>
      </c>
      <c r="N2322" s="1" t="s">
        <v>170</v>
      </c>
      <c r="O2322" s="238" t="s">
        <v>1401</v>
      </c>
      <c r="P2322" s="1" t="s">
        <v>69</v>
      </c>
      <c r="Q2322" s="1" t="s">
        <v>1008</v>
      </c>
      <c r="R2322" s="24" t="s">
        <v>827</v>
      </c>
      <c r="S2322" s="45">
        <v>199402</v>
      </c>
      <c r="V2322" s="165" t="str">
        <f>IFERROR(IF(U2322-T2322 &lt;= 0, "", U2322-T2322), "")</f>
        <v/>
      </c>
      <c r="W2322" s="162" t="s">
        <v>333</v>
      </c>
      <c r="X2322" s="1" t="s">
        <v>168</v>
      </c>
      <c r="Y2322" s="276" t="s">
        <v>2436</v>
      </c>
      <c r="Z2322" s="128">
        <v>449.22</v>
      </c>
      <c r="AA2322" s="169">
        <f>Tabela13[[#This Row],[VALOR/UN]]*Tabela13[[#This Row],[QUAN]]</f>
        <v>449.22</v>
      </c>
      <c r="AB2322" s="251" t="str">
        <f>IFERROR(Tabela13[[#This Row],[TOTAL]]/Tabela13[[#This Row],[Km Rodado]],"")</f>
        <v/>
      </c>
    </row>
    <row r="2323" spans="1:28" hidden="1">
      <c r="A2323" s="30">
        <v>2905</v>
      </c>
      <c r="B2323" s="30" t="s">
        <v>2018</v>
      </c>
      <c r="C2323" s="30" t="s">
        <v>1227</v>
      </c>
      <c r="D2323" s="53">
        <v>45769</v>
      </c>
      <c r="F2323" s="7" t="s">
        <v>422</v>
      </c>
      <c r="G2323" s="1" t="s">
        <v>58</v>
      </c>
      <c r="H2323" s="1" t="s">
        <v>1268</v>
      </c>
      <c r="I2323" s="351" t="s">
        <v>80</v>
      </c>
      <c r="J2323" s="162">
        <v>1</v>
      </c>
      <c r="K2323" s="1">
        <v>16</v>
      </c>
      <c r="L2323" s="1" t="s">
        <v>22</v>
      </c>
      <c r="M2323" s="1" t="s">
        <v>60</v>
      </c>
      <c r="N2323" s="1" t="s">
        <v>170</v>
      </c>
      <c r="O2323" s="238" t="s">
        <v>1401</v>
      </c>
      <c r="P2323" s="1" t="s">
        <v>69</v>
      </c>
      <c r="Q2323" s="1" t="s">
        <v>1008</v>
      </c>
      <c r="R2323" s="24" t="s">
        <v>827</v>
      </c>
      <c r="S2323" s="45">
        <v>199402</v>
      </c>
      <c r="V2323" s="165" t="str">
        <f>IFERROR(IF(U2323-T2323 &lt;= 0, "", U2323-T2323), "")</f>
        <v/>
      </c>
      <c r="W2323" s="162" t="s">
        <v>333</v>
      </c>
      <c r="X2323" s="1" t="s">
        <v>168</v>
      </c>
      <c r="Y2323" s="276" t="s">
        <v>2436</v>
      </c>
      <c r="Z2323" s="128">
        <v>449.22</v>
      </c>
      <c r="AA2323" s="169">
        <f>Tabela13[[#This Row],[VALOR/UN]]*Tabela13[[#This Row],[QUAN]]</f>
        <v>449.22</v>
      </c>
      <c r="AB2323" s="251" t="str">
        <f>IFERROR(Tabela13[[#This Row],[TOTAL]]/Tabela13[[#This Row],[Km Rodado]],"")</f>
        <v/>
      </c>
    </row>
    <row r="2324" spans="1:28" hidden="1">
      <c r="A2324" s="30" t="s">
        <v>2456</v>
      </c>
      <c r="B2324" s="30" t="s">
        <v>2280</v>
      </c>
      <c r="C2324" s="30" t="s">
        <v>1227</v>
      </c>
      <c r="D2324" s="53">
        <v>45769</v>
      </c>
      <c r="F2324" s="7" t="s">
        <v>422</v>
      </c>
      <c r="G2324" s="1" t="s">
        <v>58</v>
      </c>
      <c r="H2324" s="1" t="s">
        <v>1268</v>
      </c>
      <c r="I2324" s="351" t="s">
        <v>80</v>
      </c>
      <c r="J2324" s="162">
        <v>1</v>
      </c>
      <c r="K2324" s="1" t="s">
        <v>39</v>
      </c>
      <c r="L2324" s="1" t="s">
        <v>656</v>
      </c>
      <c r="M2324" s="1" t="s">
        <v>595</v>
      </c>
      <c r="N2324" s="1" t="s">
        <v>684</v>
      </c>
      <c r="O2324" s="1" t="s">
        <v>684</v>
      </c>
      <c r="P2324" s="1" t="s">
        <v>69</v>
      </c>
      <c r="Q2324" s="1" t="s">
        <v>1241</v>
      </c>
      <c r="R2324" s="24" t="s">
        <v>1800</v>
      </c>
      <c r="S2324" s="45">
        <v>328464</v>
      </c>
      <c r="V2324" s="165" t="str">
        <f>IFERROR(IF(U2324-T2324 &lt;= 0, "", U2324-T2324), "")</f>
        <v/>
      </c>
      <c r="W2324" s="162" t="s">
        <v>333</v>
      </c>
      <c r="X2324" s="1" t="s">
        <v>2279</v>
      </c>
      <c r="Y2324" s="1">
        <v>9668</v>
      </c>
      <c r="Z2324" s="169">
        <v>180</v>
      </c>
      <c r="AA2324" s="169">
        <f>Tabela13[[#This Row],[VALOR/UN]]*Tabela13[[#This Row],[QUAN]]</f>
        <v>180</v>
      </c>
      <c r="AB2324" s="251" t="str">
        <f>IFERROR(Tabela13[[#This Row],[TOTAL]]/Tabela13[[#This Row],[Km Rodado]],"")</f>
        <v/>
      </c>
    </row>
    <row r="2325" spans="1:28" hidden="1">
      <c r="A2325" s="30" t="s">
        <v>2457</v>
      </c>
      <c r="B2325" s="30" t="s">
        <v>2002</v>
      </c>
      <c r="C2325" s="30" t="s">
        <v>1227</v>
      </c>
      <c r="D2325" s="53">
        <v>45769</v>
      </c>
      <c r="F2325" s="7" t="s">
        <v>422</v>
      </c>
      <c r="G2325" s="1" t="s">
        <v>58</v>
      </c>
      <c r="H2325" s="1" t="s">
        <v>1268</v>
      </c>
      <c r="I2325" s="351" t="s">
        <v>96</v>
      </c>
      <c r="J2325" s="162">
        <v>1</v>
      </c>
      <c r="K2325" s="1">
        <v>15</v>
      </c>
      <c r="L2325" s="1" t="s">
        <v>24</v>
      </c>
      <c r="M2325" s="1" t="s">
        <v>75</v>
      </c>
      <c r="N2325" s="1" t="s">
        <v>2310</v>
      </c>
      <c r="O2325" s="1" t="s">
        <v>2311</v>
      </c>
      <c r="P2325" s="1" t="s">
        <v>69</v>
      </c>
      <c r="Q2325" s="1" t="s">
        <v>77</v>
      </c>
      <c r="R2325" s="24" t="s">
        <v>547</v>
      </c>
      <c r="S2325" s="45">
        <v>145206</v>
      </c>
      <c r="V2325" s="165" t="str">
        <f>IFERROR(IF(U2325-T2325 &lt;= 0, "", U2325-T2325), "")</f>
        <v/>
      </c>
      <c r="W2325" s="162" t="s">
        <v>333</v>
      </c>
      <c r="X2325" s="1" t="s">
        <v>168</v>
      </c>
      <c r="Y2325" s="276" t="s">
        <v>2458</v>
      </c>
      <c r="Z2325" s="169">
        <v>290.04000000000002</v>
      </c>
      <c r="AA2325" s="169">
        <f>Tabela13[[#This Row],[VALOR/UN]]*Tabela13[[#This Row],[QUAN]]</f>
        <v>290.04000000000002</v>
      </c>
      <c r="AB2325" s="251" t="str">
        <f>IFERROR(Tabela13[[#This Row],[TOTAL]]/Tabela13[[#This Row],[Km Rodado]],"")</f>
        <v/>
      </c>
    </row>
    <row r="2326" spans="1:28" hidden="1">
      <c r="A2326" s="30">
        <v>2929</v>
      </c>
      <c r="B2326" s="30" t="s">
        <v>1935</v>
      </c>
      <c r="C2326" s="30" t="s">
        <v>1227</v>
      </c>
      <c r="D2326" s="53">
        <v>45769</v>
      </c>
      <c r="F2326" s="7" t="s">
        <v>422</v>
      </c>
      <c r="G2326" s="1" t="s">
        <v>58</v>
      </c>
      <c r="H2326" s="1" t="s">
        <v>1268</v>
      </c>
      <c r="I2326" s="351" t="s">
        <v>96</v>
      </c>
      <c r="J2326" s="162">
        <v>1</v>
      </c>
      <c r="K2326" s="1">
        <v>15</v>
      </c>
      <c r="L2326" s="1" t="s">
        <v>24</v>
      </c>
      <c r="M2326" s="1" t="s">
        <v>75</v>
      </c>
      <c r="N2326" s="1" t="s">
        <v>2310</v>
      </c>
      <c r="O2326" s="1" t="s">
        <v>2311</v>
      </c>
      <c r="P2326" s="1" t="s">
        <v>69</v>
      </c>
      <c r="Q2326" s="1" t="s">
        <v>77</v>
      </c>
      <c r="R2326" s="24" t="s">
        <v>547</v>
      </c>
      <c r="S2326" s="45">
        <v>145206</v>
      </c>
      <c r="V2326" s="165" t="str">
        <f>IFERROR(IF(U2326-T2326 &lt;= 0, "", U2326-T2326), "")</f>
        <v/>
      </c>
      <c r="W2326" s="162" t="s">
        <v>333</v>
      </c>
      <c r="X2326" s="1" t="s">
        <v>168</v>
      </c>
      <c r="Y2326" s="276" t="s">
        <v>2458</v>
      </c>
      <c r="Z2326" s="169">
        <v>290.04000000000002</v>
      </c>
      <c r="AA2326" s="169">
        <f>Tabela13[[#This Row],[VALOR/UN]]*Tabela13[[#This Row],[QUAN]]</f>
        <v>290.04000000000002</v>
      </c>
      <c r="AB2326" s="251" t="str">
        <f>IFERROR(Tabela13[[#This Row],[TOTAL]]/Tabela13[[#This Row],[Km Rodado]],"")</f>
        <v/>
      </c>
    </row>
    <row r="2327" spans="1:28" hidden="1">
      <c r="A2327" s="30" t="s">
        <v>2459</v>
      </c>
      <c r="B2327" s="30" t="s">
        <v>2438</v>
      </c>
      <c r="C2327" s="30" t="s">
        <v>1227</v>
      </c>
      <c r="D2327" s="53">
        <v>45769</v>
      </c>
      <c r="F2327" s="7" t="s">
        <v>422</v>
      </c>
      <c r="G2327" s="1" t="s">
        <v>58</v>
      </c>
      <c r="H2327" s="1" t="s">
        <v>1268</v>
      </c>
      <c r="I2327" s="351" t="s">
        <v>96</v>
      </c>
      <c r="J2327" s="162">
        <v>1</v>
      </c>
      <c r="K2327" s="1">
        <v>15</v>
      </c>
      <c r="L2327" s="1" t="s">
        <v>22</v>
      </c>
      <c r="M2327" s="1" t="s">
        <v>75</v>
      </c>
      <c r="N2327" s="153" t="s">
        <v>2425</v>
      </c>
      <c r="O2327" s="1" t="s">
        <v>2426</v>
      </c>
      <c r="P2327" s="1" t="s">
        <v>69</v>
      </c>
      <c r="Q2327" s="1" t="s">
        <v>77</v>
      </c>
      <c r="R2327" s="24" t="s">
        <v>568</v>
      </c>
      <c r="S2327" s="45">
        <v>147868</v>
      </c>
      <c r="V2327" s="165" t="str">
        <f>IFERROR(IF(U2327-T2327 &lt;= 0, "", U2327-T2327), "")</f>
        <v/>
      </c>
      <c r="W2327" s="162" t="s">
        <v>333</v>
      </c>
      <c r="X2327" s="1" t="s">
        <v>2427</v>
      </c>
      <c r="Y2327" s="1">
        <v>139341</v>
      </c>
      <c r="Z2327" s="169">
        <v>271</v>
      </c>
      <c r="AA2327" s="169">
        <f>Tabela13[[#This Row],[VALOR/UN]]*Tabela13[[#This Row],[QUAN]]</f>
        <v>271</v>
      </c>
      <c r="AB2327" s="251" t="str">
        <f>IFERROR(Tabela13[[#This Row],[TOTAL]]/Tabela13[[#This Row],[Km Rodado]],"")</f>
        <v/>
      </c>
    </row>
    <row r="2328" spans="1:28" hidden="1">
      <c r="A2328" s="30" t="s">
        <v>2460</v>
      </c>
      <c r="B2328" s="30" t="s">
        <v>2170</v>
      </c>
      <c r="C2328" s="30" t="s">
        <v>1227</v>
      </c>
      <c r="D2328" s="53">
        <v>45769</v>
      </c>
      <c r="F2328" s="7" t="s">
        <v>422</v>
      </c>
      <c r="G2328" s="1" t="s">
        <v>58</v>
      </c>
      <c r="H2328" s="1" t="s">
        <v>1268</v>
      </c>
      <c r="I2328" s="351" t="s">
        <v>96</v>
      </c>
      <c r="J2328" s="162">
        <v>1</v>
      </c>
      <c r="K2328" s="1">
        <v>15</v>
      </c>
      <c r="L2328" s="1" t="s">
        <v>22</v>
      </c>
      <c r="M2328" s="1" t="s">
        <v>75</v>
      </c>
      <c r="N2328" s="153" t="s">
        <v>2425</v>
      </c>
      <c r="O2328" s="1" t="s">
        <v>2426</v>
      </c>
      <c r="P2328" s="1" t="s">
        <v>69</v>
      </c>
      <c r="Q2328" s="1" t="s">
        <v>77</v>
      </c>
      <c r="R2328" s="24" t="s">
        <v>568</v>
      </c>
      <c r="S2328" s="45">
        <v>147868</v>
      </c>
      <c r="V2328" s="165" t="str">
        <f>IFERROR(IF(U2328-T2328 &lt;= 0, "", U2328-T2328), "")</f>
        <v/>
      </c>
      <c r="W2328" s="162" t="s">
        <v>333</v>
      </c>
      <c r="X2328" s="1" t="s">
        <v>2427</v>
      </c>
      <c r="Y2328" s="1">
        <v>139341</v>
      </c>
      <c r="Z2328" s="169">
        <v>271</v>
      </c>
      <c r="AA2328" s="169">
        <f>Tabela13[[#This Row],[VALOR/UN]]*Tabela13[[#This Row],[QUAN]]</f>
        <v>271</v>
      </c>
      <c r="AB2328" s="251" t="str">
        <f>IFERROR(Tabela13[[#This Row],[TOTAL]]/Tabela13[[#This Row],[Km Rodado]],"")</f>
        <v/>
      </c>
    </row>
    <row r="2329" spans="1:28" hidden="1">
      <c r="A2329" s="30">
        <v>2930</v>
      </c>
      <c r="B2329" s="30" t="s">
        <v>1313</v>
      </c>
      <c r="C2329" s="30" t="s">
        <v>1227</v>
      </c>
      <c r="D2329" s="53">
        <v>45770</v>
      </c>
      <c r="F2329" s="7" t="s">
        <v>422</v>
      </c>
      <c r="G2329" s="1" t="s">
        <v>58</v>
      </c>
      <c r="H2329" s="1" t="s">
        <v>1268</v>
      </c>
      <c r="I2329" s="351" t="s">
        <v>83</v>
      </c>
      <c r="J2329" s="162">
        <v>1</v>
      </c>
      <c r="K2329" s="1">
        <v>14</v>
      </c>
      <c r="L2329" s="1" t="s">
        <v>24</v>
      </c>
      <c r="M2329" s="1" t="s">
        <v>84</v>
      </c>
      <c r="N2329" s="1" t="s">
        <v>153</v>
      </c>
      <c r="O2329" s="1" t="s">
        <v>154</v>
      </c>
      <c r="P2329" s="1" t="s">
        <v>69</v>
      </c>
      <c r="Q2329" s="1" t="s">
        <v>87</v>
      </c>
      <c r="R2329" s="24" t="s">
        <v>1183</v>
      </c>
      <c r="S2329" s="45">
        <v>98242</v>
      </c>
      <c r="V2329" s="165" t="str">
        <f>IFERROR(IF(U2329-T2329 &lt;= 0, "", U2329-T2329), "")</f>
        <v/>
      </c>
      <c r="W2329" s="162" t="s">
        <v>333</v>
      </c>
      <c r="X2329" s="1" t="s">
        <v>168</v>
      </c>
      <c r="Y2329" s="348">
        <v>20772</v>
      </c>
      <c r="Z2329" s="169">
        <v>248.03</v>
      </c>
      <c r="AA2329" s="169">
        <f>Tabela13[[#This Row],[VALOR/UN]]*Tabela13[[#This Row],[QUAN]]</f>
        <v>248.03</v>
      </c>
      <c r="AB2329" s="251" t="str">
        <f>IFERROR(Tabela13[[#This Row],[TOTAL]]/Tabela13[[#This Row],[Km Rodado]],"")</f>
        <v/>
      </c>
    </row>
    <row r="2330" spans="1:28" hidden="1">
      <c r="A2330" s="30">
        <v>2931</v>
      </c>
      <c r="B2330" s="30" t="s">
        <v>1313</v>
      </c>
      <c r="C2330" s="30" t="s">
        <v>1227</v>
      </c>
      <c r="D2330" s="53">
        <v>45770</v>
      </c>
      <c r="F2330" s="7" t="s">
        <v>422</v>
      </c>
      <c r="G2330" s="1" t="s">
        <v>58</v>
      </c>
      <c r="H2330" s="1" t="s">
        <v>1268</v>
      </c>
      <c r="I2330" s="351" t="s">
        <v>83</v>
      </c>
      <c r="J2330" s="162">
        <v>1</v>
      </c>
      <c r="K2330" s="1">
        <v>14</v>
      </c>
      <c r="L2330" s="1" t="s">
        <v>24</v>
      </c>
      <c r="M2330" s="1" t="s">
        <v>84</v>
      </c>
      <c r="N2330" s="1" t="s">
        <v>153</v>
      </c>
      <c r="O2330" s="1" t="s">
        <v>154</v>
      </c>
      <c r="P2330" s="1" t="s">
        <v>69</v>
      </c>
      <c r="Q2330" s="1" t="s">
        <v>87</v>
      </c>
      <c r="R2330" s="24" t="s">
        <v>1183</v>
      </c>
      <c r="S2330" s="45">
        <v>98242</v>
      </c>
      <c r="V2330" s="165" t="str">
        <f>IFERROR(IF(U2330-T2330 &lt;= 0, "", U2330-T2330), "")</f>
        <v/>
      </c>
      <c r="W2330" s="162" t="s">
        <v>333</v>
      </c>
      <c r="X2330" s="1" t="s">
        <v>168</v>
      </c>
      <c r="Y2330" s="348">
        <v>20772</v>
      </c>
      <c r="Z2330" s="169">
        <v>248.03</v>
      </c>
      <c r="AA2330" s="169">
        <f>Tabela13[[#This Row],[VALOR/UN]]*Tabela13[[#This Row],[QUAN]]</f>
        <v>248.03</v>
      </c>
      <c r="AB2330" s="251" t="str">
        <f>IFERROR(Tabela13[[#This Row],[TOTAL]]/Tabela13[[#This Row],[Km Rodado]],"")</f>
        <v/>
      </c>
    </row>
    <row r="2331" spans="1:28" hidden="1">
      <c r="A2331" s="30">
        <v>2922</v>
      </c>
      <c r="B2331" s="30" t="s">
        <v>2450</v>
      </c>
      <c r="C2331" s="30" t="s">
        <v>1227</v>
      </c>
      <c r="D2331" s="53">
        <v>45770</v>
      </c>
      <c r="F2331" s="7" t="s">
        <v>422</v>
      </c>
      <c r="G2331" s="1" t="s">
        <v>58</v>
      </c>
      <c r="H2331" s="1" t="s">
        <v>12</v>
      </c>
      <c r="I2331" s="351" t="s">
        <v>111</v>
      </c>
      <c r="J2331" s="162">
        <v>1</v>
      </c>
      <c r="K2331" s="1" t="s">
        <v>39</v>
      </c>
      <c r="L2331" s="1" t="s">
        <v>22</v>
      </c>
      <c r="M2331" s="1" t="s">
        <v>595</v>
      </c>
      <c r="N2331" s="1" t="s">
        <v>596</v>
      </c>
      <c r="O2331" s="1" t="s">
        <v>993</v>
      </c>
      <c r="P2331" s="1" t="s">
        <v>69</v>
      </c>
      <c r="Q2331" s="1" t="s">
        <v>1241</v>
      </c>
      <c r="R2331" s="24" t="s">
        <v>1832</v>
      </c>
      <c r="S2331" s="45">
        <v>135654</v>
      </c>
      <c r="V2331" s="165" t="str">
        <f>IFERROR(IF(U2331-T2331 &lt;= 0, "", U2331-T2331), "")</f>
        <v/>
      </c>
      <c r="W2331" s="162" t="s">
        <v>333</v>
      </c>
      <c r="X2331" s="1" t="s">
        <v>58</v>
      </c>
      <c r="Y2331" s="258" t="s">
        <v>151</v>
      </c>
      <c r="Z2331" s="169">
        <v>0</v>
      </c>
      <c r="AA2331" s="169">
        <f>Tabela13[[#This Row],[VALOR/UN]]*Tabela13[[#This Row],[QUAN]]</f>
        <v>0</v>
      </c>
      <c r="AB2331" s="251" t="str">
        <f>IFERROR(Tabela13[[#This Row],[TOTAL]]/Tabela13[[#This Row],[Km Rodado]],"")</f>
        <v/>
      </c>
    </row>
    <row r="2332" spans="1:28" hidden="1">
      <c r="A2332" s="30">
        <v>2920</v>
      </c>
      <c r="B2332" s="30" t="s">
        <v>2399</v>
      </c>
      <c r="C2332" s="30" t="s">
        <v>1227</v>
      </c>
      <c r="D2332" s="53">
        <v>45770</v>
      </c>
      <c r="F2332" s="7" t="s">
        <v>422</v>
      </c>
      <c r="G2332" s="1" t="s">
        <v>58</v>
      </c>
      <c r="H2332" s="1" t="s">
        <v>12</v>
      </c>
      <c r="I2332" s="351" t="s">
        <v>111</v>
      </c>
      <c r="J2332" s="162">
        <v>1</v>
      </c>
      <c r="K2332" s="1" t="s">
        <v>39</v>
      </c>
      <c r="L2332" s="1" t="s">
        <v>22</v>
      </c>
      <c r="M2332" s="1" t="s">
        <v>595</v>
      </c>
      <c r="N2332" s="1" t="s">
        <v>596</v>
      </c>
      <c r="O2332" s="1" t="s">
        <v>993</v>
      </c>
      <c r="P2332" s="1" t="s">
        <v>69</v>
      </c>
      <c r="Q2332" s="1" t="s">
        <v>1241</v>
      </c>
      <c r="R2332" s="24" t="s">
        <v>1832</v>
      </c>
      <c r="S2332" s="45">
        <v>135654</v>
      </c>
      <c r="V2332" s="165" t="str">
        <f>IFERROR(IF(U2332-T2332 &lt;= 0, "", U2332-T2332), "")</f>
        <v/>
      </c>
      <c r="W2332" s="162" t="s">
        <v>333</v>
      </c>
      <c r="X2332" s="1" t="s">
        <v>58</v>
      </c>
      <c r="Y2332" s="258" t="s">
        <v>151</v>
      </c>
      <c r="Z2332" s="169">
        <v>0</v>
      </c>
      <c r="AA2332" s="169">
        <f>Tabela13[[#This Row],[VALOR/UN]]*Tabela13[[#This Row],[QUAN]]</f>
        <v>0</v>
      </c>
      <c r="AB2332" s="251" t="str">
        <f>IFERROR(Tabela13[[#This Row],[TOTAL]]/Tabela13[[#This Row],[Km Rodado]],"")</f>
        <v/>
      </c>
    </row>
    <row r="2333" spans="1:28" hidden="1">
      <c r="A2333" s="30">
        <v>2891</v>
      </c>
      <c r="B2333" s="30" t="s">
        <v>2220</v>
      </c>
      <c r="C2333" s="30" t="s">
        <v>1227</v>
      </c>
      <c r="D2333" s="53">
        <v>45772</v>
      </c>
      <c r="F2333" s="7" t="s">
        <v>422</v>
      </c>
      <c r="G2333" s="1" t="s">
        <v>58</v>
      </c>
      <c r="H2333" s="1" t="s">
        <v>1268</v>
      </c>
      <c r="I2333" s="351" t="s">
        <v>96</v>
      </c>
      <c r="J2333" s="162">
        <v>1</v>
      </c>
      <c r="K2333" s="1">
        <v>16</v>
      </c>
      <c r="L2333" s="1" t="s">
        <v>22</v>
      </c>
      <c r="M2333" s="1" t="s">
        <v>60</v>
      </c>
      <c r="N2333" s="1" t="s">
        <v>170</v>
      </c>
      <c r="O2333" s="238" t="s">
        <v>1401</v>
      </c>
      <c r="P2333" s="1" t="s">
        <v>69</v>
      </c>
      <c r="Q2333" s="1" t="s">
        <v>1008</v>
      </c>
      <c r="R2333" s="24" t="s">
        <v>97</v>
      </c>
      <c r="S2333" s="45">
        <v>288097</v>
      </c>
      <c r="V2333" s="165" t="str">
        <f>IFERROR(IF(U2333-T2333 &lt;= 0, "", U2333-T2333), "")</f>
        <v/>
      </c>
      <c r="W2333" s="162" t="s">
        <v>333</v>
      </c>
      <c r="X2333" s="1" t="s">
        <v>168</v>
      </c>
      <c r="Y2333" s="276" t="s">
        <v>2436</v>
      </c>
      <c r="Z2333" s="128">
        <v>449.22</v>
      </c>
      <c r="AA2333" s="169">
        <f>Tabela13[[#This Row],[VALOR/UN]]*Tabela13[[#This Row],[QUAN]]</f>
        <v>449.22</v>
      </c>
      <c r="AB2333" s="251" t="str">
        <f>IFERROR(Tabela13[[#This Row],[TOTAL]]/Tabela13[[#This Row],[Km Rodado]],"")</f>
        <v/>
      </c>
    </row>
    <row r="2334" spans="1:28" hidden="1">
      <c r="A2334" s="30">
        <v>2894</v>
      </c>
      <c r="B2334" s="30" t="s">
        <v>2220</v>
      </c>
      <c r="C2334" s="30" t="s">
        <v>1227</v>
      </c>
      <c r="D2334" s="53">
        <v>45772</v>
      </c>
      <c r="F2334" s="7" t="s">
        <v>422</v>
      </c>
      <c r="G2334" s="1" t="s">
        <v>58</v>
      </c>
      <c r="H2334" s="1" t="s">
        <v>1268</v>
      </c>
      <c r="I2334" s="351" t="s">
        <v>96</v>
      </c>
      <c r="J2334" s="162">
        <v>1</v>
      </c>
      <c r="K2334" s="1">
        <v>16</v>
      </c>
      <c r="L2334" s="1" t="s">
        <v>22</v>
      </c>
      <c r="M2334" s="1" t="s">
        <v>60</v>
      </c>
      <c r="N2334" s="1" t="s">
        <v>170</v>
      </c>
      <c r="O2334" s="238" t="s">
        <v>1401</v>
      </c>
      <c r="P2334" s="1" t="s">
        <v>69</v>
      </c>
      <c r="Q2334" s="1" t="s">
        <v>1008</v>
      </c>
      <c r="R2334" s="24" t="s">
        <v>97</v>
      </c>
      <c r="S2334" s="45">
        <v>288097</v>
      </c>
      <c r="V2334" s="165" t="str">
        <f>IFERROR(IF(U2334-T2334 &lt;= 0, "", U2334-T2334), "")</f>
        <v/>
      </c>
      <c r="W2334" s="162" t="s">
        <v>333</v>
      </c>
      <c r="X2334" s="1" t="s">
        <v>168</v>
      </c>
      <c r="Y2334" s="276" t="s">
        <v>2436</v>
      </c>
      <c r="Z2334" s="128">
        <v>449.22</v>
      </c>
      <c r="AA2334" s="169">
        <f>Tabela13[[#This Row],[VALOR/UN]]*Tabela13[[#This Row],[QUAN]]</f>
        <v>449.22</v>
      </c>
      <c r="AB2334" s="251" t="str">
        <f>IFERROR(Tabela13[[#This Row],[TOTAL]]/Tabela13[[#This Row],[Km Rodado]],"")</f>
        <v/>
      </c>
    </row>
    <row r="2335" spans="1:28" hidden="1">
      <c r="A2335" s="30">
        <v>2903</v>
      </c>
      <c r="B2335" s="30" t="s">
        <v>2220</v>
      </c>
      <c r="C2335" s="30" t="s">
        <v>1227</v>
      </c>
      <c r="D2335" s="53">
        <v>45772</v>
      </c>
      <c r="F2335" s="7" t="s">
        <v>422</v>
      </c>
      <c r="G2335" s="1" t="s">
        <v>58</v>
      </c>
      <c r="H2335" s="1" t="s">
        <v>1268</v>
      </c>
      <c r="I2335" s="351" t="s">
        <v>96</v>
      </c>
      <c r="J2335" s="162">
        <v>1</v>
      </c>
      <c r="K2335" s="1">
        <v>16</v>
      </c>
      <c r="L2335" s="1" t="s">
        <v>24</v>
      </c>
      <c r="M2335" s="1" t="s">
        <v>60</v>
      </c>
      <c r="N2335" s="1" t="s">
        <v>170</v>
      </c>
      <c r="O2335" s="238" t="s">
        <v>1401</v>
      </c>
      <c r="P2335" s="1" t="s">
        <v>69</v>
      </c>
      <c r="Q2335" s="1" t="s">
        <v>1008</v>
      </c>
      <c r="R2335" s="24" t="s">
        <v>97</v>
      </c>
      <c r="S2335" s="45">
        <v>288097</v>
      </c>
      <c r="V2335" s="165" t="str">
        <f>IFERROR(IF(U2335-T2335 &lt;= 0, "", U2335-T2335), "")</f>
        <v/>
      </c>
      <c r="W2335" s="162" t="s">
        <v>333</v>
      </c>
      <c r="X2335" s="1" t="s">
        <v>168</v>
      </c>
      <c r="Y2335" s="276" t="s">
        <v>2436</v>
      </c>
      <c r="Z2335" s="128">
        <v>449.22</v>
      </c>
      <c r="AA2335" s="169">
        <f>Tabela13[[#This Row],[VALOR/UN]]*Tabela13[[#This Row],[QUAN]]</f>
        <v>449.22</v>
      </c>
      <c r="AB2335" s="251" t="str">
        <f>IFERROR(Tabela13[[#This Row],[TOTAL]]/Tabela13[[#This Row],[Km Rodado]],"")</f>
        <v/>
      </c>
    </row>
    <row r="2336" spans="1:28" hidden="1">
      <c r="A2336" s="30">
        <v>2904</v>
      </c>
      <c r="B2336" s="30" t="s">
        <v>2220</v>
      </c>
      <c r="C2336" s="30" t="s">
        <v>1227</v>
      </c>
      <c r="D2336" s="53">
        <v>45772</v>
      </c>
      <c r="F2336" s="7" t="s">
        <v>422</v>
      </c>
      <c r="G2336" s="1" t="s">
        <v>58</v>
      </c>
      <c r="H2336" s="1" t="s">
        <v>1268</v>
      </c>
      <c r="I2336" s="351" t="s">
        <v>96</v>
      </c>
      <c r="J2336" s="162">
        <v>1</v>
      </c>
      <c r="K2336" s="1">
        <v>16</v>
      </c>
      <c r="L2336" s="1" t="s">
        <v>24</v>
      </c>
      <c r="M2336" s="1" t="s">
        <v>60</v>
      </c>
      <c r="N2336" s="1" t="s">
        <v>170</v>
      </c>
      <c r="O2336" s="238" t="s">
        <v>1401</v>
      </c>
      <c r="P2336" s="1" t="s">
        <v>69</v>
      </c>
      <c r="Q2336" s="1" t="s">
        <v>1008</v>
      </c>
      <c r="R2336" s="24" t="s">
        <v>97</v>
      </c>
      <c r="S2336" s="45">
        <v>288097</v>
      </c>
      <c r="V2336" s="165" t="str">
        <f>IFERROR(IF(U2336-T2336 &lt;= 0, "", U2336-T2336), "")</f>
        <v/>
      </c>
      <c r="W2336" s="162" t="s">
        <v>333</v>
      </c>
      <c r="X2336" s="1" t="s">
        <v>168</v>
      </c>
      <c r="Y2336" s="276" t="s">
        <v>2436</v>
      </c>
      <c r="Z2336" s="128">
        <v>449.22</v>
      </c>
      <c r="AA2336" s="169">
        <f>Tabela13[[#This Row],[VALOR/UN]]*Tabela13[[#This Row],[QUAN]]</f>
        <v>449.22</v>
      </c>
      <c r="AB2336" s="251" t="str">
        <f>IFERROR(Tabela13[[#This Row],[TOTAL]]/Tabela13[[#This Row],[Km Rodado]],"")</f>
        <v/>
      </c>
    </row>
    <row r="2337" spans="1:28" hidden="1">
      <c r="A2337" s="30">
        <v>2888</v>
      </c>
      <c r="B2337" s="30" t="s">
        <v>2220</v>
      </c>
      <c r="C2337" s="30" t="s">
        <v>1227</v>
      </c>
      <c r="D2337" s="53">
        <v>45772</v>
      </c>
      <c r="F2337" s="7" t="s">
        <v>422</v>
      </c>
      <c r="G2337" s="1" t="s">
        <v>58</v>
      </c>
      <c r="H2337" s="1" t="s">
        <v>1268</v>
      </c>
      <c r="I2337" s="351" t="s">
        <v>83</v>
      </c>
      <c r="J2337" s="162">
        <v>1</v>
      </c>
      <c r="K2337" s="1">
        <v>16</v>
      </c>
      <c r="L2337" s="1" t="s">
        <v>22</v>
      </c>
      <c r="M2337" s="1" t="s">
        <v>60</v>
      </c>
      <c r="N2337" s="1" t="s">
        <v>170</v>
      </c>
      <c r="O2337" s="238" t="s">
        <v>1401</v>
      </c>
      <c r="P2337" s="1" t="s">
        <v>69</v>
      </c>
      <c r="Q2337" s="1" t="s">
        <v>1008</v>
      </c>
      <c r="R2337" s="24" t="s">
        <v>237</v>
      </c>
      <c r="S2337" s="45">
        <v>182842</v>
      </c>
      <c r="V2337" s="165" t="str">
        <f>IFERROR(IF(U2337-T2337 &lt;= 0, "", U2337-T2337), "")</f>
        <v/>
      </c>
      <c r="W2337" s="162" t="s">
        <v>333</v>
      </c>
      <c r="X2337" s="1" t="s">
        <v>168</v>
      </c>
      <c r="Y2337" s="276" t="s">
        <v>2436</v>
      </c>
      <c r="Z2337" s="128">
        <v>449.22</v>
      </c>
      <c r="AA2337" s="169">
        <f>Tabela13[[#This Row],[VALOR/UN]]*Tabela13[[#This Row],[QUAN]]</f>
        <v>449.22</v>
      </c>
      <c r="AB2337" s="251" t="str">
        <f>IFERROR(Tabela13[[#This Row],[TOTAL]]/Tabela13[[#This Row],[Km Rodado]],"")</f>
        <v/>
      </c>
    </row>
    <row r="2338" spans="1:28" hidden="1">
      <c r="A2338" s="30">
        <v>2889</v>
      </c>
      <c r="B2338" s="30" t="s">
        <v>2220</v>
      </c>
      <c r="C2338" s="30" t="s">
        <v>1227</v>
      </c>
      <c r="D2338" s="53">
        <v>45772</v>
      </c>
      <c r="F2338" s="7" t="s">
        <v>422</v>
      </c>
      <c r="G2338" s="1" t="s">
        <v>58</v>
      </c>
      <c r="H2338" s="1" t="s">
        <v>1268</v>
      </c>
      <c r="I2338" s="351" t="s">
        <v>83</v>
      </c>
      <c r="J2338" s="162">
        <v>1</v>
      </c>
      <c r="K2338" s="1">
        <v>16</v>
      </c>
      <c r="L2338" s="1" t="s">
        <v>22</v>
      </c>
      <c r="M2338" s="1" t="s">
        <v>60</v>
      </c>
      <c r="N2338" s="1" t="s">
        <v>170</v>
      </c>
      <c r="O2338" s="238" t="s">
        <v>1401</v>
      </c>
      <c r="P2338" s="1" t="s">
        <v>69</v>
      </c>
      <c r="Q2338" s="1" t="s">
        <v>1008</v>
      </c>
      <c r="R2338" s="24" t="s">
        <v>237</v>
      </c>
      <c r="S2338" s="45">
        <v>182842</v>
      </c>
      <c r="V2338" s="165" t="str">
        <f>IFERROR(IF(U2338-T2338 &lt;= 0, "", U2338-T2338), "")</f>
        <v/>
      </c>
      <c r="W2338" s="162" t="s">
        <v>333</v>
      </c>
      <c r="X2338" s="1" t="s">
        <v>168</v>
      </c>
      <c r="Y2338" s="276" t="s">
        <v>2436</v>
      </c>
      <c r="Z2338" s="128">
        <v>449.22</v>
      </c>
      <c r="AA2338" s="169">
        <f>Tabela13[[#This Row],[VALOR/UN]]*Tabela13[[#This Row],[QUAN]]</f>
        <v>449.22</v>
      </c>
      <c r="AB2338" s="251" t="str">
        <f>IFERROR(Tabela13[[#This Row],[TOTAL]]/Tabela13[[#This Row],[Km Rodado]],"")</f>
        <v/>
      </c>
    </row>
    <row r="2339" spans="1:28" hidden="1">
      <c r="A2339" s="30" t="s">
        <v>2461</v>
      </c>
      <c r="B2339" s="30" t="s">
        <v>2294</v>
      </c>
      <c r="C2339" s="30" t="s">
        <v>1227</v>
      </c>
      <c r="D2339" s="53">
        <v>45772</v>
      </c>
      <c r="F2339" s="7" t="s">
        <v>422</v>
      </c>
      <c r="G2339" s="1" t="s">
        <v>58</v>
      </c>
      <c r="H2339" s="1" t="s">
        <v>1268</v>
      </c>
      <c r="I2339" s="351" t="s">
        <v>83</v>
      </c>
      <c r="J2339" s="162">
        <v>1</v>
      </c>
      <c r="K2339" s="1">
        <v>15</v>
      </c>
      <c r="L2339" s="1" t="s">
        <v>22</v>
      </c>
      <c r="M2339" s="1" t="s">
        <v>75</v>
      </c>
      <c r="N2339" s="238" t="s">
        <v>2425</v>
      </c>
      <c r="O2339" s="1" t="s">
        <v>2426</v>
      </c>
      <c r="P2339" s="1" t="s">
        <v>69</v>
      </c>
      <c r="Q2339" s="1" t="s">
        <v>77</v>
      </c>
      <c r="R2339" s="24" t="s">
        <v>1269</v>
      </c>
      <c r="S2339" s="45">
        <v>105189</v>
      </c>
      <c r="V2339" s="165" t="str">
        <f>IFERROR(IF(U2339-T2339 &lt;= 0, "", U2339-T2339), "")</f>
        <v/>
      </c>
      <c r="W2339" s="162" t="s">
        <v>333</v>
      </c>
      <c r="X2339" s="1" t="s">
        <v>2427</v>
      </c>
      <c r="Y2339" s="1">
        <v>139341</v>
      </c>
      <c r="Z2339" s="169">
        <v>271</v>
      </c>
      <c r="AA2339" s="169">
        <f>Tabela13[[#This Row],[VALOR/UN]]*Tabela13[[#This Row],[QUAN]]</f>
        <v>271</v>
      </c>
      <c r="AB2339" s="251" t="str">
        <f>IFERROR(Tabela13[[#This Row],[TOTAL]]/Tabela13[[#This Row],[Km Rodado]],"")</f>
        <v/>
      </c>
    </row>
    <row r="2340" spans="1:28" hidden="1">
      <c r="A2340" s="30" t="s">
        <v>2462</v>
      </c>
      <c r="B2340" s="30" t="s">
        <v>2294</v>
      </c>
      <c r="C2340" s="30" t="s">
        <v>1227</v>
      </c>
      <c r="D2340" s="53">
        <v>45772</v>
      </c>
      <c r="F2340" s="7" t="s">
        <v>422</v>
      </c>
      <c r="G2340" s="1" t="s">
        <v>58</v>
      </c>
      <c r="H2340" s="1" t="s">
        <v>1268</v>
      </c>
      <c r="I2340" s="351" t="s">
        <v>83</v>
      </c>
      <c r="J2340" s="162">
        <v>1</v>
      </c>
      <c r="K2340" s="1">
        <v>15</v>
      </c>
      <c r="L2340" s="1" t="s">
        <v>22</v>
      </c>
      <c r="M2340" s="1" t="s">
        <v>75</v>
      </c>
      <c r="N2340" s="238" t="s">
        <v>2425</v>
      </c>
      <c r="O2340" s="1" t="s">
        <v>2426</v>
      </c>
      <c r="P2340" s="1" t="s">
        <v>69</v>
      </c>
      <c r="Q2340" s="1" t="s">
        <v>77</v>
      </c>
      <c r="R2340" s="24" t="s">
        <v>1269</v>
      </c>
      <c r="S2340" s="45">
        <v>105189</v>
      </c>
      <c r="V2340" s="165" t="str">
        <f>IFERROR(IF(U2340-T2340 &lt;= 0, "", U2340-T2340), "")</f>
        <v/>
      </c>
      <c r="W2340" s="162" t="s">
        <v>333</v>
      </c>
      <c r="X2340" s="1" t="s">
        <v>2427</v>
      </c>
      <c r="Y2340" s="1">
        <v>139341</v>
      </c>
      <c r="Z2340" s="169">
        <v>271</v>
      </c>
      <c r="AA2340" s="169">
        <f>Tabela13[[#This Row],[VALOR/UN]]*Tabela13[[#This Row],[QUAN]]</f>
        <v>271</v>
      </c>
      <c r="AB2340" s="251" t="str">
        <f>IFERROR(Tabela13[[#This Row],[TOTAL]]/Tabela13[[#This Row],[Km Rodado]],"")</f>
        <v/>
      </c>
    </row>
    <row r="2341" spans="1:28" hidden="1">
      <c r="A2341" s="30">
        <v>2866</v>
      </c>
      <c r="B2341" s="30" t="s">
        <v>2294</v>
      </c>
      <c r="C2341" s="30" t="s">
        <v>1227</v>
      </c>
      <c r="D2341" s="53">
        <v>45772</v>
      </c>
      <c r="F2341" s="7" t="s">
        <v>422</v>
      </c>
      <c r="G2341" s="1" t="s">
        <v>58</v>
      </c>
      <c r="H2341" s="1" t="s">
        <v>1268</v>
      </c>
      <c r="I2341" s="351" t="s">
        <v>107</v>
      </c>
      <c r="J2341" s="162">
        <v>1</v>
      </c>
      <c r="K2341" s="1">
        <v>15</v>
      </c>
      <c r="L2341" s="1" t="s">
        <v>22</v>
      </c>
      <c r="M2341" s="1" t="s">
        <v>75</v>
      </c>
      <c r="N2341" s="238" t="s">
        <v>2425</v>
      </c>
      <c r="O2341" s="1" t="s">
        <v>2426</v>
      </c>
      <c r="P2341" s="1" t="s">
        <v>69</v>
      </c>
      <c r="Q2341" s="1" t="s">
        <v>77</v>
      </c>
      <c r="R2341" s="24" t="s">
        <v>1253</v>
      </c>
      <c r="S2341" s="45">
        <v>148853</v>
      </c>
      <c r="V2341" s="165" t="str">
        <f>IFERROR(IF(U2341-T2341 &lt;= 0, "", U2341-T2341), "")</f>
        <v/>
      </c>
      <c r="W2341" s="162" t="s">
        <v>333</v>
      </c>
      <c r="X2341" s="1" t="s">
        <v>2427</v>
      </c>
      <c r="Y2341" s="1">
        <v>139341</v>
      </c>
      <c r="Z2341" s="169">
        <v>271</v>
      </c>
      <c r="AA2341" s="169">
        <f>Tabela13[[#This Row],[VALOR/UN]]*Tabela13[[#This Row],[QUAN]]</f>
        <v>271</v>
      </c>
      <c r="AB2341" s="251" t="str">
        <f>IFERROR(Tabela13[[#This Row],[TOTAL]]/Tabela13[[#This Row],[Km Rodado]],"")</f>
        <v/>
      </c>
    </row>
    <row r="2342" spans="1:28" hidden="1">
      <c r="A2342" s="30">
        <v>2870</v>
      </c>
      <c r="B2342" s="30" t="s">
        <v>2432</v>
      </c>
      <c r="C2342" s="30" t="s">
        <v>1227</v>
      </c>
      <c r="D2342" s="53">
        <v>45772</v>
      </c>
      <c r="F2342" s="7" t="s">
        <v>422</v>
      </c>
      <c r="G2342" s="1" t="s">
        <v>58</v>
      </c>
      <c r="H2342" s="1" t="s">
        <v>1268</v>
      </c>
      <c r="I2342" s="351" t="s">
        <v>107</v>
      </c>
      <c r="J2342" s="162">
        <v>1</v>
      </c>
      <c r="K2342" s="1">
        <v>15</v>
      </c>
      <c r="L2342" s="1" t="s">
        <v>22</v>
      </c>
      <c r="M2342" s="1" t="s">
        <v>75</v>
      </c>
      <c r="N2342" s="238" t="s">
        <v>2425</v>
      </c>
      <c r="O2342" s="1" t="s">
        <v>2426</v>
      </c>
      <c r="P2342" s="1" t="s">
        <v>69</v>
      </c>
      <c r="Q2342" s="1" t="s">
        <v>77</v>
      </c>
      <c r="R2342" s="24" t="s">
        <v>1253</v>
      </c>
      <c r="S2342" s="45">
        <v>148853</v>
      </c>
      <c r="V2342" s="165" t="str">
        <f>IFERROR(IF(U2342-T2342 &lt;= 0, "", U2342-T2342), "")</f>
        <v/>
      </c>
      <c r="W2342" s="162" t="s">
        <v>333</v>
      </c>
      <c r="X2342" s="1" t="s">
        <v>2427</v>
      </c>
      <c r="Y2342" s="1">
        <v>139341</v>
      </c>
      <c r="Z2342" s="169">
        <v>271</v>
      </c>
      <c r="AA2342" s="169">
        <f>Tabela13[[#This Row],[VALOR/UN]]*Tabela13[[#This Row],[QUAN]]</f>
        <v>271</v>
      </c>
      <c r="AB2342" s="251" t="str">
        <f>IFERROR(Tabela13[[#This Row],[TOTAL]]/Tabela13[[#This Row],[Km Rodado]],"")</f>
        <v/>
      </c>
    </row>
    <row r="2343" spans="1:28" hidden="1">
      <c r="A2343" s="30">
        <v>2873</v>
      </c>
      <c r="B2343" s="30" t="s">
        <v>1322</v>
      </c>
      <c r="C2343" s="30" t="s">
        <v>1227</v>
      </c>
      <c r="D2343" s="53">
        <v>45772</v>
      </c>
      <c r="F2343" s="7" t="s">
        <v>422</v>
      </c>
      <c r="G2343" s="1" t="s">
        <v>58</v>
      </c>
      <c r="H2343" s="1" t="s">
        <v>1268</v>
      </c>
      <c r="I2343" s="351" t="s">
        <v>107</v>
      </c>
      <c r="J2343" s="162">
        <v>1</v>
      </c>
      <c r="K2343" s="1">
        <v>15</v>
      </c>
      <c r="L2343" s="1" t="s">
        <v>24</v>
      </c>
      <c r="M2343" s="1" t="s">
        <v>75</v>
      </c>
      <c r="N2343" s="238" t="s">
        <v>2425</v>
      </c>
      <c r="O2343" s="1" t="s">
        <v>2426</v>
      </c>
      <c r="P2343" s="1" t="s">
        <v>69</v>
      </c>
      <c r="Q2343" s="1" t="s">
        <v>77</v>
      </c>
      <c r="R2343" s="24" t="s">
        <v>1253</v>
      </c>
      <c r="S2343" s="45">
        <v>148853</v>
      </c>
      <c r="V2343" s="165" t="str">
        <f>IFERROR(IF(U2343-T2343 &lt;= 0, "", U2343-T2343), "")</f>
        <v/>
      </c>
      <c r="W2343" s="162" t="s">
        <v>333</v>
      </c>
      <c r="X2343" s="1" t="s">
        <v>2427</v>
      </c>
      <c r="Y2343" s="1">
        <v>139341</v>
      </c>
      <c r="Z2343" s="169">
        <v>271</v>
      </c>
      <c r="AA2343" s="169">
        <f>Tabela13[[#This Row],[VALOR/UN]]*Tabela13[[#This Row],[QUAN]]</f>
        <v>271</v>
      </c>
      <c r="AB2343" s="251" t="str">
        <f>IFERROR(Tabela13[[#This Row],[TOTAL]]/Tabela13[[#This Row],[Km Rodado]],"")</f>
        <v/>
      </c>
    </row>
    <row r="2344" spans="1:28" hidden="1">
      <c r="A2344" s="30">
        <v>2875</v>
      </c>
      <c r="B2344" s="30" t="s">
        <v>2438</v>
      </c>
      <c r="C2344" s="30" t="s">
        <v>1227</v>
      </c>
      <c r="D2344" s="53">
        <v>45772</v>
      </c>
      <c r="F2344" s="7" t="s">
        <v>422</v>
      </c>
      <c r="G2344" s="1" t="s">
        <v>58</v>
      </c>
      <c r="H2344" s="1" t="s">
        <v>1268</v>
      </c>
      <c r="I2344" s="351" t="s">
        <v>107</v>
      </c>
      <c r="J2344" s="162">
        <v>1</v>
      </c>
      <c r="K2344" s="1">
        <v>15</v>
      </c>
      <c r="L2344" s="1" t="s">
        <v>24</v>
      </c>
      <c r="M2344" s="1" t="s">
        <v>75</v>
      </c>
      <c r="N2344" s="238" t="s">
        <v>2425</v>
      </c>
      <c r="O2344" s="1" t="s">
        <v>2426</v>
      </c>
      <c r="P2344" s="1" t="s">
        <v>69</v>
      </c>
      <c r="Q2344" s="1" t="s">
        <v>77</v>
      </c>
      <c r="R2344" s="24" t="s">
        <v>1253</v>
      </c>
      <c r="S2344" s="45">
        <v>148853</v>
      </c>
      <c r="V2344" s="165" t="str">
        <f>IFERROR(IF(U2344-T2344 &lt;= 0, "", U2344-T2344), "")</f>
        <v/>
      </c>
      <c r="W2344" s="162" t="s">
        <v>333</v>
      </c>
      <c r="X2344" s="1" t="s">
        <v>2427</v>
      </c>
      <c r="Y2344" s="1">
        <v>139341</v>
      </c>
      <c r="Z2344" s="169">
        <v>271</v>
      </c>
      <c r="AA2344" s="169">
        <f>Tabela13[[#This Row],[VALOR/UN]]*Tabela13[[#This Row],[QUAN]]</f>
        <v>271</v>
      </c>
      <c r="AB2344" s="251" t="str">
        <f>IFERROR(Tabela13[[#This Row],[TOTAL]]/Tabela13[[#This Row],[Km Rodado]],"")</f>
        <v/>
      </c>
    </row>
    <row r="2345" spans="1:28" hidden="1">
      <c r="A2345" s="30"/>
      <c r="B2345" s="30" t="s">
        <v>2463</v>
      </c>
      <c r="C2345" s="30" t="s">
        <v>1227</v>
      </c>
      <c r="D2345" s="53">
        <v>45776</v>
      </c>
      <c r="F2345" s="7" t="s">
        <v>573</v>
      </c>
      <c r="G2345" s="1" t="s">
        <v>58</v>
      </c>
      <c r="H2345" s="1" t="s">
        <v>1268</v>
      </c>
      <c r="I2345" s="351" t="s">
        <v>96</v>
      </c>
      <c r="J2345" s="162">
        <v>1</v>
      </c>
      <c r="K2345" s="1" t="s">
        <v>7</v>
      </c>
      <c r="L2345" s="1" t="s">
        <v>22</v>
      </c>
      <c r="M2345" s="53" t="s">
        <v>210</v>
      </c>
      <c r="N2345" s="1" t="s">
        <v>181</v>
      </c>
      <c r="O2345" s="1" t="s">
        <v>784</v>
      </c>
      <c r="P2345" s="1" t="s">
        <v>69</v>
      </c>
      <c r="Q2345" s="1" t="s">
        <v>601</v>
      </c>
      <c r="V2345" s="165" t="str">
        <f>IFERROR(IF(U2345-T2345 &lt;= 0, "", U2345-T2345), "")</f>
        <v/>
      </c>
      <c r="W2345" s="162" t="s">
        <v>333</v>
      </c>
      <c r="X2345" s="1" t="s">
        <v>168</v>
      </c>
      <c r="Y2345" s="1" t="s">
        <v>2464</v>
      </c>
      <c r="Z2345" s="169">
        <v>741.96</v>
      </c>
      <c r="AA2345" s="169">
        <f>Tabela13[[#This Row],[VALOR/UN]]*Tabela13[[#This Row],[QUAN]]</f>
        <v>741.96</v>
      </c>
      <c r="AB2345" s="251" t="str">
        <f>IFERROR(Tabela13[[#This Row],[TOTAL]]/Tabela13[[#This Row],[Km Rodado]],"")</f>
        <v/>
      </c>
    </row>
    <row r="2346" spans="1:28" hidden="1">
      <c r="A2346" s="30">
        <v>2951</v>
      </c>
      <c r="B2346" s="30" t="s">
        <v>1873</v>
      </c>
      <c r="C2346" s="30" t="s">
        <v>1227</v>
      </c>
      <c r="D2346" s="53">
        <v>45777</v>
      </c>
      <c r="F2346" s="7" t="s">
        <v>422</v>
      </c>
      <c r="G2346" s="1" t="s">
        <v>58</v>
      </c>
      <c r="H2346" s="1" t="s">
        <v>2465</v>
      </c>
      <c r="I2346" s="351" t="s">
        <v>72</v>
      </c>
      <c r="J2346" s="162">
        <v>1</v>
      </c>
      <c r="K2346" s="1" t="s">
        <v>7</v>
      </c>
      <c r="L2346" s="1" t="s">
        <v>22</v>
      </c>
      <c r="M2346" s="1" t="s">
        <v>133</v>
      </c>
      <c r="N2346" s="1" t="s">
        <v>501</v>
      </c>
      <c r="O2346" s="1" t="s">
        <v>501</v>
      </c>
      <c r="P2346" s="1" t="s">
        <v>69</v>
      </c>
      <c r="Q2346" s="1" t="s">
        <v>636</v>
      </c>
      <c r="R2346" s="24" t="s">
        <v>751</v>
      </c>
      <c r="S2346" s="45">
        <v>239136</v>
      </c>
      <c r="V2346" s="165" t="str">
        <f>IFERROR(IF(U2346-T2346 &lt;= 0, "", U2346-T2346), "")</f>
        <v/>
      </c>
      <c r="W2346" s="162" t="s">
        <v>333</v>
      </c>
      <c r="X2346" s="1" t="s">
        <v>220</v>
      </c>
      <c r="Y2346" s="1" t="s">
        <v>2466</v>
      </c>
      <c r="Z2346" s="169">
        <v>624</v>
      </c>
      <c r="AA2346" s="169">
        <f>Tabela13[[#This Row],[VALOR/UN]]*Tabela13[[#This Row],[QUAN]]</f>
        <v>624</v>
      </c>
      <c r="AB2346" s="251" t="str">
        <f>IFERROR(Tabela13[[#This Row],[TOTAL]]/Tabela13[[#This Row],[Km Rodado]],"")</f>
        <v/>
      </c>
    </row>
    <row r="2347" spans="1:28" hidden="1">
      <c r="A2347" s="30">
        <v>2952</v>
      </c>
      <c r="B2347" s="30" t="s">
        <v>1873</v>
      </c>
      <c r="C2347" s="30" t="s">
        <v>1227</v>
      </c>
      <c r="D2347" s="53">
        <v>45777</v>
      </c>
      <c r="F2347" s="7" t="s">
        <v>422</v>
      </c>
      <c r="G2347" s="1" t="s">
        <v>58</v>
      </c>
      <c r="H2347" s="1" t="s">
        <v>2465</v>
      </c>
      <c r="I2347" s="351" t="s">
        <v>72</v>
      </c>
      <c r="J2347" s="162">
        <v>1</v>
      </c>
      <c r="K2347" s="1" t="s">
        <v>7</v>
      </c>
      <c r="L2347" s="1" t="s">
        <v>22</v>
      </c>
      <c r="M2347" s="1" t="s">
        <v>133</v>
      </c>
      <c r="N2347" s="1" t="s">
        <v>501</v>
      </c>
      <c r="O2347" s="1" t="s">
        <v>501</v>
      </c>
      <c r="P2347" s="1" t="s">
        <v>69</v>
      </c>
      <c r="Q2347" s="1" t="s">
        <v>636</v>
      </c>
      <c r="R2347" s="24" t="s">
        <v>751</v>
      </c>
      <c r="S2347" s="45">
        <v>239136</v>
      </c>
      <c r="V2347" s="165" t="str">
        <f>IFERROR(IF(U2347-T2347 &lt;= 0, "", U2347-T2347), "")</f>
        <v/>
      </c>
      <c r="W2347" s="162" t="s">
        <v>333</v>
      </c>
      <c r="X2347" s="1" t="s">
        <v>220</v>
      </c>
      <c r="Y2347" s="1" t="s">
        <v>2466</v>
      </c>
      <c r="Z2347" s="169">
        <v>624</v>
      </c>
      <c r="AA2347" s="169">
        <f>Tabela13[[#This Row],[VALOR/UN]]*Tabela13[[#This Row],[QUAN]]</f>
        <v>624</v>
      </c>
      <c r="AB2347" s="251" t="str">
        <f>IFERROR(Tabela13[[#This Row],[TOTAL]]/Tabela13[[#This Row],[Km Rodado]],"")</f>
        <v/>
      </c>
    </row>
    <row r="2348" spans="1:28">
      <c r="A2348" s="30" t="s">
        <v>2467</v>
      </c>
      <c r="B2348" s="30" t="s">
        <v>2049</v>
      </c>
      <c r="C2348" s="30" t="s">
        <v>1227</v>
      </c>
      <c r="D2348" s="53">
        <v>45777</v>
      </c>
      <c r="F2348" s="7" t="s">
        <v>422</v>
      </c>
      <c r="G2348" s="1" t="s">
        <v>58</v>
      </c>
      <c r="H2348" s="1" t="s">
        <v>2465</v>
      </c>
      <c r="I2348" s="351" t="s">
        <v>72</v>
      </c>
      <c r="J2348" s="162">
        <v>1</v>
      </c>
      <c r="K2348" s="1">
        <v>15</v>
      </c>
      <c r="L2348" s="1" t="s">
        <v>22</v>
      </c>
      <c r="M2348" s="1" t="s">
        <v>623</v>
      </c>
      <c r="N2348" s="1" t="s">
        <v>170</v>
      </c>
      <c r="O2348" s="1" t="s">
        <v>170</v>
      </c>
      <c r="P2348" s="1" t="s">
        <v>69</v>
      </c>
      <c r="Q2348" s="1" t="s">
        <v>102</v>
      </c>
      <c r="R2348" s="24" t="s">
        <v>2468</v>
      </c>
      <c r="S2348" s="45">
        <v>93200</v>
      </c>
      <c r="V2348" s="165" t="str">
        <f>IFERROR(IF(U2348-T2348 &lt;= 0, "", U2348-T2348), "")</f>
        <v/>
      </c>
      <c r="W2348" s="162" t="s">
        <v>333</v>
      </c>
      <c r="X2348" s="1" t="s">
        <v>168</v>
      </c>
      <c r="Y2348" s="1" t="s">
        <v>2423</v>
      </c>
      <c r="Z2348" s="169">
        <v>254.54</v>
      </c>
      <c r="AA2348" s="169">
        <f>Tabela13[[#This Row],[VALOR/UN]]*Tabela13[[#This Row],[QUAN]]</f>
        <v>254.54</v>
      </c>
      <c r="AB2348" s="251" t="str">
        <f>IFERROR(Tabela13[[#This Row],[TOTAL]]/Tabela13[[#This Row],[Km Rodado]],"")</f>
        <v/>
      </c>
    </row>
    <row r="2349" spans="1:28">
      <c r="A2349" s="30" t="s">
        <v>2469</v>
      </c>
      <c r="B2349" s="30" t="s">
        <v>2049</v>
      </c>
      <c r="C2349" s="30" t="s">
        <v>1227</v>
      </c>
      <c r="D2349" s="53">
        <v>45777</v>
      </c>
      <c r="F2349" s="7" t="s">
        <v>422</v>
      </c>
      <c r="G2349" s="1" t="s">
        <v>58</v>
      </c>
      <c r="H2349" s="1" t="s">
        <v>2465</v>
      </c>
      <c r="I2349" s="351" t="s">
        <v>72</v>
      </c>
      <c r="J2349" s="162">
        <v>1</v>
      </c>
      <c r="K2349" s="1">
        <v>15</v>
      </c>
      <c r="L2349" s="1" t="s">
        <v>22</v>
      </c>
      <c r="M2349" s="1" t="s">
        <v>623</v>
      </c>
      <c r="N2349" s="1" t="s">
        <v>170</v>
      </c>
      <c r="O2349" s="1" t="s">
        <v>170</v>
      </c>
      <c r="P2349" s="1" t="s">
        <v>69</v>
      </c>
      <c r="Q2349" s="1" t="s">
        <v>102</v>
      </c>
      <c r="R2349" s="24" t="s">
        <v>2468</v>
      </c>
      <c r="S2349" s="45">
        <v>93200</v>
      </c>
      <c r="V2349" s="165" t="str">
        <f>IFERROR(IF(U2349-T2349 &lt;= 0, "", U2349-T2349), "")</f>
        <v/>
      </c>
      <c r="W2349" s="162" t="s">
        <v>333</v>
      </c>
      <c r="X2349" s="1" t="s">
        <v>168</v>
      </c>
      <c r="Y2349" s="1" t="s">
        <v>2423</v>
      </c>
      <c r="Z2349" s="169">
        <v>254.54</v>
      </c>
      <c r="AA2349" s="169">
        <f>Tabela13[[#This Row],[VALOR/UN]]*Tabela13[[#This Row],[QUAN]]</f>
        <v>254.54</v>
      </c>
      <c r="AB2349" s="251" t="str">
        <f>IFERROR(Tabela13[[#This Row],[TOTAL]]/Tabela13[[#This Row],[Km Rodado]],"")</f>
        <v/>
      </c>
    </row>
    <row r="2350" spans="1:28">
      <c r="A2350" s="30" t="s">
        <v>2470</v>
      </c>
      <c r="B2350" s="30" t="s">
        <v>2049</v>
      </c>
      <c r="C2350" s="30" t="s">
        <v>1227</v>
      </c>
      <c r="D2350" s="53">
        <v>45777</v>
      </c>
      <c r="F2350" s="7" t="s">
        <v>422</v>
      </c>
      <c r="G2350" s="1" t="s">
        <v>58</v>
      </c>
      <c r="H2350" s="1" t="s">
        <v>2465</v>
      </c>
      <c r="I2350" s="351" t="s">
        <v>72</v>
      </c>
      <c r="J2350" s="162">
        <v>1</v>
      </c>
      <c r="K2350" s="1">
        <v>15</v>
      </c>
      <c r="L2350" s="1" t="s">
        <v>24</v>
      </c>
      <c r="M2350" s="1" t="s">
        <v>623</v>
      </c>
      <c r="N2350" s="1" t="s">
        <v>170</v>
      </c>
      <c r="O2350" s="1" t="s">
        <v>170</v>
      </c>
      <c r="P2350" s="1" t="s">
        <v>69</v>
      </c>
      <c r="Q2350" s="1" t="s">
        <v>102</v>
      </c>
      <c r="R2350" s="24" t="s">
        <v>2468</v>
      </c>
      <c r="S2350" s="45">
        <v>93200</v>
      </c>
      <c r="V2350" s="165" t="str">
        <f>IFERROR(IF(U2350-T2350 &lt;= 0, "", U2350-T2350), "")</f>
        <v/>
      </c>
      <c r="W2350" s="162" t="s">
        <v>333</v>
      </c>
      <c r="X2350" s="1" t="s">
        <v>168</v>
      </c>
      <c r="Y2350" s="1" t="s">
        <v>2423</v>
      </c>
      <c r="Z2350" s="169">
        <v>254.54</v>
      </c>
      <c r="AA2350" s="169">
        <f>Tabela13[[#This Row],[VALOR/UN]]*Tabela13[[#This Row],[QUAN]]</f>
        <v>254.54</v>
      </c>
      <c r="AB2350" s="251" t="str">
        <f>IFERROR(Tabela13[[#This Row],[TOTAL]]/Tabela13[[#This Row],[Km Rodado]],"")</f>
        <v/>
      </c>
    </row>
    <row r="2351" spans="1:28">
      <c r="A2351" s="30" t="s">
        <v>2471</v>
      </c>
      <c r="B2351" s="30" t="s">
        <v>2049</v>
      </c>
      <c r="C2351" s="30" t="s">
        <v>1227</v>
      </c>
      <c r="D2351" s="53">
        <v>45777</v>
      </c>
      <c r="F2351" s="7" t="s">
        <v>422</v>
      </c>
      <c r="G2351" s="1" t="s">
        <v>58</v>
      </c>
      <c r="H2351" s="1" t="s">
        <v>2465</v>
      </c>
      <c r="I2351" s="351" t="s">
        <v>72</v>
      </c>
      <c r="J2351" s="162">
        <v>1</v>
      </c>
      <c r="K2351" s="1">
        <v>15</v>
      </c>
      <c r="L2351" s="1" t="s">
        <v>24</v>
      </c>
      <c r="M2351" s="1" t="s">
        <v>623</v>
      </c>
      <c r="N2351" s="1" t="s">
        <v>170</v>
      </c>
      <c r="O2351" s="1" t="s">
        <v>170</v>
      </c>
      <c r="P2351" s="1" t="s">
        <v>69</v>
      </c>
      <c r="Q2351" s="1" t="s">
        <v>102</v>
      </c>
      <c r="R2351" s="24" t="s">
        <v>2468</v>
      </c>
      <c r="S2351" s="45">
        <v>93200</v>
      </c>
      <c r="V2351" s="165" t="str">
        <f>IFERROR(IF(U2351-T2351 &lt;= 0, "", U2351-T2351), "")</f>
        <v/>
      </c>
      <c r="W2351" s="162" t="s">
        <v>333</v>
      </c>
      <c r="X2351" s="1" t="s">
        <v>168</v>
      </c>
      <c r="Y2351" s="1" t="s">
        <v>2423</v>
      </c>
      <c r="Z2351" s="169">
        <v>254.54</v>
      </c>
      <c r="AA2351" s="169">
        <f>Tabela13[[#This Row],[VALOR/UN]]*Tabela13[[#This Row],[QUAN]]</f>
        <v>254.54</v>
      </c>
      <c r="AB2351" s="251" t="str">
        <f>IFERROR(Tabela13[[#This Row],[TOTAL]]/Tabela13[[#This Row],[Km Rodado]],"")</f>
        <v/>
      </c>
    </row>
    <row r="2352" spans="1:28">
      <c r="A2352" s="30" t="s">
        <v>2472</v>
      </c>
      <c r="B2352" s="30" t="s">
        <v>2049</v>
      </c>
      <c r="C2352" s="30" t="s">
        <v>1227</v>
      </c>
      <c r="D2352" s="53">
        <v>45777</v>
      </c>
      <c r="F2352" s="7" t="s">
        <v>422</v>
      </c>
      <c r="G2352" s="1" t="s">
        <v>58</v>
      </c>
      <c r="H2352" s="1" t="s">
        <v>2465</v>
      </c>
      <c r="I2352" s="351" t="s">
        <v>72</v>
      </c>
      <c r="J2352" s="162">
        <v>1</v>
      </c>
      <c r="K2352" s="1">
        <v>15</v>
      </c>
      <c r="L2352" s="1" t="s">
        <v>24</v>
      </c>
      <c r="M2352" s="1" t="s">
        <v>623</v>
      </c>
      <c r="N2352" s="1" t="s">
        <v>170</v>
      </c>
      <c r="O2352" s="1" t="s">
        <v>170</v>
      </c>
      <c r="P2352" s="1" t="s">
        <v>69</v>
      </c>
      <c r="Q2352" s="1" t="s">
        <v>102</v>
      </c>
      <c r="R2352" s="24" t="s">
        <v>2473</v>
      </c>
      <c r="S2352" s="45">
        <v>99075</v>
      </c>
      <c r="V2352" s="165" t="str">
        <f>IFERROR(IF(U2352-T2352 &lt;= 0, "", U2352-T2352), "")</f>
        <v/>
      </c>
      <c r="W2352" s="162" t="s">
        <v>333</v>
      </c>
      <c r="X2352" s="1" t="s">
        <v>168</v>
      </c>
      <c r="Y2352" s="1" t="s">
        <v>2423</v>
      </c>
      <c r="Z2352" s="169">
        <v>254.54</v>
      </c>
      <c r="AA2352" s="169">
        <f>Tabela13[[#This Row],[VALOR/UN]]*Tabela13[[#This Row],[QUAN]]</f>
        <v>254.54</v>
      </c>
      <c r="AB2352" s="251" t="str">
        <f>IFERROR(Tabela13[[#This Row],[TOTAL]]/Tabela13[[#This Row],[Km Rodado]],"")</f>
        <v/>
      </c>
    </row>
    <row r="2353" spans="1:28">
      <c r="A2353" s="30" t="s">
        <v>2474</v>
      </c>
      <c r="B2353" s="30" t="s">
        <v>2049</v>
      </c>
      <c r="C2353" s="30" t="s">
        <v>1227</v>
      </c>
      <c r="D2353" s="53">
        <v>45777</v>
      </c>
      <c r="F2353" s="7" t="s">
        <v>422</v>
      </c>
      <c r="G2353" s="1" t="s">
        <v>58</v>
      </c>
      <c r="H2353" s="1" t="s">
        <v>2465</v>
      </c>
      <c r="I2353" s="351" t="s">
        <v>72</v>
      </c>
      <c r="J2353" s="162">
        <v>1</v>
      </c>
      <c r="K2353" s="1">
        <v>15</v>
      </c>
      <c r="L2353" s="1" t="s">
        <v>24</v>
      </c>
      <c r="M2353" s="1" t="s">
        <v>623</v>
      </c>
      <c r="N2353" s="1" t="s">
        <v>170</v>
      </c>
      <c r="O2353" s="1" t="s">
        <v>170</v>
      </c>
      <c r="P2353" s="1" t="s">
        <v>69</v>
      </c>
      <c r="Q2353" s="1" t="s">
        <v>102</v>
      </c>
      <c r="R2353" s="24" t="s">
        <v>2473</v>
      </c>
      <c r="S2353" s="45">
        <v>99075</v>
      </c>
      <c r="V2353" s="165" t="str">
        <f>IFERROR(IF(U2353-T2353 &lt;= 0, "", U2353-T2353), "")</f>
        <v/>
      </c>
      <c r="W2353" s="162" t="s">
        <v>333</v>
      </c>
      <c r="X2353" s="1" t="s">
        <v>168</v>
      </c>
      <c r="Y2353" s="1" t="s">
        <v>2423</v>
      </c>
      <c r="Z2353" s="169">
        <v>254.54</v>
      </c>
      <c r="AA2353" s="169">
        <f>Tabela13[[#This Row],[VALOR/UN]]*Tabela13[[#This Row],[QUAN]]</f>
        <v>254.54</v>
      </c>
      <c r="AB2353" s="251" t="str">
        <f>IFERROR(Tabela13[[#This Row],[TOTAL]]/Tabela13[[#This Row],[Km Rodado]],"")</f>
        <v/>
      </c>
    </row>
    <row r="2354" spans="1:28">
      <c r="A2354" s="30" t="s">
        <v>2475</v>
      </c>
      <c r="B2354" s="30" t="s">
        <v>2049</v>
      </c>
      <c r="C2354" s="30" t="s">
        <v>1227</v>
      </c>
      <c r="D2354" s="53">
        <v>45777</v>
      </c>
      <c r="F2354" s="7" t="s">
        <v>422</v>
      </c>
      <c r="G2354" s="1" t="s">
        <v>58</v>
      </c>
      <c r="H2354" s="1" t="s">
        <v>2465</v>
      </c>
      <c r="I2354" s="351" t="s">
        <v>72</v>
      </c>
      <c r="J2354" s="162">
        <v>1</v>
      </c>
      <c r="K2354" s="1">
        <v>15</v>
      </c>
      <c r="L2354" s="1" t="s">
        <v>22</v>
      </c>
      <c r="M2354" s="1" t="s">
        <v>623</v>
      </c>
      <c r="N2354" s="1" t="s">
        <v>170</v>
      </c>
      <c r="O2354" s="1" t="s">
        <v>170</v>
      </c>
      <c r="P2354" s="1" t="s">
        <v>69</v>
      </c>
      <c r="Q2354" s="1" t="s">
        <v>102</v>
      </c>
      <c r="R2354" s="24" t="s">
        <v>2476</v>
      </c>
      <c r="S2354" s="45">
        <v>73114</v>
      </c>
      <c r="V2354" s="165" t="str">
        <f>IFERROR(IF(U2354-T2354 &lt;= 0, "", U2354-T2354), "")</f>
        <v/>
      </c>
      <c r="W2354" s="162" t="s">
        <v>333</v>
      </c>
      <c r="X2354" s="1" t="s">
        <v>168</v>
      </c>
      <c r="Y2354" s="1" t="s">
        <v>2423</v>
      </c>
      <c r="Z2354" s="169">
        <v>254.54</v>
      </c>
      <c r="AA2354" s="169">
        <f>Tabela13[[#This Row],[VALOR/UN]]*Tabela13[[#This Row],[QUAN]]</f>
        <v>254.54</v>
      </c>
      <c r="AB2354" s="251" t="str">
        <f>IFERROR(Tabela13[[#This Row],[TOTAL]]/Tabela13[[#This Row],[Km Rodado]],"")</f>
        <v/>
      </c>
    </row>
    <row r="2355" spans="1:28">
      <c r="A2355" s="30" t="s">
        <v>2477</v>
      </c>
      <c r="B2355" s="30" t="s">
        <v>2049</v>
      </c>
      <c r="C2355" s="30" t="s">
        <v>1227</v>
      </c>
      <c r="D2355" s="53">
        <v>45777</v>
      </c>
      <c r="F2355" s="7" t="s">
        <v>422</v>
      </c>
      <c r="G2355" s="1" t="s">
        <v>58</v>
      </c>
      <c r="H2355" s="1" t="s">
        <v>2465</v>
      </c>
      <c r="I2355" s="351" t="s">
        <v>72</v>
      </c>
      <c r="J2355" s="162">
        <v>1</v>
      </c>
      <c r="K2355" s="1">
        <v>15</v>
      </c>
      <c r="L2355" s="1" t="s">
        <v>22</v>
      </c>
      <c r="M2355" s="1" t="s">
        <v>623</v>
      </c>
      <c r="N2355" s="1" t="s">
        <v>170</v>
      </c>
      <c r="O2355" s="1" t="s">
        <v>170</v>
      </c>
      <c r="P2355" s="1" t="s">
        <v>69</v>
      </c>
      <c r="Q2355" s="1" t="s">
        <v>102</v>
      </c>
      <c r="R2355" s="24" t="s">
        <v>2476</v>
      </c>
      <c r="S2355" s="45">
        <v>73114</v>
      </c>
      <c r="V2355" s="165" t="str">
        <f>IFERROR(IF(U2355-T2355 &lt;= 0, "", U2355-T2355), "")</f>
        <v/>
      </c>
      <c r="W2355" s="162" t="s">
        <v>333</v>
      </c>
      <c r="X2355" s="1" t="s">
        <v>168</v>
      </c>
      <c r="Y2355" s="1" t="s">
        <v>2423</v>
      </c>
      <c r="Z2355" s="169">
        <v>254.54</v>
      </c>
      <c r="AA2355" s="169">
        <f>Tabela13[[#This Row],[VALOR/UN]]*Tabela13[[#This Row],[QUAN]]</f>
        <v>254.54</v>
      </c>
      <c r="AB2355" s="251" t="str">
        <f>IFERROR(Tabela13[[#This Row],[TOTAL]]/Tabela13[[#This Row],[Km Rodado]],"")</f>
        <v/>
      </c>
    </row>
    <row r="2356" spans="1:28">
      <c r="A2356" s="30" t="s">
        <v>2478</v>
      </c>
      <c r="B2356" s="30" t="s">
        <v>1374</v>
      </c>
      <c r="C2356" s="30" t="s">
        <v>1227</v>
      </c>
      <c r="D2356" s="53">
        <v>45777</v>
      </c>
      <c r="F2356" s="7" t="s">
        <v>422</v>
      </c>
      <c r="G2356" s="1" t="s">
        <v>58</v>
      </c>
      <c r="H2356" s="1" t="s">
        <v>2465</v>
      </c>
      <c r="I2356" s="351" t="s">
        <v>72</v>
      </c>
      <c r="J2356" s="162">
        <v>1</v>
      </c>
      <c r="K2356" s="1">
        <v>15</v>
      </c>
      <c r="L2356" s="1" t="s">
        <v>22</v>
      </c>
      <c r="M2356" s="1" t="s">
        <v>623</v>
      </c>
      <c r="N2356" s="1" t="s">
        <v>2310</v>
      </c>
      <c r="O2356" s="1" t="s">
        <v>2311</v>
      </c>
      <c r="P2356" s="1" t="s">
        <v>69</v>
      </c>
      <c r="Q2356" s="1" t="s">
        <v>102</v>
      </c>
      <c r="R2356" s="24" t="s">
        <v>2479</v>
      </c>
      <c r="S2356" s="45">
        <v>118721</v>
      </c>
      <c r="V2356" s="165" t="str">
        <f>IFERROR(IF(U2356-T2356 &lt;= 0, "", U2356-T2356), "")</f>
        <v/>
      </c>
      <c r="W2356" s="162" t="s">
        <v>333</v>
      </c>
      <c r="X2356" s="1" t="s">
        <v>168</v>
      </c>
      <c r="Y2356" s="1" t="s">
        <v>2348</v>
      </c>
      <c r="Z2356" s="264">
        <v>254.54</v>
      </c>
      <c r="AA2356" s="169">
        <f>Tabela13[[#This Row],[VALOR/UN]]*Tabela13[[#This Row],[QUAN]]</f>
        <v>254.54</v>
      </c>
      <c r="AB2356" s="251" t="str">
        <f>IFERROR(Tabela13[[#This Row],[TOTAL]]/Tabela13[[#This Row],[Km Rodado]],"")</f>
        <v/>
      </c>
    </row>
    <row r="2357" spans="1:28">
      <c r="A2357" s="30" t="s">
        <v>2480</v>
      </c>
      <c r="B2357" s="30" t="s">
        <v>1374</v>
      </c>
      <c r="C2357" s="30" t="s">
        <v>1227</v>
      </c>
      <c r="D2357" s="53">
        <v>45777</v>
      </c>
      <c r="F2357" s="7" t="s">
        <v>422</v>
      </c>
      <c r="G2357" s="1" t="s">
        <v>58</v>
      </c>
      <c r="H2357" s="1" t="s">
        <v>2465</v>
      </c>
      <c r="I2357" s="351" t="s">
        <v>72</v>
      </c>
      <c r="J2357" s="162">
        <v>1</v>
      </c>
      <c r="K2357" s="1">
        <v>15</v>
      </c>
      <c r="L2357" s="1" t="s">
        <v>22</v>
      </c>
      <c r="M2357" s="1" t="s">
        <v>623</v>
      </c>
      <c r="N2357" s="1" t="s">
        <v>2310</v>
      </c>
      <c r="O2357" s="1" t="s">
        <v>2311</v>
      </c>
      <c r="P2357" s="1" t="s">
        <v>69</v>
      </c>
      <c r="Q2357" s="1" t="s">
        <v>102</v>
      </c>
      <c r="R2357" s="24" t="s">
        <v>2479</v>
      </c>
      <c r="S2357" s="45">
        <v>118721</v>
      </c>
      <c r="V2357" s="165" t="str">
        <f>IFERROR(IF(U2357-T2357 &lt;= 0, "", U2357-T2357), "")</f>
        <v/>
      </c>
      <c r="W2357" s="162" t="s">
        <v>333</v>
      </c>
      <c r="X2357" s="1" t="s">
        <v>168</v>
      </c>
      <c r="Y2357" s="1" t="s">
        <v>2348</v>
      </c>
      <c r="Z2357" s="264">
        <v>254.54</v>
      </c>
      <c r="AA2357" s="169">
        <f>Tabela13[[#This Row],[VALOR/UN]]*Tabela13[[#This Row],[QUAN]]</f>
        <v>254.54</v>
      </c>
      <c r="AB2357" s="251" t="str">
        <f>IFERROR(Tabela13[[#This Row],[TOTAL]]/Tabela13[[#This Row],[Km Rodado]],"")</f>
        <v/>
      </c>
    </row>
    <row r="2358" spans="1:28" hidden="1">
      <c r="A2358" s="30">
        <v>2943</v>
      </c>
      <c r="B2358" s="30" t="s">
        <v>2107</v>
      </c>
      <c r="C2358" s="30" t="s">
        <v>1227</v>
      </c>
      <c r="D2358" s="53">
        <v>45777</v>
      </c>
      <c r="F2358" s="7" t="s">
        <v>422</v>
      </c>
      <c r="G2358" s="1" t="s">
        <v>58</v>
      </c>
      <c r="H2358" s="1" t="s">
        <v>2465</v>
      </c>
      <c r="I2358" s="351" t="s">
        <v>72</v>
      </c>
      <c r="J2358" s="162">
        <v>1</v>
      </c>
      <c r="K2358" s="1">
        <v>15</v>
      </c>
      <c r="L2358" s="1" t="s">
        <v>24</v>
      </c>
      <c r="M2358" s="1" t="s">
        <v>75</v>
      </c>
      <c r="N2358" s="238" t="s">
        <v>396</v>
      </c>
      <c r="O2358" s="1" t="s">
        <v>2481</v>
      </c>
      <c r="P2358" s="1" t="s">
        <v>69</v>
      </c>
      <c r="Q2358" s="1" t="s">
        <v>2482</v>
      </c>
      <c r="R2358" s="24" t="s">
        <v>2483</v>
      </c>
      <c r="S2358" s="45">
        <v>97470</v>
      </c>
      <c r="V2358" s="165" t="str">
        <f>IFERROR(IF(U2358-T2358 &lt;= 0, "", U2358-T2358), "")</f>
        <v/>
      </c>
      <c r="W2358" s="162" t="s">
        <v>333</v>
      </c>
      <c r="X2358" s="1" t="s">
        <v>155</v>
      </c>
      <c r="Y2358" s="1">
        <v>28928</v>
      </c>
      <c r="Z2358" s="169">
        <v>296.33</v>
      </c>
      <c r="AA2358" s="169">
        <f>Tabela13[[#This Row],[VALOR/UN]]*Tabela13[[#This Row],[QUAN]]</f>
        <v>296.33</v>
      </c>
      <c r="AB2358" s="251" t="str">
        <f>IFERROR(Tabela13[[#This Row],[TOTAL]]/Tabela13[[#This Row],[Km Rodado]],"")</f>
        <v/>
      </c>
    </row>
    <row r="2359" spans="1:28" hidden="1">
      <c r="A2359" s="30" t="s">
        <v>1313</v>
      </c>
      <c r="B2359" s="30" t="s">
        <v>2170</v>
      </c>
      <c r="C2359" s="30" t="s">
        <v>1227</v>
      </c>
      <c r="D2359" s="53">
        <v>45777</v>
      </c>
      <c r="F2359" s="7" t="s">
        <v>422</v>
      </c>
      <c r="G2359" s="1" t="s">
        <v>58</v>
      </c>
      <c r="H2359" s="1" t="s">
        <v>2465</v>
      </c>
      <c r="I2359" s="351" t="s">
        <v>72</v>
      </c>
      <c r="J2359" s="162">
        <v>1</v>
      </c>
      <c r="K2359" s="1">
        <v>15</v>
      </c>
      <c r="L2359" s="1" t="s">
        <v>24</v>
      </c>
      <c r="M2359" s="1" t="s">
        <v>75</v>
      </c>
      <c r="N2359" s="238" t="s">
        <v>396</v>
      </c>
      <c r="O2359" s="1" t="s">
        <v>2481</v>
      </c>
      <c r="P2359" s="1" t="s">
        <v>69</v>
      </c>
      <c r="Q2359" s="1" t="s">
        <v>2482</v>
      </c>
      <c r="R2359" s="24" t="s">
        <v>2483</v>
      </c>
      <c r="S2359" s="45">
        <v>97470</v>
      </c>
      <c r="V2359" s="165" t="str">
        <f>IFERROR(IF(U2359-T2359 &lt;= 0, "", U2359-T2359), "")</f>
        <v/>
      </c>
      <c r="W2359" s="162" t="s">
        <v>333</v>
      </c>
      <c r="X2359" s="1" t="s">
        <v>155</v>
      </c>
      <c r="Y2359" s="1">
        <v>28928</v>
      </c>
      <c r="Z2359" s="169">
        <v>296.33</v>
      </c>
      <c r="AA2359" s="169">
        <f>Tabela13[[#This Row],[VALOR/UN]]*Tabela13[[#This Row],[QUAN]]</f>
        <v>296.33</v>
      </c>
      <c r="AB2359" s="251" t="str">
        <f>IFERROR(Tabela13[[#This Row],[TOTAL]]/Tabela13[[#This Row],[Km Rodado]],"")</f>
        <v/>
      </c>
    </row>
    <row r="2360" spans="1:28" hidden="1">
      <c r="A2360" s="30" t="s">
        <v>2484</v>
      </c>
      <c r="B2360" s="30" t="s">
        <v>2294</v>
      </c>
      <c r="C2360" s="30" t="s">
        <v>1227</v>
      </c>
      <c r="D2360" s="53">
        <v>45777</v>
      </c>
      <c r="F2360" s="7" t="s">
        <v>422</v>
      </c>
      <c r="G2360" s="1" t="s">
        <v>58</v>
      </c>
      <c r="H2360" s="1" t="s">
        <v>1268</v>
      </c>
      <c r="I2360" s="351" t="s">
        <v>104</v>
      </c>
      <c r="J2360" s="162">
        <v>1</v>
      </c>
      <c r="K2360" s="1">
        <v>15</v>
      </c>
      <c r="L2360" s="1" t="s">
        <v>24</v>
      </c>
      <c r="M2360" s="1" t="s">
        <v>75</v>
      </c>
      <c r="N2360" s="238" t="s">
        <v>2425</v>
      </c>
      <c r="O2360" s="1" t="s">
        <v>2426</v>
      </c>
      <c r="P2360" s="1" t="s">
        <v>69</v>
      </c>
      <c r="Q2360" s="1" t="s">
        <v>77</v>
      </c>
      <c r="R2360" s="24" t="s">
        <v>574</v>
      </c>
      <c r="S2360" s="45">
        <v>196000</v>
      </c>
      <c r="V2360" s="165" t="str">
        <f>IFERROR(IF(U2360-T2360 &lt;= 0, "", U2360-T2360), "")</f>
        <v/>
      </c>
      <c r="W2360" s="162" t="s">
        <v>333</v>
      </c>
      <c r="X2360" s="1" t="s">
        <v>2427</v>
      </c>
      <c r="Y2360" s="1">
        <v>139341</v>
      </c>
      <c r="Z2360" s="169">
        <v>271</v>
      </c>
      <c r="AA2360" s="169">
        <f>Tabela13[[#This Row],[VALOR/UN]]*Tabela13[[#This Row],[QUAN]]</f>
        <v>271</v>
      </c>
      <c r="AB2360" s="251" t="str">
        <f>IFERROR(Tabela13[[#This Row],[TOTAL]]/Tabela13[[#This Row],[Km Rodado]],"")</f>
        <v/>
      </c>
    </row>
    <row r="2361" spans="1:28" hidden="1">
      <c r="A2361" s="30">
        <v>2872</v>
      </c>
      <c r="B2361" s="30" t="s">
        <v>2252</v>
      </c>
      <c r="C2361" s="30" t="s">
        <v>1227</v>
      </c>
      <c r="D2361" s="53">
        <v>45777</v>
      </c>
      <c r="F2361" s="7" t="s">
        <v>422</v>
      </c>
      <c r="G2361" s="1" t="s">
        <v>58</v>
      </c>
      <c r="H2361" s="1" t="s">
        <v>1268</v>
      </c>
      <c r="I2361" s="351" t="s">
        <v>104</v>
      </c>
      <c r="J2361" s="162">
        <v>1</v>
      </c>
      <c r="K2361" s="1">
        <v>15</v>
      </c>
      <c r="L2361" s="1" t="s">
        <v>24</v>
      </c>
      <c r="M2361" s="1" t="s">
        <v>75</v>
      </c>
      <c r="N2361" s="238" t="s">
        <v>2425</v>
      </c>
      <c r="O2361" s="1" t="s">
        <v>2426</v>
      </c>
      <c r="P2361" s="1" t="s">
        <v>69</v>
      </c>
      <c r="Q2361" s="1" t="s">
        <v>77</v>
      </c>
      <c r="R2361" s="24" t="s">
        <v>574</v>
      </c>
      <c r="S2361" s="45">
        <v>196000</v>
      </c>
      <c r="V2361" s="165" t="str">
        <f>IFERROR(IF(U2361-T2361 &lt;= 0, "", U2361-T2361), "")</f>
        <v/>
      </c>
      <c r="W2361" s="162" t="s">
        <v>333</v>
      </c>
      <c r="X2361" s="1" t="s">
        <v>2427</v>
      </c>
      <c r="Y2361" s="1">
        <v>139341</v>
      </c>
      <c r="Z2361" s="169">
        <v>271</v>
      </c>
      <c r="AA2361" s="169">
        <f>Tabela13[[#This Row],[VALOR/UN]]*Tabela13[[#This Row],[QUAN]]</f>
        <v>271</v>
      </c>
      <c r="AB2361" s="251" t="str">
        <f>IFERROR(Tabela13[[#This Row],[TOTAL]]/Tabela13[[#This Row],[Km Rodado]],"")</f>
        <v/>
      </c>
    </row>
    <row r="2362" spans="1:28" hidden="1">
      <c r="A2362" s="30" t="s">
        <v>2485</v>
      </c>
      <c r="B2362" s="30" t="s">
        <v>1956</v>
      </c>
      <c r="C2362" s="30" t="s">
        <v>1227</v>
      </c>
      <c r="D2362" s="53">
        <v>45777</v>
      </c>
      <c r="F2362" s="7" t="s">
        <v>422</v>
      </c>
      <c r="G2362" s="1" t="s">
        <v>58</v>
      </c>
      <c r="H2362" s="1" t="s">
        <v>14</v>
      </c>
      <c r="I2362" s="351" t="s">
        <v>1740</v>
      </c>
      <c r="J2362" s="162">
        <v>1</v>
      </c>
      <c r="K2362" s="1">
        <v>15</v>
      </c>
      <c r="L2362" s="1" t="s">
        <v>24</v>
      </c>
      <c r="M2362" s="1" t="s">
        <v>75</v>
      </c>
      <c r="N2362" s="238" t="s">
        <v>2425</v>
      </c>
      <c r="O2362" s="1" t="s">
        <v>2426</v>
      </c>
      <c r="P2362" s="1" t="s">
        <v>69</v>
      </c>
      <c r="Q2362" s="1" t="s">
        <v>2396</v>
      </c>
      <c r="R2362" s="24" t="s">
        <v>2486</v>
      </c>
      <c r="V2362" s="165" t="str">
        <f>IFERROR(IF(U2362-T2362 &lt;= 0, "", U2362-T2362), "")</f>
        <v/>
      </c>
      <c r="W2362" s="162" t="s">
        <v>333</v>
      </c>
      <c r="X2362" s="1" t="s">
        <v>2427</v>
      </c>
      <c r="Y2362" s="1" t="s">
        <v>2487</v>
      </c>
      <c r="Z2362" s="169">
        <v>273</v>
      </c>
      <c r="AA2362" s="169">
        <f>Tabela13[[#This Row],[VALOR/UN]]*Tabela13[[#This Row],[QUAN]]</f>
        <v>273</v>
      </c>
      <c r="AB2362" s="251" t="str">
        <f>IFERROR(Tabela13[[#This Row],[TOTAL]]/Tabela13[[#This Row],[Km Rodado]],"")</f>
        <v/>
      </c>
    </row>
    <row r="2363" spans="1:28" hidden="1">
      <c r="A2363" s="30" t="s">
        <v>2488</v>
      </c>
      <c r="B2363" s="30" t="s">
        <v>1956</v>
      </c>
      <c r="C2363" s="30" t="s">
        <v>1227</v>
      </c>
      <c r="D2363" s="53">
        <v>45777</v>
      </c>
      <c r="F2363" s="7" t="s">
        <v>422</v>
      </c>
      <c r="G2363" s="1" t="s">
        <v>58</v>
      </c>
      <c r="H2363" s="1" t="s">
        <v>14</v>
      </c>
      <c r="I2363" s="351" t="s">
        <v>1740</v>
      </c>
      <c r="J2363" s="162">
        <v>1</v>
      </c>
      <c r="K2363" s="1">
        <v>15</v>
      </c>
      <c r="L2363" s="1" t="s">
        <v>24</v>
      </c>
      <c r="M2363" s="1" t="s">
        <v>75</v>
      </c>
      <c r="N2363" s="238" t="s">
        <v>2425</v>
      </c>
      <c r="O2363" s="1" t="s">
        <v>2426</v>
      </c>
      <c r="P2363" s="1" t="s">
        <v>69</v>
      </c>
      <c r="Q2363" s="1" t="s">
        <v>2396</v>
      </c>
      <c r="R2363" s="24" t="s">
        <v>2486</v>
      </c>
      <c r="V2363" s="165" t="str">
        <f>IFERROR(IF(U2363-T2363 &lt;= 0, "", U2363-T2363), "")</f>
        <v/>
      </c>
      <c r="W2363" s="162" t="s">
        <v>333</v>
      </c>
      <c r="X2363" s="1" t="s">
        <v>2427</v>
      </c>
      <c r="Y2363" s="1" t="s">
        <v>2487</v>
      </c>
      <c r="Z2363" s="169">
        <v>273</v>
      </c>
      <c r="AA2363" s="169">
        <f>Tabela13[[#This Row],[VALOR/UN]]*Tabela13[[#This Row],[QUAN]]</f>
        <v>273</v>
      </c>
      <c r="AB2363" s="251" t="str">
        <f>IFERROR(Tabela13[[#This Row],[TOTAL]]/Tabela13[[#This Row],[Km Rodado]],"")</f>
        <v/>
      </c>
    </row>
    <row r="2364" spans="1:28" hidden="1">
      <c r="A2364" s="30" t="s">
        <v>2489</v>
      </c>
      <c r="B2364" s="30" t="s">
        <v>2490</v>
      </c>
      <c r="C2364" s="30" t="s">
        <v>1227</v>
      </c>
      <c r="D2364" s="53">
        <v>45777</v>
      </c>
      <c r="F2364" s="7" t="s">
        <v>422</v>
      </c>
      <c r="G2364" s="1" t="s">
        <v>58</v>
      </c>
      <c r="H2364" s="1" t="s">
        <v>14</v>
      </c>
      <c r="I2364" s="351" t="s">
        <v>1740</v>
      </c>
      <c r="J2364" s="162">
        <v>1</v>
      </c>
      <c r="K2364" s="1">
        <v>15</v>
      </c>
      <c r="L2364" s="1" t="s">
        <v>22</v>
      </c>
      <c r="M2364" s="1" t="s">
        <v>75</v>
      </c>
      <c r="N2364" s="1" t="s">
        <v>181</v>
      </c>
      <c r="O2364" s="1" t="s">
        <v>182</v>
      </c>
      <c r="P2364" s="1" t="s">
        <v>69</v>
      </c>
      <c r="Q2364" s="1" t="s">
        <v>2396</v>
      </c>
      <c r="R2364" s="24" t="s">
        <v>2491</v>
      </c>
      <c r="V2364" s="165" t="str">
        <f>IFERROR(IF(U2364-T2364 &lt;= 0, "", U2364-T2364), "")</f>
        <v/>
      </c>
      <c r="W2364" s="162" t="s">
        <v>333</v>
      </c>
      <c r="X2364" s="1" t="s">
        <v>2427</v>
      </c>
      <c r="Y2364" s="1" t="s">
        <v>2492</v>
      </c>
      <c r="Z2364" s="169">
        <v>304.20999999999998</v>
      </c>
      <c r="AA2364" s="169">
        <f>Tabela13[[#This Row],[VALOR/UN]]*Tabela13[[#This Row],[QUAN]]</f>
        <v>304.20999999999998</v>
      </c>
      <c r="AB2364" s="251" t="str">
        <f>IFERROR(Tabela13[[#This Row],[TOTAL]]/Tabela13[[#This Row],[Km Rodado]],"")</f>
        <v/>
      </c>
    </row>
    <row r="2365" spans="1:28" hidden="1">
      <c r="A2365" s="30" t="s">
        <v>2493</v>
      </c>
      <c r="B2365" s="30" t="s">
        <v>2170</v>
      </c>
      <c r="C2365" s="30" t="s">
        <v>1227</v>
      </c>
      <c r="D2365" s="53">
        <v>45777</v>
      </c>
      <c r="F2365" s="7" t="s">
        <v>422</v>
      </c>
      <c r="G2365" s="1" t="s">
        <v>58</v>
      </c>
      <c r="H2365" s="1" t="s">
        <v>14</v>
      </c>
      <c r="I2365" s="351" t="s">
        <v>1740</v>
      </c>
      <c r="J2365" s="162">
        <v>1</v>
      </c>
      <c r="K2365" s="1">
        <v>15</v>
      </c>
      <c r="L2365" s="1" t="s">
        <v>22</v>
      </c>
      <c r="M2365" s="1" t="s">
        <v>75</v>
      </c>
      <c r="N2365" s="1" t="s">
        <v>181</v>
      </c>
      <c r="O2365" s="1" t="s">
        <v>182</v>
      </c>
      <c r="P2365" s="1" t="s">
        <v>69</v>
      </c>
      <c r="Q2365" s="1" t="s">
        <v>2396</v>
      </c>
      <c r="R2365" s="24" t="s">
        <v>2491</v>
      </c>
      <c r="V2365" s="165" t="str">
        <f>IFERROR(IF(U2365-T2365 &lt;= 0, "", U2365-T2365), "")</f>
        <v/>
      </c>
      <c r="W2365" s="162" t="s">
        <v>333</v>
      </c>
      <c r="X2365" s="1" t="s">
        <v>2427</v>
      </c>
      <c r="Y2365" s="1" t="s">
        <v>2492</v>
      </c>
      <c r="Z2365" s="169">
        <v>304.20999999999998</v>
      </c>
      <c r="AA2365" s="169">
        <f>Tabela13[[#This Row],[VALOR/UN]]*Tabela13[[#This Row],[QUAN]]</f>
        <v>304.20999999999998</v>
      </c>
      <c r="AB2365" s="251" t="str">
        <f>IFERROR(Tabela13[[#This Row],[TOTAL]]/Tabela13[[#This Row],[Km Rodado]],"")</f>
        <v/>
      </c>
    </row>
    <row r="2366" spans="1:28" hidden="1">
      <c r="A2366" s="30" t="s">
        <v>2494</v>
      </c>
      <c r="B2366" s="30" t="s">
        <v>2463</v>
      </c>
      <c r="C2366" s="30" t="s">
        <v>1227</v>
      </c>
      <c r="D2366" s="53">
        <v>45777</v>
      </c>
      <c r="F2366" s="7" t="s">
        <v>422</v>
      </c>
      <c r="G2366" s="1" t="s">
        <v>58</v>
      </c>
      <c r="H2366" s="1" t="s">
        <v>14</v>
      </c>
      <c r="I2366" s="351" t="s">
        <v>1740</v>
      </c>
      <c r="J2366" s="162">
        <v>1</v>
      </c>
      <c r="K2366" s="1">
        <v>15</v>
      </c>
      <c r="L2366" s="1" t="s">
        <v>24</v>
      </c>
      <c r="M2366" s="1" t="s">
        <v>75</v>
      </c>
      <c r="N2366" s="1" t="s">
        <v>181</v>
      </c>
      <c r="O2366" s="1" t="s">
        <v>182</v>
      </c>
      <c r="P2366" s="1" t="s">
        <v>69</v>
      </c>
      <c r="Q2366" s="1" t="s">
        <v>2396</v>
      </c>
      <c r="R2366" s="24" t="s">
        <v>2491</v>
      </c>
      <c r="V2366" s="165" t="str">
        <f>IFERROR(IF(U2366-T2366 &lt;= 0, "", U2366-T2366), "")</f>
        <v/>
      </c>
      <c r="W2366" s="162" t="s">
        <v>333</v>
      </c>
      <c r="X2366" s="1" t="s">
        <v>2427</v>
      </c>
      <c r="Y2366" s="1" t="s">
        <v>2492</v>
      </c>
      <c r="Z2366" s="169">
        <v>304.20999999999998</v>
      </c>
      <c r="AA2366" s="169">
        <f>Tabela13[[#This Row],[VALOR/UN]]*Tabela13[[#This Row],[QUAN]]</f>
        <v>304.20999999999998</v>
      </c>
      <c r="AB2366" s="251" t="str">
        <f>IFERROR(Tabela13[[#This Row],[TOTAL]]/Tabela13[[#This Row],[Km Rodado]],"")</f>
        <v/>
      </c>
    </row>
    <row r="2367" spans="1:28" hidden="1">
      <c r="A2367" s="30" t="s">
        <v>2495</v>
      </c>
      <c r="B2367" s="30" t="s">
        <v>2463</v>
      </c>
      <c r="C2367" s="30" t="s">
        <v>1227</v>
      </c>
      <c r="D2367" s="53">
        <v>45777</v>
      </c>
      <c r="F2367" s="7" t="s">
        <v>422</v>
      </c>
      <c r="G2367" s="1" t="s">
        <v>58</v>
      </c>
      <c r="H2367" s="1" t="s">
        <v>14</v>
      </c>
      <c r="I2367" s="351" t="s">
        <v>1740</v>
      </c>
      <c r="J2367" s="162">
        <v>1</v>
      </c>
      <c r="K2367" s="1">
        <v>15</v>
      </c>
      <c r="L2367" s="1" t="s">
        <v>24</v>
      </c>
      <c r="M2367" s="1" t="s">
        <v>75</v>
      </c>
      <c r="N2367" s="1" t="s">
        <v>181</v>
      </c>
      <c r="O2367" s="1" t="s">
        <v>182</v>
      </c>
      <c r="P2367" s="1" t="s">
        <v>69</v>
      </c>
      <c r="Q2367" s="1" t="s">
        <v>2396</v>
      </c>
      <c r="R2367" s="24" t="s">
        <v>2491</v>
      </c>
      <c r="V2367" s="165" t="str">
        <f>IFERROR(IF(U2367-T2367 &lt;= 0, "", U2367-T2367), "")</f>
        <v/>
      </c>
      <c r="W2367" s="162" t="s">
        <v>333</v>
      </c>
      <c r="X2367" s="1" t="s">
        <v>2427</v>
      </c>
      <c r="Y2367" s="1" t="s">
        <v>2492</v>
      </c>
      <c r="Z2367" s="169">
        <v>304.20999999999998</v>
      </c>
      <c r="AA2367" s="169">
        <f>Tabela13[[#This Row],[VALOR/UN]]*Tabela13[[#This Row],[QUAN]]</f>
        <v>304.20999999999998</v>
      </c>
      <c r="AB2367" s="251" t="str">
        <f>IFERROR(Tabela13[[#This Row],[TOTAL]]/Tabela13[[#This Row],[Km Rodado]],"")</f>
        <v/>
      </c>
    </row>
    <row r="2368" spans="1:28" hidden="1">
      <c r="A2368" s="30">
        <v>2932</v>
      </c>
      <c r="B2368" s="30" t="s">
        <v>2399</v>
      </c>
      <c r="C2368" s="30" t="s">
        <v>1227</v>
      </c>
      <c r="D2368" s="53">
        <v>45777</v>
      </c>
      <c r="F2368" s="7" t="s">
        <v>422</v>
      </c>
      <c r="G2368" s="1" t="s">
        <v>58</v>
      </c>
      <c r="H2368" s="1" t="s">
        <v>14</v>
      </c>
      <c r="I2368" s="351" t="s">
        <v>1740</v>
      </c>
      <c r="J2368" s="162">
        <v>1</v>
      </c>
      <c r="K2368" s="1">
        <v>15</v>
      </c>
      <c r="L2368" s="1" t="s">
        <v>22</v>
      </c>
      <c r="M2368" s="1" t="s">
        <v>1070</v>
      </c>
      <c r="N2368" s="1" t="s">
        <v>224</v>
      </c>
      <c r="O2368" s="1" t="s">
        <v>1389</v>
      </c>
      <c r="P2368" s="1" t="s">
        <v>69</v>
      </c>
      <c r="Q2368" s="1" t="s">
        <v>2396</v>
      </c>
      <c r="R2368" s="24" t="s">
        <v>2496</v>
      </c>
      <c r="V2368" s="165" t="str">
        <f>IFERROR(IF(U2368-T2368 &lt;= 0, "", U2368-T2368), "")</f>
        <v/>
      </c>
      <c r="W2368" s="162" t="s">
        <v>333</v>
      </c>
      <c r="X2368" s="1" t="s">
        <v>2427</v>
      </c>
      <c r="Y2368" s="1">
        <v>138475</v>
      </c>
      <c r="Z2368" s="169">
        <v>273</v>
      </c>
      <c r="AA2368" s="169">
        <f>Tabela13[[#This Row],[VALOR/UN]]*Tabela13[[#This Row],[QUAN]]</f>
        <v>273</v>
      </c>
      <c r="AB2368" s="251" t="str">
        <f>IFERROR(Tabela13[[#This Row],[TOTAL]]/Tabela13[[#This Row],[Km Rodado]],"")</f>
        <v/>
      </c>
    </row>
    <row r="2369" spans="1:28" hidden="1">
      <c r="A2369" s="30">
        <v>2933</v>
      </c>
      <c r="B2369" s="30" t="s">
        <v>2399</v>
      </c>
      <c r="C2369" s="30" t="s">
        <v>1227</v>
      </c>
      <c r="D2369" s="53">
        <v>45777</v>
      </c>
      <c r="F2369" s="7" t="s">
        <v>422</v>
      </c>
      <c r="G2369" s="1" t="s">
        <v>58</v>
      </c>
      <c r="H2369" s="1" t="s">
        <v>14</v>
      </c>
      <c r="I2369" s="351" t="s">
        <v>1740</v>
      </c>
      <c r="J2369" s="162">
        <v>1</v>
      </c>
      <c r="K2369" s="1">
        <v>15</v>
      </c>
      <c r="L2369" s="1" t="s">
        <v>22</v>
      </c>
      <c r="M2369" s="1" t="s">
        <v>1070</v>
      </c>
      <c r="N2369" s="1" t="s">
        <v>224</v>
      </c>
      <c r="O2369" s="1" t="s">
        <v>1389</v>
      </c>
      <c r="P2369" s="1" t="s">
        <v>69</v>
      </c>
      <c r="Q2369" s="1" t="s">
        <v>2396</v>
      </c>
      <c r="R2369" s="24" t="s">
        <v>2496</v>
      </c>
      <c r="V2369" s="165" t="str">
        <f>IFERROR(IF(U2369-T2369 &lt;= 0, "", U2369-T2369), "")</f>
        <v/>
      </c>
      <c r="W2369" s="162" t="s">
        <v>333</v>
      </c>
      <c r="X2369" s="1" t="s">
        <v>2427</v>
      </c>
      <c r="Y2369" s="1">
        <v>138475</v>
      </c>
      <c r="Z2369" s="169">
        <v>273</v>
      </c>
      <c r="AA2369" s="169">
        <f>Tabela13[[#This Row],[VALOR/UN]]*Tabela13[[#This Row],[QUAN]]</f>
        <v>273</v>
      </c>
      <c r="AB2369" s="251" t="str">
        <f>IFERROR(Tabela13[[#This Row],[TOTAL]]/Tabela13[[#This Row],[Km Rodado]],"")</f>
        <v/>
      </c>
    </row>
    <row r="2370" spans="1:28" hidden="1">
      <c r="A2370" s="30">
        <v>2934</v>
      </c>
      <c r="B2370" s="30" t="s">
        <v>2399</v>
      </c>
      <c r="C2370" s="30" t="s">
        <v>1227</v>
      </c>
      <c r="D2370" s="53">
        <v>45777</v>
      </c>
      <c r="F2370" s="7" t="s">
        <v>422</v>
      </c>
      <c r="G2370" s="1" t="s">
        <v>58</v>
      </c>
      <c r="H2370" s="1" t="s">
        <v>14</v>
      </c>
      <c r="I2370" s="351" t="s">
        <v>1740</v>
      </c>
      <c r="J2370" s="162">
        <v>1</v>
      </c>
      <c r="K2370" s="1">
        <v>15</v>
      </c>
      <c r="L2370" s="1" t="s">
        <v>24</v>
      </c>
      <c r="M2370" s="1" t="s">
        <v>1070</v>
      </c>
      <c r="N2370" s="1" t="s">
        <v>224</v>
      </c>
      <c r="O2370" s="1" t="s">
        <v>1389</v>
      </c>
      <c r="P2370" s="1" t="s">
        <v>69</v>
      </c>
      <c r="Q2370" s="1" t="s">
        <v>2396</v>
      </c>
      <c r="R2370" s="24" t="s">
        <v>2496</v>
      </c>
      <c r="V2370" s="165" t="str">
        <f>IFERROR(IF(U2370-T2370 &lt;= 0, "", U2370-T2370), "")</f>
        <v/>
      </c>
      <c r="W2370" s="162" t="s">
        <v>333</v>
      </c>
      <c r="X2370" s="1" t="s">
        <v>2427</v>
      </c>
      <c r="Y2370" s="1">
        <v>138475</v>
      </c>
      <c r="Z2370" s="169">
        <v>273</v>
      </c>
      <c r="AA2370" s="169">
        <f>Tabela13[[#This Row],[VALOR/UN]]*Tabela13[[#This Row],[QUAN]]</f>
        <v>273</v>
      </c>
      <c r="AB2370" s="251" t="str">
        <f>IFERROR(Tabela13[[#This Row],[TOTAL]]/Tabela13[[#This Row],[Km Rodado]],"")</f>
        <v/>
      </c>
    </row>
    <row r="2371" spans="1:28" hidden="1">
      <c r="A2371" s="30">
        <v>2935</v>
      </c>
      <c r="B2371" s="30" t="s">
        <v>2399</v>
      </c>
      <c r="C2371" s="30" t="s">
        <v>1227</v>
      </c>
      <c r="D2371" s="53">
        <v>45777</v>
      </c>
      <c r="F2371" s="7" t="s">
        <v>422</v>
      </c>
      <c r="G2371" s="1" t="s">
        <v>58</v>
      </c>
      <c r="H2371" s="1" t="s">
        <v>14</v>
      </c>
      <c r="I2371" s="351" t="s">
        <v>1740</v>
      </c>
      <c r="J2371" s="162">
        <v>1</v>
      </c>
      <c r="K2371" s="1">
        <v>15</v>
      </c>
      <c r="L2371" s="1" t="s">
        <v>24</v>
      </c>
      <c r="M2371" s="1" t="s">
        <v>1070</v>
      </c>
      <c r="N2371" s="1" t="s">
        <v>224</v>
      </c>
      <c r="O2371" s="1" t="s">
        <v>1389</v>
      </c>
      <c r="P2371" s="1" t="s">
        <v>69</v>
      </c>
      <c r="Q2371" s="1" t="s">
        <v>2396</v>
      </c>
      <c r="R2371" s="24" t="s">
        <v>2496</v>
      </c>
      <c r="V2371" s="165" t="str">
        <f>IFERROR(IF(U2371-T2371 &lt;= 0, "", U2371-T2371), "")</f>
        <v/>
      </c>
      <c r="W2371" s="162" t="s">
        <v>333</v>
      </c>
      <c r="X2371" s="1" t="s">
        <v>2427</v>
      </c>
      <c r="Y2371" s="1">
        <v>138475</v>
      </c>
      <c r="Z2371" s="169">
        <v>273</v>
      </c>
      <c r="AA2371" s="169">
        <f>Tabela13[[#This Row],[VALOR/UN]]*Tabela13[[#This Row],[QUAN]]</f>
        <v>273</v>
      </c>
      <c r="AB2371" s="251" t="str">
        <f>IFERROR(Tabela13[[#This Row],[TOTAL]]/Tabela13[[#This Row],[Km Rodado]],"")</f>
        <v/>
      </c>
    </row>
    <row r="2372" spans="1:28" hidden="1">
      <c r="A2372" s="30" t="s">
        <v>2249</v>
      </c>
      <c r="B2372" s="30" t="s">
        <v>1399</v>
      </c>
      <c r="C2372" s="30" t="s">
        <v>1227</v>
      </c>
      <c r="D2372" s="53">
        <v>45777</v>
      </c>
      <c r="F2372" s="7" t="s">
        <v>422</v>
      </c>
      <c r="G2372" s="1" t="s">
        <v>58</v>
      </c>
      <c r="H2372" s="1" t="s">
        <v>1268</v>
      </c>
      <c r="I2372" s="351" t="s">
        <v>2375</v>
      </c>
      <c r="J2372" s="162">
        <v>1</v>
      </c>
      <c r="K2372" s="1">
        <v>16</v>
      </c>
      <c r="L2372" s="1" t="s">
        <v>22</v>
      </c>
      <c r="M2372" s="1" t="s">
        <v>143</v>
      </c>
      <c r="N2372" s="1" t="s">
        <v>170</v>
      </c>
      <c r="O2372" s="238" t="s">
        <v>1401</v>
      </c>
      <c r="P2372" s="1" t="s">
        <v>69</v>
      </c>
      <c r="Q2372" s="1" t="s">
        <v>144</v>
      </c>
      <c r="R2372" s="168" t="s">
        <v>1402</v>
      </c>
      <c r="S2372" s="45">
        <v>105517</v>
      </c>
      <c r="T2372" s="45">
        <v>106481</v>
      </c>
      <c r="V2372" s="165" t="str">
        <f>IFERROR(IF(U2372-T2372 &lt;= 0, "", U2372-T2372), "")</f>
        <v/>
      </c>
      <c r="W2372" s="162" t="s">
        <v>333</v>
      </c>
      <c r="X2372" s="1" t="s">
        <v>168</v>
      </c>
      <c r="Y2372" s="1">
        <v>19570</v>
      </c>
      <c r="Z2372" s="169">
        <v>533.44000000000005</v>
      </c>
      <c r="AA2372" s="169">
        <f>Tabela13[[#This Row],[VALOR/UN]]*Tabela13[[#This Row],[QUAN]]</f>
        <v>533.44000000000005</v>
      </c>
      <c r="AB2372" s="251" t="str">
        <f>IFERROR(Tabela13[[#This Row],[TOTAL]]/Tabela13[[#This Row],[Km Rodado]],"")</f>
        <v/>
      </c>
    </row>
    <row r="2373" spans="1:28" hidden="1">
      <c r="A2373" s="30" t="s">
        <v>2497</v>
      </c>
      <c r="B2373" s="30" t="s">
        <v>1399</v>
      </c>
      <c r="C2373" s="30" t="s">
        <v>1227</v>
      </c>
      <c r="D2373" s="53">
        <v>45777</v>
      </c>
      <c r="F2373" s="7" t="s">
        <v>422</v>
      </c>
      <c r="G2373" s="1" t="s">
        <v>58</v>
      </c>
      <c r="H2373" s="1" t="s">
        <v>1268</v>
      </c>
      <c r="I2373" s="351" t="s">
        <v>2375</v>
      </c>
      <c r="J2373" s="162">
        <v>1</v>
      </c>
      <c r="K2373" s="1">
        <v>16</v>
      </c>
      <c r="L2373" s="1" t="s">
        <v>22</v>
      </c>
      <c r="M2373" s="1" t="s">
        <v>143</v>
      </c>
      <c r="N2373" s="1" t="s">
        <v>170</v>
      </c>
      <c r="O2373" s="238" t="s">
        <v>1401</v>
      </c>
      <c r="P2373" s="1" t="s">
        <v>69</v>
      </c>
      <c r="Q2373" s="1" t="s">
        <v>144</v>
      </c>
      <c r="R2373" s="168" t="s">
        <v>1402</v>
      </c>
      <c r="S2373" s="45">
        <v>105517</v>
      </c>
      <c r="T2373" s="45">
        <v>106481</v>
      </c>
      <c r="V2373" s="165" t="str">
        <f>IFERROR(IF(U2373-T2373 &lt;= 0, "", U2373-T2373), "")</f>
        <v/>
      </c>
      <c r="W2373" s="162" t="s">
        <v>333</v>
      </c>
      <c r="X2373" s="1" t="s">
        <v>168</v>
      </c>
      <c r="Y2373" s="1">
        <v>19570</v>
      </c>
      <c r="Z2373" s="169">
        <v>533.44000000000005</v>
      </c>
      <c r="AA2373" s="169">
        <f>Tabela13[[#This Row],[VALOR/UN]]*Tabela13[[#This Row],[QUAN]]</f>
        <v>533.44000000000005</v>
      </c>
      <c r="AB2373" s="251" t="str">
        <f>IFERROR(Tabela13[[#This Row],[TOTAL]]/Tabela13[[#This Row],[Km Rodado]],"")</f>
        <v/>
      </c>
    </row>
    <row r="2374" spans="1:28" hidden="1">
      <c r="A2374" s="30">
        <v>2759</v>
      </c>
      <c r="B2374" s="30" t="s">
        <v>1399</v>
      </c>
      <c r="C2374" s="30" t="s">
        <v>1227</v>
      </c>
      <c r="D2374" s="53">
        <v>45777</v>
      </c>
      <c r="F2374" s="7" t="s">
        <v>422</v>
      </c>
      <c r="G2374" s="1" t="s">
        <v>58</v>
      </c>
      <c r="H2374" s="1" t="s">
        <v>1268</v>
      </c>
      <c r="I2374" s="351" t="s">
        <v>2375</v>
      </c>
      <c r="J2374" s="162">
        <v>1</v>
      </c>
      <c r="K2374" s="1">
        <v>16</v>
      </c>
      <c r="L2374" s="1" t="s">
        <v>24</v>
      </c>
      <c r="M2374" s="1" t="s">
        <v>143</v>
      </c>
      <c r="N2374" s="1" t="s">
        <v>170</v>
      </c>
      <c r="O2374" s="238" t="s">
        <v>1401</v>
      </c>
      <c r="P2374" s="1" t="s">
        <v>69</v>
      </c>
      <c r="Q2374" s="1" t="s">
        <v>144</v>
      </c>
      <c r="R2374" s="168" t="s">
        <v>1402</v>
      </c>
      <c r="S2374" s="45">
        <v>105517</v>
      </c>
      <c r="T2374" s="45">
        <v>106481</v>
      </c>
      <c r="V2374" s="165" t="str">
        <f>IFERROR(IF(U2374-T2374 &lt;= 0, "", U2374-T2374), "")</f>
        <v/>
      </c>
      <c r="W2374" s="162" t="s">
        <v>333</v>
      </c>
      <c r="X2374" s="1" t="s">
        <v>168</v>
      </c>
      <c r="Y2374" s="1">
        <v>19570</v>
      </c>
      <c r="Z2374" s="169">
        <v>533.44000000000005</v>
      </c>
      <c r="AA2374" s="169">
        <f>Tabela13[[#This Row],[VALOR/UN]]*Tabela13[[#This Row],[QUAN]]</f>
        <v>533.44000000000005</v>
      </c>
      <c r="AB2374" s="251" t="str">
        <f>IFERROR(Tabela13[[#This Row],[TOTAL]]/Tabela13[[#This Row],[Km Rodado]],"")</f>
        <v/>
      </c>
    </row>
    <row r="2375" spans="1:28" hidden="1">
      <c r="A2375" s="30">
        <v>2742</v>
      </c>
      <c r="B2375" s="30" t="s">
        <v>1399</v>
      </c>
      <c r="C2375" s="30" t="s">
        <v>1227</v>
      </c>
      <c r="D2375" s="53">
        <v>45777</v>
      </c>
      <c r="F2375" s="7" t="s">
        <v>422</v>
      </c>
      <c r="G2375" s="1" t="s">
        <v>58</v>
      </c>
      <c r="H2375" s="1" t="s">
        <v>1268</v>
      </c>
      <c r="I2375" s="351" t="s">
        <v>2375</v>
      </c>
      <c r="J2375" s="162">
        <v>1</v>
      </c>
      <c r="K2375" s="1">
        <v>16</v>
      </c>
      <c r="L2375" s="1" t="s">
        <v>24</v>
      </c>
      <c r="M2375" s="1" t="s">
        <v>143</v>
      </c>
      <c r="N2375" s="1" t="s">
        <v>170</v>
      </c>
      <c r="O2375" s="238" t="s">
        <v>1401</v>
      </c>
      <c r="P2375" s="1" t="s">
        <v>69</v>
      </c>
      <c r="Q2375" s="1" t="s">
        <v>144</v>
      </c>
      <c r="R2375" s="168" t="s">
        <v>1402</v>
      </c>
      <c r="S2375" s="45">
        <v>105517</v>
      </c>
      <c r="T2375" s="45">
        <v>106481</v>
      </c>
      <c r="V2375" s="165" t="str">
        <f>IFERROR(IF(U2375-T2375 &lt;= 0, "", U2375-T2375), "")</f>
        <v/>
      </c>
      <c r="W2375" s="162" t="s">
        <v>333</v>
      </c>
      <c r="X2375" s="1" t="s">
        <v>168</v>
      </c>
      <c r="Y2375" s="1">
        <v>19570</v>
      </c>
      <c r="Z2375" s="169">
        <v>533.44000000000005</v>
      </c>
      <c r="AA2375" s="169">
        <f>Tabela13[[#This Row],[VALOR/UN]]*Tabela13[[#This Row],[QUAN]]</f>
        <v>533.44000000000005</v>
      </c>
      <c r="AB2375" s="251" t="str">
        <f>IFERROR(Tabela13[[#This Row],[TOTAL]]/Tabela13[[#This Row],[Km Rodado]],"")</f>
        <v/>
      </c>
    </row>
    <row r="2376" spans="1:28" hidden="1">
      <c r="A2376" s="30">
        <v>2738</v>
      </c>
      <c r="B2376" s="30" t="s">
        <v>1399</v>
      </c>
      <c r="C2376" s="30" t="s">
        <v>1227</v>
      </c>
      <c r="D2376" s="53">
        <v>45777</v>
      </c>
      <c r="F2376" s="7" t="s">
        <v>422</v>
      </c>
      <c r="G2376" s="1" t="s">
        <v>58</v>
      </c>
      <c r="H2376" s="1" t="s">
        <v>2465</v>
      </c>
      <c r="I2376" s="351" t="s">
        <v>72</v>
      </c>
      <c r="J2376" s="162">
        <v>1</v>
      </c>
      <c r="K2376" s="1">
        <v>16</v>
      </c>
      <c r="L2376" s="1" t="s">
        <v>22</v>
      </c>
      <c r="M2376" s="1" t="s">
        <v>143</v>
      </c>
      <c r="N2376" s="1" t="s">
        <v>170</v>
      </c>
      <c r="O2376" s="238" t="s">
        <v>1401</v>
      </c>
      <c r="P2376" s="1" t="s">
        <v>69</v>
      </c>
      <c r="Q2376" s="1" t="s">
        <v>144</v>
      </c>
      <c r="R2376" s="24" t="s">
        <v>2498</v>
      </c>
      <c r="S2376" s="45">
        <v>56427</v>
      </c>
      <c r="V2376" s="165" t="str">
        <f>IFERROR(IF(U2376-T2376 &lt;= 0, "", U2376-T2376), "")</f>
        <v/>
      </c>
      <c r="W2376" s="162" t="s">
        <v>333</v>
      </c>
      <c r="X2376" s="1" t="s">
        <v>168</v>
      </c>
      <c r="Y2376" s="1">
        <v>19570</v>
      </c>
      <c r="Z2376" s="169">
        <v>533.44000000000005</v>
      </c>
      <c r="AA2376" s="169">
        <f>Tabela13[[#This Row],[VALOR/UN]]*Tabela13[[#This Row],[QUAN]]</f>
        <v>533.44000000000005</v>
      </c>
      <c r="AB2376" s="251" t="str">
        <f>IFERROR(Tabela13[[#This Row],[TOTAL]]/Tabela13[[#This Row],[Km Rodado]],"")</f>
        <v/>
      </c>
    </row>
    <row r="2377" spans="1:28" hidden="1">
      <c r="A2377" s="30">
        <v>2741</v>
      </c>
      <c r="B2377" s="30" t="s">
        <v>1399</v>
      </c>
      <c r="C2377" s="30" t="s">
        <v>1227</v>
      </c>
      <c r="D2377" s="53">
        <v>45777</v>
      </c>
      <c r="F2377" s="7" t="s">
        <v>422</v>
      </c>
      <c r="G2377" s="1" t="s">
        <v>58</v>
      </c>
      <c r="H2377" s="1" t="s">
        <v>2465</v>
      </c>
      <c r="I2377" s="351" t="s">
        <v>72</v>
      </c>
      <c r="J2377" s="162">
        <v>1</v>
      </c>
      <c r="K2377" s="1">
        <v>16</v>
      </c>
      <c r="L2377" s="1" t="s">
        <v>22</v>
      </c>
      <c r="M2377" s="1" t="s">
        <v>143</v>
      </c>
      <c r="N2377" s="1" t="s">
        <v>170</v>
      </c>
      <c r="O2377" s="238" t="s">
        <v>1401</v>
      </c>
      <c r="P2377" s="1" t="s">
        <v>69</v>
      </c>
      <c r="Q2377" s="1" t="s">
        <v>144</v>
      </c>
      <c r="R2377" s="24" t="s">
        <v>2498</v>
      </c>
      <c r="S2377" s="45">
        <v>56427</v>
      </c>
      <c r="V2377" s="165" t="str">
        <f>IFERROR(IF(U2377-T2377 &lt;= 0, "", U2377-T2377), "")</f>
        <v/>
      </c>
      <c r="W2377" s="162" t="s">
        <v>333</v>
      </c>
      <c r="X2377" s="1" t="s">
        <v>168</v>
      </c>
      <c r="Y2377" s="1">
        <v>19570</v>
      </c>
      <c r="Z2377" s="169">
        <v>533.44000000000005</v>
      </c>
      <c r="AA2377" s="169">
        <f>Tabela13[[#This Row],[VALOR/UN]]*Tabela13[[#This Row],[QUAN]]</f>
        <v>533.44000000000005</v>
      </c>
      <c r="AB2377" s="251" t="str">
        <f>IFERROR(Tabela13[[#This Row],[TOTAL]]/Tabela13[[#This Row],[Km Rodado]],"")</f>
        <v/>
      </c>
    </row>
    <row r="2378" spans="1:28" hidden="1">
      <c r="A2378" s="30">
        <v>2743</v>
      </c>
      <c r="B2378" s="30" t="s">
        <v>1399</v>
      </c>
      <c r="C2378" s="30" t="s">
        <v>1227</v>
      </c>
      <c r="D2378" s="53">
        <v>45777</v>
      </c>
      <c r="F2378" s="7" t="s">
        <v>422</v>
      </c>
      <c r="G2378" s="1" t="s">
        <v>58</v>
      </c>
      <c r="H2378" s="1" t="s">
        <v>2465</v>
      </c>
      <c r="I2378" s="351" t="s">
        <v>72</v>
      </c>
      <c r="J2378" s="162">
        <v>1</v>
      </c>
      <c r="K2378" s="1">
        <v>16</v>
      </c>
      <c r="L2378" s="1" t="s">
        <v>24</v>
      </c>
      <c r="M2378" s="1" t="s">
        <v>143</v>
      </c>
      <c r="N2378" s="1" t="s">
        <v>170</v>
      </c>
      <c r="O2378" s="238" t="s">
        <v>1401</v>
      </c>
      <c r="P2378" s="1" t="s">
        <v>69</v>
      </c>
      <c r="Q2378" s="1" t="s">
        <v>144</v>
      </c>
      <c r="R2378" s="24" t="s">
        <v>2498</v>
      </c>
      <c r="S2378" s="45">
        <v>56427</v>
      </c>
      <c r="V2378" s="165" t="str">
        <f>IFERROR(IF(U2378-T2378 &lt;= 0, "", U2378-T2378), "")</f>
        <v/>
      </c>
      <c r="W2378" s="162" t="s">
        <v>333</v>
      </c>
      <c r="X2378" s="1" t="s">
        <v>168</v>
      </c>
      <c r="Y2378" s="1">
        <v>19570</v>
      </c>
      <c r="Z2378" s="169">
        <v>533.44000000000005</v>
      </c>
      <c r="AA2378" s="169">
        <f>Tabela13[[#This Row],[VALOR/UN]]*Tabela13[[#This Row],[QUAN]]</f>
        <v>533.44000000000005</v>
      </c>
      <c r="AB2378" s="251" t="str">
        <f>IFERROR(Tabela13[[#This Row],[TOTAL]]/Tabela13[[#This Row],[Km Rodado]],"")</f>
        <v/>
      </c>
    </row>
    <row r="2379" spans="1:28" hidden="1">
      <c r="A2379" s="30">
        <v>2744</v>
      </c>
      <c r="B2379" s="30" t="s">
        <v>1399</v>
      </c>
      <c r="C2379" s="30" t="s">
        <v>1227</v>
      </c>
      <c r="D2379" s="53">
        <v>45777</v>
      </c>
      <c r="F2379" s="7" t="s">
        <v>422</v>
      </c>
      <c r="G2379" s="1" t="s">
        <v>58</v>
      </c>
      <c r="H2379" s="1" t="s">
        <v>2465</v>
      </c>
      <c r="I2379" s="351" t="s">
        <v>72</v>
      </c>
      <c r="J2379" s="162">
        <v>1</v>
      </c>
      <c r="K2379" s="1">
        <v>16</v>
      </c>
      <c r="L2379" s="1" t="s">
        <v>24</v>
      </c>
      <c r="M2379" s="1" t="s">
        <v>143</v>
      </c>
      <c r="N2379" s="1" t="s">
        <v>170</v>
      </c>
      <c r="O2379" s="238" t="s">
        <v>1401</v>
      </c>
      <c r="P2379" s="1" t="s">
        <v>69</v>
      </c>
      <c r="Q2379" s="1" t="s">
        <v>144</v>
      </c>
      <c r="R2379" s="24" t="s">
        <v>2498</v>
      </c>
      <c r="S2379" s="45">
        <v>56427</v>
      </c>
      <c r="V2379" s="165" t="str">
        <f>IFERROR(IF(U2379-T2379 &lt;= 0, "", U2379-T2379), "")</f>
        <v/>
      </c>
      <c r="W2379" s="162" t="s">
        <v>333</v>
      </c>
      <c r="X2379" s="1" t="s">
        <v>168</v>
      </c>
      <c r="Y2379" s="1">
        <v>19570</v>
      </c>
      <c r="Z2379" s="169">
        <v>533.44000000000005</v>
      </c>
      <c r="AA2379" s="169">
        <f>Tabela13[[#This Row],[VALOR/UN]]*Tabela13[[#This Row],[QUAN]]</f>
        <v>533.44000000000005</v>
      </c>
      <c r="AB2379" s="251" t="str">
        <f>IFERROR(Tabela13[[#This Row],[TOTAL]]/Tabela13[[#This Row],[Km Rodado]],"")</f>
        <v/>
      </c>
    </row>
    <row r="2380" spans="1:28" hidden="1">
      <c r="A2380" s="30">
        <v>2756</v>
      </c>
      <c r="B2380" s="30" t="s">
        <v>1399</v>
      </c>
      <c r="C2380" s="186" t="s">
        <v>1227</v>
      </c>
      <c r="D2380" s="53">
        <v>45778</v>
      </c>
      <c r="F2380" s="7" t="s">
        <v>573</v>
      </c>
      <c r="G2380" s="1" t="s">
        <v>58</v>
      </c>
      <c r="H2380" s="1" t="s">
        <v>1268</v>
      </c>
      <c r="I2380" s="351" t="s">
        <v>80</v>
      </c>
      <c r="J2380" s="162">
        <v>1</v>
      </c>
      <c r="K2380" s="1">
        <v>16</v>
      </c>
      <c r="L2380" s="1" t="s">
        <v>24</v>
      </c>
      <c r="M2380" s="1" t="s">
        <v>143</v>
      </c>
      <c r="N2380" s="1" t="s">
        <v>170</v>
      </c>
      <c r="O2380" s="238" t="s">
        <v>1401</v>
      </c>
      <c r="P2380" s="1" t="s">
        <v>69</v>
      </c>
      <c r="Q2380" s="1" t="s">
        <v>144</v>
      </c>
      <c r="R2380" s="24" t="s">
        <v>156</v>
      </c>
      <c r="S2380" s="45">
        <v>276565</v>
      </c>
      <c r="V2380" s="165" t="str">
        <f>IFERROR(IF(U2380-T2380 &lt;= 0, "", U2380-T2380), "")</f>
        <v/>
      </c>
      <c r="W2380" s="162" t="s">
        <v>333</v>
      </c>
      <c r="X2380" s="1" t="s">
        <v>168</v>
      </c>
      <c r="Y2380" s="1">
        <v>19570</v>
      </c>
      <c r="Z2380" s="169">
        <v>533.44000000000005</v>
      </c>
      <c r="AA2380" s="169">
        <f>Tabela13[[#This Row],[VALOR/UN]]*Tabela13[[#This Row],[QUAN]]</f>
        <v>533.44000000000005</v>
      </c>
      <c r="AB2380" s="251" t="str">
        <f>IFERROR(Tabela13[[#This Row],[TOTAL]]/Tabela13[[#This Row],[Km Rodado]],"")</f>
        <v/>
      </c>
    </row>
    <row r="2381" spans="1:28" hidden="1">
      <c r="A2381" s="30" t="s">
        <v>2499</v>
      </c>
      <c r="B2381" s="30" t="s">
        <v>1399</v>
      </c>
      <c r="C2381" s="186" t="s">
        <v>1227</v>
      </c>
      <c r="D2381" s="53">
        <v>45778</v>
      </c>
      <c r="F2381" s="7" t="s">
        <v>573</v>
      </c>
      <c r="G2381" s="1" t="s">
        <v>58</v>
      </c>
      <c r="H2381" s="1" t="s">
        <v>1268</v>
      </c>
      <c r="I2381" s="351" t="s">
        <v>80</v>
      </c>
      <c r="J2381" s="162">
        <v>1</v>
      </c>
      <c r="K2381" s="1">
        <v>16</v>
      </c>
      <c r="L2381" s="1" t="s">
        <v>24</v>
      </c>
      <c r="M2381" s="1" t="s">
        <v>143</v>
      </c>
      <c r="N2381" s="1" t="s">
        <v>170</v>
      </c>
      <c r="O2381" s="238" t="s">
        <v>1401</v>
      </c>
      <c r="P2381" s="1" t="s">
        <v>69</v>
      </c>
      <c r="Q2381" s="1" t="s">
        <v>144</v>
      </c>
      <c r="R2381" s="24" t="s">
        <v>156</v>
      </c>
      <c r="S2381" s="45">
        <v>276565</v>
      </c>
      <c r="V2381" s="165" t="str">
        <f>IFERROR(IF(U2381-T2381 &lt;= 0, "", U2381-T2381), "")</f>
        <v/>
      </c>
      <c r="W2381" s="162" t="s">
        <v>333</v>
      </c>
      <c r="X2381" s="1" t="s">
        <v>168</v>
      </c>
      <c r="Y2381" s="1">
        <v>19570</v>
      </c>
      <c r="Z2381" s="169">
        <v>533.44000000000005</v>
      </c>
      <c r="AA2381" s="169">
        <f>Tabela13[[#This Row],[VALOR/UN]]*Tabela13[[#This Row],[QUAN]]</f>
        <v>533.44000000000005</v>
      </c>
      <c r="AB2381" s="251" t="str">
        <f>IFERROR(Tabela13[[#This Row],[TOTAL]]/Tabela13[[#This Row],[Km Rodado]],"")</f>
        <v/>
      </c>
    </row>
    <row r="2382" spans="1:28" hidden="1">
      <c r="A2382" s="30" t="s">
        <v>2500</v>
      </c>
      <c r="B2382" s="30" t="s">
        <v>2220</v>
      </c>
      <c r="C2382" s="30" t="s">
        <v>1227</v>
      </c>
      <c r="D2382" s="53">
        <v>45778</v>
      </c>
      <c r="F2382" s="7" t="s">
        <v>573</v>
      </c>
      <c r="G2382" s="1" t="s">
        <v>58</v>
      </c>
      <c r="H2382" s="1" t="s">
        <v>1268</v>
      </c>
      <c r="I2382" s="351" t="s">
        <v>80</v>
      </c>
      <c r="J2382" s="162">
        <v>1</v>
      </c>
      <c r="K2382" s="1">
        <v>16</v>
      </c>
      <c r="L2382" s="1" t="s">
        <v>22</v>
      </c>
      <c r="M2382" s="1" t="s">
        <v>60</v>
      </c>
      <c r="N2382" s="1" t="s">
        <v>170</v>
      </c>
      <c r="O2382" s="238" t="s">
        <v>1401</v>
      </c>
      <c r="P2382" s="1" t="s">
        <v>69</v>
      </c>
      <c r="Q2382" s="1" t="s">
        <v>1008</v>
      </c>
      <c r="R2382" s="24" t="s">
        <v>183</v>
      </c>
      <c r="S2382" s="45">
        <v>163485</v>
      </c>
      <c r="V2382" s="165" t="str">
        <f>IFERROR(IF(U2382-T2382 &lt;= 0, "", U2382-T2382), "")</f>
        <v/>
      </c>
      <c r="W2382" s="162" t="s">
        <v>333</v>
      </c>
      <c r="X2382" s="1" t="s">
        <v>168</v>
      </c>
      <c r="Y2382" s="1">
        <v>20398</v>
      </c>
      <c r="Z2382" s="169">
        <v>449.22</v>
      </c>
      <c r="AA2382" s="169">
        <f>Tabela13[[#This Row],[VALOR/UN]]*Tabela13[[#This Row],[QUAN]]</f>
        <v>449.22</v>
      </c>
      <c r="AB2382" s="251" t="str">
        <f>IFERROR(Tabela13[[#This Row],[TOTAL]]/Tabela13[[#This Row],[Km Rodado]],"")</f>
        <v/>
      </c>
    </row>
    <row r="2383" spans="1:28" hidden="1">
      <c r="A2383" s="30">
        <v>2902</v>
      </c>
      <c r="B2383" s="30" t="s">
        <v>2220</v>
      </c>
      <c r="C2383" s="30" t="s">
        <v>1227</v>
      </c>
      <c r="D2383" s="53">
        <v>45778</v>
      </c>
      <c r="F2383" s="7" t="s">
        <v>573</v>
      </c>
      <c r="G2383" s="1" t="s">
        <v>58</v>
      </c>
      <c r="H2383" s="1" t="s">
        <v>1268</v>
      </c>
      <c r="I2383" s="351" t="s">
        <v>80</v>
      </c>
      <c r="J2383" s="162">
        <v>1</v>
      </c>
      <c r="K2383" s="1">
        <v>16</v>
      </c>
      <c r="L2383" s="1" t="s">
        <v>22</v>
      </c>
      <c r="M2383" s="1" t="s">
        <v>60</v>
      </c>
      <c r="N2383" s="1" t="s">
        <v>170</v>
      </c>
      <c r="O2383" s="238" t="s">
        <v>1401</v>
      </c>
      <c r="P2383" s="1" t="s">
        <v>69</v>
      </c>
      <c r="Q2383" s="1" t="s">
        <v>1008</v>
      </c>
      <c r="R2383" s="24" t="s">
        <v>183</v>
      </c>
      <c r="S2383" s="45">
        <v>163485</v>
      </c>
      <c r="V2383" s="165" t="str">
        <f>IFERROR(IF(U2383-T2383 &lt;= 0, "", U2383-T2383), "")</f>
        <v/>
      </c>
      <c r="W2383" s="162" t="s">
        <v>333</v>
      </c>
      <c r="X2383" s="1" t="s">
        <v>168</v>
      </c>
      <c r="Y2383" s="1">
        <v>20398</v>
      </c>
      <c r="Z2383" s="169">
        <v>449.22</v>
      </c>
      <c r="AA2383" s="169">
        <f>Tabela13[[#This Row],[VALOR/UN]]*Tabela13[[#This Row],[QUAN]]</f>
        <v>449.22</v>
      </c>
      <c r="AB2383" s="251" t="str">
        <f>IFERROR(Tabela13[[#This Row],[TOTAL]]/Tabela13[[#This Row],[Km Rodado]],"")</f>
        <v/>
      </c>
    </row>
    <row r="2384" spans="1:28" hidden="1">
      <c r="A2384" s="30">
        <v>2886</v>
      </c>
      <c r="B2384" s="30" t="s">
        <v>2220</v>
      </c>
      <c r="C2384" s="30" t="s">
        <v>1227</v>
      </c>
      <c r="D2384" s="53">
        <v>45778</v>
      </c>
      <c r="F2384" s="7" t="s">
        <v>573</v>
      </c>
      <c r="G2384" s="1" t="s">
        <v>58</v>
      </c>
      <c r="H2384" s="1" t="s">
        <v>1268</v>
      </c>
      <c r="I2384" s="351" t="s">
        <v>80</v>
      </c>
      <c r="J2384" s="162">
        <v>1</v>
      </c>
      <c r="K2384" s="1">
        <v>16</v>
      </c>
      <c r="L2384" s="1" t="s">
        <v>22</v>
      </c>
      <c r="M2384" s="1" t="s">
        <v>60</v>
      </c>
      <c r="N2384" s="1" t="s">
        <v>170</v>
      </c>
      <c r="O2384" s="238" t="s">
        <v>1401</v>
      </c>
      <c r="P2384" s="1" t="s">
        <v>69</v>
      </c>
      <c r="Q2384" s="1" t="s">
        <v>1008</v>
      </c>
      <c r="R2384" s="24" t="s">
        <v>1685</v>
      </c>
      <c r="S2384" s="45">
        <v>200831</v>
      </c>
      <c r="V2384" s="165" t="str">
        <f>IFERROR(IF(U2384-T2384 &lt;= 0, "", U2384-T2384), "")</f>
        <v/>
      </c>
      <c r="W2384" s="162" t="s">
        <v>333</v>
      </c>
      <c r="X2384" s="1" t="s">
        <v>168</v>
      </c>
      <c r="Y2384" s="1">
        <v>20398</v>
      </c>
      <c r="Z2384" s="169">
        <v>449.22</v>
      </c>
      <c r="AA2384" s="169">
        <f>Tabela13[[#This Row],[VALOR/UN]]*Tabela13[[#This Row],[QUAN]]</f>
        <v>449.22</v>
      </c>
      <c r="AB2384" s="251" t="str">
        <f>IFERROR(Tabela13[[#This Row],[TOTAL]]/Tabela13[[#This Row],[Km Rodado]],"")</f>
        <v/>
      </c>
    </row>
    <row r="2385" spans="1:28" hidden="1">
      <c r="A2385" s="30">
        <v>2887</v>
      </c>
      <c r="B2385" s="30" t="s">
        <v>2220</v>
      </c>
      <c r="C2385" s="30" t="s">
        <v>1227</v>
      </c>
      <c r="D2385" s="53">
        <v>45778</v>
      </c>
      <c r="F2385" s="7" t="s">
        <v>573</v>
      </c>
      <c r="G2385" s="1" t="s">
        <v>58</v>
      </c>
      <c r="H2385" s="1" t="s">
        <v>1268</v>
      </c>
      <c r="I2385" s="351" t="s">
        <v>80</v>
      </c>
      <c r="J2385" s="162">
        <v>1</v>
      </c>
      <c r="K2385" s="1">
        <v>16</v>
      </c>
      <c r="L2385" s="1" t="s">
        <v>22</v>
      </c>
      <c r="M2385" s="1" t="s">
        <v>60</v>
      </c>
      <c r="N2385" s="1" t="s">
        <v>170</v>
      </c>
      <c r="O2385" s="238" t="s">
        <v>1401</v>
      </c>
      <c r="P2385" s="1" t="s">
        <v>69</v>
      </c>
      <c r="Q2385" s="1" t="s">
        <v>1008</v>
      </c>
      <c r="R2385" s="24" t="s">
        <v>1685</v>
      </c>
      <c r="S2385" s="45">
        <v>200831</v>
      </c>
      <c r="V2385" s="165" t="str">
        <f>IFERROR(IF(U2385-T2385 &lt;= 0, "", U2385-T2385), "")</f>
        <v/>
      </c>
      <c r="W2385" s="162" t="s">
        <v>333</v>
      </c>
      <c r="X2385" s="1" t="s">
        <v>168</v>
      </c>
      <c r="Y2385" s="1">
        <v>20398</v>
      </c>
      <c r="Z2385" s="169">
        <v>449.22</v>
      </c>
      <c r="AA2385" s="169">
        <f>Tabela13[[#This Row],[VALOR/UN]]*Tabela13[[#This Row],[QUAN]]</f>
        <v>449.22</v>
      </c>
      <c r="AB2385" s="251" t="str">
        <f>IFERROR(Tabela13[[#This Row],[TOTAL]]/Tabela13[[#This Row],[Km Rodado]],"")</f>
        <v/>
      </c>
    </row>
    <row r="2386" spans="1:28" hidden="1">
      <c r="A2386" s="30">
        <v>2861</v>
      </c>
      <c r="B2386" s="30" t="s">
        <v>2438</v>
      </c>
      <c r="C2386" s="30" t="s">
        <v>1227</v>
      </c>
      <c r="D2386" s="53">
        <v>45782</v>
      </c>
      <c r="F2386" s="7" t="s">
        <v>573</v>
      </c>
      <c r="G2386" s="1" t="s">
        <v>58</v>
      </c>
      <c r="H2386" s="1" t="s">
        <v>1268</v>
      </c>
      <c r="I2386" s="351" t="s">
        <v>99</v>
      </c>
      <c r="J2386" s="162">
        <v>1</v>
      </c>
      <c r="K2386" s="1">
        <v>15</v>
      </c>
      <c r="L2386" s="1" t="s">
        <v>22</v>
      </c>
      <c r="M2386" s="1" t="s">
        <v>75</v>
      </c>
      <c r="N2386" s="238" t="s">
        <v>2425</v>
      </c>
      <c r="O2386" s="1" t="s">
        <v>2426</v>
      </c>
      <c r="P2386" s="1" t="s">
        <v>69</v>
      </c>
      <c r="Q2386" s="1" t="s">
        <v>77</v>
      </c>
      <c r="R2386" s="24" t="s">
        <v>564</v>
      </c>
      <c r="S2386" s="45">
        <v>134210</v>
      </c>
      <c r="T2386" s="45">
        <v>134210</v>
      </c>
      <c r="U2386" s="256">
        <v>152452</v>
      </c>
      <c r="V2386" s="165">
        <f>IFERROR(IF(U2386-T2386 &lt;= 0, "", U2386-T2386), "")</f>
        <v>18242</v>
      </c>
      <c r="W2386" s="162" t="s">
        <v>333</v>
      </c>
      <c r="X2386" s="1" t="s">
        <v>2427</v>
      </c>
      <c r="Y2386" s="276" t="s">
        <v>2458</v>
      </c>
      <c r="Z2386" s="169">
        <v>271</v>
      </c>
      <c r="AA2386" s="169">
        <f>Tabela13[[#This Row],[VALOR/UN]]*Tabela13[[#This Row],[QUAN]]</f>
        <v>271</v>
      </c>
      <c r="AB2386" s="251">
        <f>IFERROR(Tabela13[[#This Row],[TOTAL]]/Tabela13[[#This Row],[Km Rodado]],"")</f>
        <v>1.4855827211928517E-2</v>
      </c>
    </row>
    <row r="2387" spans="1:28" hidden="1">
      <c r="A2387" s="30">
        <v>2862</v>
      </c>
      <c r="B2387" s="30" t="s">
        <v>2294</v>
      </c>
      <c r="C2387" s="30" t="s">
        <v>1227</v>
      </c>
      <c r="D2387" s="53">
        <v>45782</v>
      </c>
      <c r="F2387" s="7" t="s">
        <v>573</v>
      </c>
      <c r="G2387" s="1" t="s">
        <v>58</v>
      </c>
      <c r="H2387" s="1" t="s">
        <v>1268</v>
      </c>
      <c r="I2387" s="351" t="s">
        <v>99</v>
      </c>
      <c r="J2387" s="162">
        <v>1</v>
      </c>
      <c r="K2387" s="1">
        <v>15</v>
      </c>
      <c r="L2387" s="1" t="s">
        <v>22</v>
      </c>
      <c r="M2387" s="1" t="s">
        <v>75</v>
      </c>
      <c r="N2387" s="238" t="s">
        <v>2425</v>
      </c>
      <c r="O2387" s="1" t="s">
        <v>2426</v>
      </c>
      <c r="P2387" s="1" t="s">
        <v>69</v>
      </c>
      <c r="Q2387" s="1" t="s">
        <v>77</v>
      </c>
      <c r="R2387" s="24" t="s">
        <v>564</v>
      </c>
      <c r="S2387" s="45">
        <v>134210</v>
      </c>
      <c r="T2387" s="45">
        <v>134210</v>
      </c>
      <c r="U2387" s="256">
        <v>152452</v>
      </c>
      <c r="V2387" s="165">
        <f>IFERROR(IF(U2387-T2387 &lt;= 0, "", U2387-T2387), "")</f>
        <v>18242</v>
      </c>
      <c r="W2387" s="162" t="s">
        <v>333</v>
      </c>
      <c r="X2387" s="1" t="s">
        <v>2427</v>
      </c>
      <c r="Y2387" s="276" t="s">
        <v>2458</v>
      </c>
      <c r="Z2387" s="169">
        <v>271</v>
      </c>
      <c r="AA2387" s="169">
        <f>Tabela13[[#This Row],[VALOR/UN]]*Tabela13[[#This Row],[QUAN]]</f>
        <v>271</v>
      </c>
      <c r="AB2387" s="251">
        <f>IFERROR(Tabela13[[#This Row],[TOTAL]]/Tabela13[[#This Row],[Km Rodado]],"")</f>
        <v>1.4855827211928517E-2</v>
      </c>
    </row>
    <row r="2388" spans="1:28" hidden="1">
      <c r="A2388" s="30">
        <v>2860</v>
      </c>
      <c r="B2388" s="30" t="s">
        <v>2018</v>
      </c>
      <c r="C2388" s="30" t="s">
        <v>1227</v>
      </c>
      <c r="D2388" s="53">
        <v>45782</v>
      </c>
      <c r="F2388" s="7" t="s">
        <v>573</v>
      </c>
      <c r="G2388" s="1" t="s">
        <v>58</v>
      </c>
      <c r="H2388" s="1" t="s">
        <v>1268</v>
      </c>
      <c r="I2388" s="351" t="s">
        <v>99</v>
      </c>
      <c r="J2388" s="162">
        <v>1</v>
      </c>
      <c r="K2388" s="1">
        <v>15</v>
      </c>
      <c r="L2388" s="1" t="s">
        <v>24</v>
      </c>
      <c r="M2388" s="1" t="s">
        <v>75</v>
      </c>
      <c r="N2388" s="238" t="s">
        <v>2425</v>
      </c>
      <c r="O2388" s="1" t="s">
        <v>2426</v>
      </c>
      <c r="P2388" s="1" t="s">
        <v>69</v>
      </c>
      <c r="Q2388" s="1" t="s">
        <v>77</v>
      </c>
      <c r="R2388" s="24" t="s">
        <v>564</v>
      </c>
      <c r="S2388" s="45">
        <v>134210</v>
      </c>
      <c r="T2388" s="45">
        <v>134210</v>
      </c>
      <c r="U2388" s="256">
        <v>152452</v>
      </c>
      <c r="V2388" s="165">
        <f>IFERROR(IF(U2388-T2388 &lt;= 0, "", U2388-T2388), "")</f>
        <v>18242</v>
      </c>
      <c r="W2388" s="162" t="s">
        <v>333</v>
      </c>
      <c r="X2388" s="1" t="s">
        <v>2427</v>
      </c>
      <c r="Y2388" s="276" t="s">
        <v>2458</v>
      </c>
      <c r="Z2388" s="169">
        <v>271</v>
      </c>
      <c r="AA2388" s="169">
        <f>Tabela13[[#This Row],[VALOR/UN]]*Tabela13[[#This Row],[QUAN]]</f>
        <v>271</v>
      </c>
      <c r="AB2388" s="251">
        <f>IFERROR(Tabela13[[#This Row],[TOTAL]]/Tabela13[[#This Row],[Km Rodado]],"")</f>
        <v>1.4855827211928517E-2</v>
      </c>
    </row>
    <row r="2389" spans="1:28" hidden="1">
      <c r="A2389" s="30">
        <v>2859</v>
      </c>
      <c r="B2389" s="30" t="s">
        <v>2252</v>
      </c>
      <c r="C2389" s="30" t="s">
        <v>1227</v>
      </c>
      <c r="D2389" s="53">
        <v>45782</v>
      </c>
      <c r="F2389" s="7" t="s">
        <v>573</v>
      </c>
      <c r="G2389" s="1" t="s">
        <v>58</v>
      </c>
      <c r="H2389" s="1" t="s">
        <v>1268</v>
      </c>
      <c r="I2389" s="351" t="s">
        <v>99</v>
      </c>
      <c r="J2389" s="162">
        <v>1</v>
      </c>
      <c r="K2389" s="1">
        <v>15</v>
      </c>
      <c r="L2389" s="1" t="s">
        <v>24</v>
      </c>
      <c r="M2389" s="1" t="s">
        <v>75</v>
      </c>
      <c r="N2389" s="238" t="s">
        <v>2425</v>
      </c>
      <c r="O2389" s="1" t="s">
        <v>2426</v>
      </c>
      <c r="P2389" s="1" t="s">
        <v>69</v>
      </c>
      <c r="Q2389" s="1" t="s">
        <v>77</v>
      </c>
      <c r="R2389" s="24" t="s">
        <v>564</v>
      </c>
      <c r="S2389" s="45">
        <v>134210</v>
      </c>
      <c r="T2389" s="45">
        <v>134210</v>
      </c>
      <c r="U2389" s="256">
        <v>152452</v>
      </c>
      <c r="V2389" s="165">
        <f>IFERROR(IF(U2389-T2389 &lt;= 0, "", U2389-T2389), "")</f>
        <v>18242</v>
      </c>
      <c r="W2389" s="162" t="s">
        <v>333</v>
      </c>
      <c r="X2389" s="1" t="s">
        <v>2427</v>
      </c>
      <c r="Y2389" s="276" t="s">
        <v>2458</v>
      </c>
      <c r="Z2389" s="169">
        <v>271</v>
      </c>
      <c r="AA2389" s="169">
        <f>Tabela13[[#This Row],[VALOR/UN]]*Tabela13[[#This Row],[QUAN]]</f>
        <v>271</v>
      </c>
      <c r="AB2389" s="251">
        <f>IFERROR(Tabela13[[#This Row],[TOTAL]]/Tabela13[[#This Row],[Km Rodado]],"")</f>
        <v>1.4855827211928517E-2</v>
      </c>
    </row>
    <row r="2390" spans="1:28" hidden="1">
      <c r="A2390" s="30" t="s">
        <v>2501</v>
      </c>
      <c r="B2390" s="30" t="s">
        <v>2213</v>
      </c>
      <c r="C2390" s="186" t="s">
        <v>1227</v>
      </c>
      <c r="D2390" s="53">
        <v>45783</v>
      </c>
      <c r="F2390" s="7" t="s">
        <v>118</v>
      </c>
      <c r="G2390" s="1" t="s">
        <v>58</v>
      </c>
      <c r="H2390" s="1" t="s">
        <v>12</v>
      </c>
      <c r="I2390" s="351" t="s">
        <v>99</v>
      </c>
      <c r="J2390" s="162">
        <v>1</v>
      </c>
      <c r="K2390" s="1">
        <v>15</v>
      </c>
      <c r="L2390" s="1" t="s">
        <v>22</v>
      </c>
      <c r="M2390" s="1" t="s">
        <v>75</v>
      </c>
      <c r="N2390" s="1" t="s">
        <v>153</v>
      </c>
      <c r="O2390" s="1" t="s">
        <v>474</v>
      </c>
      <c r="P2390" s="1" t="s">
        <v>69</v>
      </c>
      <c r="Q2390" s="1" t="s">
        <v>77</v>
      </c>
      <c r="R2390" s="24" t="s">
        <v>1191</v>
      </c>
      <c r="S2390" s="45">
        <v>98885</v>
      </c>
      <c r="V2390" s="165" t="str">
        <f>IFERROR(IF(U2390-T2390 &lt;= 0, "", U2390-T2390), "")</f>
        <v/>
      </c>
      <c r="W2390" s="162" t="s">
        <v>333</v>
      </c>
      <c r="X2390" s="1" t="s">
        <v>155</v>
      </c>
      <c r="Y2390" s="276" t="s">
        <v>2502</v>
      </c>
      <c r="Z2390" s="169">
        <v>278.08999999999997</v>
      </c>
      <c r="AA2390" s="169">
        <f>Tabela13[[#This Row],[VALOR/UN]]*Tabela13[[#This Row],[QUAN]]</f>
        <v>278.08999999999997</v>
      </c>
      <c r="AB2390" s="251" t="str">
        <f>IFERROR(Tabela13[[#This Row],[TOTAL]]/Tabela13[[#This Row],[Km Rodado]],"")</f>
        <v/>
      </c>
    </row>
    <row r="2391" spans="1:28" hidden="1">
      <c r="A2391" s="30">
        <v>3121</v>
      </c>
      <c r="B2391" s="30" t="s">
        <v>2213</v>
      </c>
      <c r="C2391" s="186" t="s">
        <v>1227</v>
      </c>
      <c r="D2391" s="53">
        <v>45783</v>
      </c>
      <c r="F2391" s="7" t="s">
        <v>118</v>
      </c>
      <c r="G2391" s="1" t="s">
        <v>58</v>
      </c>
      <c r="H2391" s="1" t="s">
        <v>12</v>
      </c>
      <c r="I2391" s="351" t="s">
        <v>99</v>
      </c>
      <c r="J2391" s="162">
        <v>1</v>
      </c>
      <c r="K2391" s="1">
        <v>15</v>
      </c>
      <c r="L2391" s="1" t="s">
        <v>22</v>
      </c>
      <c r="M2391" s="1" t="s">
        <v>75</v>
      </c>
      <c r="N2391" s="1" t="s">
        <v>153</v>
      </c>
      <c r="O2391" s="1" t="s">
        <v>474</v>
      </c>
      <c r="P2391" s="1" t="s">
        <v>69</v>
      </c>
      <c r="Q2391" s="1" t="s">
        <v>77</v>
      </c>
      <c r="R2391" s="24" t="s">
        <v>1191</v>
      </c>
      <c r="S2391" s="45">
        <v>98885</v>
      </c>
      <c r="V2391" s="165" t="str">
        <f>IFERROR(IF(U2391-T2391 &lt;= 0, "", U2391-T2391), "")</f>
        <v/>
      </c>
      <c r="W2391" s="162" t="s">
        <v>333</v>
      </c>
      <c r="X2391" s="1" t="s">
        <v>155</v>
      </c>
      <c r="Y2391" s="276" t="s">
        <v>2502</v>
      </c>
      <c r="Z2391" s="169">
        <v>278.08999999999997</v>
      </c>
      <c r="AA2391" s="169">
        <f>Tabela13[[#This Row],[VALOR/UN]]*Tabela13[[#This Row],[QUAN]]</f>
        <v>278.08999999999997</v>
      </c>
      <c r="AB2391" s="251" t="str">
        <f>IFERROR(Tabela13[[#This Row],[TOTAL]]/Tabela13[[#This Row],[Km Rodado]],"")</f>
        <v/>
      </c>
    </row>
    <row r="2392" spans="1:28" hidden="1">
      <c r="A2392" s="30" t="s">
        <v>2503</v>
      </c>
      <c r="B2392" s="30" t="s">
        <v>1313</v>
      </c>
      <c r="C2392" s="186" t="s">
        <v>1227</v>
      </c>
      <c r="D2392" s="53">
        <v>45783</v>
      </c>
      <c r="F2392" s="7" t="s">
        <v>118</v>
      </c>
      <c r="G2392" s="1" t="s">
        <v>58</v>
      </c>
      <c r="H2392" s="1" t="s">
        <v>12</v>
      </c>
      <c r="I2392" s="351" t="s">
        <v>99</v>
      </c>
      <c r="J2392" s="162">
        <v>1</v>
      </c>
      <c r="K2392" s="1">
        <v>15</v>
      </c>
      <c r="L2392" s="1" t="s">
        <v>24</v>
      </c>
      <c r="M2392" s="1" t="s">
        <v>75</v>
      </c>
      <c r="N2392" s="1" t="s">
        <v>153</v>
      </c>
      <c r="O2392" s="1" t="s">
        <v>474</v>
      </c>
      <c r="P2392" s="1" t="s">
        <v>69</v>
      </c>
      <c r="Q2392" s="1" t="s">
        <v>77</v>
      </c>
      <c r="R2392" s="24" t="s">
        <v>1191</v>
      </c>
      <c r="S2392" s="45">
        <v>98885</v>
      </c>
      <c r="V2392" s="165" t="str">
        <f>IFERROR(IF(U2392-T2392 &lt;= 0, "", U2392-T2392), "")</f>
        <v/>
      </c>
      <c r="W2392" s="162" t="s">
        <v>333</v>
      </c>
      <c r="X2392" s="1" t="s">
        <v>155</v>
      </c>
      <c r="Y2392" s="276" t="s">
        <v>2502</v>
      </c>
      <c r="Z2392" s="169">
        <v>278.08999999999997</v>
      </c>
      <c r="AA2392" s="169">
        <f>Tabela13[[#This Row],[VALOR/UN]]*Tabela13[[#This Row],[QUAN]]</f>
        <v>278.08999999999997</v>
      </c>
      <c r="AB2392" s="251" t="str">
        <f>IFERROR(Tabela13[[#This Row],[TOTAL]]/Tabela13[[#This Row],[Km Rodado]],"")</f>
        <v/>
      </c>
    </row>
    <row r="2393" spans="1:28" hidden="1">
      <c r="A2393" s="30" t="s">
        <v>1278</v>
      </c>
      <c r="B2393" s="30" t="s">
        <v>1313</v>
      </c>
      <c r="C2393" s="186" t="s">
        <v>1227</v>
      </c>
      <c r="D2393" s="53">
        <v>45783</v>
      </c>
      <c r="F2393" s="7" t="s">
        <v>118</v>
      </c>
      <c r="G2393" s="1" t="s">
        <v>58</v>
      </c>
      <c r="H2393" s="1" t="s">
        <v>12</v>
      </c>
      <c r="I2393" s="351" t="s">
        <v>99</v>
      </c>
      <c r="J2393" s="162">
        <v>1</v>
      </c>
      <c r="K2393" s="1">
        <v>15</v>
      </c>
      <c r="L2393" s="1" t="s">
        <v>24</v>
      </c>
      <c r="M2393" s="1" t="s">
        <v>75</v>
      </c>
      <c r="N2393" s="1" t="s">
        <v>153</v>
      </c>
      <c r="O2393" s="1" t="s">
        <v>474</v>
      </c>
      <c r="P2393" s="1" t="s">
        <v>69</v>
      </c>
      <c r="Q2393" s="1" t="s">
        <v>77</v>
      </c>
      <c r="R2393" s="24" t="s">
        <v>1191</v>
      </c>
      <c r="S2393" s="45">
        <v>98885</v>
      </c>
      <c r="V2393" s="165" t="str">
        <f>IFERROR(IF(U2393-T2393 &lt;= 0, "", U2393-T2393), "")</f>
        <v/>
      </c>
      <c r="W2393" s="162" t="s">
        <v>333</v>
      </c>
      <c r="X2393" s="1" t="s">
        <v>155</v>
      </c>
      <c r="Y2393" s="276" t="s">
        <v>2502</v>
      </c>
      <c r="Z2393" s="169">
        <v>278.08999999999997</v>
      </c>
      <c r="AA2393" s="169">
        <f>Tabela13[[#This Row],[VALOR/UN]]*Tabela13[[#This Row],[QUAN]]</f>
        <v>278.08999999999997</v>
      </c>
      <c r="AB2393" s="251" t="str">
        <f>IFERROR(Tabela13[[#This Row],[TOTAL]]/Tabela13[[#This Row],[Km Rodado]],"")</f>
        <v/>
      </c>
    </row>
    <row r="2394" spans="1:28">
      <c r="A2394" s="30">
        <v>3126</v>
      </c>
      <c r="B2394" s="30" t="s">
        <v>1838</v>
      </c>
      <c r="C2394" s="186" t="s">
        <v>1227</v>
      </c>
      <c r="D2394" s="53">
        <v>45783</v>
      </c>
      <c r="F2394" s="7" t="s">
        <v>118</v>
      </c>
      <c r="G2394" s="1" t="s">
        <v>58</v>
      </c>
      <c r="H2394" s="1" t="s">
        <v>1268</v>
      </c>
      <c r="I2394" s="351" t="s">
        <v>2375</v>
      </c>
      <c r="J2394" s="162">
        <v>1</v>
      </c>
      <c r="K2394" s="1">
        <v>15</v>
      </c>
      <c r="L2394" s="1" t="s">
        <v>24</v>
      </c>
      <c r="M2394" s="1" t="s">
        <v>623</v>
      </c>
      <c r="N2394" s="1" t="s">
        <v>153</v>
      </c>
      <c r="O2394" s="1" t="s">
        <v>474</v>
      </c>
      <c r="P2394" s="1" t="s">
        <v>69</v>
      </c>
      <c r="Q2394" s="1" t="s">
        <v>102</v>
      </c>
      <c r="R2394" s="24" t="s">
        <v>2504</v>
      </c>
      <c r="S2394" s="45">
        <v>70969</v>
      </c>
      <c r="V2394" s="165" t="str">
        <f>IFERROR(IF(U2394-T2394 &lt;= 0, "", U2394-T2394), "")</f>
        <v/>
      </c>
      <c r="W2394" s="162" t="s">
        <v>333</v>
      </c>
      <c r="X2394" s="1" t="s">
        <v>155</v>
      </c>
      <c r="Y2394" s="1">
        <v>2004</v>
      </c>
      <c r="Z2394" s="169">
        <v>282.70999999999998</v>
      </c>
      <c r="AA2394" s="169">
        <f>Tabela13[[#This Row],[VALOR/UN]]*Tabela13[[#This Row],[QUAN]]</f>
        <v>282.70999999999998</v>
      </c>
      <c r="AB2394" s="251" t="str">
        <f>IFERROR(Tabela13[[#This Row],[TOTAL]]/Tabela13[[#This Row],[Km Rodado]],"")</f>
        <v/>
      </c>
    </row>
    <row r="2395" spans="1:28">
      <c r="A2395" s="30">
        <v>3127</v>
      </c>
      <c r="B2395" s="30" t="s">
        <v>1838</v>
      </c>
      <c r="C2395" s="186" t="s">
        <v>1227</v>
      </c>
      <c r="D2395" s="53">
        <v>45783</v>
      </c>
      <c r="F2395" s="7" t="s">
        <v>118</v>
      </c>
      <c r="G2395" s="1" t="s">
        <v>58</v>
      </c>
      <c r="H2395" s="1" t="s">
        <v>1268</v>
      </c>
      <c r="I2395" s="351" t="s">
        <v>2375</v>
      </c>
      <c r="J2395" s="162">
        <v>1</v>
      </c>
      <c r="K2395" s="1">
        <v>15</v>
      </c>
      <c r="L2395" s="1" t="s">
        <v>24</v>
      </c>
      <c r="M2395" s="1" t="s">
        <v>623</v>
      </c>
      <c r="N2395" s="1" t="s">
        <v>153</v>
      </c>
      <c r="O2395" s="1" t="s">
        <v>474</v>
      </c>
      <c r="P2395" s="1" t="s">
        <v>69</v>
      </c>
      <c r="Q2395" s="1" t="s">
        <v>102</v>
      </c>
      <c r="R2395" s="24" t="s">
        <v>2504</v>
      </c>
      <c r="S2395" s="45">
        <v>70969</v>
      </c>
      <c r="V2395" s="165" t="str">
        <f>IFERROR(IF(U2395-T2395 &lt;= 0, "", U2395-T2395), "")</f>
        <v/>
      </c>
      <c r="W2395" s="162" t="s">
        <v>333</v>
      </c>
      <c r="X2395" s="1" t="s">
        <v>155</v>
      </c>
      <c r="Y2395" s="1">
        <v>2004</v>
      </c>
      <c r="Z2395" s="169">
        <v>282.70999999999998</v>
      </c>
      <c r="AA2395" s="169">
        <f>Tabela13[[#This Row],[VALOR/UN]]*Tabela13[[#This Row],[QUAN]]</f>
        <v>282.70999999999998</v>
      </c>
      <c r="AB2395" s="251" t="str">
        <f>IFERROR(Tabela13[[#This Row],[TOTAL]]/Tabela13[[#This Row],[Km Rodado]],"")</f>
        <v/>
      </c>
    </row>
    <row r="2396" spans="1:28" hidden="1">
      <c r="A2396" s="30" t="s">
        <v>2505</v>
      </c>
      <c r="B2396" s="30"/>
      <c r="C2396" s="186" t="s">
        <v>1227</v>
      </c>
      <c r="D2396" s="53">
        <v>45783</v>
      </c>
      <c r="F2396" s="7" t="s">
        <v>118</v>
      </c>
      <c r="G2396" s="1" t="s">
        <v>58</v>
      </c>
      <c r="H2396" s="1" t="s">
        <v>1268</v>
      </c>
      <c r="I2396" s="351" t="s">
        <v>109</v>
      </c>
      <c r="J2396" s="162">
        <v>1</v>
      </c>
      <c r="K2396" s="1" t="s">
        <v>7</v>
      </c>
      <c r="L2396" s="1" t="s">
        <v>22</v>
      </c>
      <c r="M2396" s="53" t="s">
        <v>210</v>
      </c>
      <c r="N2396" s="1" t="s">
        <v>648</v>
      </c>
      <c r="O2396" s="1" t="s">
        <v>649</v>
      </c>
      <c r="P2396" s="1" t="s">
        <v>69</v>
      </c>
      <c r="Q2396" s="1" t="s">
        <v>213</v>
      </c>
      <c r="R2396" s="255" t="s">
        <v>2506</v>
      </c>
      <c r="S2396" s="45">
        <v>57224</v>
      </c>
      <c r="V2396" s="165" t="str">
        <f>IFERROR(IF(U2396-T2396 &lt;= 0, "", U2396-T2396), "")</f>
        <v/>
      </c>
      <c r="W2396" s="162" t="s">
        <v>333</v>
      </c>
      <c r="X2396" s="1" t="s">
        <v>155</v>
      </c>
      <c r="Y2396" s="276" t="s">
        <v>2507</v>
      </c>
      <c r="Z2396" s="169">
        <v>949.15</v>
      </c>
      <c r="AA2396" s="169">
        <f>Tabela13[[#This Row],[VALOR/UN]]*Tabela13[[#This Row],[QUAN]]</f>
        <v>949.15</v>
      </c>
      <c r="AB2396" s="251" t="str">
        <f>IFERROR(Tabela13[[#This Row],[TOTAL]]/Tabela13[[#This Row],[Km Rodado]],"")</f>
        <v/>
      </c>
    </row>
    <row r="2397" spans="1:28" hidden="1">
      <c r="A2397" s="30" t="s">
        <v>2508</v>
      </c>
      <c r="B2397" s="30"/>
      <c r="C2397" s="186" t="s">
        <v>1227</v>
      </c>
      <c r="D2397" s="53">
        <v>45783</v>
      </c>
      <c r="F2397" s="7" t="s">
        <v>118</v>
      </c>
      <c r="G2397" s="1" t="s">
        <v>58</v>
      </c>
      <c r="H2397" s="1" t="s">
        <v>1268</v>
      </c>
      <c r="I2397" s="351" t="s">
        <v>109</v>
      </c>
      <c r="J2397" s="162">
        <v>1</v>
      </c>
      <c r="K2397" s="1" t="s">
        <v>7</v>
      </c>
      <c r="L2397" s="1" t="s">
        <v>22</v>
      </c>
      <c r="M2397" s="53" t="s">
        <v>210</v>
      </c>
      <c r="N2397" s="1" t="s">
        <v>648</v>
      </c>
      <c r="O2397" s="1" t="s">
        <v>649</v>
      </c>
      <c r="P2397" s="1" t="s">
        <v>69</v>
      </c>
      <c r="Q2397" s="1" t="s">
        <v>213</v>
      </c>
      <c r="R2397" s="255" t="s">
        <v>2506</v>
      </c>
      <c r="S2397" s="45">
        <v>57224</v>
      </c>
      <c r="V2397" s="165" t="str">
        <f>IFERROR(IF(U2397-T2397 &lt;= 0, "", U2397-T2397), "")</f>
        <v/>
      </c>
      <c r="W2397" s="162" t="s">
        <v>333</v>
      </c>
      <c r="X2397" s="1" t="s">
        <v>155</v>
      </c>
      <c r="Y2397" s="276" t="s">
        <v>2507</v>
      </c>
      <c r="Z2397" s="169">
        <v>949.15</v>
      </c>
      <c r="AA2397" s="169">
        <f>Tabela13[[#This Row],[VALOR/UN]]*Tabela13[[#This Row],[QUAN]]</f>
        <v>949.15</v>
      </c>
      <c r="AB2397" s="251" t="str">
        <f>IFERROR(Tabela13[[#This Row],[TOTAL]]/Tabela13[[#This Row],[Km Rodado]],"")</f>
        <v/>
      </c>
    </row>
    <row r="2398" spans="1:28" hidden="1">
      <c r="A2398" s="30">
        <v>2538</v>
      </c>
      <c r="B2398" s="30" t="s">
        <v>2252</v>
      </c>
      <c r="C2398" s="186" t="s">
        <v>1227</v>
      </c>
      <c r="D2398" s="53">
        <v>45783</v>
      </c>
      <c r="F2398" s="7" t="s">
        <v>118</v>
      </c>
      <c r="G2398" s="1" t="s">
        <v>58</v>
      </c>
      <c r="H2398" s="1" t="s">
        <v>1268</v>
      </c>
      <c r="I2398" s="351" t="s">
        <v>96</v>
      </c>
      <c r="J2398" s="162">
        <v>1</v>
      </c>
      <c r="K2398" s="1">
        <v>16</v>
      </c>
      <c r="L2398" s="1" t="s">
        <v>24</v>
      </c>
      <c r="M2398" s="1" t="s">
        <v>126</v>
      </c>
      <c r="N2398" s="1" t="s">
        <v>170</v>
      </c>
      <c r="O2398" s="1" t="s">
        <v>170</v>
      </c>
      <c r="P2398" s="1" t="s">
        <v>69</v>
      </c>
      <c r="Q2398" s="1" t="s">
        <v>144</v>
      </c>
      <c r="R2398" s="255" t="s">
        <v>2509</v>
      </c>
      <c r="S2398" s="45">
        <v>15580</v>
      </c>
      <c r="V2398" s="165" t="str">
        <f>IFERROR(IF(U2398-T2398 &lt;= 0, "", U2398-T2398), "")</f>
        <v/>
      </c>
      <c r="W2398" s="162" t="s">
        <v>333</v>
      </c>
      <c r="X2398" s="1" t="s">
        <v>168</v>
      </c>
      <c r="Y2398" s="1" t="s">
        <v>2254</v>
      </c>
      <c r="Z2398" s="169">
        <v>431.32</v>
      </c>
      <c r="AA2398" s="169">
        <f>Tabela13[[#This Row],[VALOR/UN]]*Tabela13[[#This Row],[QUAN]]</f>
        <v>431.32</v>
      </c>
      <c r="AB2398" s="251" t="str">
        <f>IFERROR(Tabela13[[#This Row],[TOTAL]]/Tabela13[[#This Row],[Km Rodado]],"")</f>
        <v/>
      </c>
    </row>
    <row r="2399" spans="1:28" hidden="1">
      <c r="A2399" s="30">
        <v>2425</v>
      </c>
      <c r="B2399" s="30"/>
      <c r="C2399" s="186" t="s">
        <v>1227</v>
      </c>
      <c r="D2399" s="53">
        <v>45784</v>
      </c>
      <c r="F2399" s="7" t="s">
        <v>573</v>
      </c>
      <c r="G2399" s="1" t="s">
        <v>58</v>
      </c>
      <c r="H2399" s="1" t="s">
        <v>1268</v>
      </c>
      <c r="I2399" s="351" t="s">
        <v>80</v>
      </c>
      <c r="J2399" s="162">
        <v>1</v>
      </c>
      <c r="K2399" s="1" t="s">
        <v>39</v>
      </c>
      <c r="L2399" s="1" t="s">
        <v>24</v>
      </c>
      <c r="M2399" s="1" t="s">
        <v>595</v>
      </c>
      <c r="N2399" s="1" t="s">
        <v>684</v>
      </c>
      <c r="O2399" s="1" t="s">
        <v>684</v>
      </c>
      <c r="P2399" s="1" t="s">
        <v>62</v>
      </c>
      <c r="Q2399" s="1" t="s">
        <v>1288</v>
      </c>
      <c r="R2399" s="24" t="s">
        <v>1562</v>
      </c>
      <c r="S2399" s="45">
        <v>206958</v>
      </c>
      <c r="V2399" s="165" t="str">
        <f>IFERROR(IF(U2399-T2399 &lt;= 0, "", U2399-T2399), "")</f>
        <v/>
      </c>
      <c r="W2399" s="162" t="s">
        <v>333</v>
      </c>
      <c r="X2399" s="1" t="s">
        <v>58</v>
      </c>
      <c r="Y2399" s="258" t="s">
        <v>151</v>
      </c>
      <c r="Z2399" s="169">
        <v>0</v>
      </c>
      <c r="AA2399" s="169">
        <f>Tabela13[[#This Row],[VALOR/UN]]*Tabela13[[#This Row],[QUAN]]</f>
        <v>0</v>
      </c>
      <c r="AB2399" s="251" t="str">
        <f>IFERROR(Tabela13[[#This Row],[TOTAL]]/Tabela13[[#This Row],[Km Rodado]],"")</f>
        <v/>
      </c>
    </row>
    <row r="2400" spans="1:28" hidden="1">
      <c r="A2400" s="30"/>
      <c r="B2400" s="30"/>
      <c r="C2400" s="186" t="s">
        <v>1227</v>
      </c>
      <c r="D2400" s="53">
        <v>45786</v>
      </c>
      <c r="F2400" s="7" t="s">
        <v>573</v>
      </c>
      <c r="G2400" s="1" t="s">
        <v>58</v>
      </c>
      <c r="H2400" s="1" t="s">
        <v>1268</v>
      </c>
      <c r="I2400" s="351" t="s">
        <v>109</v>
      </c>
      <c r="J2400" s="162">
        <v>1</v>
      </c>
      <c r="K2400" s="1">
        <v>15</v>
      </c>
      <c r="L2400" s="1" t="s">
        <v>22</v>
      </c>
      <c r="M2400" s="1" t="s">
        <v>75</v>
      </c>
      <c r="N2400" s="1" t="s">
        <v>170</v>
      </c>
      <c r="O2400" s="1" t="s">
        <v>2510</v>
      </c>
      <c r="P2400" s="1" t="s">
        <v>69</v>
      </c>
      <c r="Q2400" s="1" t="s">
        <v>77</v>
      </c>
      <c r="R2400" s="24" t="s">
        <v>2511</v>
      </c>
      <c r="S2400" s="45">
        <v>125831</v>
      </c>
      <c r="T2400" s="256">
        <v>126345</v>
      </c>
      <c r="V2400" s="165" t="str">
        <f>IFERROR(IF(U2400-T2400 &lt;= 0, "", U2400-T2400), "")</f>
        <v/>
      </c>
      <c r="W2400" s="162" t="s">
        <v>333</v>
      </c>
      <c r="X2400" s="1" t="s">
        <v>168</v>
      </c>
      <c r="Y2400" s="1" t="s">
        <v>2512</v>
      </c>
      <c r="Z2400" s="169">
        <v>278.08999999999997</v>
      </c>
      <c r="AA2400" s="169">
        <f>Tabela13[[#This Row],[VALOR/UN]]*Tabela13[[#This Row],[QUAN]]</f>
        <v>278.08999999999997</v>
      </c>
      <c r="AB2400" s="251" t="str">
        <f>IFERROR(Tabela13[[#This Row],[TOTAL]]/Tabela13[[#This Row],[Km Rodado]],"")</f>
        <v/>
      </c>
    </row>
    <row r="2401" spans="1:28" hidden="1">
      <c r="A2401" s="30"/>
      <c r="B2401" s="30"/>
      <c r="C2401" s="186" t="s">
        <v>1227</v>
      </c>
      <c r="D2401" s="53">
        <v>45786</v>
      </c>
      <c r="F2401" s="7" t="s">
        <v>573</v>
      </c>
      <c r="G2401" s="1" t="s">
        <v>58</v>
      </c>
      <c r="H2401" s="1" t="s">
        <v>1268</v>
      </c>
      <c r="I2401" s="351" t="s">
        <v>109</v>
      </c>
      <c r="J2401" s="162">
        <v>1</v>
      </c>
      <c r="K2401" s="1">
        <v>15</v>
      </c>
      <c r="L2401" s="1" t="s">
        <v>22</v>
      </c>
      <c r="M2401" s="1" t="s">
        <v>75</v>
      </c>
      <c r="N2401" s="1" t="s">
        <v>170</v>
      </c>
      <c r="O2401" s="1" t="s">
        <v>2510</v>
      </c>
      <c r="P2401" s="1" t="s">
        <v>69</v>
      </c>
      <c r="Q2401" s="1" t="s">
        <v>77</v>
      </c>
      <c r="R2401" s="24" t="s">
        <v>2511</v>
      </c>
      <c r="S2401" s="45">
        <v>125831</v>
      </c>
      <c r="T2401" s="256">
        <v>126345</v>
      </c>
      <c r="V2401" s="165" t="str">
        <f>IFERROR(IF(U2401-T2401 &lt;= 0, "", U2401-T2401), "")</f>
        <v/>
      </c>
      <c r="W2401" s="162" t="s">
        <v>333</v>
      </c>
      <c r="X2401" s="1" t="s">
        <v>168</v>
      </c>
      <c r="Y2401" s="1" t="s">
        <v>2512</v>
      </c>
      <c r="Z2401" s="169">
        <v>278.08999999999997</v>
      </c>
      <c r="AA2401" s="169">
        <f>Tabela13[[#This Row],[VALOR/UN]]*Tabela13[[#This Row],[QUAN]]</f>
        <v>278.08999999999997</v>
      </c>
      <c r="AB2401" s="251" t="str">
        <f>IFERROR(Tabela13[[#This Row],[TOTAL]]/Tabela13[[#This Row],[Km Rodado]],"")</f>
        <v/>
      </c>
    </row>
    <row r="2402" spans="1:28" hidden="1">
      <c r="A2402" s="30"/>
      <c r="B2402" s="30"/>
      <c r="C2402" s="186" t="s">
        <v>1227</v>
      </c>
      <c r="D2402" s="53">
        <v>45786</v>
      </c>
      <c r="F2402" s="7" t="s">
        <v>573</v>
      </c>
      <c r="G2402" s="1" t="s">
        <v>58</v>
      </c>
      <c r="H2402" s="1" t="s">
        <v>1268</v>
      </c>
      <c r="I2402" s="351" t="s">
        <v>109</v>
      </c>
      <c r="J2402" s="162">
        <v>1</v>
      </c>
      <c r="K2402" s="1">
        <v>15</v>
      </c>
      <c r="L2402" s="1" t="s">
        <v>24</v>
      </c>
      <c r="M2402" s="1" t="s">
        <v>75</v>
      </c>
      <c r="N2402" s="1" t="s">
        <v>170</v>
      </c>
      <c r="O2402" s="1" t="s">
        <v>2510</v>
      </c>
      <c r="P2402" s="1" t="s">
        <v>69</v>
      </c>
      <c r="Q2402" s="1" t="s">
        <v>77</v>
      </c>
      <c r="R2402" s="24" t="s">
        <v>2511</v>
      </c>
      <c r="S2402" s="45">
        <v>125831</v>
      </c>
      <c r="T2402" s="256">
        <v>126345</v>
      </c>
      <c r="V2402" s="165" t="str">
        <f>IFERROR(IF(U2402-T2402 &lt;= 0, "", U2402-T2402), "")</f>
        <v/>
      </c>
      <c r="W2402" s="162" t="s">
        <v>333</v>
      </c>
      <c r="X2402" s="1" t="s">
        <v>168</v>
      </c>
      <c r="Y2402" s="1" t="s">
        <v>2512</v>
      </c>
      <c r="Z2402" s="169">
        <v>278.08999999999997</v>
      </c>
      <c r="AA2402" s="169">
        <f>Tabela13[[#This Row],[VALOR/UN]]*Tabela13[[#This Row],[QUAN]]</f>
        <v>278.08999999999997</v>
      </c>
      <c r="AB2402" s="251" t="str">
        <f>IFERROR(Tabela13[[#This Row],[TOTAL]]/Tabela13[[#This Row],[Km Rodado]],"")</f>
        <v/>
      </c>
    </row>
    <row r="2403" spans="1:28" hidden="1">
      <c r="A2403" s="30"/>
      <c r="B2403" s="30"/>
      <c r="C2403" s="186" t="s">
        <v>1227</v>
      </c>
      <c r="D2403" s="53">
        <v>45786</v>
      </c>
      <c r="F2403" s="7" t="s">
        <v>573</v>
      </c>
      <c r="G2403" s="1" t="s">
        <v>58</v>
      </c>
      <c r="H2403" s="1" t="s">
        <v>1268</v>
      </c>
      <c r="I2403" s="351" t="s">
        <v>109</v>
      </c>
      <c r="J2403" s="162">
        <v>1</v>
      </c>
      <c r="K2403" s="1">
        <v>15</v>
      </c>
      <c r="L2403" s="1" t="s">
        <v>24</v>
      </c>
      <c r="M2403" s="1" t="s">
        <v>75</v>
      </c>
      <c r="N2403" s="1" t="s">
        <v>170</v>
      </c>
      <c r="O2403" s="1" t="s">
        <v>2510</v>
      </c>
      <c r="P2403" s="1" t="s">
        <v>69</v>
      </c>
      <c r="Q2403" s="1" t="s">
        <v>77</v>
      </c>
      <c r="R2403" s="24" t="s">
        <v>2511</v>
      </c>
      <c r="S2403" s="45">
        <v>125831</v>
      </c>
      <c r="T2403" s="256">
        <v>126345</v>
      </c>
      <c r="V2403" s="165" t="str">
        <f>IFERROR(IF(U2403-T2403 &lt;= 0, "", U2403-T2403), "")</f>
        <v/>
      </c>
      <c r="W2403" s="162" t="s">
        <v>333</v>
      </c>
      <c r="X2403" s="1" t="s">
        <v>168</v>
      </c>
      <c r="Y2403" s="1" t="s">
        <v>2512</v>
      </c>
      <c r="Z2403" s="169">
        <v>278.08999999999997</v>
      </c>
      <c r="AA2403" s="169">
        <f>Tabela13[[#This Row],[VALOR/UN]]*Tabela13[[#This Row],[QUAN]]</f>
        <v>278.08999999999997</v>
      </c>
      <c r="AB2403" s="251" t="str">
        <f>IFERROR(Tabela13[[#This Row],[TOTAL]]/Tabela13[[#This Row],[Km Rodado]],"")</f>
        <v/>
      </c>
    </row>
    <row r="2404" spans="1:28" hidden="1">
      <c r="A2404" s="30">
        <v>3138</v>
      </c>
      <c r="B2404" s="30" t="s">
        <v>1322</v>
      </c>
      <c r="C2404" s="186" t="s">
        <v>1227</v>
      </c>
      <c r="D2404" s="53">
        <v>45788</v>
      </c>
      <c r="F2404" s="7" t="s">
        <v>118</v>
      </c>
      <c r="G2404" s="1" t="s">
        <v>58</v>
      </c>
      <c r="H2404" s="1" t="s">
        <v>14</v>
      </c>
      <c r="I2404" s="351" t="s">
        <v>1317</v>
      </c>
      <c r="J2404" s="162">
        <v>1</v>
      </c>
      <c r="K2404" s="1">
        <v>16</v>
      </c>
      <c r="L2404" s="1" t="s">
        <v>22</v>
      </c>
      <c r="M2404" s="1" t="s">
        <v>60</v>
      </c>
      <c r="N2404" s="1" t="s">
        <v>1235</v>
      </c>
      <c r="O2404" s="1" t="s">
        <v>1236</v>
      </c>
      <c r="P2404" s="1" t="s">
        <v>69</v>
      </c>
      <c r="Q2404" s="1" t="s">
        <v>1008</v>
      </c>
      <c r="R2404" s="24" t="s">
        <v>2513</v>
      </c>
      <c r="S2404" s="45">
        <v>117186</v>
      </c>
      <c r="V2404" s="165" t="str">
        <f>IFERROR(IF(U2404-T2404 &lt;= 0, "", U2404-T2404), "")</f>
        <v/>
      </c>
      <c r="W2404" s="162" t="s">
        <v>333</v>
      </c>
      <c r="X2404" s="1" t="s">
        <v>155</v>
      </c>
      <c r="Y2404" s="1">
        <v>4032</v>
      </c>
      <c r="Z2404" s="169">
        <v>507.87</v>
      </c>
      <c r="AA2404" s="169">
        <f>Tabela13[[#This Row],[VALOR/UN]]*Tabela13[[#This Row],[QUAN]]</f>
        <v>507.87</v>
      </c>
      <c r="AB2404" s="251" t="str">
        <f>IFERROR(Tabela13[[#This Row],[TOTAL]]/Tabela13[[#This Row],[Km Rodado]],"")</f>
        <v/>
      </c>
    </row>
    <row r="2405" spans="1:28" hidden="1">
      <c r="A2405" s="30">
        <v>3139</v>
      </c>
      <c r="B2405" s="30" t="s">
        <v>2213</v>
      </c>
      <c r="C2405" s="186" t="s">
        <v>1227</v>
      </c>
      <c r="D2405" s="53">
        <v>45788</v>
      </c>
      <c r="F2405" s="7" t="s">
        <v>118</v>
      </c>
      <c r="G2405" s="1" t="s">
        <v>58</v>
      </c>
      <c r="H2405" s="1" t="s">
        <v>14</v>
      </c>
      <c r="I2405" s="351" t="s">
        <v>1317</v>
      </c>
      <c r="J2405" s="162">
        <v>1</v>
      </c>
      <c r="K2405" s="1">
        <v>16</v>
      </c>
      <c r="L2405" s="1" t="s">
        <v>22</v>
      </c>
      <c r="M2405" s="1" t="s">
        <v>60</v>
      </c>
      <c r="N2405" s="1" t="s">
        <v>1235</v>
      </c>
      <c r="O2405" s="1" t="s">
        <v>1236</v>
      </c>
      <c r="P2405" s="1" t="s">
        <v>69</v>
      </c>
      <c r="Q2405" s="1" t="s">
        <v>1008</v>
      </c>
      <c r="R2405" s="24" t="s">
        <v>2513</v>
      </c>
      <c r="S2405" s="45">
        <v>117186</v>
      </c>
      <c r="V2405" s="165" t="str">
        <f>IFERROR(IF(U2405-T2405 &lt;= 0, "", U2405-T2405), "")</f>
        <v/>
      </c>
      <c r="W2405" s="162" t="s">
        <v>333</v>
      </c>
      <c r="X2405" s="1" t="s">
        <v>155</v>
      </c>
      <c r="Y2405" s="1">
        <v>4032</v>
      </c>
      <c r="Z2405" s="169">
        <v>507.87</v>
      </c>
      <c r="AA2405" s="169">
        <f>Tabela13[[#This Row],[VALOR/UN]]*Tabela13[[#This Row],[QUAN]]</f>
        <v>507.87</v>
      </c>
      <c r="AB2405" s="251" t="str">
        <f>IFERROR(Tabela13[[#This Row],[TOTAL]]/Tabela13[[#This Row],[Km Rodado]],"")</f>
        <v/>
      </c>
    </row>
    <row r="2406" spans="1:28" hidden="1">
      <c r="A2406" s="30" t="s">
        <v>2514</v>
      </c>
      <c r="B2406" s="30" t="s">
        <v>1313</v>
      </c>
      <c r="C2406" s="186" t="s">
        <v>1227</v>
      </c>
      <c r="D2406" s="53">
        <v>45788</v>
      </c>
      <c r="F2406" s="7" t="s">
        <v>118</v>
      </c>
      <c r="G2406" s="1" t="s">
        <v>58</v>
      </c>
      <c r="H2406" s="1" t="s">
        <v>14</v>
      </c>
      <c r="I2406" s="351" t="s">
        <v>1317</v>
      </c>
      <c r="J2406" s="162">
        <v>1</v>
      </c>
      <c r="K2406" s="1">
        <v>16</v>
      </c>
      <c r="L2406" s="1" t="s">
        <v>22</v>
      </c>
      <c r="M2406" s="1" t="s">
        <v>60</v>
      </c>
      <c r="N2406" s="1" t="s">
        <v>1235</v>
      </c>
      <c r="O2406" s="1" t="s">
        <v>1236</v>
      </c>
      <c r="P2406" s="1" t="s">
        <v>69</v>
      </c>
      <c r="Q2406" s="1" t="s">
        <v>1008</v>
      </c>
      <c r="R2406" s="24" t="s">
        <v>2023</v>
      </c>
      <c r="S2406" s="45">
        <v>277560</v>
      </c>
      <c r="V2406" s="165" t="str">
        <f>IFERROR(IF(U2406-T2406 &lt;= 0, "", U2406-T2406), "")</f>
        <v/>
      </c>
      <c r="W2406" s="162" t="s">
        <v>333</v>
      </c>
      <c r="X2406" s="1" t="s">
        <v>155</v>
      </c>
      <c r="Y2406" s="1">
        <v>4032</v>
      </c>
      <c r="Z2406" s="169">
        <v>507.87</v>
      </c>
      <c r="AA2406" s="169">
        <f>Tabela13[[#This Row],[VALOR/UN]]*Tabela13[[#This Row],[QUAN]]</f>
        <v>507.87</v>
      </c>
      <c r="AB2406" s="251" t="str">
        <f>IFERROR(Tabela13[[#This Row],[TOTAL]]/Tabela13[[#This Row],[Km Rodado]],"")</f>
        <v/>
      </c>
    </row>
    <row r="2407" spans="1:28" hidden="1">
      <c r="A2407" s="30" t="s">
        <v>2515</v>
      </c>
      <c r="B2407" s="30" t="s">
        <v>1313</v>
      </c>
      <c r="C2407" s="186" t="s">
        <v>1227</v>
      </c>
      <c r="D2407" s="53">
        <v>45788</v>
      </c>
      <c r="F2407" s="7" t="s">
        <v>118</v>
      </c>
      <c r="G2407" s="1" t="s">
        <v>58</v>
      </c>
      <c r="H2407" s="1" t="s">
        <v>14</v>
      </c>
      <c r="I2407" s="351" t="s">
        <v>1317</v>
      </c>
      <c r="J2407" s="162">
        <v>1</v>
      </c>
      <c r="K2407" s="1">
        <v>16</v>
      </c>
      <c r="L2407" s="1" t="s">
        <v>22</v>
      </c>
      <c r="M2407" s="1" t="s">
        <v>60</v>
      </c>
      <c r="N2407" s="1" t="s">
        <v>1235</v>
      </c>
      <c r="O2407" s="1" t="s">
        <v>1236</v>
      </c>
      <c r="P2407" s="1" t="s">
        <v>69</v>
      </c>
      <c r="Q2407" s="1" t="s">
        <v>1008</v>
      </c>
      <c r="R2407" s="24" t="s">
        <v>2023</v>
      </c>
      <c r="S2407" s="45">
        <v>277560</v>
      </c>
      <c r="V2407" s="165" t="str">
        <f>IFERROR(IF(U2407-T2407 &lt;= 0, "", U2407-T2407), "")</f>
        <v/>
      </c>
      <c r="W2407" s="162" t="s">
        <v>333</v>
      </c>
      <c r="X2407" s="1" t="s">
        <v>155</v>
      </c>
      <c r="Y2407" s="1">
        <v>4032</v>
      </c>
      <c r="Z2407" s="169">
        <v>507.87</v>
      </c>
      <c r="AA2407" s="169">
        <f>Tabela13[[#This Row],[VALOR/UN]]*Tabela13[[#This Row],[QUAN]]</f>
        <v>507.87</v>
      </c>
      <c r="AB2407" s="251" t="str">
        <f>IFERROR(Tabela13[[#This Row],[TOTAL]]/Tabela13[[#This Row],[Km Rodado]],"")</f>
        <v/>
      </c>
    </row>
    <row r="2408" spans="1:28" hidden="1">
      <c r="A2408" s="30">
        <v>2978</v>
      </c>
      <c r="B2408" s="30" t="s">
        <v>2220</v>
      </c>
      <c r="C2408" s="186" t="s">
        <v>1227</v>
      </c>
      <c r="D2408" s="279">
        <v>45789</v>
      </c>
      <c r="F2408" s="7" t="s">
        <v>573</v>
      </c>
      <c r="G2408" s="1" t="s">
        <v>58</v>
      </c>
      <c r="H2408" s="1" t="s">
        <v>9</v>
      </c>
      <c r="I2408" s="351" t="s">
        <v>72</v>
      </c>
      <c r="J2408" s="162">
        <v>1</v>
      </c>
      <c r="K2408" s="1">
        <v>16</v>
      </c>
      <c r="L2408" s="1" t="s">
        <v>22</v>
      </c>
      <c r="M2408" s="1" t="s">
        <v>60</v>
      </c>
      <c r="N2408" s="1" t="s">
        <v>170</v>
      </c>
      <c r="O2408" s="238" t="s">
        <v>1401</v>
      </c>
      <c r="P2408" s="1" t="s">
        <v>69</v>
      </c>
      <c r="Q2408" s="1" t="s">
        <v>1008</v>
      </c>
      <c r="R2408" s="24">
        <v>131657</v>
      </c>
      <c r="S2408" s="45">
        <v>131657</v>
      </c>
      <c r="V2408" s="165" t="str">
        <f>IFERROR(IF(U2408-T2408 &lt;= 0, "", U2408-T2408), "")</f>
        <v/>
      </c>
      <c r="W2408" s="162" t="s">
        <v>333</v>
      </c>
      <c r="X2408" s="1" t="s">
        <v>168</v>
      </c>
      <c r="Y2408" s="1" t="s">
        <v>2516</v>
      </c>
      <c r="Z2408" s="169">
        <v>458.47</v>
      </c>
      <c r="AA2408" s="169">
        <f>Tabela13[[#This Row],[VALOR/UN]]*Tabela13[[#This Row],[QUAN]]</f>
        <v>458.47</v>
      </c>
      <c r="AB2408" s="251" t="str">
        <f>IFERROR(Tabela13[[#This Row],[TOTAL]]/Tabela13[[#This Row],[Km Rodado]],"")</f>
        <v/>
      </c>
    </row>
    <row r="2409" spans="1:28" hidden="1">
      <c r="A2409" s="30">
        <v>2979</v>
      </c>
      <c r="B2409" s="30" t="s">
        <v>2220</v>
      </c>
      <c r="C2409" s="186" t="s">
        <v>1227</v>
      </c>
      <c r="D2409" s="53">
        <v>45789</v>
      </c>
      <c r="F2409" s="7" t="s">
        <v>573</v>
      </c>
      <c r="G2409" s="1" t="s">
        <v>58</v>
      </c>
      <c r="H2409" s="1" t="s">
        <v>9</v>
      </c>
      <c r="I2409" s="351" t="s">
        <v>72</v>
      </c>
      <c r="J2409" s="162">
        <v>1</v>
      </c>
      <c r="K2409" s="1">
        <v>16</v>
      </c>
      <c r="L2409" s="1" t="s">
        <v>22</v>
      </c>
      <c r="M2409" s="1" t="s">
        <v>60</v>
      </c>
      <c r="N2409" s="1" t="s">
        <v>170</v>
      </c>
      <c r="O2409" s="238" t="s">
        <v>1401</v>
      </c>
      <c r="P2409" s="1" t="s">
        <v>69</v>
      </c>
      <c r="Q2409" s="1" t="s">
        <v>1008</v>
      </c>
      <c r="R2409" s="24">
        <v>131657</v>
      </c>
      <c r="S2409" s="45">
        <v>131657</v>
      </c>
      <c r="V2409" s="165" t="str">
        <f>IFERROR(IF(U2409-T2409 &lt;= 0, "", U2409-T2409), "")</f>
        <v/>
      </c>
      <c r="W2409" s="162" t="s">
        <v>333</v>
      </c>
      <c r="X2409" s="1" t="s">
        <v>168</v>
      </c>
      <c r="Y2409" s="1" t="s">
        <v>2516</v>
      </c>
      <c r="Z2409" s="169">
        <v>458.47</v>
      </c>
      <c r="AA2409" s="169">
        <f>Tabela13[[#This Row],[VALOR/UN]]*Tabela13[[#This Row],[QUAN]]</f>
        <v>458.47</v>
      </c>
      <c r="AB2409" s="251" t="str">
        <f>IFERROR(Tabela13[[#This Row],[TOTAL]]/Tabela13[[#This Row],[Km Rodado]],"")</f>
        <v/>
      </c>
    </row>
    <row r="2410" spans="1:28" hidden="1">
      <c r="A2410" s="30">
        <v>2967</v>
      </c>
      <c r="B2410" s="30" t="s">
        <v>1869</v>
      </c>
      <c r="C2410" s="186" t="s">
        <v>1227</v>
      </c>
      <c r="D2410" s="53">
        <v>45789</v>
      </c>
      <c r="F2410" s="7" t="s">
        <v>573</v>
      </c>
      <c r="G2410" s="1" t="s">
        <v>58</v>
      </c>
      <c r="H2410" s="1" t="s">
        <v>9</v>
      </c>
      <c r="I2410" s="351" t="s">
        <v>72</v>
      </c>
      <c r="J2410" s="162">
        <v>1</v>
      </c>
      <c r="K2410" s="1">
        <v>16</v>
      </c>
      <c r="L2410" s="1" t="s">
        <v>24</v>
      </c>
      <c r="M2410" s="1" t="s">
        <v>60</v>
      </c>
      <c r="N2410" s="1" t="s">
        <v>170</v>
      </c>
      <c r="O2410" s="238" t="s">
        <v>1401</v>
      </c>
      <c r="P2410" s="1" t="s">
        <v>69</v>
      </c>
      <c r="Q2410" s="1" t="s">
        <v>1008</v>
      </c>
      <c r="R2410" s="24" t="s">
        <v>324</v>
      </c>
      <c r="S2410" s="45">
        <v>106674</v>
      </c>
      <c r="V2410" s="165" t="str">
        <f>IFERROR(IF(U2410-T2410 &lt;= 0, "", U2410-T2410), "")</f>
        <v/>
      </c>
      <c r="W2410" s="162" t="s">
        <v>333</v>
      </c>
      <c r="X2410" s="1" t="s">
        <v>168</v>
      </c>
      <c r="Y2410" s="1" t="s">
        <v>2516</v>
      </c>
      <c r="Z2410" s="169">
        <v>458.47</v>
      </c>
      <c r="AA2410" s="169">
        <f>Tabela13[[#This Row],[VALOR/UN]]*Tabela13[[#This Row],[QUAN]]</f>
        <v>458.47</v>
      </c>
      <c r="AB2410" s="251" t="str">
        <f>IFERROR(Tabela13[[#This Row],[TOTAL]]/Tabela13[[#This Row],[Km Rodado]],"")</f>
        <v/>
      </c>
    </row>
    <row r="2411" spans="1:28" hidden="1">
      <c r="A2411" s="30">
        <v>2968</v>
      </c>
      <c r="B2411" s="30" t="s">
        <v>1869</v>
      </c>
      <c r="C2411" s="186" t="s">
        <v>1227</v>
      </c>
      <c r="D2411" s="53">
        <v>45789</v>
      </c>
      <c r="F2411" s="7" t="s">
        <v>573</v>
      </c>
      <c r="G2411" s="1" t="s">
        <v>58</v>
      </c>
      <c r="H2411" s="1" t="s">
        <v>9</v>
      </c>
      <c r="I2411" s="351" t="s">
        <v>72</v>
      </c>
      <c r="J2411" s="162">
        <v>1</v>
      </c>
      <c r="K2411" s="1">
        <v>16</v>
      </c>
      <c r="L2411" s="1" t="s">
        <v>24</v>
      </c>
      <c r="M2411" s="1" t="s">
        <v>60</v>
      </c>
      <c r="N2411" s="1" t="s">
        <v>170</v>
      </c>
      <c r="O2411" s="238" t="s">
        <v>1401</v>
      </c>
      <c r="P2411" s="1" t="s">
        <v>69</v>
      </c>
      <c r="Q2411" s="1" t="s">
        <v>1008</v>
      </c>
      <c r="R2411" s="24" t="s">
        <v>324</v>
      </c>
      <c r="S2411" s="45">
        <v>106674</v>
      </c>
      <c r="V2411" s="165" t="str">
        <f>IFERROR(IF(U2411-T2411 &lt;= 0, "", U2411-T2411), "")</f>
        <v/>
      </c>
      <c r="W2411" s="162" t="s">
        <v>333</v>
      </c>
      <c r="X2411" s="1" t="s">
        <v>168</v>
      </c>
      <c r="Y2411" s="1" t="s">
        <v>2516</v>
      </c>
      <c r="Z2411" s="169">
        <v>458.47</v>
      </c>
      <c r="AA2411" s="169">
        <f>Tabela13[[#This Row],[VALOR/UN]]*Tabela13[[#This Row],[QUAN]]</f>
        <v>458.47</v>
      </c>
      <c r="AB2411" s="251" t="str">
        <f>IFERROR(Tabela13[[#This Row],[TOTAL]]/Tabela13[[#This Row],[Km Rodado]],"")</f>
        <v/>
      </c>
    </row>
    <row r="2412" spans="1:28" hidden="1">
      <c r="A2412" s="30">
        <v>2969</v>
      </c>
      <c r="B2412" s="30" t="s">
        <v>2220</v>
      </c>
      <c r="C2412" s="186" t="s">
        <v>1227</v>
      </c>
      <c r="D2412" s="53">
        <v>45789</v>
      </c>
      <c r="F2412" s="7" t="s">
        <v>573</v>
      </c>
      <c r="G2412" s="1" t="s">
        <v>58</v>
      </c>
      <c r="H2412" s="1" t="s">
        <v>9</v>
      </c>
      <c r="I2412" s="351" t="s">
        <v>72</v>
      </c>
      <c r="J2412" s="162">
        <v>1</v>
      </c>
      <c r="K2412" s="1">
        <v>16</v>
      </c>
      <c r="L2412" s="1" t="s">
        <v>22</v>
      </c>
      <c r="M2412" s="1" t="s">
        <v>60</v>
      </c>
      <c r="N2412" s="1" t="s">
        <v>170</v>
      </c>
      <c r="O2412" s="238" t="s">
        <v>1401</v>
      </c>
      <c r="P2412" s="1" t="s">
        <v>69</v>
      </c>
      <c r="Q2412" s="1" t="s">
        <v>1008</v>
      </c>
      <c r="R2412" s="24" t="s">
        <v>324</v>
      </c>
      <c r="S2412" s="45">
        <v>106674</v>
      </c>
      <c r="V2412" s="165" t="str">
        <f>IFERROR(IF(U2412-T2412 &lt;= 0, "", U2412-T2412), "")</f>
        <v/>
      </c>
      <c r="W2412" s="162" t="s">
        <v>333</v>
      </c>
      <c r="X2412" s="1" t="s">
        <v>168</v>
      </c>
      <c r="Y2412" s="1" t="s">
        <v>2516</v>
      </c>
      <c r="Z2412" s="169">
        <v>458.47</v>
      </c>
      <c r="AA2412" s="169">
        <f>Tabela13[[#This Row],[VALOR/UN]]*Tabela13[[#This Row],[QUAN]]</f>
        <v>458.47</v>
      </c>
      <c r="AB2412" s="251" t="str">
        <f>IFERROR(Tabela13[[#This Row],[TOTAL]]/Tabela13[[#This Row],[Km Rodado]],"")</f>
        <v/>
      </c>
    </row>
    <row r="2413" spans="1:28" hidden="1">
      <c r="A2413" s="30">
        <v>2970</v>
      </c>
      <c r="B2413" s="30" t="s">
        <v>2220</v>
      </c>
      <c r="C2413" s="186" t="s">
        <v>1227</v>
      </c>
      <c r="D2413" s="53">
        <v>45789</v>
      </c>
      <c r="F2413" s="7" t="s">
        <v>573</v>
      </c>
      <c r="G2413" s="1" t="s">
        <v>58</v>
      </c>
      <c r="H2413" s="1" t="s">
        <v>9</v>
      </c>
      <c r="I2413" s="351" t="s">
        <v>72</v>
      </c>
      <c r="J2413" s="162">
        <v>1</v>
      </c>
      <c r="K2413" s="1">
        <v>16</v>
      </c>
      <c r="L2413" s="1" t="s">
        <v>22</v>
      </c>
      <c r="M2413" s="1" t="s">
        <v>60</v>
      </c>
      <c r="N2413" s="1" t="s">
        <v>170</v>
      </c>
      <c r="O2413" s="238" t="s">
        <v>1401</v>
      </c>
      <c r="P2413" s="1" t="s">
        <v>69</v>
      </c>
      <c r="Q2413" s="1" t="s">
        <v>1008</v>
      </c>
      <c r="R2413" s="24" t="s">
        <v>324</v>
      </c>
      <c r="S2413" s="45">
        <v>106674</v>
      </c>
      <c r="V2413" s="165" t="str">
        <f>IFERROR(IF(U2413-T2413 &lt;= 0, "", U2413-T2413), "")</f>
        <v/>
      </c>
      <c r="W2413" s="162" t="s">
        <v>333</v>
      </c>
      <c r="X2413" s="1" t="s">
        <v>168</v>
      </c>
      <c r="Y2413" s="1" t="s">
        <v>2516</v>
      </c>
      <c r="Z2413" s="169">
        <v>458.47</v>
      </c>
      <c r="AA2413" s="169">
        <f>Tabela13[[#This Row],[VALOR/UN]]*Tabela13[[#This Row],[QUAN]]</f>
        <v>458.47</v>
      </c>
      <c r="AB2413" s="251" t="str">
        <f>IFERROR(Tabela13[[#This Row],[TOTAL]]/Tabela13[[#This Row],[Km Rodado]],"")</f>
        <v/>
      </c>
    </row>
    <row r="2414" spans="1:28" hidden="1">
      <c r="A2414" s="30">
        <v>2975</v>
      </c>
      <c r="B2414" s="30" t="s">
        <v>2220</v>
      </c>
      <c r="C2414" s="186" t="s">
        <v>1227</v>
      </c>
      <c r="D2414" s="53">
        <v>45789</v>
      </c>
      <c r="F2414" s="7" t="s">
        <v>573</v>
      </c>
      <c r="G2414" s="1" t="s">
        <v>58</v>
      </c>
      <c r="H2414" s="1" t="s">
        <v>9</v>
      </c>
      <c r="I2414" s="351" t="s">
        <v>72</v>
      </c>
      <c r="J2414" s="162">
        <v>1</v>
      </c>
      <c r="K2414" s="1">
        <v>16</v>
      </c>
      <c r="L2414" s="1" t="s">
        <v>22</v>
      </c>
      <c r="M2414" s="1" t="s">
        <v>60</v>
      </c>
      <c r="N2414" s="1" t="s">
        <v>170</v>
      </c>
      <c r="O2414" s="238" t="s">
        <v>1401</v>
      </c>
      <c r="P2414" s="1" t="s">
        <v>69</v>
      </c>
      <c r="Q2414" s="1" t="s">
        <v>1008</v>
      </c>
      <c r="R2414" s="24" t="s">
        <v>630</v>
      </c>
      <c r="S2414" s="45">
        <v>64988</v>
      </c>
      <c r="V2414" s="165" t="str">
        <f>IFERROR(IF(U2414-T2414 &lt;= 0, "", U2414-T2414), "")</f>
        <v/>
      </c>
      <c r="W2414" s="162" t="s">
        <v>333</v>
      </c>
      <c r="X2414" s="1" t="s">
        <v>168</v>
      </c>
      <c r="Y2414" s="1" t="s">
        <v>2516</v>
      </c>
      <c r="Z2414" s="169">
        <v>458.47</v>
      </c>
      <c r="AA2414" s="169">
        <f>Tabela13[[#This Row],[VALOR/UN]]*Tabela13[[#This Row],[QUAN]]</f>
        <v>458.47</v>
      </c>
      <c r="AB2414" s="251" t="str">
        <f>IFERROR(Tabela13[[#This Row],[TOTAL]]/Tabela13[[#This Row],[Km Rodado]],"")</f>
        <v/>
      </c>
    </row>
    <row r="2415" spans="1:28" hidden="1">
      <c r="A2415" s="30">
        <v>2976</v>
      </c>
      <c r="B2415" s="30" t="s">
        <v>2220</v>
      </c>
      <c r="C2415" s="186" t="s">
        <v>1227</v>
      </c>
      <c r="D2415" s="53">
        <v>45789</v>
      </c>
      <c r="F2415" s="7" t="s">
        <v>573</v>
      </c>
      <c r="G2415" s="1" t="s">
        <v>58</v>
      </c>
      <c r="H2415" s="1" t="s">
        <v>9</v>
      </c>
      <c r="I2415" s="351" t="s">
        <v>72</v>
      </c>
      <c r="J2415" s="162">
        <v>1</v>
      </c>
      <c r="K2415" s="1">
        <v>16</v>
      </c>
      <c r="L2415" s="1" t="s">
        <v>22</v>
      </c>
      <c r="M2415" s="1" t="s">
        <v>60</v>
      </c>
      <c r="N2415" s="1" t="s">
        <v>170</v>
      </c>
      <c r="O2415" s="238" t="s">
        <v>1401</v>
      </c>
      <c r="P2415" s="1" t="s">
        <v>69</v>
      </c>
      <c r="Q2415" s="1" t="s">
        <v>1008</v>
      </c>
      <c r="R2415" s="24" t="s">
        <v>630</v>
      </c>
      <c r="S2415" s="45">
        <v>64988</v>
      </c>
      <c r="V2415" s="165" t="str">
        <f>IFERROR(IF(U2415-T2415 &lt;= 0, "", U2415-T2415), "")</f>
        <v/>
      </c>
      <c r="W2415" s="162" t="s">
        <v>333</v>
      </c>
      <c r="X2415" s="1" t="s">
        <v>168</v>
      </c>
      <c r="Y2415" s="1" t="s">
        <v>2516</v>
      </c>
      <c r="Z2415" s="169">
        <v>458.47</v>
      </c>
      <c r="AA2415" s="169">
        <f>Tabela13[[#This Row],[VALOR/UN]]*Tabela13[[#This Row],[QUAN]]</f>
        <v>458.47</v>
      </c>
      <c r="AB2415" s="251" t="str">
        <f>IFERROR(Tabela13[[#This Row],[TOTAL]]/Tabela13[[#This Row],[Km Rodado]],"")</f>
        <v/>
      </c>
    </row>
    <row r="2416" spans="1:28" hidden="1">
      <c r="A2416" s="30">
        <v>2987</v>
      </c>
      <c r="B2416" s="30" t="s">
        <v>2220</v>
      </c>
      <c r="C2416" s="186" t="s">
        <v>1227</v>
      </c>
      <c r="D2416" s="53">
        <v>45789</v>
      </c>
      <c r="F2416" s="7" t="s">
        <v>573</v>
      </c>
      <c r="G2416" s="1" t="s">
        <v>58</v>
      </c>
      <c r="H2416" s="1" t="s">
        <v>9</v>
      </c>
      <c r="I2416" s="351" t="s">
        <v>72</v>
      </c>
      <c r="J2416" s="162">
        <v>1</v>
      </c>
      <c r="K2416" s="1">
        <v>16</v>
      </c>
      <c r="L2416" s="1" t="s">
        <v>24</v>
      </c>
      <c r="M2416" s="1" t="s">
        <v>60</v>
      </c>
      <c r="N2416" s="1" t="s">
        <v>170</v>
      </c>
      <c r="O2416" s="238" t="s">
        <v>1401</v>
      </c>
      <c r="P2416" s="1" t="s">
        <v>69</v>
      </c>
      <c r="Q2416" s="1" t="s">
        <v>1008</v>
      </c>
      <c r="R2416" s="24" t="s">
        <v>73</v>
      </c>
      <c r="S2416" s="45">
        <v>68539</v>
      </c>
      <c r="V2416" s="165" t="str">
        <f>IFERROR(IF(U2416-T2416 &lt;= 0, "", U2416-T2416), "")</f>
        <v/>
      </c>
      <c r="W2416" s="162" t="s">
        <v>333</v>
      </c>
      <c r="X2416" s="1" t="s">
        <v>168</v>
      </c>
      <c r="Y2416" s="1" t="s">
        <v>2516</v>
      </c>
      <c r="Z2416" s="169">
        <v>458.47</v>
      </c>
      <c r="AA2416" s="169">
        <f>Tabela13[[#This Row],[VALOR/UN]]*Tabela13[[#This Row],[QUAN]]</f>
        <v>458.47</v>
      </c>
      <c r="AB2416" s="251" t="str">
        <f>IFERROR(Tabela13[[#This Row],[TOTAL]]/Tabela13[[#This Row],[Km Rodado]],"")</f>
        <v/>
      </c>
    </row>
    <row r="2417" spans="1:28" hidden="1">
      <c r="A2417" s="30" t="s">
        <v>2517</v>
      </c>
      <c r="B2417" s="30" t="s">
        <v>2220</v>
      </c>
      <c r="C2417" s="186" t="s">
        <v>1227</v>
      </c>
      <c r="D2417" s="53">
        <v>45789</v>
      </c>
      <c r="F2417" s="7" t="s">
        <v>573</v>
      </c>
      <c r="G2417" s="1" t="s">
        <v>58</v>
      </c>
      <c r="H2417" s="1" t="s">
        <v>9</v>
      </c>
      <c r="I2417" s="351" t="s">
        <v>72</v>
      </c>
      <c r="J2417" s="162">
        <v>1</v>
      </c>
      <c r="K2417" s="1">
        <v>16</v>
      </c>
      <c r="L2417" s="1" t="s">
        <v>24</v>
      </c>
      <c r="M2417" s="1" t="s">
        <v>60</v>
      </c>
      <c r="N2417" s="1" t="s">
        <v>170</v>
      </c>
      <c r="O2417" s="238" t="s">
        <v>1401</v>
      </c>
      <c r="P2417" s="1" t="s">
        <v>69</v>
      </c>
      <c r="Q2417" s="1" t="s">
        <v>1008</v>
      </c>
      <c r="R2417" s="24" t="s">
        <v>73</v>
      </c>
      <c r="S2417" s="45">
        <v>68359</v>
      </c>
      <c r="V2417" s="165" t="str">
        <f>IFERROR(IF(U2417-T2417 &lt;= 0, "", U2417-T2417), "")</f>
        <v/>
      </c>
      <c r="W2417" s="162" t="s">
        <v>333</v>
      </c>
      <c r="X2417" s="1" t="s">
        <v>168</v>
      </c>
      <c r="Y2417" s="1" t="s">
        <v>2516</v>
      </c>
      <c r="Z2417" s="169">
        <v>458.47</v>
      </c>
      <c r="AA2417" s="169">
        <f>Tabela13[[#This Row],[VALOR/UN]]*Tabela13[[#This Row],[QUAN]]</f>
        <v>458.47</v>
      </c>
      <c r="AB2417" s="251" t="str">
        <f>IFERROR(Tabela13[[#This Row],[TOTAL]]/Tabela13[[#This Row],[Km Rodado]],"")</f>
        <v/>
      </c>
    </row>
    <row r="2418" spans="1:28" hidden="1">
      <c r="A2418" s="30">
        <v>2980</v>
      </c>
      <c r="B2418" s="30" t="s">
        <v>2106</v>
      </c>
      <c r="C2418" s="186" t="s">
        <v>1227</v>
      </c>
      <c r="D2418" s="53">
        <v>45789</v>
      </c>
      <c r="F2418" s="7" t="s">
        <v>573</v>
      </c>
      <c r="G2418" s="1" t="s">
        <v>58</v>
      </c>
      <c r="H2418" s="1" t="s">
        <v>1268</v>
      </c>
      <c r="I2418" s="351" t="s">
        <v>104</v>
      </c>
      <c r="J2418" s="162">
        <v>1</v>
      </c>
      <c r="K2418" s="1">
        <v>16</v>
      </c>
      <c r="L2418" s="1" t="s">
        <v>24</v>
      </c>
      <c r="M2418" s="1" t="s">
        <v>60</v>
      </c>
      <c r="N2418" s="1" t="s">
        <v>170</v>
      </c>
      <c r="O2418" s="1" t="s">
        <v>170</v>
      </c>
      <c r="P2418" s="1" t="s">
        <v>69</v>
      </c>
      <c r="Q2418" s="1" t="s">
        <v>1008</v>
      </c>
      <c r="R2418" s="24" t="s">
        <v>880</v>
      </c>
      <c r="S2418" s="45">
        <v>199200</v>
      </c>
      <c r="V2418" s="165" t="str">
        <f>IFERROR(IF(U2418-T2418 &lt;= 0, "", U2418-T2418), "")</f>
        <v/>
      </c>
      <c r="W2418" s="162" t="s">
        <v>333</v>
      </c>
      <c r="X2418" s="1" t="s">
        <v>168</v>
      </c>
      <c r="Y2418" s="276" t="s">
        <v>2516</v>
      </c>
      <c r="Z2418" s="169">
        <v>458.47</v>
      </c>
      <c r="AA2418" s="169">
        <f>Tabela13[[#This Row],[VALOR/UN]]*Tabela13[[#This Row],[QUAN]]</f>
        <v>458.47</v>
      </c>
      <c r="AB2418" s="251" t="str">
        <f>IFERROR(Tabela13[[#This Row],[TOTAL]]/Tabela13[[#This Row],[Km Rodado]],"")</f>
        <v/>
      </c>
    </row>
    <row r="2419" spans="1:28" hidden="1">
      <c r="A2419" s="30">
        <v>2981</v>
      </c>
      <c r="B2419" s="30" t="s">
        <v>2220</v>
      </c>
      <c r="C2419" s="186" t="s">
        <v>1227</v>
      </c>
      <c r="D2419" s="53">
        <v>45789</v>
      </c>
      <c r="F2419" s="7" t="s">
        <v>573</v>
      </c>
      <c r="G2419" s="1" t="s">
        <v>58</v>
      </c>
      <c r="H2419" s="1" t="s">
        <v>1268</v>
      </c>
      <c r="I2419" s="351" t="s">
        <v>104</v>
      </c>
      <c r="J2419" s="162">
        <v>1</v>
      </c>
      <c r="K2419" s="1">
        <v>16</v>
      </c>
      <c r="L2419" s="1" t="s">
        <v>24</v>
      </c>
      <c r="M2419" s="1" t="s">
        <v>60</v>
      </c>
      <c r="N2419" s="1" t="s">
        <v>170</v>
      </c>
      <c r="O2419" s="1" t="s">
        <v>170</v>
      </c>
      <c r="P2419" s="1" t="s">
        <v>69</v>
      </c>
      <c r="Q2419" s="1" t="s">
        <v>1008</v>
      </c>
      <c r="R2419" s="24" t="s">
        <v>880</v>
      </c>
      <c r="S2419" s="45">
        <v>199200</v>
      </c>
      <c r="V2419" s="165" t="str">
        <f>IFERROR(IF(U2419-T2419 &lt;= 0, "", U2419-T2419), "")</f>
        <v/>
      </c>
      <c r="W2419" s="162" t="s">
        <v>333</v>
      </c>
      <c r="X2419" s="1" t="s">
        <v>168</v>
      </c>
      <c r="Y2419" s="276" t="s">
        <v>2516</v>
      </c>
      <c r="Z2419" s="169">
        <v>458.47</v>
      </c>
      <c r="AA2419" s="169">
        <f>Tabela13[[#This Row],[VALOR/UN]]*Tabela13[[#This Row],[QUAN]]</f>
        <v>458.47</v>
      </c>
      <c r="AB2419" s="251" t="str">
        <f>IFERROR(Tabela13[[#This Row],[TOTAL]]/Tabela13[[#This Row],[Km Rodado]],"")</f>
        <v/>
      </c>
    </row>
    <row r="2420" spans="1:28" hidden="1">
      <c r="A2420" s="30">
        <v>2982</v>
      </c>
      <c r="B2420" s="30" t="s">
        <v>2220</v>
      </c>
      <c r="C2420" s="186" t="s">
        <v>1227</v>
      </c>
      <c r="D2420" s="53">
        <v>45789</v>
      </c>
      <c r="F2420" s="7" t="s">
        <v>573</v>
      </c>
      <c r="G2420" s="1" t="s">
        <v>58</v>
      </c>
      <c r="H2420" s="1" t="s">
        <v>1268</v>
      </c>
      <c r="I2420" s="351" t="s">
        <v>104</v>
      </c>
      <c r="J2420" s="162">
        <v>1</v>
      </c>
      <c r="K2420" s="1">
        <v>16</v>
      </c>
      <c r="L2420" s="1" t="s">
        <v>22</v>
      </c>
      <c r="M2420" s="1" t="s">
        <v>60</v>
      </c>
      <c r="N2420" s="1" t="s">
        <v>170</v>
      </c>
      <c r="O2420" s="1" t="s">
        <v>170</v>
      </c>
      <c r="P2420" s="1" t="s">
        <v>69</v>
      </c>
      <c r="Q2420" s="1" t="s">
        <v>1008</v>
      </c>
      <c r="R2420" s="24" t="s">
        <v>880</v>
      </c>
      <c r="S2420" s="45">
        <v>199200</v>
      </c>
      <c r="V2420" s="165" t="str">
        <f>IFERROR(IF(U2420-T2420 &lt;= 0, "", U2420-T2420), "")</f>
        <v/>
      </c>
      <c r="W2420" s="162" t="s">
        <v>333</v>
      </c>
      <c r="X2420" s="1" t="s">
        <v>168</v>
      </c>
      <c r="Y2420" s="276" t="s">
        <v>2516</v>
      </c>
      <c r="Z2420" s="169">
        <v>458.47</v>
      </c>
      <c r="AA2420" s="169">
        <f>Tabela13[[#This Row],[VALOR/UN]]*Tabela13[[#This Row],[QUAN]]</f>
        <v>458.47</v>
      </c>
      <c r="AB2420" s="251" t="str">
        <f>IFERROR(Tabela13[[#This Row],[TOTAL]]/Tabela13[[#This Row],[Km Rodado]],"")</f>
        <v/>
      </c>
    </row>
    <row r="2421" spans="1:28" hidden="1">
      <c r="A2421" s="30">
        <v>2983</v>
      </c>
      <c r="B2421" s="30" t="s">
        <v>2220</v>
      </c>
      <c r="C2421" s="186" t="s">
        <v>1227</v>
      </c>
      <c r="D2421" s="53">
        <v>45789</v>
      </c>
      <c r="F2421" s="7" t="s">
        <v>573</v>
      </c>
      <c r="G2421" s="1" t="s">
        <v>58</v>
      </c>
      <c r="H2421" s="1" t="s">
        <v>1268</v>
      </c>
      <c r="I2421" s="351" t="s">
        <v>104</v>
      </c>
      <c r="J2421" s="162">
        <v>1</v>
      </c>
      <c r="K2421" s="1">
        <v>16</v>
      </c>
      <c r="L2421" s="1" t="s">
        <v>22</v>
      </c>
      <c r="M2421" s="1" t="s">
        <v>60</v>
      </c>
      <c r="N2421" s="1" t="s">
        <v>170</v>
      </c>
      <c r="O2421" s="1" t="s">
        <v>170</v>
      </c>
      <c r="P2421" s="1" t="s">
        <v>69</v>
      </c>
      <c r="Q2421" s="1" t="s">
        <v>1008</v>
      </c>
      <c r="R2421" s="24" t="s">
        <v>880</v>
      </c>
      <c r="S2421" s="45">
        <v>199200</v>
      </c>
      <c r="V2421" s="165" t="str">
        <f>IFERROR(IF(U2421-T2421 &lt;= 0, "", U2421-T2421), "")</f>
        <v/>
      </c>
      <c r="W2421" s="162" t="s">
        <v>333</v>
      </c>
      <c r="X2421" s="1" t="s">
        <v>168</v>
      </c>
      <c r="Y2421" s="276" t="s">
        <v>2516</v>
      </c>
      <c r="Z2421" s="169">
        <v>458.47</v>
      </c>
      <c r="AA2421" s="169">
        <f>Tabela13[[#This Row],[VALOR/UN]]*Tabela13[[#This Row],[QUAN]]</f>
        <v>458.47</v>
      </c>
      <c r="AB2421" s="251" t="str">
        <f>IFERROR(Tabela13[[#This Row],[TOTAL]]/Tabela13[[#This Row],[Km Rodado]],"")</f>
        <v/>
      </c>
    </row>
    <row r="2422" spans="1:28" hidden="1">
      <c r="A2422" s="30">
        <v>2971</v>
      </c>
      <c r="B2422" s="30" t="s">
        <v>2220</v>
      </c>
      <c r="C2422" s="186" t="s">
        <v>1227</v>
      </c>
      <c r="D2422" s="53">
        <v>45789</v>
      </c>
      <c r="F2422" s="7" t="s">
        <v>573</v>
      </c>
      <c r="G2422" s="1" t="s">
        <v>58</v>
      </c>
      <c r="H2422" s="1" t="s">
        <v>9</v>
      </c>
      <c r="I2422" s="351" t="s">
        <v>72</v>
      </c>
      <c r="J2422" s="162">
        <v>1</v>
      </c>
      <c r="K2422" s="1">
        <v>16</v>
      </c>
      <c r="L2422" s="1" t="s">
        <v>22</v>
      </c>
      <c r="M2422" s="1" t="s">
        <v>60</v>
      </c>
      <c r="N2422" s="1" t="s">
        <v>170</v>
      </c>
      <c r="O2422" s="238" t="s">
        <v>1401</v>
      </c>
      <c r="P2422" s="1" t="s">
        <v>69</v>
      </c>
      <c r="Q2422" s="1" t="s">
        <v>1008</v>
      </c>
      <c r="R2422" s="24" t="s">
        <v>1009</v>
      </c>
      <c r="S2422" s="45">
        <v>121407</v>
      </c>
      <c r="V2422" s="165" t="str">
        <f>IFERROR(IF(U2422-T2422 &lt;= 0, "", U2422-T2422), "")</f>
        <v/>
      </c>
      <c r="W2422" s="162" t="s">
        <v>333</v>
      </c>
      <c r="X2422" s="1" t="s">
        <v>168</v>
      </c>
      <c r="Y2422" s="1" t="s">
        <v>2516</v>
      </c>
      <c r="Z2422" s="169">
        <v>458.47</v>
      </c>
      <c r="AA2422" s="169">
        <f>Tabela13[[#This Row],[VALOR/UN]]*Tabela13[[#This Row],[QUAN]]</f>
        <v>458.47</v>
      </c>
      <c r="AB2422" s="251" t="str">
        <f>IFERROR(Tabela13[[#This Row],[TOTAL]]/Tabela13[[#This Row],[Km Rodado]],"")</f>
        <v/>
      </c>
    </row>
    <row r="2423" spans="1:28" hidden="1">
      <c r="A2423" s="30">
        <v>2972</v>
      </c>
      <c r="B2423" s="30" t="s">
        <v>2220</v>
      </c>
      <c r="C2423" s="186" t="s">
        <v>1227</v>
      </c>
      <c r="D2423" s="53">
        <v>45789</v>
      </c>
      <c r="F2423" s="7" t="s">
        <v>573</v>
      </c>
      <c r="G2423" s="1" t="s">
        <v>58</v>
      </c>
      <c r="H2423" s="1" t="s">
        <v>9</v>
      </c>
      <c r="I2423" s="351" t="s">
        <v>72</v>
      </c>
      <c r="J2423" s="162">
        <v>1</v>
      </c>
      <c r="K2423" s="1">
        <v>16</v>
      </c>
      <c r="L2423" s="1" t="s">
        <v>22</v>
      </c>
      <c r="M2423" s="1" t="s">
        <v>60</v>
      </c>
      <c r="N2423" s="1" t="s">
        <v>170</v>
      </c>
      <c r="O2423" s="238" t="s">
        <v>1401</v>
      </c>
      <c r="P2423" s="1" t="s">
        <v>69</v>
      </c>
      <c r="Q2423" s="1" t="s">
        <v>1008</v>
      </c>
      <c r="R2423" s="24" t="s">
        <v>1009</v>
      </c>
      <c r="S2423" s="45">
        <v>121407</v>
      </c>
      <c r="V2423" s="165" t="str">
        <f>IFERROR(IF(U2423-T2423 &lt;= 0, "", U2423-T2423), "")</f>
        <v/>
      </c>
      <c r="W2423" s="162" t="s">
        <v>333</v>
      </c>
      <c r="X2423" s="1" t="s">
        <v>168</v>
      </c>
      <c r="Y2423" s="1" t="s">
        <v>2516</v>
      </c>
      <c r="Z2423" s="169">
        <v>458.47</v>
      </c>
      <c r="AA2423" s="169">
        <f>Tabela13[[#This Row],[VALOR/UN]]*Tabela13[[#This Row],[QUAN]]</f>
        <v>458.47</v>
      </c>
      <c r="AB2423" s="251" t="str">
        <f>IFERROR(Tabela13[[#This Row],[TOTAL]]/Tabela13[[#This Row],[Km Rodado]],"")</f>
        <v/>
      </c>
    </row>
    <row r="2424" spans="1:28" hidden="1">
      <c r="A2424" s="30">
        <v>2984</v>
      </c>
      <c r="B2424" s="30" t="s">
        <v>2220</v>
      </c>
      <c r="C2424" s="186" t="s">
        <v>1227</v>
      </c>
      <c r="D2424" s="53">
        <v>45789</v>
      </c>
      <c r="F2424" s="7" t="s">
        <v>573</v>
      </c>
      <c r="G2424" s="1" t="s">
        <v>58</v>
      </c>
      <c r="H2424" s="1" t="s">
        <v>9</v>
      </c>
      <c r="I2424" s="351" t="s">
        <v>72</v>
      </c>
      <c r="J2424" s="162">
        <v>1</v>
      </c>
      <c r="K2424" s="1">
        <v>16</v>
      </c>
      <c r="L2424" s="1" t="s">
        <v>22</v>
      </c>
      <c r="M2424" s="1" t="s">
        <v>60</v>
      </c>
      <c r="N2424" s="1" t="s">
        <v>170</v>
      </c>
      <c r="O2424" s="238" t="s">
        <v>1401</v>
      </c>
      <c r="P2424" s="1" t="s">
        <v>69</v>
      </c>
      <c r="Q2424" s="1" t="s">
        <v>1008</v>
      </c>
      <c r="R2424" s="24" t="s">
        <v>2518</v>
      </c>
      <c r="S2424" s="45">
        <v>32547</v>
      </c>
      <c r="V2424" s="165" t="str">
        <f>IFERROR(IF(U2424-T2424 &lt;= 0, "", U2424-T2424), "")</f>
        <v/>
      </c>
      <c r="W2424" s="162" t="s">
        <v>333</v>
      </c>
      <c r="X2424" s="1" t="s">
        <v>168</v>
      </c>
      <c r="Y2424" s="1" t="s">
        <v>2516</v>
      </c>
      <c r="Z2424" s="169">
        <v>458.47</v>
      </c>
      <c r="AA2424" s="169">
        <f>Tabela13[[#This Row],[VALOR/UN]]*Tabela13[[#This Row],[QUAN]]</f>
        <v>458.47</v>
      </c>
      <c r="AB2424" s="251" t="str">
        <f>IFERROR(Tabela13[[#This Row],[TOTAL]]/Tabela13[[#This Row],[Km Rodado]],"")</f>
        <v/>
      </c>
    </row>
    <row r="2425" spans="1:28" hidden="1">
      <c r="A2425" s="30">
        <v>2985</v>
      </c>
      <c r="B2425" s="30" t="s">
        <v>2220</v>
      </c>
      <c r="C2425" s="186" t="s">
        <v>1227</v>
      </c>
      <c r="D2425" s="53">
        <v>45789</v>
      </c>
      <c r="F2425" s="7" t="s">
        <v>573</v>
      </c>
      <c r="G2425" s="1" t="s">
        <v>58</v>
      </c>
      <c r="H2425" s="1" t="s">
        <v>9</v>
      </c>
      <c r="I2425" s="351" t="s">
        <v>72</v>
      </c>
      <c r="J2425" s="162">
        <v>1</v>
      </c>
      <c r="K2425" s="1">
        <v>16</v>
      </c>
      <c r="L2425" s="1" t="s">
        <v>22</v>
      </c>
      <c r="M2425" s="1" t="s">
        <v>60</v>
      </c>
      <c r="N2425" s="1" t="s">
        <v>170</v>
      </c>
      <c r="O2425" s="238" t="s">
        <v>1401</v>
      </c>
      <c r="P2425" s="1" t="s">
        <v>69</v>
      </c>
      <c r="Q2425" s="1" t="s">
        <v>1008</v>
      </c>
      <c r="R2425" s="24" t="s">
        <v>2518</v>
      </c>
      <c r="S2425" s="45">
        <v>32547</v>
      </c>
      <c r="V2425" s="165" t="str">
        <f>IFERROR(IF(U2425-T2425 &lt;= 0, "", U2425-T2425), "")</f>
        <v/>
      </c>
      <c r="W2425" s="162" t="s">
        <v>333</v>
      </c>
      <c r="X2425" s="1" t="s">
        <v>168</v>
      </c>
      <c r="Y2425" s="1" t="s">
        <v>2516</v>
      </c>
      <c r="Z2425" s="169">
        <v>458.47</v>
      </c>
      <c r="AA2425" s="169">
        <f>Tabela13[[#This Row],[VALOR/UN]]*Tabela13[[#This Row],[QUAN]]</f>
        <v>458.47</v>
      </c>
      <c r="AB2425" s="251" t="str">
        <f>IFERROR(Tabela13[[#This Row],[TOTAL]]/Tabela13[[#This Row],[Km Rodado]],"")</f>
        <v/>
      </c>
    </row>
    <row r="2426" spans="1:28" hidden="1">
      <c r="A2426" s="30">
        <v>3001</v>
      </c>
      <c r="B2426" s="30" t="s">
        <v>2399</v>
      </c>
      <c r="C2426" s="186" t="s">
        <v>1227</v>
      </c>
      <c r="D2426" s="53">
        <v>45789</v>
      </c>
      <c r="F2426" s="7" t="s">
        <v>573</v>
      </c>
      <c r="G2426" s="1" t="s">
        <v>58</v>
      </c>
      <c r="H2426" s="1" t="s">
        <v>9</v>
      </c>
      <c r="I2426" s="351" t="s">
        <v>72</v>
      </c>
      <c r="J2426" s="162">
        <v>1</v>
      </c>
      <c r="K2426" s="1" t="s">
        <v>7</v>
      </c>
      <c r="L2426" s="1" t="s">
        <v>22</v>
      </c>
      <c r="M2426" s="53" t="s">
        <v>210</v>
      </c>
      <c r="N2426" s="1" t="s">
        <v>181</v>
      </c>
      <c r="O2426" s="1" t="s">
        <v>182</v>
      </c>
      <c r="P2426" s="1" t="s">
        <v>69</v>
      </c>
      <c r="Q2426" s="1" t="s">
        <v>601</v>
      </c>
      <c r="R2426" s="255" t="s">
        <v>2519</v>
      </c>
      <c r="S2426" s="45">
        <v>127686</v>
      </c>
      <c r="V2426" s="165" t="str">
        <f>IFERROR(IF(U2426-T2426 &lt;= 0, "", U2426-T2426), "")</f>
        <v/>
      </c>
      <c r="W2426" s="162" t="s">
        <v>333</v>
      </c>
      <c r="X2426" s="1" t="s">
        <v>168</v>
      </c>
      <c r="Y2426" s="1" t="s">
        <v>2520</v>
      </c>
      <c r="Z2426" s="169">
        <v>714.02</v>
      </c>
      <c r="AA2426" s="169">
        <f>Tabela13[[#This Row],[VALOR/UN]]*Tabela13[[#This Row],[QUAN]]</f>
        <v>714.02</v>
      </c>
      <c r="AB2426" s="251" t="str">
        <f>IFERROR(Tabela13[[#This Row],[TOTAL]]/Tabela13[[#This Row],[Km Rodado]],"")</f>
        <v/>
      </c>
    </row>
    <row r="2427" spans="1:28" hidden="1">
      <c r="A2427" s="30">
        <v>3002</v>
      </c>
      <c r="B2427" s="30" t="s">
        <v>2399</v>
      </c>
      <c r="C2427" s="186" t="s">
        <v>1227</v>
      </c>
      <c r="D2427" s="53">
        <v>45789</v>
      </c>
      <c r="F2427" s="7" t="s">
        <v>573</v>
      </c>
      <c r="G2427" s="1" t="s">
        <v>58</v>
      </c>
      <c r="H2427" s="1" t="s">
        <v>9</v>
      </c>
      <c r="I2427" s="351" t="s">
        <v>72</v>
      </c>
      <c r="J2427" s="162">
        <v>1</v>
      </c>
      <c r="K2427" s="1" t="s">
        <v>7</v>
      </c>
      <c r="L2427" s="1" t="s">
        <v>22</v>
      </c>
      <c r="M2427" s="53" t="s">
        <v>210</v>
      </c>
      <c r="N2427" s="1" t="s">
        <v>181</v>
      </c>
      <c r="O2427" s="1" t="s">
        <v>182</v>
      </c>
      <c r="P2427" s="1" t="s">
        <v>69</v>
      </c>
      <c r="Q2427" s="1" t="s">
        <v>601</v>
      </c>
      <c r="R2427" s="255" t="s">
        <v>2519</v>
      </c>
      <c r="S2427" s="45">
        <v>127686</v>
      </c>
      <c r="V2427" s="165" t="str">
        <f>IFERROR(IF(U2427-T2427 &lt;= 0, "", U2427-T2427), "")</f>
        <v/>
      </c>
      <c r="W2427" s="162" t="s">
        <v>333</v>
      </c>
      <c r="X2427" s="1" t="s">
        <v>168</v>
      </c>
      <c r="Y2427" s="1" t="s">
        <v>2520</v>
      </c>
      <c r="Z2427" s="169">
        <v>714.02</v>
      </c>
      <c r="AA2427" s="169">
        <f>Tabela13[[#This Row],[VALOR/UN]]*Tabela13[[#This Row],[QUAN]]</f>
        <v>714.02</v>
      </c>
      <c r="AB2427" s="251" t="str">
        <f>IFERROR(Tabela13[[#This Row],[TOTAL]]/Tabela13[[#This Row],[Km Rodado]],"")</f>
        <v/>
      </c>
    </row>
    <row r="2428" spans="1:28" hidden="1">
      <c r="A2428" s="30">
        <v>3003</v>
      </c>
      <c r="B2428" s="30" t="s">
        <v>2399</v>
      </c>
      <c r="C2428" s="186" t="s">
        <v>1227</v>
      </c>
      <c r="D2428" s="53">
        <v>45789</v>
      </c>
      <c r="F2428" s="7" t="s">
        <v>573</v>
      </c>
      <c r="G2428" s="1" t="s">
        <v>58</v>
      </c>
      <c r="H2428" s="1" t="s">
        <v>9</v>
      </c>
      <c r="I2428" s="351" t="s">
        <v>72</v>
      </c>
      <c r="J2428" s="162">
        <v>1</v>
      </c>
      <c r="K2428" s="1" t="s">
        <v>7</v>
      </c>
      <c r="L2428" s="1" t="s">
        <v>594</v>
      </c>
      <c r="M2428" s="53" t="s">
        <v>210</v>
      </c>
      <c r="N2428" s="1" t="s">
        <v>181</v>
      </c>
      <c r="O2428" s="1" t="s">
        <v>182</v>
      </c>
      <c r="P2428" s="1" t="s">
        <v>69</v>
      </c>
      <c r="Q2428" s="1" t="s">
        <v>601</v>
      </c>
      <c r="R2428" s="255" t="s">
        <v>2519</v>
      </c>
      <c r="S2428" s="45">
        <v>127686</v>
      </c>
      <c r="V2428" s="165" t="str">
        <f>IFERROR(IF(U2428-T2428 &lt;= 0, "", U2428-T2428), "")</f>
        <v/>
      </c>
      <c r="W2428" s="162" t="s">
        <v>333</v>
      </c>
      <c r="X2428" s="1" t="s">
        <v>168</v>
      </c>
      <c r="Y2428" s="1" t="s">
        <v>2520</v>
      </c>
      <c r="Z2428" s="169">
        <v>714.02</v>
      </c>
      <c r="AA2428" s="169">
        <f>Tabela13[[#This Row],[VALOR/UN]]*Tabela13[[#This Row],[QUAN]]</f>
        <v>714.02</v>
      </c>
      <c r="AB2428" s="251" t="str">
        <f>IFERROR(Tabela13[[#This Row],[TOTAL]]/Tabela13[[#This Row],[Km Rodado]],"")</f>
        <v/>
      </c>
    </row>
    <row r="2429" spans="1:28" hidden="1">
      <c r="A2429" s="30">
        <v>3004</v>
      </c>
      <c r="B2429" s="30" t="s">
        <v>2399</v>
      </c>
      <c r="C2429" s="186" t="s">
        <v>1227</v>
      </c>
      <c r="D2429" s="53">
        <v>45789</v>
      </c>
      <c r="F2429" s="7" t="s">
        <v>573</v>
      </c>
      <c r="G2429" s="1" t="s">
        <v>58</v>
      </c>
      <c r="H2429" s="1" t="s">
        <v>9</v>
      </c>
      <c r="I2429" s="351" t="s">
        <v>72</v>
      </c>
      <c r="J2429" s="162">
        <v>1</v>
      </c>
      <c r="K2429" s="1" t="s">
        <v>7</v>
      </c>
      <c r="L2429" s="1" t="s">
        <v>594</v>
      </c>
      <c r="M2429" s="53" t="s">
        <v>210</v>
      </c>
      <c r="N2429" s="1" t="s">
        <v>181</v>
      </c>
      <c r="O2429" s="1" t="s">
        <v>182</v>
      </c>
      <c r="P2429" s="1" t="s">
        <v>69</v>
      </c>
      <c r="Q2429" s="1" t="s">
        <v>601</v>
      </c>
      <c r="R2429" s="255" t="s">
        <v>2519</v>
      </c>
      <c r="S2429" s="45">
        <v>127686</v>
      </c>
      <c r="V2429" s="165" t="str">
        <f>IFERROR(IF(U2429-T2429 &lt;= 0, "", U2429-T2429), "")</f>
        <v/>
      </c>
      <c r="W2429" s="162" t="s">
        <v>333</v>
      </c>
      <c r="X2429" s="1" t="s">
        <v>168</v>
      </c>
      <c r="Y2429" s="1" t="s">
        <v>2520</v>
      </c>
      <c r="Z2429" s="169">
        <v>714.02</v>
      </c>
      <c r="AA2429" s="169">
        <f>Tabela13[[#This Row],[VALOR/UN]]*Tabela13[[#This Row],[QUAN]]</f>
        <v>714.02</v>
      </c>
      <c r="AB2429" s="251" t="str">
        <f>IFERROR(Tabela13[[#This Row],[TOTAL]]/Tabela13[[#This Row],[Km Rodado]],"")</f>
        <v/>
      </c>
    </row>
    <row r="2430" spans="1:28" hidden="1">
      <c r="A2430" s="30">
        <v>3005</v>
      </c>
      <c r="B2430" s="30" t="s">
        <v>2399</v>
      </c>
      <c r="C2430" s="186" t="s">
        <v>1227</v>
      </c>
      <c r="D2430" s="53">
        <v>45789</v>
      </c>
      <c r="F2430" s="7" t="s">
        <v>573</v>
      </c>
      <c r="G2430" s="1" t="s">
        <v>58</v>
      </c>
      <c r="H2430" s="1" t="s">
        <v>9</v>
      </c>
      <c r="I2430" s="351" t="s">
        <v>72</v>
      </c>
      <c r="J2430" s="162">
        <v>1</v>
      </c>
      <c r="K2430" s="1" t="s">
        <v>7</v>
      </c>
      <c r="L2430" s="1" t="s">
        <v>594</v>
      </c>
      <c r="M2430" s="53" t="s">
        <v>210</v>
      </c>
      <c r="N2430" s="1" t="s">
        <v>181</v>
      </c>
      <c r="O2430" s="1" t="s">
        <v>182</v>
      </c>
      <c r="P2430" s="1" t="s">
        <v>69</v>
      </c>
      <c r="Q2430" s="1" t="s">
        <v>601</v>
      </c>
      <c r="R2430" s="255" t="s">
        <v>2519</v>
      </c>
      <c r="S2430" s="45">
        <v>127686</v>
      </c>
      <c r="V2430" s="165" t="str">
        <f>IFERROR(IF(U2430-T2430 &lt;= 0, "", U2430-T2430), "")</f>
        <v/>
      </c>
      <c r="W2430" s="162" t="s">
        <v>333</v>
      </c>
      <c r="X2430" s="1" t="s">
        <v>168</v>
      </c>
      <c r="Y2430" s="1" t="s">
        <v>2520</v>
      </c>
      <c r="Z2430" s="169">
        <v>714.02</v>
      </c>
      <c r="AA2430" s="169">
        <f>Tabela13[[#This Row],[VALOR/UN]]*Tabela13[[#This Row],[QUAN]]</f>
        <v>714.02</v>
      </c>
      <c r="AB2430" s="251" t="str">
        <f>IFERROR(Tabela13[[#This Row],[TOTAL]]/Tabela13[[#This Row],[Km Rodado]],"")</f>
        <v/>
      </c>
    </row>
    <row r="2431" spans="1:28" hidden="1">
      <c r="A2431" s="30">
        <v>3006</v>
      </c>
      <c r="B2431" s="30" t="s">
        <v>2399</v>
      </c>
      <c r="C2431" s="186" t="s">
        <v>1227</v>
      </c>
      <c r="D2431" s="53">
        <v>45789</v>
      </c>
      <c r="F2431" s="7" t="s">
        <v>573</v>
      </c>
      <c r="G2431" s="1" t="s">
        <v>58</v>
      </c>
      <c r="H2431" s="1" t="s">
        <v>9</v>
      </c>
      <c r="I2431" s="351" t="s">
        <v>72</v>
      </c>
      <c r="J2431" s="162">
        <v>1</v>
      </c>
      <c r="K2431" s="1" t="s">
        <v>7</v>
      </c>
      <c r="L2431" s="1" t="s">
        <v>594</v>
      </c>
      <c r="M2431" s="53" t="s">
        <v>210</v>
      </c>
      <c r="N2431" s="1" t="s">
        <v>181</v>
      </c>
      <c r="O2431" s="1" t="s">
        <v>182</v>
      </c>
      <c r="P2431" s="1" t="s">
        <v>69</v>
      </c>
      <c r="Q2431" s="1" t="s">
        <v>601</v>
      </c>
      <c r="R2431" s="255" t="s">
        <v>2519</v>
      </c>
      <c r="S2431" s="45">
        <v>127686</v>
      </c>
      <c r="V2431" s="165" t="str">
        <f>IFERROR(IF(U2431-T2431 &lt;= 0, "", U2431-T2431), "")</f>
        <v/>
      </c>
      <c r="W2431" s="162" t="s">
        <v>333</v>
      </c>
      <c r="X2431" s="1" t="s">
        <v>168</v>
      </c>
      <c r="Y2431" s="1" t="s">
        <v>2520</v>
      </c>
      <c r="Z2431" s="169">
        <v>714.02</v>
      </c>
      <c r="AA2431" s="169">
        <f>Tabela13[[#This Row],[VALOR/UN]]*Tabela13[[#This Row],[QUAN]]</f>
        <v>714.02</v>
      </c>
      <c r="AB2431" s="251" t="str">
        <f>IFERROR(Tabela13[[#This Row],[TOTAL]]/Tabela13[[#This Row],[Km Rodado]],"")</f>
        <v/>
      </c>
    </row>
    <row r="2432" spans="1:28">
      <c r="A2432" s="30">
        <v>3029</v>
      </c>
      <c r="B2432" s="30" t="s">
        <v>2049</v>
      </c>
      <c r="C2432" s="186" t="s">
        <v>1227</v>
      </c>
      <c r="D2432" s="53">
        <v>45789</v>
      </c>
      <c r="F2432" s="7" t="s">
        <v>573</v>
      </c>
      <c r="G2432" s="1" t="s">
        <v>58</v>
      </c>
      <c r="H2432" s="1" t="s">
        <v>1268</v>
      </c>
      <c r="I2432" s="351" t="s">
        <v>2375</v>
      </c>
      <c r="J2432" s="162">
        <v>1</v>
      </c>
      <c r="K2432" s="1">
        <v>15</v>
      </c>
      <c r="L2432" s="1" t="s">
        <v>22</v>
      </c>
      <c r="M2432" s="1" t="s">
        <v>623</v>
      </c>
      <c r="N2432" s="1" t="s">
        <v>170</v>
      </c>
      <c r="O2432" s="1" t="s">
        <v>170</v>
      </c>
      <c r="P2432" s="1" t="s">
        <v>69</v>
      </c>
      <c r="Q2432" s="1" t="s">
        <v>102</v>
      </c>
      <c r="R2432" s="24" t="s">
        <v>2351</v>
      </c>
      <c r="S2432" s="45">
        <v>127097</v>
      </c>
      <c r="V2432" s="165" t="str">
        <f>IFERROR(IF(U2432-T2432 &lt;= 0, "", U2432-T2432), "")</f>
        <v/>
      </c>
      <c r="W2432" s="162" t="s">
        <v>333</v>
      </c>
      <c r="X2432" s="1" t="s">
        <v>168</v>
      </c>
      <c r="Y2432" s="346" t="s">
        <v>2423</v>
      </c>
      <c r="Z2432" s="169">
        <v>276.68</v>
      </c>
      <c r="AA2432" s="169">
        <f>Tabela13[[#This Row],[VALOR/UN]]*Tabela13[[#This Row],[QUAN]]</f>
        <v>276.68</v>
      </c>
      <c r="AB2432" s="251" t="str">
        <f>IFERROR(Tabela13[[#This Row],[TOTAL]]/Tabela13[[#This Row],[Km Rodado]],"")</f>
        <v/>
      </c>
    </row>
    <row r="2433" spans="1:28">
      <c r="A2433" s="30">
        <v>3030</v>
      </c>
      <c r="B2433" s="30" t="s">
        <v>2049</v>
      </c>
      <c r="C2433" s="186" t="s">
        <v>1227</v>
      </c>
      <c r="D2433" s="53">
        <v>45789</v>
      </c>
      <c r="F2433" s="7" t="s">
        <v>573</v>
      </c>
      <c r="G2433" s="1" t="s">
        <v>58</v>
      </c>
      <c r="H2433" s="1" t="s">
        <v>1268</v>
      </c>
      <c r="I2433" s="351" t="s">
        <v>2375</v>
      </c>
      <c r="J2433" s="162">
        <v>1</v>
      </c>
      <c r="K2433" s="1">
        <v>15</v>
      </c>
      <c r="L2433" s="1" t="s">
        <v>22</v>
      </c>
      <c r="M2433" s="1" t="s">
        <v>623</v>
      </c>
      <c r="N2433" s="1" t="s">
        <v>170</v>
      </c>
      <c r="O2433" s="1" t="s">
        <v>170</v>
      </c>
      <c r="P2433" s="1" t="s">
        <v>69</v>
      </c>
      <c r="Q2433" s="1" t="s">
        <v>102</v>
      </c>
      <c r="R2433" s="24" t="s">
        <v>2351</v>
      </c>
      <c r="S2433" s="45">
        <v>127197</v>
      </c>
      <c r="V2433" s="165" t="str">
        <f>IFERROR(IF(U2433-T2433 &lt;= 0, "", U2433-T2433), "")</f>
        <v/>
      </c>
      <c r="W2433" s="162" t="s">
        <v>333</v>
      </c>
      <c r="X2433" s="1" t="s">
        <v>168</v>
      </c>
      <c r="Y2433" s="346" t="s">
        <v>2423</v>
      </c>
      <c r="Z2433" s="169">
        <v>276.68</v>
      </c>
      <c r="AA2433" s="169">
        <f>Tabela13[[#This Row],[VALOR/UN]]*Tabela13[[#This Row],[QUAN]]</f>
        <v>276.68</v>
      </c>
      <c r="AB2433" s="251" t="str">
        <f>IFERROR(Tabela13[[#This Row],[TOTAL]]/Tabela13[[#This Row],[Km Rodado]],"")</f>
        <v/>
      </c>
    </row>
    <row r="2434" spans="1:28" hidden="1">
      <c r="A2434" s="30">
        <v>3013</v>
      </c>
      <c r="B2434" s="30" t="s">
        <v>1197</v>
      </c>
      <c r="C2434" s="186" t="s">
        <v>1227</v>
      </c>
      <c r="D2434" s="53">
        <v>45789</v>
      </c>
      <c r="F2434" s="7" t="s">
        <v>573</v>
      </c>
      <c r="G2434" s="1" t="s">
        <v>58</v>
      </c>
      <c r="H2434" s="1" t="s">
        <v>12</v>
      </c>
      <c r="I2434" s="351" t="s">
        <v>165</v>
      </c>
      <c r="J2434" s="162">
        <v>1</v>
      </c>
      <c r="K2434" s="1">
        <v>15</v>
      </c>
      <c r="L2434" s="1" t="s">
        <v>22</v>
      </c>
      <c r="M2434" s="1" t="s">
        <v>75</v>
      </c>
      <c r="N2434" s="1" t="s">
        <v>170</v>
      </c>
      <c r="O2434" s="1" t="s">
        <v>170</v>
      </c>
      <c r="P2434" s="1" t="s">
        <v>69</v>
      </c>
      <c r="Q2434" s="1" t="s">
        <v>77</v>
      </c>
      <c r="R2434" s="24" t="s">
        <v>1041</v>
      </c>
      <c r="S2434" s="45">
        <v>142074</v>
      </c>
      <c r="V2434" s="165" t="str">
        <f>IFERROR(IF(U2434-T2434 &lt;= 0, "", U2434-T2434), "")</f>
        <v/>
      </c>
      <c r="W2434" s="162" t="s">
        <v>333</v>
      </c>
      <c r="X2434" s="1" t="s">
        <v>168</v>
      </c>
      <c r="Y2434" s="1" t="s">
        <v>2512</v>
      </c>
      <c r="Z2434" s="169">
        <v>278.08999999999997</v>
      </c>
      <c r="AA2434" s="169">
        <f>Tabela13[[#This Row],[VALOR/UN]]*Tabela13[[#This Row],[QUAN]]</f>
        <v>278.08999999999997</v>
      </c>
      <c r="AB2434" s="251" t="str">
        <f>IFERROR(Tabela13[[#This Row],[TOTAL]]/Tabela13[[#This Row],[Km Rodado]],"")</f>
        <v/>
      </c>
    </row>
    <row r="2435" spans="1:28" hidden="1">
      <c r="A2435" s="30">
        <v>3014</v>
      </c>
      <c r="B2435" s="30" t="s">
        <v>1197</v>
      </c>
      <c r="C2435" s="186" t="s">
        <v>1227</v>
      </c>
      <c r="D2435" s="53">
        <v>45789</v>
      </c>
      <c r="F2435" s="7" t="s">
        <v>573</v>
      </c>
      <c r="G2435" s="1" t="s">
        <v>58</v>
      </c>
      <c r="H2435" s="1" t="s">
        <v>12</v>
      </c>
      <c r="I2435" s="351" t="s">
        <v>165</v>
      </c>
      <c r="J2435" s="162">
        <v>1</v>
      </c>
      <c r="K2435" s="1">
        <v>15</v>
      </c>
      <c r="L2435" s="1" t="s">
        <v>22</v>
      </c>
      <c r="M2435" s="1" t="s">
        <v>75</v>
      </c>
      <c r="N2435" s="1" t="s">
        <v>170</v>
      </c>
      <c r="O2435" s="1" t="s">
        <v>170</v>
      </c>
      <c r="P2435" s="1" t="s">
        <v>69</v>
      </c>
      <c r="Q2435" s="1" t="s">
        <v>77</v>
      </c>
      <c r="R2435" s="24" t="s">
        <v>1041</v>
      </c>
      <c r="S2435" s="45">
        <v>142074</v>
      </c>
      <c r="V2435" s="165" t="str">
        <f>IFERROR(IF(U2435-T2435 &lt;= 0, "", U2435-T2435), "")</f>
        <v/>
      </c>
      <c r="W2435" s="162" t="s">
        <v>333</v>
      </c>
      <c r="X2435" s="1" t="s">
        <v>168</v>
      </c>
      <c r="Y2435" s="1" t="s">
        <v>2512</v>
      </c>
      <c r="Z2435" s="169">
        <v>278.08999999999997</v>
      </c>
      <c r="AA2435" s="169">
        <f>Tabela13[[#This Row],[VALOR/UN]]*Tabela13[[#This Row],[QUAN]]</f>
        <v>278.08999999999997</v>
      </c>
      <c r="AB2435" s="251" t="str">
        <f>IFERROR(Tabela13[[#This Row],[TOTAL]]/Tabela13[[#This Row],[Km Rodado]],"")</f>
        <v/>
      </c>
    </row>
    <row r="2436" spans="1:28" hidden="1">
      <c r="A2436" s="30">
        <v>3015</v>
      </c>
      <c r="B2436" s="30" t="s">
        <v>1869</v>
      </c>
      <c r="C2436" s="186" t="s">
        <v>1227</v>
      </c>
      <c r="D2436" s="53">
        <v>45789</v>
      </c>
      <c r="F2436" s="7" t="s">
        <v>573</v>
      </c>
      <c r="G2436" s="1" t="s">
        <v>58</v>
      </c>
      <c r="H2436" s="1" t="s">
        <v>12</v>
      </c>
      <c r="I2436" s="351" t="s">
        <v>165</v>
      </c>
      <c r="J2436" s="162">
        <v>1</v>
      </c>
      <c r="K2436" s="1">
        <v>15</v>
      </c>
      <c r="L2436" s="1" t="s">
        <v>24</v>
      </c>
      <c r="M2436" s="1" t="s">
        <v>75</v>
      </c>
      <c r="N2436" s="1" t="s">
        <v>170</v>
      </c>
      <c r="O2436" s="1" t="s">
        <v>170</v>
      </c>
      <c r="P2436" s="1" t="s">
        <v>69</v>
      </c>
      <c r="Q2436" s="1" t="s">
        <v>77</v>
      </c>
      <c r="R2436" s="24" t="s">
        <v>1041</v>
      </c>
      <c r="S2436" s="45">
        <v>142074</v>
      </c>
      <c r="V2436" s="165" t="str">
        <f>IFERROR(IF(U2436-T2436 &lt;= 0, "", U2436-T2436), "")</f>
        <v/>
      </c>
      <c r="W2436" s="162" t="s">
        <v>333</v>
      </c>
      <c r="X2436" s="1" t="s">
        <v>168</v>
      </c>
      <c r="Y2436" s="1" t="s">
        <v>2512</v>
      </c>
      <c r="Z2436" s="169">
        <v>278.08999999999997</v>
      </c>
      <c r="AA2436" s="169">
        <f>Tabela13[[#This Row],[VALOR/UN]]*Tabela13[[#This Row],[QUAN]]</f>
        <v>278.08999999999997</v>
      </c>
      <c r="AB2436" s="251" t="str">
        <f>IFERROR(Tabela13[[#This Row],[TOTAL]]/Tabela13[[#This Row],[Km Rodado]],"")</f>
        <v/>
      </c>
    </row>
    <row r="2437" spans="1:28" hidden="1">
      <c r="A2437" s="30">
        <v>3016</v>
      </c>
      <c r="B2437" s="30" t="s">
        <v>1838</v>
      </c>
      <c r="C2437" s="186" t="s">
        <v>1227</v>
      </c>
      <c r="D2437" s="53">
        <v>45789</v>
      </c>
      <c r="F2437" s="7" t="s">
        <v>573</v>
      </c>
      <c r="G2437" s="1" t="s">
        <v>58</v>
      </c>
      <c r="H2437" s="1" t="s">
        <v>12</v>
      </c>
      <c r="I2437" s="351" t="s">
        <v>165</v>
      </c>
      <c r="J2437" s="162">
        <v>1</v>
      </c>
      <c r="K2437" s="1">
        <v>15</v>
      </c>
      <c r="L2437" s="1" t="s">
        <v>24</v>
      </c>
      <c r="M2437" s="1" t="s">
        <v>75</v>
      </c>
      <c r="N2437" s="1" t="s">
        <v>170</v>
      </c>
      <c r="O2437" s="1" t="s">
        <v>170</v>
      </c>
      <c r="P2437" s="1" t="s">
        <v>69</v>
      </c>
      <c r="Q2437" s="1" t="s">
        <v>77</v>
      </c>
      <c r="R2437" s="24" t="s">
        <v>1041</v>
      </c>
      <c r="S2437" s="45">
        <v>142074</v>
      </c>
      <c r="V2437" s="165" t="str">
        <f>IFERROR(IF(U2437-T2437 &lt;= 0, "", U2437-T2437), "")</f>
        <v/>
      </c>
      <c r="W2437" s="162" t="s">
        <v>333</v>
      </c>
      <c r="X2437" s="1" t="s">
        <v>168</v>
      </c>
      <c r="Y2437" s="1" t="s">
        <v>2512</v>
      </c>
      <c r="Z2437" s="169">
        <v>278.08999999999997</v>
      </c>
      <c r="AA2437" s="169">
        <f>Tabela13[[#This Row],[VALOR/UN]]*Tabela13[[#This Row],[QUAN]]</f>
        <v>278.08999999999997</v>
      </c>
      <c r="AB2437" s="251" t="str">
        <f>IFERROR(Tabela13[[#This Row],[TOTAL]]/Tabela13[[#This Row],[Km Rodado]],"")</f>
        <v/>
      </c>
    </row>
    <row r="2438" spans="1:28" hidden="1">
      <c r="A2438" s="30" t="s">
        <v>2521</v>
      </c>
      <c r="B2438" s="30" t="s">
        <v>2399</v>
      </c>
      <c r="C2438" s="186" t="s">
        <v>1227</v>
      </c>
      <c r="D2438" s="53">
        <v>45789</v>
      </c>
      <c r="F2438" s="7" t="s">
        <v>573</v>
      </c>
      <c r="G2438" s="1" t="s">
        <v>58</v>
      </c>
      <c r="H2438" s="1" t="s">
        <v>9</v>
      </c>
      <c r="I2438" s="351" t="s">
        <v>72</v>
      </c>
      <c r="J2438" s="162">
        <v>1</v>
      </c>
      <c r="K2438" s="1">
        <v>15</v>
      </c>
      <c r="L2438" s="1" t="s">
        <v>22</v>
      </c>
      <c r="M2438" s="1" t="s">
        <v>75</v>
      </c>
      <c r="N2438" s="1" t="s">
        <v>170</v>
      </c>
      <c r="O2438" s="1" t="s">
        <v>170</v>
      </c>
      <c r="P2438" s="1" t="s">
        <v>69</v>
      </c>
      <c r="Q2438" s="1" t="s">
        <v>77</v>
      </c>
      <c r="R2438" s="24" t="s">
        <v>2522</v>
      </c>
      <c r="S2438" s="45">
        <v>59022</v>
      </c>
      <c r="V2438" s="165" t="str">
        <f>IFERROR(IF(U2438-T2438 &lt;= 0, "", U2438-T2438), "")</f>
        <v/>
      </c>
      <c r="W2438" s="162" t="s">
        <v>333</v>
      </c>
      <c r="X2438" s="1" t="s">
        <v>168</v>
      </c>
      <c r="Y2438" s="185" t="s">
        <v>2512</v>
      </c>
      <c r="Z2438" s="169">
        <v>278.08999999999997</v>
      </c>
      <c r="AA2438" s="169">
        <f>Tabela13[[#This Row],[VALOR/UN]]*Tabela13[[#This Row],[QUAN]]</f>
        <v>278.08999999999997</v>
      </c>
      <c r="AB2438" s="251" t="str">
        <f>IFERROR(Tabela13[[#This Row],[TOTAL]]/Tabela13[[#This Row],[Km Rodado]],"")</f>
        <v/>
      </c>
    </row>
    <row r="2439" spans="1:28" hidden="1">
      <c r="A2439" s="30" t="s">
        <v>2523</v>
      </c>
      <c r="B2439" s="30" t="s">
        <v>2399</v>
      </c>
      <c r="C2439" s="186" t="s">
        <v>1227</v>
      </c>
      <c r="D2439" s="53">
        <v>45789</v>
      </c>
      <c r="F2439" s="7" t="s">
        <v>573</v>
      </c>
      <c r="G2439" s="1" t="s">
        <v>58</v>
      </c>
      <c r="H2439" s="1" t="s">
        <v>9</v>
      </c>
      <c r="I2439" s="351" t="s">
        <v>72</v>
      </c>
      <c r="J2439" s="162">
        <v>1</v>
      </c>
      <c r="K2439" s="1">
        <v>15</v>
      </c>
      <c r="L2439" s="1" t="s">
        <v>22</v>
      </c>
      <c r="M2439" s="1" t="s">
        <v>75</v>
      </c>
      <c r="N2439" s="1" t="s">
        <v>170</v>
      </c>
      <c r="O2439" s="1" t="s">
        <v>170</v>
      </c>
      <c r="P2439" s="1" t="s">
        <v>69</v>
      </c>
      <c r="Q2439" s="1" t="s">
        <v>77</v>
      </c>
      <c r="R2439" s="24" t="s">
        <v>2522</v>
      </c>
      <c r="S2439" s="45">
        <v>59022</v>
      </c>
      <c r="V2439" s="165" t="str">
        <f>IFERROR(IF(U2439-T2439 &lt;= 0, "", U2439-T2439), "")</f>
        <v/>
      </c>
      <c r="W2439" s="162" t="s">
        <v>333</v>
      </c>
      <c r="X2439" s="1" t="s">
        <v>168</v>
      </c>
      <c r="Y2439" s="1" t="s">
        <v>2512</v>
      </c>
      <c r="Z2439" s="169">
        <v>278.08999999999997</v>
      </c>
      <c r="AA2439" s="169">
        <f>Tabela13[[#This Row],[VALOR/UN]]*Tabela13[[#This Row],[QUAN]]</f>
        <v>278.08999999999997</v>
      </c>
      <c r="AB2439" s="251" t="str">
        <f>IFERROR(Tabela13[[#This Row],[TOTAL]]/Tabela13[[#This Row],[Km Rodado]],"")</f>
        <v/>
      </c>
    </row>
    <row r="2440" spans="1:28" hidden="1">
      <c r="A2440" s="30">
        <v>3027</v>
      </c>
      <c r="B2440" s="30" t="s">
        <v>2399</v>
      </c>
      <c r="C2440" s="186" t="s">
        <v>1227</v>
      </c>
      <c r="D2440" s="53">
        <v>45789</v>
      </c>
      <c r="F2440" s="7" t="s">
        <v>573</v>
      </c>
      <c r="G2440" s="1" t="s">
        <v>58</v>
      </c>
      <c r="H2440" s="1" t="s">
        <v>9</v>
      </c>
      <c r="I2440" s="351" t="s">
        <v>72</v>
      </c>
      <c r="J2440" s="162">
        <v>1</v>
      </c>
      <c r="K2440" s="1">
        <v>15</v>
      </c>
      <c r="L2440" s="1" t="s">
        <v>24</v>
      </c>
      <c r="M2440" s="1" t="s">
        <v>75</v>
      </c>
      <c r="N2440" s="1" t="s">
        <v>170</v>
      </c>
      <c r="O2440" s="1" t="s">
        <v>170</v>
      </c>
      <c r="P2440" s="1" t="s">
        <v>69</v>
      </c>
      <c r="Q2440" s="1" t="s">
        <v>77</v>
      </c>
      <c r="R2440" s="24" t="s">
        <v>2522</v>
      </c>
      <c r="S2440" s="45">
        <v>59022</v>
      </c>
      <c r="V2440" s="165" t="str">
        <f>IFERROR(IF(U2440-T2440 &lt;= 0, "", U2440-T2440), "")</f>
        <v/>
      </c>
      <c r="W2440" s="162" t="s">
        <v>333</v>
      </c>
      <c r="X2440" s="1" t="s">
        <v>168</v>
      </c>
      <c r="Y2440" s="1" t="s">
        <v>2512</v>
      </c>
      <c r="Z2440" s="169">
        <v>278.08999999999997</v>
      </c>
      <c r="AA2440" s="169">
        <f>Tabela13[[#This Row],[VALOR/UN]]*Tabela13[[#This Row],[QUAN]]</f>
        <v>278.08999999999997</v>
      </c>
      <c r="AB2440" s="251" t="str">
        <f>IFERROR(Tabela13[[#This Row],[TOTAL]]/Tabela13[[#This Row],[Km Rodado]],"")</f>
        <v/>
      </c>
    </row>
    <row r="2441" spans="1:28" hidden="1">
      <c r="A2441" s="30">
        <v>3029</v>
      </c>
      <c r="B2441" s="30" t="s">
        <v>2399</v>
      </c>
      <c r="C2441" s="186" t="s">
        <v>1227</v>
      </c>
      <c r="D2441" s="53">
        <v>45789</v>
      </c>
      <c r="F2441" s="7" t="s">
        <v>573</v>
      </c>
      <c r="G2441" s="1" t="s">
        <v>58</v>
      </c>
      <c r="H2441" s="1" t="s">
        <v>9</v>
      </c>
      <c r="I2441" s="351" t="s">
        <v>72</v>
      </c>
      <c r="J2441" s="162">
        <v>1</v>
      </c>
      <c r="K2441" s="1">
        <v>15</v>
      </c>
      <c r="L2441" s="1" t="s">
        <v>24</v>
      </c>
      <c r="M2441" s="1" t="s">
        <v>75</v>
      </c>
      <c r="N2441" s="1" t="s">
        <v>170</v>
      </c>
      <c r="O2441" s="1" t="s">
        <v>170</v>
      </c>
      <c r="P2441" s="1" t="s">
        <v>69</v>
      </c>
      <c r="Q2441" s="1" t="s">
        <v>77</v>
      </c>
      <c r="R2441" s="24" t="s">
        <v>2522</v>
      </c>
      <c r="S2441" s="45">
        <v>59022</v>
      </c>
      <c r="V2441" s="165" t="str">
        <f>IFERROR(IF(U2441-T2441 &lt;= 0, "", U2441-T2441), "")</f>
        <v/>
      </c>
      <c r="W2441" s="162" t="s">
        <v>333</v>
      </c>
      <c r="X2441" s="1" t="s">
        <v>168</v>
      </c>
      <c r="Y2441" s="1" t="s">
        <v>2512</v>
      </c>
      <c r="Z2441" s="169">
        <v>278.08999999999997</v>
      </c>
      <c r="AA2441" s="169">
        <f>Tabela13[[#This Row],[VALOR/UN]]*Tabela13[[#This Row],[QUAN]]</f>
        <v>278.08999999999997</v>
      </c>
      <c r="AB2441" s="251" t="str">
        <f>IFERROR(Tabela13[[#This Row],[TOTAL]]/Tabela13[[#This Row],[Km Rodado]],"")</f>
        <v/>
      </c>
    </row>
    <row r="2442" spans="1:28" hidden="1">
      <c r="A2442" s="30">
        <v>3021</v>
      </c>
      <c r="B2442" s="30" t="s">
        <v>1838</v>
      </c>
      <c r="C2442" s="186" t="s">
        <v>1227</v>
      </c>
      <c r="D2442" s="53">
        <v>45789</v>
      </c>
      <c r="F2442" s="7" t="s">
        <v>573</v>
      </c>
      <c r="G2442" s="1" t="s">
        <v>58</v>
      </c>
      <c r="H2442" s="1" t="s">
        <v>9</v>
      </c>
      <c r="I2442" s="351" t="s">
        <v>72</v>
      </c>
      <c r="J2442" s="162">
        <v>1</v>
      </c>
      <c r="K2442" s="1">
        <v>15</v>
      </c>
      <c r="L2442" s="1" t="s">
        <v>22</v>
      </c>
      <c r="M2442" s="1" t="s">
        <v>75</v>
      </c>
      <c r="N2442" s="1" t="s">
        <v>170</v>
      </c>
      <c r="O2442" s="1" t="s">
        <v>170</v>
      </c>
      <c r="P2442" s="1" t="s">
        <v>69</v>
      </c>
      <c r="Q2442" s="1" t="s">
        <v>77</v>
      </c>
      <c r="R2442" s="24" t="s">
        <v>2524</v>
      </c>
      <c r="S2442" s="45">
        <v>59159</v>
      </c>
      <c r="V2442" s="165" t="str">
        <f>IFERROR(IF(U2442-T2442 &lt;= 0, "", U2442-T2442), "")</f>
        <v/>
      </c>
      <c r="W2442" s="162" t="s">
        <v>333</v>
      </c>
      <c r="X2442" s="1" t="s">
        <v>168</v>
      </c>
      <c r="Y2442" s="1" t="s">
        <v>2512</v>
      </c>
      <c r="Z2442" s="169">
        <v>278.08999999999997</v>
      </c>
      <c r="AA2442" s="169">
        <f>Tabela13[[#This Row],[VALOR/UN]]*Tabela13[[#This Row],[QUAN]]</f>
        <v>278.08999999999997</v>
      </c>
      <c r="AB2442" s="251" t="str">
        <f>IFERROR(Tabela13[[#This Row],[TOTAL]]/Tabela13[[#This Row],[Km Rodado]],"")</f>
        <v/>
      </c>
    </row>
    <row r="2443" spans="1:28" hidden="1">
      <c r="A2443" s="30">
        <v>3022</v>
      </c>
      <c r="B2443" s="30" t="s">
        <v>1838</v>
      </c>
      <c r="C2443" s="186" t="s">
        <v>1227</v>
      </c>
      <c r="D2443" s="53">
        <v>45789</v>
      </c>
      <c r="F2443" s="7" t="s">
        <v>573</v>
      </c>
      <c r="G2443" s="1" t="s">
        <v>58</v>
      </c>
      <c r="H2443" s="1" t="s">
        <v>9</v>
      </c>
      <c r="I2443" s="351" t="s">
        <v>72</v>
      </c>
      <c r="J2443" s="162">
        <v>1</v>
      </c>
      <c r="K2443" s="1">
        <v>15</v>
      </c>
      <c r="L2443" s="1" t="s">
        <v>22</v>
      </c>
      <c r="M2443" s="1" t="s">
        <v>75</v>
      </c>
      <c r="N2443" s="1" t="s">
        <v>170</v>
      </c>
      <c r="O2443" s="1" t="s">
        <v>170</v>
      </c>
      <c r="P2443" s="1" t="s">
        <v>69</v>
      </c>
      <c r="Q2443" s="1" t="s">
        <v>77</v>
      </c>
      <c r="R2443" s="24" t="s">
        <v>2524</v>
      </c>
      <c r="S2443" s="45">
        <v>59159</v>
      </c>
      <c r="V2443" s="165" t="str">
        <f>IFERROR(IF(U2443-T2443 &lt;= 0, "", U2443-T2443), "")</f>
        <v/>
      </c>
      <c r="W2443" s="162" t="s">
        <v>333</v>
      </c>
      <c r="X2443" s="1" t="s">
        <v>168</v>
      </c>
      <c r="Y2443" s="1" t="s">
        <v>2512</v>
      </c>
      <c r="Z2443" s="169">
        <v>278.08999999999997</v>
      </c>
      <c r="AA2443" s="169">
        <f>Tabela13[[#This Row],[VALOR/UN]]*Tabela13[[#This Row],[QUAN]]</f>
        <v>278.08999999999997</v>
      </c>
      <c r="AB2443" s="251" t="str">
        <f>IFERROR(Tabela13[[#This Row],[TOTAL]]/Tabela13[[#This Row],[Km Rodado]],"")</f>
        <v/>
      </c>
    </row>
    <row r="2444" spans="1:28" hidden="1">
      <c r="A2444" s="30">
        <v>3023</v>
      </c>
      <c r="B2444" s="30" t="s">
        <v>1197</v>
      </c>
      <c r="C2444" s="186" t="s">
        <v>1227</v>
      </c>
      <c r="D2444" s="53">
        <v>45789</v>
      </c>
      <c r="F2444" s="7" t="s">
        <v>573</v>
      </c>
      <c r="G2444" s="1" t="s">
        <v>58</v>
      </c>
      <c r="H2444" s="1" t="s">
        <v>9</v>
      </c>
      <c r="I2444" s="351" t="s">
        <v>72</v>
      </c>
      <c r="J2444" s="162">
        <v>1</v>
      </c>
      <c r="K2444" s="1">
        <v>15</v>
      </c>
      <c r="L2444" s="1" t="s">
        <v>24</v>
      </c>
      <c r="M2444" s="1" t="s">
        <v>75</v>
      </c>
      <c r="N2444" s="1" t="s">
        <v>170</v>
      </c>
      <c r="O2444" s="1" t="s">
        <v>170</v>
      </c>
      <c r="P2444" s="1" t="s">
        <v>69</v>
      </c>
      <c r="Q2444" s="1" t="s">
        <v>77</v>
      </c>
      <c r="R2444" s="24" t="s">
        <v>2524</v>
      </c>
      <c r="S2444" s="45">
        <v>59159</v>
      </c>
      <c r="V2444" s="165" t="str">
        <f>IFERROR(IF(U2444-T2444 &lt;= 0, "", U2444-T2444), "")</f>
        <v/>
      </c>
      <c r="W2444" s="162" t="s">
        <v>333</v>
      </c>
      <c r="X2444" s="1" t="s">
        <v>168</v>
      </c>
      <c r="Y2444" s="1" t="s">
        <v>2512</v>
      </c>
      <c r="Z2444" s="169">
        <v>278.08999999999997</v>
      </c>
      <c r="AA2444" s="169">
        <f>Tabela13[[#This Row],[VALOR/UN]]*Tabela13[[#This Row],[QUAN]]</f>
        <v>278.08999999999997</v>
      </c>
      <c r="AB2444" s="251" t="str">
        <f>IFERROR(Tabela13[[#This Row],[TOTAL]]/Tabela13[[#This Row],[Km Rodado]],"")</f>
        <v/>
      </c>
    </row>
    <row r="2445" spans="1:28" hidden="1">
      <c r="A2445" s="30">
        <v>3024</v>
      </c>
      <c r="B2445" s="30" t="s">
        <v>1838</v>
      </c>
      <c r="C2445" s="186" t="s">
        <v>1227</v>
      </c>
      <c r="D2445" s="53">
        <v>45789</v>
      </c>
      <c r="F2445" s="7" t="s">
        <v>573</v>
      </c>
      <c r="G2445" s="1" t="s">
        <v>58</v>
      </c>
      <c r="H2445" s="1" t="s">
        <v>9</v>
      </c>
      <c r="I2445" s="351" t="s">
        <v>72</v>
      </c>
      <c r="J2445" s="162">
        <v>1</v>
      </c>
      <c r="K2445" s="1">
        <v>15</v>
      </c>
      <c r="L2445" s="1" t="s">
        <v>24</v>
      </c>
      <c r="M2445" s="1" t="s">
        <v>75</v>
      </c>
      <c r="N2445" s="1" t="s">
        <v>170</v>
      </c>
      <c r="O2445" s="1" t="s">
        <v>170</v>
      </c>
      <c r="P2445" s="1" t="s">
        <v>69</v>
      </c>
      <c r="Q2445" s="1" t="s">
        <v>77</v>
      </c>
      <c r="R2445" s="24" t="s">
        <v>2524</v>
      </c>
      <c r="S2445" s="45">
        <v>59159</v>
      </c>
      <c r="V2445" s="165" t="str">
        <f>IFERROR(IF(U2445-T2445 &lt;= 0, "", U2445-T2445), "")</f>
        <v/>
      </c>
      <c r="W2445" s="162" t="s">
        <v>333</v>
      </c>
      <c r="X2445" s="1" t="s">
        <v>168</v>
      </c>
      <c r="Y2445" s="1" t="s">
        <v>2512</v>
      </c>
      <c r="Z2445" s="169">
        <v>278.08999999999997</v>
      </c>
      <c r="AA2445" s="169">
        <f>Tabela13[[#This Row],[VALOR/UN]]*Tabela13[[#This Row],[QUAN]]</f>
        <v>278.08999999999997</v>
      </c>
      <c r="AB2445" s="251" t="str">
        <f>IFERROR(Tabela13[[#This Row],[TOTAL]]/Tabela13[[#This Row],[Km Rodado]],"")</f>
        <v/>
      </c>
    </row>
    <row r="2446" spans="1:28" hidden="1">
      <c r="A2446" s="30">
        <v>3017</v>
      </c>
      <c r="B2446" s="30" t="s">
        <v>1838</v>
      </c>
      <c r="C2446" s="186" t="s">
        <v>1227</v>
      </c>
      <c r="D2446" s="53">
        <v>45789</v>
      </c>
      <c r="F2446" s="7" t="s">
        <v>573</v>
      </c>
      <c r="G2446" s="1" t="s">
        <v>58</v>
      </c>
      <c r="H2446" s="1" t="s">
        <v>9</v>
      </c>
      <c r="I2446" s="351" t="s">
        <v>72</v>
      </c>
      <c r="J2446" s="162">
        <v>1</v>
      </c>
      <c r="K2446" s="1">
        <v>15</v>
      </c>
      <c r="L2446" s="1" t="s">
        <v>22</v>
      </c>
      <c r="M2446" s="1" t="s">
        <v>75</v>
      </c>
      <c r="N2446" s="185" t="s">
        <v>170</v>
      </c>
      <c r="O2446" s="1" t="s">
        <v>170</v>
      </c>
      <c r="P2446" s="1" t="s">
        <v>69</v>
      </c>
      <c r="Q2446" s="1" t="s">
        <v>77</v>
      </c>
      <c r="R2446" s="24" t="s">
        <v>1559</v>
      </c>
      <c r="S2446" s="45">
        <v>36026</v>
      </c>
      <c r="V2446" s="165" t="str">
        <f>IFERROR(IF(U2446-T2446 &lt;= 0, "", U2446-T2446), "")</f>
        <v/>
      </c>
      <c r="W2446" s="162" t="s">
        <v>333</v>
      </c>
      <c r="X2446" s="1" t="s">
        <v>168</v>
      </c>
      <c r="Y2446" s="1" t="s">
        <v>2512</v>
      </c>
      <c r="Z2446" s="169">
        <v>278.08999999999997</v>
      </c>
      <c r="AA2446" s="169">
        <f>Tabela13[[#This Row],[VALOR/UN]]*Tabela13[[#This Row],[QUAN]]</f>
        <v>278.08999999999997</v>
      </c>
      <c r="AB2446" s="251" t="str">
        <f>IFERROR(Tabela13[[#This Row],[TOTAL]]/Tabela13[[#This Row],[Km Rodado]],"")</f>
        <v/>
      </c>
    </row>
    <row r="2447" spans="1:28" hidden="1">
      <c r="A2447" s="30">
        <v>3018</v>
      </c>
      <c r="B2447" s="30" t="s">
        <v>1838</v>
      </c>
      <c r="C2447" s="186" t="s">
        <v>1227</v>
      </c>
      <c r="D2447" s="53">
        <v>45789</v>
      </c>
      <c r="F2447" s="7" t="s">
        <v>573</v>
      </c>
      <c r="G2447" s="1" t="s">
        <v>58</v>
      </c>
      <c r="H2447" s="1" t="s">
        <v>9</v>
      </c>
      <c r="I2447" s="351" t="s">
        <v>72</v>
      </c>
      <c r="J2447" s="162">
        <v>1</v>
      </c>
      <c r="K2447" s="1">
        <v>15</v>
      </c>
      <c r="L2447" s="1" t="s">
        <v>22</v>
      </c>
      <c r="M2447" s="1" t="s">
        <v>75</v>
      </c>
      <c r="N2447" s="185" t="s">
        <v>170</v>
      </c>
      <c r="O2447" s="1" t="s">
        <v>170</v>
      </c>
      <c r="P2447" s="1" t="s">
        <v>69</v>
      </c>
      <c r="Q2447" s="1" t="s">
        <v>77</v>
      </c>
      <c r="R2447" s="24" t="s">
        <v>1559</v>
      </c>
      <c r="S2447" s="45">
        <v>36026</v>
      </c>
      <c r="V2447" s="165" t="str">
        <f>IFERROR(IF(U2447-T2447 &lt;= 0, "", U2447-T2447), "")</f>
        <v/>
      </c>
      <c r="W2447" s="162" t="s">
        <v>333</v>
      </c>
      <c r="X2447" s="1" t="s">
        <v>168</v>
      </c>
      <c r="Y2447" s="1" t="s">
        <v>2512</v>
      </c>
      <c r="Z2447" s="169">
        <v>278.08999999999997</v>
      </c>
      <c r="AA2447" s="169">
        <f>Tabela13[[#This Row],[VALOR/UN]]*Tabela13[[#This Row],[QUAN]]</f>
        <v>278.08999999999997</v>
      </c>
      <c r="AB2447" s="251" t="str">
        <f>IFERROR(Tabela13[[#This Row],[TOTAL]]/Tabela13[[#This Row],[Km Rodado]],"")</f>
        <v/>
      </c>
    </row>
    <row r="2448" spans="1:28" hidden="1">
      <c r="A2448" s="30" t="s">
        <v>2525</v>
      </c>
      <c r="B2448" s="30" t="s">
        <v>1226</v>
      </c>
      <c r="C2448" s="186" t="s">
        <v>1227</v>
      </c>
      <c r="D2448" s="53">
        <v>45789</v>
      </c>
      <c r="F2448" s="7" t="s">
        <v>573</v>
      </c>
      <c r="G2448" s="1" t="s">
        <v>58</v>
      </c>
      <c r="H2448" s="1" t="s">
        <v>1268</v>
      </c>
      <c r="I2448" s="351" t="s">
        <v>104</v>
      </c>
      <c r="J2448" s="162">
        <v>1</v>
      </c>
      <c r="K2448" s="1">
        <v>16</v>
      </c>
      <c r="L2448" s="1" t="s">
        <v>22</v>
      </c>
      <c r="M2448" s="1" t="s">
        <v>126</v>
      </c>
      <c r="N2448" s="1" t="s">
        <v>134</v>
      </c>
      <c r="O2448" s="1" t="s">
        <v>135</v>
      </c>
      <c r="P2448" s="1" t="s">
        <v>69</v>
      </c>
      <c r="Q2448" s="1" t="s">
        <v>144</v>
      </c>
      <c r="R2448" s="255" t="s">
        <v>1495</v>
      </c>
      <c r="S2448" s="45">
        <v>141812</v>
      </c>
      <c r="T2448" s="45">
        <v>141812</v>
      </c>
      <c r="U2448" s="45">
        <v>184000</v>
      </c>
      <c r="V2448" s="165">
        <f>IFERROR(IF(U2448-T2448 &lt;= 0, "", U2448-T2448), "")</f>
        <v>42188</v>
      </c>
      <c r="W2448" s="162" t="s">
        <v>333</v>
      </c>
      <c r="X2448" s="1" t="s">
        <v>155</v>
      </c>
      <c r="Y2448" s="1">
        <v>3929</v>
      </c>
      <c r="Z2448" s="128">
        <v>498.74</v>
      </c>
      <c r="AA2448" s="169">
        <f>Tabela13[[#This Row],[VALOR/UN]]*Tabela13[[#This Row],[QUAN]]</f>
        <v>498.74</v>
      </c>
      <c r="AB2448" s="251">
        <f>IFERROR(Tabela13[[#This Row],[TOTAL]]/Tabela13[[#This Row],[Km Rodado]],"")</f>
        <v>1.1821845074428747E-2</v>
      </c>
    </row>
    <row r="2449" spans="1:28" hidden="1">
      <c r="A2449" s="30">
        <v>3008</v>
      </c>
      <c r="B2449" s="30" t="s">
        <v>2526</v>
      </c>
      <c r="C2449" s="186" t="s">
        <v>1227</v>
      </c>
      <c r="D2449" s="53">
        <v>45789</v>
      </c>
      <c r="F2449" s="7" t="s">
        <v>573</v>
      </c>
      <c r="G2449" s="1" t="s">
        <v>58</v>
      </c>
      <c r="H2449" s="1" t="s">
        <v>1268</v>
      </c>
      <c r="I2449" s="351" t="s">
        <v>104</v>
      </c>
      <c r="J2449" s="162">
        <v>1</v>
      </c>
      <c r="K2449" s="1">
        <v>16</v>
      </c>
      <c r="L2449" s="1" t="s">
        <v>22</v>
      </c>
      <c r="M2449" s="1" t="s">
        <v>126</v>
      </c>
      <c r="N2449" s="1" t="s">
        <v>134</v>
      </c>
      <c r="O2449" s="1" t="s">
        <v>135</v>
      </c>
      <c r="P2449" s="1" t="s">
        <v>69</v>
      </c>
      <c r="Q2449" s="1" t="s">
        <v>144</v>
      </c>
      <c r="R2449" s="255" t="s">
        <v>1495</v>
      </c>
      <c r="S2449" s="45">
        <v>141812</v>
      </c>
      <c r="T2449" s="45">
        <v>141812</v>
      </c>
      <c r="U2449" s="45">
        <v>184000</v>
      </c>
      <c r="V2449" s="165">
        <f>IFERROR(IF(U2449-T2449 &lt;= 0, "", U2449-T2449), "")</f>
        <v>42188</v>
      </c>
      <c r="W2449" s="162" t="s">
        <v>333</v>
      </c>
      <c r="X2449" s="1" t="s">
        <v>155</v>
      </c>
      <c r="Y2449" s="1">
        <v>3929</v>
      </c>
      <c r="Z2449" s="128">
        <v>498.74</v>
      </c>
      <c r="AA2449" s="169">
        <f>Tabela13[[#This Row],[VALOR/UN]]*Tabela13[[#This Row],[QUAN]]</f>
        <v>498.74</v>
      </c>
      <c r="AB2449" s="251">
        <f>IFERROR(Tabela13[[#This Row],[TOTAL]]/Tabela13[[#This Row],[Km Rodado]],"")</f>
        <v>1.1821845074428747E-2</v>
      </c>
    </row>
    <row r="2450" spans="1:28" hidden="1">
      <c r="A2450" s="30">
        <v>3009</v>
      </c>
      <c r="B2450" s="30" t="s">
        <v>2526</v>
      </c>
      <c r="C2450" s="186" t="s">
        <v>1227</v>
      </c>
      <c r="D2450" s="53">
        <v>45789</v>
      </c>
      <c r="F2450" s="7" t="s">
        <v>573</v>
      </c>
      <c r="G2450" s="1" t="s">
        <v>58</v>
      </c>
      <c r="H2450" s="1" t="s">
        <v>1268</v>
      </c>
      <c r="I2450" s="351" t="s">
        <v>104</v>
      </c>
      <c r="J2450" s="162">
        <v>1</v>
      </c>
      <c r="K2450" s="1">
        <v>16</v>
      </c>
      <c r="L2450" s="1" t="s">
        <v>24</v>
      </c>
      <c r="M2450" s="1" t="s">
        <v>126</v>
      </c>
      <c r="N2450" s="1" t="s">
        <v>134</v>
      </c>
      <c r="O2450" s="1" t="s">
        <v>135</v>
      </c>
      <c r="P2450" s="1" t="s">
        <v>69</v>
      </c>
      <c r="Q2450" s="1" t="s">
        <v>144</v>
      </c>
      <c r="R2450" s="255" t="s">
        <v>1495</v>
      </c>
      <c r="S2450" s="45">
        <v>141812</v>
      </c>
      <c r="T2450" s="45">
        <v>141812</v>
      </c>
      <c r="U2450" s="45">
        <v>184000</v>
      </c>
      <c r="V2450" s="165">
        <f>IFERROR(IF(U2450-T2450 &lt;= 0, "", U2450-T2450), "")</f>
        <v>42188</v>
      </c>
      <c r="W2450" s="162" t="s">
        <v>333</v>
      </c>
      <c r="X2450" s="1" t="s">
        <v>155</v>
      </c>
      <c r="Y2450" s="1">
        <v>3929</v>
      </c>
      <c r="Z2450" s="128">
        <v>498.74</v>
      </c>
      <c r="AA2450" s="169">
        <f>Tabela13[[#This Row],[VALOR/UN]]*Tabela13[[#This Row],[QUAN]]</f>
        <v>498.74</v>
      </c>
      <c r="AB2450" s="251">
        <f>IFERROR(Tabela13[[#This Row],[TOTAL]]/Tabela13[[#This Row],[Km Rodado]],"")</f>
        <v>1.1821845074428747E-2</v>
      </c>
    </row>
    <row r="2451" spans="1:28" hidden="1">
      <c r="A2451" s="30">
        <v>3010</v>
      </c>
      <c r="B2451" s="30" t="s">
        <v>2526</v>
      </c>
      <c r="C2451" s="186" t="s">
        <v>1227</v>
      </c>
      <c r="D2451" s="53">
        <v>45789</v>
      </c>
      <c r="F2451" s="7" t="s">
        <v>573</v>
      </c>
      <c r="G2451" s="1" t="s">
        <v>58</v>
      </c>
      <c r="H2451" s="1" t="s">
        <v>1268</v>
      </c>
      <c r="I2451" s="351" t="s">
        <v>104</v>
      </c>
      <c r="J2451" s="162">
        <v>1</v>
      </c>
      <c r="K2451" s="1">
        <v>16</v>
      </c>
      <c r="L2451" s="1" t="s">
        <v>24</v>
      </c>
      <c r="M2451" s="1" t="s">
        <v>126</v>
      </c>
      <c r="N2451" s="1" t="s">
        <v>134</v>
      </c>
      <c r="O2451" s="1" t="s">
        <v>135</v>
      </c>
      <c r="P2451" s="1" t="s">
        <v>69</v>
      </c>
      <c r="Q2451" s="1" t="s">
        <v>144</v>
      </c>
      <c r="R2451" s="255" t="s">
        <v>1495</v>
      </c>
      <c r="S2451" s="45">
        <v>141812</v>
      </c>
      <c r="T2451" s="45">
        <v>141812</v>
      </c>
      <c r="U2451" s="45">
        <v>184000</v>
      </c>
      <c r="V2451" s="165">
        <f>IFERROR(IF(U2451-T2451 &lt;= 0, "", U2451-T2451), "")</f>
        <v>42188</v>
      </c>
      <c r="W2451" s="162" t="s">
        <v>333</v>
      </c>
      <c r="X2451" s="1" t="s">
        <v>155</v>
      </c>
      <c r="Y2451" s="1">
        <v>3929</v>
      </c>
      <c r="Z2451" s="128">
        <v>498.74</v>
      </c>
      <c r="AA2451" s="169">
        <f>Tabela13[[#This Row],[VALOR/UN]]*Tabela13[[#This Row],[QUAN]]</f>
        <v>498.74</v>
      </c>
      <c r="AB2451" s="251">
        <f>IFERROR(Tabela13[[#This Row],[TOTAL]]/Tabela13[[#This Row],[Km Rodado]],"")</f>
        <v>1.1821845074428747E-2</v>
      </c>
    </row>
    <row r="2452" spans="1:28" hidden="1">
      <c r="A2452" s="30">
        <v>3011</v>
      </c>
      <c r="B2452" s="30" t="s">
        <v>2526</v>
      </c>
      <c r="C2452" s="186" t="s">
        <v>1227</v>
      </c>
      <c r="D2452" s="53">
        <v>45789</v>
      </c>
      <c r="F2452" s="7" t="s">
        <v>573</v>
      </c>
      <c r="G2452" s="1" t="s">
        <v>58</v>
      </c>
      <c r="H2452" s="1" t="s">
        <v>1268</v>
      </c>
      <c r="I2452" s="351" t="s">
        <v>104</v>
      </c>
      <c r="J2452" s="162">
        <v>1</v>
      </c>
      <c r="K2452" s="1">
        <v>16</v>
      </c>
      <c r="L2452" s="1" t="s">
        <v>24</v>
      </c>
      <c r="M2452" s="1" t="s">
        <v>126</v>
      </c>
      <c r="N2452" s="1" t="s">
        <v>134</v>
      </c>
      <c r="O2452" s="1" t="s">
        <v>135</v>
      </c>
      <c r="P2452" s="1" t="s">
        <v>69</v>
      </c>
      <c r="Q2452" s="1" t="s">
        <v>144</v>
      </c>
      <c r="R2452" s="255" t="s">
        <v>1495</v>
      </c>
      <c r="S2452" s="45">
        <v>141812</v>
      </c>
      <c r="T2452" s="45">
        <v>141812</v>
      </c>
      <c r="U2452" s="45">
        <v>184000</v>
      </c>
      <c r="V2452" s="165">
        <f>IFERROR(IF(U2452-T2452 &lt;= 0, "", U2452-T2452), "")</f>
        <v>42188</v>
      </c>
      <c r="W2452" s="162" t="s">
        <v>333</v>
      </c>
      <c r="X2452" s="1" t="s">
        <v>155</v>
      </c>
      <c r="Y2452" s="1">
        <v>3929</v>
      </c>
      <c r="Z2452" s="128">
        <v>498.74</v>
      </c>
      <c r="AA2452" s="169">
        <f>Tabela13[[#This Row],[VALOR/UN]]*Tabela13[[#This Row],[QUAN]]</f>
        <v>498.74</v>
      </c>
      <c r="AB2452" s="251">
        <f>IFERROR(Tabela13[[#This Row],[TOTAL]]/Tabela13[[#This Row],[Km Rodado]],"")</f>
        <v>1.1821845074428747E-2</v>
      </c>
    </row>
    <row r="2453" spans="1:28" hidden="1">
      <c r="A2453" s="30">
        <v>3012</v>
      </c>
      <c r="B2453" s="30" t="s">
        <v>2526</v>
      </c>
      <c r="C2453" s="186" t="s">
        <v>1227</v>
      </c>
      <c r="D2453" s="53">
        <v>45789</v>
      </c>
      <c r="F2453" s="7" t="s">
        <v>573</v>
      </c>
      <c r="G2453" s="1" t="s">
        <v>58</v>
      </c>
      <c r="H2453" s="1" t="s">
        <v>1268</v>
      </c>
      <c r="I2453" s="351" t="s">
        <v>104</v>
      </c>
      <c r="J2453" s="162">
        <v>1</v>
      </c>
      <c r="K2453" s="1">
        <v>16</v>
      </c>
      <c r="L2453" s="1" t="s">
        <v>24</v>
      </c>
      <c r="M2453" s="1" t="s">
        <v>126</v>
      </c>
      <c r="N2453" s="1" t="s">
        <v>134</v>
      </c>
      <c r="O2453" s="1" t="s">
        <v>135</v>
      </c>
      <c r="P2453" s="1" t="s">
        <v>69</v>
      </c>
      <c r="Q2453" s="1" t="s">
        <v>144</v>
      </c>
      <c r="R2453" s="255" t="s">
        <v>1495</v>
      </c>
      <c r="S2453" s="45">
        <v>141812</v>
      </c>
      <c r="T2453" s="45">
        <v>141812</v>
      </c>
      <c r="U2453" s="45">
        <v>184000</v>
      </c>
      <c r="V2453" s="165">
        <f>IFERROR(IF(U2453-T2453 &lt;= 0, "", U2453-T2453), "")</f>
        <v>42188</v>
      </c>
      <c r="W2453" s="162" t="s">
        <v>333</v>
      </c>
      <c r="X2453" s="1" t="s">
        <v>155</v>
      </c>
      <c r="Y2453" s="1">
        <v>3929</v>
      </c>
      <c r="Z2453" s="128">
        <v>498.74</v>
      </c>
      <c r="AA2453" s="169">
        <f>Tabela13[[#This Row],[VALOR/UN]]*Tabela13[[#This Row],[QUAN]]</f>
        <v>498.74</v>
      </c>
      <c r="AB2453" s="251">
        <f>IFERROR(Tabela13[[#This Row],[TOTAL]]/Tabela13[[#This Row],[Km Rodado]],"")</f>
        <v>1.1821845074428747E-2</v>
      </c>
    </row>
    <row r="2454" spans="1:28" hidden="1">
      <c r="A2454" s="30">
        <v>2993</v>
      </c>
      <c r="B2454" s="30" t="s">
        <v>1374</v>
      </c>
      <c r="C2454" s="186" t="s">
        <v>1227</v>
      </c>
      <c r="D2454" s="53">
        <v>45789</v>
      </c>
      <c r="F2454" s="7" t="s">
        <v>573</v>
      </c>
      <c r="G2454" s="1" t="s">
        <v>58</v>
      </c>
      <c r="H2454" s="1" t="s">
        <v>9</v>
      </c>
      <c r="I2454" s="351" t="s">
        <v>72</v>
      </c>
      <c r="J2454" s="162">
        <v>1</v>
      </c>
      <c r="K2454" s="1">
        <v>16</v>
      </c>
      <c r="L2454" s="1" t="s">
        <v>22</v>
      </c>
      <c r="M2454" s="1" t="s">
        <v>143</v>
      </c>
      <c r="N2454" s="1" t="s">
        <v>170</v>
      </c>
      <c r="O2454" s="238" t="s">
        <v>1401</v>
      </c>
      <c r="P2454" s="1" t="s">
        <v>69</v>
      </c>
      <c r="Q2454" s="1" t="s">
        <v>144</v>
      </c>
      <c r="R2454" s="24" t="s">
        <v>2527</v>
      </c>
      <c r="S2454" s="45">
        <v>118721</v>
      </c>
      <c r="V2454" s="165" t="str">
        <f>IFERROR(IF(U2454-T2454 &lt;= 0, "", U2454-T2454), "")</f>
        <v/>
      </c>
      <c r="W2454" s="162" t="s">
        <v>333</v>
      </c>
      <c r="X2454" s="1" t="s">
        <v>168</v>
      </c>
      <c r="Y2454" s="1" t="s">
        <v>2520</v>
      </c>
      <c r="Z2454" s="169">
        <v>481.03</v>
      </c>
      <c r="AA2454" s="169">
        <f>Tabela13[[#This Row],[VALOR/UN]]*Tabela13[[#This Row],[QUAN]]</f>
        <v>481.03</v>
      </c>
      <c r="AB2454" s="251" t="str">
        <f>IFERROR(Tabela13[[#This Row],[TOTAL]]/Tabela13[[#This Row],[Km Rodado]],"")</f>
        <v/>
      </c>
    </row>
    <row r="2455" spans="1:28" hidden="1">
      <c r="A2455" s="30">
        <v>2994</v>
      </c>
      <c r="B2455" s="30" t="s">
        <v>1374</v>
      </c>
      <c r="C2455" s="186" t="s">
        <v>1227</v>
      </c>
      <c r="D2455" s="53">
        <v>45789</v>
      </c>
      <c r="F2455" s="7" t="s">
        <v>573</v>
      </c>
      <c r="G2455" s="1" t="s">
        <v>58</v>
      </c>
      <c r="H2455" s="1" t="s">
        <v>9</v>
      </c>
      <c r="I2455" s="351" t="s">
        <v>72</v>
      </c>
      <c r="J2455" s="162">
        <v>1</v>
      </c>
      <c r="K2455" s="1">
        <v>16</v>
      </c>
      <c r="L2455" s="1" t="s">
        <v>22</v>
      </c>
      <c r="M2455" s="1" t="s">
        <v>143</v>
      </c>
      <c r="N2455" s="1" t="s">
        <v>170</v>
      </c>
      <c r="O2455" s="238" t="s">
        <v>1401</v>
      </c>
      <c r="P2455" s="1" t="s">
        <v>69</v>
      </c>
      <c r="Q2455" s="1" t="s">
        <v>144</v>
      </c>
      <c r="R2455" s="24" t="s">
        <v>2527</v>
      </c>
      <c r="S2455" s="45">
        <v>118721</v>
      </c>
      <c r="V2455" s="165" t="str">
        <f>IFERROR(IF(U2455-T2455 &lt;= 0, "", U2455-T2455), "")</f>
        <v/>
      </c>
      <c r="W2455" s="162" t="s">
        <v>333</v>
      </c>
      <c r="X2455" s="1" t="s">
        <v>168</v>
      </c>
      <c r="Y2455" s="1" t="s">
        <v>2520</v>
      </c>
      <c r="Z2455" s="169">
        <v>481.03</v>
      </c>
      <c r="AA2455" s="169">
        <f>Tabela13[[#This Row],[VALOR/UN]]*Tabela13[[#This Row],[QUAN]]</f>
        <v>481.03</v>
      </c>
      <c r="AB2455" s="251" t="str">
        <f>IFERROR(Tabela13[[#This Row],[TOTAL]]/Tabela13[[#This Row],[Km Rodado]],"")</f>
        <v/>
      </c>
    </row>
    <row r="2456" spans="1:28" hidden="1">
      <c r="A2456" s="30">
        <v>2995</v>
      </c>
      <c r="B2456" s="30" t="s">
        <v>1374</v>
      </c>
      <c r="C2456" s="186" t="s">
        <v>1227</v>
      </c>
      <c r="D2456" s="53">
        <v>45789</v>
      </c>
      <c r="F2456" s="7" t="s">
        <v>573</v>
      </c>
      <c r="G2456" s="1" t="s">
        <v>58</v>
      </c>
      <c r="H2456" s="1" t="s">
        <v>9</v>
      </c>
      <c r="I2456" s="351" t="s">
        <v>72</v>
      </c>
      <c r="J2456" s="162">
        <v>1</v>
      </c>
      <c r="K2456" s="1">
        <v>16</v>
      </c>
      <c r="L2456" s="1" t="s">
        <v>24</v>
      </c>
      <c r="M2456" s="1" t="s">
        <v>143</v>
      </c>
      <c r="N2456" s="1" t="s">
        <v>170</v>
      </c>
      <c r="O2456" s="238" t="s">
        <v>1401</v>
      </c>
      <c r="P2456" s="1" t="s">
        <v>69</v>
      </c>
      <c r="Q2456" s="1" t="s">
        <v>144</v>
      </c>
      <c r="R2456" s="24" t="s">
        <v>2527</v>
      </c>
      <c r="S2456" s="45">
        <v>118721</v>
      </c>
      <c r="V2456" s="165" t="str">
        <f>IFERROR(IF(U2456-T2456 &lt;= 0, "", U2456-T2456), "")</f>
        <v/>
      </c>
      <c r="W2456" s="162" t="s">
        <v>333</v>
      </c>
      <c r="X2456" s="1" t="s">
        <v>168</v>
      </c>
      <c r="Y2456" s="1" t="s">
        <v>2520</v>
      </c>
      <c r="Z2456" s="169">
        <v>481.03</v>
      </c>
      <c r="AA2456" s="169">
        <f>Tabela13[[#This Row],[VALOR/UN]]*Tabela13[[#This Row],[QUAN]]</f>
        <v>481.03</v>
      </c>
      <c r="AB2456" s="251" t="str">
        <f>IFERROR(Tabela13[[#This Row],[TOTAL]]/Tabela13[[#This Row],[Km Rodado]],"")</f>
        <v/>
      </c>
    </row>
    <row r="2457" spans="1:28" hidden="1">
      <c r="A2457" s="30">
        <v>2996</v>
      </c>
      <c r="B2457" s="30" t="s">
        <v>1374</v>
      </c>
      <c r="C2457" s="186" t="s">
        <v>1227</v>
      </c>
      <c r="D2457" s="53">
        <v>45789</v>
      </c>
      <c r="F2457" s="7" t="s">
        <v>573</v>
      </c>
      <c r="G2457" s="1" t="s">
        <v>58</v>
      </c>
      <c r="H2457" s="1" t="s">
        <v>9</v>
      </c>
      <c r="I2457" s="351" t="s">
        <v>72</v>
      </c>
      <c r="J2457" s="162">
        <v>1</v>
      </c>
      <c r="K2457" s="1">
        <v>16</v>
      </c>
      <c r="L2457" s="1" t="s">
        <v>24</v>
      </c>
      <c r="M2457" s="1" t="s">
        <v>143</v>
      </c>
      <c r="N2457" s="1" t="s">
        <v>170</v>
      </c>
      <c r="O2457" s="238" t="s">
        <v>1401</v>
      </c>
      <c r="P2457" s="1" t="s">
        <v>69</v>
      </c>
      <c r="Q2457" s="1" t="s">
        <v>144</v>
      </c>
      <c r="R2457" s="24" t="s">
        <v>2527</v>
      </c>
      <c r="S2457" s="45">
        <v>118721</v>
      </c>
      <c r="V2457" s="165" t="str">
        <f>IFERROR(IF(U2457-T2457 &lt;= 0, "", U2457-T2457), "")</f>
        <v/>
      </c>
      <c r="W2457" s="162" t="s">
        <v>333</v>
      </c>
      <c r="X2457" s="1" t="s">
        <v>168</v>
      </c>
      <c r="Y2457" s="1" t="s">
        <v>2520</v>
      </c>
      <c r="Z2457" s="169">
        <v>481.03</v>
      </c>
      <c r="AA2457" s="169">
        <f>Tabela13[[#This Row],[VALOR/UN]]*Tabela13[[#This Row],[QUAN]]</f>
        <v>481.03</v>
      </c>
      <c r="AB2457" s="251" t="str">
        <f>IFERROR(Tabela13[[#This Row],[TOTAL]]/Tabela13[[#This Row],[Km Rodado]],"")</f>
        <v/>
      </c>
    </row>
    <row r="2458" spans="1:28" hidden="1">
      <c r="A2458" s="30" t="s">
        <v>2528</v>
      </c>
      <c r="B2458" s="30" t="s">
        <v>2242</v>
      </c>
      <c r="C2458" s="186" t="s">
        <v>1227</v>
      </c>
      <c r="D2458" s="53">
        <v>45789</v>
      </c>
      <c r="F2458" s="7" t="s">
        <v>573</v>
      </c>
      <c r="G2458" s="1" t="s">
        <v>58</v>
      </c>
      <c r="H2458" s="1" t="s">
        <v>1268</v>
      </c>
      <c r="I2458" s="351" t="s">
        <v>1740</v>
      </c>
      <c r="J2458" s="162">
        <v>1</v>
      </c>
      <c r="K2458" s="1">
        <v>16</v>
      </c>
      <c r="L2458" s="1" t="s">
        <v>24</v>
      </c>
      <c r="M2458" s="1" t="s">
        <v>143</v>
      </c>
      <c r="N2458" s="1" t="s">
        <v>170</v>
      </c>
      <c r="O2458" s="1" t="s">
        <v>170</v>
      </c>
      <c r="P2458" s="1" t="s">
        <v>69</v>
      </c>
      <c r="Q2458" s="1" t="s">
        <v>144</v>
      </c>
      <c r="R2458" s="24" t="s">
        <v>2529</v>
      </c>
      <c r="S2458" s="45">
        <v>82800</v>
      </c>
      <c r="V2458" s="165" t="str">
        <f>IFERROR(IF(U2458-T2458 &lt;= 0, "", U2458-T2458), "")</f>
        <v/>
      </c>
      <c r="W2458" s="162" t="s">
        <v>333</v>
      </c>
      <c r="X2458" s="1" t="s">
        <v>168</v>
      </c>
      <c r="Y2458" s="276" t="s">
        <v>2520</v>
      </c>
      <c r="Z2458" s="169">
        <v>481.03</v>
      </c>
      <c r="AA2458" s="169">
        <f>Tabela13[[#This Row],[VALOR/UN]]*Tabela13[[#This Row],[QUAN]]</f>
        <v>481.03</v>
      </c>
      <c r="AB2458" s="251" t="str">
        <f>IFERROR(Tabela13[[#This Row],[TOTAL]]/Tabela13[[#This Row],[Km Rodado]],"")</f>
        <v/>
      </c>
    </row>
    <row r="2459" spans="1:28" hidden="1">
      <c r="A2459" s="30" t="s">
        <v>2530</v>
      </c>
      <c r="B2459" s="30" t="s">
        <v>2242</v>
      </c>
      <c r="C2459" s="186" t="s">
        <v>1227</v>
      </c>
      <c r="D2459" s="53">
        <v>45789</v>
      </c>
      <c r="F2459" s="7" t="s">
        <v>573</v>
      </c>
      <c r="G2459" s="1" t="s">
        <v>58</v>
      </c>
      <c r="H2459" s="1" t="s">
        <v>1268</v>
      </c>
      <c r="I2459" s="351" t="s">
        <v>1740</v>
      </c>
      <c r="J2459" s="162">
        <v>1</v>
      </c>
      <c r="K2459" s="1">
        <v>16</v>
      </c>
      <c r="L2459" s="1" t="s">
        <v>24</v>
      </c>
      <c r="M2459" s="1" t="s">
        <v>143</v>
      </c>
      <c r="N2459" s="1" t="s">
        <v>170</v>
      </c>
      <c r="O2459" s="1" t="s">
        <v>170</v>
      </c>
      <c r="P2459" s="1" t="s">
        <v>69</v>
      </c>
      <c r="Q2459" s="1" t="s">
        <v>144</v>
      </c>
      <c r="R2459" s="24" t="s">
        <v>2529</v>
      </c>
      <c r="S2459" s="45">
        <v>82800</v>
      </c>
      <c r="V2459" s="165" t="str">
        <f>IFERROR(IF(U2459-T2459 &lt;= 0, "", U2459-T2459), "")</f>
        <v/>
      </c>
      <c r="W2459" s="162" t="s">
        <v>333</v>
      </c>
      <c r="X2459" s="1" t="s">
        <v>168</v>
      </c>
      <c r="Y2459" s="276" t="s">
        <v>2520</v>
      </c>
      <c r="Z2459" s="169">
        <v>481.03</v>
      </c>
      <c r="AA2459" s="169">
        <f>Tabela13[[#This Row],[VALOR/UN]]*Tabela13[[#This Row],[QUAN]]</f>
        <v>481.03</v>
      </c>
      <c r="AB2459" s="251" t="str">
        <f>IFERROR(Tabela13[[#This Row],[TOTAL]]/Tabela13[[#This Row],[Km Rodado]],"")</f>
        <v/>
      </c>
    </row>
    <row r="2460" spans="1:28" hidden="1">
      <c r="A2460" s="30">
        <v>2991</v>
      </c>
      <c r="B2460" s="30" t="s">
        <v>2252</v>
      </c>
      <c r="C2460" s="186" t="s">
        <v>1227</v>
      </c>
      <c r="D2460" s="53">
        <v>45789</v>
      </c>
      <c r="F2460" s="7" t="s">
        <v>573</v>
      </c>
      <c r="G2460" s="1" t="s">
        <v>58</v>
      </c>
      <c r="H2460" s="1" t="s">
        <v>1268</v>
      </c>
      <c r="I2460" s="351" t="s">
        <v>1740</v>
      </c>
      <c r="J2460" s="162">
        <v>1</v>
      </c>
      <c r="K2460" s="1">
        <v>16</v>
      </c>
      <c r="L2460" s="1" t="s">
        <v>22</v>
      </c>
      <c r="M2460" s="1" t="s">
        <v>143</v>
      </c>
      <c r="N2460" s="1" t="s">
        <v>170</v>
      </c>
      <c r="O2460" s="1" t="s">
        <v>170</v>
      </c>
      <c r="P2460" s="1" t="s">
        <v>69</v>
      </c>
      <c r="Q2460" s="1" t="s">
        <v>144</v>
      </c>
      <c r="R2460" s="24" t="s">
        <v>2529</v>
      </c>
      <c r="S2460" s="45">
        <v>82800</v>
      </c>
      <c r="V2460" s="165" t="str">
        <f>IFERROR(IF(U2460-T2460 &lt;= 0, "", U2460-T2460), "")</f>
        <v/>
      </c>
      <c r="W2460" s="162" t="s">
        <v>333</v>
      </c>
      <c r="X2460" s="1" t="s">
        <v>168</v>
      </c>
      <c r="Y2460" s="276" t="s">
        <v>2520</v>
      </c>
      <c r="Z2460" s="169">
        <v>481.03</v>
      </c>
      <c r="AA2460" s="169">
        <f>Tabela13[[#This Row],[VALOR/UN]]*Tabela13[[#This Row],[QUAN]]</f>
        <v>481.03</v>
      </c>
      <c r="AB2460" s="251" t="str">
        <f>IFERROR(Tabela13[[#This Row],[TOTAL]]/Tabela13[[#This Row],[Km Rodado]],"")</f>
        <v/>
      </c>
    </row>
    <row r="2461" spans="1:28" hidden="1">
      <c r="A2461" s="30">
        <v>2992</v>
      </c>
      <c r="B2461" s="30" t="s">
        <v>2252</v>
      </c>
      <c r="C2461" s="186" t="s">
        <v>1227</v>
      </c>
      <c r="D2461" s="53">
        <v>45789</v>
      </c>
      <c r="F2461" s="7" t="s">
        <v>573</v>
      </c>
      <c r="G2461" s="1" t="s">
        <v>58</v>
      </c>
      <c r="H2461" s="1" t="s">
        <v>1268</v>
      </c>
      <c r="I2461" s="351" t="s">
        <v>1740</v>
      </c>
      <c r="J2461" s="162">
        <v>1</v>
      </c>
      <c r="K2461" s="1">
        <v>16</v>
      </c>
      <c r="L2461" s="1" t="s">
        <v>22</v>
      </c>
      <c r="M2461" s="1" t="s">
        <v>143</v>
      </c>
      <c r="N2461" s="1" t="s">
        <v>170</v>
      </c>
      <c r="O2461" s="1" t="s">
        <v>170</v>
      </c>
      <c r="P2461" s="1" t="s">
        <v>69</v>
      </c>
      <c r="Q2461" s="1" t="s">
        <v>144</v>
      </c>
      <c r="R2461" s="24" t="s">
        <v>2529</v>
      </c>
      <c r="S2461" s="45">
        <v>82800</v>
      </c>
      <c r="V2461" s="165" t="str">
        <f>IFERROR(IF(U2461-T2461 &lt;= 0, "", U2461-T2461), "")</f>
        <v/>
      </c>
      <c r="W2461" s="162" t="s">
        <v>333</v>
      </c>
      <c r="X2461" s="1" t="s">
        <v>168</v>
      </c>
      <c r="Y2461" s="276" t="s">
        <v>2520</v>
      </c>
      <c r="Z2461" s="169">
        <v>481.03</v>
      </c>
      <c r="AA2461" s="169">
        <f>Tabela13[[#This Row],[VALOR/UN]]*Tabela13[[#This Row],[QUAN]]</f>
        <v>481.03</v>
      </c>
      <c r="AB2461" s="251" t="str">
        <f>IFERROR(Tabela13[[#This Row],[TOTAL]]/Tabela13[[#This Row],[Km Rodado]],"")</f>
        <v/>
      </c>
    </row>
    <row r="2462" spans="1:28" hidden="1">
      <c r="A2462" s="30" t="s">
        <v>2531</v>
      </c>
      <c r="B2462" s="30" t="s">
        <v>1838</v>
      </c>
      <c r="C2462" s="186" t="s">
        <v>1227</v>
      </c>
      <c r="D2462" s="53">
        <v>45792</v>
      </c>
      <c r="F2462" s="7" t="s">
        <v>573</v>
      </c>
      <c r="G2462" s="1" t="s">
        <v>58</v>
      </c>
      <c r="H2462" s="1" t="s">
        <v>1268</v>
      </c>
      <c r="I2462" s="351" t="s">
        <v>96</v>
      </c>
      <c r="J2462" s="162">
        <v>1</v>
      </c>
      <c r="K2462" s="1" t="s">
        <v>7</v>
      </c>
      <c r="L2462" s="1" t="s">
        <v>24</v>
      </c>
      <c r="M2462" s="1" t="s">
        <v>133</v>
      </c>
      <c r="N2462" s="238" t="s">
        <v>2532</v>
      </c>
      <c r="O2462" s="1" t="s">
        <v>2359</v>
      </c>
      <c r="P2462" s="1" t="s">
        <v>69</v>
      </c>
      <c r="Q2462" s="1" t="s">
        <v>136</v>
      </c>
      <c r="R2462" s="24" t="s">
        <v>2533</v>
      </c>
      <c r="S2462" s="45">
        <v>334860</v>
      </c>
      <c r="V2462" s="165" t="str">
        <f>IFERROR(IF(U2462-T2462 &lt;= 0, "", U2462-T2462), "")</f>
        <v/>
      </c>
      <c r="W2462" s="162" t="s">
        <v>333</v>
      </c>
      <c r="X2462" s="1" t="s">
        <v>168</v>
      </c>
      <c r="Y2462" s="1" t="s">
        <v>2534</v>
      </c>
      <c r="Z2462" s="169">
        <v>601.28</v>
      </c>
      <c r="AA2462" s="169">
        <f>Tabela13[[#This Row],[VALOR/UN]]*Tabela13[[#This Row],[QUAN]]</f>
        <v>601.28</v>
      </c>
      <c r="AB2462" s="251" t="str">
        <f>IFERROR(Tabela13[[#This Row],[TOTAL]]/Tabela13[[#This Row],[Km Rodado]],"")</f>
        <v/>
      </c>
    </row>
    <row r="2463" spans="1:28" hidden="1">
      <c r="A2463" s="30" t="s">
        <v>2535</v>
      </c>
      <c r="B2463" s="30" t="s">
        <v>1838</v>
      </c>
      <c r="C2463" s="186" t="s">
        <v>1227</v>
      </c>
      <c r="D2463" s="53">
        <v>45792</v>
      </c>
      <c r="F2463" s="7" t="s">
        <v>573</v>
      </c>
      <c r="G2463" s="1" t="s">
        <v>58</v>
      </c>
      <c r="H2463" s="1" t="s">
        <v>1268</v>
      </c>
      <c r="I2463" s="351" t="s">
        <v>96</v>
      </c>
      <c r="J2463" s="162">
        <v>1</v>
      </c>
      <c r="K2463" s="1" t="s">
        <v>7</v>
      </c>
      <c r="L2463" s="1" t="s">
        <v>24</v>
      </c>
      <c r="M2463" s="1" t="s">
        <v>133</v>
      </c>
      <c r="N2463" s="238" t="s">
        <v>2532</v>
      </c>
      <c r="O2463" s="1" t="s">
        <v>2359</v>
      </c>
      <c r="P2463" s="1" t="s">
        <v>69</v>
      </c>
      <c r="Q2463" s="1" t="s">
        <v>136</v>
      </c>
      <c r="R2463" s="24" t="s">
        <v>2533</v>
      </c>
      <c r="S2463" s="45">
        <v>334860</v>
      </c>
      <c r="V2463" s="165" t="str">
        <f>IFERROR(IF(U2463-T2463 &lt;= 0, "", U2463-T2463), "")</f>
        <v/>
      </c>
      <c r="W2463" s="162" t="s">
        <v>333</v>
      </c>
      <c r="X2463" s="1" t="s">
        <v>168</v>
      </c>
      <c r="Y2463" s="1" t="s">
        <v>2534</v>
      </c>
      <c r="Z2463" s="169">
        <v>601.28</v>
      </c>
      <c r="AA2463" s="169">
        <f>Tabela13[[#This Row],[VALOR/UN]]*Tabela13[[#This Row],[QUAN]]</f>
        <v>601.28</v>
      </c>
      <c r="AB2463" s="251" t="str">
        <f>IFERROR(Tabela13[[#This Row],[TOTAL]]/Tabela13[[#This Row],[Km Rodado]],"")</f>
        <v/>
      </c>
    </row>
    <row r="2464" spans="1:28" hidden="1">
      <c r="A2464" s="30">
        <v>2999</v>
      </c>
      <c r="B2464" s="30" t="s">
        <v>1956</v>
      </c>
      <c r="C2464" s="186" t="s">
        <v>1227</v>
      </c>
      <c r="D2464" s="53">
        <v>45792</v>
      </c>
      <c r="F2464" s="7" t="s">
        <v>573</v>
      </c>
      <c r="G2464" s="1" t="s">
        <v>58</v>
      </c>
      <c r="H2464" s="1" t="s">
        <v>1268</v>
      </c>
      <c r="I2464" s="351" t="s">
        <v>96</v>
      </c>
      <c r="J2464" s="162">
        <v>1</v>
      </c>
      <c r="K2464" s="1" t="s">
        <v>7</v>
      </c>
      <c r="L2464" s="1" t="s">
        <v>24</v>
      </c>
      <c r="M2464" s="1" t="s">
        <v>133</v>
      </c>
      <c r="N2464" s="238" t="s">
        <v>2532</v>
      </c>
      <c r="O2464" s="1" t="s">
        <v>2359</v>
      </c>
      <c r="P2464" s="1" t="s">
        <v>69</v>
      </c>
      <c r="Q2464" s="1" t="s">
        <v>136</v>
      </c>
      <c r="R2464" s="24" t="s">
        <v>2533</v>
      </c>
      <c r="S2464" s="45">
        <v>334860</v>
      </c>
      <c r="V2464" s="165" t="str">
        <f>IFERROR(IF(U2464-T2464 &lt;= 0, "", U2464-T2464), "")</f>
        <v/>
      </c>
      <c r="W2464" s="162" t="s">
        <v>333</v>
      </c>
      <c r="X2464" s="1" t="s">
        <v>168</v>
      </c>
      <c r="Y2464" s="1" t="s">
        <v>2534</v>
      </c>
      <c r="Z2464" s="169">
        <v>601.28</v>
      </c>
      <c r="AA2464" s="169">
        <f>Tabela13[[#This Row],[VALOR/UN]]*Tabela13[[#This Row],[QUAN]]</f>
        <v>601.28</v>
      </c>
      <c r="AB2464" s="251" t="str">
        <f>IFERROR(Tabela13[[#This Row],[TOTAL]]/Tabela13[[#This Row],[Km Rodado]],"")</f>
        <v/>
      </c>
    </row>
    <row r="2465" spans="1:28" hidden="1">
      <c r="A2465" s="30">
        <v>3000</v>
      </c>
      <c r="B2465" s="30" t="s">
        <v>2210</v>
      </c>
      <c r="C2465" s="186" t="s">
        <v>1227</v>
      </c>
      <c r="D2465" s="53">
        <v>45792</v>
      </c>
      <c r="F2465" s="7" t="s">
        <v>573</v>
      </c>
      <c r="G2465" s="1" t="s">
        <v>58</v>
      </c>
      <c r="H2465" s="1" t="s">
        <v>1268</v>
      </c>
      <c r="I2465" s="351" t="s">
        <v>96</v>
      </c>
      <c r="J2465" s="162">
        <v>1</v>
      </c>
      <c r="K2465" s="1" t="s">
        <v>7</v>
      </c>
      <c r="L2465" s="1" t="s">
        <v>24</v>
      </c>
      <c r="M2465" s="1" t="s">
        <v>133</v>
      </c>
      <c r="N2465" s="238" t="s">
        <v>2532</v>
      </c>
      <c r="O2465" s="1" t="s">
        <v>2359</v>
      </c>
      <c r="P2465" s="1" t="s">
        <v>69</v>
      </c>
      <c r="Q2465" s="1" t="s">
        <v>136</v>
      </c>
      <c r="R2465" s="24" t="s">
        <v>2533</v>
      </c>
      <c r="S2465" s="45">
        <v>334860</v>
      </c>
      <c r="V2465" s="165" t="str">
        <f>IFERROR(IF(U2465-T2465 &lt;= 0, "", U2465-T2465), "")</f>
        <v/>
      </c>
      <c r="W2465" s="162" t="s">
        <v>333</v>
      </c>
      <c r="X2465" s="1" t="s">
        <v>168</v>
      </c>
      <c r="Y2465" s="1" t="s">
        <v>2534</v>
      </c>
      <c r="Z2465" s="169">
        <v>601.28</v>
      </c>
      <c r="AA2465" s="169">
        <f>Tabela13[[#This Row],[VALOR/UN]]*Tabela13[[#This Row],[QUAN]]</f>
        <v>601.28</v>
      </c>
      <c r="AB2465" s="251" t="str">
        <f>IFERROR(Tabela13[[#This Row],[TOTAL]]/Tabela13[[#This Row],[Km Rodado]],"")</f>
        <v/>
      </c>
    </row>
    <row r="2466" spans="1:28">
      <c r="A2466" s="30">
        <v>3032</v>
      </c>
      <c r="B2466" s="30" t="s">
        <v>2049</v>
      </c>
      <c r="C2466" s="186" t="s">
        <v>1227</v>
      </c>
      <c r="D2466" s="53">
        <v>45792</v>
      </c>
      <c r="F2466" s="7" t="s">
        <v>573</v>
      </c>
      <c r="G2466" s="1" t="s">
        <v>58</v>
      </c>
      <c r="H2466" s="1" t="s">
        <v>1268</v>
      </c>
      <c r="I2466" s="351" t="s">
        <v>107</v>
      </c>
      <c r="J2466" s="162">
        <v>1</v>
      </c>
      <c r="K2466" s="1">
        <v>15</v>
      </c>
      <c r="L2466" s="1" t="s">
        <v>22</v>
      </c>
      <c r="M2466" s="1" t="s">
        <v>623</v>
      </c>
      <c r="N2466" s="1" t="s">
        <v>170</v>
      </c>
      <c r="O2466" s="1" t="s">
        <v>170</v>
      </c>
      <c r="P2466" s="1" t="s">
        <v>69</v>
      </c>
      <c r="Q2466" s="1" t="s">
        <v>102</v>
      </c>
      <c r="R2466" s="24" t="s">
        <v>2292</v>
      </c>
      <c r="S2466" s="45">
        <v>122566</v>
      </c>
      <c r="V2466" s="165" t="str">
        <f>IFERROR(IF(U2466-T2466 &lt;= 0, "", U2466-T2466), "")</f>
        <v/>
      </c>
      <c r="W2466" s="162" t="s">
        <v>333</v>
      </c>
      <c r="X2466" s="1" t="s">
        <v>168</v>
      </c>
      <c r="Y2466" s="1" t="s">
        <v>2423</v>
      </c>
      <c r="Z2466" s="169">
        <v>276.68</v>
      </c>
      <c r="AA2466" s="169">
        <f>Tabela13[[#This Row],[VALOR/UN]]*Tabela13[[#This Row],[QUAN]]</f>
        <v>276.68</v>
      </c>
      <c r="AB2466" s="251" t="str">
        <f>IFERROR(Tabela13[[#This Row],[TOTAL]]/Tabela13[[#This Row],[Km Rodado]],"")</f>
        <v/>
      </c>
    </row>
    <row r="2467" spans="1:28">
      <c r="A2467" s="30">
        <v>3031</v>
      </c>
      <c r="B2467" s="30" t="s">
        <v>2049</v>
      </c>
      <c r="C2467" s="186" t="s">
        <v>1227</v>
      </c>
      <c r="D2467" s="53">
        <v>45792</v>
      </c>
      <c r="F2467" s="7" t="s">
        <v>573</v>
      </c>
      <c r="G2467" s="1" t="s">
        <v>58</v>
      </c>
      <c r="H2467" s="1" t="s">
        <v>1268</v>
      </c>
      <c r="I2467" s="351" t="s">
        <v>107</v>
      </c>
      <c r="J2467" s="162">
        <v>1</v>
      </c>
      <c r="K2467" s="1">
        <v>15</v>
      </c>
      <c r="L2467" s="1" t="s">
        <v>22</v>
      </c>
      <c r="M2467" s="1" t="s">
        <v>623</v>
      </c>
      <c r="N2467" s="1" t="s">
        <v>170</v>
      </c>
      <c r="O2467" s="1" t="s">
        <v>170</v>
      </c>
      <c r="P2467" s="1" t="s">
        <v>69</v>
      </c>
      <c r="Q2467" s="1" t="s">
        <v>102</v>
      </c>
      <c r="R2467" s="24" t="s">
        <v>2292</v>
      </c>
      <c r="S2467" s="45">
        <v>122566</v>
      </c>
      <c r="V2467" s="165" t="str">
        <f>IFERROR(IF(U2467-T2467 &lt;= 0, "", U2467-T2467), "")</f>
        <v/>
      </c>
      <c r="W2467" s="162" t="s">
        <v>333</v>
      </c>
      <c r="X2467" s="1" t="s">
        <v>168</v>
      </c>
      <c r="Y2467" s="1" t="s">
        <v>2423</v>
      </c>
      <c r="Z2467" s="169">
        <v>276.68</v>
      </c>
      <c r="AA2467" s="169">
        <f>Tabela13[[#This Row],[VALOR/UN]]*Tabela13[[#This Row],[QUAN]]</f>
        <v>276.68</v>
      </c>
      <c r="AB2467" s="251" t="str">
        <f>IFERROR(Tabela13[[#This Row],[TOTAL]]/Tabela13[[#This Row],[Km Rodado]],"")</f>
        <v/>
      </c>
    </row>
    <row r="2468" spans="1:28">
      <c r="A2468" s="30">
        <v>3033</v>
      </c>
      <c r="B2468" s="30" t="s">
        <v>2049</v>
      </c>
      <c r="C2468" s="186" t="s">
        <v>1227</v>
      </c>
      <c r="D2468" s="53">
        <v>45792</v>
      </c>
      <c r="F2468" s="7" t="s">
        <v>573</v>
      </c>
      <c r="G2468" s="1" t="s">
        <v>58</v>
      </c>
      <c r="H2468" s="1" t="s">
        <v>1268</v>
      </c>
      <c r="I2468" s="356" t="s">
        <v>2407</v>
      </c>
      <c r="J2468" s="162">
        <v>1</v>
      </c>
      <c r="K2468" s="1">
        <v>15</v>
      </c>
      <c r="L2468" s="1" t="s">
        <v>22</v>
      </c>
      <c r="M2468" s="1" t="s">
        <v>623</v>
      </c>
      <c r="N2468" s="1" t="s">
        <v>170</v>
      </c>
      <c r="O2468" s="1" t="s">
        <v>170</v>
      </c>
      <c r="P2468" s="1" t="s">
        <v>69</v>
      </c>
      <c r="Q2468" s="1" t="s">
        <v>102</v>
      </c>
      <c r="R2468" s="24" t="s">
        <v>1729</v>
      </c>
      <c r="S2468" s="45">
        <v>135451</v>
      </c>
      <c r="T2468" s="256">
        <v>126378</v>
      </c>
      <c r="V2468" s="165" t="str">
        <f>IFERROR(IF(U2468-T2468 &lt;= 0, "", U2468-T2468), "")</f>
        <v/>
      </c>
      <c r="W2468" s="162" t="s">
        <v>333</v>
      </c>
      <c r="X2468" s="1" t="s">
        <v>168</v>
      </c>
      <c r="Y2468" s="1" t="s">
        <v>2423</v>
      </c>
      <c r="Z2468" s="169">
        <v>276.68</v>
      </c>
      <c r="AA2468" s="169">
        <f>Tabela13[[#This Row],[VALOR/UN]]*Tabela13[[#This Row],[QUAN]]</f>
        <v>276.68</v>
      </c>
      <c r="AB2468" s="251" t="str">
        <f>IFERROR(Tabela13[[#This Row],[TOTAL]]/Tabela13[[#This Row],[Km Rodado]],"")</f>
        <v/>
      </c>
    </row>
    <row r="2469" spans="1:28">
      <c r="A2469" s="30">
        <v>3034</v>
      </c>
      <c r="B2469" s="30" t="s">
        <v>2049</v>
      </c>
      <c r="C2469" s="186" t="s">
        <v>1227</v>
      </c>
      <c r="D2469" s="53">
        <v>45792</v>
      </c>
      <c r="F2469" s="7" t="s">
        <v>573</v>
      </c>
      <c r="G2469" s="1" t="s">
        <v>58</v>
      </c>
      <c r="H2469" s="1" t="s">
        <v>1268</v>
      </c>
      <c r="I2469" s="356" t="s">
        <v>2407</v>
      </c>
      <c r="J2469" s="162">
        <v>1</v>
      </c>
      <c r="K2469" s="1">
        <v>15</v>
      </c>
      <c r="L2469" s="1" t="s">
        <v>22</v>
      </c>
      <c r="M2469" s="1" t="s">
        <v>623</v>
      </c>
      <c r="N2469" s="1" t="s">
        <v>170</v>
      </c>
      <c r="O2469" s="1" t="s">
        <v>170</v>
      </c>
      <c r="P2469" s="1" t="s">
        <v>69</v>
      </c>
      <c r="Q2469" s="1" t="s">
        <v>102</v>
      </c>
      <c r="R2469" s="24" t="s">
        <v>1729</v>
      </c>
      <c r="S2469" s="45">
        <v>135451</v>
      </c>
      <c r="T2469" s="256">
        <v>126378</v>
      </c>
      <c r="V2469" s="165" t="str">
        <f>IFERROR(IF(U2469-T2469 &lt;= 0, "", U2469-T2469), "")</f>
        <v/>
      </c>
      <c r="W2469" s="162" t="s">
        <v>333</v>
      </c>
      <c r="X2469" s="1" t="s">
        <v>168</v>
      </c>
      <c r="Y2469" s="1" t="s">
        <v>2423</v>
      </c>
      <c r="Z2469" s="169">
        <v>276.68</v>
      </c>
      <c r="AA2469" s="169">
        <f>Tabela13[[#This Row],[VALOR/UN]]*Tabela13[[#This Row],[QUAN]]</f>
        <v>276.68</v>
      </c>
      <c r="AB2469" s="251" t="str">
        <f>IFERROR(Tabela13[[#This Row],[TOTAL]]/Tabela13[[#This Row],[Km Rodado]],"")</f>
        <v/>
      </c>
    </row>
    <row r="2470" spans="1:28">
      <c r="A2470" s="30">
        <v>3035</v>
      </c>
      <c r="B2470" s="30" t="s">
        <v>2049</v>
      </c>
      <c r="C2470" s="186" t="s">
        <v>1227</v>
      </c>
      <c r="D2470" s="53">
        <v>45792</v>
      </c>
      <c r="F2470" s="7" t="s">
        <v>573</v>
      </c>
      <c r="G2470" s="1" t="s">
        <v>58</v>
      </c>
      <c r="H2470" s="1" t="s">
        <v>1268</v>
      </c>
      <c r="I2470" s="356" t="s">
        <v>2407</v>
      </c>
      <c r="J2470" s="162">
        <v>1</v>
      </c>
      <c r="K2470" s="1">
        <v>15</v>
      </c>
      <c r="L2470" s="1" t="s">
        <v>24</v>
      </c>
      <c r="M2470" s="1" t="s">
        <v>623</v>
      </c>
      <c r="N2470" s="1" t="s">
        <v>170</v>
      </c>
      <c r="O2470" s="1" t="s">
        <v>170</v>
      </c>
      <c r="P2470" s="1" t="s">
        <v>69</v>
      </c>
      <c r="Q2470" s="1" t="s">
        <v>102</v>
      </c>
      <c r="R2470" s="24" t="s">
        <v>1729</v>
      </c>
      <c r="S2470" s="45">
        <v>135451</v>
      </c>
      <c r="T2470" s="256">
        <v>126378</v>
      </c>
      <c r="V2470" s="165" t="str">
        <f>IFERROR(IF(U2470-T2470 &lt;= 0, "", U2470-T2470), "")</f>
        <v/>
      </c>
      <c r="W2470" s="162" t="s">
        <v>333</v>
      </c>
      <c r="X2470" s="1" t="s">
        <v>168</v>
      </c>
      <c r="Y2470" s="1" t="s">
        <v>2423</v>
      </c>
      <c r="Z2470" s="169">
        <v>276.68</v>
      </c>
      <c r="AA2470" s="169">
        <f>Tabela13[[#This Row],[VALOR/UN]]*Tabela13[[#This Row],[QUAN]]</f>
        <v>276.68</v>
      </c>
      <c r="AB2470" s="251" t="str">
        <f>IFERROR(Tabela13[[#This Row],[TOTAL]]/Tabela13[[#This Row],[Km Rodado]],"")</f>
        <v/>
      </c>
    </row>
    <row r="2471" spans="1:28">
      <c r="A2471" s="30">
        <v>3036</v>
      </c>
      <c r="B2471" s="30" t="s">
        <v>2049</v>
      </c>
      <c r="C2471" s="186" t="s">
        <v>1227</v>
      </c>
      <c r="D2471" s="53">
        <v>45792</v>
      </c>
      <c r="F2471" s="7" t="s">
        <v>573</v>
      </c>
      <c r="G2471" s="1" t="s">
        <v>58</v>
      </c>
      <c r="H2471" s="1" t="s">
        <v>1268</v>
      </c>
      <c r="I2471" s="356" t="s">
        <v>2407</v>
      </c>
      <c r="J2471" s="162">
        <v>1</v>
      </c>
      <c r="K2471" s="1">
        <v>15</v>
      </c>
      <c r="L2471" s="1" t="s">
        <v>24</v>
      </c>
      <c r="M2471" s="1" t="s">
        <v>623</v>
      </c>
      <c r="N2471" s="1" t="s">
        <v>170</v>
      </c>
      <c r="O2471" s="1" t="s">
        <v>170</v>
      </c>
      <c r="P2471" s="1" t="s">
        <v>69</v>
      </c>
      <c r="Q2471" s="1" t="s">
        <v>102</v>
      </c>
      <c r="R2471" s="24" t="s">
        <v>1729</v>
      </c>
      <c r="S2471" s="45">
        <v>135451</v>
      </c>
      <c r="T2471" s="256">
        <v>126378</v>
      </c>
      <c r="V2471" s="165" t="str">
        <f>IFERROR(IF(U2471-T2471 &lt;= 0, "", U2471-T2471), "")</f>
        <v/>
      </c>
      <c r="W2471" s="162" t="s">
        <v>333</v>
      </c>
      <c r="X2471" s="1" t="s">
        <v>168</v>
      </c>
      <c r="Y2471" s="1" t="s">
        <v>2423</v>
      </c>
      <c r="Z2471" s="169">
        <v>276.68</v>
      </c>
      <c r="AA2471" s="169">
        <f>Tabela13[[#This Row],[VALOR/UN]]*Tabela13[[#This Row],[QUAN]]</f>
        <v>276.68</v>
      </c>
      <c r="AB2471" s="251" t="str">
        <f>IFERROR(Tabela13[[#This Row],[TOTAL]]/Tabela13[[#This Row],[Km Rodado]],"")</f>
        <v/>
      </c>
    </row>
    <row r="2472" spans="1:28" hidden="1">
      <c r="A2472" s="30" t="s">
        <v>2536</v>
      </c>
      <c r="B2472" s="30" t="s">
        <v>2049</v>
      </c>
      <c r="C2472" s="186" t="s">
        <v>1227</v>
      </c>
      <c r="D2472" s="53">
        <v>45792</v>
      </c>
      <c r="F2472" s="7" t="s">
        <v>573</v>
      </c>
      <c r="G2472" s="1" t="s">
        <v>58</v>
      </c>
      <c r="H2472" s="1" t="s">
        <v>12</v>
      </c>
      <c r="I2472" s="351" t="s">
        <v>99</v>
      </c>
      <c r="J2472" s="162">
        <v>1</v>
      </c>
      <c r="K2472" s="1">
        <v>15</v>
      </c>
      <c r="L2472" s="1" t="s">
        <v>22</v>
      </c>
      <c r="M2472" s="1" t="s">
        <v>143</v>
      </c>
      <c r="N2472" s="1" t="s">
        <v>170</v>
      </c>
      <c r="O2472" s="1" t="s">
        <v>170</v>
      </c>
      <c r="P2472" s="1" t="s">
        <v>69</v>
      </c>
      <c r="Q2472" s="1" t="s">
        <v>144</v>
      </c>
      <c r="R2472" s="24" t="s">
        <v>1413</v>
      </c>
      <c r="S2472" s="45">
        <v>44724</v>
      </c>
      <c r="V2472" s="165" t="str">
        <f>IFERROR(IF(U2472-T2472 &lt;= 0, "", U2472-T2472), "")</f>
        <v/>
      </c>
      <c r="W2472" s="162" t="s">
        <v>333</v>
      </c>
      <c r="X2472" s="1" t="s">
        <v>168</v>
      </c>
      <c r="Y2472" s="1" t="s">
        <v>1403</v>
      </c>
      <c r="Z2472" s="169">
        <v>482.63</v>
      </c>
      <c r="AA2472" s="169">
        <f>Tabela13[[#This Row],[VALOR/UN]]*Tabela13[[#This Row],[QUAN]]</f>
        <v>482.63</v>
      </c>
      <c r="AB2472" s="251" t="str">
        <f>IFERROR(Tabela13[[#This Row],[TOTAL]]/Tabela13[[#This Row],[Km Rodado]],"")</f>
        <v/>
      </c>
    </row>
    <row r="2473" spans="1:28" hidden="1">
      <c r="A2473" s="30" t="s">
        <v>2537</v>
      </c>
      <c r="B2473" s="30" t="s">
        <v>2049</v>
      </c>
      <c r="C2473" s="186" t="s">
        <v>1227</v>
      </c>
      <c r="D2473" s="53">
        <v>45792</v>
      </c>
      <c r="F2473" s="7" t="s">
        <v>573</v>
      </c>
      <c r="G2473" s="1" t="s">
        <v>58</v>
      </c>
      <c r="H2473" s="1" t="s">
        <v>12</v>
      </c>
      <c r="I2473" s="351" t="s">
        <v>99</v>
      </c>
      <c r="J2473" s="162">
        <v>1</v>
      </c>
      <c r="K2473" s="1">
        <v>15</v>
      </c>
      <c r="L2473" s="1" t="s">
        <v>22</v>
      </c>
      <c r="M2473" s="1" t="s">
        <v>143</v>
      </c>
      <c r="N2473" s="1" t="s">
        <v>170</v>
      </c>
      <c r="O2473" s="1" t="s">
        <v>170</v>
      </c>
      <c r="P2473" s="1" t="s">
        <v>69</v>
      </c>
      <c r="Q2473" s="1" t="s">
        <v>144</v>
      </c>
      <c r="R2473" s="24" t="s">
        <v>1413</v>
      </c>
      <c r="S2473" s="45">
        <v>44724</v>
      </c>
      <c r="V2473" s="165" t="str">
        <f>IFERROR(IF(U2473-T2473 &lt;= 0, "", U2473-T2473), "")</f>
        <v/>
      </c>
      <c r="W2473" s="162" t="s">
        <v>333</v>
      </c>
      <c r="X2473" s="1" t="s">
        <v>168</v>
      </c>
      <c r="Y2473" s="1" t="s">
        <v>1403</v>
      </c>
      <c r="Z2473" s="169">
        <v>482.63</v>
      </c>
      <c r="AA2473" s="169">
        <f>Tabela13[[#This Row],[VALOR/UN]]*Tabela13[[#This Row],[QUAN]]</f>
        <v>482.63</v>
      </c>
      <c r="AB2473" s="251" t="str">
        <f>IFERROR(Tabela13[[#This Row],[TOTAL]]/Tabela13[[#This Row],[Km Rodado]],"")</f>
        <v/>
      </c>
    </row>
    <row r="2474" spans="1:28" hidden="1">
      <c r="A2474" s="30" t="s">
        <v>2538</v>
      </c>
      <c r="B2474" s="30" t="s">
        <v>2242</v>
      </c>
      <c r="C2474" s="186" t="s">
        <v>1227</v>
      </c>
      <c r="D2474" s="53">
        <v>45797</v>
      </c>
      <c r="F2474" s="7" t="s">
        <v>573</v>
      </c>
      <c r="G2474" s="1" t="s">
        <v>58</v>
      </c>
      <c r="H2474" s="1" t="s">
        <v>12</v>
      </c>
      <c r="I2474" s="351" t="s">
        <v>99</v>
      </c>
      <c r="J2474" s="162">
        <v>1</v>
      </c>
      <c r="K2474" s="1">
        <v>16</v>
      </c>
      <c r="L2474" s="1" t="s">
        <v>24</v>
      </c>
      <c r="M2474" s="1" t="s">
        <v>60</v>
      </c>
      <c r="N2474" s="1" t="s">
        <v>170</v>
      </c>
      <c r="O2474" s="1" t="s">
        <v>170</v>
      </c>
      <c r="P2474" s="1" t="s">
        <v>69</v>
      </c>
      <c r="Q2474" s="1" t="s">
        <v>1008</v>
      </c>
      <c r="R2474" s="24" t="s">
        <v>332</v>
      </c>
      <c r="S2474" s="45">
        <v>118316</v>
      </c>
      <c r="V2474" s="165" t="str">
        <f>IFERROR(IF(U2474-T2474 &lt;= 0, "", U2474-T2474), "")</f>
        <v/>
      </c>
      <c r="W2474" s="162" t="s">
        <v>333</v>
      </c>
      <c r="X2474" s="1" t="s">
        <v>168</v>
      </c>
      <c r="Y2474" s="1" t="s">
        <v>2539</v>
      </c>
      <c r="Z2474" s="169">
        <v>452.59</v>
      </c>
      <c r="AA2474" s="169">
        <f>Tabela13[[#This Row],[VALOR/UN]]*Tabela13[[#This Row],[QUAN]]</f>
        <v>452.59</v>
      </c>
      <c r="AB2474" s="251" t="str">
        <f>IFERROR(Tabela13[[#This Row],[TOTAL]]/Tabela13[[#This Row],[Km Rodado]],"")</f>
        <v/>
      </c>
    </row>
    <row r="2475" spans="1:28" hidden="1">
      <c r="A2475" s="30">
        <v>3054</v>
      </c>
      <c r="B2475" s="30" t="s">
        <v>2242</v>
      </c>
      <c r="C2475" s="186" t="s">
        <v>1227</v>
      </c>
      <c r="D2475" s="53">
        <v>45797</v>
      </c>
      <c r="F2475" s="7" t="s">
        <v>573</v>
      </c>
      <c r="G2475" s="1" t="s">
        <v>58</v>
      </c>
      <c r="H2475" s="1" t="s">
        <v>12</v>
      </c>
      <c r="I2475" s="351" t="s">
        <v>99</v>
      </c>
      <c r="J2475" s="162">
        <v>1</v>
      </c>
      <c r="K2475" s="1">
        <v>16</v>
      </c>
      <c r="L2475" s="1" t="s">
        <v>24</v>
      </c>
      <c r="M2475" s="1" t="s">
        <v>60</v>
      </c>
      <c r="N2475" s="1" t="s">
        <v>170</v>
      </c>
      <c r="O2475" s="1" t="s">
        <v>170</v>
      </c>
      <c r="P2475" s="1" t="s">
        <v>69</v>
      </c>
      <c r="Q2475" s="1" t="s">
        <v>1008</v>
      </c>
      <c r="R2475" s="24" t="s">
        <v>332</v>
      </c>
      <c r="S2475" s="45">
        <v>118316</v>
      </c>
      <c r="V2475" s="165" t="str">
        <f>IFERROR(IF(U2475-T2475 &lt;= 0, "", U2475-T2475), "")</f>
        <v/>
      </c>
      <c r="W2475" s="162" t="s">
        <v>333</v>
      </c>
      <c r="X2475" s="1" t="s">
        <v>168</v>
      </c>
      <c r="Y2475" s="1" t="s">
        <v>2539</v>
      </c>
      <c r="Z2475" s="169">
        <v>452.59</v>
      </c>
      <c r="AA2475" s="169">
        <f>Tabela13[[#This Row],[VALOR/UN]]*Tabela13[[#This Row],[QUAN]]</f>
        <v>452.59</v>
      </c>
      <c r="AB2475" s="251" t="str">
        <f>IFERROR(Tabela13[[#This Row],[TOTAL]]/Tabela13[[#This Row],[Km Rodado]],"")</f>
        <v/>
      </c>
    </row>
    <row r="2476" spans="1:28" hidden="1">
      <c r="A2476" s="30">
        <v>2973</v>
      </c>
      <c r="B2476" s="30" t="s">
        <v>2242</v>
      </c>
      <c r="C2476" s="186" t="s">
        <v>1227</v>
      </c>
      <c r="D2476" s="53">
        <v>45797</v>
      </c>
      <c r="F2476" s="7" t="s">
        <v>573</v>
      </c>
      <c r="G2476" s="1" t="s">
        <v>58</v>
      </c>
      <c r="H2476" s="1" t="s">
        <v>12</v>
      </c>
      <c r="I2476" s="351" t="s">
        <v>99</v>
      </c>
      <c r="J2476" s="162">
        <v>1</v>
      </c>
      <c r="K2476" s="1">
        <v>16</v>
      </c>
      <c r="L2476" s="1" t="s">
        <v>22</v>
      </c>
      <c r="M2476" s="1" t="s">
        <v>60</v>
      </c>
      <c r="N2476" s="1" t="s">
        <v>170</v>
      </c>
      <c r="O2476" s="1" t="s">
        <v>170</v>
      </c>
      <c r="P2476" s="1" t="s">
        <v>69</v>
      </c>
      <c r="Q2476" s="1" t="s">
        <v>1008</v>
      </c>
      <c r="R2476" s="24" t="s">
        <v>332</v>
      </c>
      <c r="S2476" s="45">
        <v>118316</v>
      </c>
      <c r="V2476" s="165" t="str">
        <f>IFERROR(IF(U2476-T2476 &lt;= 0, "", U2476-T2476), "")</f>
        <v/>
      </c>
      <c r="W2476" s="162" t="s">
        <v>333</v>
      </c>
      <c r="X2476" s="1" t="s">
        <v>168</v>
      </c>
      <c r="Y2476" s="1" t="s">
        <v>2539</v>
      </c>
      <c r="Z2476" s="169">
        <v>452.59</v>
      </c>
      <c r="AA2476" s="169">
        <f>Tabela13[[#This Row],[VALOR/UN]]*Tabela13[[#This Row],[QUAN]]</f>
        <v>452.59</v>
      </c>
      <c r="AB2476" s="251" t="str">
        <f>IFERROR(Tabela13[[#This Row],[TOTAL]]/Tabela13[[#This Row],[Km Rodado]],"")</f>
        <v/>
      </c>
    </row>
    <row r="2477" spans="1:28" hidden="1">
      <c r="A2477" s="30">
        <v>2977</v>
      </c>
      <c r="B2477" s="30" t="s">
        <v>2242</v>
      </c>
      <c r="C2477" s="186" t="s">
        <v>1227</v>
      </c>
      <c r="D2477" s="53">
        <v>45797</v>
      </c>
      <c r="F2477" s="7" t="s">
        <v>573</v>
      </c>
      <c r="G2477" s="1" t="s">
        <v>58</v>
      </c>
      <c r="H2477" s="1" t="s">
        <v>12</v>
      </c>
      <c r="I2477" s="351" t="s">
        <v>99</v>
      </c>
      <c r="J2477" s="162">
        <v>1</v>
      </c>
      <c r="K2477" s="1">
        <v>16</v>
      </c>
      <c r="L2477" s="1" t="s">
        <v>22</v>
      </c>
      <c r="M2477" s="1" t="s">
        <v>60</v>
      </c>
      <c r="N2477" s="1" t="s">
        <v>170</v>
      </c>
      <c r="O2477" s="1" t="s">
        <v>170</v>
      </c>
      <c r="P2477" s="1" t="s">
        <v>69</v>
      </c>
      <c r="Q2477" s="1" t="s">
        <v>1008</v>
      </c>
      <c r="R2477" s="24" t="s">
        <v>332</v>
      </c>
      <c r="S2477" s="45">
        <v>118316</v>
      </c>
      <c r="V2477" s="165" t="str">
        <f>IFERROR(IF(U2477-T2477 &lt;= 0, "", U2477-T2477), "")</f>
        <v/>
      </c>
      <c r="W2477" s="162" t="s">
        <v>333</v>
      </c>
      <c r="X2477" s="1" t="s">
        <v>168</v>
      </c>
      <c r="Y2477" s="1" t="s">
        <v>2539</v>
      </c>
      <c r="Z2477" s="169">
        <v>452.59</v>
      </c>
      <c r="AA2477" s="169">
        <f>Tabela13[[#This Row],[VALOR/UN]]*Tabela13[[#This Row],[QUAN]]</f>
        <v>452.59</v>
      </c>
      <c r="AB2477" s="251" t="str">
        <f>IFERROR(Tabela13[[#This Row],[TOTAL]]/Tabela13[[#This Row],[Km Rodado]],"")</f>
        <v/>
      </c>
    </row>
    <row r="2478" spans="1:28" hidden="1">
      <c r="A2478" s="30">
        <v>3071</v>
      </c>
      <c r="B2478" s="30" t="s">
        <v>2220</v>
      </c>
      <c r="C2478" s="186" t="s">
        <v>1227</v>
      </c>
      <c r="D2478" s="53">
        <v>45797</v>
      </c>
      <c r="F2478" s="7" t="s">
        <v>573</v>
      </c>
      <c r="G2478" s="1" t="s">
        <v>58</v>
      </c>
      <c r="H2478" s="1" t="s">
        <v>1268</v>
      </c>
      <c r="I2478" s="351" t="s">
        <v>104</v>
      </c>
      <c r="J2478" s="162">
        <v>1</v>
      </c>
      <c r="K2478" s="1">
        <v>16</v>
      </c>
      <c r="L2478" s="1" t="s">
        <v>22</v>
      </c>
      <c r="M2478" s="1" t="s">
        <v>60</v>
      </c>
      <c r="N2478" s="1" t="s">
        <v>170</v>
      </c>
      <c r="O2478" s="1" t="s">
        <v>170</v>
      </c>
      <c r="P2478" s="1" t="s">
        <v>69</v>
      </c>
      <c r="Q2478" s="1" t="s">
        <v>1008</v>
      </c>
      <c r="R2478" s="24" t="s">
        <v>327</v>
      </c>
      <c r="S2478" s="45">
        <v>169780</v>
      </c>
      <c r="V2478" s="165" t="str">
        <f>IFERROR(IF(U2478-T2478 &lt;= 0, "", U2478-T2478), "")</f>
        <v/>
      </c>
      <c r="W2478" s="162" t="s">
        <v>333</v>
      </c>
      <c r="X2478" s="1" t="s">
        <v>168</v>
      </c>
      <c r="Y2478" s="276" t="s">
        <v>2516</v>
      </c>
      <c r="Z2478" s="169">
        <v>458.47</v>
      </c>
      <c r="AA2478" s="169">
        <f>Tabela13[[#This Row],[VALOR/UN]]*Tabela13[[#This Row],[QUAN]]</f>
        <v>458.47</v>
      </c>
      <c r="AB2478" s="251" t="str">
        <f>IFERROR(Tabela13[[#This Row],[TOTAL]]/Tabela13[[#This Row],[Km Rodado]],"")</f>
        <v/>
      </c>
    </row>
    <row r="2479" spans="1:28" hidden="1">
      <c r="A2479" s="30">
        <v>3072</v>
      </c>
      <c r="B2479" s="30" t="s">
        <v>2220</v>
      </c>
      <c r="C2479" s="186" t="s">
        <v>1227</v>
      </c>
      <c r="D2479" s="53">
        <v>45797</v>
      </c>
      <c r="F2479" s="7" t="s">
        <v>573</v>
      </c>
      <c r="G2479" s="1" t="s">
        <v>58</v>
      </c>
      <c r="H2479" s="1" t="s">
        <v>1268</v>
      </c>
      <c r="I2479" s="351" t="s">
        <v>104</v>
      </c>
      <c r="J2479" s="162">
        <v>1</v>
      </c>
      <c r="K2479" s="1">
        <v>16</v>
      </c>
      <c r="L2479" s="1" t="s">
        <v>22</v>
      </c>
      <c r="M2479" s="1" t="s">
        <v>60</v>
      </c>
      <c r="N2479" s="1" t="s">
        <v>170</v>
      </c>
      <c r="O2479" s="1" t="s">
        <v>170</v>
      </c>
      <c r="P2479" s="1" t="s">
        <v>69</v>
      </c>
      <c r="Q2479" s="1" t="s">
        <v>1008</v>
      </c>
      <c r="R2479" s="24" t="s">
        <v>327</v>
      </c>
      <c r="S2479" s="45">
        <v>169780</v>
      </c>
      <c r="V2479" s="165" t="str">
        <f>IFERROR(IF(U2479-T2479 &lt;= 0, "", U2479-T2479), "")</f>
        <v/>
      </c>
      <c r="W2479" s="162" t="s">
        <v>333</v>
      </c>
      <c r="X2479" s="1" t="s">
        <v>168</v>
      </c>
      <c r="Y2479" s="276" t="s">
        <v>2516</v>
      </c>
      <c r="Z2479" s="169">
        <v>458.47</v>
      </c>
      <c r="AA2479" s="169">
        <f>Tabela13[[#This Row],[VALOR/UN]]*Tabela13[[#This Row],[QUAN]]</f>
        <v>458.47</v>
      </c>
      <c r="AB2479" s="251" t="str">
        <f>IFERROR(Tabela13[[#This Row],[TOTAL]]/Tabela13[[#This Row],[Km Rodado]],"")</f>
        <v/>
      </c>
    </row>
    <row r="2480" spans="1:28" hidden="1">
      <c r="A2480" s="30">
        <v>3055</v>
      </c>
      <c r="B2480" s="30" t="s">
        <v>2220</v>
      </c>
      <c r="C2480" s="186" t="s">
        <v>1227</v>
      </c>
      <c r="D2480" s="53">
        <v>45797</v>
      </c>
      <c r="F2480" s="7" t="s">
        <v>573</v>
      </c>
      <c r="G2480" s="1" t="s">
        <v>58</v>
      </c>
      <c r="H2480" s="1" t="s">
        <v>1268</v>
      </c>
      <c r="I2480" s="351" t="s">
        <v>96</v>
      </c>
      <c r="J2480" s="162">
        <v>1</v>
      </c>
      <c r="K2480" s="1">
        <v>16</v>
      </c>
      <c r="L2480" s="1" t="s">
        <v>24</v>
      </c>
      <c r="M2480" s="1" t="s">
        <v>60</v>
      </c>
      <c r="N2480" s="1" t="s">
        <v>170</v>
      </c>
      <c r="O2480" s="1" t="s">
        <v>170</v>
      </c>
      <c r="P2480" s="1" t="s">
        <v>69</v>
      </c>
      <c r="Q2480" s="1" t="s">
        <v>1008</v>
      </c>
      <c r="R2480" s="24" t="s">
        <v>201</v>
      </c>
      <c r="S2480" s="45">
        <v>159183</v>
      </c>
      <c r="V2480" s="165" t="str">
        <f>IFERROR(IF(U2480-T2480 &lt;= 0, "", U2480-T2480), "")</f>
        <v/>
      </c>
      <c r="W2480" s="162" t="s">
        <v>333</v>
      </c>
      <c r="X2480" s="1" t="s">
        <v>168</v>
      </c>
      <c r="Y2480" s="1" t="s">
        <v>2539</v>
      </c>
      <c r="Z2480" s="169">
        <v>452.59</v>
      </c>
      <c r="AA2480" s="169">
        <f>Tabela13[[#This Row],[VALOR/UN]]*Tabela13[[#This Row],[QUAN]]</f>
        <v>452.59</v>
      </c>
      <c r="AB2480" s="251" t="str">
        <f>IFERROR(Tabela13[[#This Row],[TOTAL]]/Tabela13[[#This Row],[Km Rodado]],"")</f>
        <v/>
      </c>
    </row>
    <row r="2481" spans="1:28" hidden="1">
      <c r="A2481" s="30">
        <v>3065</v>
      </c>
      <c r="B2481" s="30" t="s">
        <v>2220</v>
      </c>
      <c r="C2481" s="186" t="s">
        <v>1227</v>
      </c>
      <c r="D2481" s="53">
        <v>45797</v>
      </c>
      <c r="F2481" s="7" t="s">
        <v>573</v>
      </c>
      <c r="G2481" s="1" t="s">
        <v>58</v>
      </c>
      <c r="H2481" s="1" t="s">
        <v>1268</v>
      </c>
      <c r="I2481" s="351" t="s">
        <v>96</v>
      </c>
      <c r="J2481" s="162">
        <v>1</v>
      </c>
      <c r="K2481" s="1">
        <v>16</v>
      </c>
      <c r="L2481" s="1" t="s">
        <v>24</v>
      </c>
      <c r="M2481" s="1" t="s">
        <v>60</v>
      </c>
      <c r="N2481" s="1" t="s">
        <v>170</v>
      </c>
      <c r="O2481" s="1" t="s">
        <v>170</v>
      </c>
      <c r="P2481" s="1" t="s">
        <v>69</v>
      </c>
      <c r="Q2481" s="1" t="s">
        <v>1008</v>
      </c>
      <c r="R2481" s="24" t="s">
        <v>201</v>
      </c>
      <c r="S2481" s="45">
        <v>159183</v>
      </c>
      <c r="V2481" s="165" t="str">
        <f>IFERROR(IF(U2481-T2481 &lt;= 0, "", U2481-T2481), "")</f>
        <v/>
      </c>
      <c r="W2481" s="162" t="s">
        <v>333</v>
      </c>
      <c r="X2481" s="1" t="s">
        <v>168</v>
      </c>
      <c r="Y2481" s="1" t="s">
        <v>2539</v>
      </c>
      <c r="Z2481" s="169">
        <v>452.59</v>
      </c>
      <c r="AA2481" s="169">
        <f>Tabela13[[#This Row],[VALOR/UN]]*Tabela13[[#This Row],[QUAN]]</f>
        <v>452.59</v>
      </c>
      <c r="AB2481" s="251" t="str">
        <f>IFERROR(Tabela13[[#This Row],[TOTAL]]/Tabela13[[#This Row],[Km Rodado]],"")</f>
        <v/>
      </c>
    </row>
    <row r="2482" spans="1:28" hidden="1">
      <c r="A2482" s="30">
        <v>3056</v>
      </c>
      <c r="B2482" s="30" t="s">
        <v>2220</v>
      </c>
      <c r="C2482" s="186" t="s">
        <v>1227</v>
      </c>
      <c r="D2482" s="53">
        <v>45797</v>
      </c>
      <c r="F2482" s="7" t="s">
        <v>573</v>
      </c>
      <c r="G2482" s="1" t="s">
        <v>58</v>
      </c>
      <c r="H2482" s="1" t="s">
        <v>1268</v>
      </c>
      <c r="I2482" s="351" t="s">
        <v>104</v>
      </c>
      <c r="J2482" s="162">
        <v>1</v>
      </c>
      <c r="K2482" s="1">
        <v>16</v>
      </c>
      <c r="L2482" s="1" t="s">
        <v>22</v>
      </c>
      <c r="M2482" s="1" t="s">
        <v>60</v>
      </c>
      <c r="N2482" s="1" t="s">
        <v>170</v>
      </c>
      <c r="O2482" s="1" t="s">
        <v>170</v>
      </c>
      <c r="P2482" s="1" t="s">
        <v>69</v>
      </c>
      <c r="Q2482" s="1" t="s">
        <v>1008</v>
      </c>
      <c r="R2482" s="24" t="s">
        <v>913</v>
      </c>
      <c r="S2482" s="45">
        <v>147000</v>
      </c>
      <c r="V2482" s="165" t="str">
        <f>IFERROR(IF(U2482-T2482 &lt;= 0, "", U2482-T2482), "")</f>
        <v/>
      </c>
      <c r="W2482" s="162" t="s">
        <v>333</v>
      </c>
      <c r="X2482" s="1" t="s">
        <v>168</v>
      </c>
      <c r="Y2482" s="1" t="s">
        <v>2539</v>
      </c>
      <c r="Z2482" s="169">
        <v>452.59</v>
      </c>
      <c r="AA2482" s="169">
        <f>Tabela13[[#This Row],[VALOR/UN]]*Tabela13[[#This Row],[QUAN]]</f>
        <v>452.59</v>
      </c>
      <c r="AB2482" s="251" t="str">
        <f>IFERROR(Tabela13[[#This Row],[TOTAL]]/Tabela13[[#This Row],[Km Rodado]],"")</f>
        <v/>
      </c>
    </row>
    <row r="2483" spans="1:28" hidden="1">
      <c r="A2483" s="30">
        <v>3057</v>
      </c>
      <c r="B2483" s="30" t="s">
        <v>2242</v>
      </c>
      <c r="C2483" s="186" t="s">
        <v>1227</v>
      </c>
      <c r="D2483" s="53">
        <v>45797</v>
      </c>
      <c r="F2483" s="7" t="s">
        <v>573</v>
      </c>
      <c r="G2483" s="1" t="s">
        <v>58</v>
      </c>
      <c r="H2483" s="1" t="s">
        <v>1268</v>
      </c>
      <c r="I2483" s="351" t="s">
        <v>104</v>
      </c>
      <c r="J2483" s="162">
        <v>1</v>
      </c>
      <c r="K2483" s="1">
        <v>16</v>
      </c>
      <c r="L2483" s="1" t="s">
        <v>22</v>
      </c>
      <c r="M2483" s="1" t="s">
        <v>60</v>
      </c>
      <c r="N2483" s="1" t="s">
        <v>170</v>
      </c>
      <c r="O2483" s="1" t="s">
        <v>170</v>
      </c>
      <c r="P2483" s="1" t="s">
        <v>69</v>
      </c>
      <c r="Q2483" s="1" t="s">
        <v>1008</v>
      </c>
      <c r="R2483" s="24" t="s">
        <v>913</v>
      </c>
      <c r="S2483" s="45">
        <v>147000</v>
      </c>
      <c r="V2483" s="165" t="str">
        <f>IFERROR(IF(U2483-T2483 &lt;= 0, "", U2483-T2483), "")</f>
        <v/>
      </c>
      <c r="W2483" s="162" t="s">
        <v>333</v>
      </c>
      <c r="X2483" s="1" t="s">
        <v>168</v>
      </c>
      <c r="Y2483" s="1" t="s">
        <v>2539</v>
      </c>
      <c r="Z2483" s="169">
        <v>452.59</v>
      </c>
      <c r="AA2483" s="169">
        <f>Tabela13[[#This Row],[VALOR/UN]]*Tabela13[[#This Row],[QUAN]]</f>
        <v>452.59</v>
      </c>
      <c r="AB2483" s="251" t="str">
        <f>IFERROR(Tabela13[[#This Row],[TOTAL]]/Tabela13[[#This Row],[Km Rodado]],"")</f>
        <v/>
      </c>
    </row>
    <row r="2484" spans="1:28" hidden="1">
      <c r="A2484" s="30">
        <v>3058</v>
      </c>
      <c r="B2484" s="30" t="s">
        <v>2252</v>
      </c>
      <c r="C2484" s="186" t="s">
        <v>1227</v>
      </c>
      <c r="D2484" s="53">
        <v>45797</v>
      </c>
      <c r="F2484" s="7" t="s">
        <v>573</v>
      </c>
      <c r="G2484" s="1" t="s">
        <v>58</v>
      </c>
      <c r="H2484" s="1" t="s">
        <v>1268</v>
      </c>
      <c r="I2484" s="351" t="s">
        <v>104</v>
      </c>
      <c r="J2484" s="162">
        <v>1</v>
      </c>
      <c r="K2484" s="1">
        <v>16</v>
      </c>
      <c r="L2484" s="1" t="s">
        <v>24</v>
      </c>
      <c r="M2484" s="1" t="s">
        <v>60</v>
      </c>
      <c r="N2484" s="1" t="s">
        <v>170</v>
      </c>
      <c r="O2484" s="1" t="s">
        <v>170</v>
      </c>
      <c r="P2484" s="1" t="s">
        <v>69</v>
      </c>
      <c r="Q2484" s="1" t="s">
        <v>1008</v>
      </c>
      <c r="R2484" s="24" t="s">
        <v>913</v>
      </c>
      <c r="S2484" s="45">
        <v>147000</v>
      </c>
      <c r="V2484" s="165" t="str">
        <f>IFERROR(IF(U2484-T2484 &lt;= 0, "", U2484-T2484), "")</f>
        <v/>
      </c>
      <c r="W2484" s="162" t="s">
        <v>333</v>
      </c>
      <c r="X2484" s="1" t="s">
        <v>168</v>
      </c>
      <c r="Y2484" s="1" t="s">
        <v>2539</v>
      </c>
      <c r="Z2484" s="169">
        <v>452.59</v>
      </c>
      <c r="AA2484" s="169">
        <f>Tabela13[[#This Row],[VALOR/UN]]*Tabela13[[#This Row],[QUAN]]</f>
        <v>452.59</v>
      </c>
      <c r="AB2484" s="251" t="str">
        <f>IFERROR(Tabela13[[#This Row],[TOTAL]]/Tabela13[[#This Row],[Km Rodado]],"")</f>
        <v/>
      </c>
    </row>
    <row r="2485" spans="1:28" hidden="1">
      <c r="A2485" s="30">
        <v>3059</v>
      </c>
      <c r="B2485" s="30" t="s">
        <v>2252</v>
      </c>
      <c r="C2485" s="186" t="s">
        <v>1227</v>
      </c>
      <c r="D2485" s="53">
        <v>45797</v>
      </c>
      <c r="F2485" s="7" t="s">
        <v>573</v>
      </c>
      <c r="G2485" s="1" t="s">
        <v>58</v>
      </c>
      <c r="H2485" s="1" t="s">
        <v>1268</v>
      </c>
      <c r="I2485" s="351" t="s">
        <v>104</v>
      </c>
      <c r="J2485" s="162">
        <v>1</v>
      </c>
      <c r="K2485" s="1">
        <v>16</v>
      </c>
      <c r="L2485" s="1" t="s">
        <v>24</v>
      </c>
      <c r="M2485" s="1" t="s">
        <v>60</v>
      </c>
      <c r="N2485" s="1" t="s">
        <v>170</v>
      </c>
      <c r="O2485" s="1" t="s">
        <v>170</v>
      </c>
      <c r="P2485" s="1" t="s">
        <v>69</v>
      </c>
      <c r="Q2485" s="1" t="s">
        <v>1008</v>
      </c>
      <c r="R2485" s="24" t="s">
        <v>913</v>
      </c>
      <c r="S2485" s="45">
        <v>147000</v>
      </c>
      <c r="V2485" s="165" t="str">
        <f>IFERROR(IF(U2485-T2485 &lt;= 0, "", U2485-T2485), "")</f>
        <v/>
      </c>
      <c r="W2485" s="162" t="s">
        <v>333</v>
      </c>
      <c r="X2485" s="1" t="s">
        <v>168</v>
      </c>
      <c r="Y2485" s="1" t="s">
        <v>2539</v>
      </c>
      <c r="Z2485" s="169">
        <v>452.59</v>
      </c>
      <c r="AA2485" s="169">
        <f>Tabela13[[#This Row],[VALOR/UN]]*Tabela13[[#This Row],[QUAN]]</f>
        <v>452.59</v>
      </c>
      <c r="AB2485" s="251" t="str">
        <f>IFERROR(Tabela13[[#This Row],[TOTAL]]/Tabela13[[#This Row],[Km Rodado]],"")</f>
        <v/>
      </c>
    </row>
    <row r="2486" spans="1:28" hidden="1">
      <c r="A2486" s="30">
        <v>3060</v>
      </c>
      <c r="B2486" s="30" t="s">
        <v>2220</v>
      </c>
      <c r="C2486" s="186" t="s">
        <v>1227</v>
      </c>
      <c r="D2486" s="53">
        <v>45797</v>
      </c>
      <c r="F2486" s="7" t="s">
        <v>573</v>
      </c>
      <c r="G2486" s="1" t="s">
        <v>58</v>
      </c>
      <c r="H2486" s="1" t="s">
        <v>12</v>
      </c>
      <c r="I2486" s="351" t="s">
        <v>159</v>
      </c>
      <c r="J2486" s="162">
        <v>1</v>
      </c>
      <c r="K2486" s="1">
        <v>16</v>
      </c>
      <c r="L2486" s="1" t="s">
        <v>22</v>
      </c>
      <c r="M2486" s="1" t="s">
        <v>60</v>
      </c>
      <c r="N2486" s="1" t="s">
        <v>170</v>
      </c>
      <c r="O2486" s="1" t="s">
        <v>170</v>
      </c>
      <c r="P2486" s="1" t="s">
        <v>69</v>
      </c>
      <c r="Q2486" s="1" t="s">
        <v>1008</v>
      </c>
      <c r="R2486" s="24" t="s">
        <v>2540</v>
      </c>
      <c r="S2486" s="45">
        <v>80193</v>
      </c>
      <c r="V2486" s="165" t="str">
        <f>IFERROR(IF(U2486-T2486 &lt;= 0, "", U2486-T2486), "")</f>
        <v/>
      </c>
      <c r="W2486" s="162" t="s">
        <v>333</v>
      </c>
      <c r="X2486" s="1" t="s">
        <v>168</v>
      </c>
      <c r="Y2486" s="1" t="s">
        <v>2539</v>
      </c>
      <c r="Z2486" s="169">
        <v>452.59</v>
      </c>
      <c r="AA2486" s="169">
        <f>Tabela13[[#This Row],[VALOR/UN]]*Tabela13[[#This Row],[QUAN]]</f>
        <v>452.59</v>
      </c>
      <c r="AB2486" s="251" t="str">
        <f>IFERROR(Tabela13[[#This Row],[TOTAL]]/Tabela13[[#This Row],[Km Rodado]],"")</f>
        <v/>
      </c>
    </row>
    <row r="2487" spans="1:28" hidden="1">
      <c r="A2487" s="30">
        <v>3061</v>
      </c>
      <c r="B2487" s="30" t="s">
        <v>2220</v>
      </c>
      <c r="C2487" s="186" t="s">
        <v>1227</v>
      </c>
      <c r="D2487" s="53">
        <v>45797</v>
      </c>
      <c r="F2487" s="7" t="s">
        <v>573</v>
      </c>
      <c r="G2487" s="1" t="s">
        <v>58</v>
      </c>
      <c r="H2487" s="1" t="s">
        <v>12</v>
      </c>
      <c r="I2487" s="351" t="s">
        <v>159</v>
      </c>
      <c r="J2487" s="162">
        <v>1</v>
      </c>
      <c r="K2487" s="1">
        <v>16</v>
      </c>
      <c r="L2487" s="1" t="s">
        <v>22</v>
      </c>
      <c r="M2487" s="1" t="s">
        <v>60</v>
      </c>
      <c r="N2487" s="1" t="s">
        <v>170</v>
      </c>
      <c r="O2487" s="1" t="s">
        <v>170</v>
      </c>
      <c r="P2487" s="1" t="s">
        <v>69</v>
      </c>
      <c r="Q2487" s="1" t="s">
        <v>1008</v>
      </c>
      <c r="R2487" s="24" t="s">
        <v>2540</v>
      </c>
      <c r="S2487" s="45">
        <v>80193</v>
      </c>
      <c r="V2487" s="165" t="str">
        <f>IFERROR(IF(U2487-T2487 &lt;= 0, "", U2487-T2487), "")</f>
        <v/>
      </c>
      <c r="W2487" s="162" t="s">
        <v>333</v>
      </c>
      <c r="X2487" s="1" t="s">
        <v>168</v>
      </c>
      <c r="Y2487" s="1" t="s">
        <v>2539</v>
      </c>
      <c r="Z2487" s="169">
        <v>452.59</v>
      </c>
      <c r="AA2487" s="169">
        <f>Tabela13[[#This Row],[VALOR/UN]]*Tabela13[[#This Row],[QUAN]]</f>
        <v>452.59</v>
      </c>
      <c r="AB2487" s="251" t="str">
        <f>IFERROR(Tabela13[[#This Row],[TOTAL]]/Tabela13[[#This Row],[Km Rodado]],"")</f>
        <v/>
      </c>
    </row>
    <row r="2488" spans="1:28" hidden="1">
      <c r="A2488" s="30" t="s">
        <v>2541</v>
      </c>
      <c r="B2488" s="30" t="s">
        <v>1869</v>
      </c>
      <c r="C2488" s="186" t="s">
        <v>1227</v>
      </c>
      <c r="D2488" s="53">
        <v>45797</v>
      </c>
      <c r="F2488" s="7" t="s">
        <v>573</v>
      </c>
      <c r="G2488" s="1" t="s">
        <v>58</v>
      </c>
      <c r="H2488" s="1" t="s">
        <v>1268</v>
      </c>
      <c r="I2488" s="351" t="s">
        <v>2375</v>
      </c>
      <c r="J2488" s="162">
        <v>1</v>
      </c>
      <c r="K2488" s="1">
        <v>15</v>
      </c>
      <c r="L2488" s="1" t="s">
        <v>22</v>
      </c>
      <c r="M2488" s="1" t="s">
        <v>75</v>
      </c>
      <c r="N2488" s="1" t="s">
        <v>170</v>
      </c>
      <c r="O2488" s="1" t="s">
        <v>170</v>
      </c>
      <c r="P2488" s="1" t="s">
        <v>69</v>
      </c>
      <c r="Q2488" s="1" t="s">
        <v>77</v>
      </c>
      <c r="R2488" s="24" t="s">
        <v>420</v>
      </c>
      <c r="S2488" s="45">
        <v>232196</v>
      </c>
      <c r="V2488" s="165" t="str">
        <f>IFERROR(IF(U2488-T2488 &lt;= 0, "", U2488-T2488), "")</f>
        <v/>
      </c>
      <c r="W2488" s="162" t="s">
        <v>333</v>
      </c>
      <c r="X2488" s="1" t="s">
        <v>168</v>
      </c>
      <c r="Y2488" s="1">
        <v>20931</v>
      </c>
      <c r="Z2488" s="169">
        <v>278.08999999999997</v>
      </c>
      <c r="AA2488" s="169">
        <f>Tabela13[[#This Row],[VALOR/UN]]*Tabela13[[#This Row],[QUAN]]</f>
        <v>278.08999999999997</v>
      </c>
      <c r="AB2488" s="251" t="str">
        <f>IFERROR(Tabela13[[#This Row],[TOTAL]]/Tabela13[[#This Row],[Km Rodado]],"")</f>
        <v/>
      </c>
    </row>
    <row r="2489" spans="1:28" hidden="1">
      <c r="A2489" s="30" t="s">
        <v>2542</v>
      </c>
      <c r="B2489" s="30" t="s">
        <v>1197</v>
      </c>
      <c r="C2489" s="186" t="s">
        <v>1227</v>
      </c>
      <c r="D2489" s="53">
        <v>45797</v>
      </c>
      <c r="F2489" s="7" t="s">
        <v>573</v>
      </c>
      <c r="G2489" s="1" t="s">
        <v>58</v>
      </c>
      <c r="H2489" s="1" t="s">
        <v>1268</v>
      </c>
      <c r="I2489" s="351" t="s">
        <v>2375</v>
      </c>
      <c r="J2489" s="162">
        <v>1</v>
      </c>
      <c r="K2489" s="1">
        <v>15</v>
      </c>
      <c r="L2489" s="1" t="s">
        <v>22</v>
      </c>
      <c r="M2489" s="1" t="s">
        <v>75</v>
      </c>
      <c r="N2489" s="1" t="s">
        <v>170</v>
      </c>
      <c r="O2489" s="1" t="s">
        <v>170</v>
      </c>
      <c r="P2489" s="1" t="s">
        <v>69</v>
      </c>
      <c r="Q2489" s="1" t="s">
        <v>77</v>
      </c>
      <c r="R2489" s="24" t="s">
        <v>420</v>
      </c>
      <c r="S2489" s="45">
        <v>232196</v>
      </c>
      <c r="V2489" s="165" t="str">
        <f>IFERROR(IF(U2489-T2489 &lt;= 0, "", U2489-T2489), "")</f>
        <v/>
      </c>
      <c r="W2489" s="162" t="s">
        <v>333</v>
      </c>
      <c r="X2489" s="1" t="s">
        <v>168</v>
      </c>
      <c r="Y2489" s="1">
        <v>20931</v>
      </c>
      <c r="Z2489" s="169">
        <v>278.08999999999997</v>
      </c>
      <c r="AA2489" s="169">
        <f>Tabela13[[#This Row],[VALOR/UN]]*Tabela13[[#This Row],[QUAN]]</f>
        <v>278.08999999999997</v>
      </c>
      <c r="AB2489" s="251" t="str">
        <f>IFERROR(Tabela13[[#This Row],[TOTAL]]/Tabela13[[#This Row],[Km Rodado]],"")</f>
        <v/>
      </c>
    </row>
    <row r="2490" spans="1:28" hidden="1">
      <c r="A2490" s="30" t="s">
        <v>2543</v>
      </c>
      <c r="B2490" s="30" t="s">
        <v>1197</v>
      </c>
      <c r="C2490" s="186" t="s">
        <v>1227</v>
      </c>
      <c r="D2490" s="53">
        <v>45797</v>
      </c>
      <c r="F2490" s="7" t="s">
        <v>573</v>
      </c>
      <c r="G2490" s="1" t="s">
        <v>58</v>
      </c>
      <c r="H2490" s="1" t="s">
        <v>1268</v>
      </c>
      <c r="I2490" s="351" t="s">
        <v>2375</v>
      </c>
      <c r="J2490" s="162">
        <v>1</v>
      </c>
      <c r="K2490" s="1">
        <v>15</v>
      </c>
      <c r="L2490" s="1" t="s">
        <v>24</v>
      </c>
      <c r="M2490" s="1" t="s">
        <v>75</v>
      </c>
      <c r="N2490" s="1" t="s">
        <v>170</v>
      </c>
      <c r="O2490" s="1" t="s">
        <v>170</v>
      </c>
      <c r="P2490" s="1" t="s">
        <v>69</v>
      </c>
      <c r="Q2490" s="1" t="s">
        <v>77</v>
      </c>
      <c r="R2490" s="24" t="s">
        <v>420</v>
      </c>
      <c r="S2490" s="45">
        <v>232196</v>
      </c>
      <c r="V2490" s="165" t="str">
        <f>IFERROR(IF(U2490-T2490 &lt;= 0, "", U2490-T2490), "")</f>
        <v/>
      </c>
      <c r="W2490" s="162" t="s">
        <v>333</v>
      </c>
      <c r="X2490" s="1" t="s">
        <v>168</v>
      </c>
      <c r="Y2490" s="1">
        <v>20931</v>
      </c>
      <c r="Z2490" s="169">
        <v>278.08999999999997</v>
      </c>
      <c r="AA2490" s="169">
        <f>Tabela13[[#This Row],[VALOR/UN]]*Tabela13[[#This Row],[QUAN]]</f>
        <v>278.08999999999997</v>
      </c>
      <c r="AB2490" s="251" t="str">
        <f>IFERROR(Tabela13[[#This Row],[TOTAL]]/Tabela13[[#This Row],[Km Rodado]],"")</f>
        <v/>
      </c>
    </row>
    <row r="2491" spans="1:28" hidden="1">
      <c r="A2491" s="30" t="s">
        <v>2544</v>
      </c>
      <c r="B2491" s="30" t="s">
        <v>1197</v>
      </c>
      <c r="C2491" s="186" t="s">
        <v>1227</v>
      </c>
      <c r="D2491" s="53">
        <v>45797</v>
      </c>
      <c r="F2491" s="7" t="s">
        <v>573</v>
      </c>
      <c r="G2491" s="1" t="s">
        <v>58</v>
      </c>
      <c r="H2491" s="1" t="s">
        <v>1268</v>
      </c>
      <c r="I2491" s="351" t="s">
        <v>2375</v>
      </c>
      <c r="J2491" s="162">
        <v>1</v>
      </c>
      <c r="K2491" s="1">
        <v>15</v>
      </c>
      <c r="L2491" s="1" t="s">
        <v>24</v>
      </c>
      <c r="M2491" s="1" t="s">
        <v>75</v>
      </c>
      <c r="N2491" s="1" t="s">
        <v>170</v>
      </c>
      <c r="O2491" s="1" t="s">
        <v>170</v>
      </c>
      <c r="P2491" s="1" t="s">
        <v>69</v>
      </c>
      <c r="Q2491" s="1" t="s">
        <v>77</v>
      </c>
      <c r="R2491" s="24" t="s">
        <v>420</v>
      </c>
      <c r="S2491" s="45">
        <v>232196</v>
      </c>
      <c r="V2491" s="165" t="str">
        <f>IFERROR(IF(U2491-T2491 &lt;= 0, "", U2491-T2491), "")</f>
        <v/>
      </c>
      <c r="W2491" s="162" t="s">
        <v>333</v>
      </c>
      <c r="X2491" s="1" t="s">
        <v>168</v>
      </c>
      <c r="Y2491" s="1">
        <v>20931</v>
      </c>
      <c r="Z2491" s="169">
        <v>278.08999999999997</v>
      </c>
      <c r="AA2491" s="169">
        <f>Tabela13[[#This Row],[VALOR/UN]]*Tabela13[[#This Row],[QUAN]]</f>
        <v>278.08999999999997</v>
      </c>
      <c r="AB2491" s="251" t="str">
        <f>IFERROR(Tabela13[[#This Row],[TOTAL]]/Tabela13[[#This Row],[Km Rodado]],"")</f>
        <v/>
      </c>
    </row>
    <row r="2492" spans="1:28" hidden="1">
      <c r="A2492" s="30" t="s">
        <v>2545</v>
      </c>
      <c r="B2492" s="30" t="s">
        <v>1197</v>
      </c>
      <c r="C2492" s="186" t="s">
        <v>1227</v>
      </c>
      <c r="D2492" s="53">
        <v>45797</v>
      </c>
      <c r="F2492" s="7" t="s">
        <v>573</v>
      </c>
      <c r="G2492" s="1" t="s">
        <v>58</v>
      </c>
      <c r="H2492" s="1" t="s">
        <v>1268</v>
      </c>
      <c r="I2492" s="351" t="s">
        <v>104</v>
      </c>
      <c r="J2492" s="162">
        <v>1</v>
      </c>
      <c r="K2492" s="1">
        <v>15</v>
      </c>
      <c r="L2492" s="1" t="s">
        <v>22</v>
      </c>
      <c r="M2492" s="1" t="s">
        <v>75</v>
      </c>
      <c r="N2492" s="1" t="s">
        <v>170</v>
      </c>
      <c r="O2492" s="1" t="s">
        <v>170</v>
      </c>
      <c r="P2492" s="1" t="s">
        <v>69</v>
      </c>
      <c r="Q2492" s="1" t="s">
        <v>77</v>
      </c>
      <c r="R2492" s="24" t="s">
        <v>1421</v>
      </c>
      <c r="S2492" s="45">
        <v>149500</v>
      </c>
      <c r="V2492" s="165" t="str">
        <f>IFERROR(IF(U2492-T2492 &lt;= 0, "", U2492-T2492), "")</f>
        <v/>
      </c>
      <c r="W2492" s="162" t="s">
        <v>333</v>
      </c>
      <c r="X2492" s="1" t="s">
        <v>168</v>
      </c>
      <c r="Y2492" s="1" t="s">
        <v>2512</v>
      </c>
      <c r="Z2492" s="169">
        <v>278.08999999999997</v>
      </c>
      <c r="AA2492" s="169">
        <f>Tabela13[[#This Row],[VALOR/UN]]*Tabela13[[#This Row],[QUAN]]</f>
        <v>278.08999999999997</v>
      </c>
      <c r="AB2492" s="251" t="str">
        <f>IFERROR(Tabela13[[#This Row],[TOTAL]]/Tabela13[[#This Row],[Km Rodado]],"")</f>
        <v/>
      </c>
    </row>
    <row r="2493" spans="1:28" hidden="1">
      <c r="A2493" s="30">
        <v>3020</v>
      </c>
      <c r="B2493" s="30" t="s">
        <v>1838</v>
      </c>
      <c r="C2493" s="186" t="s">
        <v>1227</v>
      </c>
      <c r="D2493" s="53">
        <v>45797</v>
      </c>
      <c r="F2493" s="7" t="s">
        <v>573</v>
      </c>
      <c r="G2493" s="1" t="s">
        <v>58</v>
      </c>
      <c r="H2493" s="1" t="s">
        <v>1268</v>
      </c>
      <c r="I2493" s="351" t="s">
        <v>104</v>
      </c>
      <c r="J2493" s="162">
        <v>1</v>
      </c>
      <c r="K2493" s="1">
        <v>15</v>
      </c>
      <c r="L2493" s="1" t="s">
        <v>22</v>
      </c>
      <c r="M2493" s="1" t="s">
        <v>75</v>
      </c>
      <c r="N2493" s="1" t="s">
        <v>170</v>
      </c>
      <c r="O2493" s="1" t="s">
        <v>170</v>
      </c>
      <c r="P2493" s="1" t="s">
        <v>69</v>
      </c>
      <c r="Q2493" s="1" t="s">
        <v>77</v>
      </c>
      <c r="R2493" s="24" t="s">
        <v>1421</v>
      </c>
      <c r="S2493" s="45">
        <v>149500</v>
      </c>
      <c r="V2493" s="165" t="str">
        <f>IFERROR(IF(U2493-T2493 &lt;= 0, "", U2493-T2493), "")</f>
        <v/>
      </c>
      <c r="W2493" s="162" t="s">
        <v>333</v>
      </c>
      <c r="X2493" s="1" t="s">
        <v>168</v>
      </c>
      <c r="Y2493" s="1" t="s">
        <v>2512</v>
      </c>
      <c r="Z2493" s="169">
        <v>278.08999999999997</v>
      </c>
      <c r="AA2493" s="169">
        <f>Tabela13[[#This Row],[VALOR/UN]]*Tabela13[[#This Row],[QUAN]]</f>
        <v>278.08999999999997</v>
      </c>
      <c r="AB2493" s="251" t="str">
        <f>IFERROR(Tabela13[[#This Row],[TOTAL]]/Tabela13[[#This Row],[Km Rodado]],"")</f>
        <v/>
      </c>
    </row>
    <row r="2494" spans="1:28" hidden="1">
      <c r="A2494" s="30">
        <v>3089</v>
      </c>
      <c r="B2494" s="30" t="s">
        <v>1197</v>
      </c>
      <c r="C2494" s="186" t="s">
        <v>1227</v>
      </c>
      <c r="D2494" s="53">
        <v>45797</v>
      </c>
      <c r="F2494" s="7" t="s">
        <v>573</v>
      </c>
      <c r="G2494" s="1" t="s">
        <v>58</v>
      </c>
      <c r="H2494" s="1" t="s">
        <v>1268</v>
      </c>
      <c r="I2494" s="351" t="s">
        <v>104</v>
      </c>
      <c r="J2494" s="162">
        <v>1</v>
      </c>
      <c r="K2494" s="1">
        <v>15</v>
      </c>
      <c r="L2494" s="1" t="s">
        <v>24</v>
      </c>
      <c r="M2494" s="1" t="s">
        <v>75</v>
      </c>
      <c r="N2494" s="1" t="s">
        <v>170</v>
      </c>
      <c r="O2494" s="1" t="s">
        <v>170</v>
      </c>
      <c r="P2494" s="1" t="s">
        <v>69</v>
      </c>
      <c r="Q2494" s="1" t="s">
        <v>77</v>
      </c>
      <c r="R2494" s="24" t="s">
        <v>1421</v>
      </c>
      <c r="S2494" s="45">
        <v>149500</v>
      </c>
      <c r="V2494" s="165" t="str">
        <f>IFERROR(IF(U2494-T2494 &lt;= 0, "", U2494-T2494), "")</f>
        <v/>
      </c>
      <c r="W2494" s="162" t="s">
        <v>333</v>
      </c>
      <c r="X2494" s="1" t="s">
        <v>168</v>
      </c>
      <c r="Y2494" s="1">
        <v>20931</v>
      </c>
      <c r="Z2494" s="169">
        <v>278.08999999999997</v>
      </c>
      <c r="AA2494" s="169">
        <f>Tabela13[[#This Row],[VALOR/UN]]*Tabela13[[#This Row],[QUAN]]</f>
        <v>278.08999999999997</v>
      </c>
      <c r="AB2494" s="251" t="str">
        <f>IFERROR(Tabela13[[#This Row],[TOTAL]]/Tabela13[[#This Row],[Km Rodado]],"")</f>
        <v/>
      </c>
    </row>
    <row r="2495" spans="1:28" hidden="1">
      <c r="A2495" s="30">
        <v>3091</v>
      </c>
      <c r="B2495" s="30" t="s">
        <v>1197</v>
      </c>
      <c r="C2495" s="186" t="s">
        <v>1227</v>
      </c>
      <c r="D2495" s="53">
        <v>45797</v>
      </c>
      <c r="F2495" s="7" t="s">
        <v>573</v>
      </c>
      <c r="G2495" s="1" t="s">
        <v>58</v>
      </c>
      <c r="H2495" s="1" t="s">
        <v>1268</v>
      </c>
      <c r="I2495" s="351" t="s">
        <v>104</v>
      </c>
      <c r="J2495" s="162">
        <v>1</v>
      </c>
      <c r="K2495" s="1">
        <v>15</v>
      </c>
      <c r="L2495" s="1" t="s">
        <v>24</v>
      </c>
      <c r="M2495" s="1" t="s">
        <v>75</v>
      </c>
      <c r="N2495" s="1" t="s">
        <v>170</v>
      </c>
      <c r="O2495" s="1" t="s">
        <v>170</v>
      </c>
      <c r="P2495" s="1" t="s">
        <v>69</v>
      </c>
      <c r="Q2495" s="1" t="s">
        <v>77</v>
      </c>
      <c r="R2495" s="24" t="s">
        <v>1421</v>
      </c>
      <c r="S2495" s="45">
        <v>149500</v>
      </c>
      <c r="V2495" s="165" t="str">
        <f>IFERROR(IF(U2495-T2495 &lt;= 0, "", U2495-T2495), "")</f>
        <v/>
      </c>
      <c r="W2495" s="162" t="s">
        <v>333</v>
      </c>
      <c r="X2495" s="1" t="s">
        <v>168</v>
      </c>
      <c r="Y2495" s="1">
        <v>20931</v>
      </c>
      <c r="Z2495" s="169">
        <v>278.08999999999997</v>
      </c>
      <c r="AA2495" s="169">
        <f>Tabela13[[#This Row],[VALOR/UN]]*Tabela13[[#This Row],[QUAN]]</f>
        <v>278.08999999999997</v>
      </c>
      <c r="AB2495" s="251" t="str">
        <f>IFERROR(Tabela13[[#This Row],[TOTAL]]/Tabela13[[#This Row],[Km Rodado]],"")</f>
        <v/>
      </c>
    </row>
    <row r="2496" spans="1:28" hidden="1">
      <c r="A2496" s="30" t="s">
        <v>2546</v>
      </c>
      <c r="B2496" s="30" t="s">
        <v>1619</v>
      </c>
      <c r="C2496" s="186" t="s">
        <v>1227</v>
      </c>
      <c r="D2496" s="53">
        <v>45797</v>
      </c>
      <c r="F2496" s="7" t="s">
        <v>573</v>
      </c>
      <c r="G2496" s="1" t="s">
        <v>58</v>
      </c>
      <c r="H2496" s="1" t="s">
        <v>1268</v>
      </c>
      <c r="I2496" s="351" t="s">
        <v>96</v>
      </c>
      <c r="J2496" s="162">
        <v>1</v>
      </c>
      <c r="K2496" s="1">
        <v>14</v>
      </c>
      <c r="L2496" s="1" t="s">
        <v>22</v>
      </c>
      <c r="M2496" s="1" t="s">
        <v>84</v>
      </c>
      <c r="N2496" s="1" t="s">
        <v>170</v>
      </c>
      <c r="O2496" s="1" t="s">
        <v>170</v>
      </c>
      <c r="P2496" s="1" t="s">
        <v>69</v>
      </c>
      <c r="Q2496" s="1" t="s">
        <v>160</v>
      </c>
      <c r="R2496" s="24" t="s">
        <v>2547</v>
      </c>
      <c r="S2496" s="45">
        <v>98264</v>
      </c>
      <c r="V2496" s="165" t="str">
        <f>IFERROR(IF(U2496-T2496 &lt;= 0, "", U2496-T2496), "")</f>
        <v/>
      </c>
      <c r="W2496" s="162" t="s">
        <v>333</v>
      </c>
      <c r="X2496" s="1" t="s">
        <v>168</v>
      </c>
      <c r="Y2496" s="348">
        <v>20772</v>
      </c>
      <c r="Z2496" s="169">
        <v>248.03</v>
      </c>
      <c r="AA2496" s="169">
        <f>Tabela13[[#This Row],[VALOR/UN]]*Tabela13[[#This Row],[QUAN]]</f>
        <v>248.03</v>
      </c>
      <c r="AB2496" s="251" t="str">
        <f>IFERROR(Tabela13[[#This Row],[TOTAL]]/Tabela13[[#This Row],[Km Rodado]],"")</f>
        <v/>
      </c>
    </row>
    <row r="2497" spans="1:28" hidden="1">
      <c r="A2497" s="30">
        <v>2962</v>
      </c>
      <c r="B2497" s="30" t="s">
        <v>1619</v>
      </c>
      <c r="C2497" s="186" t="s">
        <v>1227</v>
      </c>
      <c r="D2497" s="53">
        <v>45797</v>
      </c>
      <c r="F2497" s="7" t="s">
        <v>573</v>
      </c>
      <c r="G2497" s="1" t="s">
        <v>58</v>
      </c>
      <c r="H2497" s="1" t="s">
        <v>1268</v>
      </c>
      <c r="I2497" s="351" t="s">
        <v>96</v>
      </c>
      <c r="J2497" s="162">
        <v>1</v>
      </c>
      <c r="K2497" s="1">
        <v>14</v>
      </c>
      <c r="L2497" s="1" t="s">
        <v>22</v>
      </c>
      <c r="M2497" s="1" t="s">
        <v>84</v>
      </c>
      <c r="N2497" s="1" t="s">
        <v>170</v>
      </c>
      <c r="O2497" s="1" t="s">
        <v>170</v>
      </c>
      <c r="P2497" s="1" t="s">
        <v>69</v>
      </c>
      <c r="Q2497" s="1" t="s">
        <v>160</v>
      </c>
      <c r="R2497" s="24" t="s">
        <v>2547</v>
      </c>
      <c r="S2497" s="45">
        <v>98264</v>
      </c>
      <c r="V2497" s="165" t="str">
        <f>IFERROR(IF(U2497-T2497 &lt;= 0, "", U2497-T2497), "")</f>
        <v/>
      </c>
      <c r="W2497" s="162" t="s">
        <v>333</v>
      </c>
      <c r="X2497" s="1" t="s">
        <v>168</v>
      </c>
      <c r="Y2497" s="348">
        <v>20772</v>
      </c>
      <c r="Z2497" s="169">
        <v>248.03</v>
      </c>
      <c r="AA2497" s="169">
        <f>Tabela13[[#This Row],[VALOR/UN]]*Tabela13[[#This Row],[QUAN]]</f>
        <v>248.03</v>
      </c>
      <c r="AB2497" s="251" t="str">
        <f>IFERROR(Tabela13[[#This Row],[TOTAL]]/Tabela13[[#This Row],[Km Rodado]],"")</f>
        <v/>
      </c>
    </row>
    <row r="2498" spans="1:28" hidden="1">
      <c r="A2498" s="30" t="s">
        <v>2548</v>
      </c>
      <c r="B2498" s="30" t="s">
        <v>1619</v>
      </c>
      <c r="C2498" s="186" t="s">
        <v>1227</v>
      </c>
      <c r="D2498" s="53">
        <v>45797</v>
      </c>
      <c r="F2498" s="7" t="s">
        <v>573</v>
      </c>
      <c r="G2498" s="1" t="s">
        <v>58</v>
      </c>
      <c r="H2498" s="1" t="s">
        <v>1268</v>
      </c>
      <c r="I2498" s="351" t="s">
        <v>96</v>
      </c>
      <c r="J2498" s="162">
        <v>1</v>
      </c>
      <c r="K2498" s="1">
        <v>14</v>
      </c>
      <c r="L2498" s="1" t="s">
        <v>24</v>
      </c>
      <c r="M2498" s="1" t="s">
        <v>84</v>
      </c>
      <c r="N2498" s="1" t="s">
        <v>170</v>
      </c>
      <c r="O2498" s="1" t="s">
        <v>170</v>
      </c>
      <c r="P2498" s="1" t="s">
        <v>69</v>
      </c>
      <c r="Q2498" s="1" t="s">
        <v>160</v>
      </c>
      <c r="R2498" s="24" t="s">
        <v>2547</v>
      </c>
      <c r="S2498" s="45">
        <v>98264</v>
      </c>
      <c r="V2498" s="165" t="str">
        <f>IFERROR(IF(U2498-T2498 &lt;= 0, "", U2498-T2498), "")</f>
        <v/>
      </c>
      <c r="W2498" s="162" t="s">
        <v>333</v>
      </c>
      <c r="X2498" s="1" t="s">
        <v>168</v>
      </c>
      <c r="Y2498" s="348">
        <v>20772</v>
      </c>
      <c r="Z2498" s="169">
        <v>248.03</v>
      </c>
      <c r="AA2498" s="169">
        <f>Tabela13[[#This Row],[VALOR/UN]]*Tabela13[[#This Row],[QUAN]]</f>
        <v>248.03</v>
      </c>
      <c r="AB2498" s="251" t="str">
        <f>IFERROR(Tabela13[[#This Row],[TOTAL]]/Tabela13[[#This Row],[Km Rodado]],"")</f>
        <v/>
      </c>
    </row>
    <row r="2499" spans="1:28" hidden="1">
      <c r="A2499" s="30" t="s">
        <v>2549</v>
      </c>
      <c r="B2499" s="30" t="s">
        <v>1619</v>
      </c>
      <c r="C2499" s="186" t="s">
        <v>1227</v>
      </c>
      <c r="D2499" s="53">
        <v>45797</v>
      </c>
      <c r="F2499" s="7" t="s">
        <v>573</v>
      </c>
      <c r="G2499" s="1" t="s">
        <v>58</v>
      </c>
      <c r="H2499" s="1" t="s">
        <v>1268</v>
      </c>
      <c r="I2499" s="351" t="s">
        <v>96</v>
      </c>
      <c r="J2499" s="162">
        <v>1</v>
      </c>
      <c r="K2499" s="1">
        <v>14</v>
      </c>
      <c r="L2499" s="1" t="s">
        <v>24</v>
      </c>
      <c r="M2499" s="1" t="s">
        <v>84</v>
      </c>
      <c r="N2499" s="1" t="s">
        <v>170</v>
      </c>
      <c r="O2499" s="1" t="s">
        <v>170</v>
      </c>
      <c r="P2499" s="1" t="s">
        <v>69</v>
      </c>
      <c r="Q2499" s="1" t="s">
        <v>160</v>
      </c>
      <c r="R2499" s="24" t="s">
        <v>2547</v>
      </c>
      <c r="S2499" s="45">
        <v>98264</v>
      </c>
      <c r="V2499" s="165" t="str">
        <f>IFERROR(IF(U2499-T2499 &lt;= 0, "", U2499-T2499), "")</f>
        <v/>
      </c>
      <c r="W2499" s="162" t="s">
        <v>333</v>
      </c>
      <c r="X2499" s="1" t="s">
        <v>168</v>
      </c>
      <c r="Y2499" s="348">
        <v>20772</v>
      </c>
      <c r="Z2499" s="169">
        <v>248.03</v>
      </c>
      <c r="AA2499" s="169">
        <f>Tabela13[[#This Row],[VALOR/UN]]*Tabela13[[#This Row],[QUAN]]</f>
        <v>248.03</v>
      </c>
      <c r="AB2499" s="251" t="str">
        <f>IFERROR(Tabela13[[#This Row],[TOTAL]]/Tabela13[[#This Row],[Km Rodado]],"")</f>
        <v/>
      </c>
    </row>
    <row r="2500" spans="1:28" hidden="1">
      <c r="A2500" s="30">
        <v>3037</v>
      </c>
      <c r="B2500" s="30" t="s">
        <v>1313</v>
      </c>
      <c r="C2500" s="186" t="s">
        <v>1227</v>
      </c>
      <c r="D2500" s="53">
        <v>45797</v>
      </c>
      <c r="F2500" s="7" t="s">
        <v>573</v>
      </c>
      <c r="G2500" s="1" t="s">
        <v>58</v>
      </c>
      <c r="H2500" s="1" t="s">
        <v>12</v>
      </c>
      <c r="I2500" s="351" t="s">
        <v>99</v>
      </c>
      <c r="J2500" s="162">
        <v>1</v>
      </c>
      <c r="K2500" s="1">
        <v>16</v>
      </c>
      <c r="L2500" s="1" t="s">
        <v>22</v>
      </c>
      <c r="M2500" s="1" t="s">
        <v>143</v>
      </c>
      <c r="N2500" s="1" t="s">
        <v>134</v>
      </c>
      <c r="O2500" s="1" t="s">
        <v>135</v>
      </c>
      <c r="P2500" s="1" t="s">
        <v>69</v>
      </c>
      <c r="Q2500" s="1" t="s">
        <v>144</v>
      </c>
      <c r="R2500" s="24" t="s">
        <v>1413</v>
      </c>
      <c r="S2500" s="45">
        <v>44724</v>
      </c>
      <c r="V2500" s="165" t="str">
        <f>IFERROR(IF(U2500-T2500 &lt;= 0, "", U2500-T2500), "")</f>
        <v/>
      </c>
      <c r="W2500" s="162" t="s">
        <v>333</v>
      </c>
      <c r="X2500" s="1" t="s">
        <v>155</v>
      </c>
      <c r="Y2500" s="1">
        <v>29446</v>
      </c>
      <c r="Z2500" s="169">
        <v>585.85</v>
      </c>
      <c r="AA2500" s="169">
        <f>Tabela13[[#This Row],[VALOR/UN]]*Tabela13[[#This Row],[QUAN]]</f>
        <v>585.85</v>
      </c>
      <c r="AB2500" s="251" t="str">
        <f>IFERROR(Tabela13[[#This Row],[TOTAL]]/Tabela13[[#This Row],[Km Rodado]],"")</f>
        <v/>
      </c>
    </row>
    <row r="2501" spans="1:28" hidden="1">
      <c r="A2501" s="30">
        <v>3038</v>
      </c>
      <c r="B2501" s="30" t="s">
        <v>1313</v>
      </c>
      <c r="C2501" s="186" t="s">
        <v>1227</v>
      </c>
      <c r="D2501" s="53">
        <v>45797</v>
      </c>
      <c r="F2501" s="7" t="s">
        <v>573</v>
      </c>
      <c r="G2501" s="1" t="s">
        <v>58</v>
      </c>
      <c r="H2501" s="1" t="s">
        <v>12</v>
      </c>
      <c r="I2501" s="351" t="s">
        <v>99</v>
      </c>
      <c r="J2501" s="162">
        <v>1</v>
      </c>
      <c r="K2501" s="1">
        <v>16</v>
      </c>
      <c r="L2501" s="1" t="s">
        <v>22</v>
      </c>
      <c r="M2501" s="1" t="s">
        <v>143</v>
      </c>
      <c r="N2501" s="1" t="s">
        <v>134</v>
      </c>
      <c r="O2501" s="1" t="s">
        <v>135</v>
      </c>
      <c r="P2501" s="1" t="s">
        <v>69</v>
      </c>
      <c r="Q2501" s="1" t="s">
        <v>144</v>
      </c>
      <c r="R2501" s="24" t="s">
        <v>1413</v>
      </c>
      <c r="S2501" s="45">
        <v>44724</v>
      </c>
      <c r="V2501" s="165" t="str">
        <f>IFERROR(IF(U2501-T2501 &lt;= 0, "", U2501-T2501), "")</f>
        <v/>
      </c>
      <c r="W2501" s="162" t="s">
        <v>333</v>
      </c>
      <c r="X2501" s="1" t="s">
        <v>155</v>
      </c>
      <c r="Y2501" s="1">
        <v>29446</v>
      </c>
      <c r="Z2501" s="169">
        <v>585.85</v>
      </c>
      <c r="AA2501" s="169">
        <f>Tabela13[[#This Row],[VALOR/UN]]*Tabela13[[#This Row],[QUAN]]</f>
        <v>585.85</v>
      </c>
      <c r="AB2501" s="251" t="str">
        <f>IFERROR(Tabela13[[#This Row],[TOTAL]]/Tabela13[[#This Row],[Km Rodado]],"")</f>
        <v/>
      </c>
    </row>
    <row r="2502" spans="1:28" hidden="1">
      <c r="A2502" s="30">
        <v>3069</v>
      </c>
      <c r="B2502" s="30" t="s">
        <v>2220</v>
      </c>
      <c r="C2502" s="186" t="s">
        <v>1227</v>
      </c>
      <c r="D2502" s="53">
        <v>45798</v>
      </c>
      <c r="F2502" s="7" t="s">
        <v>573</v>
      </c>
      <c r="G2502" s="1" t="s">
        <v>58</v>
      </c>
      <c r="H2502" s="1" t="s">
        <v>1268</v>
      </c>
      <c r="I2502" s="351" t="s">
        <v>80</v>
      </c>
      <c r="J2502" s="162">
        <v>1</v>
      </c>
      <c r="K2502" s="1">
        <v>16</v>
      </c>
      <c r="L2502" s="1" t="s">
        <v>22</v>
      </c>
      <c r="M2502" s="1" t="s">
        <v>60</v>
      </c>
      <c r="N2502" s="185" t="s">
        <v>170</v>
      </c>
      <c r="O2502" s="1" t="s">
        <v>170</v>
      </c>
      <c r="P2502" s="1" t="s">
        <v>69</v>
      </c>
      <c r="Q2502" s="1" t="s">
        <v>1008</v>
      </c>
      <c r="R2502" s="24" t="s">
        <v>1636</v>
      </c>
      <c r="S2502" s="45">
        <v>56767</v>
      </c>
      <c r="V2502" s="165" t="str">
        <f>IFERROR(IF(U2502-T2502 &lt;= 0, "", U2502-T2502), "")</f>
        <v/>
      </c>
      <c r="W2502" s="162" t="s">
        <v>333</v>
      </c>
      <c r="X2502" s="1" t="s">
        <v>168</v>
      </c>
      <c r="Y2502" s="1" t="s">
        <v>2539</v>
      </c>
      <c r="Z2502" s="169">
        <v>452.59</v>
      </c>
      <c r="AA2502" s="169">
        <f>Tabela13[[#This Row],[VALOR/UN]]*Tabela13[[#This Row],[QUAN]]</f>
        <v>452.59</v>
      </c>
      <c r="AB2502" s="251" t="str">
        <f>IFERROR(Tabela13[[#This Row],[TOTAL]]/Tabela13[[#This Row],[Km Rodado]],"")</f>
        <v/>
      </c>
    </row>
    <row r="2503" spans="1:28" hidden="1">
      <c r="A2503" s="30">
        <v>3062</v>
      </c>
      <c r="B2503" s="30" t="s">
        <v>2220</v>
      </c>
      <c r="C2503" s="186" t="s">
        <v>1227</v>
      </c>
      <c r="D2503" s="53">
        <v>45798</v>
      </c>
      <c r="F2503" s="7" t="s">
        <v>573</v>
      </c>
      <c r="G2503" s="1" t="s">
        <v>58</v>
      </c>
      <c r="H2503" s="1" t="s">
        <v>1268</v>
      </c>
      <c r="I2503" s="351" t="s">
        <v>80</v>
      </c>
      <c r="J2503" s="162">
        <v>1</v>
      </c>
      <c r="K2503" s="1">
        <v>16</v>
      </c>
      <c r="L2503" s="1" t="s">
        <v>22</v>
      </c>
      <c r="M2503" s="1" t="s">
        <v>60</v>
      </c>
      <c r="N2503" s="185" t="s">
        <v>170</v>
      </c>
      <c r="O2503" s="1" t="s">
        <v>170</v>
      </c>
      <c r="P2503" s="1" t="s">
        <v>69</v>
      </c>
      <c r="Q2503" s="1" t="s">
        <v>1008</v>
      </c>
      <c r="R2503" s="24" t="s">
        <v>1636</v>
      </c>
      <c r="S2503" s="45">
        <v>56767</v>
      </c>
      <c r="V2503" s="165" t="str">
        <f>IFERROR(IF(U2503-T2503 &lt;= 0, "", U2503-T2503), "")</f>
        <v/>
      </c>
      <c r="W2503" s="162" t="s">
        <v>333</v>
      </c>
      <c r="X2503" s="1" t="s">
        <v>168</v>
      </c>
      <c r="Y2503" s="1" t="s">
        <v>2539</v>
      </c>
      <c r="Z2503" s="169">
        <v>452.59</v>
      </c>
      <c r="AA2503" s="169">
        <f>Tabela13[[#This Row],[VALOR/UN]]*Tabela13[[#This Row],[QUAN]]</f>
        <v>452.59</v>
      </c>
      <c r="AB2503" s="251" t="str">
        <f>IFERROR(Tabela13[[#This Row],[TOTAL]]/Tabela13[[#This Row],[Km Rodado]],"")</f>
        <v/>
      </c>
    </row>
    <row r="2504" spans="1:28" hidden="1">
      <c r="A2504" s="30">
        <v>3088</v>
      </c>
      <c r="B2504" s="30" t="s">
        <v>1197</v>
      </c>
      <c r="C2504" s="186" t="s">
        <v>1227</v>
      </c>
      <c r="D2504" s="53">
        <v>45799</v>
      </c>
      <c r="F2504" s="7" t="s">
        <v>573</v>
      </c>
      <c r="G2504" s="1" t="s">
        <v>58</v>
      </c>
      <c r="H2504" s="1" t="s">
        <v>1268</v>
      </c>
      <c r="I2504" s="351" t="s">
        <v>109</v>
      </c>
      <c r="J2504" s="162">
        <v>1</v>
      </c>
      <c r="K2504" s="1">
        <v>15</v>
      </c>
      <c r="L2504" s="1" t="s">
        <v>22</v>
      </c>
      <c r="M2504" s="1" t="s">
        <v>75</v>
      </c>
      <c r="N2504" s="1" t="s">
        <v>170</v>
      </c>
      <c r="O2504" s="1" t="s">
        <v>170</v>
      </c>
      <c r="P2504" s="1" t="s">
        <v>69</v>
      </c>
      <c r="Q2504" s="1" t="s">
        <v>77</v>
      </c>
      <c r="R2504" s="24" t="s">
        <v>572</v>
      </c>
      <c r="S2504" s="45">
        <v>138455</v>
      </c>
      <c r="V2504" s="165" t="str">
        <f>IFERROR(IF(U2504-T2504 &lt;= 0, "", U2504-T2504), "")</f>
        <v/>
      </c>
      <c r="W2504" s="162" t="s">
        <v>333</v>
      </c>
      <c r="X2504" s="1" t="s">
        <v>168</v>
      </c>
      <c r="Y2504" s="1">
        <v>20931</v>
      </c>
      <c r="Z2504" s="169">
        <v>278.08999999999997</v>
      </c>
      <c r="AA2504" s="169">
        <f>Tabela13[[#This Row],[VALOR/UN]]*Tabela13[[#This Row],[QUAN]]</f>
        <v>278.08999999999997</v>
      </c>
      <c r="AB2504" s="251" t="str">
        <f>IFERROR(Tabela13[[#This Row],[TOTAL]]/Tabela13[[#This Row],[Km Rodado]],"")</f>
        <v/>
      </c>
    </row>
    <row r="2505" spans="1:28" hidden="1">
      <c r="A2505" s="30">
        <v>3081</v>
      </c>
      <c r="B2505" s="30" t="s">
        <v>1197</v>
      </c>
      <c r="C2505" s="186" t="s">
        <v>1227</v>
      </c>
      <c r="D2505" s="53">
        <v>45799</v>
      </c>
      <c r="F2505" s="7" t="s">
        <v>573</v>
      </c>
      <c r="G2505" s="1" t="s">
        <v>58</v>
      </c>
      <c r="H2505" s="1" t="s">
        <v>1268</v>
      </c>
      <c r="I2505" s="351" t="s">
        <v>109</v>
      </c>
      <c r="J2505" s="162">
        <v>1</v>
      </c>
      <c r="K2505" s="1">
        <v>15</v>
      </c>
      <c r="L2505" s="1" t="s">
        <v>22</v>
      </c>
      <c r="M2505" s="1" t="s">
        <v>75</v>
      </c>
      <c r="N2505" s="1" t="s">
        <v>170</v>
      </c>
      <c r="O2505" s="1" t="s">
        <v>170</v>
      </c>
      <c r="P2505" s="1" t="s">
        <v>69</v>
      </c>
      <c r="Q2505" s="1" t="s">
        <v>77</v>
      </c>
      <c r="R2505" s="24" t="s">
        <v>572</v>
      </c>
      <c r="S2505" s="45">
        <v>138455</v>
      </c>
      <c r="V2505" s="165" t="str">
        <f>IFERROR(IF(U2505-T2505 &lt;= 0, "", U2505-T2505), "")</f>
        <v/>
      </c>
      <c r="W2505" s="162" t="s">
        <v>333</v>
      </c>
      <c r="X2505" s="1" t="s">
        <v>168</v>
      </c>
      <c r="Y2505" s="1">
        <v>20931</v>
      </c>
      <c r="Z2505" s="169">
        <v>278.08999999999997</v>
      </c>
      <c r="AA2505" s="169">
        <f>Tabela13[[#This Row],[VALOR/UN]]*Tabela13[[#This Row],[QUAN]]</f>
        <v>278.08999999999997</v>
      </c>
      <c r="AB2505" s="251" t="str">
        <f>IFERROR(Tabela13[[#This Row],[TOTAL]]/Tabela13[[#This Row],[Km Rodado]],"")</f>
        <v/>
      </c>
    </row>
    <row r="2506" spans="1:28" hidden="1">
      <c r="A2506" s="30">
        <v>3096</v>
      </c>
      <c r="B2506" s="30" t="s">
        <v>2394</v>
      </c>
      <c r="C2506" s="186" t="s">
        <v>1227</v>
      </c>
      <c r="D2506" s="53">
        <v>45803</v>
      </c>
      <c r="F2506" s="7" t="s">
        <v>573</v>
      </c>
      <c r="G2506" s="1" t="s">
        <v>58</v>
      </c>
      <c r="H2506" s="1" t="s">
        <v>12</v>
      </c>
      <c r="I2506" s="351" t="s">
        <v>74</v>
      </c>
      <c r="J2506" s="162">
        <v>1</v>
      </c>
      <c r="K2506" s="1" t="s">
        <v>7</v>
      </c>
      <c r="L2506" s="1" t="s">
        <v>22</v>
      </c>
      <c r="M2506" s="53" t="s">
        <v>210</v>
      </c>
      <c r="N2506" s="1" t="s">
        <v>2550</v>
      </c>
      <c r="O2506" s="1" t="s">
        <v>2550</v>
      </c>
      <c r="P2506" s="1" t="s">
        <v>69</v>
      </c>
      <c r="Q2506" s="1" t="s">
        <v>601</v>
      </c>
      <c r="R2506" s="255" t="s">
        <v>662</v>
      </c>
      <c r="S2506" s="45">
        <v>361922</v>
      </c>
      <c r="V2506" s="165" t="str">
        <f>IFERROR(IF(U2506-T2506 &lt;= 0, "", U2506-T2506), "")</f>
        <v/>
      </c>
      <c r="W2506" s="162" t="s">
        <v>333</v>
      </c>
      <c r="X2506" s="1" t="s">
        <v>168</v>
      </c>
      <c r="Y2506" s="1" t="s">
        <v>2551</v>
      </c>
      <c r="Z2506" s="169">
        <v>741.96</v>
      </c>
      <c r="AA2506" s="169">
        <f>Tabela13[[#This Row],[VALOR/UN]]*Tabela13[[#This Row],[QUAN]]</f>
        <v>741.96</v>
      </c>
      <c r="AB2506" s="251" t="str">
        <f>IFERROR(Tabela13[[#This Row],[TOTAL]]/Tabela13[[#This Row],[Km Rodado]],"")</f>
        <v/>
      </c>
    </row>
    <row r="2507" spans="1:28" hidden="1">
      <c r="A2507" s="30">
        <v>3093</v>
      </c>
      <c r="B2507" s="30" t="s">
        <v>2394</v>
      </c>
      <c r="C2507" s="186" t="s">
        <v>1227</v>
      </c>
      <c r="D2507" s="53">
        <v>45803</v>
      </c>
      <c r="F2507" s="7" t="s">
        <v>573</v>
      </c>
      <c r="G2507" s="1" t="s">
        <v>58</v>
      </c>
      <c r="H2507" s="1" t="s">
        <v>12</v>
      </c>
      <c r="I2507" s="351" t="s">
        <v>74</v>
      </c>
      <c r="J2507" s="162">
        <v>1</v>
      </c>
      <c r="K2507" s="1" t="s">
        <v>7</v>
      </c>
      <c r="L2507" s="1" t="s">
        <v>22</v>
      </c>
      <c r="M2507" s="53" t="s">
        <v>210</v>
      </c>
      <c r="N2507" s="1" t="s">
        <v>2550</v>
      </c>
      <c r="O2507" s="1" t="s">
        <v>2550</v>
      </c>
      <c r="P2507" s="1" t="s">
        <v>69</v>
      </c>
      <c r="Q2507" s="1" t="s">
        <v>601</v>
      </c>
      <c r="R2507" s="255" t="s">
        <v>662</v>
      </c>
      <c r="S2507" s="45">
        <v>361922</v>
      </c>
      <c r="V2507" s="165" t="str">
        <f>IFERROR(IF(U2507-T2507 &lt;= 0, "", U2507-T2507), "")</f>
        <v/>
      </c>
      <c r="W2507" s="162" t="s">
        <v>333</v>
      </c>
      <c r="X2507" s="1" t="s">
        <v>168</v>
      </c>
      <c r="Y2507" s="1" t="s">
        <v>2551</v>
      </c>
      <c r="Z2507" s="169">
        <v>741.96</v>
      </c>
      <c r="AA2507" s="169">
        <f>Tabela13[[#This Row],[VALOR/UN]]*Tabela13[[#This Row],[QUAN]]</f>
        <v>741.96</v>
      </c>
      <c r="AB2507" s="251" t="str">
        <f>IFERROR(Tabela13[[#This Row],[TOTAL]]/Tabela13[[#This Row],[Km Rodado]],"")</f>
        <v/>
      </c>
    </row>
    <row r="2508" spans="1:28" hidden="1">
      <c r="A2508" s="30">
        <v>3063</v>
      </c>
      <c r="B2508" s="30" t="s">
        <v>2242</v>
      </c>
      <c r="C2508" s="186" t="s">
        <v>1227</v>
      </c>
      <c r="D2508" s="53">
        <v>45803</v>
      </c>
      <c r="F2508" s="7" t="s">
        <v>573</v>
      </c>
      <c r="G2508" s="1" t="s">
        <v>58</v>
      </c>
      <c r="H2508" s="1" t="s">
        <v>1268</v>
      </c>
      <c r="I2508" s="351" t="s">
        <v>83</v>
      </c>
      <c r="J2508" s="162">
        <v>1</v>
      </c>
      <c r="K2508" s="1">
        <v>16</v>
      </c>
      <c r="L2508" s="1" t="s">
        <v>22</v>
      </c>
      <c r="M2508" s="1" t="s">
        <v>60</v>
      </c>
      <c r="N2508" s="1" t="s">
        <v>170</v>
      </c>
      <c r="O2508" s="1" t="s">
        <v>170</v>
      </c>
      <c r="P2508" s="1" t="s">
        <v>69</v>
      </c>
      <c r="Q2508" s="1" t="s">
        <v>1008</v>
      </c>
      <c r="R2508" s="24" t="s">
        <v>1523</v>
      </c>
      <c r="S2508" s="45">
        <v>131632</v>
      </c>
      <c r="V2508" s="165" t="str">
        <f>IFERROR(IF(U2508-T2508 &lt;= 0, "", U2508-T2508), "")</f>
        <v/>
      </c>
      <c r="W2508" s="162" t="s">
        <v>333</v>
      </c>
      <c r="X2508" s="1" t="s">
        <v>168</v>
      </c>
      <c r="Y2508" s="1" t="s">
        <v>2539</v>
      </c>
      <c r="Z2508" s="169">
        <v>452.59</v>
      </c>
      <c r="AA2508" s="169">
        <f>Tabela13[[#This Row],[VALOR/UN]]*Tabela13[[#This Row],[QUAN]]</f>
        <v>452.59</v>
      </c>
      <c r="AB2508" s="251" t="str">
        <f>IFERROR(Tabela13[[#This Row],[TOTAL]]/Tabela13[[#This Row],[Km Rodado]],"")</f>
        <v/>
      </c>
    </row>
    <row r="2509" spans="1:28" hidden="1">
      <c r="A2509" s="30">
        <v>3070</v>
      </c>
      <c r="B2509" s="30" t="s">
        <v>2242</v>
      </c>
      <c r="C2509" s="186" t="s">
        <v>1227</v>
      </c>
      <c r="D2509" s="53">
        <v>45803</v>
      </c>
      <c r="F2509" s="7" t="s">
        <v>573</v>
      </c>
      <c r="G2509" s="1" t="s">
        <v>58</v>
      </c>
      <c r="H2509" s="1" t="s">
        <v>1268</v>
      </c>
      <c r="I2509" s="351" t="s">
        <v>83</v>
      </c>
      <c r="J2509" s="162">
        <v>1</v>
      </c>
      <c r="K2509" s="1">
        <v>16</v>
      </c>
      <c r="L2509" s="1" t="s">
        <v>22</v>
      </c>
      <c r="M2509" s="1" t="s">
        <v>60</v>
      </c>
      <c r="N2509" s="1" t="s">
        <v>170</v>
      </c>
      <c r="O2509" s="1" t="s">
        <v>170</v>
      </c>
      <c r="P2509" s="1" t="s">
        <v>69</v>
      </c>
      <c r="Q2509" s="1" t="s">
        <v>1008</v>
      </c>
      <c r="R2509" s="24" t="s">
        <v>1523</v>
      </c>
      <c r="S2509" s="45">
        <v>131632</v>
      </c>
      <c r="V2509" s="165" t="str">
        <f>IFERROR(IF(U2509-T2509 &lt;= 0, "", U2509-T2509), "")</f>
        <v/>
      </c>
      <c r="W2509" s="162" t="s">
        <v>333</v>
      </c>
      <c r="X2509" s="1" t="s">
        <v>168</v>
      </c>
      <c r="Y2509" s="1" t="s">
        <v>2539</v>
      </c>
      <c r="Z2509" s="169">
        <v>452.59</v>
      </c>
      <c r="AA2509" s="169">
        <f>Tabela13[[#This Row],[VALOR/UN]]*Tabela13[[#This Row],[QUAN]]</f>
        <v>452.59</v>
      </c>
      <c r="AB2509" s="251" t="str">
        <f>IFERROR(Tabela13[[#This Row],[TOTAL]]/Tabela13[[#This Row],[Km Rodado]],"")</f>
        <v/>
      </c>
    </row>
    <row r="2510" spans="1:28" hidden="1">
      <c r="A2510" s="30">
        <v>3074</v>
      </c>
      <c r="B2510" s="30" t="s">
        <v>2242</v>
      </c>
      <c r="C2510" s="186" t="s">
        <v>1227</v>
      </c>
      <c r="D2510" s="53">
        <v>45803</v>
      </c>
      <c r="F2510" s="7" t="s">
        <v>573</v>
      </c>
      <c r="G2510" s="1" t="s">
        <v>58</v>
      </c>
      <c r="H2510" s="1" t="s">
        <v>1268</v>
      </c>
      <c r="I2510" s="351" t="s">
        <v>104</v>
      </c>
      <c r="J2510" s="162">
        <v>1</v>
      </c>
      <c r="K2510" s="1">
        <v>16</v>
      </c>
      <c r="L2510" s="1" t="s">
        <v>22</v>
      </c>
      <c r="M2510" s="1" t="s">
        <v>60</v>
      </c>
      <c r="N2510" s="1" t="s">
        <v>170</v>
      </c>
      <c r="O2510" s="1" t="s">
        <v>170</v>
      </c>
      <c r="P2510" s="1" t="s">
        <v>69</v>
      </c>
      <c r="Q2510" s="1" t="s">
        <v>1008</v>
      </c>
      <c r="R2510" s="24" t="s">
        <v>1948</v>
      </c>
      <c r="V2510" s="165" t="str">
        <f>IFERROR(IF(U2510-T2510 &lt;= 0, "", U2510-T2510), "")</f>
        <v/>
      </c>
      <c r="W2510" s="162" t="s">
        <v>333</v>
      </c>
      <c r="X2510" s="1" t="s">
        <v>168</v>
      </c>
      <c r="Y2510" s="1" t="s">
        <v>2539</v>
      </c>
      <c r="Z2510" s="169">
        <v>452.59</v>
      </c>
      <c r="AA2510" s="169">
        <f>Tabela13[[#This Row],[VALOR/UN]]*Tabela13[[#This Row],[QUAN]]</f>
        <v>452.59</v>
      </c>
      <c r="AB2510" s="251" t="str">
        <f>IFERROR(Tabela13[[#This Row],[TOTAL]]/Tabela13[[#This Row],[Km Rodado]],"")</f>
        <v/>
      </c>
    </row>
    <row r="2511" spans="1:28" hidden="1">
      <c r="A2511" s="30">
        <v>3076</v>
      </c>
      <c r="B2511" s="30" t="s">
        <v>2242</v>
      </c>
      <c r="C2511" s="186" t="s">
        <v>1227</v>
      </c>
      <c r="D2511" s="53">
        <v>45803</v>
      </c>
      <c r="F2511" s="7" t="s">
        <v>573</v>
      </c>
      <c r="G2511" s="1" t="s">
        <v>58</v>
      </c>
      <c r="H2511" s="1" t="s">
        <v>1268</v>
      </c>
      <c r="I2511" s="351" t="s">
        <v>104</v>
      </c>
      <c r="J2511" s="162">
        <v>1</v>
      </c>
      <c r="K2511" s="1">
        <v>16</v>
      </c>
      <c r="L2511" s="1" t="s">
        <v>22</v>
      </c>
      <c r="M2511" s="1" t="s">
        <v>60</v>
      </c>
      <c r="N2511" s="1" t="s">
        <v>170</v>
      </c>
      <c r="O2511" s="1" t="s">
        <v>170</v>
      </c>
      <c r="P2511" s="1" t="s">
        <v>69</v>
      </c>
      <c r="Q2511" s="1" t="s">
        <v>1008</v>
      </c>
      <c r="R2511" s="24" t="s">
        <v>1948</v>
      </c>
      <c r="V2511" s="165" t="str">
        <f>IFERROR(IF(U2511-T2511 &lt;= 0, "", U2511-T2511), "")</f>
        <v/>
      </c>
      <c r="W2511" s="162" t="s">
        <v>333</v>
      </c>
      <c r="X2511" s="1" t="s">
        <v>168</v>
      </c>
      <c r="Y2511" s="1" t="s">
        <v>2539</v>
      </c>
      <c r="Z2511" s="169">
        <v>452.59</v>
      </c>
      <c r="AA2511" s="169">
        <f>Tabela13[[#This Row],[VALOR/UN]]*Tabela13[[#This Row],[QUAN]]</f>
        <v>452.59</v>
      </c>
      <c r="AB2511" s="251" t="str">
        <f>IFERROR(Tabela13[[#This Row],[TOTAL]]/Tabela13[[#This Row],[Km Rodado]],"")</f>
        <v/>
      </c>
    </row>
    <row r="2512" spans="1:28" hidden="1">
      <c r="A2512" s="30">
        <v>2959</v>
      </c>
      <c r="B2512" s="30" t="s">
        <v>2552</v>
      </c>
      <c r="C2512" s="186" t="s">
        <v>1227</v>
      </c>
      <c r="D2512" s="53">
        <v>45803</v>
      </c>
      <c r="F2512" s="7" t="s">
        <v>573</v>
      </c>
      <c r="G2512" s="1" t="s">
        <v>58</v>
      </c>
      <c r="H2512" s="1" t="s">
        <v>12</v>
      </c>
      <c r="I2512" s="351" t="s">
        <v>74</v>
      </c>
      <c r="J2512" s="162">
        <v>1</v>
      </c>
      <c r="K2512" s="1">
        <v>14</v>
      </c>
      <c r="L2512" s="1" t="s">
        <v>22</v>
      </c>
      <c r="M2512" s="1" t="s">
        <v>84</v>
      </c>
      <c r="N2512" s="1" t="s">
        <v>170</v>
      </c>
      <c r="O2512" s="1" t="s">
        <v>170</v>
      </c>
      <c r="P2512" s="1" t="s">
        <v>69</v>
      </c>
      <c r="Q2512" s="1" t="s">
        <v>87</v>
      </c>
      <c r="R2512" s="24" t="s">
        <v>179</v>
      </c>
      <c r="S2512" s="45">
        <v>226736</v>
      </c>
      <c r="V2512" s="165" t="str">
        <f>IFERROR(IF(U2512-T2512 &lt;= 0, "", U2512-T2512), "")</f>
        <v/>
      </c>
      <c r="W2512" s="162" t="s">
        <v>333</v>
      </c>
      <c r="X2512" s="1" t="s">
        <v>168</v>
      </c>
      <c r="Y2512" s="348">
        <v>20772</v>
      </c>
      <c r="Z2512" s="169">
        <v>243.82</v>
      </c>
      <c r="AA2512" s="169">
        <f>Tabela13[[#This Row],[VALOR/UN]]*Tabela13[[#This Row],[QUAN]]</f>
        <v>243.82</v>
      </c>
      <c r="AB2512" s="251" t="str">
        <f>IFERROR(Tabela13[[#This Row],[TOTAL]]/Tabela13[[#This Row],[Km Rodado]],"")</f>
        <v/>
      </c>
    </row>
    <row r="2513" spans="1:28" hidden="1">
      <c r="A2513" s="30">
        <v>2958</v>
      </c>
      <c r="B2513" s="30" t="s">
        <v>2552</v>
      </c>
      <c r="C2513" s="186" t="s">
        <v>1227</v>
      </c>
      <c r="D2513" s="53">
        <v>45803</v>
      </c>
      <c r="F2513" s="7" t="s">
        <v>573</v>
      </c>
      <c r="G2513" s="1" t="s">
        <v>58</v>
      </c>
      <c r="H2513" s="1" t="s">
        <v>12</v>
      </c>
      <c r="I2513" s="351" t="s">
        <v>74</v>
      </c>
      <c r="J2513" s="162">
        <v>1</v>
      </c>
      <c r="K2513" s="1">
        <v>14</v>
      </c>
      <c r="L2513" s="1" t="s">
        <v>22</v>
      </c>
      <c r="M2513" s="1" t="s">
        <v>84</v>
      </c>
      <c r="N2513" s="1" t="s">
        <v>170</v>
      </c>
      <c r="O2513" s="1" t="s">
        <v>170</v>
      </c>
      <c r="P2513" s="1" t="s">
        <v>69</v>
      </c>
      <c r="Q2513" s="1" t="s">
        <v>87</v>
      </c>
      <c r="R2513" s="24" t="s">
        <v>179</v>
      </c>
      <c r="S2513" s="45">
        <v>226736</v>
      </c>
      <c r="V2513" s="165" t="str">
        <f>IFERROR(IF(U2513-T2513 &lt;= 0, "", U2513-T2513), "")</f>
        <v/>
      </c>
      <c r="W2513" s="162" t="s">
        <v>333</v>
      </c>
      <c r="X2513" s="1" t="s">
        <v>168</v>
      </c>
      <c r="Y2513" s="348">
        <v>20772</v>
      </c>
      <c r="Z2513" s="169">
        <v>243.82</v>
      </c>
      <c r="AA2513" s="169">
        <f>Tabela13[[#This Row],[VALOR/UN]]*Tabela13[[#This Row],[QUAN]]</f>
        <v>243.82</v>
      </c>
      <c r="AB2513" s="251" t="str">
        <f>IFERROR(Tabela13[[#This Row],[TOTAL]]/Tabela13[[#This Row],[Km Rodado]],"")</f>
        <v/>
      </c>
    </row>
    <row r="2514" spans="1:28" hidden="1">
      <c r="A2514" s="30">
        <v>3073</v>
      </c>
      <c r="B2514" s="30" t="s">
        <v>1197</v>
      </c>
      <c r="C2514" s="186" t="s">
        <v>1227</v>
      </c>
      <c r="D2514" s="53">
        <v>45803</v>
      </c>
      <c r="F2514" s="7" t="s">
        <v>573</v>
      </c>
      <c r="G2514" s="1" t="s">
        <v>58</v>
      </c>
      <c r="H2514" s="1" t="s">
        <v>12</v>
      </c>
      <c r="I2514" s="351" t="s">
        <v>74</v>
      </c>
      <c r="J2514" s="162">
        <v>1</v>
      </c>
      <c r="K2514" s="1">
        <v>15</v>
      </c>
      <c r="L2514" s="1" t="s">
        <v>22</v>
      </c>
      <c r="M2514" s="1" t="s">
        <v>75</v>
      </c>
      <c r="N2514" s="1" t="s">
        <v>170</v>
      </c>
      <c r="O2514" s="1" t="s">
        <v>170</v>
      </c>
      <c r="P2514" s="1" t="s">
        <v>69</v>
      </c>
      <c r="Q2514" s="1" t="s">
        <v>77</v>
      </c>
      <c r="R2514" s="24" t="s">
        <v>1077</v>
      </c>
      <c r="S2514" s="45">
        <v>141953</v>
      </c>
      <c r="V2514" s="165" t="str">
        <f>IFERROR(IF(U2514-T2514 &lt;= 0, "", U2514-T2514), "")</f>
        <v/>
      </c>
      <c r="W2514" s="162" t="s">
        <v>333</v>
      </c>
      <c r="X2514" s="1" t="s">
        <v>168</v>
      </c>
      <c r="Y2514" s="1">
        <v>20931</v>
      </c>
      <c r="Z2514" s="169">
        <v>278.08999999999997</v>
      </c>
      <c r="AA2514" s="169">
        <f>Tabela13[[#This Row],[VALOR/UN]]*Tabela13[[#This Row],[QUAN]]</f>
        <v>278.08999999999997</v>
      </c>
      <c r="AB2514" s="251" t="str">
        <f>IFERROR(Tabela13[[#This Row],[TOTAL]]/Tabela13[[#This Row],[Km Rodado]],"")</f>
        <v/>
      </c>
    </row>
    <row r="2515" spans="1:28" hidden="1">
      <c r="A2515" s="30">
        <v>3092</v>
      </c>
      <c r="B2515" s="30" t="s">
        <v>1197</v>
      </c>
      <c r="C2515" s="186" t="s">
        <v>1227</v>
      </c>
      <c r="D2515" s="53">
        <v>45803</v>
      </c>
      <c r="F2515" s="7" t="s">
        <v>573</v>
      </c>
      <c r="G2515" s="1" t="s">
        <v>58</v>
      </c>
      <c r="H2515" s="1" t="s">
        <v>12</v>
      </c>
      <c r="I2515" s="351" t="s">
        <v>74</v>
      </c>
      <c r="J2515" s="162">
        <v>1</v>
      </c>
      <c r="K2515" s="1">
        <v>15</v>
      </c>
      <c r="L2515" s="1" t="s">
        <v>22</v>
      </c>
      <c r="M2515" s="1" t="s">
        <v>75</v>
      </c>
      <c r="N2515" s="1" t="s">
        <v>170</v>
      </c>
      <c r="O2515" s="1" t="s">
        <v>170</v>
      </c>
      <c r="P2515" s="1" t="s">
        <v>69</v>
      </c>
      <c r="Q2515" s="1" t="s">
        <v>77</v>
      </c>
      <c r="R2515" s="24" t="s">
        <v>1077</v>
      </c>
      <c r="S2515" s="45">
        <v>141953</v>
      </c>
      <c r="V2515" s="165" t="str">
        <f>IFERROR(IF(U2515-T2515 &lt;= 0, "", U2515-T2515), "")</f>
        <v/>
      </c>
      <c r="W2515" s="162" t="s">
        <v>333</v>
      </c>
      <c r="X2515" s="1" t="s">
        <v>168</v>
      </c>
      <c r="Y2515" s="1">
        <v>20931</v>
      </c>
      <c r="Z2515" s="169">
        <v>278.08999999999997</v>
      </c>
      <c r="AA2515" s="169">
        <f>Tabela13[[#This Row],[VALOR/UN]]*Tabela13[[#This Row],[QUAN]]</f>
        <v>278.08999999999997</v>
      </c>
      <c r="AB2515" s="251" t="str">
        <f>IFERROR(Tabela13[[#This Row],[TOTAL]]/Tabela13[[#This Row],[Km Rodado]],"")</f>
        <v/>
      </c>
    </row>
    <row r="2516" spans="1:28" hidden="1">
      <c r="A2516" s="30" t="s">
        <v>2553</v>
      </c>
      <c r="B2516" s="30" t="s">
        <v>1197</v>
      </c>
      <c r="C2516" s="186" t="s">
        <v>1227</v>
      </c>
      <c r="D2516" s="53">
        <v>45803</v>
      </c>
      <c r="F2516" s="7" t="s">
        <v>573</v>
      </c>
      <c r="G2516" s="1" t="s">
        <v>58</v>
      </c>
      <c r="H2516" s="1" t="s">
        <v>12</v>
      </c>
      <c r="I2516" s="351" t="s">
        <v>74</v>
      </c>
      <c r="J2516" s="162">
        <v>1</v>
      </c>
      <c r="K2516" s="1">
        <v>15</v>
      </c>
      <c r="L2516" s="1" t="s">
        <v>22</v>
      </c>
      <c r="M2516" s="1" t="s">
        <v>75</v>
      </c>
      <c r="N2516" s="1" t="s">
        <v>170</v>
      </c>
      <c r="O2516" s="1" t="s">
        <v>170</v>
      </c>
      <c r="P2516" s="1" t="s">
        <v>69</v>
      </c>
      <c r="Q2516" s="1" t="s">
        <v>77</v>
      </c>
      <c r="R2516" s="24" t="s">
        <v>1077</v>
      </c>
      <c r="V2516" s="165" t="str">
        <f>IFERROR(IF(U2516-T2516 &lt;= 0, "", U2516-T2516), "")</f>
        <v/>
      </c>
      <c r="W2516" s="162" t="s">
        <v>333</v>
      </c>
      <c r="X2516" s="1" t="s">
        <v>168</v>
      </c>
      <c r="Y2516" s="1">
        <v>20931</v>
      </c>
      <c r="Z2516" s="169">
        <v>278.08999999999997</v>
      </c>
      <c r="AA2516" s="169">
        <f>Tabela13[[#This Row],[VALOR/UN]]*Tabela13[[#This Row],[QUAN]]</f>
        <v>278.08999999999997</v>
      </c>
      <c r="AB2516" s="251" t="str">
        <f>IFERROR(Tabela13[[#This Row],[TOTAL]]/Tabela13[[#This Row],[Km Rodado]],"")</f>
        <v/>
      </c>
    </row>
    <row r="2517" spans="1:28" hidden="1">
      <c r="A2517" s="30" t="s">
        <v>2554</v>
      </c>
      <c r="B2517" s="30" t="s">
        <v>1197</v>
      </c>
      <c r="C2517" s="186" t="s">
        <v>1227</v>
      </c>
      <c r="D2517" s="53">
        <v>45803</v>
      </c>
      <c r="F2517" s="7" t="s">
        <v>573</v>
      </c>
      <c r="G2517" s="1" t="s">
        <v>58</v>
      </c>
      <c r="H2517" s="1" t="s">
        <v>12</v>
      </c>
      <c r="I2517" s="351" t="s">
        <v>74</v>
      </c>
      <c r="J2517" s="162">
        <v>1</v>
      </c>
      <c r="K2517" s="1">
        <v>15</v>
      </c>
      <c r="L2517" s="1" t="s">
        <v>22</v>
      </c>
      <c r="M2517" s="1" t="s">
        <v>75</v>
      </c>
      <c r="N2517" s="1" t="s">
        <v>170</v>
      </c>
      <c r="O2517" s="1" t="s">
        <v>170</v>
      </c>
      <c r="P2517" s="1" t="s">
        <v>69</v>
      </c>
      <c r="Q2517" s="1" t="s">
        <v>77</v>
      </c>
      <c r="R2517" s="24" t="s">
        <v>1077</v>
      </c>
      <c r="V2517" s="165" t="str">
        <f>IFERROR(IF(U2517-T2517 &lt;= 0, "", U2517-T2517), "")</f>
        <v/>
      </c>
      <c r="W2517" s="162" t="s">
        <v>333</v>
      </c>
      <c r="X2517" s="1" t="s">
        <v>168</v>
      </c>
      <c r="Y2517" s="1">
        <v>20931</v>
      </c>
      <c r="Z2517" s="169">
        <v>278.08999999999997</v>
      </c>
      <c r="AA2517" s="169">
        <f>Tabela13[[#This Row],[VALOR/UN]]*Tabela13[[#This Row],[QUAN]]</f>
        <v>278.08999999999997</v>
      </c>
      <c r="AB2517" s="251" t="str">
        <f>IFERROR(Tabela13[[#This Row],[TOTAL]]/Tabela13[[#This Row],[Km Rodado]],"")</f>
        <v/>
      </c>
    </row>
    <row r="2518" spans="1:28" hidden="1">
      <c r="A2518" s="30">
        <v>3086</v>
      </c>
      <c r="B2518" s="30" t="s">
        <v>1197</v>
      </c>
      <c r="C2518" s="186" t="s">
        <v>1227</v>
      </c>
      <c r="D2518" s="53">
        <v>45803</v>
      </c>
      <c r="F2518" s="7" t="s">
        <v>573</v>
      </c>
      <c r="G2518" s="1" t="s">
        <v>58</v>
      </c>
      <c r="H2518" s="1" t="s">
        <v>12</v>
      </c>
      <c r="I2518" s="351" t="s">
        <v>74</v>
      </c>
      <c r="J2518" s="162">
        <v>1</v>
      </c>
      <c r="K2518" s="1">
        <v>15</v>
      </c>
      <c r="L2518" s="1" t="s">
        <v>24</v>
      </c>
      <c r="M2518" s="1" t="s">
        <v>75</v>
      </c>
      <c r="N2518" s="1" t="s">
        <v>170</v>
      </c>
      <c r="O2518" s="1" t="s">
        <v>170</v>
      </c>
      <c r="P2518" s="1" t="s">
        <v>69</v>
      </c>
      <c r="Q2518" s="1" t="s">
        <v>77</v>
      </c>
      <c r="R2518" s="24" t="s">
        <v>1077</v>
      </c>
      <c r="V2518" s="165" t="str">
        <f>IFERROR(IF(U2518-T2518 &lt;= 0, "", U2518-T2518), "")</f>
        <v/>
      </c>
      <c r="W2518" s="162" t="s">
        <v>333</v>
      </c>
      <c r="X2518" s="1" t="s">
        <v>168</v>
      </c>
      <c r="Y2518" s="1">
        <v>20931</v>
      </c>
      <c r="Z2518" s="169">
        <v>278.08999999999997</v>
      </c>
      <c r="AA2518" s="169">
        <f>Tabela13[[#This Row],[VALOR/UN]]*Tabela13[[#This Row],[QUAN]]</f>
        <v>278.08999999999997</v>
      </c>
      <c r="AB2518" s="251" t="str">
        <f>IFERROR(Tabela13[[#This Row],[TOTAL]]/Tabela13[[#This Row],[Km Rodado]],"")</f>
        <v/>
      </c>
    </row>
    <row r="2519" spans="1:28" hidden="1">
      <c r="A2519" s="30">
        <v>3084</v>
      </c>
      <c r="B2519" s="30" t="s">
        <v>1197</v>
      </c>
      <c r="C2519" s="186" t="s">
        <v>1227</v>
      </c>
      <c r="D2519" s="53">
        <v>45803</v>
      </c>
      <c r="F2519" s="7" t="s">
        <v>573</v>
      </c>
      <c r="G2519" s="1" t="s">
        <v>58</v>
      </c>
      <c r="H2519" s="1" t="s">
        <v>12</v>
      </c>
      <c r="I2519" s="351" t="s">
        <v>74</v>
      </c>
      <c r="J2519" s="162">
        <v>1</v>
      </c>
      <c r="K2519" s="1">
        <v>15</v>
      </c>
      <c r="L2519" s="1" t="s">
        <v>24</v>
      </c>
      <c r="M2519" s="1" t="s">
        <v>75</v>
      </c>
      <c r="N2519" s="1" t="s">
        <v>170</v>
      </c>
      <c r="O2519" s="1" t="s">
        <v>170</v>
      </c>
      <c r="P2519" s="1" t="s">
        <v>69</v>
      </c>
      <c r="Q2519" s="1" t="s">
        <v>77</v>
      </c>
      <c r="R2519" s="24" t="s">
        <v>1077</v>
      </c>
      <c r="V2519" s="165" t="str">
        <f>IFERROR(IF(U2519-T2519 &lt;= 0, "", U2519-T2519), "")</f>
        <v/>
      </c>
      <c r="W2519" s="162" t="s">
        <v>333</v>
      </c>
      <c r="X2519" s="1" t="s">
        <v>168</v>
      </c>
      <c r="Y2519" s="1">
        <v>20931</v>
      </c>
      <c r="Z2519" s="169">
        <v>278.08999999999997</v>
      </c>
      <c r="AA2519" s="169">
        <f>Tabela13[[#This Row],[VALOR/UN]]*Tabela13[[#This Row],[QUAN]]</f>
        <v>278.08999999999997</v>
      </c>
      <c r="AB2519" s="251" t="str">
        <f>IFERROR(Tabela13[[#This Row],[TOTAL]]/Tabela13[[#This Row],[Km Rodado]],"")</f>
        <v/>
      </c>
    </row>
    <row r="2520" spans="1:28" hidden="1">
      <c r="A2520" s="30">
        <v>3093</v>
      </c>
      <c r="B2520" s="30" t="s">
        <v>1197</v>
      </c>
      <c r="C2520" s="186" t="s">
        <v>1227</v>
      </c>
      <c r="D2520" s="53">
        <v>45803</v>
      </c>
      <c r="F2520" s="7" t="s">
        <v>573</v>
      </c>
      <c r="G2520" s="1" t="s">
        <v>58</v>
      </c>
      <c r="H2520" s="1" t="s">
        <v>12</v>
      </c>
      <c r="I2520" s="351" t="s">
        <v>99</v>
      </c>
      <c r="J2520" s="162">
        <v>1</v>
      </c>
      <c r="K2520" s="1">
        <v>15</v>
      </c>
      <c r="L2520" s="1" t="s">
        <v>22</v>
      </c>
      <c r="M2520" s="1" t="s">
        <v>75</v>
      </c>
      <c r="N2520" s="1" t="s">
        <v>170</v>
      </c>
      <c r="O2520" s="1" t="s">
        <v>170</v>
      </c>
      <c r="P2520" s="1" t="s">
        <v>69</v>
      </c>
      <c r="Q2520" s="1" t="s">
        <v>77</v>
      </c>
      <c r="R2520" s="24" t="s">
        <v>2024</v>
      </c>
      <c r="S2520" s="45">
        <v>91010</v>
      </c>
      <c r="V2520" s="165" t="str">
        <f>IFERROR(IF(U2520-T2520 &lt;= 0, "", U2520-T2520), "")</f>
        <v/>
      </c>
      <c r="W2520" s="162" t="s">
        <v>333</v>
      </c>
      <c r="X2520" s="1" t="s">
        <v>168</v>
      </c>
      <c r="Y2520" s="1">
        <v>20931</v>
      </c>
      <c r="Z2520" s="169">
        <v>278.08999999999997</v>
      </c>
      <c r="AA2520" s="169">
        <f>Tabela13[[#This Row],[VALOR/UN]]*Tabela13[[#This Row],[QUAN]]</f>
        <v>278.08999999999997</v>
      </c>
      <c r="AB2520" s="251" t="str">
        <f>IFERROR(Tabela13[[#This Row],[TOTAL]]/Tabela13[[#This Row],[Km Rodado]],"")</f>
        <v/>
      </c>
    </row>
    <row r="2521" spans="1:28" hidden="1">
      <c r="A2521" s="30">
        <v>3090</v>
      </c>
      <c r="B2521" s="30" t="s">
        <v>2210</v>
      </c>
      <c r="C2521" s="186" t="s">
        <v>1227</v>
      </c>
      <c r="D2521" s="53">
        <v>45803</v>
      </c>
      <c r="F2521" s="7" t="s">
        <v>573</v>
      </c>
      <c r="G2521" s="1" t="s">
        <v>58</v>
      </c>
      <c r="H2521" s="1" t="s">
        <v>12</v>
      </c>
      <c r="I2521" s="351" t="s">
        <v>99</v>
      </c>
      <c r="J2521" s="162">
        <v>1</v>
      </c>
      <c r="K2521" s="1">
        <v>15</v>
      </c>
      <c r="L2521" s="1" t="s">
        <v>22</v>
      </c>
      <c r="M2521" s="1" t="s">
        <v>75</v>
      </c>
      <c r="N2521" s="1" t="s">
        <v>170</v>
      </c>
      <c r="O2521" s="1" t="s">
        <v>170</v>
      </c>
      <c r="P2521" s="1" t="s">
        <v>69</v>
      </c>
      <c r="Q2521" s="1" t="s">
        <v>77</v>
      </c>
      <c r="R2521" s="24" t="s">
        <v>2024</v>
      </c>
      <c r="S2521" s="45">
        <v>91010</v>
      </c>
      <c r="V2521" s="165" t="str">
        <f>IFERROR(IF(U2521-T2521 &lt;= 0, "", U2521-T2521), "")</f>
        <v/>
      </c>
      <c r="W2521" s="162" t="s">
        <v>333</v>
      </c>
      <c r="X2521" s="1" t="s">
        <v>168</v>
      </c>
      <c r="Y2521" s="1">
        <v>20931</v>
      </c>
      <c r="Z2521" s="169">
        <v>278.08999999999997</v>
      </c>
      <c r="AA2521" s="169">
        <f>Tabela13[[#This Row],[VALOR/UN]]*Tabela13[[#This Row],[QUAN]]</f>
        <v>278.08999999999997</v>
      </c>
      <c r="AB2521" s="251" t="str">
        <f>IFERROR(Tabela13[[#This Row],[TOTAL]]/Tabela13[[#This Row],[Km Rodado]],"")</f>
        <v/>
      </c>
    </row>
    <row r="2522" spans="1:28" hidden="1">
      <c r="A2522" s="30"/>
      <c r="B2522" s="30"/>
      <c r="C2522" s="186" t="s">
        <v>1227</v>
      </c>
      <c r="D2522" s="53">
        <v>45805</v>
      </c>
      <c r="F2522" s="7" t="s">
        <v>573</v>
      </c>
      <c r="G2522" s="1" t="s">
        <v>58</v>
      </c>
      <c r="H2522" s="1" t="s">
        <v>1268</v>
      </c>
      <c r="I2522" s="351" t="s">
        <v>80</v>
      </c>
      <c r="J2522" s="162">
        <v>1</v>
      </c>
      <c r="K2522" s="1">
        <v>15</v>
      </c>
      <c r="L2522" s="1" t="s">
        <v>22</v>
      </c>
      <c r="M2522" s="1" t="s">
        <v>75</v>
      </c>
      <c r="N2522" s="1" t="s">
        <v>170</v>
      </c>
      <c r="O2522" s="1" t="s">
        <v>170</v>
      </c>
      <c r="P2522" s="1" t="s">
        <v>69</v>
      </c>
      <c r="Q2522" s="1" t="s">
        <v>77</v>
      </c>
      <c r="R2522" s="24" t="s">
        <v>551</v>
      </c>
      <c r="S2522" s="45">
        <v>119075</v>
      </c>
      <c r="V2522" s="165" t="str">
        <f>IFERROR(IF(U2522-T2522 &lt;= 0, "", U2522-T2522), "")</f>
        <v/>
      </c>
      <c r="W2522" s="162" t="s">
        <v>333</v>
      </c>
      <c r="X2522" s="1" t="s">
        <v>168</v>
      </c>
      <c r="Y2522" s="1">
        <v>20931</v>
      </c>
      <c r="Z2522" s="169">
        <v>278.08999999999997</v>
      </c>
      <c r="AA2522" s="169">
        <f>Tabela13[[#This Row],[VALOR/UN]]*Tabela13[[#This Row],[QUAN]]</f>
        <v>278.08999999999997</v>
      </c>
      <c r="AB2522" s="251" t="str">
        <f>IFERROR(Tabela13[[#This Row],[TOTAL]]/Tabela13[[#This Row],[Km Rodado]],"")</f>
        <v/>
      </c>
    </row>
    <row r="2523" spans="1:28" hidden="1">
      <c r="A2523" s="30"/>
      <c r="B2523" s="30"/>
      <c r="C2523" s="186" t="s">
        <v>1227</v>
      </c>
      <c r="D2523" s="53">
        <v>45805</v>
      </c>
      <c r="F2523" s="7" t="s">
        <v>573</v>
      </c>
      <c r="G2523" s="1" t="s">
        <v>58</v>
      </c>
      <c r="H2523" s="1" t="s">
        <v>1268</v>
      </c>
      <c r="I2523" s="351" t="s">
        <v>80</v>
      </c>
      <c r="J2523" s="162">
        <v>1</v>
      </c>
      <c r="K2523" s="1">
        <v>15</v>
      </c>
      <c r="L2523" s="1" t="s">
        <v>22</v>
      </c>
      <c r="M2523" s="1" t="s">
        <v>75</v>
      </c>
      <c r="N2523" s="1" t="s">
        <v>170</v>
      </c>
      <c r="O2523" s="1" t="s">
        <v>170</v>
      </c>
      <c r="P2523" s="1" t="s">
        <v>69</v>
      </c>
      <c r="Q2523" s="1" t="s">
        <v>77</v>
      </c>
      <c r="R2523" s="24" t="s">
        <v>551</v>
      </c>
      <c r="S2523" s="45">
        <v>119075</v>
      </c>
      <c r="V2523" s="165" t="str">
        <f>IFERROR(IF(U2523-T2523 &lt;= 0, "", U2523-T2523), "")</f>
        <v/>
      </c>
      <c r="W2523" s="162" t="s">
        <v>333</v>
      </c>
      <c r="X2523" s="1" t="s">
        <v>168</v>
      </c>
      <c r="Y2523" s="1">
        <v>20931</v>
      </c>
      <c r="Z2523" s="169">
        <v>278.08999999999997</v>
      </c>
      <c r="AA2523" s="169">
        <f>Tabela13[[#This Row],[VALOR/UN]]*Tabela13[[#This Row],[QUAN]]</f>
        <v>278.08999999999997</v>
      </c>
      <c r="AB2523" s="251" t="str">
        <f>IFERROR(Tabela13[[#This Row],[TOTAL]]/Tabela13[[#This Row],[Km Rodado]],"")</f>
        <v/>
      </c>
    </row>
    <row r="2524" spans="1:28" hidden="1">
      <c r="A2524" s="30" t="s">
        <v>2555</v>
      </c>
      <c r="B2524" s="30" t="s">
        <v>2463</v>
      </c>
      <c r="C2524" s="186" t="s">
        <v>1227</v>
      </c>
      <c r="D2524" s="53">
        <v>45805</v>
      </c>
      <c r="F2524" s="7" t="s">
        <v>573</v>
      </c>
      <c r="G2524" s="1" t="s">
        <v>58</v>
      </c>
      <c r="H2524" s="1" t="s">
        <v>1268</v>
      </c>
      <c r="I2524" s="351" t="s">
        <v>80</v>
      </c>
      <c r="J2524" s="162">
        <v>1</v>
      </c>
      <c r="K2524" s="1" t="s">
        <v>7</v>
      </c>
      <c r="L2524" s="1" t="s">
        <v>22</v>
      </c>
      <c r="M2524" s="53" t="s">
        <v>210</v>
      </c>
      <c r="N2524" s="1" t="s">
        <v>2550</v>
      </c>
      <c r="O2524" s="1" t="s">
        <v>2550</v>
      </c>
      <c r="P2524" s="1" t="s">
        <v>69</v>
      </c>
      <c r="Q2524" s="1" t="s">
        <v>601</v>
      </c>
      <c r="R2524" s="255" t="s">
        <v>1810</v>
      </c>
      <c r="S2524" s="45">
        <v>200214</v>
      </c>
      <c r="V2524" s="165" t="str">
        <f>IFERROR(IF(U2524-T2524 &lt;= 0, "", U2524-T2524), "")</f>
        <v/>
      </c>
      <c r="W2524" s="162" t="s">
        <v>333</v>
      </c>
      <c r="X2524" s="1" t="s">
        <v>168</v>
      </c>
      <c r="Y2524" s="1" t="s">
        <v>2551</v>
      </c>
      <c r="Z2524" s="169">
        <v>741.96</v>
      </c>
      <c r="AA2524" s="169">
        <f>Tabela13[[#This Row],[VALOR/UN]]*Tabela13[[#This Row],[QUAN]]</f>
        <v>741.96</v>
      </c>
      <c r="AB2524" s="251" t="str">
        <f>IFERROR(Tabela13[[#This Row],[TOTAL]]/Tabela13[[#This Row],[Km Rodado]],"")</f>
        <v/>
      </c>
    </row>
    <row r="2525" spans="1:28" hidden="1">
      <c r="A2525" s="30">
        <v>3095</v>
      </c>
      <c r="B2525" s="30" t="s">
        <v>2463</v>
      </c>
      <c r="C2525" s="186" t="s">
        <v>1227</v>
      </c>
      <c r="D2525" s="53">
        <v>45805</v>
      </c>
      <c r="F2525" s="7" t="s">
        <v>573</v>
      </c>
      <c r="G2525" s="1" t="s">
        <v>58</v>
      </c>
      <c r="H2525" s="1" t="s">
        <v>1268</v>
      </c>
      <c r="I2525" s="351" t="s">
        <v>80</v>
      </c>
      <c r="J2525" s="162">
        <v>1</v>
      </c>
      <c r="K2525" s="1" t="s">
        <v>7</v>
      </c>
      <c r="L2525" s="1" t="s">
        <v>22</v>
      </c>
      <c r="M2525" s="53" t="s">
        <v>210</v>
      </c>
      <c r="N2525" s="1" t="s">
        <v>2550</v>
      </c>
      <c r="O2525" s="1" t="s">
        <v>2550</v>
      </c>
      <c r="P2525" s="1" t="s">
        <v>69</v>
      </c>
      <c r="Q2525" s="1" t="s">
        <v>601</v>
      </c>
      <c r="R2525" s="255" t="s">
        <v>1810</v>
      </c>
      <c r="S2525" s="45">
        <v>200214</v>
      </c>
      <c r="V2525" s="165" t="str">
        <f>IFERROR(IF(U2525-T2525 &lt;= 0, "", U2525-T2525), "")</f>
        <v/>
      </c>
      <c r="W2525" s="162" t="s">
        <v>333</v>
      </c>
      <c r="X2525" s="1" t="s">
        <v>168</v>
      </c>
      <c r="Y2525" s="1" t="s">
        <v>2551</v>
      </c>
      <c r="Z2525" s="169">
        <v>741.96</v>
      </c>
      <c r="AA2525" s="169">
        <f>Tabela13[[#This Row],[VALOR/UN]]*Tabela13[[#This Row],[QUAN]]</f>
        <v>741.96</v>
      </c>
      <c r="AB2525" s="251" t="str">
        <f>IFERROR(Tabela13[[#This Row],[TOTAL]]/Tabela13[[#This Row],[Km Rodado]],"")</f>
        <v/>
      </c>
    </row>
    <row r="2526" spans="1:28" hidden="1">
      <c r="A2526" s="30">
        <v>3085</v>
      </c>
      <c r="B2526" s="30" t="s">
        <v>1956</v>
      </c>
      <c r="C2526" s="186" t="s">
        <v>1227</v>
      </c>
      <c r="D2526" s="53">
        <v>45807</v>
      </c>
      <c r="F2526" s="7" t="s">
        <v>573</v>
      </c>
      <c r="G2526" s="1" t="s">
        <v>58</v>
      </c>
      <c r="H2526" s="1" t="s">
        <v>1268</v>
      </c>
      <c r="I2526" s="351" t="s">
        <v>80</v>
      </c>
      <c r="J2526" s="162">
        <v>1</v>
      </c>
      <c r="K2526" s="1">
        <v>15</v>
      </c>
      <c r="L2526" s="1" t="s">
        <v>22</v>
      </c>
      <c r="M2526" s="1" t="s">
        <v>75</v>
      </c>
      <c r="N2526" s="1" t="s">
        <v>170</v>
      </c>
      <c r="O2526" s="1" t="s">
        <v>170</v>
      </c>
      <c r="P2526" s="1" t="s">
        <v>69</v>
      </c>
      <c r="Q2526" s="1" t="s">
        <v>77</v>
      </c>
      <c r="R2526" s="24" t="s">
        <v>551</v>
      </c>
      <c r="S2526" s="45">
        <v>119075</v>
      </c>
      <c r="V2526" s="165" t="str">
        <f>IFERROR(IF(U2526-T2526 &lt;= 0, "", U2526-T2526), "")</f>
        <v/>
      </c>
      <c r="W2526" s="162" t="s">
        <v>333</v>
      </c>
      <c r="X2526" s="1" t="s">
        <v>168</v>
      </c>
      <c r="Y2526" s="1">
        <v>20931</v>
      </c>
      <c r="Z2526" s="169">
        <v>278.08999999999997</v>
      </c>
      <c r="AA2526" s="169">
        <f>Tabela13[[#This Row],[VALOR/UN]]*Tabela13[[#This Row],[QUAN]]</f>
        <v>278.08999999999997</v>
      </c>
      <c r="AB2526" s="251" t="str">
        <f>IFERROR(Tabela13[[#This Row],[TOTAL]]/Tabela13[[#This Row],[Km Rodado]],"")</f>
        <v/>
      </c>
    </row>
    <row r="2527" spans="1:28" hidden="1">
      <c r="A2527" s="30">
        <v>3092</v>
      </c>
      <c r="B2527" s="30" t="s">
        <v>1956</v>
      </c>
      <c r="C2527" s="186" t="s">
        <v>1227</v>
      </c>
      <c r="D2527" s="53">
        <v>45807</v>
      </c>
      <c r="F2527" s="7" t="s">
        <v>573</v>
      </c>
      <c r="G2527" s="1" t="s">
        <v>58</v>
      </c>
      <c r="H2527" s="1" t="s">
        <v>1268</v>
      </c>
      <c r="I2527" s="351" t="s">
        <v>80</v>
      </c>
      <c r="J2527" s="162">
        <v>1</v>
      </c>
      <c r="K2527" s="1">
        <v>15</v>
      </c>
      <c r="L2527" s="1" t="s">
        <v>22</v>
      </c>
      <c r="M2527" s="1" t="s">
        <v>75</v>
      </c>
      <c r="N2527" s="1" t="s">
        <v>170</v>
      </c>
      <c r="O2527" s="1" t="s">
        <v>170</v>
      </c>
      <c r="P2527" s="1" t="s">
        <v>69</v>
      </c>
      <c r="Q2527" s="1" t="s">
        <v>77</v>
      </c>
      <c r="R2527" s="24" t="s">
        <v>551</v>
      </c>
      <c r="S2527" s="45">
        <v>119075</v>
      </c>
      <c r="V2527" s="165" t="str">
        <f>IFERROR(IF(U2527-T2527 &lt;= 0, "", U2527-T2527), "")</f>
        <v/>
      </c>
      <c r="W2527" s="162" t="s">
        <v>333</v>
      </c>
      <c r="X2527" s="1" t="s">
        <v>168</v>
      </c>
      <c r="Y2527" s="1">
        <v>20931</v>
      </c>
      <c r="Z2527" s="169">
        <v>278.08999999999997</v>
      </c>
      <c r="AA2527" s="169">
        <f>Tabela13[[#This Row],[VALOR/UN]]*Tabela13[[#This Row],[QUAN]]</f>
        <v>278.08999999999997</v>
      </c>
      <c r="AB2527" s="251" t="str">
        <f>IFERROR(Tabela13[[#This Row],[TOTAL]]/Tabela13[[#This Row],[Km Rodado]],"")</f>
        <v/>
      </c>
    </row>
    <row r="2528" spans="1:28" hidden="1">
      <c r="A2528" s="30">
        <v>3068</v>
      </c>
      <c r="B2528" s="30" t="s">
        <v>2242</v>
      </c>
      <c r="C2528" s="186" t="s">
        <v>1227</v>
      </c>
      <c r="D2528" s="53">
        <v>45810</v>
      </c>
      <c r="F2528" s="7" t="s">
        <v>57</v>
      </c>
      <c r="G2528" s="1" t="s">
        <v>58</v>
      </c>
      <c r="H2528" s="1" t="s">
        <v>1268</v>
      </c>
      <c r="I2528" s="351" t="s">
        <v>96</v>
      </c>
      <c r="J2528" s="162">
        <v>1</v>
      </c>
      <c r="K2528" s="1">
        <v>16</v>
      </c>
      <c r="L2528" s="1" t="s">
        <v>24</v>
      </c>
      <c r="M2528" s="1" t="s">
        <v>60</v>
      </c>
      <c r="N2528" s="1" t="s">
        <v>170</v>
      </c>
      <c r="O2528" s="1" t="s">
        <v>170</v>
      </c>
      <c r="P2528" s="1" t="s">
        <v>69</v>
      </c>
      <c r="Q2528" s="1" t="s">
        <v>1008</v>
      </c>
      <c r="R2528" s="24" t="s">
        <v>1151</v>
      </c>
      <c r="S2528" s="45">
        <v>114057</v>
      </c>
      <c r="V2528" s="165" t="str">
        <f>IFERROR(IF(U2528-T2528 &lt;= 0, "", U2528-T2528), "")</f>
        <v/>
      </c>
      <c r="W2528" s="162" t="s">
        <v>333</v>
      </c>
      <c r="X2528" s="1" t="s">
        <v>168</v>
      </c>
      <c r="Y2528" s="1" t="s">
        <v>2539</v>
      </c>
      <c r="Z2528" s="169">
        <v>452.59</v>
      </c>
      <c r="AA2528" s="169">
        <f>Tabela13[[#This Row],[VALOR/UN]]*Tabela13[[#This Row],[QUAN]]</f>
        <v>452.59</v>
      </c>
      <c r="AB2528" s="251" t="str">
        <f>IFERROR(Tabela13[[#This Row],[TOTAL]]/Tabela13[[#This Row],[Km Rodado]],"")</f>
        <v/>
      </c>
    </row>
    <row r="2529" spans="1:28" hidden="1">
      <c r="A2529" s="30">
        <v>3066</v>
      </c>
      <c r="B2529" s="30" t="s">
        <v>2242</v>
      </c>
      <c r="C2529" s="186" t="s">
        <v>1227</v>
      </c>
      <c r="D2529" s="53">
        <v>45810</v>
      </c>
      <c r="F2529" s="7" t="s">
        <v>57</v>
      </c>
      <c r="G2529" s="1" t="s">
        <v>58</v>
      </c>
      <c r="H2529" s="1" t="s">
        <v>5</v>
      </c>
      <c r="I2529" s="351" t="s">
        <v>96</v>
      </c>
      <c r="J2529" s="162">
        <v>1</v>
      </c>
      <c r="K2529" s="1">
        <v>16</v>
      </c>
      <c r="L2529" s="1" t="s">
        <v>24</v>
      </c>
      <c r="M2529" s="1" t="s">
        <v>60</v>
      </c>
      <c r="N2529" s="1" t="s">
        <v>170</v>
      </c>
      <c r="O2529" s="1" t="s">
        <v>170</v>
      </c>
      <c r="P2529" s="1" t="s">
        <v>69</v>
      </c>
      <c r="Q2529" s="1" t="s">
        <v>1008</v>
      </c>
      <c r="R2529" s="24" t="s">
        <v>1151</v>
      </c>
      <c r="S2529" s="45">
        <v>114057</v>
      </c>
      <c r="V2529" s="165" t="str">
        <f>IFERROR(IF(U2529-T2529 &lt;= 0, "", U2529-T2529), "")</f>
        <v/>
      </c>
      <c r="W2529" s="162" t="s">
        <v>333</v>
      </c>
      <c r="X2529" s="1" t="s">
        <v>168</v>
      </c>
      <c r="Y2529" s="1" t="s">
        <v>2539</v>
      </c>
      <c r="Z2529" s="169">
        <v>452.59</v>
      </c>
      <c r="AA2529" s="169">
        <f>Tabela13[[#This Row],[VALOR/UN]]*Tabela13[[#This Row],[QUAN]]</f>
        <v>452.59</v>
      </c>
      <c r="AB2529" s="251" t="str">
        <f>IFERROR(Tabela13[[#This Row],[TOTAL]]/Tabela13[[#This Row],[Km Rodado]],"")</f>
        <v/>
      </c>
    </row>
    <row r="2530" spans="1:28" hidden="1">
      <c r="A2530" s="30">
        <v>2548</v>
      </c>
      <c r="B2530" s="30" t="s">
        <v>2002</v>
      </c>
      <c r="C2530" s="186" t="s">
        <v>1227</v>
      </c>
      <c r="D2530" s="53">
        <v>45812</v>
      </c>
      <c r="F2530" s="7" t="s">
        <v>118</v>
      </c>
      <c r="G2530" s="1" t="s">
        <v>58</v>
      </c>
      <c r="H2530" s="1" t="s">
        <v>1268</v>
      </c>
      <c r="I2530" s="351" t="s">
        <v>80</v>
      </c>
      <c r="J2530" s="162">
        <v>1</v>
      </c>
      <c r="K2530" s="1" t="s">
        <v>7</v>
      </c>
      <c r="L2530" s="1" t="s">
        <v>22</v>
      </c>
      <c r="M2530" s="1" t="s">
        <v>133</v>
      </c>
      <c r="N2530" s="1" t="s">
        <v>170</v>
      </c>
      <c r="O2530" s="1" t="s">
        <v>170</v>
      </c>
      <c r="P2530" s="1" t="s">
        <v>69</v>
      </c>
      <c r="Q2530" s="1" t="s">
        <v>601</v>
      </c>
      <c r="R2530" s="24" t="s">
        <v>665</v>
      </c>
      <c r="S2530" s="45">
        <v>250307</v>
      </c>
      <c r="T2530" s="45">
        <v>250307</v>
      </c>
      <c r="V2530" s="165" t="str">
        <f>IFERROR(IF(U2530-T2530 &lt;= 0, "", U2530-T2530), "")</f>
        <v/>
      </c>
      <c r="W2530" s="162" t="s">
        <v>333</v>
      </c>
      <c r="X2530" s="1" t="s">
        <v>168</v>
      </c>
      <c r="Y2530" s="1" t="s">
        <v>2333</v>
      </c>
      <c r="Z2530" s="169">
        <v>515.75</v>
      </c>
      <c r="AA2530" s="169">
        <f>Tabela13[[#This Row],[VALOR/UN]]*Tabela13[[#This Row],[QUAN]]</f>
        <v>515.75</v>
      </c>
      <c r="AB2530" s="251" t="str">
        <f>IFERROR(Tabela13[[#This Row],[TOTAL]]/Tabela13[[#This Row],[Km Rodado]],"")</f>
        <v/>
      </c>
    </row>
    <row r="2531" spans="1:28" hidden="1">
      <c r="A2531" s="30">
        <v>2549</v>
      </c>
      <c r="B2531" s="30" t="s">
        <v>2002</v>
      </c>
      <c r="C2531" s="186" t="s">
        <v>1227</v>
      </c>
      <c r="D2531" s="53">
        <v>45812</v>
      </c>
      <c r="F2531" s="7" t="s">
        <v>118</v>
      </c>
      <c r="G2531" s="1" t="s">
        <v>58</v>
      </c>
      <c r="H2531" s="1" t="s">
        <v>1268</v>
      </c>
      <c r="I2531" s="351" t="s">
        <v>80</v>
      </c>
      <c r="J2531" s="162">
        <v>1</v>
      </c>
      <c r="K2531" s="1" t="s">
        <v>7</v>
      </c>
      <c r="L2531" s="1" t="s">
        <v>22</v>
      </c>
      <c r="M2531" s="1" t="s">
        <v>133</v>
      </c>
      <c r="N2531" s="1" t="s">
        <v>170</v>
      </c>
      <c r="O2531" s="1" t="s">
        <v>170</v>
      </c>
      <c r="P2531" s="1" t="s">
        <v>69</v>
      </c>
      <c r="Q2531" s="1" t="s">
        <v>601</v>
      </c>
      <c r="R2531" s="24" t="s">
        <v>665</v>
      </c>
      <c r="S2531" s="45">
        <v>250307</v>
      </c>
      <c r="T2531" s="45">
        <v>250307</v>
      </c>
      <c r="V2531" s="165" t="str">
        <f>IFERROR(IF(U2531-T2531 &lt;= 0, "", U2531-T2531), "")</f>
        <v/>
      </c>
      <c r="W2531" s="162" t="s">
        <v>333</v>
      </c>
      <c r="X2531" s="1" t="s">
        <v>168</v>
      </c>
      <c r="Y2531" s="1" t="s">
        <v>2333</v>
      </c>
      <c r="Z2531" s="169">
        <v>515.75</v>
      </c>
      <c r="AA2531" s="169">
        <f>Tabela13[[#This Row],[VALOR/UN]]*Tabela13[[#This Row],[QUAN]]</f>
        <v>515.75</v>
      </c>
      <c r="AB2531" s="251" t="str">
        <f>IFERROR(Tabela13[[#This Row],[TOTAL]]/Tabela13[[#This Row],[Km Rodado]],"")</f>
        <v/>
      </c>
    </row>
    <row r="2532" spans="1:28" hidden="1">
      <c r="A2532" s="30" t="s">
        <v>2556</v>
      </c>
      <c r="B2532" s="30" t="s">
        <v>2213</v>
      </c>
      <c r="C2532" s="186" t="s">
        <v>1227</v>
      </c>
      <c r="D2532" s="53">
        <v>45812</v>
      </c>
      <c r="F2532" s="7" t="s">
        <v>118</v>
      </c>
      <c r="G2532" s="1" t="s">
        <v>58</v>
      </c>
      <c r="H2532" s="1" t="s">
        <v>12</v>
      </c>
      <c r="I2532" s="351" t="s">
        <v>99</v>
      </c>
      <c r="J2532" s="162">
        <v>1</v>
      </c>
      <c r="K2532" s="1">
        <v>16</v>
      </c>
      <c r="L2532" s="1" t="s">
        <v>22</v>
      </c>
      <c r="M2532" s="1" t="s">
        <v>60</v>
      </c>
      <c r="N2532" s="1" t="s">
        <v>1235</v>
      </c>
      <c r="O2532" s="1" t="s">
        <v>1236</v>
      </c>
      <c r="P2532" s="1" t="s">
        <v>69</v>
      </c>
      <c r="Q2532" s="1" t="s">
        <v>1008</v>
      </c>
      <c r="R2532" s="24" t="s">
        <v>119</v>
      </c>
      <c r="S2532" s="45">
        <v>119088</v>
      </c>
      <c r="V2532" s="165" t="str">
        <f>IFERROR(IF(U2532-T2532 &lt;= 0, "", U2532-T2532), "")</f>
        <v/>
      </c>
      <c r="W2532" s="162" t="s">
        <v>333</v>
      </c>
      <c r="X2532" s="1" t="s">
        <v>155</v>
      </c>
      <c r="Y2532" s="1">
        <v>2893</v>
      </c>
      <c r="Z2532" s="169">
        <v>507.87</v>
      </c>
      <c r="AA2532" s="169">
        <f>Tabela13[[#This Row],[VALOR/UN]]*Tabela13[[#This Row],[QUAN]]</f>
        <v>507.87</v>
      </c>
      <c r="AB2532" s="251" t="str">
        <f>IFERROR(Tabela13[[#This Row],[TOTAL]]/Tabela13[[#This Row],[Km Rodado]],"")</f>
        <v/>
      </c>
    </row>
    <row r="2533" spans="1:28" hidden="1">
      <c r="A2533" s="30" t="s">
        <v>2557</v>
      </c>
      <c r="B2533" s="30" t="s">
        <v>1313</v>
      </c>
      <c r="C2533" s="186" t="s">
        <v>1227</v>
      </c>
      <c r="D2533" s="53">
        <v>45812</v>
      </c>
      <c r="F2533" s="7" t="s">
        <v>118</v>
      </c>
      <c r="G2533" s="1" t="s">
        <v>58</v>
      </c>
      <c r="H2533" s="1" t="s">
        <v>12</v>
      </c>
      <c r="I2533" s="351" t="s">
        <v>99</v>
      </c>
      <c r="J2533" s="162">
        <v>1</v>
      </c>
      <c r="K2533" s="1">
        <v>16</v>
      </c>
      <c r="L2533" s="1" t="s">
        <v>22</v>
      </c>
      <c r="M2533" s="1" t="s">
        <v>60</v>
      </c>
      <c r="N2533" s="1" t="s">
        <v>1235</v>
      </c>
      <c r="O2533" s="1" t="s">
        <v>1236</v>
      </c>
      <c r="P2533" s="1" t="s">
        <v>69</v>
      </c>
      <c r="Q2533" s="1" t="s">
        <v>1008</v>
      </c>
      <c r="R2533" s="24" t="s">
        <v>119</v>
      </c>
      <c r="S2533" s="45">
        <v>201102</v>
      </c>
      <c r="V2533" s="165" t="str">
        <f>IFERROR(IF(U2533-T2533 &lt;= 0, "", U2533-T2533), "")</f>
        <v/>
      </c>
      <c r="W2533" s="162" t="s">
        <v>333</v>
      </c>
      <c r="X2533" s="1" t="s">
        <v>155</v>
      </c>
      <c r="Y2533" s="1">
        <v>2893</v>
      </c>
      <c r="Z2533" s="169">
        <v>507.87</v>
      </c>
      <c r="AA2533" s="169">
        <f>Tabela13[[#This Row],[VALOR/UN]]*Tabela13[[#This Row],[QUAN]]</f>
        <v>507.87</v>
      </c>
      <c r="AB2533" s="251" t="str">
        <f>IFERROR(Tabela13[[#This Row],[TOTAL]]/Tabela13[[#This Row],[Km Rodado]],"")</f>
        <v/>
      </c>
    </row>
    <row r="2534" spans="1:28" hidden="1">
      <c r="A2534" s="30">
        <v>3111</v>
      </c>
      <c r="B2534" s="30" t="s">
        <v>2558</v>
      </c>
      <c r="C2534" s="186" t="s">
        <v>1227</v>
      </c>
      <c r="D2534" s="53">
        <v>45812</v>
      </c>
      <c r="F2534" s="7" t="s">
        <v>118</v>
      </c>
      <c r="G2534" s="1" t="s">
        <v>58</v>
      </c>
      <c r="H2534" s="1" t="s">
        <v>12</v>
      </c>
      <c r="I2534" s="351" t="s">
        <v>99</v>
      </c>
      <c r="J2534" s="162">
        <v>1</v>
      </c>
      <c r="K2534" s="1">
        <v>16</v>
      </c>
      <c r="L2534" s="1" t="s">
        <v>24</v>
      </c>
      <c r="M2534" s="1" t="s">
        <v>60</v>
      </c>
      <c r="N2534" s="1" t="s">
        <v>1235</v>
      </c>
      <c r="O2534" s="1" t="s">
        <v>1236</v>
      </c>
      <c r="P2534" s="1" t="s">
        <v>69</v>
      </c>
      <c r="Q2534" s="1" t="s">
        <v>1008</v>
      </c>
      <c r="R2534" s="24" t="s">
        <v>119</v>
      </c>
      <c r="S2534" s="45">
        <v>201102</v>
      </c>
      <c r="V2534" s="165" t="str">
        <f>IFERROR(IF(U2534-T2534 &lt;= 0, "", U2534-T2534), "")</f>
        <v/>
      </c>
      <c r="W2534" s="162" t="s">
        <v>333</v>
      </c>
      <c r="X2534" s="1" t="s">
        <v>155</v>
      </c>
      <c r="Y2534" s="1">
        <v>2893</v>
      </c>
      <c r="Z2534" s="169">
        <v>507.87</v>
      </c>
      <c r="AA2534" s="169">
        <f>Tabela13[[#This Row],[VALOR/UN]]*Tabela13[[#This Row],[QUAN]]</f>
        <v>507.87</v>
      </c>
      <c r="AB2534" s="251" t="str">
        <f>IFERROR(Tabela13[[#This Row],[TOTAL]]/Tabela13[[#This Row],[Km Rodado]],"")</f>
        <v/>
      </c>
    </row>
    <row r="2535" spans="1:28" hidden="1">
      <c r="A2535" s="30">
        <v>3112</v>
      </c>
      <c r="B2535" s="30" t="s">
        <v>2213</v>
      </c>
      <c r="C2535" s="186" t="s">
        <v>1227</v>
      </c>
      <c r="D2535" s="53">
        <v>45812</v>
      </c>
      <c r="F2535" s="7" t="s">
        <v>118</v>
      </c>
      <c r="G2535" s="1" t="s">
        <v>58</v>
      </c>
      <c r="H2535" s="1" t="s">
        <v>12</v>
      </c>
      <c r="I2535" s="351" t="s">
        <v>99</v>
      </c>
      <c r="J2535" s="162">
        <v>1</v>
      </c>
      <c r="K2535" s="1">
        <v>16</v>
      </c>
      <c r="L2535" s="1" t="s">
        <v>24</v>
      </c>
      <c r="M2535" s="1" t="s">
        <v>60</v>
      </c>
      <c r="N2535" s="1" t="s">
        <v>1235</v>
      </c>
      <c r="O2535" s="1" t="s">
        <v>1236</v>
      </c>
      <c r="P2535" s="1" t="s">
        <v>69</v>
      </c>
      <c r="Q2535" s="1" t="s">
        <v>1008</v>
      </c>
      <c r="R2535" s="24" t="s">
        <v>119</v>
      </c>
      <c r="S2535" s="45">
        <v>201102</v>
      </c>
      <c r="V2535" s="165" t="str">
        <f>IFERROR(IF(U2535-T2535 &lt;= 0, "", U2535-T2535), "")</f>
        <v/>
      </c>
      <c r="W2535" s="162" t="s">
        <v>333</v>
      </c>
      <c r="X2535" s="1" t="s">
        <v>155</v>
      </c>
      <c r="Y2535" s="1">
        <v>2893</v>
      </c>
      <c r="Z2535" s="169">
        <v>507.87</v>
      </c>
      <c r="AA2535" s="169">
        <f>Tabela13[[#This Row],[VALOR/UN]]*Tabela13[[#This Row],[QUAN]]</f>
        <v>507.87</v>
      </c>
      <c r="AB2535" s="251" t="str">
        <f>IFERROR(Tabela13[[#This Row],[TOTAL]]/Tabela13[[#This Row],[Km Rodado]],"")</f>
        <v/>
      </c>
    </row>
    <row r="2536" spans="1:28" hidden="1">
      <c r="A2536" s="30">
        <v>3113</v>
      </c>
      <c r="B2536" s="30" t="s">
        <v>2213</v>
      </c>
      <c r="C2536" s="186" t="s">
        <v>1227</v>
      </c>
      <c r="D2536" s="53">
        <v>45812</v>
      </c>
      <c r="F2536" s="7" t="s">
        <v>118</v>
      </c>
      <c r="G2536" s="1" t="s">
        <v>58</v>
      </c>
      <c r="H2536" s="1" t="s">
        <v>12</v>
      </c>
      <c r="I2536" s="351" t="s">
        <v>165</v>
      </c>
      <c r="J2536" s="162">
        <v>1</v>
      </c>
      <c r="K2536" s="1">
        <v>16</v>
      </c>
      <c r="L2536" s="1" t="s">
        <v>22</v>
      </c>
      <c r="M2536" s="1" t="s">
        <v>60</v>
      </c>
      <c r="N2536" s="1" t="s">
        <v>1235</v>
      </c>
      <c r="O2536" s="1" t="s">
        <v>1236</v>
      </c>
      <c r="P2536" s="1" t="s">
        <v>69</v>
      </c>
      <c r="Q2536" s="1" t="s">
        <v>1008</v>
      </c>
      <c r="R2536" s="24" t="s">
        <v>969</v>
      </c>
      <c r="S2536" s="45">
        <v>119088</v>
      </c>
      <c r="V2536" s="165" t="str">
        <f>IFERROR(IF(U2536-T2536 &lt;= 0, "", U2536-T2536), "")</f>
        <v/>
      </c>
      <c r="W2536" s="162" t="s">
        <v>333</v>
      </c>
      <c r="X2536" s="1" t="s">
        <v>155</v>
      </c>
      <c r="Y2536" s="1">
        <v>2893</v>
      </c>
      <c r="Z2536" s="169">
        <v>507.87</v>
      </c>
      <c r="AA2536" s="169">
        <f>Tabela13[[#This Row],[VALOR/UN]]*Tabela13[[#This Row],[QUAN]]</f>
        <v>507.87</v>
      </c>
      <c r="AB2536" s="251" t="str">
        <f>IFERROR(Tabela13[[#This Row],[TOTAL]]/Tabela13[[#This Row],[Km Rodado]],"")</f>
        <v/>
      </c>
    </row>
    <row r="2537" spans="1:28" hidden="1">
      <c r="A2537" s="30" t="s">
        <v>2559</v>
      </c>
      <c r="B2537" s="30" t="s">
        <v>2558</v>
      </c>
      <c r="C2537" s="186" t="s">
        <v>1227</v>
      </c>
      <c r="D2537" s="53">
        <v>45812</v>
      </c>
      <c r="F2537" s="7" t="s">
        <v>118</v>
      </c>
      <c r="G2537" s="1" t="s">
        <v>58</v>
      </c>
      <c r="H2537" s="1" t="s">
        <v>12</v>
      </c>
      <c r="I2537" s="351" t="s">
        <v>165</v>
      </c>
      <c r="J2537" s="162">
        <v>1</v>
      </c>
      <c r="K2537" s="1">
        <v>16</v>
      </c>
      <c r="L2537" s="1" t="s">
        <v>22</v>
      </c>
      <c r="M2537" s="1" t="s">
        <v>60</v>
      </c>
      <c r="N2537" s="1" t="s">
        <v>1235</v>
      </c>
      <c r="O2537" s="1" t="s">
        <v>1236</v>
      </c>
      <c r="P2537" s="1" t="s">
        <v>69</v>
      </c>
      <c r="Q2537" s="1" t="s">
        <v>1008</v>
      </c>
      <c r="R2537" s="24" t="s">
        <v>969</v>
      </c>
      <c r="S2537" s="45">
        <v>119088</v>
      </c>
      <c r="V2537" s="165" t="str">
        <f>IFERROR(IF(U2537-T2537 &lt;= 0, "", U2537-T2537), "")</f>
        <v/>
      </c>
      <c r="W2537" s="162" t="s">
        <v>333</v>
      </c>
      <c r="X2537" s="1" t="s">
        <v>155</v>
      </c>
      <c r="Y2537" s="1">
        <v>2893</v>
      </c>
      <c r="Z2537" s="169">
        <v>507.87</v>
      </c>
      <c r="AA2537" s="169">
        <f>Tabela13[[#This Row],[VALOR/UN]]*Tabela13[[#This Row],[QUAN]]</f>
        <v>507.87</v>
      </c>
      <c r="AB2537" s="251" t="str">
        <f>IFERROR(Tabela13[[#This Row],[TOTAL]]/Tabela13[[#This Row],[Km Rodado]],"")</f>
        <v/>
      </c>
    </row>
    <row r="2538" spans="1:28" hidden="1">
      <c r="A2538" s="30" t="s">
        <v>2560</v>
      </c>
      <c r="B2538" s="30" t="s">
        <v>2018</v>
      </c>
      <c r="C2538" s="186" t="s">
        <v>1227</v>
      </c>
      <c r="D2538" s="53">
        <v>45812</v>
      </c>
      <c r="F2538" s="7" t="s">
        <v>118</v>
      </c>
      <c r="G2538" s="1" t="s">
        <v>58</v>
      </c>
      <c r="H2538" s="1" t="s">
        <v>12</v>
      </c>
      <c r="I2538" s="351" t="s">
        <v>165</v>
      </c>
      <c r="J2538" s="162">
        <v>1</v>
      </c>
      <c r="K2538" s="1">
        <v>16</v>
      </c>
      <c r="L2538" s="1" t="s">
        <v>24</v>
      </c>
      <c r="M2538" s="1" t="s">
        <v>60</v>
      </c>
      <c r="N2538" s="1" t="s">
        <v>1235</v>
      </c>
      <c r="O2538" s="1" t="s">
        <v>1236</v>
      </c>
      <c r="P2538" s="1" t="s">
        <v>69</v>
      </c>
      <c r="Q2538" s="1" t="s">
        <v>1008</v>
      </c>
      <c r="R2538" s="24" t="s">
        <v>969</v>
      </c>
      <c r="S2538" s="45">
        <v>119088</v>
      </c>
      <c r="V2538" s="165" t="str">
        <f>IFERROR(IF(U2538-T2538 &lt;= 0, "", U2538-T2538), "")</f>
        <v/>
      </c>
      <c r="W2538" s="162" t="s">
        <v>333</v>
      </c>
      <c r="X2538" s="1" t="s">
        <v>155</v>
      </c>
      <c r="Y2538" s="1">
        <v>2893</v>
      </c>
      <c r="Z2538" s="169">
        <v>507.87</v>
      </c>
      <c r="AA2538" s="169">
        <f>Tabela13[[#This Row],[VALOR/UN]]*Tabela13[[#This Row],[QUAN]]</f>
        <v>507.87</v>
      </c>
      <c r="AB2538" s="251" t="str">
        <f>IFERROR(Tabela13[[#This Row],[TOTAL]]/Tabela13[[#This Row],[Km Rodado]],"")</f>
        <v/>
      </c>
    </row>
    <row r="2539" spans="1:28" hidden="1">
      <c r="A2539" s="30" t="s">
        <v>2561</v>
      </c>
      <c r="B2539" s="30" t="s">
        <v>1313</v>
      </c>
      <c r="C2539" s="186" t="s">
        <v>1227</v>
      </c>
      <c r="D2539" s="53">
        <v>45812</v>
      </c>
      <c r="F2539" s="7" t="s">
        <v>118</v>
      </c>
      <c r="G2539" s="1" t="s">
        <v>58</v>
      </c>
      <c r="H2539" s="1" t="s">
        <v>12</v>
      </c>
      <c r="I2539" s="351" t="s">
        <v>165</v>
      </c>
      <c r="J2539" s="162">
        <v>1</v>
      </c>
      <c r="K2539" s="1">
        <v>16</v>
      </c>
      <c r="L2539" s="1" t="s">
        <v>24</v>
      </c>
      <c r="M2539" s="1" t="s">
        <v>60</v>
      </c>
      <c r="N2539" s="1" t="s">
        <v>1235</v>
      </c>
      <c r="O2539" s="1" t="s">
        <v>1236</v>
      </c>
      <c r="P2539" s="1" t="s">
        <v>69</v>
      </c>
      <c r="Q2539" s="1" t="s">
        <v>1008</v>
      </c>
      <c r="R2539" s="24" t="s">
        <v>969</v>
      </c>
      <c r="S2539" s="45">
        <v>119088</v>
      </c>
      <c r="V2539" s="165" t="str">
        <f>IFERROR(IF(U2539-T2539 &lt;= 0, "", U2539-T2539), "")</f>
        <v/>
      </c>
      <c r="W2539" s="162" t="s">
        <v>333</v>
      </c>
      <c r="X2539" s="1" t="s">
        <v>155</v>
      </c>
      <c r="Y2539" s="1">
        <v>2893</v>
      </c>
      <c r="Z2539" s="169">
        <v>507.87</v>
      </c>
      <c r="AA2539" s="169">
        <f>Tabela13[[#This Row],[VALOR/UN]]*Tabela13[[#This Row],[QUAN]]</f>
        <v>507.87</v>
      </c>
      <c r="AB2539" s="251" t="str">
        <f>IFERROR(Tabela13[[#This Row],[TOTAL]]/Tabela13[[#This Row],[Km Rodado]],"")</f>
        <v/>
      </c>
    </row>
    <row r="2540" spans="1:28" hidden="1">
      <c r="A2540" s="30" t="s">
        <v>2562</v>
      </c>
      <c r="B2540" s="30" t="s">
        <v>2213</v>
      </c>
      <c r="C2540" s="186" t="s">
        <v>1227</v>
      </c>
      <c r="D2540" s="53">
        <v>45812</v>
      </c>
      <c r="F2540" s="7" t="s">
        <v>57</v>
      </c>
      <c r="G2540" s="1" t="s">
        <v>58</v>
      </c>
      <c r="H2540" s="1" t="s">
        <v>12</v>
      </c>
      <c r="I2540" s="351" t="s">
        <v>74</v>
      </c>
      <c r="J2540" s="162">
        <v>1</v>
      </c>
      <c r="K2540" s="1">
        <v>16</v>
      </c>
      <c r="L2540" s="1" t="s">
        <v>22</v>
      </c>
      <c r="M2540" s="1" t="s">
        <v>60</v>
      </c>
      <c r="N2540" s="1" t="s">
        <v>1235</v>
      </c>
      <c r="O2540" s="1" t="s">
        <v>1236</v>
      </c>
      <c r="P2540" s="1" t="s">
        <v>69</v>
      </c>
      <c r="Q2540" s="1" t="s">
        <v>1008</v>
      </c>
      <c r="R2540" s="24" t="s">
        <v>1617</v>
      </c>
      <c r="S2540" s="45">
        <v>90390</v>
      </c>
      <c r="V2540" s="165"/>
      <c r="W2540" s="162" t="s">
        <v>333</v>
      </c>
      <c r="X2540" s="1" t="s">
        <v>155</v>
      </c>
      <c r="Y2540" s="348">
        <v>2893</v>
      </c>
      <c r="Z2540" s="169">
        <v>507.87</v>
      </c>
      <c r="AA2540" s="169">
        <v>507.87</v>
      </c>
    </row>
    <row r="2541" spans="1:28" hidden="1">
      <c r="A2541" s="30" t="s">
        <v>2563</v>
      </c>
      <c r="B2541" s="30" t="s">
        <v>2213</v>
      </c>
      <c r="C2541" s="186" t="s">
        <v>1227</v>
      </c>
      <c r="D2541" s="53">
        <v>45812</v>
      </c>
      <c r="F2541" s="7" t="s">
        <v>57</v>
      </c>
      <c r="G2541" s="1" t="s">
        <v>58</v>
      </c>
      <c r="H2541" s="1" t="s">
        <v>12</v>
      </c>
      <c r="I2541" s="351" t="s">
        <v>74</v>
      </c>
      <c r="J2541" s="162">
        <v>1</v>
      </c>
      <c r="K2541" s="1">
        <v>16</v>
      </c>
      <c r="L2541" s="1" t="s">
        <v>22</v>
      </c>
      <c r="M2541" s="1" t="s">
        <v>60</v>
      </c>
      <c r="N2541" s="1" t="s">
        <v>1235</v>
      </c>
      <c r="O2541" s="1" t="s">
        <v>1236</v>
      </c>
      <c r="P2541" s="1" t="s">
        <v>69</v>
      </c>
      <c r="Q2541" s="1" t="s">
        <v>1008</v>
      </c>
      <c r="R2541" s="24" t="s">
        <v>1617</v>
      </c>
      <c r="S2541" s="45">
        <v>90390</v>
      </c>
      <c r="V2541" s="165"/>
      <c r="W2541" s="162" t="s">
        <v>333</v>
      </c>
      <c r="X2541" s="1" t="s">
        <v>155</v>
      </c>
      <c r="Y2541" s="348">
        <v>2893</v>
      </c>
      <c r="Z2541" s="169">
        <v>507.87</v>
      </c>
      <c r="AA2541" s="169">
        <v>507.87</v>
      </c>
    </row>
    <row r="2542" spans="1:28" hidden="1">
      <c r="A2542" s="30">
        <v>3108</v>
      </c>
      <c r="B2542" s="30" t="s">
        <v>2213</v>
      </c>
      <c r="C2542" s="186" t="s">
        <v>1227</v>
      </c>
      <c r="D2542" s="53">
        <v>45812</v>
      </c>
      <c r="F2542" s="7" t="s">
        <v>118</v>
      </c>
      <c r="G2542" s="1" t="s">
        <v>58</v>
      </c>
      <c r="H2542" s="1" t="s">
        <v>1268</v>
      </c>
      <c r="I2542" s="351" t="s">
        <v>104</v>
      </c>
      <c r="J2542" s="162">
        <v>1</v>
      </c>
      <c r="K2542" s="1">
        <v>16</v>
      </c>
      <c r="L2542" s="1" t="s">
        <v>22</v>
      </c>
      <c r="M2542" s="1" t="s">
        <v>60</v>
      </c>
      <c r="N2542" s="1" t="s">
        <v>1235</v>
      </c>
      <c r="O2542" s="1" t="s">
        <v>1236</v>
      </c>
      <c r="P2542" s="1" t="s">
        <v>69</v>
      </c>
      <c r="Q2542" s="1" t="s">
        <v>1008</v>
      </c>
      <c r="R2542" s="24" t="s">
        <v>2238</v>
      </c>
      <c r="S2542" s="45">
        <v>66826</v>
      </c>
      <c r="V2542" s="165" t="str">
        <f>IFERROR(IF(U2542-T2542 &lt;= 0, "", U2542-T2542), "")</f>
        <v/>
      </c>
      <c r="W2542" s="162" t="s">
        <v>333</v>
      </c>
      <c r="X2542" s="1" t="s">
        <v>155</v>
      </c>
      <c r="Y2542" s="1" t="s">
        <v>2564</v>
      </c>
      <c r="Z2542" s="169">
        <v>507.87</v>
      </c>
      <c r="AA2542" s="169">
        <f>Tabela13[[#This Row],[VALOR/UN]]*Tabela13[[#This Row],[QUAN]]</f>
        <v>507.87</v>
      </c>
      <c r="AB2542" s="251" t="str">
        <f>IFERROR(Tabela13[[#This Row],[TOTAL]]/Tabela13[[#This Row],[Km Rodado]],"")</f>
        <v/>
      </c>
    </row>
    <row r="2543" spans="1:28" hidden="1">
      <c r="A2543" s="30">
        <v>3107</v>
      </c>
      <c r="B2543" s="30" t="s">
        <v>2213</v>
      </c>
      <c r="C2543" s="186" t="s">
        <v>1227</v>
      </c>
      <c r="D2543" s="53">
        <v>45812</v>
      </c>
      <c r="F2543" s="7" t="s">
        <v>118</v>
      </c>
      <c r="G2543" s="1" t="s">
        <v>58</v>
      </c>
      <c r="H2543" s="1" t="s">
        <v>1268</v>
      </c>
      <c r="I2543" s="351" t="s">
        <v>104</v>
      </c>
      <c r="J2543" s="162">
        <v>1</v>
      </c>
      <c r="K2543" s="1">
        <v>16</v>
      </c>
      <c r="L2543" s="1" t="s">
        <v>22</v>
      </c>
      <c r="M2543" s="1" t="s">
        <v>60</v>
      </c>
      <c r="N2543" s="1" t="s">
        <v>1235</v>
      </c>
      <c r="O2543" s="1" t="s">
        <v>1236</v>
      </c>
      <c r="P2543" s="1" t="s">
        <v>69</v>
      </c>
      <c r="Q2543" s="1" t="s">
        <v>1008</v>
      </c>
      <c r="R2543" s="24" t="s">
        <v>2238</v>
      </c>
      <c r="S2543" s="45">
        <v>66826</v>
      </c>
      <c r="V2543" s="165" t="str">
        <f>IFERROR(IF(U2543-T2543 &lt;= 0, "", U2543-T2543), "")</f>
        <v/>
      </c>
      <c r="W2543" s="162" t="s">
        <v>333</v>
      </c>
      <c r="X2543" s="1" t="s">
        <v>155</v>
      </c>
      <c r="Y2543" s="1" t="s">
        <v>2564</v>
      </c>
      <c r="Z2543" s="169">
        <v>507.87</v>
      </c>
      <c r="AA2543" s="169">
        <f>Tabela13[[#This Row],[VALOR/UN]]*Tabela13[[#This Row],[QUAN]]</f>
        <v>507.87</v>
      </c>
      <c r="AB2543" s="251" t="str">
        <f>IFERROR(Tabela13[[#This Row],[TOTAL]]/Tabela13[[#This Row],[Km Rodado]],"")</f>
        <v/>
      </c>
    </row>
    <row r="2544" spans="1:28" hidden="1">
      <c r="A2544" s="30" t="s">
        <v>2565</v>
      </c>
      <c r="B2544" s="30" t="s">
        <v>1220</v>
      </c>
      <c r="C2544" s="186" t="s">
        <v>1227</v>
      </c>
      <c r="D2544" s="53">
        <v>45812</v>
      </c>
      <c r="F2544" s="7" t="s">
        <v>57</v>
      </c>
      <c r="G2544" s="1" t="s">
        <v>58</v>
      </c>
      <c r="H2544" s="1" t="s">
        <v>12</v>
      </c>
      <c r="I2544" s="351" t="s">
        <v>74</v>
      </c>
      <c r="J2544" s="162">
        <v>1</v>
      </c>
      <c r="K2544" s="1" t="s">
        <v>39</v>
      </c>
      <c r="L2544" s="1" t="s">
        <v>656</v>
      </c>
      <c r="M2544" s="1" t="s">
        <v>595</v>
      </c>
      <c r="N2544" s="1" t="s">
        <v>684</v>
      </c>
      <c r="O2544" s="1" t="s">
        <v>684</v>
      </c>
      <c r="P2544" s="1" t="s">
        <v>62</v>
      </c>
      <c r="Q2544" s="1" t="s">
        <v>597</v>
      </c>
      <c r="R2544" s="24" t="s">
        <v>689</v>
      </c>
      <c r="S2544" s="45">
        <v>361922</v>
      </c>
      <c r="V2544" s="165" t="str">
        <f>IFERROR(IF(U2544-T2544 &lt;= 0, "", U2544-T2544), "")</f>
        <v/>
      </c>
      <c r="W2544" s="162" t="s">
        <v>333</v>
      </c>
      <c r="X2544" s="1" t="s">
        <v>155</v>
      </c>
      <c r="Y2544" s="1">
        <v>10436</v>
      </c>
      <c r="Z2544" s="169">
        <v>500</v>
      </c>
      <c r="AA2544" s="169">
        <v>500</v>
      </c>
      <c r="AB2544" s="251" t="str">
        <f>IFERROR(Tabela13[[#This Row],[TOTAL]]/Tabela13[[#This Row],[Km Rodado]],"")</f>
        <v/>
      </c>
    </row>
    <row r="2545" spans="1:28" hidden="1">
      <c r="A2545" s="30" t="s">
        <v>1586</v>
      </c>
      <c r="B2545" s="30" t="s">
        <v>957</v>
      </c>
      <c r="C2545" s="186" t="s">
        <v>1227</v>
      </c>
      <c r="D2545" s="53">
        <v>45812</v>
      </c>
      <c r="F2545" s="7" t="s">
        <v>57</v>
      </c>
      <c r="G2545" s="1" t="s">
        <v>58</v>
      </c>
      <c r="H2545" s="1" t="s">
        <v>12</v>
      </c>
      <c r="I2545" s="351" t="s">
        <v>74</v>
      </c>
      <c r="J2545" s="162">
        <v>1</v>
      </c>
      <c r="K2545" s="1" t="s">
        <v>39</v>
      </c>
      <c r="L2545" s="1" t="s">
        <v>656</v>
      </c>
      <c r="M2545" s="1" t="s">
        <v>595</v>
      </c>
      <c r="N2545" s="1" t="s">
        <v>684</v>
      </c>
      <c r="O2545" s="1" t="s">
        <v>684</v>
      </c>
      <c r="P2545" s="1" t="s">
        <v>62</v>
      </c>
      <c r="Q2545" s="1" t="s">
        <v>597</v>
      </c>
      <c r="R2545" s="24" t="s">
        <v>689</v>
      </c>
      <c r="S2545" s="45">
        <v>361922</v>
      </c>
      <c r="V2545" s="165" t="str">
        <f>IFERROR(IF(U2545-T2545 &lt;= 0, "", U2545-T2545), "")</f>
        <v/>
      </c>
      <c r="W2545" s="162" t="s">
        <v>333</v>
      </c>
      <c r="X2545" s="1" t="s">
        <v>155</v>
      </c>
      <c r="Y2545" s="1">
        <v>10436</v>
      </c>
      <c r="Z2545" s="169">
        <v>500</v>
      </c>
      <c r="AA2545" s="169">
        <f>Tabela13[[#This Row],[VALOR/UN]]*Tabela13[[#This Row],[QUAN]]</f>
        <v>500</v>
      </c>
      <c r="AB2545" s="251" t="str">
        <f>IFERROR(Tabela13[[#This Row],[TOTAL]]/Tabela13[[#This Row],[Km Rodado]],"")</f>
        <v/>
      </c>
    </row>
    <row r="2546" spans="1:28" hidden="1">
      <c r="A2546" s="30" t="s">
        <v>2566</v>
      </c>
      <c r="B2546" s="30" t="s">
        <v>2567</v>
      </c>
      <c r="C2546" s="186" t="s">
        <v>1227</v>
      </c>
      <c r="D2546" s="53">
        <v>45812</v>
      </c>
      <c r="F2546" s="7" t="s">
        <v>57</v>
      </c>
      <c r="G2546" s="1" t="s">
        <v>58</v>
      </c>
      <c r="H2546" s="1" t="s">
        <v>12</v>
      </c>
      <c r="I2546" s="351" t="s">
        <v>74</v>
      </c>
      <c r="J2546" s="162">
        <v>1</v>
      </c>
      <c r="K2546" s="1" t="s">
        <v>39</v>
      </c>
      <c r="L2546" s="1" t="s">
        <v>656</v>
      </c>
      <c r="M2546" s="1" t="s">
        <v>595</v>
      </c>
      <c r="N2546" s="1" t="s">
        <v>684</v>
      </c>
      <c r="O2546" s="1" t="s">
        <v>684</v>
      </c>
      <c r="P2546" s="1" t="s">
        <v>62</v>
      </c>
      <c r="Q2546" s="1" t="s">
        <v>597</v>
      </c>
      <c r="R2546" s="24" t="s">
        <v>689</v>
      </c>
      <c r="S2546" s="45">
        <v>361922</v>
      </c>
      <c r="V2546" s="165" t="str">
        <f>IFERROR(IF(U2546-T2546 &lt;= 0, "", U2546-T2546), "")</f>
        <v/>
      </c>
      <c r="W2546" s="162" t="s">
        <v>333</v>
      </c>
      <c r="X2546" s="1" t="s">
        <v>155</v>
      </c>
      <c r="Y2546" s="1">
        <v>10436</v>
      </c>
      <c r="Z2546" s="169">
        <v>500</v>
      </c>
      <c r="AA2546" s="169">
        <f>Tabela13[[#This Row],[VALOR/UN]]*Tabela13[[#This Row],[QUAN]]</f>
        <v>500</v>
      </c>
      <c r="AB2546" s="251" t="str">
        <f>IFERROR(Tabela13[[#This Row],[TOTAL]]/Tabela13[[#This Row],[Km Rodado]],"")</f>
        <v/>
      </c>
    </row>
    <row r="2547" spans="1:28" hidden="1">
      <c r="A2547" s="30">
        <v>3098</v>
      </c>
      <c r="B2547" s="30" t="s">
        <v>1804</v>
      </c>
      <c r="C2547" s="186" t="s">
        <v>1227</v>
      </c>
      <c r="D2547" s="53">
        <v>45812</v>
      </c>
      <c r="F2547" s="7" t="s">
        <v>118</v>
      </c>
      <c r="G2547" s="1" t="s">
        <v>58</v>
      </c>
      <c r="H2547" s="1" t="s">
        <v>12</v>
      </c>
      <c r="I2547" s="351" t="s">
        <v>74</v>
      </c>
      <c r="J2547" s="162">
        <v>1</v>
      </c>
      <c r="K2547" s="1" t="s">
        <v>39</v>
      </c>
      <c r="L2547" s="1" t="s">
        <v>656</v>
      </c>
      <c r="M2547" s="1" t="s">
        <v>595</v>
      </c>
      <c r="N2547" s="1" t="s">
        <v>684</v>
      </c>
      <c r="O2547" s="1" t="s">
        <v>684</v>
      </c>
      <c r="P2547" s="1" t="s">
        <v>62</v>
      </c>
      <c r="Q2547" s="1" t="s">
        <v>597</v>
      </c>
      <c r="R2547" s="24" t="s">
        <v>689</v>
      </c>
      <c r="S2547" s="45">
        <v>361922</v>
      </c>
      <c r="V2547" s="165" t="str">
        <f>IFERROR(IF(U2547-T2547 &lt;= 0, "", U2547-T2547), "")</f>
        <v/>
      </c>
      <c r="W2547" s="162" t="s">
        <v>333</v>
      </c>
      <c r="X2547" s="1" t="s">
        <v>155</v>
      </c>
      <c r="Y2547" s="1">
        <v>10438</v>
      </c>
      <c r="Z2547" s="169">
        <v>180</v>
      </c>
      <c r="AA2547" s="169">
        <f>Tabela13[[#This Row],[VALOR/UN]]*Tabela13[[#This Row],[QUAN]]</f>
        <v>180</v>
      </c>
      <c r="AB2547" s="251" t="str">
        <f>IFERROR(Tabela13[[#This Row],[TOTAL]]/Tabela13[[#This Row],[Km Rodado]],"")</f>
        <v/>
      </c>
    </row>
    <row r="2548" spans="1:28">
      <c r="A2548" s="30" t="s">
        <v>2568</v>
      </c>
      <c r="B2548" s="30" t="s">
        <v>1838</v>
      </c>
      <c r="C2548" s="186" t="s">
        <v>1227</v>
      </c>
      <c r="D2548" s="53">
        <v>45812</v>
      </c>
      <c r="F2548" s="7" t="s">
        <v>118</v>
      </c>
      <c r="G2548" s="1" t="s">
        <v>58</v>
      </c>
      <c r="H2548" s="1" t="s">
        <v>1268</v>
      </c>
      <c r="I2548" s="351" t="s">
        <v>104</v>
      </c>
      <c r="J2548" s="162">
        <v>1</v>
      </c>
      <c r="K2548" s="1">
        <v>15</v>
      </c>
      <c r="L2548" s="1" t="s">
        <v>22</v>
      </c>
      <c r="M2548" s="1" t="s">
        <v>623</v>
      </c>
      <c r="N2548" s="1" t="s">
        <v>153</v>
      </c>
      <c r="O2548" s="1" t="s">
        <v>474</v>
      </c>
      <c r="P2548" s="1" t="s">
        <v>69</v>
      </c>
      <c r="Q2548" s="1" t="s">
        <v>102</v>
      </c>
      <c r="R2548" s="24" t="s">
        <v>1753</v>
      </c>
      <c r="S2548" s="45">
        <v>142580</v>
      </c>
      <c r="V2548" s="165"/>
      <c r="W2548" s="162" t="s">
        <v>333</v>
      </c>
      <c r="X2548" s="1" t="s">
        <v>155</v>
      </c>
      <c r="Y2548" s="1">
        <v>2004</v>
      </c>
      <c r="Z2548" s="169">
        <v>282.70999999999998</v>
      </c>
      <c r="AA2548" s="169">
        <f>Tabela13[[#This Row],[VALOR/UN]]*Tabela13[[#This Row],[QUAN]]</f>
        <v>282.70999999999998</v>
      </c>
      <c r="AB2548" s="251" t="str">
        <f>IFERROR(Tabela13[[#This Row],[TOTAL]]/Tabela13[[#This Row],[Km Rodado]],"")</f>
        <v/>
      </c>
    </row>
    <row r="2549" spans="1:28">
      <c r="A2549" s="30">
        <v>3104</v>
      </c>
      <c r="B2549" s="30" t="s">
        <v>1749</v>
      </c>
      <c r="C2549" s="186" t="s">
        <v>1227</v>
      </c>
      <c r="D2549" s="53">
        <v>45812</v>
      </c>
      <c r="F2549" s="7" t="s">
        <v>118</v>
      </c>
      <c r="G2549" s="1" t="s">
        <v>58</v>
      </c>
      <c r="H2549" s="1" t="s">
        <v>1268</v>
      </c>
      <c r="I2549" s="351" t="s">
        <v>104</v>
      </c>
      <c r="J2549" s="162">
        <v>1</v>
      </c>
      <c r="K2549" s="1">
        <v>15</v>
      </c>
      <c r="L2549" s="1" t="s">
        <v>22</v>
      </c>
      <c r="M2549" s="1" t="s">
        <v>623</v>
      </c>
      <c r="N2549" s="1" t="s">
        <v>153</v>
      </c>
      <c r="O2549" s="1" t="s">
        <v>474</v>
      </c>
      <c r="P2549" s="1" t="s">
        <v>69</v>
      </c>
      <c r="Q2549" s="1" t="s">
        <v>102</v>
      </c>
      <c r="R2549" s="24" t="s">
        <v>1753</v>
      </c>
      <c r="S2549" s="45">
        <v>142580</v>
      </c>
      <c r="V2549" s="165" t="str">
        <f>IFERROR(IF(U2549-T2549 &lt;= 0, "", U2549-T2549), "")</f>
        <v/>
      </c>
      <c r="W2549" s="162" t="s">
        <v>333</v>
      </c>
      <c r="X2549" s="1" t="s">
        <v>155</v>
      </c>
      <c r="Y2549" s="1">
        <v>2004</v>
      </c>
      <c r="Z2549" s="169">
        <v>282.70999999999998</v>
      </c>
      <c r="AA2549" s="169">
        <f>Tabela13[[#This Row],[VALOR/UN]]*Tabela13[[#This Row],[QUAN]]</f>
        <v>282.70999999999998</v>
      </c>
      <c r="AB2549" s="251" t="str">
        <f>IFERROR(Tabela13[[#This Row],[TOTAL]]/Tabela13[[#This Row],[Km Rodado]],"")</f>
        <v/>
      </c>
    </row>
    <row r="2550" spans="1:28">
      <c r="A2550" s="30">
        <v>3105</v>
      </c>
      <c r="B2550" s="30" t="s">
        <v>1749</v>
      </c>
      <c r="C2550" s="186" t="s">
        <v>1227</v>
      </c>
      <c r="D2550" s="53">
        <v>45812</v>
      </c>
      <c r="F2550" s="7" t="s">
        <v>118</v>
      </c>
      <c r="G2550" s="1" t="s">
        <v>58</v>
      </c>
      <c r="H2550" s="1" t="s">
        <v>1268</v>
      </c>
      <c r="I2550" s="351" t="s">
        <v>104</v>
      </c>
      <c r="J2550" s="162">
        <v>1</v>
      </c>
      <c r="K2550" s="1">
        <v>15</v>
      </c>
      <c r="L2550" s="1" t="s">
        <v>24</v>
      </c>
      <c r="M2550" s="1" t="s">
        <v>623</v>
      </c>
      <c r="N2550" s="1" t="s">
        <v>153</v>
      </c>
      <c r="O2550" s="1" t="s">
        <v>474</v>
      </c>
      <c r="P2550" s="1" t="s">
        <v>69</v>
      </c>
      <c r="Q2550" s="1" t="s">
        <v>102</v>
      </c>
      <c r="R2550" s="24" t="s">
        <v>1753</v>
      </c>
      <c r="S2550" s="45">
        <v>142580</v>
      </c>
      <c r="V2550" s="165" t="str">
        <f>IFERROR(IF(U2550-T2550 &lt;= 0, "", U2550-T2550), "")</f>
        <v/>
      </c>
      <c r="W2550" s="162" t="s">
        <v>333</v>
      </c>
      <c r="X2550" s="1" t="s">
        <v>155</v>
      </c>
      <c r="Y2550" s="1">
        <v>2004</v>
      </c>
      <c r="Z2550" s="169">
        <v>282.70999999999998</v>
      </c>
      <c r="AA2550" s="169">
        <f>Tabela13[[#This Row],[VALOR/UN]]*Tabela13[[#This Row],[QUAN]]</f>
        <v>282.70999999999998</v>
      </c>
      <c r="AB2550" s="251" t="str">
        <f>IFERROR(Tabela13[[#This Row],[TOTAL]]/Tabela13[[#This Row],[Km Rodado]],"")</f>
        <v/>
      </c>
    </row>
    <row r="2551" spans="1:28">
      <c r="A2551" s="30">
        <v>3106</v>
      </c>
      <c r="B2551" s="30" t="s">
        <v>1749</v>
      </c>
      <c r="C2551" s="186" t="s">
        <v>1227</v>
      </c>
      <c r="D2551" s="53">
        <v>45812</v>
      </c>
      <c r="F2551" s="7" t="s">
        <v>118</v>
      </c>
      <c r="G2551" s="1" t="s">
        <v>58</v>
      </c>
      <c r="H2551" s="1" t="s">
        <v>1268</v>
      </c>
      <c r="I2551" s="351" t="s">
        <v>104</v>
      </c>
      <c r="J2551" s="162">
        <v>1</v>
      </c>
      <c r="K2551" s="1">
        <v>15</v>
      </c>
      <c r="L2551" s="1" t="s">
        <v>24</v>
      </c>
      <c r="M2551" s="1" t="s">
        <v>623</v>
      </c>
      <c r="N2551" s="1" t="s">
        <v>153</v>
      </c>
      <c r="O2551" s="1" t="s">
        <v>474</v>
      </c>
      <c r="P2551" s="1" t="s">
        <v>69</v>
      </c>
      <c r="Q2551" s="1" t="s">
        <v>102</v>
      </c>
      <c r="R2551" s="24" t="s">
        <v>1753</v>
      </c>
      <c r="S2551" s="45">
        <v>142580</v>
      </c>
      <c r="V2551" s="165" t="str">
        <f>IFERROR(IF(U2551-T2551 &lt;= 0, "", U2551-T2551), "")</f>
        <v/>
      </c>
      <c r="W2551" s="162" t="s">
        <v>333</v>
      </c>
      <c r="X2551" s="1" t="s">
        <v>155</v>
      </c>
      <c r="Y2551" s="1">
        <v>2004</v>
      </c>
      <c r="Z2551" s="169">
        <v>282.70999999999998</v>
      </c>
      <c r="AA2551" s="169">
        <f>Tabela13[[#This Row],[VALOR/UN]]*Tabela13[[#This Row],[QUAN]]</f>
        <v>282.70999999999998</v>
      </c>
      <c r="AB2551" s="251" t="str">
        <f>IFERROR(Tabela13[[#This Row],[TOTAL]]/Tabela13[[#This Row],[Km Rodado]],"")</f>
        <v/>
      </c>
    </row>
    <row r="2552" spans="1:28">
      <c r="A2552" s="30" t="s">
        <v>2569</v>
      </c>
      <c r="B2552" s="30" t="s">
        <v>1418</v>
      </c>
      <c r="C2552" s="186" t="s">
        <v>1227</v>
      </c>
      <c r="D2552" s="53">
        <v>45812</v>
      </c>
      <c r="F2552" s="7" t="s">
        <v>57</v>
      </c>
      <c r="G2552" s="1" t="s">
        <v>58</v>
      </c>
      <c r="H2552" s="1" t="s">
        <v>12</v>
      </c>
      <c r="I2552" s="351" t="s">
        <v>74</v>
      </c>
      <c r="J2552" s="162">
        <v>1</v>
      </c>
      <c r="K2552" s="1">
        <v>15</v>
      </c>
      <c r="L2552" s="1" t="s">
        <v>22</v>
      </c>
      <c r="M2552" s="1" t="s">
        <v>623</v>
      </c>
      <c r="N2552" s="1" t="s">
        <v>153</v>
      </c>
      <c r="O2552" s="205" t="s">
        <v>474</v>
      </c>
      <c r="P2552" s="1" t="s">
        <v>69</v>
      </c>
      <c r="Q2552" s="1" t="s">
        <v>102</v>
      </c>
      <c r="R2552" s="158" t="s">
        <v>2570</v>
      </c>
      <c r="S2552" s="45">
        <v>116888</v>
      </c>
      <c r="V2552" s="165"/>
      <c r="W2552" s="162" t="s">
        <v>333</v>
      </c>
      <c r="X2552" s="1" t="s">
        <v>155</v>
      </c>
      <c r="Y2552" s="348">
        <v>2004</v>
      </c>
      <c r="Z2552" s="169">
        <v>282.70999999999998</v>
      </c>
      <c r="AA2552" s="169">
        <v>282.70999999999998</v>
      </c>
    </row>
    <row r="2553" spans="1:28">
      <c r="A2553" s="30" t="s">
        <v>2571</v>
      </c>
      <c r="B2553" s="30" t="s">
        <v>1749</v>
      </c>
      <c r="C2553" s="186" t="s">
        <v>1227</v>
      </c>
      <c r="D2553" s="53">
        <v>45812</v>
      </c>
      <c r="F2553" s="7" t="s">
        <v>57</v>
      </c>
      <c r="G2553" s="1" t="s">
        <v>58</v>
      </c>
      <c r="H2553" s="1" t="s">
        <v>12</v>
      </c>
      <c r="I2553" s="351" t="s">
        <v>74</v>
      </c>
      <c r="J2553" s="162">
        <v>1</v>
      </c>
      <c r="K2553" s="1">
        <v>15</v>
      </c>
      <c r="L2553" s="1" t="s">
        <v>22</v>
      </c>
      <c r="M2553" s="1" t="s">
        <v>623</v>
      </c>
      <c r="N2553" s="1" t="s">
        <v>153</v>
      </c>
      <c r="O2553" s="205" t="s">
        <v>474</v>
      </c>
      <c r="P2553" s="1" t="s">
        <v>69</v>
      </c>
      <c r="Q2553" s="1" t="s">
        <v>102</v>
      </c>
      <c r="R2553" s="158" t="s">
        <v>2570</v>
      </c>
      <c r="S2553" s="45">
        <v>116888</v>
      </c>
      <c r="V2553" s="165"/>
      <c r="W2553" s="162" t="s">
        <v>333</v>
      </c>
      <c r="X2553" s="1" t="s">
        <v>155</v>
      </c>
      <c r="Y2553" s="348">
        <v>2004</v>
      </c>
      <c r="Z2553" s="169">
        <v>282.70999999999998</v>
      </c>
      <c r="AA2553" s="169">
        <v>282.70999999999998</v>
      </c>
    </row>
    <row r="2554" spans="1:28" hidden="1">
      <c r="A2554" s="30" t="s">
        <v>2572</v>
      </c>
      <c r="B2554" s="30">
        <v>3024</v>
      </c>
      <c r="C2554" s="186" t="s">
        <v>1227</v>
      </c>
      <c r="D2554" s="53">
        <v>45813</v>
      </c>
      <c r="F2554" s="7" t="s">
        <v>118</v>
      </c>
      <c r="G2554" s="1" t="s">
        <v>58</v>
      </c>
      <c r="H2554" s="1" t="s">
        <v>1268</v>
      </c>
      <c r="I2554" s="351" t="s">
        <v>109</v>
      </c>
      <c r="J2554" s="162">
        <v>1</v>
      </c>
      <c r="K2554" s="1">
        <v>15</v>
      </c>
      <c r="L2554" s="1" t="s">
        <v>22</v>
      </c>
      <c r="M2554" s="1" t="s">
        <v>75</v>
      </c>
      <c r="N2554" s="1" t="s">
        <v>153</v>
      </c>
      <c r="O2554" s="1" t="s">
        <v>474</v>
      </c>
      <c r="P2554" s="1" t="s">
        <v>69</v>
      </c>
      <c r="Q2554" s="1" t="s">
        <v>77</v>
      </c>
      <c r="R2554" s="24" t="s">
        <v>568</v>
      </c>
      <c r="S2554" s="45">
        <v>149452</v>
      </c>
      <c r="T2554" s="45">
        <v>149455</v>
      </c>
      <c r="V2554" s="165" t="str">
        <f>IFERROR(IF(U2554-T2554 &lt;= 0, "", U2554-T2554), "")</f>
        <v/>
      </c>
      <c r="W2554" s="162" t="s">
        <v>333</v>
      </c>
      <c r="X2554" s="1" t="s">
        <v>155</v>
      </c>
      <c r="Y2554" s="276" t="s">
        <v>2502</v>
      </c>
      <c r="Z2554" s="169">
        <v>278.08999999999997</v>
      </c>
      <c r="AA2554" s="169">
        <f>Tabela13[[#This Row],[VALOR/UN]]*Tabela13[[#This Row],[QUAN]]</f>
        <v>278.08999999999997</v>
      </c>
      <c r="AB2554" s="251" t="str">
        <f>IFERROR(Tabela13[[#This Row],[TOTAL]]/Tabela13[[#This Row],[Km Rodado]],"")</f>
        <v/>
      </c>
    </row>
    <row r="2555" spans="1:28" hidden="1">
      <c r="A2555" s="30" t="s">
        <v>2572</v>
      </c>
      <c r="B2555" s="30">
        <v>3024</v>
      </c>
      <c r="C2555" s="186" t="s">
        <v>1227</v>
      </c>
      <c r="D2555" s="53">
        <v>45813</v>
      </c>
      <c r="F2555" s="7" t="s">
        <v>118</v>
      </c>
      <c r="G2555" s="1" t="s">
        <v>58</v>
      </c>
      <c r="H2555" s="1" t="s">
        <v>1268</v>
      </c>
      <c r="I2555" s="351" t="s">
        <v>109</v>
      </c>
      <c r="J2555" s="162">
        <v>1</v>
      </c>
      <c r="K2555" s="1">
        <v>15</v>
      </c>
      <c r="L2555" s="1" t="s">
        <v>22</v>
      </c>
      <c r="M2555" s="1" t="s">
        <v>75</v>
      </c>
      <c r="N2555" s="1" t="s">
        <v>153</v>
      </c>
      <c r="O2555" s="1" t="s">
        <v>474</v>
      </c>
      <c r="P2555" s="1" t="s">
        <v>69</v>
      </c>
      <c r="Q2555" s="1" t="s">
        <v>77</v>
      </c>
      <c r="R2555" s="24" t="s">
        <v>568</v>
      </c>
      <c r="S2555" s="45">
        <v>149452</v>
      </c>
      <c r="T2555" s="45">
        <v>149455</v>
      </c>
      <c r="V2555" s="165" t="str">
        <f>IFERROR(IF(U2555-T2555 &lt;= 0, "", U2555-T2555), "")</f>
        <v/>
      </c>
      <c r="W2555" s="162" t="s">
        <v>333</v>
      </c>
      <c r="X2555" s="1" t="s">
        <v>155</v>
      </c>
      <c r="Y2555" s="276" t="s">
        <v>2502</v>
      </c>
      <c r="Z2555" s="169">
        <v>278.08999999999997</v>
      </c>
      <c r="AA2555" s="169">
        <f>Tabela13[[#This Row],[VALOR/UN]]*Tabela13[[#This Row],[QUAN]]</f>
        <v>278.08999999999997</v>
      </c>
      <c r="AB2555" s="251" t="str">
        <f>IFERROR(Tabela13[[#This Row],[TOTAL]]/Tabela13[[#This Row],[Km Rodado]],"")</f>
        <v/>
      </c>
    </row>
    <row r="2556" spans="1:28" hidden="1">
      <c r="A2556" s="30" t="s">
        <v>2572</v>
      </c>
      <c r="B2556" s="30">
        <v>4024</v>
      </c>
      <c r="C2556" s="186" t="s">
        <v>1227</v>
      </c>
      <c r="D2556" s="53">
        <v>45813</v>
      </c>
      <c r="F2556" s="7" t="s">
        <v>118</v>
      </c>
      <c r="G2556" s="1" t="s">
        <v>58</v>
      </c>
      <c r="H2556" s="1" t="s">
        <v>1268</v>
      </c>
      <c r="I2556" s="351" t="s">
        <v>109</v>
      </c>
      <c r="J2556" s="162">
        <v>1</v>
      </c>
      <c r="K2556" s="1">
        <v>15</v>
      </c>
      <c r="L2556" s="1" t="s">
        <v>24</v>
      </c>
      <c r="M2556" s="1" t="s">
        <v>75</v>
      </c>
      <c r="N2556" s="1" t="s">
        <v>153</v>
      </c>
      <c r="O2556" s="1" t="s">
        <v>474</v>
      </c>
      <c r="P2556" s="1" t="s">
        <v>69</v>
      </c>
      <c r="Q2556" s="1" t="s">
        <v>77</v>
      </c>
      <c r="R2556" s="24" t="s">
        <v>568</v>
      </c>
      <c r="S2556" s="45">
        <v>149452</v>
      </c>
      <c r="T2556" s="45">
        <v>149455</v>
      </c>
      <c r="V2556" s="165" t="str">
        <f>IFERROR(IF(U2556-T2556 &lt;= 0, "", U2556-T2556), "")</f>
        <v/>
      </c>
      <c r="W2556" s="162" t="s">
        <v>333</v>
      </c>
      <c r="X2556" s="1" t="s">
        <v>155</v>
      </c>
      <c r="Y2556" s="276" t="s">
        <v>2502</v>
      </c>
      <c r="Z2556" s="169">
        <v>278.08999999999997</v>
      </c>
      <c r="AA2556" s="169">
        <f>Tabela13[[#This Row],[VALOR/UN]]*Tabela13[[#This Row],[QUAN]]</f>
        <v>278.08999999999997</v>
      </c>
      <c r="AB2556" s="251" t="str">
        <f>IFERROR(Tabela13[[#This Row],[TOTAL]]/Tabela13[[#This Row],[Km Rodado]],"")</f>
        <v/>
      </c>
    </row>
    <row r="2557" spans="1:28" hidden="1">
      <c r="A2557" s="30" t="s">
        <v>2572</v>
      </c>
      <c r="B2557" s="30">
        <v>4124</v>
      </c>
      <c r="C2557" s="186" t="s">
        <v>1227</v>
      </c>
      <c r="D2557" s="53">
        <v>45813</v>
      </c>
      <c r="F2557" s="7" t="s">
        <v>118</v>
      </c>
      <c r="G2557" s="1" t="s">
        <v>58</v>
      </c>
      <c r="H2557" s="1" t="s">
        <v>1268</v>
      </c>
      <c r="I2557" s="351" t="s">
        <v>109</v>
      </c>
      <c r="J2557" s="162">
        <v>1</v>
      </c>
      <c r="K2557" s="1">
        <v>15</v>
      </c>
      <c r="L2557" s="1" t="s">
        <v>24</v>
      </c>
      <c r="M2557" s="1" t="s">
        <v>75</v>
      </c>
      <c r="N2557" s="1" t="s">
        <v>153</v>
      </c>
      <c r="O2557" s="1" t="s">
        <v>474</v>
      </c>
      <c r="P2557" s="1" t="s">
        <v>69</v>
      </c>
      <c r="Q2557" s="1" t="s">
        <v>77</v>
      </c>
      <c r="R2557" s="24" t="s">
        <v>568</v>
      </c>
      <c r="S2557" s="45">
        <v>149452</v>
      </c>
      <c r="T2557" s="45">
        <v>149455</v>
      </c>
      <c r="V2557" s="165" t="str">
        <f>IFERROR(IF(U2557-T2557 &lt;= 0, "", U2557-T2557), "")</f>
        <v/>
      </c>
      <c r="W2557" s="162" t="s">
        <v>333</v>
      </c>
      <c r="X2557" s="1" t="s">
        <v>155</v>
      </c>
      <c r="Y2557" s="276" t="s">
        <v>2502</v>
      </c>
      <c r="Z2557" s="169">
        <v>278.08999999999997</v>
      </c>
      <c r="AA2557" s="169">
        <f>Tabela13[[#This Row],[VALOR/UN]]*Tabela13[[#This Row],[QUAN]]</f>
        <v>278.08999999999997</v>
      </c>
      <c r="AB2557" s="251" t="str">
        <f>IFERROR(Tabela13[[#This Row],[TOTAL]]/Tabela13[[#This Row],[Km Rodado]],"")</f>
        <v/>
      </c>
    </row>
    <row r="2558" spans="1:28" hidden="1">
      <c r="A2558" s="30" t="s">
        <v>2572</v>
      </c>
      <c r="B2558" s="30" t="s">
        <v>1313</v>
      </c>
      <c r="C2558" s="186" t="s">
        <v>1227</v>
      </c>
      <c r="D2558" s="53">
        <v>45817</v>
      </c>
      <c r="F2558" s="7" t="s">
        <v>118</v>
      </c>
      <c r="G2558" s="1" t="s">
        <v>58</v>
      </c>
      <c r="H2558" s="1" t="s">
        <v>1268</v>
      </c>
      <c r="I2558" s="351" t="s">
        <v>109</v>
      </c>
      <c r="J2558" s="162">
        <v>1</v>
      </c>
      <c r="K2558" s="1">
        <v>15</v>
      </c>
      <c r="L2558" s="1" t="s">
        <v>22</v>
      </c>
      <c r="M2558" s="1" t="s">
        <v>75</v>
      </c>
      <c r="N2558" s="1" t="s">
        <v>153</v>
      </c>
      <c r="O2558" s="1" t="s">
        <v>474</v>
      </c>
      <c r="P2558" s="1" t="s">
        <v>69</v>
      </c>
      <c r="Q2558" s="238" t="s">
        <v>2573</v>
      </c>
      <c r="R2558" s="24" t="s">
        <v>2574</v>
      </c>
      <c r="S2558" s="45">
        <v>124654</v>
      </c>
      <c r="T2558" s="45">
        <v>124654</v>
      </c>
      <c r="V2558" s="165" t="str">
        <f>IFERROR(IF(U2558-T2558 &lt;= 0, "", U2558-T2558), "")</f>
        <v/>
      </c>
      <c r="W2558" s="162" t="s">
        <v>333</v>
      </c>
      <c r="X2558" s="1" t="s">
        <v>155</v>
      </c>
      <c r="Y2558" s="276" t="s">
        <v>2502</v>
      </c>
      <c r="Z2558" s="169">
        <v>278.08999999999997</v>
      </c>
      <c r="AA2558" s="169">
        <f>Tabela13[[#This Row],[VALOR/UN]]*Tabela13[[#This Row],[QUAN]]</f>
        <v>278.08999999999997</v>
      </c>
      <c r="AB2558" s="251" t="str">
        <f>IFERROR(Tabela13[[#This Row],[TOTAL]]/Tabela13[[#This Row],[Km Rodado]],"")</f>
        <v/>
      </c>
    </row>
    <row r="2559" spans="1:28" hidden="1">
      <c r="A2559" s="30" t="s">
        <v>2572</v>
      </c>
      <c r="B2559" s="30" t="s">
        <v>1313</v>
      </c>
      <c r="C2559" s="186" t="s">
        <v>1227</v>
      </c>
      <c r="D2559" s="53">
        <v>45817</v>
      </c>
      <c r="F2559" s="7" t="s">
        <v>118</v>
      </c>
      <c r="G2559" s="1" t="s">
        <v>58</v>
      </c>
      <c r="H2559" s="1" t="s">
        <v>1268</v>
      </c>
      <c r="I2559" s="351" t="s">
        <v>109</v>
      </c>
      <c r="J2559" s="162">
        <v>1</v>
      </c>
      <c r="K2559" s="1">
        <v>15</v>
      </c>
      <c r="L2559" s="1" t="s">
        <v>22</v>
      </c>
      <c r="M2559" s="1" t="s">
        <v>75</v>
      </c>
      <c r="N2559" s="1" t="s">
        <v>153</v>
      </c>
      <c r="O2559" s="1" t="s">
        <v>474</v>
      </c>
      <c r="P2559" s="1" t="s">
        <v>69</v>
      </c>
      <c r="Q2559" s="238" t="s">
        <v>2573</v>
      </c>
      <c r="R2559" s="24" t="s">
        <v>2574</v>
      </c>
      <c r="S2559" s="45">
        <v>124654</v>
      </c>
      <c r="T2559" s="45">
        <v>124654</v>
      </c>
      <c r="V2559" s="165" t="str">
        <f>IFERROR(IF(U2559-T2559 &lt;= 0, "", U2559-T2559), "")</f>
        <v/>
      </c>
      <c r="W2559" s="162" t="s">
        <v>333</v>
      </c>
      <c r="X2559" s="1" t="s">
        <v>155</v>
      </c>
      <c r="Y2559" s="276" t="s">
        <v>2502</v>
      </c>
      <c r="Z2559" s="169">
        <v>278.08999999999997</v>
      </c>
      <c r="AA2559" s="169">
        <f>Tabela13[[#This Row],[VALOR/UN]]*Tabela13[[#This Row],[QUAN]]</f>
        <v>278.08999999999997</v>
      </c>
      <c r="AB2559" s="251" t="str">
        <f>IFERROR(Tabela13[[#This Row],[TOTAL]]/Tabela13[[#This Row],[Km Rodado]],"")</f>
        <v/>
      </c>
    </row>
    <row r="2560" spans="1:28" hidden="1">
      <c r="A2560" s="30" t="s">
        <v>2572</v>
      </c>
      <c r="B2560" s="30" t="s">
        <v>1313</v>
      </c>
      <c r="C2560" s="186" t="s">
        <v>1227</v>
      </c>
      <c r="D2560" s="53">
        <v>45817</v>
      </c>
      <c r="F2560" s="7" t="s">
        <v>118</v>
      </c>
      <c r="G2560" s="1" t="s">
        <v>58</v>
      </c>
      <c r="H2560" s="1" t="s">
        <v>1268</v>
      </c>
      <c r="I2560" s="351" t="s">
        <v>109</v>
      </c>
      <c r="J2560" s="162">
        <v>1</v>
      </c>
      <c r="K2560" s="1">
        <v>15</v>
      </c>
      <c r="L2560" s="1" t="s">
        <v>24</v>
      </c>
      <c r="M2560" s="1" t="s">
        <v>75</v>
      </c>
      <c r="N2560" s="1" t="s">
        <v>153</v>
      </c>
      <c r="O2560" s="1" t="s">
        <v>474</v>
      </c>
      <c r="P2560" s="1" t="s">
        <v>69</v>
      </c>
      <c r="Q2560" s="238" t="s">
        <v>2573</v>
      </c>
      <c r="R2560" s="24" t="s">
        <v>2574</v>
      </c>
      <c r="S2560" s="45">
        <v>124654</v>
      </c>
      <c r="T2560" s="45">
        <v>124654</v>
      </c>
      <c r="V2560" s="165" t="str">
        <f>IFERROR(IF(U2560-T2560 &lt;= 0, "", U2560-T2560), "")</f>
        <v/>
      </c>
      <c r="W2560" s="162" t="s">
        <v>333</v>
      </c>
      <c r="X2560" s="1" t="s">
        <v>155</v>
      </c>
      <c r="Y2560" s="276" t="s">
        <v>2502</v>
      </c>
      <c r="Z2560" s="169">
        <v>278.08999999999997</v>
      </c>
      <c r="AA2560" s="169">
        <f>Tabela13[[#This Row],[VALOR/UN]]*Tabela13[[#This Row],[QUAN]]</f>
        <v>278.08999999999997</v>
      </c>
      <c r="AB2560" s="251" t="str">
        <f>IFERROR(Tabela13[[#This Row],[TOTAL]]/Tabela13[[#This Row],[Km Rodado]],"")</f>
        <v/>
      </c>
    </row>
    <row r="2561" spans="1:30" hidden="1">
      <c r="A2561" s="30" t="s">
        <v>2572</v>
      </c>
      <c r="B2561" s="30" t="s">
        <v>1313</v>
      </c>
      <c r="C2561" s="186" t="s">
        <v>1227</v>
      </c>
      <c r="D2561" s="53">
        <v>45817</v>
      </c>
      <c r="F2561" s="7" t="s">
        <v>118</v>
      </c>
      <c r="G2561" s="1" t="s">
        <v>58</v>
      </c>
      <c r="H2561" s="1" t="s">
        <v>1268</v>
      </c>
      <c r="I2561" s="351" t="s">
        <v>109</v>
      </c>
      <c r="J2561" s="162">
        <v>1</v>
      </c>
      <c r="K2561" s="1">
        <v>15</v>
      </c>
      <c r="L2561" s="1" t="s">
        <v>24</v>
      </c>
      <c r="M2561" s="1" t="s">
        <v>75</v>
      </c>
      <c r="N2561" s="1" t="s">
        <v>153</v>
      </c>
      <c r="O2561" s="1" t="s">
        <v>474</v>
      </c>
      <c r="P2561" s="1" t="s">
        <v>69</v>
      </c>
      <c r="Q2561" s="238" t="s">
        <v>2573</v>
      </c>
      <c r="R2561" s="24" t="s">
        <v>2574</v>
      </c>
      <c r="S2561" s="45">
        <v>124654</v>
      </c>
      <c r="T2561" s="45">
        <v>124654</v>
      </c>
      <c r="V2561" s="165" t="str">
        <f>IFERROR(IF(U2561-T2561 &lt;= 0, "", U2561-T2561), "")</f>
        <v/>
      </c>
      <c r="W2561" s="162" t="s">
        <v>333</v>
      </c>
      <c r="X2561" s="1" t="s">
        <v>155</v>
      </c>
      <c r="Y2561" s="276" t="s">
        <v>2502</v>
      </c>
      <c r="Z2561" s="169">
        <v>278.08999999999997</v>
      </c>
      <c r="AA2561" s="169">
        <f>Tabela13[[#This Row],[VALOR/UN]]*Tabela13[[#This Row],[QUAN]]</f>
        <v>278.08999999999997</v>
      </c>
      <c r="AB2561" s="251" t="str">
        <f>IFERROR(Tabela13[[#This Row],[TOTAL]]/Tabela13[[#This Row],[Km Rodado]],"")</f>
        <v/>
      </c>
      <c r="AD2561" s="205"/>
    </row>
    <row r="2562" spans="1:30" hidden="1">
      <c r="A2562" s="30">
        <v>3140</v>
      </c>
      <c r="B2562" s="30" t="s">
        <v>1313</v>
      </c>
      <c r="C2562" s="186" t="s">
        <v>1227</v>
      </c>
      <c r="D2562" s="53">
        <v>45819</v>
      </c>
      <c r="F2562" s="7" t="s">
        <v>118</v>
      </c>
      <c r="G2562" s="1" t="s">
        <v>58</v>
      </c>
      <c r="H2562" s="1" t="s">
        <v>1268</v>
      </c>
      <c r="I2562" s="351" t="s">
        <v>104</v>
      </c>
      <c r="J2562" s="162">
        <v>1</v>
      </c>
      <c r="K2562" s="1">
        <v>16</v>
      </c>
      <c r="L2562" s="1" t="s">
        <v>22</v>
      </c>
      <c r="M2562" s="1" t="s">
        <v>60</v>
      </c>
      <c r="N2562" s="1" t="s">
        <v>1235</v>
      </c>
      <c r="O2562" s="1" t="s">
        <v>1236</v>
      </c>
      <c r="P2562" s="1" t="s">
        <v>69</v>
      </c>
      <c r="Q2562" s="1" t="s">
        <v>1008</v>
      </c>
      <c r="R2562" s="24" t="s">
        <v>327</v>
      </c>
      <c r="S2562" s="45">
        <v>175000</v>
      </c>
      <c r="V2562" s="165" t="str">
        <f>IFERROR(IF(U2562-T2562 &lt;= 0, "", U2562-T2562), "")</f>
        <v/>
      </c>
      <c r="W2562" s="162" t="s">
        <v>333</v>
      </c>
      <c r="X2562" s="1" t="s">
        <v>155</v>
      </c>
      <c r="Y2562" s="1">
        <v>4032</v>
      </c>
      <c r="Z2562" s="169">
        <v>507.87</v>
      </c>
      <c r="AA2562" s="169">
        <f>Tabela13[[#This Row],[VALOR/UN]]*Tabela13[[#This Row],[QUAN]]</f>
        <v>507.87</v>
      </c>
      <c r="AB2562" s="251" t="str">
        <f>IFERROR(Tabela13[[#This Row],[TOTAL]]/Tabela13[[#This Row],[Km Rodado]],"")</f>
        <v/>
      </c>
    </row>
    <row r="2563" spans="1:30" hidden="1">
      <c r="A2563" s="30">
        <v>3041</v>
      </c>
      <c r="B2563" s="30" t="s">
        <v>1313</v>
      </c>
      <c r="C2563" s="186" t="s">
        <v>1227</v>
      </c>
      <c r="D2563" s="53">
        <v>45819</v>
      </c>
      <c r="F2563" s="7" t="s">
        <v>118</v>
      </c>
      <c r="G2563" s="1" t="s">
        <v>58</v>
      </c>
      <c r="H2563" s="1" t="s">
        <v>1268</v>
      </c>
      <c r="I2563" s="351" t="s">
        <v>104</v>
      </c>
      <c r="J2563" s="162">
        <v>1</v>
      </c>
      <c r="K2563" s="1">
        <v>16</v>
      </c>
      <c r="L2563" s="1" t="s">
        <v>22</v>
      </c>
      <c r="M2563" s="1" t="s">
        <v>60</v>
      </c>
      <c r="N2563" s="1" t="s">
        <v>1235</v>
      </c>
      <c r="O2563" s="1" t="s">
        <v>1236</v>
      </c>
      <c r="P2563" s="1" t="s">
        <v>69</v>
      </c>
      <c r="Q2563" s="1" t="s">
        <v>1008</v>
      </c>
      <c r="R2563" s="24" t="s">
        <v>327</v>
      </c>
      <c r="S2563" s="45">
        <v>175000</v>
      </c>
      <c r="V2563" s="165" t="str">
        <f>IFERROR(IF(U2563-T2563 &lt;= 0, "", U2563-T2563), "")</f>
        <v/>
      </c>
      <c r="W2563" s="162" t="s">
        <v>333</v>
      </c>
      <c r="X2563" s="1" t="s">
        <v>155</v>
      </c>
      <c r="Y2563" s="1">
        <v>4032</v>
      </c>
      <c r="Z2563" s="169">
        <v>507.87</v>
      </c>
      <c r="AA2563" s="169">
        <f>Tabela13[[#This Row],[VALOR/UN]]*Tabela13[[#This Row],[QUAN]]</f>
        <v>507.87</v>
      </c>
      <c r="AB2563" s="251" t="str">
        <f>IFERROR(Tabela13[[#This Row],[TOTAL]]/Tabela13[[#This Row],[Km Rodado]],"")</f>
        <v/>
      </c>
    </row>
    <row r="2564" spans="1:30" hidden="1">
      <c r="A2564" s="30">
        <v>3128</v>
      </c>
      <c r="B2564" s="30" t="s">
        <v>2209</v>
      </c>
      <c r="C2564" s="186" t="s">
        <v>1227</v>
      </c>
      <c r="D2564" s="53">
        <v>45819</v>
      </c>
      <c r="F2564" s="7" t="s">
        <v>118</v>
      </c>
      <c r="G2564" s="1" t="s">
        <v>58</v>
      </c>
      <c r="H2564" s="1" t="s">
        <v>1268</v>
      </c>
      <c r="I2564" s="351" t="s">
        <v>96</v>
      </c>
      <c r="J2564" s="162">
        <v>1</v>
      </c>
      <c r="K2564" s="1">
        <v>16</v>
      </c>
      <c r="L2564" s="1" t="s">
        <v>22</v>
      </c>
      <c r="M2564" s="1" t="s">
        <v>60</v>
      </c>
      <c r="N2564" s="1" t="s">
        <v>1235</v>
      </c>
      <c r="O2564" s="1" t="s">
        <v>1236</v>
      </c>
      <c r="P2564" s="1" t="s">
        <v>69</v>
      </c>
      <c r="Q2564" s="1" t="s">
        <v>1008</v>
      </c>
      <c r="R2564" s="24" t="s">
        <v>2575</v>
      </c>
      <c r="S2564" s="45">
        <v>57627</v>
      </c>
      <c r="V2564" s="165" t="str">
        <f>IFERROR(IF(U2564-T2564 &lt;= 0, "", U2564-T2564), "")</f>
        <v/>
      </c>
      <c r="W2564" s="162" t="s">
        <v>333</v>
      </c>
      <c r="X2564" s="1" t="s">
        <v>155</v>
      </c>
      <c r="Y2564" s="1">
        <v>4032</v>
      </c>
      <c r="Z2564" s="169">
        <v>507.87</v>
      </c>
      <c r="AA2564" s="169">
        <f>Tabela13[[#This Row],[VALOR/UN]]*Tabela13[[#This Row],[QUAN]]</f>
        <v>507.87</v>
      </c>
      <c r="AB2564" s="251" t="str">
        <f>IFERROR(Tabela13[[#This Row],[TOTAL]]/Tabela13[[#This Row],[Km Rodado]],"")</f>
        <v/>
      </c>
    </row>
    <row r="2565" spans="1:30" hidden="1">
      <c r="A2565" s="30">
        <v>3129</v>
      </c>
      <c r="B2565" s="30" t="s">
        <v>1313</v>
      </c>
      <c r="C2565" s="186" t="s">
        <v>1227</v>
      </c>
      <c r="D2565" s="53">
        <v>45819</v>
      </c>
      <c r="F2565" s="7" t="s">
        <v>118</v>
      </c>
      <c r="G2565" s="1" t="s">
        <v>58</v>
      </c>
      <c r="H2565" s="1" t="s">
        <v>1268</v>
      </c>
      <c r="I2565" s="351" t="s">
        <v>96</v>
      </c>
      <c r="J2565" s="162">
        <v>1</v>
      </c>
      <c r="K2565" s="1">
        <v>16</v>
      </c>
      <c r="L2565" s="1" t="s">
        <v>22</v>
      </c>
      <c r="M2565" s="1" t="s">
        <v>60</v>
      </c>
      <c r="N2565" s="1" t="s">
        <v>1235</v>
      </c>
      <c r="O2565" s="1" t="s">
        <v>2576</v>
      </c>
      <c r="P2565" s="1" t="s">
        <v>69</v>
      </c>
      <c r="Q2565" s="1" t="s">
        <v>1008</v>
      </c>
      <c r="R2565" s="24" t="s">
        <v>2575</v>
      </c>
      <c r="S2565" s="45">
        <v>57627</v>
      </c>
      <c r="V2565" s="165" t="str">
        <f>IFERROR(IF(U2565-T2565 &lt;= 0, "", U2565-T2565), "")</f>
        <v/>
      </c>
      <c r="W2565" s="162" t="s">
        <v>333</v>
      </c>
      <c r="X2565" s="1" t="s">
        <v>155</v>
      </c>
      <c r="Y2565" s="1">
        <v>4032</v>
      </c>
      <c r="Z2565" s="169">
        <v>507.87</v>
      </c>
      <c r="AA2565" s="169">
        <f>Tabela13[[#This Row],[VALOR/UN]]*Tabela13[[#This Row],[QUAN]]</f>
        <v>507.87</v>
      </c>
      <c r="AB2565" s="251" t="str">
        <f>IFERROR(Tabela13[[#This Row],[TOTAL]]/Tabela13[[#This Row],[Km Rodado]],"")</f>
        <v/>
      </c>
    </row>
    <row r="2566" spans="1:30" hidden="1">
      <c r="A2566" s="30">
        <v>3130</v>
      </c>
      <c r="B2566" s="30" t="s">
        <v>1313</v>
      </c>
      <c r="C2566" s="186" t="s">
        <v>1227</v>
      </c>
      <c r="D2566" s="53">
        <v>45819</v>
      </c>
      <c r="F2566" s="7" t="s">
        <v>118</v>
      </c>
      <c r="G2566" s="1" t="s">
        <v>58</v>
      </c>
      <c r="H2566" s="1" t="s">
        <v>1268</v>
      </c>
      <c r="I2566" s="351" t="s">
        <v>96</v>
      </c>
      <c r="J2566" s="162">
        <v>1</v>
      </c>
      <c r="K2566" s="1">
        <v>16</v>
      </c>
      <c r="L2566" s="1" t="s">
        <v>24</v>
      </c>
      <c r="M2566" s="1" t="s">
        <v>60</v>
      </c>
      <c r="N2566" s="1" t="s">
        <v>1235</v>
      </c>
      <c r="O2566" s="1" t="s">
        <v>2577</v>
      </c>
      <c r="P2566" s="1" t="s">
        <v>69</v>
      </c>
      <c r="Q2566" s="1" t="s">
        <v>1008</v>
      </c>
      <c r="R2566" s="24" t="s">
        <v>2575</v>
      </c>
      <c r="S2566" s="45">
        <v>57627</v>
      </c>
      <c r="V2566" s="165" t="str">
        <f>IFERROR(IF(U2566-T2566 &lt;= 0, "", U2566-T2566), "")</f>
        <v/>
      </c>
      <c r="W2566" s="162" t="s">
        <v>333</v>
      </c>
      <c r="X2566" s="1" t="s">
        <v>155</v>
      </c>
      <c r="Y2566" s="1">
        <v>4032</v>
      </c>
      <c r="Z2566" s="169">
        <v>507.87</v>
      </c>
      <c r="AA2566" s="169">
        <f>Tabela13[[#This Row],[VALOR/UN]]*Tabela13[[#This Row],[QUAN]]</f>
        <v>507.87</v>
      </c>
      <c r="AB2566" s="251" t="str">
        <f>IFERROR(Tabela13[[#This Row],[TOTAL]]/Tabela13[[#This Row],[Km Rodado]],"")</f>
        <v/>
      </c>
    </row>
    <row r="2567" spans="1:30" hidden="1">
      <c r="A2567" s="30">
        <v>3131</v>
      </c>
      <c r="B2567" s="30" t="s">
        <v>1322</v>
      </c>
      <c r="C2567" s="186" t="s">
        <v>1227</v>
      </c>
      <c r="D2567" s="53">
        <v>45819</v>
      </c>
      <c r="F2567" s="7" t="s">
        <v>118</v>
      </c>
      <c r="G2567" s="1" t="s">
        <v>58</v>
      </c>
      <c r="H2567" s="1" t="s">
        <v>1268</v>
      </c>
      <c r="I2567" s="351" t="s">
        <v>96</v>
      </c>
      <c r="J2567" s="162">
        <v>1</v>
      </c>
      <c r="K2567" s="1">
        <v>16</v>
      </c>
      <c r="L2567" s="1" t="s">
        <v>24</v>
      </c>
      <c r="M2567" s="1" t="s">
        <v>60</v>
      </c>
      <c r="N2567" s="1" t="s">
        <v>1235</v>
      </c>
      <c r="O2567" s="1" t="s">
        <v>2578</v>
      </c>
      <c r="P2567" s="1" t="s">
        <v>69</v>
      </c>
      <c r="Q2567" s="1" t="s">
        <v>1008</v>
      </c>
      <c r="R2567" s="24" t="s">
        <v>2575</v>
      </c>
      <c r="S2567" s="45">
        <v>57627</v>
      </c>
      <c r="V2567" s="165" t="str">
        <f>IFERROR(IF(U2567-T2567 &lt;= 0, "", U2567-T2567), "")</f>
        <v/>
      </c>
      <c r="W2567" s="162" t="s">
        <v>333</v>
      </c>
      <c r="X2567" s="1" t="s">
        <v>155</v>
      </c>
      <c r="Y2567" s="1">
        <v>4032</v>
      </c>
      <c r="Z2567" s="169">
        <v>507.87</v>
      </c>
      <c r="AA2567" s="169">
        <f>Tabela13[[#This Row],[VALOR/UN]]*Tabela13[[#This Row],[QUAN]]</f>
        <v>507.87</v>
      </c>
      <c r="AB2567" s="251" t="str">
        <f>IFERROR(Tabela13[[#This Row],[TOTAL]]/Tabela13[[#This Row],[Km Rodado]],"")</f>
        <v/>
      </c>
    </row>
    <row r="2568" spans="1:30">
      <c r="A2568" s="30">
        <v>3142</v>
      </c>
      <c r="B2568" s="30" t="s">
        <v>1838</v>
      </c>
      <c r="C2568" s="186" t="s">
        <v>1227</v>
      </c>
      <c r="D2568" s="53">
        <v>45819</v>
      </c>
      <c r="F2568" s="7" t="s">
        <v>118</v>
      </c>
      <c r="G2568" s="1" t="s">
        <v>58</v>
      </c>
      <c r="H2568" s="1" t="s">
        <v>1268</v>
      </c>
      <c r="I2568" s="351" t="s">
        <v>104</v>
      </c>
      <c r="J2568" s="162">
        <v>1</v>
      </c>
      <c r="K2568" s="1">
        <v>15</v>
      </c>
      <c r="L2568" s="1" t="s">
        <v>24</v>
      </c>
      <c r="M2568" s="1" t="s">
        <v>623</v>
      </c>
      <c r="N2568" s="1" t="s">
        <v>153</v>
      </c>
      <c r="O2568" s="1" t="s">
        <v>474</v>
      </c>
      <c r="P2568" s="1" t="s">
        <v>69</v>
      </c>
      <c r="Q2568" s="1" t="s">
        <v>102</v>
      </c>
      <c r="R2568" s="24" t="s">
        <v>2086</v>
      </c>
      <c r="S2568" s="45">
        <v>115000</v>
      </c>
      <c r="V2568" s="165" t="str">
        <f>IFERROR(IF(U2568-T2568 &lt;= 0, "", U2568-T2568), "")</f>
        <v/>
      </c>
      <c r="W2568" s="162" t="s">
        <v>333</v>
      </c>
      <c r="X2568" s="1" t="s">
        <v>155</v>
      </c>
      <c r="Y2568" s="1">
        <v>2004</v>
      </c>
      <c r="Z2568" s="169">
        <v>282.70999999999998</v>
      </c>
      <c r="AA2568" s="169">
        <f>Tabela13[[#This Row],[VALOR/UN]]*Tabela13[[#This Row],[QUAN]]</f>
        <v>282.70999999999998</v>
      </c>
      <c r="AB2568" s="251" t="str">
        <f>IFERROR(Tabela13[[#This Row],[TOTAL]]/Tabela13[[#This Row],[Km Rodado]],"")</f>
        <v/>
      </c>
    </row>
    <row r="2569" spans="1:30">
      <c r="A2569" s="30">
        <v>3143</v>
      </c>
      <c r="B2569" s="30" t="s">
        <v>1838</v>
      </c>
      <c r="C2569" s="186" t="s">
        <v>1227</v>
      </c>
      <c r="D2569" s="53">
        <v>45819</v>
      </c>
      <c r="F2569" s="7" t="s">
        <v>118</v>
      </c>
      <c r="G2569" s="1" t="s">
        <v>58</v>
      </c>
      <c r="H2569" s="1" t="s">
        <v>1268</v>
      </c>
      <c r="I2569" s="351" t="s">
        <v>104</v>
      </c>
      <c r="J2569" s="162">
        <v>1</v>
      </c>
      <c r="K2569" s="1">
        <v>15</v>
      </c>
      <c r="L2569" s="1" t="s">
        <v>24</v>
      </c>
      <c r="M2569" s="1" t="s">
        <v>623</v>
      </c>
      <c r="N2569" s="1" t="s">
        <v>153</v>
      </c>
      <c r="O2569" s="1" t="s">
        <v>474</v>
      </c>
      <c r="P2569" s="1" t="s">
        <v>69</v>
      </c>
      <c r="Q2569" s="1" t="s">
        <v>102</v>
      </c>
      <c r="R2569" s="24" t="s">
        <v>2086</v>
      </c>
      <c r="S2569" s="45">
        <v>115000</v>
      </c>
      <c r="V2569" s="165" t="str">
        <f>IFERROR(IF(U2569-T2569 &lt;= 0, "", U2569-T2569), "")</f>
        <v/>
      </c>
      <c r="W2569" s="162" t="s">
        <v>333</v>
      </c>
      <c r="X2569" s="1" t="s">
        <v>155</v>
      </c>
      <c r="Y2569" s="1">
        <v>2004</v>
      </c>
      <c r="Z2569" s="169">
        <v>282.70999999999998</v>
      </c>
      <c r="AA2569" s="169">
        <f>Tabela13[[#This Row],[VALOR/UN]]*Tabela13[[#This Row],[QUAN]]</f>
        <v>282.70999999999998</v>
      </c>
      <c r="AB2569" s="251" t="str">
        <f>IFERROR(Tabela13[[#This Row],[TOTAL]]/Tabela13[[#This Row],[Km Rodado]],"")</f>
        <v/>
      </c>
    </row>
    <row r="2570" spans="1:30" hidden="1">
      <c r="A2570" s="30">
        <v>3144</v>
      </c>
      <c r="B2570" s="30" t="s">
        <v>2341</v>
      </c>
      <c r="C2570" s="186" t="s">
        <v>1227</v>
      </c>
      <c r="D2570" s="53">
        <v>45819</v>
      </c>
      <c r="F2570" s="7" t="s">
        <v>118</v>
      </c>
      <c r="G2570" s="1" t="s">
        <v>58</v>
      </c>
      <c r="H2570" s="1" t="s">
        <v>1268</v>
      </c>
      <c r="I2570" s="351" t="s">
        <v>104</v>
      </c>
      <c r="J2570" s="162">
        <v>1</v>
      </c>
      <c r="K2570" s="1">
        <v>15</v>
      </c>
      <c r="L2570" s="1" t="s">
        <v>22</v>
      </c>
      <c r="M2570" s="1" t="s">
        <v>75</v>
      </c>
      <c r="N2570" s="1" t="s">
        <v>153</v>
      </c>
      <c r="O2570" s="1" t="s">
        <v>474</v>
      </c>
      <c r="P2570" s="1" t="s">
        <v>69</v>
      </c>
      <c r="Q2570" s="1" t="s">
        <v>77</v>
      </c>
      <c r="R2570" s="24" t="s">
        <v>824</v>
      </c>
      <c r="S2570" s="45">
        <v>189528</v>
      </c>
      <c r="V2570" s="165" t="str">
        <f>IFERROR(IF(U2570-T2570 &lt;= 0, "", U2570-T2570), "")</f>
        <v/>
      </c>
      <c r="W2570" s="162" t="s">
        <v>333</v>
      </c>
      <c r="X2570" s="1" t="s">
        <v>155</v>
      </c>
      <c r="Y2570" s="276" t="s">
        <v>2502</v>
      </c>
      <c r="Z2570" s="169">
        <v>278.08999999999997</v>
      </c>
      <c r="AA2570" s="169">
        <f>Tabela13[[#This Row],[VALOR/UN]]*Tabela13[[#This Row],[QUAN]]</f>
        <v>278.08999999999997</v>
      </c>
      <c r="AB2570" s="251" t="str">
        <f>IFERROR(Tabela13[[#This Row],[TOTAL]]/Tabela13[[#This Row],[Km Rodado]],"")</f>
        <v/>
      </c>
    </row>
    <row r="2571" spans="1:30" hidden="1">
      <c r="A2571" s="30">
        <v>3145</v>
      </c>
      <c r="B2571" s="30" t="s">
        <v>1936</v>
      </c>
      <c r="C2571" s="186" t="s">
        <v>1227</v>
      </c>
      <c r="D2571" s="53">
        <v>45819</v>
      </c>
      <c r="F2571" s="7" t="s">
        <v>118</v>
      </c>
      <c r="G2571" s="1" t="s">
        <v>58</v>
      </c>
      <c r="H2571" s="1" t="s">
        <v>1268</v>
      </c>
      <c r="I2571" s="351" t="s">
        <v>104</v>
      </c>
      <c r="J2571" s="162">
        <v>1</v>
      </c>
      <c r="K2571" s="1">
        <v>15</v>
      </c>
      <c r="L2571" s="1" t="s">
        <v>22</v>
      </c>
      <c r="M2571" s="1" t="s">
        <v>75</v>
      </c>
      <c r="N2571" s="1" t="s">
        <v>153</v>
      </c>
      <c r="O2571" s="1" t="s">
        <v>474</v>
      </c>
      <c r="P2571" s="1" t="s">
        <v>69</v>
      </c>
      <c r="Q2571" s="1" t="s">
        <v>77</v>
      </c>
      <c r="R2571" s="24" t="s">
        <v>824</v>
      </c>
      <c r="S2571" s="45">
        <v>189528</v>
      </c>
      <c r="V2571" s="165" t="str">
        <f>IFERROR(IF(U2571-T2571 &lt;= 0, "", U2571-T2571), "")</f>
        <v/>
      </c>
      <c r="W2571" s="162" t="s">
        <v>333</v>
      </c>
      <c r="X2571" s="1" t="s">
        <v>155</v>
      </c>
      <c r="Y2571" s="276" t="s">
        <v>2502</v>
      </c>
      <c r="Z2571" s="169">
        <v>278.08999999999997</v>
      </c>
      <c r="AA2571" s="169">
        <f>Tabela13[[#This Row],[VALOR/UN]]*Tabela13[[#This Row],[QUAN]]</f>
        <v>278.08999999999997</v>
      </c>
      <c r="AB2571" s="251" t="str">
        <f>IFERROR(Tabela13[[#This Row],[TOTAL]]/Tabela13[[#This Row],[Km Rodado]],"")</f>
        <v/>
      </c>
    </row>
    <row r="2572" spans="1:30" hidden="1">
      <c r="A2572" s="30">
        <v>3132</v>
      </c>
      <c r="B2572" s="30" t="s">
        <v>2394</v>
      </c>
      <c r="C2572" s="186" t="s">
        <v>1227</v>
      </c>
      <c r="D2572" s="53">
        <v>45819</v>
      </c>
      <c r="F2572" s="7" t="s">
        <v>118</v>
      </c>
      <c r="G2572" s="1" t="s">
        <v>58</v>
      </c>
      <c r="H2572" s="1" t="s">
        <v>1268</v>
      </c>
      <c r="I2572" s="351" t="s">
        <v>96</v>
      </c>
      <c r="J2572" s="162">
        <v>1</v>
      </c>
      <c r="K2572" s="1">
        <v>15</v>
      </c>
      <c r="L2572" s="1" t="s">
        <v>22</v>
      </c>
      <c r="M2572" s="1" t="s">
        <v>75</v>
      </c>
      <c r="N2572" s="1" t="s">
        <v>153</v>
      </c>
      <c r="O2572" s="1" t="s">
        <v>474</v>
      </c>
      <c r="P2572" s="1" t="s">
        <v>69</v>
      </c>
      <c r="Q2572" s="1" t="s">
        <v>77</v>
      </c>
      <c r="R2572" s="24" t="s">
        <v>1824</v>
      </c>
      <c r="S2572" s="45">
        <v>70123</v>
      </c>
      <c r="V2572" s="165" t="str">
        <f>IFERROR(IF(U2572-T2572 &lt;= 0, "", U2572-T2572), "")</f>
        <v/>
      </c>
      <c r="W2572" s="162" t="s">
        <v>333</v>
      </c>
      <c r="X2572" s="1" t="s">
        <v>155</v>
      </c>
      <c r="Y2572" s="276" t="s">
        <v>2502</v>
      </c>
      <c r="Z2572" s="169">
        <v>278.08999999999997</v>
      </c>
      <c r="AA2572" s="169">
        <f>Tabela13[[#This Row],[VALOR/UN]]*Tabela13[[#This Row],[QUAN]]</f>
        <v>278.08999999999997</v>
      </c>
      <c r="AB2572" s="251" t="str">
        <f>IFERROR(Tabela13[[#This Row],[TOTAL]]/Tabela13[[#This Row],[Km Rodado]],"")</f>
        <v/>
      </c>
    </row>
    <row r="2573" spans="1:30" hidden="1">
      <c r="A2573" s="30">
        <v>3133</v>
      </c>
      <c r="B2573" s="30" t="s">
        <v>2394</v>
      </c>
      <c r="C2573" s="186" t="s">
        <v>1227</v>
      </c>
      <c r="D2573" s="53">
        <v>45819</v>
      </c>
      <c r="F2573" s="7" t="s">
        <v>118</v>
      </c>
      <c r="G2573" s="1" t="s">
        <v>58</v>
      </c>
      <c r="H2573" s="1" t="s">
        <v>1268</v>
      </c>
      <c r="I2573" s="351" t="s">
        <v>96</v>
      </c>
      <c r="J2573" s="162">
        <v>1</v>
      </c>
      <c r="K2573" s="1">
        <v>15</v>
      </c>
      <c r="L2573" s="1" t="s">
        <v>22</v>
      </c>
      <c r="M2573" s="1" t="s">
        <v>75</v>
      </c>
      <c r="N2573" s="1" t="s">
        <v>153</v>
      </c>
      <c r="O2573" s="1" t="s">
        <v>474</v>
      </c>
      <c r="P2573" s="1" t="s">
        <v>69</v>
      </c>
      <c r="Q2573" s="1" t="s">
        <v>77</v>
      </c>
      <c r="R2573" s="24" t="s">
        <v>1824</v>
      </c>
      <c r="S2573" s="45">
        <v>70123</v>
      </c>
      <c r="V2573" s="165" t="str">
        <f>IFERROR(IF(U2573-T2573 &lt;= 0, "", U2573-T2573), "")</f>
        <v/>
      </c>
      <c r="W2573" s="162" t="s">
        <v>333</v>
      </c>
      <c r="X2573" s="1" t="s">
        <v>155</v>
      </c>
      <c r="Y2573" s="276" t="s">
        <v>2502</v>
      </c>
      <c r="Z2573" s="169">
        <v>278.08999999999997</v>
      </c>
      <c r="AA2573" s="169">
        <f>Tabela13[[#This Row],[VALOR/UN]]*Tabela13[[#This Row],[QUAN]]</f>
        <v>278.08999999999997</v>
      </c>
      <c r="AB2573" s="251" t="str">
        <f>IFERROR(Tabela13[[#This Row],[TOTAL]]/Tabela13[[#This Row],[Km Rodado]],"")</f>
        <v/>
      </c>
    </row>
    <row r="2574" spans="1:30" hidden="1">
      <c r="A2574" s="30">
        <v>3134</v>
      </c>
      <c r="B2574" s="30" t="s">
        <v>2213</v>
      </c>
      <c r="C2574" s="186" t="s">
        <v>1227</v>
      </c>
      <c r="D2574" s="53">
        <v>45819</v>
      </c>
      <c r="F2574" s="7" t="s">
        <v>118</v>
      </c>
      <c r="G2574" s="1" t="s">
        <v>58</v>
      </c>
      <c r="H2574" s="1" t="s">
        <v>1268</v>
      </c>
      <c r="I2574" s="351" t="s">
        <v>96</v>
      </c>
      <c r="J2574" s="162">
        <v>1</v>
      </c>
      <c r="K2574" s="1">
        <v>15</v>
      </c>
      <c r="L2574" s="1" t="s">
        <v>24</v>
      </c>
      <c r="M2574" s="1" t="s">
        <v>75</v>
      </c>
      <c r="N2574" s="1" t="s">
        <v>153</v>
      </c>
      <c r="O2574" s="1" t="s">
        <v>474</v>
      </c>
      <c r="P2574" s="1" t="s">
        <v>69</v>
      </c>
      <c r="Q2574" s="1" t="s">
        <v>77</v>
      </c>
      <c r="R2574" s="24" t="s">
        <v>1824</v>
      </c>
      <c r="S2574" s="45">
        <v>70123</v>
      </c>
      <c r="V2574" s="165" t="str">
        <f>IFERROR(IF(U2574-T2574 &lt;= 0, "", U2574-T2574), "")</f>
        <v/>
      </c>
      <c r="W2574" s="162" t="s">
        <v>333</v>
      </c>
      <c r="X2574" s="1" t="s">
        <v>155</v>
      </c>
      <c r="Y2574" s="276" t="s">
        <v>2502</v>
      </c>
      <c r="Z2574" s="169">
        <v>278.08999999999997</v>
      </c>
      <c r="AA2574" s="169">
        <f>Tabela13[[#This Row],[VALOR/UN]]*Tabela13[[#This Row],[QUAN]]</f>
        <v>278.08999999999997</v>
      </c>
      <c r="AB2574" s="251" t="str">
        <f>IFERROR(Tabela13[[#This Row],[TOTAL]]/Tabela13[[#This Row],[Km Rodado]],"")</f>
        <v/>
      </c>
    </row>
    <row r="2575" spans="1:30" hidden="1">
      <c r="A2575" s="30">
        <v>3135</v>
      </c>
      <c r="B2575" s="30" t="s">
        <v>2213</v>
      </c>
      <c r="C2575" s="186" t="s">
        <v>1227</v>
      </c>
      <c r="D2575" s="53">
        <v>45819</v>
      </c>
      <c r="F2575" s="7" t="s">
        <v>118</v>
      </c>
      <c r="G2575" s="1" t="s">
        <v>58</v>
      </c>
      <c r="H2575" s="1" t="s">
        <v>1268</v>
      </c>
      <c r="I2575" s="351" t="s">
        <v>96</v>
      </c>
      <c r="J2575" s="162">
        <v>1</v>
      </c>
      <c r="K2575" s="1">
        <v>15</v>
      </c>
      <c r="L2575" s="1" t="s">
        <v>24</v>
      </c>
      <c r="M2575" s="1" t="s">
        <v>75</v>
      </c>
      <c r="N2575" s="1" t="s">
        <v>153</v>
      </c>
      <c r="O2575" s="1" t="s">
        <v>474</v>
      </c>
      <c r="P2575" s="1" t="s">
        <v>69</v>
      </c>
      <c r="Q2575" s="1" t="s">
        <v>77</v>
      </c>
      <c r="R2575" s="24" t="s">
        <v>1824</v>
      </c>
      <c r="S2575" s="45">
        <v>70123</v>
      </c>
      <c r="V2575" s="165" t="str">
        <f>IFERROR(IF(U2575-T2575 &lt;= 0, "", U2575-T2575), "")</f>
        <v/>
      </c>
      <c r="W2575" s="162" t="s">
        <v>333</v>
      </c>
      <c r="X2575" s="1" t="s">
        <v>155</v>
      </c>
      <c r="Y2575" s="276" t="s">
        <v>2502</v>
      </c>
      <c r="Z2575" s="169">
        <v>278.08999999999997</v>
      </c>
      <c r="AA2575" s="169">
        <f>Tabela13[[#This Row],[VALOR/UN]]*Tabela13[[#This Row],[QUAN]]</f>
        <v>278.08999999999997</v>
      </c>
      <c r="AB2575" s="251" t="str">
        <f>IFERROR(Tabela13[[#This Row],[TOTAL]]/Tabela13[[#This Row],[Km Rodado]],"")</f>
        <v/>
      </c>
    </row>
    <row r="2576" spans="1:30" hidden="1">
      <c r="A2576" s="30" t="s">
        <v>2579</v>
      </c>
      <c r="B2576" s="30" t="s">
        <v>1313</v>
      </c>
      <c r="C2576" s="186" t="s">
        <v>1227</v>
      </c>
      <c r="D2576" s="53">
        <v>45819</v>
      </c>
      <c r="F2576" s="7" t="s">
        <v>118</v>
      </c>
      <c r="G2576" s="1" t="s">
        <v>58</v>
      </c>
      <c r="H2576" s="1" t="s">
        <v>1268</v>
      </c>
      <c r="I2576" s="351" t="s">
        <v>99</v>
      </c>
      <c r="J2576" s="162">
        <v>1</v>
      </c>
      <c r="K2576" s="1">
        <v>16</v>
      </c>
      <c r="L2576" s="1" t="s">
        <v>22</v>
      </c>
      <c r="M2576" s="1" t="s">
        <v>143</v>
      </c>
      <c r="N2576" s="1" t="s">
        <v>134</v>
      </c>
      <c r="O2576" s="1" t="s">
        <v>135</v>
      </c>
      <c r="P2576" s="1" t="s">
        <v>69</v>
      </c>
      <c r="Q2576" s="1" t="s">
        <v>144</v>
      </c>
      <c r="R2576" s="24" t="s">
        <v>2580</v>
      </c>
      <c r="S2576" s="45">
        <v>34913</v>
      </c>
      <c r="V2576" s="165" t="str">
        <f>IFERROR(IF(U2576-T2576 &lt;= 0, "", U2576-T2576), "")</f>
        <v/>
      </c>
      <c r="W2576" s="162" t="s">
        <v>333</v>
      </c>
      <c r="X2576" s="1" t="s">
        <v>155</v>
      </c>
      <c r="Y2576" s="1">
        <v>29446</v>
      </c>
      <c r="Z2576" s="169">
        <v>565.85</v>
      </c>
      <c r="AA2576" s="169">
        <f>Tabela13[[#This Row],[VALOR/UN]]*Tabela13[[#This Row],[QUAN]]</f>
        <v>565.85</v>
      </c>
      <c r="AB2576" s="251" t="str">
        <f>IFERROR(Tabela13[[#This Row],[TOTAL]]/Tabela13[[#This Row],[Km Rodado]],"")</f>
        <v/>
      </c>
    </row>
    <row r="2577" spans="1:28" hidden="1">
      <c r="A2577" s="30">
        <v>3040</v>
      </c>
      <c r="B2577" s="30" t="s">
        <v>1313</v>
      </c>
      <c r="C2577" s="186" t="s">
        <v>1227</v>
      </c>
      <c r="D2577" s="53">
        <v>45819</v>
      </c>
      <c r="F2577" s="7" t="s">
        <v>118</v>
      </c>
      <c r="G2577" s="1" t="s">
        <v>58</v>
      </c>
      <c r="H2577" s="1" t="s">
        <v>1268</v>
      </c>
      <c r="I2577" s="351" t="s">
        <v>99</v>
      </c>
      <c r="J2577" s="162">
        <v>1</v>
      </c>
      <c r="K2577" s="1">
        <v>16</v>
      </c>
      <c r="L2577" s="1" t="s">
        <v>22</v>
      </c>
      <c r="M2577" s="1" t="s">
        <v>143</v>
      </c>
      <c r="N2577" s="1" t="s">
        <v>134</v>
      </c>
      <c r="O2577" s="1" t="s">
        <v>135</v>
      </c>
      <c r="P2577" s="1" t="s">
        <v>69</v>
      </c>
      <c r="Q2577" s="1" t="s">
        <v>144</v>
      </c>
      <c r="R2577" s="24" t="s">
        <v>2580</v>
      </c>
      <c r="S2577" s="45">
        <v>34913</v>
      </c>
      <c r="V2577" s="165" t="str">
        <f>IFERROR(IF(U2577-T2577 &lt;= 0, "", U2577-T2577), "")</f>
        <v/>
      </c>
      <c r="W2577" s="162" t="s">
        <v>333</v>
      </c>
      <c r="X2577" s="1" t="s">
        <v>155</v>
      </c>
      <c r="Y2577" s="1">
        <v>29446</v>
      </c>
      <c r="Z2577" s="169">
        <v>565.85</v>
      </c>
      <c r="AA2577" s="169">
        <f>Tabela13[[#This Row],[VALOR/UN]]*Tabela13[[#This Row],[QUAN]]</f>
        <v>565.85</v>
      </c>
      <c r="AB2577" s="251" t="str">
        <f>IFERROR(Tabela13[[#This Row],[TOTAL]]/Tabela13[[#This Row],[Km Rodado]],"")</f>
        <v/>
      </c>
    </row>
    <row r="2578" spans="1:28" hidden="1">
      <c r="A2578" s="30">
        <v>3051</v>
      </c>
      <c r="B2578" s="30" t="s">
        <v>1313</v>
      </c>
      <c r="C2578" s="186" t="s">
        <v>1227</v>
      </c>
      <c r="D2578" s="53">
        <v>45820</v>
      </c>
      <c r="F2578" s="7" t="s">
        <v>118</v>
      </c>
      <c r="G2578" s="1" t="s">
        <v>58</v>
      </c>
      <c r="H2578" s="1" t="s">
        <v>12</v>
      </c>
      <c r="I2578" s="351" t="s">
        <v>111</v>
      </c>
      <c r="J2578" s="162">
        <v>1</v>
      </c>
      <c r="K2578" s="1">
        <v>16</v>
      </c>
      <c r="L2578" s="1" t="s">
        <v>22</v>
      </c>
      <c r="M2578" s="1" t="s">
        <v>143</v>
      </c>
      <c r="N2578" s="1" t="s">
        <v>134</v>
      </c>
      <c r="O2578" s="1" t="s">
        <v>135</v>
      </c>
      <c r="P2578" s="1" t="s">
        <v>69</v>
      </c>
      <c r="Q2578" s="1" t="s">
        <v>144</v>
      </c>
      <c r="R2578" s="24" t="s">
        <v>2581</v>
      </c>
      <c r="S2578" s="45">
        <v>17852</v>
      </c>
      <c r="V2578" s="165" t="str">
        <f>IFERROR(IF(U2578-T2578 &lt;= 0, "", U2578-T2578), "")</f>
        <v/>
      </c>
      <c r="W2578" s="162" t="s">
        <v>333</v>
      </c>
      <c r="X2578" s="1" t="s">
        <v>155</v>
      </c>
      <c r="Y2578" s="1">
        <v>3970</v>
      </c>
      <c r="Z2578" s="169">
        <v>565.85</v>
      </c>
      <c r="AA2578" s="169">
        <f>Tabela13[[#This Row],[VALOR/UN]]*Tabela13[[#This Row],[QUAN]]</f>
        <v>565.85</v>
      </c>
      <c r="AB2578" s="251" t="str">
        <f>IFERROR(Tabela13[[#This Row],[TOTAL]]/Tabela13[[#This Row],[Km Rodado]],"")</f>
        <v/>
      </c>
    </row>
    <row r="2579" spans="1:28" hidden="1">
      <c r="A2579" s="30">
        <v>3044</v>
      </c>
      <c r="B2579" s="30" t="s">
        <v>1313</v>
      </c>
      <c r="C2579" s="186" t="s">
        <v>1227</v>
      </c>
      <c r="D2579" s="53">
        <v>45820</v>
      </c>
      <c r="F2579" s="7" t="s">
        <v>118</v>
      </c>
      <c r="G2579" s="1" t="s">
        <v>58</v>
      </c>
      <c r="H2579" s="1" t="s">
        <v>12</v>
      </c>
      <c r="I2579" s="351" t="s">
        <v>111</v>
      </c>
      <c r="J2579" s="162">
        <v>1</v>
      </c>
      <c r="K2579" s="1">
        <v>16</v>
      </c>
      <c r="L2579" s="1" t="s">
        <v>22</v>
      </c>
      <c r="M2579" s="1" t="s">
        <v>143</v>
      </c>
      <c r="N2579" s="1" t="s">
        <v>134</v>
      </c>
      <c r="O2579" s="1" t="s">
        <v>135</v>
      </c>
      <c r="P2579" s="1" t="s">
        <v>69</v>
      </c>
      <c r="Q2579" s="1" t="s">
        <v>144</v>
      </c>
      <c r="R2579" s="24" t="s">
        <v>2581</v>
      </c>
      <c r="S2579" s="45">
        <v>17852</v>
      </c>
      <c r="V2579" s="165" t="str">
        <f>IFERROR(IF(U2579-T2579 &lt;= 0, "", U2579-T2579), "")</f>
        <v/>
      </c>
      <c r="W2579" s="162" t="s">
        <v>333</v>
      </c>
      <c r="X2579" s="1" t="s">
        <v>155</v>
      </c>
      <c r="Y2579" s="1">
        <v>3970</v>
      </c>
      <c r="Z2579" s="169">
        <v>565.85</v>
      </c>
      <c r="AA2579" s="169">
        <f>Tabela13[[#This Row],[VALOR/UN]]*Tabela13[[#This Row],[QUAN]]</f>
        <v>565.85</v>
      </c>
      <c r="AB2579" s="251" t="str">
        <f>IFERROR(Tabela13[[#This Row],[TOTAL]]/Tabela13[[#This Row],[Km Rodado]],"")</f>
        <v/>
      </c>
    </row>
    <row r="2580" spans="1:28" hidden="1">
      <c r="A2580" s="30">
        <v>3042</v>
      </c>
      <c r="B2580" s="30" t="s">
        <v>1313</v>
      </c>
      <c r="C2580" s="186" t="s">
        <v>1227</v>
      </c>
      <c r="D2580" s="53">
        <v>45820</v>
      </c>
      <c r="F2580" s="7" t="s">
        <v>118</v>
      </c>
      <c r="G2580" s="1" t="s">
        <v>58</v>
      </c>
      <c r="H2580" s="1" t="s">
        <v>12</v>
      </c>
      <c r="I2580" s="351" t="s">
        <v>111</v>
      </c>
      <c r="J2580" s="162">
        <v>1</v>
      </c>
      <c r="K2580" s="1">
        <v>16</v>
      </c>
      <c r="L2580" s="1" t="s">
        <v>24</v>
      </c>
      <c r="M2580" s="1" t="s">
        <v>143</v>
      </c>
      <c r="N2580" s="1" t="s">
        <v>134</v>
      </c>
      <c r="O2580" s="1" t="s">
        <v>135</v>
      </c>
      <c r="P2580" s="1" t="s">
        <v>69</v>
      </c>
      <c r="Q2580" s="1" t="s">
        <v>144</v>
      </c>
      <c r="R2580" s="24" t="s">
        <v>2581</v>
      </c>
      <c r="S2580" s="45">
        <v>17852</v>
      </c>
      <c r="V2580" s="165" t="str">
        <f>IFERROR(IF(U2580-T2580 &lt;= 0, "", U2580-T2580), "")</f>
        <v/>
      </c>
      <c r="W2580" s="162" t="s">
        <v>333</v>
      </c>
      <c r="X2580" s="1" t="s">
        <v>155</v>
      </c>
      <c r="Y2580" s="1">
        <v>3970</v>
      </c>
      <c r="Z2580" s="169">
        <v>565.85</v>
      </c>
      <c r="AA2580" s="169">
        <f>Tabela13[[#This Row],[VALOR/UN]]*Tabela13[[#This Row],[QUAN]]</f>
        <v>565.85</v>
      </c>
      <c r="AB2580" s="251" t="str">
        <f>IFERROR(Tabela13[[#This Row],[TOTAL]]/Tabela13[[#This Row],[Km Rodado]],"")</f>
        <v/>
      </c>
    </row>
    <row r="2581" spans="1:28" hidden="1">
      <c r="A2581" s="30">
        <v>3043</v>
      </c>
      <c r="B2581" s="30" t="s">
        <v>2018</v>
      </c>
      <c r="C2581" s="186" t="s">
        <v>1227</v>
      </c>
      <c r="D2581" s="53">
        <v>45820</v>
      </c>
      <c r="F2581" s="7" t="s">
        <v>118</v>
      </c>
      <c r="G2581" s="1" t="s">
        <v>58</v>
      </c>
      <c r="H2581" s="1" t="s">
        <v>12</v>
      </c>
      <c r="I2581" s="351" t="s">
        <v>111</v>
      </c>
      <c r="J2581" s="162">
        <v>1</v>
      </c>
      <c r="K2581" s="1">
        <v>16</v>
      </c>
      <c r="L2581" s="1" t="s">
        <v>24</v>
      </c>
      <c r="M2581" s="1" t="s">
        <v>143</v>
      </c>
      <c r="N2581" s="1" t="s">
        <v>134</v>
      </c>
      <c r="O2581" s="1" t="s">
        <v>135</v>
      </c>
      <c r="P2581" s="1" t="s">
        <v>69</v>
      </c>
      <c r="Q2581" s="1" t="s">
        <v>144</v>
      </c>
      <c r="R2581" s="24" t="s">
        <v>2581</v>
      </c>
      <c r="S2581" s="45">
        <v>17852</v>
      </c>
      <c r="V2581" s="165" t="str">
        <f>IFERROR(IF(U2581-T2581 &lt;= 0, "", U2581-T2581), "")</f>
        <v/>
      </c>
      <c r="W2581" s="162" t="s">
        <v>333</v>
      </c>
      <c r="X2581" s="1" t="s">
        <v>155</v>
      </c>
      <c r="Y2581" s="1">
        <v>3970</v>
      </c>
      <c r="Z2581" s="169">
        <v>565.85</v>
      </c>
      <c r="AA2581" s="169">
        <f>Tabela13[[#This Row],[VALOR/UN]]*Tabela13[[#This Row],[QUAN]]</f>
        <v>565.85</v>
      </c>
      <c r="AB2581" s="251" t="str">
        <f>IFERROR(Tabela13[[#This Row],[TOTAL]]/Tabela13[[#This Row],[Km Rodado]],"")</f>
        <v/>
      </c>
    </row>
    <row r="2582" spans="1:28" hidden="1">
      <c r="A2582" s="30" t="s">
        <v>2582</v>
      </c>
      <c r="B2582" s="30" t="s">
        <v>644</v>
      </c>
      <c r="C2582" s="186" t="s">
        <v>1227</v>
      </c>
      <c r="D2582" s="53">
        <v>45821</v>
      </c>
      <c r="F2582" s="7" t="s">
        <v>118</v>
      </c>
      <c r="G2582" s="1" t="s">
        <v>58</v>
      </c>
      <c r="H2582" s="1" t="s">
        <v>1268</v>
      </c>
      <c r="I2582" s="351" t="s">
        <v>80</v>
      </c>
      <c r="J2582" s="162">
        <v>1</v>
      </c>
      <c r="K2582" s="1" t="s">
        <v>39</v>
      </c>
      <c r="L2582" s="1" t="s">
        <v>594</v>
      </c>
      <c r="M2582" s="1" t="s">
        <v>595</v>
      </c>
      <c r="N2582" s="1" t="s">
        <v>684</v>
      </c>
      <c r="O2582" s="1" t="s">
        <v>993</v>
      </c>
      <c r="P2582" s="1" t="s">
        <v>62</v>
      </c>
      <c r="Q2582" s="1" t="s">
        <v>657</v>
      </c>
      <c r="R2582" s="24" t="s">
        <v>1571</v>
      </c>
      <c r="S2582" s="45">
        <v>557925</v>
      </c>
      <c r="T2582" s="45">
        <v>557925</v>
      </c>
      <c r="V2582" s="165" t="str">
        <f>IFERROR(IF(U2582-T2582 &lt;= 0, "", U2582-T2582), "")</f>
        <v/>
      </c>
      <c r="W2582" s="162" t="s">
        <v>333</v>
      </c>
      <c r="X2582" s="1" t="s">
        <v>155</v>
      </c>
      <c r="Y2582" s="1">
        <v>9601</v>
      </c>
      <c r="Z2582" s="169">
        <v>600</v>
      </c>
      <c r="AA2582" s="169">
        <f>Tabela13[[#This Row],[VALOR/UN]]*Tabela13[[#This Row],[QUAN]]</f>
        <v>600</v>
      </c>
      <c r="AB2582" s="251" t="str">
        <f>IFERROR(Tabela13[[#This Row],[TOTAL]]/Tabela13[[#This Row],[Km Rodado]],"")</f>
        <v/>
      </c>
    </row>
    <row r="2583" spans="1:28" hidden="1">
      <c r="A2583" s="30">
        <v>3147</v>
      </c>
      <c r="B2583" s="30" t="s">
        <v>1337</v>
      </c>
      <c r="C2583" s="186" t="s">
        <v>1227</v>
      </c>
      <c r="D2583" s="53">
        <v>45821</v>
      </c>
      <c r="F2583" s="7" t="s">
        <v>118</v>
      </c>
      <c r="G2583" s="1" t="s">
        <v>58</v>
      </c>
      <c r="H2583" s="1" t="s">
        <v>1268</v>
      </c>
      <c r="I2583" s="351" t="s">
        <v>80</v>
      </c>
      <c r="J2583" s="162">
        <v>1</v>
      </c>
      <c r="K2583" s="1" t="s">
        <v>39</v>
      </c>
      <c r="L2583" s="1" t="s">
        <v>594</v>
      </c>
      <c r="M2583" s="1" t="s">
        <v>595</v>
      </c>
      <c r="N2583" s="1" t="s">
        <v>684</v>
      </c>
      <c r="O2583" s="1" t="s">
        <v>993</v>
      </c>
      <c r="P2583" s="1" t="s">
        <v>62</v>
      </c>
      <c r="Q2583" s="1" t="s">
        <v>657</v>
      </c>
      <c r="R2583" s="24" t="s">
        <v>1571</v>
      </c>
      <c r="S2583" s="45">
        <v>557925</v>
      </c>
      <c r="T2583" s="45">
        <v>557925</v>
      </c>
      <c r="V2583" s="165" t="str">
        <f>IFERROR(IF(U2583-T2583 &lt;= 0, "", U2583-T2583), "")</f>
        <v/>
      </c>
      <c r="W2583" s="162" t="s">
        <v>333</v>
      </c>
      <c r="X2583" s="1" t="s">
        <v>155</v>
      </c>
      <c r="Y2583" s="1">
        <v>9601</v>
      </c>
      <c r="Z2583" s="169">
        <v>600</v>
      </c>
      <c r="AA2583" s="169">
        <f>Tabela13[[#This Row],[VALOR/UN]]*Tabela13[[#This Row],[QUAN]]</f>
        <v>600</v>
      </c>
      <c r="AB2583" s="251" t="str">
        <f>IFERROR(Tabela13[[#This Row],[TOTAL]]/Tabela13[[#This Row],[Km Rodado]],"")</f>
        <v/>
      </c>
    </row>
    <row r="2584" spans="1:28" hidden="1">
      <c r="A2584" s="30">
        <v>3148</v>
      </c>
      <c r="B2584" s="30" t="s">
        <v>1407</v>
      </c>
      <c r="C2584" s="186" t="s">
        <v>1227</v>
      </c>
      <c r="D2584" s="53">
        <v>45821</v>
      </c>
      <c r="F2584" s="7" t="s">
        <v>118</v>
      </c>
      <c r="G2584" s="1" t="s">
        <v>58</v>
      </c>
      <c r="H2584" s="1" t="s">
        <v>1268</v>
      </c>
      <c r="I2584" s="351" t="s">
        <v>80</v>
      </c>
      <c r="J2584" s="162">
        <v>1</v>
      </c>
      <c r="K2584" s="1" t="s">
        <v>39</v>
      </c>
      <c r="L2584" s="1" t="s">
        <v>594</v>
      </c>
      <c r="M2584" s="1" t="s">
        <v>595</v>
      </c>
      <c r="N2584" s="1" t="s">
        <v>684</v>
      </c>
      <c r="O2584" s="1" t="s">
        <v>993</v>
      </c>
      <c r="P2584" s="1" t="s">
        <v>62</v>
      </c>
      <c r="Q2584" s="1" t="s">
        <v>657</v>
      </c>
      <c r="R2584" s="24" t="s">
        <v>1571</v>
      </c>
      <c r="S2584" s="45">
        <v>557925</v>
      </c>
      <c r="T2584" s="45">
        <v>557925</v>
      </c>
      <c r="V2584" s="165" t="str">
        <f>IFERROR(IF(U2584-T2584 &lt;= 0, "", U2584-T2584), "")</f>
        <v/>
      </c>
      <c r="W2584" s="162" t="s">
        <v>333</v>
      </c>
      <c r="X2584" s="1" t="s">
        <v>155</v>
      </c>
      <c r="Y2584" s="1" t="s">
        <v>2583</v>
      </c>
      <c r="Z2584" s="169">
        <v>590</v>
      </c>
      <c r="AA2584" s="169">
        <f>Tabela13[[#This Row],[VALOR/UN]]*Tabela13[[#This Row],[QUAN]]</f>
        <v>590</v>
      </c>
      <c r="AB2584" s="251" t="str">
        <f>IFERROR(Tabela13[[#This Row],[TOTAL]]/Tabela13[[#This Row],[Km Rodado]],"")</f>
        <v/>
      </c>
    </row>
    <row r="2585" spans="1:28" hidden="1">
      <c r="A2585" s="30">
        <v>3149</v>
      </c>
      <c r="B2585" s="30" t="s">
        <v>703</v>
      </c>
      <c r="C2585" s="186" t="s">
        <v>1227</v>
      </c>
      <c r="D2585" s="53">
        <v>45821</v>
      </c>
      <c r="F2585" s="7" t="s">
        <v>118</v>
      </c>
      <c r="G2585" s="1" t="s">
        <v>58</v>
      </c>
      <c r="H2585" s="1" t="s">
        <v>1268</v>
      </c>
      <c r="I2585" s="351" t="s">
        <v>80</v>
      </c>
      <c r="J2585" s="162">
        <v>1</v>
      </c>
      <c r="K2585" s="1" t="s">
        <v>39</v>
      </c>
      <c r="L2585" s="1" t="s">
        <v>594</v>
      </c>
      <c r="M2585" s="1" t="s">
        <v>595</v>
      </c>
      <c r="N2585" s="1" t="s">
        <v>684</v>
      </c>
      <c r="O2585" s="1" t="s">
        <v>993</v>
      </c>
      <c r="P2585" s="1" t="s">
        <v>62</v>
      </c>
      <c r="Q2585" s="1" t="s">
        <v>657</v>
      </c>
      <c r="R2585" s="24" t="s">
        <v>1571</v>
      </c>
      <c r="S2585" s="45">
        <v>557925</v>
      </c>
      <c r="T2585" s="45">
        <v>557925</v>
      </c>
      <c r="V2585" s="165" t="str">
        <f>IFERROR(IF(U2585-T2585 &lt;= 0, "", U2585-T2585), "")</f>
        <v/>
      </c>
      <c r="W2585" s="162" t="s">
        <v>333</v>
      </c>
      <c r="X2585" s="1" t="s">
        <v>155</v>
      </c>
      <c r="Y2585" s="1" t="s">
        <v>2583</v>
      </c>
      <c r="Z2585" s="169">
        <v>590</v>
      </c>
      <c r="AA2585" s="169">
        <f>Tabela13[[#This Row],[VALOR/UN]]*Tabela13[[#This Row],[QUAN]]</f>
        <v>590</v>
      </c>
      <c r="AB2585" s="251" t="str">
        <f>IFERROR(Tabela13[[#This Row],[TOTAL]]/Tabela13[[#This Row],[Km Rodado]],"")</f>
        <v/>
      </c>
    </row>
    <row r="2586" spans="1:28" hidden="1">
      <c r="A2586" s="30">
        <v>3050</v>
      </c>
      <c r="B2586" s="30" t="s">
        <v>1313</v>
      </c>
      <c r="C2586" s="186" t="s">
        <v>1227</v>
      </c>
      <c r="D2586" s="53">
        <v>45824</v>
      </c>
      <c r="F2586" s="7" t="s">
        <v>118</v>
      </c>
      <c r="G2586" s="1" t="s">
        <v>58</v>
      </c>
      <c r="H2586" s="1" t="s">
        <v>14</v>
      </c>
      <c r="I2586" s="351" t="s">
        <v>1317</v>
      </c>
      <c r="J2586" s="162">
        <v>1</v>
      </c>
      <c r="K2586" s="1">
        <v>15</v>
      </c>
      <c r="L2586" s="1" t="s">
        <v>22</v>
      </c>
      <c r="M2586" s="1" t="s">
        <v>75</v>
      </c>
      <c r="N2586" s="1" t="s">
        <v>153</v>
      </c>
      <c r="O2586" s="1" t="s">
        <v>474</v>
      </c>
      <c r="P2586" s="1" t="s">
        <v>69</v>
      </c>
      <c r="Q2586" s="1" t="s">
        <v>77</v>
      </c>
      <c r="R2586" s="24" t="s">
        <v>512</v>
      </c>
      <c r="S2586" s="45">
        <v>100000</v>
      </c>
      <c r="V2586" s="165" t="str">
        <f>IFERROR(IF(U2586-T2586 &lt;= 0, "", U2586-T2586), "")</f>
        <v/>
      </c>
      <c r="W2586" s="162" t="s">
        <v>333</v>
      </c>
      <c r="X2586" s="1" t="s">
        <v>155</v>
      </c>
      <c r="Y2586" s="276" t="s">
        <v>2502</v>
      </c>
      <c r="Z2586" s="169">
        <v>278.08999999999997</v>
      </c>
      <c r="AA2586" s="169">
        <f>Tabela13[[#This Row],[VALOR/UN]]*Tabela13[[#This Row],[QUAN]]</f>
        <v>278.08999999999997</v>
      </c>
      <c r="AB2586" s="251" t="str">
        <f>IFERROR(Tabela13[[#This Row],[TOTAL]]/Tabela13[[#This Row],[Km Rodado]],"")</f>
        <v/>
      </c>
    </row>
    <row r="2587" spans="1:28" hidden="1">
      <c r="A2587" s="30">
        <v>3052</v>
      </c>
      <c r="B2587" s="30" t="s">
        <v>1313</v>
      </c>
      <c r="C2587" s="186" t="s">
        <v>1227</v>
      </c>
      <c r="D2587" s="53">
        <v>45824</v>
      </c>
      <c r="F2587" s="7" t="s">
        <v>118</v>
      </c>
      <c r="G2587" s="1" t="s">
        <v>58</v>
      </c>
      <c r="H2587" s="1" t="s">
        <v>14</v>
      </c>
      <c r="I2587" s="351" t="s">
        <v>1317</v>
      </c>
      <c r="J2587" s="162">
        <v>1</v>
      </c>
      <c r="K2587" s="1">
        <v>15</v>
      </c>
      <c r="L2587" s="1" t="s">
        <v>22</v>
      </c>
      <c r="M2587" s="1" t="s">
        <v>75</v>
      </c>
      <c r="N2587" s="1" t="s">
        <v>153</v>
      </c>
      <c r="O2587" s="1" t="s">
        <v>474</v>
      </c>
      <c r="P2587" s="1" t="s">
        <v>69</v>
      </c>
      <c r="Q2587" s="1" t="s">
        <v>77</v>
      </c>
      <c r="R2587" s="24" t="s">
        <v>512</v>
      </c>
      <c r="S2587" s="45">
        <v>100000</v>
      </c>
      <c r="V2587" s="165" t="str">
        <f>IFERROR(IF(U2587-T2587 &lt;= 0, "", U2587-T2587), "")</f>
        <v/>
      </c>
      <c r="W2587" s="162" t="s">
        <v>333</v>
      </c>
      <c r="X2587" s="1" t="s">
        <v>155</v>
      </c>
      <c r="Y2587" s="276" t="s">
        <v>2502</v>
      </c>
      <c r="Z2587" s="169">
        <v>278.08999999999997</v>
      </c>
      <c r="AA2587" s="169">
        <f>Tabela13[[#This Row],[VALOR/UN]]*Tabela13[[#This Row],[QUAN]]</f>
        <v>278.08999999999997</v>
      </c>
      <c r="AB2587" s="251" t="str">
        <f>IFERROR(Tabela13[[#This Row],[TOTAL]]/Tabela13[[#This Row],[Km Rodado]],"")</f>
        <v/>
      </c>
    </row>
    <row r="2588" spans="1:28" hidden="1">
      <c r="A2588" s="30">
        <v>2919</v>
      </c>
      <c r="B2588" s="30" t="s">
        <v>1999</v>
      </c>
      <c r="C2588" s="186" t="s">
        <v>1227</v>
      </c>
      <c r="D2588" s="53">
        <v>45824</v>
      </c>
      <c r="F2588" s="7" t="s">
        <v>118</v>
      </c>
      <c r="G2588" s="1" t="s">
        <v>58</v>
      </c>
      <c r="H2588" s="1" t="s">
        <v>1268</v>
      </c>
      <c r="I2588" s="351" t="s">
        <v>80</v>
      </c>
      <c r="J2588" s="162">
        <v>1</v>
      </c>
      <c r="K2588" s="1" t="s">
        <v>39</v>
      </c>
      <c r="L2588" s="1" t="s">
        <v>656</v>
      </c>
      <c r="M2588" s="1" t="s">
        <v>595</v>
      </c>
      <c r="N2588" s="1" t="s">
        <v>684</v>
      </c>
      <c r="O2588" s="1" t="s">
        <v>684</v>
      </c>
      <c r="P2588" s="1" t="s">
        <v>62</v>
      </c>
      <c r="Q2588" s="1" t="s">
        <v>1288</v>
      </c>
      <c r="R2588" s="24" t="s">
        <v>1562</v>
      </c>
      <c r="S2588" s="45">
        <v>223297</v>
      </c>
      <c r="T2588" s="45">
        <v>223297</v>
      </c>
      <c r="V2588" s="165" t="str">
        <f>IFERROR(IF(U2588-T2588 &lt;= 0, "", U2588-T2588), "")</f>
        <v/>
      </c>
      <c r="W2588" s="162" t="s">
        <v>333</v>
      </c>
      <c r="X2588" s="1" t="s">
        <v>2279</v>
      </c>
      <c r="Y2588" s="1">
        <v>10911</v>
      </c>
      <c r="Z2588" s="169">
        <v>600</v>
      </c>
      <c r="AA2588" s="169">
        <f>Tabela13[[#This Row],[VALOR/UN]]*Tabela13[[#This Row],[QUAN]]</f>
        <v>600</v>
      </c>
      <c r="AB2588" s="251" t="str">
        <f>IFERROR(Tabela13[[#This Row],[TOTAL]]/Tabela13[[#This Row],[Km Rodado]],"")</f>
        <v/>
      </c>
    </row>
    <row r="2589" spans="1:28" hidden="1">
      <c r="A2589" s="30" t="s">
        <v>1428</v>
      </c>
      <c r="B2589" s="30" t="s">
        <v>1999</v>
      </c>
      <c r="C2589" s="186" t="s">
        <v>1227</v>
      </c>
      <c r="D2589" s="53">
        <v>45824</v>
      </c>
      <c r="F2589" s="7" t="s">
        <v>118</v>
      </c>
      <c r="G2589" s="1" t="s">
        <v>58</v>
      </c>
      <c r="H2589" s="1" t="s">
        <v>1268</v>
      </c>
      <c r="I2589" s="351" t="s">
        <v>80</v>
      </c>
      <c r="J2589" s="162">
        <v>1</v>
      </c>
      <c r="K2589" s="1" t="s">
        <v>39</v>
      </c>
      <c r="L2589" s="1" t="s">
        <v>656</v>
      </c>
      <c r="M2589" s="1" t="s">
        <v>595</v>
      </c>
      <c r="N2589" s="1" t="s">
        <v>684</v>
      </c>
      <c r="O2589" s="1" t="s">
        <v>684</v>
      </c>
      <c r="P2589" s="1" t="s">
        <v>62</v>
      </c>
      <c r="Q2589" s="1" t="s">
        <v>1288</v>
      </c>
      <c r="R2589" s="24" t="s">
        <v>1562</v>
      </c>
      <c r="S2589" s="45">
        <v>223297</v>
      </c>
      <c r="T2589" s="45">
        <v>223297</v>
      </c>
      <c r="V2589" s="165" t="str">
        <f>IFERROR(IF(U2589-T2589 &lt;= 0, "", U2589-T2589), "")</f>
        <v/>
      </c>
      <c r="W2589" s="162" t="s">
        <v>333</v>
      </c>
      <c r="X2589" s="1" t="s">
        <v>2279</v>
      </c>
      <c r="Y2589" s="1">
        <v>10911</v>
      </c>
      <c r="Z2589" s="169">
        <v>600</v>
      </c>
      <c r="AA2589" s="169">
        <f>Tabela13[[#This Row],[VALOR/UN]]*Tabela13[[#This Row],[QUAN]]</f>
        <v>600</v>
      </c>
      <c r="AB2589" s="251" t="str">
        <f>IFERROR(Tabela13[[#This Row],[TOTAL]]/Tabela13[[#This Row],[Km Rodado]],"")</f>
        <v/>
      </c>
    </row>
    <row r="2590" spans="1:28" hidden="1">
      <c r="A2590" s="30">
        <v>3155</v>
      </c>
      <c r="B2590" s="30" t="s">
        <v>2213</v>
      </c>
      <c r="C2590" s="186" t="s">
        <v>1227</v>
      </c>
      <c r="D2590" s="53">
        <v>45825</v>
      </c>
      <c r="F2590" s="7" t="s">
        <v>57</v>
      </c>
      <c r="G2590" s="1" t="s">
        <v>58</v>
      </c>
      <c r="H2590" s="1" t="s">
        <v>14</v>
      </c>
      <c r="I2590" s="351" t="s">
        <v>1317</v>
      </c>
      <c r="J2590" s="162">
        <v>1</v>
      </c>
      <c r="K2590" s="1">
        <v>16</v>
      </c>
      <c r="L2590" s="1" t="s">
        <v>22</v>
      </c>
      <c r="M2590" s="1" t="s">
        <v>60</v>
      </c>
      <c r="N2590" s="1" t="s">
        <v>1235</v>
      </c>
      <c r="O2590" s="1" t="s">
        <v>1236</v>
      </c>
      <c r="P2590" s="1" t="s">
        <v>69</v>
      </c>
      <c r="Q2590" s="1" t="s">
        <v>1008</v>
      </c>
      <c r="R2590" s="24" t="s">
        <v>708</v>
      </c>
      <c r="S2590" s="45">
        <v>32571</v>
      </c>
      <c r="V2590" s="165" t="str">
        <f>IFERROR(IF(U2590-T2590 &lt;= 0, "", U2590-T2590), "")</f>
        <v/>
      </c>
      <c r="W2590" s="162" t="s">
        <v>333</v>
      </c>
      <c r="X2590" s="1" t="s">
        <v>155</v>
      </c>
      <c r="Y2590" s="1">
        <v>4032</v>
      </c>
      <c r="Z2590" s="169">
        <v>507.87</v>
      </c>
      <c r="AA2590" s="169">
        <f>Tabela13[[#This Row],[VALOR/UN]]*Tabela13[[#This Row],[QUAN]]</f>
        <v>507.87</v>
      </c>
      <c r="AB2590" s="251" t="str">
        <f>IFERROR(Tabela13[[#This Row],[TOTAL]]/Tabela13[[#This Row],[Km Rodado]],"")</f>
        <v/>
      </c>
    </row>
    <row r="2591" spans="1:28" hidden="1">
      <c r="A2591" s="30">
        <v>3156</v>
      </c>
      <c r="B2591" s="30" t="s">
        <v>2213</v>
      </c>
      <c r="C2591" s="186" t="s">
        <v>1227</v>
      </c>
      <c r="D2591" s="53">
        <v>45825</v>
      </c>
      <c r="F2591" s="7" t="s">
        <v>57</v>
      </c>
      <c r="G2591" s="1" t="s">
        <v>58</v>
      </c>
      <c r="H2591" s="1" t="s">
        <v>14</v>
      </c>
      <c r="I2591" s="351" t="s">
        <v>1317</v>
      </c>
      <c r="J2591" s="162">
        <v>1</v>
      </c>
      <c r="K2591" s="1">
        <v>16</v>
      </c>
      <c r="L2591" s="1" t="s">
        <v>22</v>
      </c>
      <c r="M2591" s="1" t="s">
        <v>60</v>
      </c>
      <c r="N2591" s="1" t="s">
        <v>1235</v>
      </c>
      <c r="O2591" s="1" t="s">
        <v>1236</v>
      </c>
      <c r="P2591" s="1" t="s">
        <v>69</v>
      </c>
      <c r="Q2591" s="1" t="s">
        <v>1008</v>
      </c>
      <c r="R2591" s="24" t="s">
        <v>708</v>
      </c>
      <c r="S2591" s="45">
        <v>32571</v>
      </c>
      <c r="V2591" s="165" t="str">
        <f>IFERROR(IF(U2591-T2591 &lt;= 0, "", U2591-T2591), "")</f>
        <v/>
      </c>
      <c r="W2591" s="162" t="s">
        <v>333</v>
      </c>
      <c r="X2591" s="1" t="s">
        <v>155</v>
      </c>
      <c r="Y2591" s="1">
        <v>4032</v>
      </c>
      <c r="Z2591" s="169">
        <v>507.87</v>
      </c>
      <c r="AA2591" s="169">
        <f>Tabela13[[#This Row],[VALOR/UN]]*Tabela13[[#This Row],[QUAN]]</f>
        <v>507.87</v>
      </c>
      <c r="AB2591" s="251" t="str">
        <f>IFERROR(Tabela13[[#This Row],[TOTAL]]/Tabela13[[#This Row],[Km Rodado]],"")</f>
        <v/>
      </c>
    </row>
    <row r="2592" spans="1:28" hidden="1">
      <c r="A2592" s="30">
        <v>3159</v>
      </c>
      <c r="B2592" s="30" t="s">
        <v>1197</v>
      </c>
      <c r="C2592" s="30" t="s">
        <v>1227</v>
      </c>
      <c r="D2592" s="53">
        <v>45825</v>
      </c>
      <c r="F2592" s="7" t="s">
        <v>57</v>
      </c>
      <c r="G2592" s="1" t="s">
        <v>58</v>
      </c>
      <c r="H2592" s="1" t="s">
        <v>1268</v>
      </c>
      <c r="I2592" s="351" t="s">
        <v>111</v>
      </c>
      <c r="J2592" s="162">
        <v>1</v>
      </c>
      <c r="K2592" s="1">
        <v>14</v>
      </c>
      <c r="L2592" s="1" t="s">
        <v>22</v>
      </c>
      <c r="M2592" s="1" t="s">
        <v>84</v>
      </c>
      <c r="N2592" s="1" t="s">
        <v>153</v>
      </c>
      <c r="O2592" s="1" t="s">
        <v>154</v>
      </c>
      <c r="P2592" s="1" t="s">
        <v>69</v>
      </c>
      <c r="Q2592" s="1" t="s">
        <v>87</v>
      </c>
      <c r="R2592" s="24" t="s">
        <v>999</v>
      </c>
      <c r="V2592" s="165" t="str">
        <f>IFERROR(IF(U2592-T2592 &lt;= 0, "", U2592-T2592), "")</f>
        <v/>
      </c>
      <c r="W2592" s="162" t="s">
        <v>333</v>
      </c>
      <c r="X2592" s="1" t="s">
        <v>155</v>
      </c>
      <c r="Y2592" s="1" t="s">
        <v>2414</v>
      </c>
      <c r="Z2592" s="169">
        <v>265.45</v>
      </c>
      <c r="AA2592" s="169">
        <f>Tabela13[[#This Row],[VALOR/UN]]*Tabela13[[#This Row],[QUAN]]</f>
        <v>265.45</v>
      </c>
      <c r="AB2592" s="251" t="str">
        <f>IFERROR(Tabela13[[#This Row],[TOTAL]]/Tabela13[[#This Row],[Km Rodado]],"")</f>
        <v/>
      </c>
    </row>
    <row r="2593" spans="1:28" hidden="1">
      <c r="A2593" s="30">
        <v>3157</v>
      </c>
      <c r="B2593" s="30" t="s">
        <v>1313</v>
      </c>
      <c r="C2593" s="30" t="s">
        <v>1227</v>
      </c>
      <c r="D2593" s="53">
        <v>45825</v>
      </c>
      <c r="F2593" s="7" t="s">
        <v>57</v>
      </c>
      <c r="G2593" s="1" t="s">
        <v>58</v>
      </c>
      <c r="H2593" s="1" t="s">
        <v>1268</v>
      </c>
      <c r="I2593" s="351" t="s">
        <v>111</v>
      </c>
      <c r="J2593" s="162">
        <v>1</v>
      </c>
      <c r="K2593" s="1">
        <v>14</v>
      </c>
      <c r="L2593" s="1" t="s">
        <v>22</v>
      </c>
      <c r="M2593" s="1" t="s">
        <v>84</v>
      </c>
      <c r="N2593" s="1" t="s">
        <v>153</v>
      </c>
      <c r="O2593" s="1" t="s">
        <v>154</v>
      </c>
      <c r="P2593" s="1" t="s">
        <v>69</v>
      </c>
      <c r="Q2593" s="1" t="s">
        <v>87</v>
      </c>
      <c r="R2593" s="24" t="s">
        <v>999</v>
      </c>
      <c r="V2593" s="165" t="str">
        <f>IFERROR(IF(U2593-T2593 &lt;= 0, "", U2593-T2593), "")</f>
        <v/>
      </c>
      <c r="W2593" s="162" t="s">
        <v>333</v>
      </c>
      <c r="X2593" s="1" t="s">
        <v>155</v>
      </c>
      <c r="Y2593" s="1" t="s">
        <v>2584</v>
      </c>
      <c r="Z2593" s="169">
        <v>249.72</v>
      </c>
      <c r="AA2593" s="169">
        <f>Tabela13[[#This Row],[VALOR/UN]]*Tabela13[[#This Row],[QUAN]]</f>
        <v>249.72</v>
      </c>
      <c r="AB2593" s="251" t="str">
        <f>IFERROR(Tabela13[[#This Row],[TOTAL]]/Tabela13[[#This Row],[Km Rodado]],"")</f>
        <v/>
      </c>
    </row>
    <row r="2594" spans="1:28">
      <c r="A2594" s="30" t="s">
        <v>2585</v>
      </c>
      <c r="B2594" s="30" t="s">
        <v>1418</v>
      </c>
      <c r="C2594" s="186" t="s">
        <v>1227</v>
      </c>
      <c r="D2594" s="53">
        <v>45825</v>
      </c>
      <c r="F2594" s="7" t="s">
        <v>57</v>
      </c>
      <c r="G2594" s="1" t="s">
        <v>58</v>
      </c>
      <c r="H2594" s="1" t="s">
        <v>12</v>
      </c>
      <c r="I2594" s="351" t="s">
        <v>74</v>
      </c>
      <c r="J2594" s="162">
        <v>1</v>
      </c>
      <c r="K2594" s="1">
        <v>15</v>
      </c>
      <c r="L2594" s="1" t="s">
        <v>22</v>
      </c>
      <c r="M2594" s="1" t="s">
        <v>623</v>
      </c>
      <c r="N2594" s="1" t="s">
        <v>153</v>
      </c>
      <c r="O2594" s="278" t="s">
        <v>474</v>
      </c>
      <c r="P2594" s="1" t="s">
        <v>69</v>
      </c>
      <c r="Q2594" s="1" t="s">
        <v>102</v>
      </c>
      <c r="R2594" s="158" t="s">
        <v>1961</v>
      </c>
      <c r="S2594" s="45">
        <v>148348</v>
      </c>
      <c r="V2594" s="165"/>
      <c r="W2594" s="162" t="s">
        <v>333</v>
      </c>
      <c r="X2594" s="1" t="s">
        <v>155</v>
      </c>
      <c r="Y2594" s="348">
        <v>2004</v>
      </c>
      <c r="Z2594" s="169">
        <v>282.70999999999998</v>
      </c>
      <c r="AA2594" s="169">
        <v>282.70999999999998</v>
      </c>
    </row>
    <row r="2595" spans="1:28">
      <c r="A2595" s="30" t="s">
        <v>2252</v>
      </c>
      <c r="B2595" s="30" t="s">
        <v>1418</v>
      </c>
      <c r="C2595" s="186" t="s">
        <v>1227</v>
      </c>
      <c r="D2595" s="53">
        <v>45825</v>
      </c>
      <c r="F2595" s="7" t="s">
        <v>57</v>
      </c>
      <c r="G2595" s="1" t="s">
        <v>58</v>
      </c>
      <c r="H2595" s="1" t="s">
        <v>12</v>
      </c>
      <c r="I2595" s="351" t="s">
        <v>74</v>
      </c>
      <c r="J2595" s="162">
        <v>1</v>
      </c>
      <c r="K2595" s="1">
        <v>15</v>
      </c>
      <c r="L2595" s="1" t="s">
        <v>22</v>
      </c>
      <c r="M2595" s="1" t="s">
        <v>623</v>
      </c>
      <c r="N2595" s="1" t="s">
        <v>153</v>
      </c>
      <c r="O2595" s="278" t="s">
        <v>474</v>
      </c>
      <c r="P2595" s="1" t="s">
        <v>69</v>
      </c>
      <c r="Q2595" s="1" t="s">
        <v>102</v>
      </c>
      <c r="R2595" s="158" t="s">
        <v>1961</v>
      </c>
      <c r="S2595" s="45">
        <v>148348</v>
      </c>
      <c r="V2595" s="165"/>
      <c r="W2595" s="162" t="s">
        <v>333</v>
      </c>
      <c r="X2595" s="1" t="s">
        <v>155</v>
      </c>
      <c r="Y2595" s="348">
        <v>2004</v>
      </c>
      <c r="Z2595" s="169">
        <v>282.70999999999998</v>
      </c>
      <c r="AA2595" s="169">
        <v>282.70999999999998</v>
      </c>
    </row>
    <row r="2596" spans="1:28">
      <c r="A2596" s="30" t="s">
        <v>2586</v>
      </c>
      <c r="B2596" s="30" t="s">
        <v>1749</v>
      </c>
      <c r="C2596" s="186" t="s">
        <v>1227</v>
      </c>
      <c r="D2596" s="53">
        <v>45825</v>
      </c>
      <c r="F2596" s="7" t="s">
        <v>57</v>
      </c>
      <c r="G2596" s="1" t="s">
        <v>58</v>
      </c>
      <c r="H2596" s="1" t="s">
        <v>12</v>
      </c>
      <c r="I2596" s="351" t="s">
        <v>74</v>
      </c>
      <c r="J2596" s="162">
        <v>1</v>
      </c>
      <c r="K2596" s="1">
        <v>15</v>
      </c>
      <c r="L2596" s="1" t="s">
        <v>22</v>
      </c>
      <c r="M2596" s="1" t="s">
        <v>623</v>
      </c>
      <c r="N2596" s="1" t="s">
        <v>153</v>
      </c>
      <c r="O2596" s="278" t="s">
        <v>474</v>
      </c>
      <c r="P2596" s="1" t="s">
        <v>69</v>
      </c>
      <c r="Q2596" s="1" t="s">
        <v>102</v>
      </c>
      <c r="R2596" s="158" t="s">
        <v>1961</v>
      </c>
      <c r="S2596" s="45">
        <v>148348</v>
      </c>
      <c r="V2596" s="165" t="str">
        <f>IFERROR(IF(U2596-T2596 &lt;= 0, "", U2596-T2596), "")</f>
        <v/>
      </c>
      <c r="W2596" s="162" t="s">
        <v>333</v>
      </c>
      <c r="X2596" s="1" t="s">
        <v>155</v>
      </c>
      <c r="Y2596" s="348">
        <v>2004</v>
      </c>
      <c r="Z2596" s="169">
        <v>282.70999999999998</v>
      </c>
      <c r="AA2596" s="169">
        <v>282.70999999999998</v>
      </c>
      <c r="AB2596" s="251" t="str">
        <f>IFERROR(Tabela13[[#This Row],[TOTAL]]/Tabela13[[#This Row],[Km Rodado]],"")</f>
        <v/>
      </c>
    </row>
    <row r="2597" spans="1:28">
      <c r="A2597" s="30" t="s">
        <v>2587</v>
      </c>
      <c r="B2597" s="30" t="s">
        <v>1838</v>
      </c>
      <c r="C2597" s="186" t="s">
        <v>1227</v>
      </c>
      <c r="D2597" s="53">
        <v>45825</v>
      </c>
      <c r="F2597" s="7" t="s">
        <v>57</v>
      </c>
      <c r="G2597" s="1" t="s">
        <v>58</v>
      </c>
      <c r="H2597" s="1" t="s">
        <v>12</v>
      </c>
      <c r="I2597" s="351" t="s">
        <v>74</v>
      </c>
      <c r="J2597" s="162">
        <v>1</v>
      </c>
      <c r="K2597" s="1">
        <v>15</v>
      </c>
      <c r="L2597" s="1" t="s">
        <v>22</v>
      </c>
      <c r="M2597" s="1" t="s">
        <v>623</v>
      </c>
      <c r="N2597" s="1" t="s">
        <v>153</v>
      </c>
      <c r="O2597" s="278" t="s">
        <v>474</v>
      </c>
      <c r="P2597" s="1" t="s">
        <v>69</v>
      </c>
      <c r="Q2597" s="1" t="s">
        <v>102</v>
      </c>
      <c r="R2597" s="158" t="s">
        <v>1961</v>
      </c>
      <c r="S2597" s="45">
        <v>148348</v>
      </c>
      <c r="V2597" s="165" t="str">
        <f>IFERROR(IF(U2597-T2597 &lt;= 0, "", U2597-T2597), "")</f>
        <v/>
      </c>
      <c r="W2597" s="162" t="s">
        <v>333</v>
      </c>
      <c r="X2597" s="1" t="s">
        <v>155</v>
      </c>
      <c r="Y2597" s="348">
        <v>2004</v>
      </c>
      <c r="Z2597" s="169">
        <v>282.70999999999998</v>
      </c>
      <c r="AA2597" s="169">
        <v>282.70999999999998</v>
      </c>
      <c r="AB2597" s="251" t="str">
        <f>IFERROR(Tabela13[[#This Row],[TOTAL]]/Tabela13[[#This Row],[Km Rodado]],"")</f>
        <v/>
      </c>
    </row>
    <row r="2598" spans="1:28" hidden="1">
      <c r="A2598" s="30">
        <v>1285</v>
      </c>
      <c r="B2598" s="30" t="s">
        <v>1278</v>
      </c>
      <c r="C2598" s="186" t="s">
        <v>1227</v>
      </c>
      <c r="D2598" s="53">
        <v>45825</v>
      </c>
      <c r="F2598" s="7" t="s">
        <v>118</v>
      </c>
      <c r="G2598" s="1" t="s">
        <v>58</v>
      </c>
      <c r="H2598" s="1" t="s">
        <v>12</v>
      </c>
      <c r="I2598" s="351" t="s">
        <v>111</v>
      </c>
      <c r="J2598" s="282">
        <v>1</v>
      </c>
      <c r="K2598" s="1" t="s">
        <v>39</v>
      </c>
      <c r="L2598" s="1" t="s">
        <v>594</v>
      </c>
      <c r="M2598" s="1" t="s">
        <v>595</v>
      </c>
      <c r="N2598" s="1" t="s">
        <v>684</v>
      </c>
      <c r="O2598" s="1" t="s">
        <v>1585</v>
      </c>
      <c r="P2598" s="1" t="s">
        <v>62</v>
      </c>
      <c r="Q2598" s="1" t="s">
        <v>1241</v>
      </c>
      <c r="R2598" s="24" t="s">
        <v>1481</v>
      </c>
      <c r="S2598" s="45">
        <v>187298</v>
      </c>
      <c r="V2598" s="165" t="str">
        <f>IFERROR(IF(U2598-T2598 &lt;= 0, "", U2598-T2598), "")</f>
        <v/>
      </c>
      <c r="W2598" s="162" t="s">
        <v>333</v>
      </c>
      <c r="X2598" s="1" t="s">
        <v>58</v>
      </c>
      <c r="Y2598" s="258" t="s">
        <v>151</v>
      </c>
      <c r="Z2598" s="169">
        <v>0</v>
      </c>
      <c r="AA2598" s="169">
        <f>Tabela13[[#This Row],[VALOR/UN]]*Tabela13[[#This Row],[QUAN]]</f>
        <v>0</v>
      </c>
      <c r="AB2598" s="251" t="str">
        <f>IFERROR(Tabela13[[#This Row],[TOTAL]]/Tabela13[[#This Row],[Km Rodado]],"")</f>
        <v/>
      </c>
    </row>
    <row r="2599" spans="1:28" hidden="1">
      <c r="A2599" s="30">
        <v>1291</v>
      </c>
      <c r="B2599" s="30" t="s">
        <v>1278</v>
      </c>
      <c r="C2599" s="186" t="s">
        <v>1227</v>
      </c>
      <c r="D2599" s="53">
        <v>45825</v>
      </c>
      <c r="F2599" s="7" t="s">
        <v>118</v>
      </c>
      <c r="G2599" s="1" t="s">
        <v>58</v>
      </c>
      <c r="H2599" s="1" t="s">
        <v>12</v>
      </c>
      <c r="I2599" s="351" t="s">
        <v>111</v>
      </c>
      <c r="J2599" s="162">
        <v>1</v>
      </c>
      <c r="K2599" s="1" t="s">
        <v>39</v>
      </c>
      <c r="L2599" s="1" t="s">
        <v>594</v>
      </c>
      <c r="M2599" s="1" t="s">
        <v>595</v>
      </c>
      <c r="N2599" s="1" t="s">
        <v>684</v>
      </c>
      <c r="O2599" s="1" t="s">
        <v>1585</v>
      </c>
      <c r="P2599" s="1" t="s">
        <v>62</v>
      </c>
      <c r="Q2599" s="1" t="s">
        <v>1241</v>
      </c>
      <c r="R2599" s="24" t="s">
        <v>1481</v>
      </c>
      <c r="S2599" s="45">
        <v>187298</v>
      </c>
      <c r="V2599" s="165" t="str">
        <f>IFERROR(IF(U2599-T2599 &lt;= 0, "", U2599-T2599), "")</f>
        <v/>
      </c>
      <c r="W2599" s="162" t="s">
        <v>333</v>
      </c>
      <c r="X2599" s="1" t="s">
        <v>58</v>
      </c>
      <c r="Y2599" s="258" t="s">
        <v>151</v>
      </c>
      <c r="Z2599" s="169">
        <v>0</v>
      </c>
      <c r="AA2599" s="169">
        <f>Tabela13[[#This Row],[VALOR/UN]]*Tabela13[[#This Row],[QUAN]]</f>
        <v>0</v>
      </c>
      <c r="AB2599" s="251" t="str">
        <f>IFERROR(Tabela13[[#This Row],[TOTAL]]/Tabela13[[#This Row],[Km Rodado]],"")</f>
        <v/>
      </c>
    </row>
    <row r="2600" spans="1:28" hidden="1">
      <c r="A2600" s="30">
        <v>1283</v>
      </c>
      <c r="B2600" s="30" t="s">
        <v>1278</v>
      </c>
      <c r="C2600" s="186" t="s">
        <v>1227</v>
      </c>
      <c r="D2600" s="53">
        <v>45825</v>
      </c>
      <c r="F2600" s="7" t="s">
        <v>118</v>
      </c>
      <c r="G2600" s="1" t="s">
        <v>58</v>
      </c>
      <c r="H2600" s="1" t="s">
        <v>12</v>
      </c>
      <c r="I2600" s="351" t="s">
        <v>111</v>
      </c>
      <c r="J2600" s="162">
        <v>1</v>
      </c>
      <c r="K2600" s="1" t="s">
        <v>39</v>
      </c>
      <c r="L2600" s="1" t="s">
        <v>594</v>
      </c>
      <c r="M2600" s="1" t="s">
        <v>595</v>
      </c>
      <c r="N2600" s="1" t="s">
        <v>684</v>
      </c>
      <c r="O2600" s="1" t="s">
        <v>1585</v>
      </c>
      <c r="P2600" s="1" t="s">
        <v>62</v>
      </c>
      <c r="Q2600" s="1" t="s">
        <v>1241</v>
      </c>
      <c r="R2600" s="24" t="s">
        <v>1481</v>
      </c>
      <c r="S2600" s="45">
        <v>187298</v>
      </c>
      <c r="V2600" s="165" t="str">
        <f>IFERROR(IF(U2600-T2600 &lt;= 0, "", U2600-T2600), "")</f>
        <v/>
      </c>
      <c r="W2600" s="162" t="s">
        <v>333</v>
      </c>
      <c r="X2600" s="1" t="s">
        <v>58</v>
      </c>
      <c r="Y2600" s="258" t="s">
        <v>151</v>
      </c>
      <c r="Z2600" s="169">
        <v>0</v>
      </c>
      <c r="AA2600" s="169">
        <f>Tabela13[[#This Row],[VALOR/UN]]*Tabela13[[#This Row],[QUAN]]</f>
        <v>0</v>
      </c>
      <c r="AB2600" s="251" t="str">
        <f>IFERROR(Tabela13[[#This Row],[TOTAL]]/Tabela13[[#This Row],[Km Rodado]],"")</f>
        <v/>
      </c>
    </row>
    <row r="2601" spans="1:28" hidden="1">
      <c r="A2601" s="30">
        <v>2880</v>
      </c>
      <c r="B2601" s="30" t="s">
        <v>1512</v>
      </c>
      <c r="C2601" s="186" t="s">
        <v>1227</v>
      </c>
      <c r="D2601" s="53">
        <v>45825</v>
      </c>
      <c r="F2601" s="7" t="s">
        <v>118</v>
      </c>
      <c r="G2601" s="1" t="s">
        <v>58</v>
      </c>
      <c r="H2601" s="1" t="s">
        <v>12</v>
      </c>
      <c r="I2601" s="351" t="s">
        <v>111</v>
      </c>
      <c r="J2601" s="162">
        <v>1</v>
      </c>
      <c r="K2601" s="1" t="s">
        <v>39</v>
      </c>
      <c r="L2601" s="1" t="s">
        <v>594</v>
      </c>
      <c r="M2601" s="1" t="s">
        <v>595</v>
      </c>
      <c r="N2601" s="1" t="s">
        <v>684</v>
      </c>
      <c r="O2601" s="1" t="s">
        <v>1585</v>
      </c>
      <c r="P2601" s="1" t="s">
        <v>62</v>
      </c>
      <c r="Q2601" s="1" t="s">
        <v>1241</v>
      </c>
      <c r="R2601" s="24" t="s">
        <v>1481</v>
      </c>
      <c r="S2601" s="45">
        <v>187298</v>
      </c>
      <c r="V2601" s="165" t="str">
        <f>IFERROR(IF(U2601-T2601 &lt;= 0, "", U2601-T2601), "")</f>
        <v/>
      </c>
      <c r="W2601" s="162" t="s">
        <v>333</v>
      </c>
      <c r="X2601" s="1" t="s">
        <v>2279</v>
      </c>
      <c r="Y2601" s="1">
        <v>9679</v>
      </c>
      <c r="Z2601" s="169">
        <v>680</v>
      </c>
      <c r="AA2601" s="169">
        <f>Tabela13[[#This Row],[VALOR/UN]]*Tabela13[[#This Row],[QUAN]]</f>
        <v>680</v>
      </c>
      <c r="AB2601" s="251" t="str">
        <f>IFERROR(Tabela13[[#This Row],[TOTAL]]/Tabela13[[#This Row],[Km Rodado]],"")</f>
        <v/>
      </c>
    </row>
    <row r="2602" spans="1:28" hidden="1">
      <c r="A2602" s="30" t="s">
        <v>2588</v>
      </c>
      <c r="B2602" s="30" t="s">
        <v>1313</v>
      </c>
      <c r="C2602" s="186" t="s">
        <v>1227</v>
      </c>
      <c r="D2602" s="279">
        <v>45825</v>
      </c>
      <c r="F2602" s="7" t="s">
        <v>118</v>
      </c>
      <c r="G2602" s="1" t="s">
        <v>58</v>
      </c>
      <c r="H2602" s="1" t="s">
        <v>1268</v>
      </c>
      <c r="I2602" s="351" t="s">
        <v>104</v>
      </c>
      <c r="J2602" s="162">
        <v>1</v>
      </c>
      <c r="K2602" s="1">
        <v>16</v>
      </c>
      <c r="L2602" s="1" t="s">
        <v>22</v>
      </c>
      <c r="M2602" s="1" t="s">
        <v>143</v>
      </c>
      <c r="N2602" s="1" t="s">
        <v>134</v>
      </c>
      <c r="O2602" s="1" t="s">
        <v>135</v>
      </c>
      <c r="P2602" s="1" t="s">
        <v>69</v>
      </c>
      <c r="Q2602" s="1" t="s">
        <v>144</v>
      </c>
      <c r="R2602" s="24" t="s">
        <v>1776</v>
      </c>
      <c r="S2602" s="45">
        <v>122882</v>
      </c>
      <c r="V2602" s="165" t="str">
        <f>IFERROR(IF(U2602-T2602 &lt;= 0, "", U2602-T2602), "")</f>
        <v/>
      </c>
      <c r="W2602" s="162" t="s">
        <v>333</v>
      </c>
      <c r="X2602" s="1" t="s">
        <v>155</v>
      </c>
      <c r="Y2602" s="1">
        <v>29446</v>
      </c>
      <c r="Z2602" s="169">
        <v>565.85</v>
      </c>
      <c r="AA2602" s="169">
        <f>Tabela13[[#This Row],[VALOR/UN]]*Tabela13[[#This Row],[QUAN]]</f>
        <v>565.85</v>
      </c>
      <c r="AB2602" s="251" t="str">
        <f>IFERROR(Tabela13[[#This Row],[TOTAL]]/Tabela13[[#This Row],[Km Rodado]],"")</f>
        <v/>
      </c>
    </row>
    <row r="2603" spans="1:28" hidden="1">
      <c r="A2603" s="30">
        <v>3048</v>
      </c>
      <c r="B2603" s="30" t="s">
        <v>1313</v>
      </c>
      <c r="C2603" s="186" t="s">
        <v>1227</v>
      </c>
      <c r="D2603" s="53">
        <v>45825</v>
      </c>
      <c r="F2603" s="7" t="s">
        <v>118</v>
      </c>
      <c r="G2603" s="1" t="s">
        <v>58</v>
      </c>
      <c r="H2603" s="1" t="s">
        <v>1268</v>
      </c>
      <c r="I2603" s="351" t="s">
        <v>104</v>
      </c>
      <c r="J2603" s="162">
        <v>1</v>
      </c>
      <c r="K2603" s="1">
        <v>16</v>
      </c>
      <c r="L2603" s="1" t="s">
        <v>22</v>
      </c>
      <c r="M2603" s="1" t="s">
        <v>143</v>
      </c>
      <c r="N2603" s="1" t="s">
        <v>134</v>
      </c>
      <c r="O2603" s="1" t="s">
        <v>135</v>
      </c>
      <c r="P2603" s="1" t="s">
        <v>69</v>
      </c>
      <c r="Q2603" s="1" t="s">
        <v>144</v>
      </c>
      <c r="R2603" s="24" t="s">
        <v>1776</v>
      </c>
      <c r="S2603" s="45">
        <v>122882</v>
      </c>
      <c r="V2603" s="165" t="str">
        <f>IFERROR(IF(U2603-T2603 &lt;= 0, "", U2603-T2603), "")</f>
        <v/>
      </c>
      <c r="W2603" s="162" t="s">
        <v>333</v>
      </c>
      <c r="X2603" s="1" t="s">
        <v>155</v>
      </c>
      <c r="Y2603" s="1">
        <v>29446</v>
      </c>
      <c r="Z2603" s="169">
        <v>565.85</v>
      </c>
      <c r="AA2603" s="169">
        <f>Tabela13[[#This Row],[VALOR/UN]]*Tabela13[[#This Row],[QUAN]]</f>
        <v>565.85</v>
      </c>
      <c r="AB2603" s="251" t="str">
        <f>IFERROR(Tabela13[[#This Row],[TOTAL]]/Tabela13[[#This Row],[Km Rodado]],"")</f>
        <v/>
      </c>
    </row>
    <row r="2604" spans="1:28" hidden="1">
      <c r="A2604" s="30">
        <v>3049</v>
      </c>
      <c r="B2604" s="30" t="s">
        <v>1313</v>
      </c>
      <c r="C2604" s="186" t="s">
        <v>1227</v>
      </c>
      <c r="D2604" s="53">
        <v>45825</v>
      </c>
      <c r="F2604" s="7" t="s">
        <v>118</v>
      </c>
      <c r="G2604" s="1" t="s">
        <v>58</v>
      </c>
      <c r="H2604" s="1" t="s">
        <v>1268</v>
      </c>
      <c r="I2604" s="351" t="s">
        <v>104</v>
      </c>
      <c r="J2604" s="162">
        <v>1</v>
      </c>
      <c r="K2604" s="1">
        <v>16</v>
      </c>
      <c r="L2604" s="1" t="s">
        <v>24</v>
      </c>
      <c r="M2604" s="1" t="s">
        <v>143</v>
      </c>
      <c r="N2604" s="1" t="s">
        <v>134</v>
      </c>
      <c r="O2604" s="1" t="s">
        <v>135</v>
      </c>
      <c r="P2604" s="1" t="s">
        <v>69</v>
      </c>
      <c r="Q2604" s="1" t="s">
        <v>144</v>
      </c>
      <c r="R2604" s="24" t="s">
        <v>1776</v>
      </c>
      <c r="S2604" s="45">
        <v>122882</v>
      </c>
      <c r="V2604" s="165" t="str">
        <f>IFERROR(IF(U2604-T2604 &lt;= 0, "", U2604-T2604), "")</f>
        <v/>
      </c>
      <c r="W2604" s="162" t="s">
        <v>333</v>
      </c>
      <c r="X2604" s="1" t="s">
        <v>155</v>
      </c>
      <c r="Y2604" s="1">
        <v>3970</v>
      </c>
      <c r="Z2604" s="169">
        <v>565.85</v>
      </c>
      <c r="AA2604" s="169">
        <f>Tabela13[[#This Row],[VALOR/UN]]*Tabela13[[#This Row],[QUAN]]</f>
        <v>565.85</v>
      </c>
      <c r="AB2604" s="251" t="str">
        <f>IFERROR(Tabela13[[#This Row],[TOTAL]]/Tabela13[[#This Row],[Km Rodado]],"")</f>
        <v/>
      </c>
    </row>
    <row r="2605" spans="1:28" hidden="1">
      <c r="A2605" s="30">
        <v>3050</v>
      </c>
      <c r="B2605" s="30" t="s">
        <v>1313</v>
      </c>
      <c r="C2605" s="186" t="s">
        <v>1227</v>
      </c>
      <c r="D2605" s="53">
        <v>45825</v>
      </c>
      <c r="F2605" s="7" t="s">
        <v>118</v>
      </c>
      <c r="G2605" s="1" t="s">
        <v>58</v>
      </c>
      <c r="H2605" s="1" t="s">
        <v>1268</v>
      </c>
      <c r="I2605" s="351" t="s">
        <v>104</v>
      </c>
      <c r="J2605" s="162">
        <v>1</v>
      </c>
      <c r="K2605" s="1">
        <v>16</v>
      </c>
      <c r="L2605" s="1" t="s">
        <v>24</v>
      </c>
      <c r="M2605" s="1" t="s">
        <v>143</v>
      </c>
      <c r="N2605" s="1" t="s">
        <v>134</v>
      </c>
      <c r="O2605" s="1" t="s">
        <v>135</v>
      </c>
      <c r="P2605" s="1" t="s">
        <v>69</v>
      </c>
      <c r="Q2605" s="1" t="s">
        <v>144</v>
      </c>
      <c r="R2605" s="24" t="s">
        <v>1776</v>
      </c>
      <c r="S2605" s="45">
        <v>122882</v>
      </c>
      <c r="V2605" s="165" t="str">
        <f>IFERROR(IF(U2605-T2605 &lt;= 0, "", U2605-T2605), "")</f>
        <v/>
      </c>
      <c r="W2605" s="162" t="s">
        <v>333</v>
      </c>
      <c r="X2605" s="1" t="s">
        <v>155</v>
      </c>
      <c r="Y2605" s="1">
        <v>3970</v>
      </c>
      <c r="Z2605" s="169">
        <v>565.85</v>
      </c>
      <c r="AA2605" s="169">
        <f>Tabela13[[#This Row],[VALOR/UN]]*Tabela13[[#This Row],[QUAN]]</f>
        <v>565.85</v>
      </c>
      <c r="AB2605" s="251" t="str">
        <f>IFERROR(Tabela13[[#This Row],[TOTAL]]/Tabela13[[#This Row],[Km Rodado]],"")</f>
        <v/>
      </c>
    </row>
    <row r="2606" spans="1:28" hidden="1">
      <c r="A2606" s="30">
        <v>2921</v>
      </c>
      <c r="B2606" s="30" t="s">
        <v>2399</v>
      </c>
      <c r="C2606" s="186" t="s">
        <v>1227</v>
      </c>
      <c r="D2606" s="53">
        <v>45825</v>
      </c>
      <c r="F2606" s="7" t="s">
        <v>118</v>
      </c>
      <c r="G2606" s="1" t="s">
        <v>58</v>
      </c>
      <c r="H2606" s="1" t="s">
        <v>12</v>
      </c>
      <c r="I2606" s="351" t="s">
        <v>111</v>
      </c>
      <c r="J2606" s="162">
        <v>1</v>
      </c>
      <c r="K2606" s="1" t="s">
        <v>39</v>
      </c>
      <c r="L2606" s="1" t="s">
        <v>22</v>
      </c>
      <c r="M2606" s="1" t="s">
        <v>595</v>
      </c>
      <c r="N2606" s="1" t="s">
        <v>604</v>
      </c>
      <c r="O2606" s="1" t="s">
        <v>1011</v>
      </c>
      <c r="P2606" s="1" t="s">
        <v>69</v>
      </c>
      <c r="Q2606" s="1" t="s">
        <v>1241</v>
      </c>
      <c r="R2606" s="255" t="s">
        <v>1481</v>
      </c>
      <c r="S2606" s="45">
        <v>187298</v>
      </c>
      <c r="V2606" s="165" t="str">
        <f>IFERROR(IF(U2606-T2606 &lt;= 0, "", U2606-T2606), "")</f>
        <v/>
      </c>
      <c r="W2606" s="162" t="s">
        <v>333</v>
      </c>
      <c r="X2606" s="1" t="s">
        <v>58</v>
      </c>
      <c r="Y2606" s="258" t="s">
        <v>151</v>
      </c>
      <c r="Z2606" s="169">
        <v>0</v>
      </c>
      <c r="AA2606" s="169">
        <f>Tabela13[[#This Row],[VALOR/UN]]*Tabela13[[#This Row],[QUAN]]</f>
        <v>0</v>
      </c>
      <c r="AB2606" s="251" t="str">
        <f>IFERROR(Tabela13[[#This Row],[TOTAL]]/Tabela13[[#This Row],[Km Rodado]],"")</f>
        <v/>
      </c>
    </row>
    <row r="2607" spans="1:28" hidden="1">
      <c r="A2607" s="30">
        <v>2918</v>
      </c>
      <c r="B2607" s="30" t="s">
        <v>2399</v>
      </c>
      <c r="C2607" s="186" t="s">
        <v>1227</v>
      </c>
      <c r="D2607" s="53">
        <v>45825</v>
      </c>
      <c r="F2607" s="7" t="s">
        <v>118</v>
      </c>
      <c r="G2607" s="1" t="s">
        <v>58</v>
      </c>
      <c r="H2607" s="1" t="s">
        <v>12</v>
      </c>
      <c r="I2607" s="351" t="s">
        <v>111</v>
      </c>
      <c r="J2607" s="162">
        <v>1</v>
      </c>
      <c r="K2607" s="1" t="s">
        <v>39</v>
      </c>
      <c r="L2607" s="1" t="s">
        <v>22</v>
      </c>
      <c r="M2607" s="1" t="s">
        <v>595</v>
      </c>
      <c r="N2607" s="1" t="s">
        <v>604</v>
      </c>
      <c r="O2607" s="1" t="s">
        <v>1011</v>
      </c>
      <c r="P2607" s="1" t="s">
        <v>69</v>
      </c>
      <c r="Q2607" s="1" t="s">
        <v>1241</v>
      </c>
      <c r="R2607" s="255" t="s">
        <v>1481</v>
      </c>
      <c r="S2607" s="45">
        <v>187298</v>
      </c>
      <c r="V2607" s="165" t="str">
        <f>IFERROR(IF(U2607-T2607 &lt;= 0, "", U2607-T2607), "")</f>
        <v/>
      </c>
      <c r="W2607" s="162" t="s">
        <v>333</v>
      </c>
      <c r="X2607" s="1" t="s">
        <v>58</v>
      </c>
      <c r="Y2607" s="258" t="s">
        <v>151</v>
      </c>
      <c r="Z2607" s="169">
        <v>0</v>
      </c>
      <c r="AA2607" s="169">
        <f>Tabela13[[#This Row],[VALOR/UN]]*Tabela13[[#This Row],[QUAN]]</f>
        <v>0</v>
      </c>
      <c r="AB2607" s="251" t="str">
        <f>IFERROR(Tabela13[[#This Row],[TOTAL]]/Tabela13[[#This Row],[Km Rodado]],"")</f>
        <v/>
      </c>
    </row>
    <row r="2608" spans="1:28" hidden="1">
      <c r="A2608" s="30">
        <v>2957</v>
      </c>
      <c r="B2608" s="30" t="s">
        <v>1619</v>
      </c>
      <c r="C2608" s="30" t="s">
        <v>1227</v>
      </c>
      <c r="D2608" s="53">
        <v>45831</v>
      </c>
      <c r="F2608" s="7" t="s">
        <v>57</v>
      </c>
      <c r="G2608" s="1" t="s">
        <v>58</v>
      </c>
      <c r="H2608" s="1" t="s">
        <v>1268</v>
      </c>
      <c r="I2608" s="351" t="s">
        <v>1317</v>
      </c>
      <c r="J2608" s="162">
        <v>1</v>
      </c>
      <c r="K2608" s="1">
        <v>14</v>
      </c>
      <c r="L2608" s="1" t="s">
        <v>22</v>
      </c>
      <c r="M2608" s="1" t="s">
        <v>84</v>
      </c>
      <c r="N2608" s="1" t="s">
        <v>170</v>
      </c>
      <c r="O2608" s="1" t="s">
        <v>170</v>
      </c>
      <c r="P2608" s="1" t="s">
        <v>69</v>
      </c>
      <c r="Q2608" s="1" t="s">
        <v>160</v>
      </c>
      <c r="R2608" s="24" t="s">
        <v>2589</v>
      </c>
      <c r="S2608" s="45">
        <v>114242</v>
      </c>
      <c r="V2608" s="165" t="str">
        <f>IFERROR(IF(U2608-T2608 &lt;= 0, "", U2608-T2608), "")</f>
        <v/>
      </c>
      <c r="W2608" s="162" t="s">
        <v>333</v>
      </c>
      <c r="X2608" s="1" t="s">
        <v>168</v>
      </c>
      <c r="Y2608" s="1">
        <v>20772</v>
      </c>
      <c r="Z2608" s="169">
        <v>248.03</v>
      </c>
      <c r="AA2608" s="169">
        <f>Tabela13[[#This Row],[VALOR/UN]]*Tabela13[[#This Row],[QUAN]]</f>
        <v>248.03</v>
      </c>
      <c r="AB2608" s="251" t="str">
        <f>IFERROR(Tabela13[[#This Row],[TOTAL]]/Tabela13[[#This Row],[Km Rodado]],"")</f>
        <v/>
      </c>
    </row>
    <row r="2609" spans="1:28" hidden="1">
      <c r="A2609" s="30">
        <v>2963</v>
      </c>
      <c r="B2609" s="30" t="s">
        <v>1619</v>
      </c>
      <c r="C2609" s="30" t="s">
        <v>1227</v>
      </c>
      <c r="D2609" s="53">
        <v>45831</v>
      </c>
      <c r="F2609" s="7" t="s">
        <v>57</v>
      </c>
      <c r="G2609" s="1" t="s">
        <v>58</v>
      </c>
      <c r="H2609" s="1" t="s">
        <v>1268</v>
      </c>
      <c r="I2609" s="351" t="s">
        <v>1317</v>
      </c>
      <c r="J2609" s="162">
        <v>1</v>
      </c>
      <c r="K2609" s="1">
        <v>14</v>
      </c>
      <c r="L2609" s="1" t="s">
        <v>22</v>
      </c>
      <c r="M2609" s="1" t="s">
        <v>84</v>
      </c>
      <c r="N2609" s="1" t="s">
        <v>170</v>
      </c>
      <c r="O2609" s="1" t="s">
        <v>170</v>
      </c>
      <c r="P2609" s="1" t="s">
        <v>69</v>
      </c>
      <c r="Q2609" s="1" t="s">
        <v>160</v>
      </c>
      <c r="R2609" s="24" t="s">
        <v>2589</v>
      </c>
      <c r="S2609" s="45">
        <v>114242</v>
      </c>
      <c r="V2609" s="165" t="str">
        <f>IFERROR(IF(U2609-T2609 &lt;= 0, "", U2609-T2609), "")</f>
        <v/>
      </c>
      <c r="W2609" s="162" t="s">
        <v>333</v>
      </c>
      <c r="X2609" s="1" t="s">
        <v>168</v>
      </c>
      <c r="Y2609" s="1">
        <v>20772</v>
      </c>
      <c r="Z2609" s="169">
        <v>248.03</v>
      </c>
      <c r="AA2609" s="169">
        <f>Tabela13[[#This Row],[VALOR/UN]]*Tabela13[[#This Row],[QUAN]]</f>
        <v>248.03</v>
      </c>
      <c r="AB2609" s="251" t="str">
        <f>IFERROR(Tabela13[[#This Row],[TOTAL]]/Tabela13[[#This Row],[Km Rodado]],"")</f>
        <v/>
      </c>
    </row>
    <row r="2610" spans="1:28" hidden="1">
      <c r="A2610" s="30">
        <v>3160</v>
      </c>
      <c r="B2610" s="30" t="s">
        <v>2213</v>
      </c>
      <c r="C2610" s="30" t="s">
        <v>1227</v>
      </c>
      <c r="D2610" s="53">
        <v>45831</v>
      </c>
      <c r="F2610" s="7" t="s">
        <v>57</v>
      </c>
      <c r="G2610" s="1" t="s">
        <v>58</v>
      </c>
      <c r="H2610" s="1" t="s">
        <v>1268</v>
      </c>
      <c r="I2610" s="351" t="s">
        <v>104</v>
      </c>
      <c r="J2610" s="162">
        <v>1</v>
      </c>
      <c r="K2610" s="1">
        <v>15</v>
      </c>
      <c r="L2610" s="1" t="s">
        <v>24</v>
      </c>
      <c r="M2610" s="1" t="s">
        <v>75</v>
      </c>
      <c r="N2610" s="1" t="s">
        <v>153</v>
      </c>
      <c r="O2610" s="1" t="s">
        <v>474</v>
      </c>
      <c r="P2610" s="1" t="s">
        <v>69</v>
      </c>
      <c r="Q2610" s="1" t="s">
        <v>77</v>
      </c>
      <c r="R2610" s="24" t="s">
        <v>824</v>
      </c>
      <c r="S2610" s="45">
        <v>191000</v>
      </c>
      <c r="V2610" s="165" t="str">
        <f>IFERROR(IF(U2610-T2610 &lt;= 0, "", U2610-T2610), "")</f>
        <v/>
      </c>
      <c r="W2610" s="162" t="s">
        <v>333</v>
      </c>
      <c r="X2610" s="1" t="s">
        <v>155</v>
      </c>
      <c r="Y2610" s="276" t="s">
        <v>2590</v>
      </c>
      <c r="Z2610" s="169">
        <v>278.08999999999997</v>
      </c>
      <c r="AA2610" s="169">
        <f>Tabela13[[#This Row],[VALOR/UN]]*Tabela13[[#This Row],[QUAN]]</f>
        <v>278.08999999999997</v>
      </c>
      <c r="AB2610" s="251" t="str">
        <f>IFERROR(Tabela13[[#This Row],[TOTAL]]/Tabela13[[#This Row],[Km Rodado]],"")</f>
        <v/>
      </c>
    </row>
    <row r="2611" spans="1:28" hidden="1">
      <c r="A2611" s="30">
        <v>3161</v>
      </c>
      <c r="B2611" s="30" t="s">
        <v>2341</v>
      </c>
      <c r="C2611" s="30" t="s">
        <v>1227</v>
      </c>
      <c r="D2611" s="53">
        <v>45831</v>
      </c>
      <c r="F2611" s="7" t="s">
        <v>57</v>
      </c>
      <c r="G2611" s="1" t="s">
        <v>58</v>
      </c>
      <c r="H2611" s="1" t="s">
        <v>1268</v>
      </c>
      <c r="I2611" s="351" t="s">
        <v>104</v>
      </c>
      <c r="J2611" s="162">
        <v>1</v>
      </c>
      <c r="K2611" s="1">
        <v>15</v>
      </c>
      <c r="L2611" s="1" t="s">
        <v>24</v>
      </c>
      <c r="M2611" s="1" t="s">
        <v>75</v>
      </c>
      <c r="N2611" s="1" t="s">
        <v>153</v>
      </c>
      <c r="O2611" s="1" t="s">
        <v>474</v>
      </c>
      <c r="P2611" s="1" t="s">
        <v>69</v>
      </c>
      <c r="Q2611" s="1" t="s">
        <v>77</v>
      </c>
      <c r="R2611" s="24" t="s">
        <v>824</v>
      </c>
      <c r="S2611" s="45">
        <v>191000</v>
      </c>
      <c r="V2611" s="165" t="str">
        <f>IFERROR(IF(U2611-T2611 &lt;= 0, "", U2611-T2611), "")</f>
        <v/>
      </c>
      <c r="W2611" s="162" t="s">
        <v>333</v>
      </c>
      <c r="X2611" s="1" t="s">
        <v>155</v>
      </c>
      <c r="Y2611" s="276" t="s">
        <v>2590</v>
      </c>
      <c r="Z2611" s="169">
        <v>278.08999999999997</v>
      </c>
      <c r="AA2611" s="169">
        <f>Tabela13[[#This Row],[VALOR/UN]]*Tabela13[[#This Row],[QUAN]]</f>
        <v>278.08999999999997</v>
      </c>
      <c r="AB2611" s="251" t="str">
        <f>IFERROR(Tabela13[[#This Row],[TOTAL]]/Tabela13[[#This Row],[Km Rodado]],"")</f>
        <v/>
      </c>
    </row>
    <row r="2612" spans="1:28">
      <c r="A2612" s="30">
        <v>3162</v>
      </c>
      <c r="B2612" s="30" t="s">
        <v>1418</v>
      </c>
      <c r="C2612" s="30" t="s">
        <v>1227</v>
      </c>
      <c r="D2612" s="53">
        <v>45833</v>
      </c>
      <c r="F2612" s="7" t="s">
        <v>118</v>
      </c>
      <c r="G2612" s="1" t="s">
        <v>58</v>
      </c>
      <c r="H2612" s="1" t="s">
        <v>1268</v>
      </c>
      <c r="I2612" s="351" t="s">
        <v>80</v>
      </c>
      <c r="J2612" s="162">
        <v>1</v>
      </c>
      <c r="K2612" s="1">
        <v>15</v>
      </c>
      <c r="L2612" s="1" t="s">
        <v>22</v>
      </c>
      <c r="M2612" s="1" t="s">
        <v>623</v>
      </c>
      <c r="N2612" s="1" t="s">
        <v>153</v>
      </c>
      <c r="O2612" s="1" t="s">
        <v>474</v>
      </c>
      <c r="P2612" s="1" t="s">
        <v>69</v>
      </c>
      <c r="Q2612" s="1" t="s">
        <v>102</v>
      </c>
      <c r="R2612" s="24" t="s">
        <v>2194</v>
      </c>
      <c r="S2612" s="45">
        <v>103053</v>
      </c>
      <c r="V2612" s="165" t="str">
        <f>IFERROR(IF(U2612-T2612 &lt;= 0, "", U2612-T2612), "")</f>
        <v/>
      </c>
      <c r="W2612" s="162" t="s">
        <v>333</v>
      </c>
      <c r="X2612" s="1" t="s">
        <v>155</v>
      </c>
      <c r="Y2612" s="1">
        <v>2004</v>
      </c>
      <c r="Z2612" s="169">
        <v>278.82</v>
      </c>
      <c r="AA2612" s="169">
        <f>Tabela13[[#This Row],[VALOR/UN]]*Tabela13[[#This Row],[QUAN]]</f>
        <v>278.82</v>
      </c>
      <c r="AB2612" s="251" t="str">
        <f>IFERROR(Tabela13[[#This Row],[TOTAL]]/Tabela13[[#This Row],[Km Rodado]],"")</f>
        <v/>
      </c>
    </row>
    <row r="2613" spans="1:28">
      <c r="A2613" s="30">
        <v>3163</v>
      </c>
      <c r="B2613" s="30" t="s">
        <v>1418</v>
      </c>
      <c r="C2613" s="30" t="s">
        <v>1227</v>
      </c>
      <c r="D2613" s="53">
        <v>45833</v>
      </c>
      <c r="F2613" s="7" t="s">
        <v>118</v>
      </c>
      <c r="G2613" s="1" t="s">
        <v>58</v>
      </c>
      <c r="H2613" s="1" t="s">
        <v>1268</v>
      </c>
      <c r="I2613" s="351" t="s">
        <v>80</v>
      </c>
      <c r="J2613" s="162">
        <v>1</v>
      </c>
      <c r="K2613" s="1">
        <v>15</v>
      </c>
      <c r="L2613" s="1" t="s">
        <v>22</v>
      </c>
      <c r="M2613" s="1" t="s">
        <v>623</v>
      </c>
      <c r="N2613" s="1" t="s">
        <v>153</v>
      </c>
      <c r="O2613" s="1" t="s">
        <v>474</v>
      </c>
      <c r="P2613" s="1" t="s">
        <v>69</v>
      </c>
      <c r="Q2613" s="1" t="s">
        <v>102</v>
      </c>
      <c r="R2613" s="24" t="s">
        <v>2194</v>
      </c>
      <c r="S2613" s="45">
        <v>103053</v>
      </c>
      <c r="V2613" s="165" t="str">
        <f>IFERROR(IF(U2613-T2613 &lt;= 0, "", U2613-T2613), "")</f>
        <v/>
      </c>
      <c r="W2613" s="162" t="s">
        <v>333</v>
      </c>
      <c r="X2613" s="1" t="s">
        <v>155</v>
      </c>
      <c r="Y2613" s="1">
        <v>2004</v>
      </c>
      <c r="Z2613" s="169">
        <v>278.82</v>
      </c>
      <c r="AA2613" s="169">
        <f>Tabela13[[#This Row],[VALOR/UN]]*Tabela13[[#This Row],[QUAN]]</f>
        <v>278.82</v>
      </c>
      <c r="AB2613" s="251" t="str">
        <f>IFERROR(Tabela13[[#This Row],[TOTAL]]/Tabela13[[#This Row],[Km Rodado]],"")</f>
        <v/>
      </c>
    </row>
    <row r="2614" spans="1:28" hidden="1">
      <c r="A2614" s="30">
        <v>3191</v>
      </c>
      <c r="B2614" s="30" t="s">
        <v>2210</v>
      </c>
      <c r="C2614" s="30" t="s">
        <v>1227</v>
      </c>
      <c r="D2614" s="53">
        <v>45833</v>
      </c>
      <c r="F2614" s="7" t="s">
        <v>57</v>
      </c>
      <c r="G2614" s="1" t="s">
        <v>58</v>
      </c>
      <c r="H2614" s="1" t="s">
        <v>1268</v>
      </c>
      <c r="I2614" s="351" t="s">
        <v>83</v>
      </c>
      <c r="J2614" s="162">
        <v>1</v>
      </c>
      <c r="K2614" s="1">
        <v>15</v>
      </c>
      <c r="L2614" s="1" t="s">
        <v>22</v>
      </c>
      <c r="M2614" s="1" t="s">
        <v>75</v>
      </c>
      <c r="N2614" s="1" t="s">
        <v>170</v>
      </c>
      <c r="O2614" s="1" t="s">
        <v>1244</v>
      </c>
      <c r="P2614" s="1" t="s">
        <v>69</v>
      </c>
      <c r="Q2614" s="1" t="s">
        <v>77</v>
      </c>
      <c r="R2614" s="24" t="s">
        <v>710</v>
      </c>
      <c r="S2614" s="45">
        <v>145574</v>
      </c>
      <c r="V2614" s="165" t="str">
        <f>IFERROR(IF(U2614-T2614 &lt;= 0, "", U2614-T2614), "")</f>
        <v/>
      </c>
      <c r="W2614" s="162" t="s">
        <v>333</v>
      </c>
      <c r="X2614" s="1" t="s">
        <v>168</v>
      </c>
      <c r="Y2614" s="1" t="s">
        <v>2591</v>
      </c>
      <c r="Z2614" s="169">
        <v>289.22000000000003</v>
      </c>
      <c r="AA2614" s="169">
        <f>Tabela13[[#This Row],[VALOR/UN]]*Tabela13[[#This Row],[QUAN]]</f>
        <v>289.22000000000003</v>
      </c>
      <c r="AB2614" s="251" t="str">
        <f>IFERROR(Tabela13[[#This Row],[TOTAL]]/Tabela13[[#This Row],[Km Rodado]],"")</f>
        <v/>
      </c>
    </row>
    <row r="2615" spans="1:28" hidden="1">
      <c r="A2615" s="30">
        <v>3192</v>
      </c>
      <c r="B2615" s="30" t="s">
        <v>2242</v>
      </c>
      <c r="C2615" s="30" t="s">
        <v>1227</v>
      </c>
      <c r="D2615" s="53">
        <v>45833</v>
      </c>
      <c r="F2615" s="7" t="s">
        <v>57</v>
      </c>
      <c r="G2615" s="1" t="s">
        <v>58</v>
      </c>
      <c r="H2615" s="1" t="s">
        <v>1268</v>
      </c>
      <c r="I2615" s="351" t="s">
        <v>83</v>
      </c>
      <c r="J2615" s="162">
        <v>1</v>
      </c>
      <c r="K2615" s="1">
        <v>15</v>
      </c>
      <c r="L2615" s="1" t="s">
        <v>22</v>
      </c>
      <c r="M2615" s="1" t="s">
        <v>75</v>
      </c>
      <c r="N2615" s="1" t="s">
        <v>170</v>
      </c>
      <c r="O2615" s="1" t="s">
        <v>1244</v>
      </c>
      <c r="P2615" s="1" t="s">
        <v>69</v>
      </c>
      <c r="Q2615" s="1" t="s">
        <v>77</v>
      </c>
      <c r="R2615" s="24" t="s">
        <v>710</v>
      </c>
      <c r="S2615" s="45">
        <v>145574</v>
      </c>
      <c r="V2615" s="165" t="str">
        <f>IFERROR(IF(U2615-T2615 &lt;= 0, "", U2615-T2615), "")</f>
        <v/>
      </c>
      <c r="W2615" s="162" t="s">
        <v>333</v>
      </c>
      <c r="X2615" s="1" t="s">
        <v>168</v>
      </c>
      <c r="Y2615" s="1" t="s">
        <v>2591</v>
      </c>
      <c r="Z2615" s="169">
        <v>289.22000000000003</v>
      </c>
      <c r="AA2615" s="169">
        <f>Tabela13[[#This Row],[VALOR/UN]]*Tabela13[[#This Row],[QUAN]]</f>
        <v>289.22000000000003</v>
      </c>
      <c r="AB2615" s="251" t="str">
        <f>IFERROR(Tabela13[[#This Row],[TOTAL]]/Tabela13[[#This Row],[Km Rodado]],"")</f>
        <v/>
      </c>
    </row>
    <row r="2616" spans="1:28" hidden="1">
      <c r="A2616" s="30">
        <v>3193</v>
      </c>
      <c r="B2616" s="30" t="s">
        <v>1197</v>
      </c>
      <c r="C2616" s="30" t="s">
        <v>1227</v>
      </c>
      <c r="D2616" s="53">
        <v>45833</v>
      </c>
      <c r="F2616" s="7" t="s">
        <v>57</v>
      </c>
      <c r="G2616" s="1" t="s">
        <v>58</v>
      </c>
      <c r="H2616" s="1" t="s">
        <v>1268</v>
      </c>
      <c r="I2616" s="351" t="s">
        <v>83</v>
      </c>
      <c r="J2616" s="162">
        <v>1</v>
      </c>
      <c r="K2616" s="1">
        <v>15</v>
      </c>
      <c r="L2616" s="1" t="s">
        <v>24</v>
      </c>
      <c r="M2616" s="1" t="s">
        <v>75</v>
      </c>
      <c r="N2616" s="1" t="s">
        <v>170</v>
      </c>
      <c r="O2616" s="1" t="s">
        <v>1244</v>
      </c>
      <c r="P2616" s="1" t="s">
        <v>69</v>
      </c>
      <c r="Q2616" s="1" t="s">
        <v>77</v>
      </c>
      <c r="R2616" s="24" t="s">
        <v>710</v>
      </c>
      <c r="S2616" s="45">
        <v>145574</v>
      </c>
      <c r="V2616" s="165" t="str">
        <f>IFERROR(IF(U2616-T2616 &lt;= 0, "", U2616-T2616), "")</f>
        <v/>
      </c>
      <c r="W2616" s="162" t="s">
        <v>333</v>
      </c>
      <c r="X2616" s="1" t="s">
        <v>168</v>
      </c>
      <c r="Y2616" s="1" t="s">
        <v>2591</v>
      </c>
      <c r="Z2616" s="169">
        <v>289.22000000000003</v>
      </c>
      <c r="AA2616" s="169">
        <f>Tabela13[[#This Row],[VALOR/UN]]*Tabela13[[#This Row],[QUAN]]</f>
        <v>289.22000000000003</v>
      </c>
      <c r="AB2616" s="251" t="str">
        <f>IFERROR(Tabela13[[#This Row],[TOTAL]]/Tabela13[[#This Row],[Km Rodado]],"")</f>
        <v/>
      </c>
    </row>
    <row r="2617" spans="1:28" hidden="1">
      <c r="A2617" s="30">
        <v>3194</v>
      </c>
      <c r="B2617" s="30" t="s">
        <v>1197</v>
      </c>
      <c r="C2617" s="30" t="s">
        <v>1227</v>
      </c>
      <c r="D2617" s="53">
        <v>45833</v>
      </c>
      <c r="F2617" s="7" t="s">
        <v>57</v>
      </c>
      <c r="G2617" s="1" t="s">
        <v>58</v>
      </c>
      <c r="H2617" s="1" t="s">
        <v>1268</v>
      </c>
      <c r="I2617" s="351" t="s">
        <v>83</v>
      </c>
      <c r="J2617" s="162">
        <v>1</v>
      </c>
      <c r="K2617" s="1">
        <v>15</v>
      </c>
      <c r="L2617" s="1" t="s">
        <v>24</v>
      </c>
      <c r="M2617" s="1" t="s">
        <v>75</v>
      </c>
      <c r="N2617" s="1" t="s">
        <v>170</v>
      </c>
      <c r="O2617" s="1" t="s">
        <v>1244</v>
      </c>
      <c r="P2617" s="1" t="s">
        <v>69</v>
      </c>
      <c r="Q2617" s="1" t="s">
        <v>77</v>
      </c>
      <c r="R2617" s="24" t="s">
        <v>710</v>
      </c>
      <c r="S2617" s="45">
        <v>145574</v>
      </c>
      <c r="V2617" s="165" t="str">
        <f>IFERROR(IF(U2617-T2617 &lt;= 0, "", U2617-T2617), "")</f>
        <v/>
      </c>
      <c r="W2617" s="162" t="s">
        <v>333</v>
      </c>
      <c r="X2617" s="1" t="s">
        <v>168</v>
      </c>
      <c r="Y2617" s="1" t="s">
        <v>2591</v>
      </c>
      <c r="Z2617" s="169">
        <v>289.22000000000003</v>
      </c>
      <c r="AA2617" s="169">
        <f>Tabela13[[#This Row],[VALOR/UN]]*Tabela13[[#This Row],[QUAN]]</f>
        <v>289.22000000000003</v>
      </c>
      <c r="AB2617" s="251" t="str">
        <f>IFERROR(Tabela13[[#This Row],[TOTAL]]/Tabela13[[#This Row],[Km Rodado]],"")</f>
        <v/>
      </c>
    </row>
    <row r="2618" spans="1:28" hidden="1">
      <c r="A2618" s="30">
        <v>42</v>
      </c>
      <c r="B2618" s="30" t="s">
        <v>2567</v>
      </c>
      <c r="C2618" s="30" t="s">
        <v>1227</v>
      </c>
      <c r="D2618" s="53">
        <v>45835</v>
      </c>
      <c r="F2618" s="7" t="s">
        <v>57</v>
      </c>
      <c r="G2618" s="1" t="s">
        <v>58</v>
      </c>
      <c r="H2618" s="1" t="s">
        <v>12</v>
      </c>
      <c r="I2618" s="351" t="s">
        <v>111</v>
      </c>
      <c r="J2618" s="162">
        <v>1</v>
      </c>
      <c r="K2618" s="1" t="s">
        <v>39</v>
      </c>
      <c r="L2618" s="1" t="s">
        <v>594</v>
      </c>
      <c r="M2618" s="1" t="s">
        <v>595</v>
      </c>
      <c r="N2618" s="1" t="s">
        <v>684</v>
      </c>
      <c r="O2618" s="1" t="s">
        <v>1585</v>
      </c>
      <c r="P2618" s="1" t="s">
        <v>62</v>
      </c>
      <c r="Q2618" s="1" t="s">
        <v>657</v>
      </c>
      <c r="R2618" s="24" t="s">
        <v>2592</v>
      </c>
      <c r="V2618" s="165" t="str">
        <f>IFERROR(IF(U2618-T2618 &lt;= 0, "", U2618-T2618), "")</f>
        <v/>
      </c>
      <c r="W2618" s="162" t="s">
        <v>333</v>
      </c>
      <c r="X2618" s="1" t="s">
        <v>2279</v>
      </c>
      <c r="Y2618" s="1">
        <v>11174</v>
      </c>
      <c r="Z2618" s="169">
        <v>600</v>
      </c>
      <c r="AA2618" s="169">
        <f>Tabela13[[#This Row],[VALOR/UN]]*Tabela13[[#This Row],[QUAN]]</f>
        <v>600</v>
      </c>
      <c r="AB2618" s="251" t="str">
        <f>IFERROR(Tabela13[[#This Row],[TOTAL]]/Tabela13[[#This Row],[Km Rodado]],"")</f>
        <v/>
      </c>
    </row>
    <row r="2619" spans="1:28" hidden="1">
      <c r="A2619" s="30">
        <v>3164</v>
      </c>
      <c r="B2619" s="30" t="s">
        <v>1278</v>
      </c>
      <c r="C2619" s="30" t="s">
        <v>1227</v>
      </c>
      <c r="D2619" s="53">
        <v>45835</v>
      </c>
      <c r="F2619" s="7" t="s">
        <v>57</v>
      </c>
      <c r="G2619" s="1" t="s">
        <v>58</v>
      </c>
      <c r="H2619" s="1" t="s">
        <v>12</v>
      </c>
      <c r="I2619" s="351" t="s">
        <v>111</v>
      </c>
      <c r="J2619" s="162">
        <v>1</v>
      </c>
      <c r="K2619" s="1" t="s">
        <v>39</v>
      </c>
      <c r="L2619" s="1" t="s">
        <v>594</v>
      </c>
      <c r="M2619" s="1" t="s">
        <v>595</v>
      </c>
      <c r="N2619" s="1" t="s">
        <v>684</v>
      </c>
      <c r="O2619" s="1" t="s">
        <v>1585</v>
      </c>
      <c r="P2619" s="1" t="s">
        <v>62</v>
      </c>
      <c r="Q2619" s="1" t="s">
        <v>657</v>
      </c>
      <c r="R2619" s="24" t="s">
        <v>2592</v>
      </c>
      <c r="V2619" s="165" t="str">
        <f>IFERROR(IF(U2619-T2619 &lt;= 0, "", U2619-T2619), "")</f>
        <v/>
      </c>
      <c r="W2619" s="162" t="s">
        <v>333</v>
      </c>
      <c r="X2619" s="1" t="s">
        <v>2279</v>
      </c>
      <c r="Y2619" s="1">
        <v>11174</v>
      </c>
      <c r="Z2619" s="169">
        <v>600</v>
      </c>
      <c r="AA2619" s="169">
        <f>Tabela13[[#This Row],[VALOR/UN]]*Tabela13[[#This Row],[QUAN]]</f>
        <v>600</v>
      </c>
      <c r="AB2619" s="251" t="str">
        <f>IFERROR(Tabela13[[#This Row],[TOTAL]]/Tabela13[[#This Row],[Km Rodado]],"")</f>
        <v/>
      </c>
    </row>
    <row r="2620" spans="1:28" hidden="1">
      <c r="A2620" s="30">
        <v>3165</v>
      </c>
      <c r="B2620" s="30" t="s">
        <v>1369</v>
      </c>
      <c r="C2620" s="30" t="s">
        <v>1227</v>
      </c>
      <c r="D2620" s="53">
        <v>45835</v>
      </c>
      <c r="F2620" s="7" t="s">
        <v>57</v>
      </c>
      <c r="G2620" s="1" t="s">
        <v>58</v>
      </c>
      <c r="H2620" s="1" t="s">
        <v>12</v>
      </c>
      <c r="I2620" s="351" t="s">
        <v>111</v>
      </c>
      <c r="J2620" s="162">
        <v>1</v>
      </c>
      <c r="K2620" s="1" t="s">
        <v>39</v>
      </c>
      <c r="L2620" s="1" t="s">
        <v>594</v>
      </c>
      <c r="M2620" s="1" t="s">
        <v>595</v>
      </c>
      <c r="N2620" s="1" t="s">
        <v>684</v>
      </c>
      <c r="O2620" s="1" t="s">
        <v>1585</v>
      </c>
      <c r="P2620" s="1" t="s">
        <v>62</v>
      </c>
      <c r="Q2620" s="1" t="s">
        <v>657</v>
      </c>
      <c r="R2620" s="24" t="s">
        <v>2592</v>
      </c>
      <c r="V2620" s="165" t="str">
        <f>IFERROR(IF(U2620-T2620 &lt;= 0, "", U2620-T2620), "")</f>
        <v/>
      </c>
      <c r="W2620" s="162" t="s">
        <v>333</v>
      </c>
      <c r="X2620" s="1" t="s">
        <v>2279</v>
      </c>
      <c r="Y2620" s="1">
        <v>11135</v>
      </c>
      <c r="Z2620" s="169">
        <v>600</v>
      </c>
      <c r="AA2620" s="169">
        <f>Tabela13[[#This Row],[VALOR/UN]]*Tabela13[[#This Row],[QUAN]]</f>
        <v>600</v>
      </c>
      <c r="AB2620" s="251" t="str">
        <f>IFERROR(Tabela13[[#This Row],[TOTAL]]/Tabela13[[#This Row],[Km Rodado]],"")</f>
        <v/>
      </c>
    </row>
    <row r="2621" spans="1:28" hidden="1">
      <c r="A2621" s="30" t="s">
        <v>2593</v>
      </c>
      <c r="B2621" s="30" t="s">
        <v>2189</v>
      </c>
      <c r="C2621" s="30" t="s">
        <v>1227</v>
      </c>
      <c r="D2621" s="53">
        <v>45835</v>
      </c>
      <c r="F2621" s="7" t="s">
        <v>57</v>
      </c>
      <c r="G2621" s="1" t="s">
        <v>58</v>
      </c>
      <c r="H2621" s="1" t="s">
        <v>12</v>
      </c>
      <c r="I2621" s="351" t="s">
        <v>111</v>
      </c>
      <c r="J2621" s="162">
        <v>1</v>
      </c>
      <c r="K2621" s="1" t="s">
        <v>39</v>
      </c>
      <c r="L2621" s="1" t="s">
        <v>594</v>
      </c>
      <c r="M2621" s="1" t="s">
        <v>595</v>
      </c>
      <c r="N2621" s="1" t="s">
        <v>684</v>
      </c>
      <c r="O2621" s="1" t="s">
        <v>1585</v>
      </c>
      <c r="P2621" s="1" t="s">
        <v>62</v>
      </c>
      <c r="Q2621" s="1" t="s">
        <v>657</v>
      </c>
      <c r="R2621" s="24" t="s">
        <v>2592</v>
      </c>
      <c r="V2621" s="165" t="str">
        <f>IFERROR(IF(U2621-T2621 &lt;= 0, "", U2621-T2621), "")</f>
        <v/>
      </c>
      <c r="W2621" s="162" t="s">
        <v>333</v>
      </c>
      <c r="X2621" s="1" t="s">
        <v>2279</v>
      </c>
      <c r="Y2621" s="1">
        <v>11135</v>
      </c>
      <c r="Z2621" s="169">
        <v>600</v>
      </c>
      <c r="AA2621" s="169">
        <f>Tabela13[[#This Row],[VALOR/UN]]*Tabela13[[#This Row],[QUAN]]</f>
        <v>600</v>
      </c>
      <c r="AB2621" s="251" t="str">
        <f>IFERROR(Tabela13[[#This Row],[TOTAL]]/Tabela13[[#This Row],[Km Rodado]],"")</f>
        <v/>
      </c>
    </row>
    <row r="2622" spans="1:28" hidden="1">
      <c r="A2622" s="30">
        <v>3168</v>
      </c>
      <c r="B2622" s="30" t="s">
        <v>647</v>
      </c>
      <c r="C2622" s="30" t="s">
        <v>1227</v>
      </c>
      <c r="D2622" s="53">
        <v>45835</v>
      </c>
      <c r="F2622" s="7" t="s">
        <v>57</v>
      </c>
      <c r="G2622" s="1" t="s">
        <v>58</v>
      </c>
      <c r="H2622" s="1" t="s">
        <v>1268</v>
      </c>
      <c r="I2622" s="351" t="s">
        <v>59</v>
      </c>
      <c r="J2622" s="162">
        <v>1</v>
      </c>
      <c r="K2622" s="1" t="s">
        <v>7</v>
      </c>
      <c r="L2622" s="1" t="s">
        <v>22</v>
      </c>
      <c r="M2622" s="53" t="s">
        <v>210</v>
      </c>
      <c r="N2622" s="1" t="s">
        <v>648</v>
      </c>
      <c r="O2622" s="1" t="s">
        <v>649</v>
      </c>
      <c r="P2622" s="1" t="s">
        <v>69</v>
      </c>
      <c r="Q2622" s="1" t="s">
        <v>1470</v>
      </c>
      <c r="R2622" s="24" t="s">
        <v>2594</v>
      </c>
      <c r="S2622" s="45">
        <v>79968</v>
      </c>
      <c r="V2622" s="165" t="str">
        <f>IFERROR(IF(U2622-T2622 &lt;= 0, "", U2622-T2622), "")</f>
        <v/>
      </c>
      <c r="W2622" s="162" t="s">
        <v>333</v>
      </c>
      <c r="X2622" s="1" t="s">
        <v>155</v>
      </c>
      <c r="Y2622" s="1" t="s">
        <v>2507</v>
      </c>
      <c r="Z2622" s="169">
        <v>949.15</v>
      </c>
      <c r="AA2622" s="169">
        <f>Tabela13[[#This Row],[VALOR/UN]]*Tabela13[[#This Row],[QUAN]]</f>
        <v>949.15</v>
      </c>
      <c r="AB2622" s="251" t="str">
        <f>IFERROR(Tabela13[[#This Row],[TOTAL]]/Tabela13[[#This Row],[Km Rodado]],"")</f>
        <v/>
      </c>
    </row>
    <row r="2623" spans="1:28" hidden="1">
      <c r="A2623" s="30">
        <v>3169</v>
      </c>
      <c r="B2623" s="30" t="s">
        <v>2595</v>
      </c>
      <c r="C2623" s="30" t="s">
        <v>1227</v>
      </c>
      <c r="D2623" s="53">
        <v>45835</v>
      </c>
      <c r="F2623" s="7" t="s">
        <v>57</v>
      </c>
      <c r="G2623" s="1" t="s">
        <v>58</v>
      </c>
      <c r="H2623" s="1" t="s">
        <v>1268</v>
      </c>
      <c r="I2623" s="351" t="s">
        <v>59</v>
      </c>
      <c r="J2623" s="162">
        <v>1</v>
      </c>
      <c r="K2623" s="1" t="s">
        <v>7</v>
      </c>
      <c r="L2623" s="1" t="s">
        <v>22</v>
      </c>
      <c r="M2623" s="53" t="s">
        <v>210</v>
      </c>
      <c r="N2623" s="1" t="s">
        <v>648</v>
      </c>
      <c r="O2623" s="1" t="s">
        <v>649</v>
      </c>
      <c r="P2623" s="1" t="s">
        <v>69</v>
      </c>
      <c r="Q2623" s="1" t="s">
        <v>1470</v>
      </c>
      <c r="R2623" s="24" t="s">
        <v>2594</v>
      </c>
      <c r="S2623" s="45">
        <v>79968</v>
      </c>
      <c r="V2623" s="165" t="str">
        <f>IFERROR(IF(U2623-T2623 &lt;= 0, "", U2623-T2623), "")</f>
        <v/>
      </c>
      <c r="W2623" s="162" t="s">
        <v>333</v>
      </c>
      <c r="X2623" s="1" t="s">
        <v>155</v>
      </c>
      <c r="Y2623" s="1" t="s">
        <v>2507</v>
      </c>
      <c r="Z2623" s="169">
        <v>949.15</v>
      </c>
      <c r="AA2623" s="169">
        <f>Tabela13[[#This Row],[VALOR/UN]]*Tabela13[[#This Row],[QUAN]]</f>
        <v>949.15</v>
      </c>
      <c r="AB2623" s="251" t="str">
        <f>IFERROR(Tabela13[[#This Row],[TOTAL]]/Tabela13[[#This Row],[Km Rodado]],"")</f>
        <v/>
      </c>
    </row>
    <row r="2624" spans="1:28" hidden="1">
      <c r="A2624" s="30">
        <v>3173</v>
      </c>
      <c r="B2624" s="30" t="s">
        <v>2596</v>
      </c>
      <c r="C2624" s="30" t="s">
        <v>1227</v>
      </c>
      <c r="D2624" s="53">
        <v>45838</v>
      </c>
      <c r="F2624" s="7" t="s">
        <v>57</v>
      </c>
      <c r="G2624" s="1" t="s">
        <v>58</v>
      </c>
      <c r="H2624" s="1" t="s">
        <v>12</v>
      </c>
      <c r="I2624" s="351" t="s">
        <v>165</v>
      </c>
      <c r="J2624" s="162">
        <v>1</v>
      </c>
      <c r="K2624" s="1">
        <v>16</v>
      </c>
      <c r="L2624" s="1" t="s">
        <v>22</v>
      </c>
      <c r="M2624" s="1" t="s">
        <v>60</v>
      </c>
      <c r="N2624" s="1" t="s">
        <v>648</v>
      </c>
      <c r="O2624" s="1" t="s">
        <v>2597</v>
      </c>
      <c r="P2624" s="1" t="s">
        <v>69</v>
      </c>
      <c r="Q2624" s="1" t="s">
        <v>1008</v>
      </c>
      <c r="R2624" s="24" t="s">
        <v>614</v>
      </c>
      <c r="S2624" s="45">
        <v>119092</v>
      </c>
      <c r="V2624" s="165" t="str">
        <f>IFERROR(IF(U2624-T2624 &lt;= 0, "", U2624-T2624), "")</f>
        <v/>
      </c>
      <c r="W2624" s="162" t="s">
        <v>333</v>
      </c>
      <c r="X2624" s="1" t="s">
        <v>168</v>
      </c>
      <c r="Y2624" s="1">
        <v>21682</v>
      </c>
      <c r="Z2624" s="169">
        <v>453.87</v>
      </c>
      <c r="AA2624" s="169">
        <f>Tabela13[[#This Row],[VALOR/UN]]*Tabela13[[#This Row],[QUAN]]</f>
        <v>453.87</v>
      </c>
      <c r="AB2624" s="251" t="str">
        <f>IFERROR(Tabela13[[#This Row],[TOTAL]]/Tabela13[[#This Row],[Km Rodado]],"")</f>
        <v/>
      </c>
    </row>
    <row r="2625" spans="1:28" hidden="1">
      <c r="A2625" s="30" t="s">
        <v>2598</v>
      </c>
      <c r="B2625" s="30" t="s">
        <v>2596</v>
      </c>
      <c r="C2625" s="30" t="s">
        <v>1227</v>
      </c>
      <c r="D2625" s="53">
        <v>45838</v>
      </c>
      <c r="F2625" s="7" t="s">
        <v>57</v>
      </c>
      <c r="G2625" s="1" t="s">
        <v>58</v>
      </c>
      <c r="H2625" s="1" t="s">
        <v>12</v>
      </c>
      <c r="I2625" s="351" t="s">
        <v>165</v>
      </c>
      <c r="J2625" s="162">
        <v>1</v>
      </c>
      <c r="K2625" s="1">
        <v>16</v>
      </c>
      <c r="L2625" s="1" t="s">
        <v>22</v>
      </c>
      <c r="M2625" s="1" t="s">
        <v>60</v>
      </c>
      <c r="N2625" s="1" t="s">
        <v>648</v>
      </c>
      <c r="O2625" s="1" t="s">
        <v>2597</v>
      </c>
      <c r="P2625" s="1" t="s">
        <v>69</v>
      </c>
      <c r="Q2625" s="1" t="s">
        <v>1008</v>
      </c>
      <c r="R2625" s="24" t="s">
        <v>614</v>
      </c>
      <c r="S2625" s="45">
        <v>119092</v>
      </c>
      <c r="V2625" s="165" t="str">
        <f>IFERROR(IF(U2625-T2625 &lt;= 0, "", U2625-T2625), "")</f>
        <v/>
      </c>
      <c r="W2625" s="162" t="s">
        <v>333</v>
      </c>
      <c r="X2625" s="1" t="s">
        <v>168</v>
      </c>
      <c r="Y2625" s="1">
        <v>21682</v>
      </c>
      <c r="Z2625" s="169">
        <v>453.87</v>
      </c>
      <c r="AA2625" s="169">
        <f>Tabela13[[#This Row],[VALOR/UN]]*Tabela13[[#This Row],[QUAN]]</f>
        <v>453.87</v>
      </c>
      <c r="AB2625" s="251" t="str">
        <f>IFERROR(Tabela13[[#This Row],[TOTAL]]/Tabela13[[#This Row],[Km Rodado]],"")</f>
        <v/>
      </c>
    </row>
    <row r="2626" spans="1:28" hidden="1">
      <c r="A2626" s="30" t="s">
        <v>2599</v>
      </c>
      <c r="B2626" s="30" t="s">
        <v>2596</v>
      </c>
      <c r="C2626" s="30" t="s">
        <v>1227</v>
      </c>
      <c r="D2626" s="53">
        <v>45838</v>
      </c>
      <c r="F2626" s="7" t="s">
        <v>57</v>
      </c>
      <c r="G2626" s="1" t="s">
        <v>58</v>
      </c>
      <c r="H2626" s="1" t="s">
        <v>12</v>
      </c>
      <c r="I2626" s="351" t="s">
        <v>99</v>
      </c>
      <c r="J2626" s="162">
        <v>1</v>
      </c>
      <c r="K2626" s="1">
        <v>16</v>
      </c>
      <c r="L2626" s="1" t="s">
        <v>22</v>
      </c>
      <c r="M2626" s="1" t="s">
        <v>60</v>
      </c>
      <c r="N2626" s="1" t="s">
        <v>648</v>
      </c>
      <c r="O2626" s="1" t="s">
        <v>2597</v>
      </c>
      <c r="P2626" s="1" t="s">
        <v>69</v>
      </c>
      <c r="Q2626" s="1" t="s">
        <v>1008</v>
      </c>
      <c r="R2626" s="24" t="s">
        <v>2600</v>
      </c>
      <c r="S2626" s="45">
        <v>112680</v>
      </c>
      <c r="V2626" s="165" t="str">
        <f>IFERROR(IF(U2626-T2626 &lt;= 0, "", U2626-T2626), "")</f>
        <v/>
      </c>
      <c r="W2626" s="162" t="s">
        <v>333</v>
      </c>
      <c r="X2626" s="1" t="s">
        <v>168</v>
      </c>
      <c r="Y2626" s="1">
        <v>21682</v>
      </c>
      <c r="Z2626" s="169">
        <v>453.87</v>
      </c>
      <c r="AA2626" s="169">
        <f>Tabela13[[#This Row],[VALOR/UN]]*Tabela13[[#This Row],[QUAN]]</f>
        <v>453.87</v>
      </c>
      <c r="AB2626" s="251" t="str">
        <f>IFERROR(Tabela13[[#This Row],[TOTAL]]/Tabela13[[#This Row],[Km Rodado]],"")</f>
        <v/>
      </c>
    </row>
    <row r="2627" spans="1:28" hidden="1">
      <c r="A2627" s="30">
        <v>3184</v>
      </c>
      <c r="B2627" s="30" t="s">
        <v>2596</v>
      </c>
      <c r="C2627" s="30" t="s">
        <v>1227</v>
      </c>
      <c r="D2627" s="53">
        <v>45838</v>
      </c>
      <c r="F2627" s="7" t="s">
        <v>57</v>
      </c>
      <c r="G2627" s="1" t="s">
        <v>58</v>
      </c>
      <c r="H2627" s="1" t="s">
        <v>12</v>
      </c>
      <c r="I2627" s="351" t="s">
        <v>99</v>
      </c>
      <c r="J2627" s="162">
        <v>1</v>
      </c>
      <c r="K2627" s="1">
        <v>16</v>
      </c>
      <c r="L2627" s="1" t="s">
        <v>22</v>
      </c>
      <c r="M2627" s="1" t="s">
        <v>60</v>
      </c>
      <c r="N2627" s="1" t="s">
        <v>648</v>
      </c>
      <c r="O2627" s="1" t="s">
        <v>2597</v>
      </c>
      <c r="P2627" s="1" t="s">
        <v>69</v>
      </c>
      <c r="Q2627" s="1" t="s">
        <v>1008</v>
      </c>
      <c r="R2627" s="24" t="s">
        <v>2600</v>
      </c>
      <c r="S2627" s="45">
        <v>112680</v>
      </c>
      <c r="V2627" s="165" t="str">
        <f>IFERROR(IF(U2627-T2627 &lt;= 0, "", U2627-T2627), "")</f>
        <v/>
      </c>
      <c r="W2627" s="162" t="s">
        <v>333</v>
      </c>
      <c r="X2627" s="1" t="s">
        <v>168</v>
      </c>
      <c r="Y2627" s="1">
        <v>21682</v>
      </c>
      <c r="Z2627" s="169">
        <v>453.87</v>
      </c>
      <c r="AA2627" s="169">
        <f>Tabela13[[#This Row],[VALOR/UN]]*Tabela13[[#This Row],[QUAN]]</f>
        <v>453.87</v>
      </c>
      <c r="AB2627" s="251" t="str">
        <f>IFERROR(Tabela13[[#This Row],[TOTAL]]/Tabela13[[#This Row],[Km Rodado]],"")</f>
        <v/>
      </c>
    </row>
    <row r="2628" spans="1:28" hidden="1">
      <c r="A2628" s="30">
        <v>3185</v>
      </c>
      <c r="B2628" s="30" t="s">
        <v>2596</v>
      </c>
      <c r="C2628" s="30" t="s">
        <v>1227</v>
      </c>
      <c r="D2628" s="53">
        <v>45838</v>
      </c>
      <c r="F2628" s="7" t="s">
        <v>57</v>
      </c>
      <c r="G2628" s="1" t="s">
        <v>58</v>
      </c>
      <c r="H2628" s="1" t="s">
        <v>12</v>
      </c>
      <c r="I2628" s="351" t="s">
        <v>99</v>
      </c>
      <c r="J2628" s="162">
        <v>1</v>
      </c>
      <c r="K2628" s="1">
        <v>16</v>
      </c>
      <c r="L2628" s="1" t="s">
        <v>24</v>
      </c>
      <c r="M2628" s="1" t="s">
        <v>60</v>
      </c>
      <c r="N2628" s="1" t="s">
        <v>648</v>
      </c>
      <c r="O2628" s="1" t="s">
        <v>2597</v>
      </c>
      <c r="P2628" s="1" t="s">
        <v>69</v>
      </c>
      <c r="Q2628" s="1" t="s">
        <v>1008</v>
      </c>
      <c r="R2628" s="24" t="s">
        <v>2600</v>
      </c>
      <c r="S2628" s="45">
        <v>112680</v>
      </c>
      <c r="V2628" s="165" t="str">
        <f>IFERROR(IF(U2628-T2628 &lt;= 0, "", U2628-T2628), "")</f>
        <v/>
      </c>
      <c r="W2628" s="162" t="s">
        <v>333</v>
      </c>
      <c r="X2628" s="1" t="s">
        <v>168</v>
      </c>
      <c r="Y2628" s="1">
        <v>21682</v>
      </c>
      <c r="Z2628" s="169">
        <v>453.87</v>
      </c>
      <c r="AA2628" s="169">
        <f>Tabela13[[#This Row],[VALOR/UN]]*Tabela13[[#This Row],[QUAN]]</f>
        <v>453.87</v>
      </c>
      <c r="AB2628" s="251" t="str">
        <f>IFERROR(Tabela13[[#This Row],[TOTAL]]/Tabela13[[#This Row],[Km Rodado]],"")</f>
        <v/>
      </c>
    </row>
    <row r="2629" spans="1:28" hidden="1">
      <c r="A2629" s="30">
        <v>3186</v>
      </c>
      <c r="B2629" s="30" t="s">
        <v>2596</v>
      </c>
      <c r="C2629" s="30" t="s">
        <v>1227</v>
      </c>
      <c r="D2629" s="53">
        <v>45838</v>
      </c>
      <c r="F2629" s="7" t="s">
        <v>57</v>
      </c>
      <c r="G2629" s="1" t="s">
        <v>58</v>
      </c>
      <c r="H2629" s="1" t="s">
        <v>12</v>
      </c>
      <c r="I2629" s="351" t="s">
        <v>99</v>
      </c>
      <c r="J2629" s="162">
        <v>1</v>
      </c>
      <c r="K2629" s="1">
        <v>16</v>
      </c>
      <c r="L2629" s="1" t="s">
        <v>24</v>
      </c>
      <c r="M2629" s="1" t="s">
        <v>60</v>
      </c>
      <c r="N2629" s="1" t="s">
        <v>648</v>
      </c>
      <c r="O2629" s="1" t="s">
        <v>2597</v>
      </c>
      <c r="P2629" s="1" t="s">
        <v>69</v>
      </c>
      <c r="Q2629" s="1" t="s">
        <v>1008</v>
      </c>
      <c r="R2629" s="24" t="s">
        <v>2600</v>
      </c>
      <c r="S2629" s="45">
        <v>112680</v>
      </c>
      <c r="V2629" s="165" t="str">
        <f>IFERROR(IF(U2629-T2629 &lt;= 0, "", U2629-T2629), "")</f>
        <v/>
      </c>
      <c r="W2629" s="162" t="s">
        <v>333</v>
      </c>
      <c r="X2629" s="1" t="s">
        <v>168</v>
      </c>
      <c r="Y2629" s="1">
        <v>21682</v>
      </c>
      <c r="Z2629" s="169">
        <v>453.87</v>
      </c>
      <c r="AA2629" s="169">
        <f>Tabela13[[#This Row],[VALOR/UN]]*Tabela13[[#This Row],[QUAN]]</f>
        <v>453.87</v>
      </c>
      <c r="AB2629" s="251" t="str">
        <f>IFERROR(Tabela13[[#This Row],[TOTAL]]/Tabela13[[#This Row],[Km Rodado]],"")</f>
        <v/>
      </c>
    </row>
    <row r="2630" spans="1:28">
      <c r="A2630" s="30">
        <v>3187</v>
      </c>
      <c r="B2630" s="30" t="s">
        <v>2297</v>
      </c>
      <c r="C2630" s="30" t="s">
        <v>1227</v>
      </c>
      <c r="D2630" s="53">
        <v>45838</v>
      </c>
      <c r="F2630" s="7" t="s">
        <v>57</v>
      </c>
      <c r="G2630" s="1" t="s">
        <v>58</v>
      </c>
      <c r="H2630" s="1" t="s">
        <v>12</v>
      </c>
      <c r="I2630" s="351" t="s">
        <v>74</v>
      </c>
      <c r="J2630" s="162">
        <v>1</v>
      </c>
      <c r="K2630" s="1">
        <v>15</v>
      </c>
      <c r="L2630" s="1" t="s">
        <v>22</v>
      </c>
      <c r="M2630" s="1" t="s">
        <v>623</v>
      </c>
      <c r="N2630" s="238" t="s">
        <v>181</v>
      </c>
      <c r="O2630" s="238" t="s">
        <v>2601</v>
      </c>
      <c r="P2630" s="1" t="s">
        <v>69</v>
      </c>
      <c r="Q2630" s="1" t="s">
        <v>102</v>
      </c>
      <c r="R2630" s="24" t="s">
        <v>2602</v>
      </c>
      <c r="S2630" s="45">
        <v>99441</v>
      </c>
      <c r="V2630" s="165" t="str">
        <f>IFERROR(IF(U2630-T2630 &lt;= 0, "", U2630-T2630), "")</f>
        <v/>
      </c>
      <c r="W2630" s="162" t="s">
        <v>333</v>
      </c>
      <c r="X2630" s="1" t="s">
        <v>168</v>
      </c>
      <c r="Y2630" s="1" t="s">
        <v>2603</v>
      </c>
      <c r="Z2630" s="169">
        <v>267.08</v>
      </c>
      <c r="AA2630" s="169">
        <f>Tabela13[[#This Row],[VALOR/UN]]*Tabela13[[#This Row],[QUAN]]</f>
        <v>267.08</v>
      </c>
      <c r="AB2630" s="251" t="str">
        <f>IFERROR(Tabela13[[#This Row],[TOTAL]]/Tabela13[[#This Row],[Km Rodado]],"")</f>
        <v/>
      </c>
    </row>
    <row r="2631" spans="1:28">
      <c r="A2631" s="30">
        <v>3188</v>
      </c>
      <c r="B2631" s="30" t="s">
        <v>1197</v>
      </c>
      <c r="C2631" s="30" t="s">
        <v>1227</v>
      </c>
      <c r="D2631" s="53">
        <v>45838</v>
      </c>
      <c r="F2631" s="7" t="s">
        <v>57</v>
      </c>
      <c r="G2631" s="1" t="s">
        <v>58</v>
      </c>
      <c r="H2631" s="1" t="s">
        <v>12</v>
      </c>
      <c r="I2631" s="351" t="s">
        <v>74</v>
      </c>
      <c r="J2631" s="162">
        <v>1</v>
      </c>
      <c r="K2631" s="1">
        <v>15</v>
      </c>
      <c r="L2631" s="1" t="s">
        <v>22</v>
      </c>
      <c r="M2631" s="1" t="s">
        <v>623</v>
      </c>
      <c r="N2631" s="238" t="s">
        <v>181</v>
      </c>
      <c r="O2631" s="238" t="s">
        <v>2601</v>
      </c>
      <c r="P2631" s="1" t="s">
        <v>69</v>
      </c>
      <c r="Q2631" s="1" t="s">
        <v>102</v>
      </c>
      <c r="R2631" s="24" t="s">
        <v>2602</v>
      </c>
      <c r="S2631" s="45">
        <v>99441</v>
      </c>
      <c r="V2631" s="165" t="str">
        <f>IFERROR(IF(U2631-T2631 &lt;= 0, "", U2631-T2631), "")</f>
        <v/>
      </c>
      <c r="W2631" s="162" t="s">
        <v>333</v>
      </c>
      <c r="X2631" s="1" t="s">
        <v>168</v>
      </c>
      <c r="Y2631" s="1" t="s">
        <v>2603</v>
      </c>
      <c r="Z2631" s="169">
        <v>267.08</v>
      </c>
      <c r="AA2631" s="169">
        <f>Tabela13[[#This Row],[VALOR/UN]]*Tabela13[[#This Row],[QUAN]]</f>
        <v>267.08</v>
      </c>
      <c r="AB2631" s="251" t="str">
        <f>IFERROR(Tabela13[[#This Row],[TOTAL]]/Tabela13[[#This Row],[Km Rodado]],"")</f>
        <v/>
      </c>
    </row>
    <row r="2632" spans="1:28">
      <c r="A2632" s="30">
        <v>3189</v>
      </c>
      <c r="B2632" s="30" t="s">
        <v>2297</v>
      </c>
      <c r="C2632" s="30" t="s">
        <v>1227</v>
      </c>
      <c r="D2632" s="53">
        <v>45838</v>
      </c>
      <c r="F2632" s="7" t="s">
        <v>57</v>
      </c>
      <c r="G2632" s="1" t="s">
        <v>58</v>
      </c>
      <c r="H2632" s="1" t="s">
        <v>12</v>
      </c>
      <c r="I2632" s="351" t="s">
        <v>74</v>
      </c>
      <c r="J2632" s="162">
        <v>1</v>
      </c>
      <c r="K2632" s="1">
        <v>15</v>
      </c>
      <c r="L2632" s="1" t="s">
        <v>24</v>
      </c>
      <c r="M2632" s="1" t="s">
        <v>623</v>
      </c>
      <c r="N2632" s="238" t="s">
        <v>181</v>
      </c>
      <c r="O2632" s="238" t="s">
        <v>2601</v>
      </c>
      <c r="P2632" s="1" t="s">
        <v>69</v>
      </c>
      <c r="Q2632" s="1" t="s">
        <v>102</v>
      </c>
      <c r="R2632" s="24" t="s">
        <v>2602</v>
      </c>
      <c r="S2632" s="45">
        <v>99441</v>
      </c>
      <c r="V2632" s="165" t="str">
        <f>IFERROR(IF(U2632-T2632 &lt;= 0, "", U2632-T2632), "")</f>
        <v/>
      </c>
      <c r="W2632" s="162" t="s">
        <v>333</v>
      </c>
      <c r="X2632" s="1" t="s">
        <v>168</v>
      </c>
      <c r="Y2632" s="1" t="s">
        <v>2603</v>
      </c>
      <c r="Z2632" s="169">
        <v>267.08</v>
      </c>
      <c r="AA2632" s="169">
        <f>Tabela13[[#This Row],[VALOR/UN]]*Tabela13[[#This Row],[QUAN]]</f>
        <v>267.08</v>
      </c>
      <c r="AB2632" s="251" t="str">
        <f>IFERROR(Tabela13[[#This Row],[TOTAL]]/Tabela13[[#This Row],[Km Rodado]],"")</f>
        <v/>
      </c>
    </row>
    <row r="2633" spans="1:28">
      <c r="A2633" s="30">
        <v>3190</v>
      </c>
      <c r="B2633" s="30" t="s">
        <v>2297</v>
      </c>
      <c r="C2633" s="30" t="s">
        <v>1227</v>
      </c>
      <c r="D2633" s="53">
        <v>45838</v>
      </c>
      <c r="F2633" s="7" t="s">
        <v>57</v>
      </c>
      <c r="G2633" s="1" t="s">
        <v>58</v>
      </c>
      <c r="H2633" s="1" t="s">
        <v>12</v>
      </c>
      <c r="I2633" s="351" t="s">
        <v>74</v>
      </c>
      <c r="J2633" s="162">
        <v>1</v>
      </c>
      <c r="K2633" s="1">
        <v>15</v>
      </c>
      <c r="L2633" s="1" t="s">
        <v>24</v>
      </c>
      <c r="M2633" s="1" t="s">
        <v>623</v>
      </c>
      <c r="N2633" s="238" t="s">
        <v>181</v>
      </c>
      <c r="O2633" s="238" t="s">
        <v>2601</v>
      </c>
      <c r="P2633" s="1" t="s">
        <v>69</v>
      </c>
      <c r="Q2633" s="1" t="s">
        <v>102</v>
      </c>
      <c r="R2633" s="24" t="s">
        <v>2602</v>
      </c>
      <c r="S2633" s="45">
        <v>99441</v>
      </c>
      <c r="V2633" s="165" t="str">
        <f>IFERROR(IF(U2633-T2633 &lt;= 0, "", U2633-T2633), "")</f>
        <v/>
      </c>
      <c r="W2633" s="162" t="s">
        <v>333</v>
      </c>
      <c r="X2633" s="1" t="s">
        <v>168</v>
      </c>
      <c r="Y2633" s="1" t="s">
        <v>2603</v>
      </c>
      <c r="Z2633" s="169">
        <v>267.08</v>
      </c>
      <c r="AA2633" s="169">
        <f>Tabela13[[#This Row],[VALOR/UN]]*Tabela13[[#This Row],[QUAN]]</f>
        <v>267.08</v>
      </c>
      <c r="AB2633" s="251" t="str">
        <f>IFERROR(Tabela13[[#This Row],[TOTAL]]/Tabela13[[#This Row],[Km Rodado]],"")</f>
        <v/>
      </c>
    </row>
    <row r="2634" spans="1:28" hidden="1">
      <c r="A2634" s="30">
        <v>3175</v>
      </c>
      <c r="B2634" s="30" t="s">
        <v>2604</v>
      </c>
      <c r="C2634" s="30" t="s">
        <v>1227</v>
      </c>
      <c r="D2634" s="53">
        <v>45838</v>
      </c>
      <c r="F2634" s="7" t="s">
        <v>57</v>
      </c>
      <c r="G2634" s="1" t="s">
        <v>58</v>
      </c>
      <c r="H2634" s="1" t="s">
        <v>12</v>
      </c>
      <c r="I2634" s="351" t="s">
        <v>165</v>
      </c>
      <c r="J2634" s="162">
        <v>1</v>
      </c>
      <c r="K2634" s="1">
        <v>16</v>
      </c>
      <c r="L2634" s="1" t="s">
        <v>22</v>
      </c>
      <c r="M2634" s="1" t="s">
        <v>143</v>
      </c>
      <c r="N2634" s="238" t="s">
        <v>181</v>
      </c>
      <c r="O2634" s="1" t="s">
        <v>182</v>
      </c>
      <c r="P2634" s="1" t="s">
        <v>69</v>
      </c>
      <c r="Q2634" s="1" t="s">
        <v>144</v>
      </c>
      <c r="R2634" s="24" t="s">
        <v>2605</v>
      </c>
      <c r="S2634" s="45">
        <v>42018</v>
      </c>
      <c r="V2634" s="165"/>
      <c r="W2634" s="162" t="s">
        <v>333</v>
      </c>
      <c r="X2634" s="1" t="s">
        <v>168</v>
      </c>
      <c r="Y2634" s="276" t="s">
        <v>2606</v>
      </c>
      <c r="Z2634" s="169">
        <v>460.01</v>
      </c>
      <c r="AA2634" s="169">
        <f>Tabela13[[#This Row],[VALOR/UN]]*Tabela13[[#This Row],[QUAN]]</f>
        <v>460.01</v>
      </c>
      <c r="AB2634" s="251" t="str">
        <f>IFERROR(Tabela13[[#This Row],[TOTAL]]/Tabela13[[#This Row],[Km Rodado]],"")</f>
        <v/>
      </c>
    </row>
    <row r="2635" spans="1:28" hidden="1">
      <c r="A2635" s="30">
        <v>3176</v>
      </c>
      <c r="B2635" s="30" t="s">
        <v>2604</v>
      </c>
      <c r="C2635" s="30" t="s">
        <v>1227</v>
      </c>
      <c r="D2635" s="53">
        <v>45838</v>
      </c>
      <c r="F2635" s="7" t="s">
        <v>57</v>
      </c>
      <c r="G2635" s="1" t="s">
        <v>58</v>
      </c>
      <c r="H2635" s="1" t="s">
        <v>12</v>
      </c>
      <c r="I2635" s="351" t="s">
        <v>165</v>
      </c>
      <c r="J2635" s="162">
        <v>1</v>
      </c>
      <c r="K2635" s="1">
        <v>16</v>
      </c>
      <c r="L2635" s="1" t="s">
        <v>22</v>
      </c>
      <c r="M2635" s="1" t="s">
        <v>143</v>
      </c>
      <c r="N2635" s="238" t="s">
        <v>181</v>
      </c>
      <c r="O2635" s="1" t="s">
        <v>182</v>
      </c>
      <c r="P2635" s="1" t="s">
        <v>69</v>
      </c>
      <c r="Q2635" s="1" t="s">
        <v>144</v>
      </c>
      <c r="R2635" s="24" t="s">
        <v>2605</v>
      </c>
      <c r="S2635" s="45">
        <v>42018</v>
      </c>
      <c r="V2635" s="165"/>
      <c r="W2635" s="162" t="s">
        <v>333</v>
      </c>
      <c r="X2635" s="1" t="s">
        <v>168</v>
      </c>
      <c r="Y2635" s="276" t="s">
        <v>2606</v>
      </c>
      <c r="Z2635" s="169">
        <v>460.01</v>
      </c>
      <c r="AA2635" s="169">
        <f>Tabela13[[#This Row],[VALOR/UN]]*Tabela13[[#This Row],[QUAN]]</f>
        <v>460.01</v>
      </c>
      <c r="AB2635" s="251" t="str">
        <f>IFERROR(Tabela13[[#This Row],[TOTAL]]/Tabela13[[#This Row],[Km Rodado]],"")</f>
        <v/>
      </c>
    </row>
    <row r="2636" spans="1:28" hidden="1">
      <c r="A2636" s="30">
        <v>3777</v>
      </c>
      <c r="B2636" s="30" t="s">
        <v>2607</v>
      </c>
      <c r="C2636" s="30" t="s">
        <v>1227</v>
      </c>
      <c r="D2636" s="53">
        <v>45838</v>
      </c>
      <c r="F2636" s="7" t="s">
        <v>57</v>
      </c>
      <c r="G2636" s="1" t="s">
        <v>58</v>
      </c>
      <c r="H2636" s="1" t="s">
        <v>12</v>
      </c>
      <c r="I2636" s="351" t="s">
        <v>165</v>
      </c>
      <c r="J2636" s="162">
        <v>1</v>
      </c>
      <c r="K2636" s="1">
        <v>16</v>
      </c>
      <c r="L2636" s="1" t="s">
        <v>24</v>
      </c>
      <c r="M2636" s="1" t="s">
        <v>143</v>
      </c>
      <c r="N2636" s="238" t="s">
        <v>181</v>
      </c>
      <c r="O2636" s="1" t="s">
        <v>182</v>
      </c>
      <c r="P2636" s="1" t="s">
        <v>69</v>
      </c>
      <c r="Q2636" s="1" t="s">
        <v>144</v>
      </c>
      <c r="R2636" s="24" t="s">
        <v>2605</v>
      </c>
      <c r="S2636" s="45">
        <v>42018</v>
      </c>
      <c r="V2636" s="165" t="str">
        <f>IFERROR(IF(U2636-T2636 &lt;= 0, "", U2636-T2636), "")</f>
        <v/>
      </c>
      <c r="W2636" s="162" t="s">
        <v>333</v>
      </c>
      <c r="X2636" s="1" t="s">
        <v>168</v>
      </c>
      <c r="Y2636" s="276" t="s">
        <v>2606</v>
      </c>
      <c r="Z2636" s="169">
        <v>460.01</v>
      </c>
      <c r="AA2636" s="169">
        <f>Tabela13[[#This Row],[VALOR/UN]]*Tabela13[[#This Row],[QUAN]]</f>
        <v>460.01</v>
      </c>
      <c r="AB2636" s="251" t="str">
        <f>IFERROR(Tabela13[[#This Row],[TOTAL]]/Tabela13[[#This Row],[Km Rodado]],"")</f>
        <v/>
      </c>
    </row>
    <row r="2637" spans="1:28" hidden="1">
      <c r="A2637" s="30">
        <v>3178</v>
      </c>
      <c r="B2637" s="30" t="s">
        <v>2607</v>
      </c>
      <c r="C2637" s="30" t="s">
        <v>1227</v>
      </c>
      <c r="D2637" s="53">
        <v>45838</v>
      </c>
      <c r="F2637" s="7" t="s">
        <v>57</v>
      </c>
      <c r="G2637" s="1" t="s">
        <v>58</v>
      </c>
      <c r="H2637" s="1" t="s">
        <v>12</v>
      </c>
      <c r="I2637" s="351" t="s">
        <v>165</v>
      </c>
      <c r="J2637" s="162">
        <v>1</v>
      </c>
      <c r="K2637" s="1">
        <v>16</v>
      </c>
      <c r="L2637" s="1" t="s">
        <v>24</v>
      </c>
      <c r="M2637" s="1" t="s">
        <v>143</v>
      </c>
      <c r="N2637" s="238" t="s">
        <v>181</v>
      </c>
      <c r="O2637" s="1" t="s">
        <v>182</v>
      </c>
      <c r="P2637" s="1" t="s">
        <v>69</v>
      </c>
      <c r="Q2637" s="1" t="s">
        <v>144</v>
      </c>
      <c r="R2637" s="24" t="s">
        <v>2605</v>
      </c>
      <c r="S2637" s="45">
        <v>42018</v>
      </c>
      <c r="V2637" s="165" t="str">
        <f>IFERROR(IF(U2637-T2637 &lt;= 0, "", U2637-T2637), "")</f>
        <v/>
      </c>
      <c r="W2637" s="162" t="s">
        <v>333</v>
      </c>
      <c r="X2637" s="1" t="s">
        <v>168</v>
      </c>
      <c r="Y2637" s="276" t="s">
        <v>2606</v>
      </c>
      <c r="Z2637" s="169">
        <v>460.01</v>
      </c>
      <c r="AA2637" s="169">
        <f>Tabela13[[#This Row],[VALOR/UN]]*Tabela13[[#This Row],[QUAN]]</f>
        <v>460.01</v>
      </c>
      <c r="AB2637" s="251" t="str">
        <f>IFERROR(Tabela13[[#This Row],[TOTAL]]/Tabela13[[#This Row],[Km Rodado]],"")</f>
        <v/>
      </c>
    </row>
    <row r="2638" spans="1:28" hidden="1">
      <c r="A2638" s="30">
        <v>3179</v>
      </c>
      <c r="B2638" s="30" t="s">
        <v>2604</v>
      </c>
      <c r="C2638" s="30" t="s">
        <v>1227</v>
      </c>
      <c r="D2638" s="53">
        <v>45838</v>
      </c>
      <c r="F2638" s="7" t="s">
        <v>57</v>
      </c>
      <c r="G2638" s="1" t="s">
        <v>58</v>
      </c>
      <c r="H2638" s="1" t="s">
        <v>12</v>
      </c>
      <c r="I2638" s="351" t="s">
        <v>165</v>
      </c>
      <c r="J2638" s="162">
        <v>1</v>
      </c>
      <c r="K2638" s="1">
        <v>16</v>
      </c>
      <c r="L2638" s="1" t="s">
        <v>22</v>
      </c>
      <c r="M2638" s="1" t="s">
        <v>143</v>
      </c>
      <c r="N2638" s="238" t="s">
        <v>181</v>
      </c>
      <c r="O2638" s="1" t="s">
        <v>182</v>
      </c>
      <c r="P2638" s="1" t="s">
        <v>69</v>
      </c>
      <c r="Q2638" s="1" t="s">
        <v>144</v>
      </c>
      <c r="R2638" s="24" t="s">
        <v>2608</v>
      </c>
      <c r="S2638" s="45">
        <v>53885</v>
      </c>
      <c r="V2638" s="165"/>
      <c r="W2638" s="162" t="s">
        <v>333</v>
      </c>
      <c r="X2638" s="1" t="s">
        <v>168</v>
      </c>
      <c r="Y2638" s="276" t="s">
        <v>2606</v>
      </c>
      <c r="Z2638" s="169">
        <v>460.01</v>
      </c>
      <c r="AA2638" s="169">
        <f>Tabela13[[#This Row],[VALOR/UN]]*Tabela13[[#This Row],[QUAN]]</f>
        <v>460.01</v>
      </c>
      <c r="AB2638" s="251" t="str">
        <f>IFERROR(Tabela13[[#This Row],[TOTAL]]/Tabela13[[#This Row],[Km Rodado]],"")</f>
        <v/>
      </c>
    </row>
    <row r="2639" spans="1:28" hidden="1">
      <c r="A2639" s="30">
        <v>3180</v>
      </c>
      <c r="B2639" s="30" t="s">
        <v>2607</v>
      </c>
      <c r="C2639" s="30" t="s">
        <v>1227</v>
      </c>
      <c r="D2639" s="53">
        <v>45838</v>
      </c>
      <c r="F2639" s="7" t="s">
        <v>57</v>
      </c>
      <c r="G2639" s="1" t="s">
        <v>58</v>
      </c>
      <c r="H2639" s="1" t="s">
        <v>12</v>
      </c>
      <c r="I2639" s="351" t="s">
        <v>165</v>
      </c>
      <c r="J2639" s="162">
        <v>1</v>
      </c>
      <c r="K2639" s="1">
        <v>16</v>
      </c>
      <c r="L2639" s="1" t="s">
        <v>22</v>
      </c>
      <c r="M2639" s="1" t="s">
        <v>143</v>
      </c>
      <c r="N2639" s="238" t="s">
        <v>181</v>
      </c>
      <c r="O2639" s="1" t="s">
        <v>182</v>
      </c>
      <c r="P2639" s="1" t="s">
        <v>69</v>
      </c>
      <c r="Q2639" s="1" t="s">
        <v>144</v>
      </c>
      <c r="R2639" s="24" t="s">
        <v>2608</v>
      </c>
      <c r="S2639" s="45">
        <v>53885</v>
      </c>
      <c r="V2639" s="165"/>
      <c r="W2639" s="162" t="s">
        <v>333</v>
      </c>
      <c r="X2639" s="1" t="s">
        <v>168</v>
      </c>
      <c r="Y2639" s="276" t="s">
        <v>2606</v>
      </c>
      <c r="Z2639" s="169">
        <v>460.01</v>
      </c>
      <c r="AA2639" s="169">
        <f>Tabela13[[#This Row],[VALOR/UN]]*Tabela13[[#This Row],[QUAN]]</f>
        <v>460.01</v>
      </c>
      <c r="AB2639" s="251" t="str">
        <f>IFERROR(Tabela13[[#This Row],[TOTAL]]/Tabela13[[#This Row],[Km Rodado]],"")</f>
        <v/>
      </c>
    </row>
    <row r="2640" spans="1:28" hidden="1">
      <c r="A2640" s="30">
        <v>3181</v>
      </c>
      <c r="B2640" s="30" t="s">
        <v>2604</v>
      </c>
      <c r="C2640" s="30" t="s">
        <v>1227</v>
      </c>
      <c r="D2640" s="53">
        <v>45838</v>
      </c>
      <c r="F2640" s="7" t="s">
        <v>57</v>
      </c>
      <c r="G2640" s="1" t="s">
        <v>58</v>
      </c>
      <c r="H2640" s="1" t="s">
        <v>12</v>
      </c>
      <c r="I2640" s="351" t="s">
        <v>165</v>
      </c>
      <c r="J2640" s="162">
        <v>1</v>
      </c>
      <c r="K2640" s="1">
        <v>16</v>
      </c>
      <c r="L2640" s="1" t="s">
        <v>24</v>
      </c>
      <c r="M2640" s="1" t="s">
        <v>143</v>
      </c>
      <c r="N2640" s="238" t="s">
        <v>181</v>
      </c>
      <c r="O2640" s="1" t="s">
        <v>182</v>
      </c>
      <c r="P2640" s="1" t="s">
        <v>69</v>
      </c>
      <c r="Q2640" s="1" t="s">
        <v>144</v>
      </c>
      <c r="R2640" s="24" t="s">
        <v>2608</v>
      </c>
      <c r="S2640" s="45">
        <v>53885</v>
      </c>
      <c r="V2640" s="165" t="str">
        <f>IFERROR(IF(U2640-T2640 &lt;= 0, "", U2640-T2640), "")</f>
        <v/>
      </c>
      <c r="W2640" s="162" t="s">
        <v>333</v>
      </c>
      <c r="X2640" s="1" t="s">
        <v>168</v>
      </c>
      <c r="Y2640" s="276" t="s">
        <v>2606</v>
      </c>
      <c r="Z2640" s="169">
        <v>460.01</v>
      </c>
      <c r="AA2640" s="169">
        <f>Tabela13[[#This Row],[VALOR/UN]]*Tabela13[[#This Row],[QUAN]]</f>
        <v>460.01</v>
      </c>
      <c r="AB2640" s="251" t="str">
        <f>IFERROR(Tabela13[[#This Row],[TOTAL]]/Tabela13[[#This Row],[Km Rodado]],"")</f>
        <v/>
      </c>
    </row>
    <row r="2641" spans="1:28" hidden="1">
      <c r="A2641" s="30">
        <v>3182</v>
      </c>
      <c r="B2641" s="30" t="s">
        <v>2607</v>
      </c>
      <c r="C2641" s="30" t="s">
        <v>1227</v>
      </c>
      <c r="D2641" s="53">
        <v>45838</v>
      </c>
      <c r="F2641" s="7" t="s">
        <v>57</v>
      </c>
      <c r="G2641" s="1" t="s">
        <v>58</v>
      </c>
      <c r="H2641" s="1" t="s">
        <v>12</v>
      </c>
      <c r="I2641" s="351" t="s">
        <v>165</v>
      </c>
      <c r="J2641" s="162">
        <v>1</v>
      </c>
      <c r="K2641" s="1">
        <v>16</v>
      </c>
      <c r="L2641" s="1" t="s">
        <v>24</v>
      </c>
      <c r="M2641" s="1" t="s">
        <v>143</v>
      </c>
      <c r="N2641" s="238" t="s">
        <v>181</v>
      </c>
      <c r="O2641" s="1" t="s">
        <v>182</v>
      </c>
      <c r="P2641" s="1" t="s">
        <v>69</v>
      </c>
      <c r="Q2641" s="1" t="s">
        <v>144</v>
      </c>
      <c r="R2641" s="24" t="s">
        <v>2608</v>
      </c>
      <c r="S2641" s="45">
        <v>53885</v>
      </c>
      <c r="V2641" s="165" t="str">
        <f>IFERROR(IF(U2641-T2641 &lt;= 0, "", U2641-T2641), "")</f>
        <v/>
      </c>
      <c r="W2641" s="162" t="s">
        <v>333</v>
      </c>
      <c r="X2641" s="1" t="s">
        <v>168</v>
      </c>
      <c r="Y2641" s="276" t="s">
        <v>2606</v>
      </c>
      <c r="Z2641" s="169">
        <v>460.01</v>
      </c>
      <c r="AA2641" s="169">
        <f>Tabela13[[#This Row],[VALOR/UN]]*Tabela13[[#This Row],[QUAN]]</f>
        <v>460.01</v>
      </c>
      <c r="AB2641" s="251" t="str">
        <f>IFERROR(Tabela13[[#This Row],[TOTAL]]/Tabela13[[#This Row],[Km Rodado]],"")</f>
        <v/>
      </c>
    </row>
    <row r="2642" spans="1:28" hidden="1">
      <c r="A2642" s="30" t="s">
        <v>2609</v>
      </c>
      <c r="B2642" s="30" t="s">
        <v>1004</v>
      </c>
      <c r="C2642" s="30" t="s">
        <v>1227</v>
      </c>
      <c r="D2642" s="53">
        <v>45839</v>
      </c>
      <c r="F2642" s="7" t="s">
        <v>118</v>
      </c>
      <c r="G2642" s="1" t="s">
        <v>58</v>
      </c>
      <c r="H2642" s="1" t="s">
        <v>12</v>
      </c>
      <c r="I2642" s="351" t="s">
        <v>74</v>
      </c>
      <c r="J2642" s="162">
        <v>1</v>
      </c>
      <c r="K2642" s="1" t="s">
        <v>39</v>
      </c>
      <c r="L2642" s="1" t="s">
        <v>22</v>
      </c>
      <c r="M2642" s="1" t="s">
        <v>595</v>
      </c>
      <c r="N2642" s="1" t="s">
        <v>787</v>
      </c>
      <c r="O2642" s="1" t="s">
        <v>635</v>
      </c>
      <c r="P2642" s="1" t="s">
        <v>69</v>
      </c>
      <c r="Q2642" s="1" t="s">
        <v>657</v>
      </c>
      <c r="R2642" s="255" t="s">
        <v>987</v>
      </c>
      <c r="V2642" s="165" t="str">
        <f>IFERROR(IF(U2642-T2642 &lt;= 0, "", U2642-T2642), "")</f>
        <v/>
      </c>
      <c r="W2642" s="162" t="s">
        <v>333</v>
      </c>
      <c r="X2642" s="1" t="s">
        <v>168</v>
      </c>
      <c r="Y2642" s="1">
        <v>3703</v>
      </c>
      <c r="Z2642" s="164">
        <v>1800.26</v>
      </c>
      <c r="AA2642" s="169">
        <f>Tabela13[[#This Row],[VALOR/UN]]*Tabela13[[#This Row],[QUAN]]</f>
        <v>1800.26</v>
      </c>
      <c r="AB2642" s="251" t="str">
        <f>IFERROR(Tabela13[[#This Row],[TOTAL]]/Tabela13[[#This Row],[Km Rodado]],"")</f>
        <v/>
      </c>
    </row>
    <row r="2643" spans="1:28" hidden="1">
      <c r="A2643" s="30" t="s">
        <v>2610</v>
      </c>
      <c r="B2643" s="30" t="s">
        <v>2213</v>
      </c>
      <c r="C2643" s="30" t="s">
        <v>1227</v>
      </c>
      <c r="D2643" s="53">
        <v>45839</v>
      </c>
      <c r="F2643" s="7" t="s">
        <v>118</v>
      </c>
      <c r="G2643" s="1" t="s">
        <v>58</v>
      </c>
      <c r="H2643" s="1" t="s">
        <v>12</v>
      </c>
      <c r="I2643" s="351" t="s">
        <v>74</v>
      </c>
      <c r="J2643" s="162">
        <v>1</v>
      </c>
      <c r="K2643" s="1" t="s">
        <v>39</v>
      </c>
      <c r="L2643" s="1" t="s">
        <v>22</v>
      </c>
      <c r="M2643" s="1" t="s">
        <v>595</v>
      </c>
      <c r="N2643" s="1" t="s">
        <v>787</v>
      </c>
      <c r="O2643" s="1" t="s">
        <v>635</v>
      </c>
      <c r="P2643" s="1" t="s">
        <v>69</v>
      </c>
      <c r="Q2643" s="1" t="s">
        <v>657</v>
      </c>
      <c r="R2643" s="255" t="s">
        <v>987</v>
      </c>
      <c r="V2643" s="165" t="str">
        <f>IFERROR(IF(U2643-T2643 &lt;= 0, "", U2643-T2643), "")</f>
        <v/>
      </c>
      <c r="W2643" s="162" t="s">
        <v>333</v>
      </c>
      <c r="X2643" s="1" t="s">
        <v>155</v>
      </c>
      <c r="Y2643" s="1">
        <v>3596</v>
      </c>
      <c r="Z2643" s="169">
        <v>1597.68</v>
      </c>
      <c r="AA2643" s="169">
        <f>Tabela13[[#This Row],[VALOR/UN]]*Tabela13[[#This Row],[QUAN]]</f>
        <v>1597.68</v>
      </c>
      <c r="AB2643" s="251" t="str">
        <f>IFERROR(Tabela13[[#This Row],[TOTAL]]/Tabela13[[#This Row],[Km Rodado]],"")</f>
        <v/>
      </c>
    </row>
    <row r="2644" spans="1:28" hidden="1">
      <c r="A2644" s="30" t="s">
        <v>2611</v>
      </c>
      <c r="B2644" s="30" t="s">
        <v>2596</v>
      </c>
      <c r="C2644" s="30" t="s">
        <v>1227</v>
      </c>
      <c r="D2644" s="53">
        <v>45842</v>
      </c>
      <c r="F2644" s="7" t="s">
        <v>118</v>
      </c>
      <c r="G2644" s="1" t="s">
        <v>58</v>
      </c>
      <c r="H2644" s="1" t="s">
        <v>12</v>
      </c>
      <c r="I2644" s="351" t="s">
        <v>165</v>
      </c>
      <c r="J2644" s="162">
        <v>1</v>
      </c>
      <c r="K2644" s="1">
        <v>16</v>
      </c>
      <c r="L2644" s="1" t="s">
        <v>22</v>
      </c>
      <c r="M2644" s="1" t="s">
        <v>60</v>
      </c>
      <c r="N2644" s="238" t="s">
        <v>181</v>
      </c>
      <c r="O2644" s="1" t="s">
        <v>182</v>
      </c>
      <c r="P2644" s="1" t="s">
        <v>69</v>
      </c>
      <c r="Q2644" s="1" t="s">
        <v>1008</v>
      </c>
      <c r="R2644" s="24" t="s">
        <v>1603</v>
      </c>
      <c r="S2644" s="45">
        <v>82007</v>
      </c>
      <c r="V2644" s="165"/>
      <c r="W2644" s="162" t="s">
        <v>333</v>
      </c>
      <c r="X2644" s="1" t="s">
        <v>168</v>
      </c>
      <c r="Y2644" s="276" t="s">
        <v>2612</v>
      </c>
      <c r="Z2644" s="169">
        <v>453.87</v>
      </c>
      <c r="AA2644" s="169">
        <f>Tabela13[[#This Row],[VALOR/UN]]*Tabela13[[#This Row],[QUAN]]</f>
        <v>453.87</v>
      </c>
    </row>
    <row r="2645" spans="1:28" hidden="1">
      <c r="A2645" s="30" t="s">
        <v>2613</v>
      </c>
      <c r="B2645" s="30" t="s">
        <v>2596</v>
      </c>
      <c r="C2645" s="30" t="s">
        <v>1227</v>
      </c>
      <c r="D2645" s="53">
        <v>45842</v>
      </c>
      <c r="F2645" s="7" t="s">
        <v>118</v>
      </c>
      <c r="G2645" s="1" t="s">
        <v>58</v>
      </c>
      <c r="H2645" s="1" t="s">
        <v>12</v>
      </c>
      <c r="I2645" s="351" t="s">
        <v>165</v>
      </c>
      <c r="J2645" s="162">
        <v>1</v>
      </c>
      <c r="K2645" s="1">
        <v>16</v>
      </c>
      <c r="L2645" s="1" t="s">
        <v>22</v>
      </c>
      <c r="M2645" s="1" t="s">
        <v>60</v>
      </c>
      <c r="N2645" s="238" t="s">
        <v>181</v>
      </c>
      <c r="O2645" s="1" t="s">
        <v>182</v>
      </c>
      <c r="P2645" s="1" t="s">
        <v>69</v>
      </c>
      <c r="Q2645" s="1" t="s">
        <v>1008</v>
      </c>
      <c r="R2645" s="24" t="s">
        <v>1603</v>
      </c>
      <c r="S2645" s="45">
        <v>82007</v>
      </c>
      <c r="V2645" s="165"/>
      <c r="W2645" s="162" t="s">
        <v>333</v>
      </c>
      <c r="X2645" s="1" t="s">
        <v>168</v>
      </c>
      <c r="Y2645" s="276" t="s">
        <v>2612</v>
      </c>
      <c r="Z2645" s="169">
        <v>453.87</v>
      </c>
      <c r="AA2645" s="169">
        <f>Tabela13[[#This Row],[VALOR/UN]]*Tabela13[[#This Row],[QUAN]]</f>
        <v>453.87</v>
      </c>
    </row>
    <row r="2646" spans="1:28" hidden="1">
      <c r="A2646" s="30" t="s">
        <v>2614</v>
      </c>
      <c r="B2646" s="30" t="s">
        <v>2596</v>
      </c>
      <c r="C2646" s="30" t="s">
        <v>1227</v>
      </c>
      <c r="D2646" s="53">
        <v>45842</v>
      </c>
      <c r="F2646" s="7" t="s">
        <v>118</v>
      </c>
      <c r="G2646" s="1" t="s">
        <v>58</v>
      </c>
      <c r="H2646" s="1" t="s">
        <v>12</v>
      </c>
      <c r="I2646" s="351" t="s">
        <v>165</v>
      </c>
      <c r="J2646" s="162">
        <v>1</v>
      </c>
      <c r="K2646" s="1">
        <v>16</v>
      </c>
      <c r="L2646" s="1" t="s">
        <v>24</v>
      </c>
      <c r="M2646" s="1" t="s">
        <v>60</v>
      </c>
      <c r="N2646" s="238" t="s">
        <v>181</v>
      </c>
      <c r="O2646" s="1" t="s">
        <v>182</v>
      </c>
      <c r="P2646" s="1" t="s">
        <v>69</v>
      </c>
      <c r="Q2646" s="1" t="s">
        <v>1008</v>
      </c>
      <c r="R2646" s="24" t="s">
        <v>1603</v>
      </c>
      <c r="S2646" s="45">
        <v>82007</v>
      </c>
      <c r="V2646" s="165" t="str">
        <f>IFERROR(IF(U2646-T2646 &lt;= 0, "", U2646-T2646), "")</f>
        <v/>
      </c>
      <c r="W2646" s="162" t="s">
        <v>333</v>
      </c>
      <c r="X2646" s="1" t="s">
        <v>168</v>
      </c>
      <c r="Y2646" s="276" t="s">
        <v>2612</v>
      </c>
      <c r="Z2646" s="169">
        <v>453.87</v>
      </c>
      <c r="AA2646" s="169">
        <f>Tabela13[[#This Row],[VALOR/UN]]*Tabela13[[#This Row],[QUAN]]</f>
        <v>453.87</v>
      </c>
      <c r="AB2646" s="251" t="str">
        <f>IFERROR(Tabela13[[#This Row],[TOTAL]]/Tabela13[[#This Row],[Km Rodado]],"")</f>
        <v/>
      </c>
    </row>
    <row r="2647" spans="1:28" hidden="1">
      <c r="A2647" s="30" t="s">
        <v>2615</v>
      </c>
      <c r="B2647" s="30" t="s">
        <v>2596</v>
      </c>
      <c r="C2647" s="30" t="s">
        <v>1227</v>
      </c>
      <c r="D2647" s="53">
        <v>45842</v>
      </c>
      <c r="F2647" s="7" t="s">
        <v>118</v>
      </c>
      <c r="G2647" s="1" t="s">
        <v>58</v>
      </c>
      <c r="H2647" s="1" t="s">
        <v>12</v>
      </c>
      <c r="I2647" s="351" t="s">
        <v>165</v>
      </c>
      <c r="J2647" s="162">
        <v>1</v>
      </c>
      <c r="K2647" s="1">
        <v>16</v>
      </c>
      <c r="L2647" s="1" t="s">
        <v>24</v>
      </c>
      <c r="M2647" s="1" t="s">
        <v>60</v>
      </c>
      <c r="N2647" s="238" t="s">
        <v>181</v>
      </c>
      <c r="O2647" s="1" t="s">
        <v>182</v>
      </c>
      <c r="P2647" s="1" t="s">
        <v>69</v>
      </c>
      <c r="Q2647" s="1" t="s">
        <v>1008</v>
      </c>
      <c r="R2647" s="24" t="s">
        <v>1603</v>
      </c>
      <c r="S2647" s="45">
        <v>82007</v>
      </c>
      <c r="V2647" s="165" t="str">
        <f>IFERROR(IF(U2647-T2647 &lt;= 0, "", U2647-T2647), "")</f>
        <v/>
      </c>
      <c r="W2647" s="162" t="s">
        <v>333</v>
      </c>
      <c r="X2647" s="1" t="s">
        <v>168</v>
      </c>
      <c r="Y2647" s="276" t="s">
        <v>2612</v>
      </c>
      <c r="Z2647" s="169">
        <v>453.87</v>
      </c>
      <c r="AA2647" s="169">
        <f>Tabela13[[#This Row],[VALOR/UN]]*Tabela13[[#This Row],[QUAN]]</f>
        <v>453.87</v>
      </c>
      <c r="AB2647" s="251" t="str">
        <f>IFERROR(Tabela13[[#This Row],[TOTAL]]/Tabela13[[#This Row],[Km Rodado]],"")</f>
        <v/>
      </c>
    </row>
    <row r="2648" spans="1:28" hidden="1">
      <c r="A2648" s="30" t="s">
        <v>2616</v>
      </c>
      <c r="B2648" s="30" t="s">
        <v>1197</v>
      </c>
      <c r="C2648" s="30" t="s">
        <v>1227</v>
      </c>
      <c r="D2648" s="53">
        <v>45842</v>
      </c>
      <c r="F2648" s="7" t="s">
        <v>118</v>
      </c>
      <c r="G2648" s="1" t="s">
        <v>58</v>
      </c>
      <c r="H2648" s="1" t="s">
        <v>1268</v>
      </c>
      <c r="I2648" s="351" t="s">
        <v>107</v>
      </c>
      <c r="J2648" s="162">
        <v>1</v>
      </c>
      <c r="K2648" s="1">
        <v>15</v>
      </c>
      <c r="L2648" s="1" t="s">
        <v>22</v>
      </c>
      <c r="M2648" s="1" t="s">
        <v>75</v>
      </c>
      <c r="N2648" s="1" t="s">
        <v>170</v>
      </c>
      <c r="O2648" s="1" t="s">
        <v>1244</v>
      </c>
      <c r="P2648" s="1" t="s">
        <v>69</v>
      </c>
      <c r="Q2648" s="1" t="s">
        <v>77</v>
      </c>
      <c r="R2648" s="24" t="s">
        <v>555</v>
      </c>
      <c r="S2648" s="45">
        <v>221229</v>
      </c>
      <c r="V2648" s="165" t="str">
        <f>IFERROR(IF(U2648-T2648 &lt;= 0, "", U2648-T2648), "")</f>
        <v/>
      </c>
      <c r="W2648" s="162" t="s">
        <v>333</v>
      </c>
      <c r="X2648" s="1" t="s">
        <v>168</v>
      </c>
      <c r="Y2648" s="1" t="s">
        <v>2591</v>
      </c>
      <c r="Z2648" s="169">
        <v>289.22000000000003</v>
      </c>
      <c r="AA2648" s="169">
        <f>Tabela13[[#This Row],[VALOR/UN]]*Tabela13[[#This Row],[QUAN]]</f>
        <v>289.22000000000003</v>
      </c>
      <c r="AB2648" s="251" t="str">
        <f>IFERROR(Tabela13[[#This Row],[TOTAL]]/Tabela13[[#This Row],[Km Rodado]],"")</f>
        <v/>
      </c>
    </row>
    <row r="2649" spans="1:28" hidden="1">
      <c r="A2649" s="30" t="s">
        <v>2617</v>
      </c>
      <c r="B2649" s="30" t="s">
        <v>2210</v>
      </c>
      <c r="C2649" s="30" t="s">
        <v>1227</v>
      </c>
      <c r="D2649" s="53">
        <v>45842</v>
      </c>
      <c r="F2649" s="7" t="s">
        <v>118</v>
      </c>
      <c r="G2649" s="1" t="s">
        <v>58</v>
      </c>
      <c r="H2649" s="1" t="s">
        <v>1268</v>
      </c>
      <c r="I2649" s="351" t="s">
        <v>107</v>
      </c>
      <c r="J2649" s="162">
        <v>1</v>
      </c>
      <c r="K2649" s="1">
        <v>15</v>
      </c>
      <c r="L2649" s="1" t="s">
        <v>22</v>
      </c>
      <c r="M2649" s="1" t="s">
        <v>75</v>
      </c>
      <c r="N2649" s="1" t="s">
        <v>170</v>
      </c>
      <c r="O2649" s="1" t="s">
        <v>1244</v>
      </c>
      <c r="P2649" s="1" t="s">
        <v>69</v>
      </c>
      <c r="Q2649" s="1" t="s">
        <v>77</v>
      </c>
      <c r="R2649" s="24" t="s">
        <v>555</v>
      </c>
      <c r="S2649" s="45">
        <v>221229</v>
      </c>
      <c r="V2649" s="165" t="str">
        <f>IFERROR(IF(U2649-T2649 &lt;= 0, "", U2649-T2649), "")</f>
        <v/>
      </c>
      <c r="W2649" s="162" t="s">
        <v>333</v>
      </c>
      <c r="X2649" s="1" t="s">
        <v>168</v>
      </c>
      <c r="Y2649" s="1" t="s">
        <v>2591</v>
      </c>
      <c r="Z2649" s="169">
        <v>289.22000000000003</v>
      </c>
      <c r="AA2649" s="169">
        <f>Tabela13[[#This Row],[VALOR/UN]]*Tabela13[[#This Row],[QUAN]]</f>
        <v>289.22000000000003</v>
      </c>
      <c r="AB2649" s="251" t="str">
        <f>IFERROR(Tabela13[[#This Row],[TOTAL]]/Tabela13[[#This Row],[Km Rodado]],"")</f>
        <v/>
      </c>
    </row>
    <row r="2650" spans="1:28" hidden="1">
      <c r="A2650" s="30" t="s">
        <v>2618</v>
      </c>
      <c r="B2650" s="30" t="s">
        <v>1278</v>
      </c>
      <c r="C2650" s="30" t="s">
        <v>1227</v>
      </c>
      <c r="D2650" s="53">
        <v>45845</v>
      </c>
      <c r="F2650" s="7" t="s">
        <v>118</v>
      </c>
      <c r="G2650" s="1" t="s">
        <v>58</v>
      </c>
      <c r="H2650" s="1" t="s">
        <v>1268</v>
      </c>
      <c r="I2650" s="351" t="s">
        <v>80</v>
      </c>
      <c r="J2650" s="162">
        <v>1</v>
      </c>
      <c r="K2650" s="1" t="s">
        <v>39</v>
      </c>
      <c r="L2650" s="1" t="s">
        <v>594</v>
      </c>
      <c r="M2650" s="1" t="s">
        <v>595</v>
      </c>
      <c r="N2650" s="238" t="s">
        <v>684</v>
      </c>
      <c r="O2650" s="1" t="s">
        <v>1585</v>
      </c>
      <c r="P2650" s="1" t="s">
        <v>62</v>
      </c>
      <c r="Q2650" s="1" t="s">
        <v>1288</v>
      </c>
      <c r="R2650" s="24" t="s">
        <v>1289</v>
      </c>
      <c r="S2650" s="45">
        <v>208305</v>
      </c>
      <c r="T2650" s="45">
        <v>208305</v>
      </c>
      <c r="V2650" s="165" t="str">
        <f>IFERROR(IF(U2650-T2650 &lt;= 0, "", U2650-T2650), "")</f>
        <v/>
      </c>
      <c r="W2650" s="162" t="s">
        <v>333</v>
      </c>
      <c r="X2650" s="1" t="s">
        <v>2279</v>
      </c>
      <c r="Y2650" s="1" t="s">
        <v>2619</v>
      </c>
      <c r="Z2650" s="169">
        <v>550</v>
      </c>
      <c r="AA2650" s="169">
        <f>Tabela13[[#This Row],[VALOR/UN]]*Tabela13[[#This Row],[QUAN]]</f>
        <v>550</v>
      </c>
      <c r="AB2650" s="251" t="str">
        <f>IFERROR(Tabela13[[#This Row],[TOTAL]]/Tabela13[[#This Row],[Km Rodado]],"")</f>
        <v/>
      </c>
    </row>
    <row r="2651" spans="1:28" hidden="1">
      <c r="A2651" s="30">
        <v>164</v>
      </c>
      <c r="B2651" s="30" t="s">
        <v>2620</v>
      </c>
      <c r="C2651" s="30" t="s">
        <v>1227</v>
      </c>
      <c r="D2651" s="53">
        <v>45845</v>
      </c>
      <c r="F2651" s="7" t="s">
        <v>118</v>
      </c>
      <c r="G2651" s="1" t="s">
        <v>58</v>
      </c>
      <c r="H2651" s="1" t="s">
        <v>1268</v>
      </c>
      <c r="I2651" s="351" t="s">
        <v>80</v>
      </c>
      <c r="J2651" s="162">
        <v>1</v>
      </c>
      <c r="K2651" s="1" t="s">
        <v>39</v>
      </c>
      <c r="L2651" s="1" t="s">
        <v>594</v>
      </c>
      <c r="M2651" s="1" t="s">
        <v>595</v>
      </c>
      <c r="N2651" s="1" t="s">
        <v>684</v>
      </c>
      <c r="O2651" s="1" t="s">
        <v>1213</v>
      </c>
      <c r="P2651" s="1" t="s">
        <v>62</v>
      </c>
      <c r="Q2651" s="1" t="s">
        <v>1288</v>
      </c>
      <c r="R2651" s="24" t="s">
        <v>1289</v>
      </c>
      <c r="S2651" s="45">
        <v>208305</v>
      </c>
      <c r="T2651" s="45">
        <v>208305</v>
      </c>
      <c r="V2651" s="165" t="str">
        <f>IFERROR(IF(U2651-T2651 &lt;= 0, "", U2651-T2651), "")</f>
        <v/>
      </c>
      <c r="W2651" s="162" t="s">
        <v>333</v>
      </c>
      <c r="X2651" s="1" t="s">
        <v>2279</v>
      </c>
      <c r="Y2651" s="1" t="s">
        <v>2621</v>
      </c>
      <c r="Z2651" s="169">
        <v>620</v>
      </c>
      <c r="AA2651" s="169">
        <f>Tabela13[[#This Row],[VALOR/UN]]*Tabela13[[#This Row],[QUAN]]</f>
        <v>620</v>
      </c>
      <c r="AB2651" s="251" t="str">
        <f>IFERROR(Tabela13[[#This Row],[TOTAL]]/Tabela13[[#This Row],[Km Rodado]],"")</f>
        <v/>
      </c>
    </row>
    <row r="2652" spans="1:28" hidden="1">
      <c r="A2652" s="30">
        <v>3101</v>
      </c>
      <c r="B2652" s="30" t="s">
        <v>2596</v>
      </c>
      <c r="C2652" s="30" t="s">
        <v>1227</v>
      </c>
      <c r="D2652" s="53">
        <v>45847</v>
      </c>
      <c r="F2652" s="7" t="s">
        <v>118</v>
      </c>
      <c r="G2652" s="1" t="s">
        <v>58</v>
      </c>
      <c r="H2652" s="1" t="s">
        <v>12</v>
      </c>
      <c r="I2652" s="351" t="s">
        <v>111</v>
      </c>
      <c r="J2652" s="162">
        <v>1</v>
      </c>
      <c r="K2652" s="1">
        <v>16</v>
      </c>
      <c r="L2652" s="1" t="s">
        <v>22</v>
      </c>
      <c r="M2652" s="1" t="s">
        <v>60</v>
      </c>
      <c r="N2652" s="1" t="s">
        <v>648</v>
      </c>
      <c r="O2652" s="1" t="s">
        <v>2597</v>
      </c>
      <c r="P2652" s="1" t="s">
        <v>69</v>
      </c>
      <c r="Q2652" s="1" t="s">
        <v>1008</v>
      </c>
      <c r="R2652" s="24" t="s">
        <v>175</v>
      </c>
      <c r="S2652" s="45">
        <v>204976</v>
      </c>
      <c r="V2652" s="165" t="str">
        <f>IFERROR(IF(U2652-T2652 &lt;= 0, "", U2652-T2652), "")</f>
        <v/>
      </c>
      <c r="W2652" s="162" t="s">
        <v>333</v>
      </c>
      <c r="X2652" s="1" t="s">
        <v>168</v>
      </c>
      <c r="Y2652" s="1">
        <v>21682</v>
      </c>
      <c r="Z2652" s="169">
        <v>453.87</v>
      </c>
      <c r="AA2652" s="169">
        <f>Tabela13[[#This Row],[VALOR/UN]]*Tabela13[[#This Row],[QUAN]]</f>
        <v>453.87</v>
      </c>
      <c r="AB2652" s="251" t="str">
        <f>IFERROR(Tabela13[[#This Row],[TOTAL]]/Tabela13[[#This Row],[Km Rodado]],"")</f>
        <v/>
      </c>
    </row>
    <row r="2653" spans="1:28" hidden="1">
      <c r="A2653" s="30">
        <v>3202</v>
      </c>
      <c r="B2653" s="30" t="s">
        <v>2596</v>
      </c>
      <c r="C2653" s="30" t="s">
        <v>1227</v>
      </c>
      <c r="D2653" s="53">
        <v>45847</v>
      </c>
      <c r="F2653" s="7" t="s">
        <v>118</v>
      </c>
      <c r="G2653" s="1" t="s">
        <v>58</v>
      </c>
      <c r="H2653" s="1" t="s">
        <v>12</v>
      </c>
      <c r="I2653" s="351" t="s">
        <v>111</v>
      </c>
      <c r="J2653" s="162">
        <v>1</v>
      </c>
      <c r="K2653" s="1">
        <v>16</v>
      </c>
      <c r="L2653" s="1" t="s">
        <v>22</v>
      </c>
      <c r="M2653" s="1" t="s">
        <v>60</v>
      </c>
      <c r="N2653" s="1" t="s">
        <v>648</v>
      </c>
      <c r="O2653" s="1" t="s">
        <v>2597</v>
      </c>
      <c r="P2653" s="1" t="s">
        <v>69</v>
      </c>
      <c r="Q2653" s="1" t="s">
        <v>1008</v>
      </c>
      <c r="R2653" s="24" t="s">
        <v>175</v>
      </c>
      <c r="S2653" s="45">
        <v>204976</v>
      </c>
      <c r="V2653" s="165" t="str">
        <f>IFERROR(IF(U2653-T2653 &lt;= 0, "", U2653-T2653), "")</f>
        <v/>
      </c>
      <c r="W2653" s="162" t="s">
        <v>333</v>
      </c>
      <c r="X2653" s="1" t="s">
        <v>168</v>
      </c>
      <c r="Y2653" s="1">
        <v>21682</v>
      </c>
      <c r="Z2653" s="169">
        <v>453.87</v>
      </c>
      <c r="AA2653" s="169">
        <f>Tabela13[[#This Row],[VALOR/UN]]*Tabela13[[#This Row],[QUAN]]</f>
        <v>453.87</v>
      </c>
      <c r="AB2653" s="251" t="str">
        <f>IFERROR(Tabela13[[#This Row],[TOTAL]]/Tabela13[[#This Row],[Km Rodado]],"")</f>
        <v/>
      </c>
    </row>
    <row r="2654" spans="1:28" hidden="1">
      <c r="A2654" s="30">
        <v>3203</v>
      </c>
      <c r="B2654" s="30" t="s">
        <v>2596</v>
      </c>
      <c r="C2654" s="30" t="s">
        <v>1227</v>
      </c>
      <c r="D2654" s="53">
        <v>45847</v>
      </c>
      <c r="F2654" s="7" t="s">
        <v>118</v>
      </c>
      <c r="G2654" s="1" t="s">
        <v>58</v>
      </c>
      <c r="H2654" s="1" t="s">
        <v>12</v>
      </c>
      <c r="I2654" s="351" t="s">
        <v>111</v>
      </c>
      <c r="J2654" s="162">
        <v>1</v>
      </c>
      <c r="K2654" s="1">
        <v>16</v>
      </c>
      <c r="L2654" s="1" t="s">
        <v>24</v>
      </c>
      <c r="M2654" s="1" t="s">
        <v>60</v>
      </c>
      <c r="N2654" s="1" t="s">
        <v>648</v>
      </c>
      <c r="O2654" s="1" t="s">
        <v>2597</v>
      </c>
      <c r="P2654" s="1" t="s">
        <v>69</v>
      </c>
      <c r="Q2654" s="1" t="s">
        <v>1008</v>
      </c>
      <c r="R2654" s="24" t="s">
        <v>175</v>
      </c>
      <c r="S2654" s="45">
        <v>204976</v>
      </c>
      <c r="V2654" s="165" t="str">
        <f>IFERROR(IF(U2654-T2654 &lt;= 0, "", U2654-T2654), "")</f>
        <v/>
      </c>
      <c r="W2654" s="162" t="s">
        <v>333</v>
      </c>
      <c r="X2654" s="1" t="s">
        <v>168</v>
      </c>
      <c r="Y2654" s="1">
        <v>21682</v>
      </c>
      <c r="Z2654" s="169">
        <v>453.87</v>
      </c>
      <c r="AA2654" s="169">
        <f>Tabela13[[#This Row],[VALOR/UN]]*Tabela13[[#This Row],[QUAN]]</f>
        <v>453.87</v>
      </c>
      <c r="AB2654" s="251" t="str">
        <f>IFERROR(Tabela13[[#This Row],[TOTAL]]/Tabela13[[#This Row],[Km Rodado]],"")</f>
        <v/>
      </c>
    </row>
    <row r="2655" spans="1:28" hidden="1">
      <c r="A2655" s="30">
        <v>3204</v>
      </c>
      <c r="B2655" s="30" t="s">
        <v>2596</v>
      </c>
      <c r="C2655" s="30" t="s">
        <v>1227</v>
      </c>
      <c r="D2655" s="53">
        <v>45847</v>
      </c>
      <c r="F2655" s="7" t="s">
        <v>118</v>
      </c>
      <c r="G2655" s="1" t="s">
        <v>58</v>
      </c>
      <c r="H2655" s="1" t="s">
        <v>12</v>
      </c>
      <c r="I2655" s="351" t="s">
        <v>111</v>
      </c>
      <c r="J2655" s="162">
        <v>1</v>
      </c>
      <c r="K2655" s="1">
        <v>16</v>
      </c>
      <c r="L2655" s="1" t="s">
        <v>24</v>
      </c>
      <c r="M2655" s="1" t="s">
        <v>60</v>
      </c>
      <c r="N2655" s="1" t="s">
        <v>648</v>
      </c>
      <c r="O2655" s="1" t="s">
        <v>2597</v>
      </c>
      <c r="P2655" s="1" t="s">
        <v>69</v>
      </c>
      <c r="Q2655" s="1" t="s">
        <v>1008</v>
      </c>
      <c r="R2655" s="24" t="s">
        <v>175</v>
      </c>
      <c r="S2655" s="45">
        <v>204976</v>
      </c>
      <c r="V2655" s="165" t="str">
        <f>IFERROR(IF(U2655-T2655 &lt;= 0, "", U2655-T2655), "")</f>
        <v/>
      </c>
      <c r="W2655" s="162" t="s">
        <v>333</v>
      </c>
      <c r="X2655" s="1" t="s">
        <v>168</v>
      </c>
      <c r="Y2655" s="1">
        <v>21682</v>
      </c>
      <c r="Z2655" s="169">
        <v>453.87</v>
      </c>
      <c r="AA2655" s="169">
        <f>Tabela13[[#This Row],[VALOR/UN]]*Tabela13[[#This Row],[QUAN]]</f>
        <v>453.87</v>
      </c>
      <c r="AB2655" s="251" t="str">
        <f>IFERROR(Tabela13[[#This Row],[TOTAL]]/Tabela13[[#This Row],[Km Rodado]],"")</f>
        <v/>
      </c>
    </row>
    <row r="2656" spans="1:28" hidden="1">
      <c r="A2656" s="30" t="s">
        <v>2622</v>
      </c>
      <c r="B2656" s="30" t="s">
        <v>2596</v>
      </c>
      <c r="C2656" s="30" t="s">
        <v>1227</v>
      </c>
      <c r="D2656" s="53">
        <v>45847</v>
      </c>
      <c r="F2656" s="7" t="s">
        <v>118</v>
      </c>
      <c r="G2656" s="1" t="s">
        <v>58</v>
      </c>
      <c r="H2656" s="1" t="s">
        <v>12</v>
      </c>
      <c r="I2656" s="351" t="s">
        <v>111</v>
      </c>
      <c r="J2656" s="162">
        <v>1</v>
      </c>
      <c r="K2656" s="1">
        <v>16</v>
      </c>
      <c r="L2656" s="1" t="s">
        <v>24</v>
      </c>
      <c r="M2656" s="1" t="s">
        <v>60</v>
      </c>
      <c r="N2656" s="1" t="s">
        <v>648</v>
      </c>
      <c r="O2656" s="1" t="s">
        <v>2597</v>
      </c>
      <c r="P2656" s="1" t="s">
        <v>69</v>
      </c>
      <c r="Q2656" s="1" t="s">
        <v>1008</v>
      </c>
      <c r="R2656" s="24" t="s">
        <v>1685</v>
      </c>
      <c r="S2656" s="45">
        <v>146103</v>
      </c>
      <c r="V2656" s="165" t="str">
        <f>IFERROR(IF(U2656-T2656 &lt;= 0, "", U2656-T2656), "")</f>
        <v/>
      </c>
      <c r="W2656" s="162" t="s">
        <v>333</v>
      </c>
      <c r="X2656" s="1" t="s">
        <v>168</v>
      </c>
      <c r="Y2656" s="1">
        <v>21682</v>
      </c>
      <c r="Z2656" s="169">
        <v>453.87</v>
      </c>
      <c r="AA2656" s="169">
        <f>Tabela13[[#This Row],[VALOR/UN]]*Tabela13[[#This Row],[QUAN]]</f>
        <v>453.87</v>
      </c>
      <c r="AB2656" s="251" t="str">
        <f>IFERROR(Tabela13[[#This Row],[TOTAL]]/Tabela13[[#This Row],[Km Rodado]],"")</f>
        <v/>
      </c>
    </row>
    <row r="2657" spans="1:28" hidden="1">
      <c r="A2657" s="30">
        <v>3238</v>
      </c>
      <c r="B2657" s="30" t="s">
        <v>2596</v>
      </c>
      <c r="C2657" s="30" t="s">
        <v>1227</v>
      </c>
      <c r="D2657" s="53">
        <v>45847</v>
      </c>
      <c r="F2657" s="7" t="s">
        <v>118</v>
      </c>
      <c r="G2657" s="1" t="s">
        <v>58</v>
      </c>
      <c r="H2657" s="1" t="s">
        <v>12</v>
      </c>
      <c r="I2657" s="351" t="s">
        <v>111</v>
      </c>
      <c r="J2657" s="162">
        <v>1</v>
      </c>
      <c r="K2657" s="1">
        <v>16</v>
      </c>
      <c r="L2657" s="1" t="s">
        <v>24</v>
      </c>
      <c r="M2657" s="1" t="s">
        <v>60</v>
      </c>
      <c r="N2657" s="1" t="s">
        <v>648</v>
      </c>
      <c r="O2657" s="1" t="s">
        <v>2597</v>
      </c>
      <c r="P2657" s="1" t="s">
        <v>69</v>
      </c>
      <c r="Q2657" s="1" t="s">
        <v>1008</v>
      </c>
      <c r="R2657" s="24" t="s">
        <v>1685</v>
      </c>
      <c r="S2657" s="45">
        <v>146103</v>
      </c>
      <c r="V2657" s="165" t="str">
        <f>IFERROR(IF(U2657-T2657 &lt;= 0, "", U2657-T2657), "")</f>
        <v/>
      </c>
      <c r="W2657" s="162" t="s">
        <v>333</v>
      </c>
      <c r="X2657" s="1" t="s">
        <v>168</v>
      </c>
      <c r="Y2657" s="1">
        <v>21682</v>
      </c>
      <c r="Z2657" s="169">
        <v>453.87</v>
      </c>
      <c r="AA2657" s="169">
        <f>Tabela13[[#This Row],[VALOR/UN]]*Tabela13[[#This Row],[QUAN]]</f>
        <v>453.87</v>
      </c>
      <c r="AB2657" s="251" t="str">
        <f>IFERROR(Tabela13[[#This Row],[TOTAL]]/Tabela13[[#This Row],[Km Rodado]],"")</f>
        <v/>
      </c>
    </row>
    <row r="2658" spans="1:28" hidden="1">
      <c r="A2658" s="30">
        <v>3239</v>
      </c>
      <c r="B2658" s="30" t="s">
        <v>2596</v>
      </c>
      <c r="C2658" s="30" t="s">
        <v>1227</v>
      </c>
      <c r="D2658" s="53">
        <v>45847</v>
      </c>
      <c r="F2658" s="7" t="s">
        <v>118</v>
      </c>
      <c r="G2658" s="1" t="s">
        <v>58</v>
      </c>
      <c r="H2658" s="1" t="s">
        <v>12</v>
      </c>
      <c r="I2658" s="351" t="s">
        <v>111</v>
      </c>
      <c r="J2658" s="162">
        <v>1</v>
      </c>
      <c r="K2658" s="1">
        <v>16</v>
      </c>
      <c r="L2658" s="1" t="s">
        <v>24</v>
      </c>
      <c r="M2658" s="1" t="s">
        <v>60</v>
      </c>
      <c r="N2658" s="1" t="s">
        <v>648</v>
      </c>
      <c r="O2658" s="1" t="s">
        <v>2597</v>
      </c>
      <c r="P2658" s="1" t="s">
        <v>69</v>
      </c>
      <c r="Q2658" s="1" t="s">
        <v>1008</v>
      </c>
      <c r="R2658" s="24" t="s">
        <v>1685</v>
      </c>
      <c r="S2658" s="45">
        <v>146103</v>
      </c>
      <c r="V2658" s="165" t="str">
        <f>IFERROR(IF(U2658-T2658 &lt;= 0, "", U2658-T2658), "")</f>
        <v/>
      </c>
      <c r="W2658" s="162" t="s">
        <v>333</v>
      </c>
      <c r="X2658" s="1" t="s">
        <v>168</v>
      </c>
      <c r="Y2658" s="1">
        <v>21682</v>
      </c>
      <c r="Z2658" s="169">
        <v>453.87</v>
      </c>
      <c r="AA2658" s="169">
        <f>Tabela13[[#This Row],[VALOR/UN]]*Tabela13[[#This Row],[QUAN]]</f>
        <v>453.87</v>
      </c>
      <c r="AB2658" s="251" t="str">
        <f>IFERROR(Tabela13[[#This Row],[TOTAL]]/Tabela13[[#This Row],[Km Rodado]],"")</f>
        <v/>
      </c>
    </row>
    <row r="2659" spans="1:28" hidden="1">
      <c r="A2659" s="30">
        <v>3240</v>
      </c>
      <c r="B2659" s="30" t="s">
        <v>2596</v>
      </c>
      <c r="C2659" s="30" t="s">
        <v>1227</v>
      </c>
      <c r="D2659" s="53">
        <v>45847</v>
      </c>
      <c r="F2659" s="7" t="s">
        <v>118</v>
      </c>
      <c r="G2659" s="1" t="s">
        <v>58</v>
      </c>
      <c r="H2659" s="1" t="s">
        <v>12</v>
      </c>
      <c r="I2659" s="351" t="s">
        <v>111</v>
      </c>
      <c r="J2659" s="162">
        <v>1</v>
      </c>
      <c r="K2659" s="1">
        <v>16</v>
      </c>
      <c r="L2659" s="1" t="s">
        <v>24</v>
      </c>
      <c r="M2659" s="1" t="s">
        <v>60</v>
      </c>
      <c r="N2659" s="1" t="s">
        <v>648</v>
      </c>
      <c r="O2659" s="1" t="s">
        <v>2597</v>
      </c>
      <c r="P2659" s="1" t="s">
        <v>69</v>
      </c>
      <c r="Q2659" s="1" t="s">
        <v>1008</v>
      </c>
      <c r="R2659" s="24" t="s">
        <v>1685</v>
      </c>
      <c r="S2659" s="45">
        <v>146103</v>
      </c>
      <c r="V2659" s="165" t="str">
        <f>IFERROR(IF(U2659-T2659 &lt;= 0, "", U2659-T2659), "")</f>
        <v/>
      </c>
      <c r="W2659" s="162" t="s">
        <v>333</v>
      </c>
      <c r="X2659" s="1" t="s">
        <v>168</v>
      </c>
      <c r="Y2659" s="1">
        <v>21682</v>
      </c>
      <c r="Z2659" s="169">
        <v>453.87</v>
      </c>
      <c r="AA2659" s="169">
        <f>Tabela13[[#This Row],[VALOR/UN]]*Tabela13[[#This Row],[QUAN]]</f>
        <v>453.87</v>
      </c>
      <c r="AB2659" s="251" t="str">
        <f>IFERROR(Tabela13[[#This Row],[TOTAL]]/Tabela13[[#This Row],[Km Rodado]],"")</f>
        <v/>
      </c>
    </row>
    <row r="2660" spans="1:28">
      <c r="A2660" s="30" t="s">
        <v>2623</v>
      </c>
      <c r="B2660" s="30" t="s">
        <v>2297</v>
      </c>
      <c r="C2660" s="30" t="s">
        <v>1227</v>
      </c>
      <c r="D2660" s="53">
        <v>45847</v>
      </c>
      <c r="F2660" s="7" t="s">
        <v>118</v>
      </c>
      <c r="G2660" s="1" t="s">
        <v>58</v>
      </c>
      <c r="H2660" s="1" t="s">
        <v>1268</v>
      </c>
      <c r="I2660" s="351" t="s">
        <v>2375</v>
      </c>
      <c r="J2660" s="162">
        <v>1</v>
      </c>
      <c r="K2660" s="1">
        <v>15</v>
      </c>
      <c r="L2660" s="1" t="s">
        <v>24</v>
      </c>
      <c r="M2660" s="1" t="s">
        <v>623</v>
      </c>
      <c r="N2660" s="238" t="s">
        <v>181</v>
      </c>
      <c r="O2660" s="238" t="s">
        <v>2601</v>
      </c>
      <c r="P2660" s="1" t="s">
        <v>69</v>
      </c>
      <c r="Q2660" s="1" t="s">
        <v>102</v>
      </c>
      <c r="R2660" s="24" t="s">
        <v>1997</v>
      </c>
      <c r="S2660" s="45">
        <v>136891</v>
      </c>
      <c r="V2660" s="165" t="str">
        <f>IFERROR(IF(U2660-T2660 &lt;= 0, "", U2660-T2660), "")</f>
        <v/>
      </c>
      <c r="W2660" s="162" t="s">
        <v>333</v>
      </c>
      <c r="X2660" s="1" t="s">
        <v>168</v>
      </c>
      <c r="Y2660" s="1" t="s">
        <v>2603</v>
      </c>
      <c r="Z2660" s="169">
        <v>267.08</v>
      </c>
      <c r="AA2660" s="169">
        <f>Tabela13[[#This Row],[VALOR/UN]]*Tabela13[[#This Row],[QUAN]]</f>
        <v>267.08</v>
      </c>
      <c r="AB2660" s="251" t="str">
        <f>IFERROR(Tabela13[[#This Row],[TOTAL]]/Tabela13[[#This Row],[Km Rodado]],"")</f>
        <v/>
      </c>
    </row>
    <row r="2661" spans="1:28">
      <c r="A2661" s="30" t="s">
        <v>1793</v>
      </c>
      <c r="B2661" s="30" t="s">
        <v>2297</v>
      </c>
      <c r="C2661" s="30" t="s">
        <v>1227</v>
      </c>
      <c r="D2661" s="53">
        <v>45847</v>
      </c>
      <c r="F2661" s="7" t="s">
        <v>118</v>
      </c>
      <c r="G2661" s="1" t="s">
        <v>58</v>
      </c>
      <c r="H2661" s="1" t="s">
        <v>1268</v>
      </c>
      <c r="I2661" s="351" t="s">
        <v>2375</v>
      </c>
      <c r="J2661" s="162">
        <v>1</v>
      </c>
      <c r="K2661" s="1">
        <v>15</v>
      </c>
      <c r="L2661" s="1" t="s">
        <v>24</v>
      </c>
      <c r="M2661" s="1" t="s">
        <v>623</v>
      </c>
      <c r="N2661" s="238" t="s">
        <v>181</v>
      </c>
      <c r="O2661" s="238" t="s">
        <v>2601</v>
      </c>
      <c r="P2661" s="1" t="s">
        <v>69</v>
      </c>
      <c r="Q2661" s="1" t="s">
        <v>102</v>
      </c>
      <c r="R2661" s="24" t="s">
        <v>1997</v>
      </c>
      <c r="S2661" s="45">
        <v>136891</v>
      </c>
      <c r="V2661" s="165" t="str">
        <f>IFERROR(IF(U2661-T2661 &lt;= 0, "", U2661-T2661), "")</f>
        <v/>
      </c>
      <c r="W2661" s="162" t="s">
        <v>333</v>
      </c>
      <c r="X2661" s="1" t="s">
        <v>168</v>
      </c>
      <c r="Y2661" s="1" t="s">
        <v>2603</v>
      </c>
      <c r="Z2661" s="169">
        <v>267.08</v>
      </c>
      <c r="AA2661" s="169">
        <f>Tabela13[[#This Row],[VALOR/UN]]*Tabela13[[#This Row],[QUAN]]</f>
        <v>267.08</v>
      </c>
      <c r="AB2661" s="251" t="str">
        <f>IFERROR(Tabela13[[#This Row],[TOTAL]]/Tabela13[[#This Row],[Km Rodado]],"")</f>
        <v/>
      </c>
    </row>
    <row r="2662" spans="1:28">
      <c r="A2662" s="30" t="s">
        <v>2624</v>
      </c>
      <c r="B2662" s="30" t="s">
        <v>2297</v>
      </c>
      <c r="C2662" s="30" t="s">
        <v>1227</v>
      </c>
      <c r="D2662" s="53">
        <v>45847</v>
      </c>
      <c r="F2662" s="7" t="s">
        <v>118</v>
      </c>
      <c r="G2662" s="1" t="s">
        <v>58</v>
      </c>
      <c r="H2662" s="1" t="s">
        <v>1268</v>
      </c>
      <c r="I2662" s="351" t="s">
        <v>2375</v>
      </c>
      <c r="J2662" s="162">
        <v>1</v>
      </c>
      <c r="K2662" s="1">
        <v>15</v>
      </c>
      <c r="L2662" s="1" t="s">
        <v>24</v>
      </c>
      <c r="M2662" s="1" t="s">
        <v>623</v>
      </c>
      <c r="N2662" s="153" t="s">
        <v>181</v>
      </c>
      <c r="O2662" s="153" t="s">
        <v>2601</v>
      </c>
      <c r="P2662" s="1" t="s">
        <v>69</v>
      </c>
      <c r="Q2662" s="1" t="s">
        <v>102</v>
      </c>
      <c r="R2662" s="24" t="s">
        <v>1997</v>
      </c>
      <c r="S2662" s="45">
        <v>136891</v>
      </c>
      <c r="V2662" s="165" t="str">
        <f>IFERROR(IF(U2662-T2662 &lt;= 0, "", U2662-T2662), "")</f>
        <v/>
      </c>
      <c r="W2662" s="162" t="s">
        <v>333</v>
      </c>
      <c r="X2662" s="1" t="s">
        <v>168</v>
      </c>
      <c r="Y2662" s="1" t="s">
        <v>2603</v>
      </c>
      <c r="Z2662" s="169">
        <v>267.08</v>
      </c>
      <c r="AA2662" s="169">
        <f>Tabela13[[#This Row],[VALOR/UN]]*Tabela13[[#This Row],[QUAN]]</f>
        <v>267.08</v>
      </c>
      <c r="AB2662" s="251" t="str">
        <f>IFERROR(Tabela13[[#This Row],[TOTAL]]/Tabela13[[#This Row],[Km Rodado]],"")</f>
        <v/>
      </c>
    </row>
    <row r="2663" spans="1:28">
      <c r="A2663" s="30" t="s">
        <v>2625</v>
      </c>
      <c r="B2663" s="30" t="s">
        <v>2297</v>
      </c>
      <c r="C2663" s="30" t="s">
        <v>1227</v>
      </c>
      <c r="D2663" s="53">
        <v>45847</v>
      </c>
      <c r="F2663" s="7" t="s">
        <v>118</v>
      </c>
      <c r="G2663" s="1" t="s">
        <v>58</v>
      </c>
      <c r="H2663" s="1" t="s">
        <v>1268</v>
      </c>
      <c r="I2663" s="351" t="s">
        <v>2375</v>
      </c>
      <c r="J2663" s="162">
        <v>1</v>
      </c>
      <c r="K2663" s="1">
        <v>15</v>
      </c>
      <c r="L2663" s="1" t="s">
        <v>24</v>
      </c>
      <c r="M2663" s="1" t="s">
        <v>623</v>
      </c>
      <c r="N2663" s="153" t="s">
        <v>181</v>
      </c>
      <c r="O2663" s="153" t="s">
        <v>2601</v>
      </c>
      <c r="P2663" s="1" t="s">
        <v>69</v>
      </c>
      <c r="Q2663" s="1" t="s">
        <v>102</v>
      </c>
      <c r="R2663" s="24" t="s">
        <v>1997</v>
      </c>
      <c r="S2663" s="45">
        <v>136891</v>
      </c>
      <c r="V2663" s="165" t="str">
        <f>IFERROR(IF(U2663-T2663 &lt;= 0, "", U2663-T2663), "")</f>
        <v/>
      </c>
      <c r="W2663" s="162" t="s">
        <v>333</v>
      </c>
      <c r="X2663" s="1" t="s">
        <v>168</v>
      </c>
      <c r="Y2663" s="1" t="s">
        <v>2603</v>
      </c>
      <c r="Z2663" s="169">
        <v>267.08</v>
      </c>
      <c r="AA2663" s="169">
        <f>Tabela13[[#This Row],[VALOR/UN]]*Tabela13[[#This Row],[QUAN]]</f>
        <v>267.08</v>
      </c>
      <c r="AB2663" s="251" t="str">
        <f>IFERROR(Tabela13[[#This Row],[TOTAL]]/Tabela13[[#This Row],[Km Rodado]],"")</f>
        <v/>
      </c>
    </row>
    <row r="2664" spans="1:28" hidden="1">
      <c r="A2664" s="30">
        <v>3211</v>
      </c>
      <c r="B2664" s="30" t="s">
        <v>1197</v>
      </c>
      <c r="C2664" s="30" t="s">
        <v>1227</v>
      </c>
      <c r="D2664" s="53">
        <v>45847</v>
      </c>
      <c r="F2664" s="7" t="s">
        <v>118</v>
      </c>
      <c r="G2664" s="1" t="s">
        <v>58</v>
      </c>
      <c r="H2664" s="1" t="s">
        <v>12</v>
      </c>
      <c r="I2664" s="351" t="s">
        <v>99</v>
      </c>
      <c r="J2664" s="162">
        <v>1</v>
      </c>
      <c r="K2664" s="1">
        <v>15</v>
      </c>
      <c r="L2664" s="1" t="s">
        <v>22</v>
      </c>
      <c r="M2664" s="1" t="s">
        <v>75</v>
      </c>
      <c r="N2664" s="153" t="s">
        <v>170</v>
      </c>
      <c r="O2664" s="1" t="s">
        <v>1244</v>
      </c>
      <c r="P2664" s="1" t="s">
        <v>69</v>
      </c>
      <c r="Q2664" s="1" t="s">
        <v>77</v>
      </c>
      <c r="R2664" s="24" t="s">
        <v>518</v>
      </c>
      <c r="S2664" s="45">
        <v>159281</v>
      </c>
      <c r="V2664" s="165" t="str">
        <f>IFERROR(IF(U2664-T2664 &lt;= 0, "", U2664-T2664), "")</f>
        <v/>
      </c>
      <c r="W2664" s="162" t="s">
        <v>333</v>
      </c>
      <c r="X2664" s="1" t="s">
        <v>168</v>
      </c>
      <c r="Y2664" s="1" t="s">
        <v>2591</v>
      </c>
      <c r="Z2664" s="169">
        <v>289.22000000000003</v>
      </c>
      <c r="AA2664" s="169">
        <f>Tabela13[[#This Row],[VALOR/UN]]*Tabela13[[#This Row],[QUAN]]</f>
        <v>289.22000000000003</v>
      </c>
      <c r="AB2664" s="251" t="str">
        <f>IFERROR(Tabela13[[#This Row],[TOTAL]]/Tabela13[[#This Row],[Km Rodado]],"")</f>
        <v/>
      </c>
    </row>
    <row r="2665" spans="1:28" hidden="1">
      <c r="A2665" s="30">
        <v>3212</v>
      </c>
      <c r="B2665" s="30" t="s">
        <v>1399</v>
      </c>
      <c r="C2665" s="30" t="s">
        <v>1227</v>
      </c>
      <c r="D2665" s="53">
        <v>45847</v>
      </c>
      <c r="F2665" s="7" t="s">
        <v>118</v>
      </c>
      <c r="G2665" s="1" t="s">
        <v>58</v>
      </c>
      <c r="H2665" s="1" t="s">
        <v>12</v>
      </c>
      <c r="I2665" s="351" t="s">
        <v>99</v>
      </c>
      <c r="J2665" s="162">
        <v>1</v>
      </c>
      <c r="K2665" s="1">
        <v>15</v>
      </c>
      <c r="L2665" s="1" t="s">
        <v>22</v>
      </c>
      <c r="M2665" s="1" t="s">
        <v>75</v>
      </c>
      <c r="N2665" s="153" t="s">
        <v>170</v>
      </c>
      <c r="O2665" s="1" t="s">
        <v>1244</v>
      </c>
      <c r="P2665" s="1" t="s">
        <v>69</v>
      </c>
      <c r="Q2665" s="1" t="s">
        <v>77</v>
      </c>
      <c r="R2665" s="24" t="s">
        <v>518</v>
      </c>
      <c r="S2665" s="45">
        <v>159281</v>
      </c>
      <c r="V2665" s="165" t="str">
        <f>IFERROR(IF(U2665-T2665 &lt;= 0, "", U2665-T2665), "")</f>
        <v/>
      </c>
      <c r="W2665" s="162" t="s">
        <v>333</v>
      </c>
      <c r="X2665" s="1" t="s">
        <v>168</v>
      </c>
      <c r="Y2665" s="1" t="s">
        <v>2591</v>
      </c>
      <c r="Z2665" s="169">
        <v>289.22000000000003</v>
      </c>
      <c r="AA2665" s="169">
        <f>Tabela13[[#This Row],[VALOR/UN]]*Tabela13[[#This Row],[QUAN]]</f>
        <v>289.22000000000003</v>
      </c>
      <c r="AB2665" s="251" t="str">
        <f>IFERROR(Tabela13[[#This Row],[TOTAL]]/Tabela13[[#This Row],[Km Rodado]],"")</f>
        <v/>
      </c>
    </row>
    <row r="2666" spans="1:28">
      <c r="A2666" s="30" t="s">
        <v>2626</v>
      </c>
      <c r="B2666" s="30" t="s">
        <v>2297</v>
      </c>
      <c r="C2666" s="30" t="s">
        <v>1227</v>
      </c>
      <c r="D2666" s="53">
        <v>45847</v>
      </c>
      <c r="F2666" s="7" t="s">
        <v>118</v>
      </c>
      <c r="G2666" s="1" t="s">
        <v>58</v>
      </c>
      <c r="H2666" s="1" t="s">
        <v>1268</v>
      </c>
      <c r="I2666" s="351" t="s">
        <v>2375</v>
      </c>
      <c r="J2666" s="162">
        <v>1</v>
      </c>
      <c r="K2666" s="1">
        <v>15</v>
      </c>
      <c r="L2666" s="1" t="s">
        <v>22</v>
      </c>
      <c r="M2666" s="1" t="s">
        <v>623</v>
      </c>
      <c r="N2666" s="238" t="s">
        <v>181</v>
      </c>
      <c r="O2666" s="238" t="s">
        <v>2601</v>
      </c>
      <c r="P2666" s="1" t="s">
        <v>69</v>
      </c>
      <c r="Q2666" s="1" t="s">
        <v>102</v>
      </c>
      <c r="R2666" s="24" t="s">
        <v>2504</v>
      </c>
      <c r="S2666" s="45">
        <v>82090</v>
      </c>
      <c r="V2666" s="165" t="str">
        <f>IFERROR(IF(U2666-T2666 &lt;= 0, "", U2666-T2666), "")</f>
        <v/>
      </c>
      <c r="W2666" s="162" t="s">
        <v>333</v>
      </c>
      <c r="X2666" s="1" t="s">
        <v>168</v>
      </c>
      <c r="Y2666" s="1" t="s">
        <v>2603</v>
      </c>
      <c r="Z2666" s="169">
        <v>267.08</v>
      </c>
      <c r="AA2666" s="169">
        <f>Tabela13[[#This Row],[VALOR/UN]]*Tabela13[[#This Row],[QUAN]]</f>
        <v>267.08</v>
      </c>
      <c r="AB2666" s="251" t="str">
        <f>IFERROR(Tabela13[[#This Row],[TOTAL]]/Tabela13[[#This Row],[Km Rodado]],"")</f>
        <v/>
      </c>
    </row>
    <row r="2667" spans="1:28">
      <c r="A2667" s="30">
        <v>3210</v>
      </c>
      <c r="B2667" s="30" t="s">
        <v>2297</v>
      </c>
      <c r="C2667" s="30" t="s">
        <v>1227</v>
      </c>
      <c r="D2667" s="53">
        <v>45847</v>
      </c>
      <c r="F2667" s="7" t="s">
        <v>118</v>
      </c>
      <c r="G2667" s="1" t="s">
        <v>58</v>
      </c>
      <c r="H2667" s="1" t="s">
        <v>1268</v>
      </c>
      <c r="I2667" s="351" t="s">
        <v>2375</v>
      </c>
      <c r="J2667" s="162">
        <v>1</v>
      </c>
      <c r="K2667" s="1">
        <v>15</v>
      </c>
      <c r="L2667" s="1" t="s">
        <v>22</v>
      </c>
      <c r="M2667" s="1" t="s">
        <v>623</v>
      </c>
      <c r="N2667" s="238" t="s">
        <v>181</v>
      </c>
      <c r="O2667" s="238" t="s">
        <v>2601</v>
      </c>
      <c r="P2667" s="1" t="s">
        <v>69</v>
      </c>
      <c r="Q2667" s="1" t="s">
        <v>102</v>
      </c>
      <c r="R2667" s="24" t="s">
        <v>2504</v>
      </c>
      <c r="S2667" s="45">
        <v>82090</v>
      </c>
      <c r="V2667" s="165" t="str">
        <f>IFERROR(IF(U2667-T2667 &lt;= 0, "", U2667-T2667), "")</f>
        <v/>
      </c>
      <c r="W2667" s="162" t="s">
        <v>333</v>
      </c>
      <c r="X2667" s="1" t="s">
        <v>168</v>
      </c>
      <c r="Y2667" s="1" t="s">
        <v>2603</v>
      </c>
      <c r="Z2667" s="169">
        <v>267.08</v>
      </c>
      <c r="AA2667" s="169">
        <f>Tabela13[[#This Row],[VALOR/UN]]*Tabela13[[#This Row],[QUAN]]</f>
        <v>267.08</v>
      </c>
      <c r="AB2667" s="251" t="str">
        <f>IFERROR(Tabela13[[#This Row],[TOTAL]]/Tabela13[[#This Row],[Km Rodado]],"")</f>
        <v/>
      </c>
    </row>
    <row r="2668" spans="1:28" hidden="1">
      <c r="A2668" s="30">
        <v>2946</v>
      </c>
      <c r="B2668" s="30"/>
      <c r="C2668" s="30" t="s">
        <v>1227</v>
      </c>
      <c r="D2668" s="53">
        <v>45849</v>
      </c>
      <c r="F2668" s="7" t="s">
        <v>118</v>
      </c>
      <c r="G2668" s="1" t="s">
        <v>58</v>
      </c>
      <c r="H2668" s="1" t="s">
        <v>12</v>
      </c>
      <c r="I2668" s="351" t="s">
        <v>74</v>
      </c>
      <c r="J2668" s="162">
        <v>1</v>
      </c>
      <c r="K2668" s="1">
        <v>15</v>
      </c>
      <c r="L2668" s="1" t="s">
        <v>22</v>
      </c>
      <c r="M2668" s="1" t="s">
        <v>2627</v>
      </c>
      <c r="N2668" s="1" t="s">
        <v>2426</v>
      </c>
      <c r="O2668" s="1" t="s">
        <v>2426</v>
      </c>
      <c r="P2668" s="1" t="s">
        <v>69</v>
      </c>
      <c r="Q2668" s="1" t="s">
        <v>160</v>
      </c>
      <c r="R2668" s="24" t="s">
        <v>541</v>
      </c>
      <c r="S2668" s="45">
        <v>95541</v>
      </c>
      <c r="V2668" s="165" t="str">
        <f>IFERROR(IF(U2668-T2668 &lt;= 0, "", U2668-T2668), "")</f>
        <v/>
      </c>
      <c r="W2668" s="162" t="s">
        <v>333</v>
      </c>
      <c r="X2668" s="1" t="s">
        <v>2427</v>
      </c>
      <c r="Y2668" s="1" t="s">
        <v>2487</v>
      </c>
      <c r="Z2668" s="169">
        <v>273</v>
      </c>
      <c r="AA2668" s="169">
        <f>Tabela13[[#This Row],[VALOR/UN]]*Tabela13[[#This Row],[QUAN]]</f>
        <v>273</v>
      </c>
      <c r="AB2668" s="251" t="str">
        <f>IFERROR(Tabela13[[#This Row],[TOTAL]]/Tabela13[[#This Row],[Km Rodado]],"")</f>
        <v/>
      </c>
    </row>
    <row r="2669" spans="1:28" hidden="1">
      <c r="A2669" s="30">
        <v>2945</v>
      </c>
      <c r="B2669" s="30"/>
      <c r="C2669" s="30" t="s">
        <v>1227</v>
      </c>
      <c r="D2669" s="53">
        <v>45849</v>
      </c>
      <c r="F2669" s="7" t="s">
        <v>118</v>
      </c>
      <c r="G2669" s="1" t="s">
        <v>58</v>
      </c>
      <c r="H2669" s="1" t="s">
        <v>12</v>
      </c>
      <c r="I2669" s="351" t="s">
        <v>74</v>
      </c>
      <c r="J2669" s="162">
        <v>1</v>
      </c>
      <c r="K2669" s="1">
        <v>15</v>
      </c>
      <c r="L2669" s="1" t="s">
        <v>22</v>
      </c>
      <c r="M2669" s="1" t="s">
        <v>2627</v>
      </c>
      <c r="N2669" s="1" t="s">
        <v>2426</v>
      </c>
      <c r="O2669" s="1" t="s">
        <v>2426</v>
      </c>
      <c r="P2669" s="1" t="s">
        <v>69</v>
      </c>
      <c r="Q2669" s="1" t="s">
        <v>160</v>
      </c>
      <c r="R2669" s="24" t="s">
        <v>541</v>
      </c>
      <c r="S2669" s="45">
        <v>95541</v>
      </c>
      <c r="V2669" s="165" t="str">
        <f>IFERROR(IF(U2669-T2669 &lt;= 0, "", U2669-T2669), "")</f>
        <v/>
      </c>
      <c r="W2669" s="162" t="s">
        <v>333</v>
      </c>
      <c r="X2669" s="1" t="s">
        <v>2427</v>
      </c>
      <c r="Y2669" s="1" t="s">
        <v>2487</v>
      </c>
      <c r="Z2669" s="169">
        <v>273</v>
      </c>
      <c r="AA2669" s="169">
        <f>Tabela13[[#This Row],[VALOR/UN]]*Tabela13[[#This Row],[QUAN]]</f>
        <v>273</v>
      </c>
      <c r="AB2669" s="251" t="str">
        <f>IFERROR(Tabela13[[#This Row],[TOTAL]]/Tabela13[[#This Row],[Km Rodado]],"")</f>
        <v/>
      </c>
    </row>
    <row r="2670" spans="1:28" hidden="1">
      <c r="A2670" s="30">
        <v>3171</v>
      </c>
      <c r="B2670" s="30" t="s">
        <v>2490</v>
      </c>
      <c r="C2670" s="186" t="s">
        <v>1227</v>
      </c>
      <c r="D2670" s="53">
        <v>45852</v>
      </c>
      <c r="F2670" s="7" t="s">
        <v>118</v>
      </c>
      <c r="G2670" s="1" t="s">
        <v>58</v>
      </c>
      <c r="H2670" s="1" t="s">
        <v>1268</v>
      </c>
      <c r="I2670" s="351" t="s">
        <v>80</v>
      </c>
      <c r="J2670" s="162">
        <v>1</v>
      </c>
      <c r="K2670" s="1" t="s">
        <v>39</v>
      </c>
      <c r="L2670" s="1" t="s">
        <v>22</v>
      </c>
      <c r="M2670" s="1" t="s">
        <v>595</v>
      </c>
      <c r="N2670" s="1" t="s">
        <v>153</v>
      </c>
      <c r="O2670" s="1" t="s">
        <v>986</v>
      </c>
      <c r="P2670" s="1" t="s">
        <v>69</v>
      </c>
      <c r="Q2670" s="1" t="s">
        <v>597</v>
      </c>
      <c r="R2670" s="24" t="s">
        <v>598</v>
      </c>
      <c r="S2670" s="45">
        <v>290227</v>
      </c>
      <c r="T2670" s="45">
        <v>290227</v>
      </c>
      <c r="V2670" s="165" t="str">
        <f>IFERROR(IF(U2670-T2670 &lt;= 0, "", U2670-T2670), "")</f>
        <v/>
      </c>
      <c r="W2670" s="162" t="s">
        <v>333</v>
      </c>
      <c r="X2670" s="1" t="s">
        <v>155</v>
      </c>
      <c r="Y2670" s="1">
        <v>3596</v>
      </c>
      <c r="Z2670" s="169">
        <v>1597.28</v>
      </c>
      <c r="AA2670" s="169">
        <f>Tabela13[[#This Row],[VALOR/UN]]*Tabela13[[#This Row],[QUAN]]</f>
        <v>1597.28</v>
      </c>
      <c r="AB2670" s="251" t="str">
        <f>IFERROR(Tabela13[[#This Row],[TOTAL]]/Tabela13[[#This Row],[Km Rodado]],"")</f>
        <v/>
      </c>
    </row>
    <row r="2671" spans="1:28" hidden="1">
      <c r="A2671" s="30">
        <v>3172</v>
      </c>
      <c r="B2671" s="30" t="s">
        <v>2490</v>
      </c>
      <c r="C2671" s="186" t="s">
        <v>1227</v>
      </c>
      <c r="D2671" s="53">
        <v>45852</v>
      </c>
      <c r="F2671" s="7" t="s">
        <v>118</v>
      </c>
      <c r="G2671" s="1" t="s">
        <v>58</v>
      </c>
      <c r="H2671" s="1" t="s">
        <v>1268</v>
      </c>
      <c r="I2671" s="351" t="s">
        <v>80</v>
      </c>
      <c r="J2671" s="162">
        <v>1</v>
      </c>
      <c r="K2671" s="1" t="s">
        <v>39</v>
      </c>
      <c r="L2671" s="1" t="s">
        <v>22</v>
      </c>
      <c r="M2671" s="1" t="s">
        <v>595</v>
      </c>
      <c r="N2671" s="1" t="s">
        <v>153</v>
      </c>
      <c r="O2671" s="1" t="s">
        <v>986</v>
      </c>
      <c r="P2671" s="1" t="s">
        <v>69</v>
      </c>
      <c r="Q2671" s="1" t="s">
        <v>597</v>
      </c>
      <c r="R2671" s="24" t="s">
        <v>598</v>
      </c>
      <c r="S2671" s="45">
        <v>290227</v>
      </c>
      <c r="T2671" s="45">
        <v>290227</v>
      </c>
      <c r="V2671" s="165" t="str">
        <f>IFERROR(IF(U2671-T2671 &lt;= 0, "", U2671-T2671), "")</f>
        <v/>
      </c>
      <c r="W2671" s="162" t="s">
        <v>333</v>
      </c>
      <c r="X2671" s="1" t="s">
        <v>155</v>
      </c>
      <c r="Y2671" s="1">
        <v>3596</v>
      </c>
      <c r="Z2671" s="169">
        <v>1597.28</v>
      </c>
      <c r="AA2671" s="169">
        <f>Tabela13[[#This Row],[VALOR/UN]]*Tabela13[[#This Row],[QUAN]]</f>
        <v>1597.28</v>
      </c>
      <c r="AB2671" s="251" t="str">
        <f>IFERROR(Tabela13[[#This Row],[TOTAL]]/Tabela13[[#This Row],[Km Rodado]],"")</f>
        <v/>
      </c>
    </row>
    <row r="2672" spans="1:28" hidden="1">
      <c r="A2672" s="30" t="s">
        <v>2628</v>
      </c>
      <c r="B2672" s="30" t="s">
        <v>2210</v>
      </c>
      <c r="C2672" s="30" t="s">
        <v>1227</v>
      </c>
      <c r="D2672" s="53">
        <v>45852</v>
      </c>
      <c r="F2672" s="7" t="s">
        <v>118</v>
      </c>
      <c r="G2672" s="1" t="s">
        <v>58</v>
      </c>
      <c r="H2672" s="1" t="s">
        <v>1268</v>
      </c>
      <c r="I2672" s="351" t="s">
        <v>80</v>
      </c>
      <c r="J2672" s="162">
        <v>1</v>
      </c>
      <c r="K2672" s="1">
        <v>15</v>
      </c>
      <c r="L2672" s="1" t="s">
        <v>22</v>
      </c>
      <c r="M2672" s="1" t="s">
        <v>75</v>
      </c>
      <c r="N2672" s="1" t="s">
        <v>170</v>
      </c>
      <c r="O2672" s="1" t="s">
        <v>1244</v>
      </c>
      <c r="P2672" s="1" t="s">
        <v>69</v>
      </c>
      <c r="Q2672" s="1" t="s">
        <v>77</v>
      </c>
      <c r="R2672" s="24" t="s">
        <v>1789</v>
      </c>
      <c r="S2672" s="45">
        <v>93419</v>
      </c>
      <c r="T2672" s="45">
        <v>93419</v>
      </c>
      <c r="V2672" s="165" t="str">
        <f>IFERROR(IF(U2672-T2672 &lt;= 0, "", U2672-T2672), "")</f>
        <v/>
      </c>
      <c r="W2672" s="162" t="s">
        <v>333</v>
      </c>
      <c r="X2672" s="1" t="s">
        <v>168</v>
      </c>
      <c r="Y2672" s="1" t="s">
        <v>2591</v>
      </c>
      <c r="Z2672" s="169">
        <v>289.22000000000003</v>
      </c>
      <c r="AA2672" s="169">
        <f>Tabela13[[#This Row],[VALOR/UN]]*Tabela13[[#This Row],[QUAN]]</f>
        <v>289.22000000000003</v>
      </c>
      <c r="AB2672" s="251" t="str">
        <f>IFERROR(Tabela13[[#This Row],[TOTAL]]/Tabela13[[#This Row],[Km Rodado]],"")</f>
        <v/>
      </c>
    </row>
    <row r="2673" spans="1:28" hidden="1">
      <c r="A2673" s="30">
        <v>3216</v>
      </c>
      <c r="B2673" s="30" t="s">
        <v>1197</v>
      </c>
      <c r="C2673" s="30" t="s">
        <v>1227</v>
      </c>
      <c r="D2673" s="53">
        <v>45852</v>
      </c>
      <c r="F2673" s="7" t="s">
        <v>118</v>
      </c>
      <c r="G2673" s="1" t="s">
        <v>58</v>
      </c>
      <c r="H2673" s="1" t="s">
        <v>1268</v>
      </c>
      <c r="I2673" s="351" t="s">
        <v>80</v>
      </c>
      <c r="J2673" s="162">
        <v>1</v>
      </c>
      <c r="K2673" s="1">
        <v>15</v>
      </c>
      <c r="L2673" s="1" t="s">
        <v>22</v>
      </c>
      <c r="M2673" s="1" t="s">
        <v>75</v>
      </c>
      <c r="N2673" s="1" t="s">
        <v>170</v>
      </c>
      <c r="O2673" s="1" t="s">
        <v>1244</v>
      </c>
      <c r="P2673" s="1" t="s">
        <v>69</v>
      </c>
      <c r="Q2673" s="1" t="s">
        <v>77</v>
      </c>
      <c r="R2673" s="24" t="s">
        <v>1789</v>
      </c>
      <c r="S2673" s="45">
        <v>93419</v>
      </c>
      <c r="T2673" s="45">
        <v>93419</v>
      </c>
      <c r="V2673" s="165" t="str">
        <f>IFERROR(IF(U2673-T2673 &lt;= 0, "", U2673-T2673), "")</f>
        <v/>
      </c>
      <c r="W2673" s="162" t="s">
        <v>333</v>
      </c>
      <c r="X2673" s="1" t="s">
        <v>168</v>
      </c>
      <c r="Y2673" s="1" t="s">
        <v>2591</v>
      </c>
      <c r="Z2673" s="169">
        <v>289.22000000000003</v>
      </c>
      <c r="AA2673" s="169">
        <f>Tabela13[[#This Row],[VALOR/UN]]*Tabela13[[#This Row],[QUAN]]</f>
        <v>289.22000000000003</v>
      </c>
      <c r="AB2673" s="251" t="str">
        <f>IFERROR(Tabela13[[#This Row],[TOTAL]]/Tabela13[[#This Row],[Km Rodado]],"")</f>
        <v/>
      </c>
    </row>
    <row r="2674" spans="1:28" hidden="1">
      <c r="A2674" s="30" t="s">
        <v>2629</v>
      </c>
      <c r="B2674" s="30" t="s">
        <v>2630</v>
      </c>
      <c r="C2674" s="30" t="s">
        <v>1227</v>
      </c>
      <c r="D2674" s="53">
        <v>45852</v>
      </c>
      <c r="F2674" s="7" t="s">
        <v>118</v>
      </c>
      <c r="G2674" s="1" t="s">
        <v>58</v>
      </c>
      <c r="H2674" s="1" t="s">
        <v>1268</v>
      </c>
      <c r="I2674" s="351" t="s">
        <v>80</v>
      </c>
      <c r="J2674" s="162">
        <v>1</v>
      </c>
      <c r="K2674" s="1" t="s">
        <v>39</v>
      </c>
      <c r="L2674" s="1" t="s">
        <v>22</v>
      </c>
      <c r="M2674" s="1" t="s">
        <v>595</v>
      </c>
      <c r="N2674" s="1" t="s">
        <v>153</v>
      </c>
      <c r="O2674" s="1" t="s">
        <v>986</v>
      </c>
      <c r="P2674" s="1" t="s">
        <v>69</v>
      </c>
      <c r="Q2674" s="1" t="s">
        <v>1288</v>
      </c>
      <c r="R2674" s="24" t="s">
        <v>2067</v>
      </c>
      <c r="S2674" s="45">
        <v>269979</v>
      </c>
      <c r="T2674" s="45">
        <v>269979</v>
      </c>
      <c r="V2674" s="165" t="str">
        <f>IFERROR(IF(U2674-T2674 &lt;= 0, "", U2674-T2674), "")</f>
        <v/>
      </c>
      <c r="W2674" s="162" t="s">
        <v>333</v>
      </c>
      <c r="X2674" s="1" t="s">
        <v>155</v>
      </c>
      <c r="Y2674" s="1">
        <v>3596</v>
      </c>
      <c r="Z2674" s="169">
        <v>1597.28</v>
      </c>
      <c r="AA2674" s="169">
        <f>Tabela13[[#This Row],[VALOR/UN]]*Tabela13[[#This Row],[QUAN]]</f>
        <v>1597.28</v>
      </c>
      <c r="AB2674" s="251" t="str">
        <f>IFERROR(Tabela13[[#This Row],[TOTAL]]/Tabela13[[#This Row],[Km Rodado]],"")</f>
        <v/>
      </c>
    </row>
    <row r="2675" spans="1:28" hidden="1">
      <c r="A2675" s="30" t="s">
        <v>2631</v>
      </c>
      <c r="B2675" s="30" t="s">
        <v>2490</v>
      </c>
      <c r="C2675" s="30" t="s">
        <v>1227</v>
      </c>
      <c r="D2675" s="53">
        <v>45852</v>
      </c>
      <c r="F2675" s="7" t="s">
        <v>118</v>
      </c>
      <c r="G2675" s="1" t="s">
        <v>58</v>
      </c>
      <c r="H2675" s="1" t="s">
        <v>1268</v>
      </c>
      <c r="I2675" s="351" t="s">
        <v>80</v>
      </c>
      <c r="J2675" s="162">
        <v>1</v>
      </c>
      <c r="K2675" s="1" t="s">
        <v>39</v>
      </c>
      <c r="L2675" s="1" t="s">
        <v>22</v>
      </c>
      <c r="M2675" s="1" t="s">
        <v>595</v>
      </c>
      <c r="N2675" s="1" t="s">
        <v>153</v>
      </c>
      <c r="O2675" s="1" t="s">
        <v>986</v>
      </c>
      <c r="P2675" s="1" t="s">
        <v>69</v>
      </c>
      <c r="Q2675" s="1" t="s">
        <v>1288</v>
      </c>
      <c r="R2675" s="24" t="s">
        <v>2067</v>
      </c>
      <c r="S2675" s="45">
        <v>269979</v>
      </c>
      <c r="T2675" s="45">
        <v>269979</v>
      </c>
      <c r="V2675" s="165" t="str">
        <f>IFERROR(IF(U2675-T2675 &lt;= 0, "", U2675-T2675), "")</f>
        <v/>
      </c>
      <c r="W2675" s="162" t="s">
        <v>333</v>
      </c>
      <c r="X2675" s="1" t="s">
        <v>155</v>
      </c>
      <c r="Y2675" s="276" t="s">
        <v>2632</v>
      </c>
      <c r="Z2675" s="128">
        <v>1504.84</v>
      </c>
      <c r="AA2675" s="169">
        <f>Tabela13[[#This Row],[VALOR/UN]]*Tabela13[[#This Row],[QUAN]]</f>
        <v>1504.84</v>
      </c>
      <c r="AB2675" s="251" t="str">
        <f>IFERROR(Tabela13[[#This Row],[TOTAL]]/Tabela13[[#This Row],[Km Rodado]],"")</f>
        <v/>
      </c>
    </row>
    <row r="2676" spans="1:28" hidden="1">
      <c r="A2676" s="30" t="s">
        <v>2633</v>
      </c>
      <c r="B2676" s="30" t="s">
        <v>2490</v>
      </c>
      <c r="C2676" s="30" t="s">
        <v>1227</v>
      </c>
      <c r="D2676" s="53">
        <v>45852</v>
      </c>
      <c r="F2676" s="7" t="s">
        <v>118</v>
      </c>
      <c r="G2676" s="1" t="s">
        <v>58</v>
      </c>
      <c r="H2676" s="1" t="s">
        <v>1268</v>
      </c>
      <c r="I2676" s="351" t="s">
        <v>80</v>
      </c>
      <c r="J2676" s="162">
        <v>1</v>
      </c>
      <c r="K2676" s="1" t="s">
        <v>39</v>
      </c>
      <c r="L2676" s="1" t="s">
        <v>22</v>
      </c>
      <c r="M2676" s="1" t="s">
        <v>595</v>
      </c>
      <c r="N2676" s="1" t="s">
        <v>153</v>
      </c>
      <c r="O2676" s="1" t="s">
        <v>986</v>
      </c>
      <c r="P2676" s="1" t="s">
        <v>69</v>
      </c>
      <c r="Q2676" s="1" t="s">
        <v>1288</v>
      </c>
      <c r="R2676" s="24" t="s">
        <v>2067</v>
      </c>
      <c r="S2676" s="45">
        <v>269979</v>
      </c>
      <c r="T2676" s="45">
        <v>269979</v>
      </c>
      <c r="V2676" s="165" t="str">
        <f>IFERROR(IF(U2676-T2676 &lt;= 0, "", U2676-T2676), "")</f>
        <v/>
      </c>
      <c r="W2676" s="162" t="s">
        <v>333</v>
      </c>
      <c r="X2676" s="1" t="s">
        <v>155</v>
      </c>
      <c r="Y2676" s="276" t="s">
        <v>2632</v>
      </c>
      <c r="Z2676" s="128">
        <v>1504.84</v>
      </c>
      <c r="AA2676" s="169">
        <f>Tabela13[[#This Row],[VALOR/UN]]*Tabela13[[#This Row],[QUAN]]</f>
        <v>1504.84</v>
      </c>
      <c r="AB2676" s="251" t="str">
        <f>IFERROR(Tabela13[[#This Row],[TOTAL]]/Tabela13[[#This Row],[Km Rodado]],"")</f>
        <v/>
      </c>
    </row>
    <row r="2677" spans="1:28" hidden="1">
      <c r="A2677" s="30" t="s">
        <v>2634</v>
      </c>
      <c r="B2677" s="30" t="s">
        <v>2490</v>
      </c>
      <c r="C2677" s="30" t="s">
        <v>1227</v>
      </c>
      <c r="D2677" s="53">
        <v>45852</v>
      </c>
      <c r="F2677" s="7" t="s">
        <v>118</v>
      </c>
      <c r="G2677" s="1" t="s">
        <v>58</v>
      </c>
      <c r="H2677" s="1" t="s">
        <v>1268</v>
      </c>
      <c r="I2677" s="351" t="s">
        <v>80</v>
      </c>
      <c r="J2677" s="162">
        <v>1</v>
      </c>
      <c r="K2677" s="1" t="s">
        <v>39</v>
      </c>
      <c r="L2677" s="1" t="s">
        <v>22</v>
      </c>
      <c r="M2677" s="1" t="s">
        <v>595</v>
      </c>
      <c r="N2677" s="1" t="s">
        <v>153</v>
      </c>
      <c r="O2677" s="1" t="s">
        <v>986</v>
      </c>
      <c r="P2677" s="1" t="s">
        <v>69</v>
      </c>
      <c r="Q2677" s="1" t="s">
        <v>1288</v>
      </c>
      <c r="R2677" s="24" t="s">
        <v>2067</v>
      </c>
      <c r="S2677" s="45">
        <v>269979</v>
      </c>
      <c r="T2677" s="45">
        <v>269979</v>
      </c>
      <c r="V2677" s="165" t="str">
        <f>IFERROR(IF(U2677-T2677 &lt;= 0, "", U2677-T2677), "")</f>
        <v/>
      </c>
      <c r="W2677" s="162" t="s">
        <v>333</v>
      </c>
      <c r="X2677" s="1" t="s">
        <v>155</v>
      </c>
      <c r="Y2677" s="276" t="s">
        <v>2632</v>
      </c>
      <c r="Z2677" s="128">
        <v>1504.84</v>
      </c>
      <c r="AA2677" s="169">
        <f>Tabela13[[#This Row],[VALOR/UN]]*Tabela13[[#This Row],[QUAN]]</f>
        <v>1504.84</v>
      </c>
      <c r="AB2677" s="251" t="str">
        <f>IFERROR(Tabela13[[#This Row],[TOTAL]]/Tabela13[[#This Row],[Km Rodado]],"")</f>
        <v/>
      </c>
    </row>
    <row r="2678" spans="1:28" hidden="1">
      <c r="A2678" s="30" t="s">
        <v>2635</v>
      </c>
      <c r="B2678" s="30" t="s">
        <v>1834</v>
      </c>
      <c r="C2678" s="186" t="s">
        <v>1227</v>
      </c>
      <c r="D2678" s="53">
        <v>45852</v>
      </c>
      <c r="F2678" s="7" t="s">
        <v>118</v>
      </c>
      <c r="G2678" s="1" t="s">
        <v>58</v>
      </c>
      <c r="H2678" s="1" t="s">
        <v>1268</v>
      </c>
      <c r="I2678" s="351" t="s">
        <v>2376</v>
      </c>
      <c r="J2678" s="162">
        <v>1</v>
      </c>
      <c r="K2678" s="1" t="s">
        <v>39</v>
      </c>
      <c r="L2678" s="1" t="s">
        <v>656</v>
      </c>
      <c r="M2678" s="1" t="s">
        <v>595</v>
      </c>
      <c r="N2678" s="1" t="s">
        <v>684</v>
      </c>
      <c r="O2678" s="1" t="s">
        <v>1806</v>
      </c>
      <c r="P2678" s="1" t="s">
        <v>62</v>
      </c>
      <c r="Q2678" s="1" t="s">
        <v>597</v>
      </c>
      <c r="R2678" s="24" t="s">
        <v>1104</v>
      </c>
      <c r="S2678" s="45">
        <v>291394</v>
      </c>
      <c r="T2678" s="45">
        <v>291391</v>
      </c>
      <c r="V2678" s="165" t="str">
        <f>IFERROR(IF(U2678-T2678 &lt;= 0, "", U2678-T2678), "")</f>
        <v/>
      </c>
      <c r="W2678" s="162" t="s">
        <v>333</v>
      </c>
      <c r="X2678" s="1" t="s">
        <v>2279</v>
      </c>
      <c r="Y2678" s="1" t="s">
        <v>2636</v>
      </c>
      <c r="Z2678" s="169">
        <v>510</v>
      </c>
      <c r="AA2678" s="169">
        <f>Tabela13[[#This Row],[VALOR/UN]]*Tabela13[[#This Row],[QUAN]]</f>
        <v>510</v>
      </c>
      <c r="AB2678" s="251" t="str">
        <f>IFERROR(Tabela13[[#This Row],[TOTAL]]/Tabela13[[#This Row],[Km Rodado]],"")</f>
        <v/>
      </c>
    </row>
    <row r="2679" spans="1:28" hidden="1">
      <c r="A2679" s="30" t="s">
        <v>2637</v>
      </c>
      <c r="B2679" s="30" t="s">
        <v>1215</v>
      </c>
      <c r="C2679" s="30" t="s">
        <v>1227</v>
      </c>
      <c r="D2679" s="53">
        <v>45852</v>
      </c>
      <c r="F2679" s="7" t="s">
        <v>118</v>
      </c>
      <c r="G2679" s="1" t="s">
        <v>58</v>
      </c>
      <c r="H2679" s="1" t="s">
        <v>1268</v>
      </c>
      <c r="I2679" s="351" t="s">
        <v>2376</v>
      </c>
      <c r="J2679" s="162">
        <v>1</v>
      </c>
      <c r="K2679" s="1" t="s">
        <v>39</v>
      </c>
      <c r="L2679" s="1" t="s">
        <v>656</v>
      </c>
      <c r="M2679" s="1" t="s">
        <v>595</v>
      </c>
      <c r="N2679" s="1" t="s">
        <v>684</v>
      </c>
      <c r="O2679" s="1" t="s">
        <v>1806</v>
      </c>
      <c r="P2679" s="1" t="s">
        <v>62</v>
      </c>
      <c r="Q2679" s="1" t="s">
        <v>597</v>
      </c>
      <c r="R2679" s="24" t="s">
        <v>2638</v>
      </c>
      <c r="S2679" s="45">
        <v>291394</v>
      </c>
      <c r="T2679" s="45">
        <v>291394</v>
      </c>
      <c r="V2679" s="165" t="str">
        <f>IFERROR(IF(U2679-T2679 &lt;= 0, "", U2679-T2679), "")</f>
        <v/>
      </c>
      <c r="W2679" s="162" t="s">
        <v>333</v>
      </c>
      <c r="X2679" s="1" t="s">
        <v>2279</v>
      </c>
      <c r="Y2679" s="1" t="s">
        <v>2636</v>
      </c>
      <c r="Z2679" s="169">
        <v>510</v>
      </c>
      <c r="AA2679" s="169">
        <f>Tabela13[[#This Row],[VALOR/UN]]*Tabela13[[#This Row],[QUAN]]</f>
        <v>510</v>
      </c>
      <c r="AB2679" s="251" t="str">
        <f>IFERROR(Tabela13[[#This Row],[TOTAL]]/Tabela13[[#This Row],[Km Rodado]],"")</f>
        <v/>
      </c>
    </row>
    <row r="2680" spans="1:28" hidden="1">
      <c r="A2680" s="30" t="s">
        <v>2639</v>
      </c>
      <c r="B2680" s="30" t="s">
        <v>1313</v>
      </c>
      <c r="C2680" s="186" t="s">
        <v>1227</v>
      </c>
      <c r="D2680" s="53">
        <v>45853</v>
      </c>
      <c r="F2680" s="7" t="s">
        <v>118</v>
      </c>
      <c r="G2680" s="1" t="s">
        <v>58</v>
      </c>
      <c r="H2680" s="1" t="s">
        <v>1268</v>
      </c>
      <c r="I2680" s="351" t="s">
        <v>80</v>
      </c>
      <c r="J2680" s="162">
        <v>1</v>
      </c>
      <c r="K2680" s="1">
        <v>16</v>
      </c>
      <c r="L2680" s="1" t="s">
        <v>24</v>
      </c>
      <c r="M2680" s="1" t="s">
        <v>143</v>
      </c>
      <c r="N2680" s="1" t="s">
        <v>134</v>
      </c>
      <c r="O2680" s="1" t="s">
        <v>135</v>
      </c>
      <c r="P2680" s="1" t="s">
        <v>69</v>
      </c>
      <c r="Q2680" s="1" t="s">
        <v>144</v>
      </c>
      <c r="R2680" s="255" t="s">
        <v>156</v>
      </c>
      <c r="S2680" s="45">
        <v>281636</v>
      </c>
      <c r="V2680" s="165" t="str">
        <f>IFERROR(IF(U2680-T2680 &lt;= 0, "", U2680-T2680), "")</f>
        <v/>
      </c>
      <c r="W2680" s="162" t="s">
        <v>333</v>
      </c>
      <c r="X2680" s="1" t="s">
        <v>155</v>
      </c>
      <c r="Y2680" s="1">
        <v>3970</v>
      </c>
      <c r="Z2680" s="169">
        <v>565.70000000000005</v>
      </c>
      <c r="AA2680" s="169">
        <f>Tabela13[[#This Row],[VALOR/UN]]*Tabela13[[#This Row],[QUAN]]</f>
        <v>565.70000000000005</v>
      </c>
      <c r="AB2680" s="251" t="str">
        <f>IFERROR(Tabela13[[#This Row],[TOTAL]]/Tabela13[[#This Row],[Km Rodado]],"")</f>
        <v/>
      </c>
    </row>
    <row r="2681" spans="1:28" hidden="1">
      <c r="A2681" s="30" t="s">
        <v>2640</v>
      </c>
      <c r="B2681" s="30" t="s">
        <v>1313</v>
      </c>
      <c r="C2681" s="186" t="s">
        <v>1227</v>
      </c>
      <c r="D2681" s="53">
        <v>45853</v>
      </c>
      <c r="F2681" s="7" t="s">
        <v>118</v>
      </c>
      <c r="G2681" s="1" t="s">
        <v>58</v>
      </c>
      <c r="H2681" s="1" t="s">
        <v>1268</v>
      </c>
      <c r="I2681" s="351" t="s">
        <v>80</v>
      </c>
      <c r="J2681" s="162">
        <v>1</v>
      </c>
      <c r="K2681" s="1">
        <v>16</v>
      </c>
      <c r="L2681" s="1" t="s">
        <v>24</v>
      </c>
      <c r="M2681" s="1" t="s">
        <v>143</v>
      </c>
      <c r="N2681" s="1" t="s">
        <v>134</v>
      </c>
      <c r="O2681" s="1" t="s">
        <v>135</v>
      </c>
      <c r="P2681" s="1" t="s">
        <v>69</v>
      </c>
      <c r="Q2681" s="1" t="s">
        <v>144</v>
      </c>
      <c r="R2681" s="255" t="s">
        <v>156</v>
      </c>
      <c r="S2681" s="45">
        <v>281363</v>
      </c>
      <c r="V2681" s="165" t="str">
        <f>IFERROR(IF(U2681-T2681 &lt;= 0, "", U2681-T2681), "")</f>
        <v/>
      </c>
      <c r="W2681" s="162" t="s">
        <v>333</v>
      </c>
      <c r="X2681" s="1" t="s">
        <v>155</v>
      </c>
      <c r="Y2681" s="1">
        <v>3970</v>
      </c>
      <c r="Z2681" s="169">
        <v>565.70000000000005</v>
      </c>
      <c r="AA2681" s="169">
        <f>Tabela13[[#This Row],[VALOR/UN]]*Tabela13[[#This Row],[QUAN]]</f>
        <v>565.70000000000005</v>
      </c>
      <c r="AB2681" s="251" t="str">
        <f>IFERROR(Tabela13[[#This Row],[TOTAL]]/Tabela13[[#This Row],[Km Rodado]],"")</f>
        <v/>
      </c>
    </row>
    <row r="2682" spans="1:28" hidden="1">
      <c r="A2682" s="30">
        <v>3219</v>
      </c>
      <c r="B2682" s="30" t="s">
        <v>2596</v>
      </c>
      <c r="C2682" s="30" t="s">
        <v>1227</v>
      </c>
      <c r="D2682" s="53">
        <v>45853</v>
      </c>
      <c r="F2682" s="7" t="s">
        <v>118</v>
      </c>
      <c r="G2682" s="1" t="s">
        <v>58</v>
      </c>
      <c r="H2682" s="1" t="s">
        <v>12</v>
      </c>
      <c r="I2682" s="351" t="s">
        <v>111</v>
      </c>
      <c r="J2682" s="162">
        <v>1</v>
      </c>
      <c r="K2682" s="1">
        <v>16</v>
      </c>
      <c r="L2682" s="1" t="s">
        <v>22</v>
      </c>
      <c r="M2682" s="1" t="s">
        <v>60</v>
      </c>
      <c r="N2682" s="153" t="s">
        <v>648</v>
      </c>
      <c r="O2682" s="1" t="s">
        <v>2597</v>
      </c>
      <c r="P2682" s="1" t="s">
        <v>69</v>
      </c>
      <c r="Q2682" s="1" t="s">
        <v>1008</v>
      </c>
      <c r="R2682" s="24" t="s">
        <v>529</v>
      </c>
      <c r="S2682" s="45">
        <v>123570</v>
      </c>
      <c r="V2682" s="165" t="str">
        <f>IFERROR(IF(U2682-T2682 &lt;= 0, "", U2682-T2682), "")</f>
        <v/>
      </c>
      <c r="W2682" s="162" t="s">
        <v>333</v>
      </c>
      <c r="X2682" s="1" t="s">
        <v>168</v>
      </c>
      <c r="Y2682" s="1">
        <v>21682</v>
      </c>
      <c r="Z2682" s="169">
        <v>453.87</v>
      </c>
      <c r="AA2682" s="169">
        <f>Tabela13[[#This Row],[VALOR/UN]]*Tabela13[[#This Row],[QUAN]]</f>
        <v>453.87</v>
      </c>
      <c r="AB2682" s="251" t="str">
        <f>IFERROR(Tabela13[[#This Row],[TOTAL]]/Tabela13[[#This Row],[Km Rodado]],"")</f>
        <v/>
      </c>
    </row>
    <row r="2683" spans="1:28" hidden="1">
      <c r="A2683" s="30">
        <v>3220</v>
      </c>
      <c r="B2683" s="30" t="s">
        <v>2596</v>
      </c>
      <c r="C2683" s="30" t="s">
        <v>1227</v>
      </c>
      <c r="D2683" s="53">
        <v>45853</v>
      </c>
      <c r="F2683" s="7" t="s">
        <v>118</v>
      </c>
      <c r="G2683" s="1" t="s">
        <v>58</v>
      </c>
      <c r="H2683" s="1" t="s">
        <v>12</v>
      </c>
      <c r="I2683" s="351" t="s">
        <v>111</v>
      </c>
      <c r="J2683" s="162">
        <v>1</v>
      </c>
      <c r="K2683" s="1">
        <v>16</v>
      </c>
      <c r="L2683" s="1" t="s">
        <v>22</v>
      </c>
      <c r="M2683" s="1" t="s">
        <v>60</v>
      </c>
      <c r="N2683" s="153" t="s">
        <v>648</v>
      </c>
      <c r="O2683" s="1" t="s">
        <v>2597</v>
      </c>
      <c r="P2683" s="1" t="s">
        <v>69</v>
      </c>
      <c r="Q2683" s="1" t="s">
        <v>1008</v>
      </c>
      <c r="R2683" s="24" t="s">
        <v>529</v>
      </c>
      <c r="S2683" s="45">
        <v>123570</v>
      </c>
      <c r="V2683" s="165" t="str">
        <f>IFERROR(IF(U2683-T2683 &lt;= 0, "", U2683-T2683), "")</f>
        <v/>
      </c>
      <c r="W2683" s="162" t="s">
        <v>333</v>
      </c>
      <c r="X2683" s="1" t="s">
        <v>168</v>
      </c>
      <c r="Y2683" s="1">
        <v>21682</v>
      </c>
      <c r="Z2683" s="169">
        <v>453.87</v>
      </c>
      <c r="AA2683" s="169">
        <f>Tabela13[[#This Row],[VALOR/UN]]*Tabela13[[#This Row],[QUAN]]</f>
        <v>453.87</v>
      </c>
      <c r="AB2683" s="251" t="str">
        <f>IFERROR(Tabela13[[#This Row],[TOTAL]]/Tabela13[[#This Row],[Km Rodado]],"")</f>
        <v/>
      </c>
    </row>
    <row r="2684" spans="1:28" hidden="1">
      <c r="A2684" s="30">
        <v>3221</v>
      </c>
      <c r="B2684" s="30" t="s">
        <v>2596</v>
      </c>
      <c r="C2684" s="30" t="s">
        <v>1227</v>
      </c>
      <c r="D2684" s="53">
        <v>45853</v>
      </c>
      <c r="F2684" s="7" t="s">
        <v>118</v>
      </c>
      <c r="G2684" s="1" t="s">
        <v>58</v>
      </c>
      <c r="H2684" s="1" t="s">
        <v>12</v>
      </c>
      <c r="I2684" s="351" t="s">
        <v>111</v>
      </c>
      <c r="J2684" s="162">
        <v>1</v>
      </c>
      <c r="K2684" s="1">
        <v>16</v>
      </c>
      <c r="L2684" s="1" t="s">
        <v>24</v>
      </c>
      <c r="M2684" s="1" t="s">
        <v>60</v>
      </c>
      <c r="N2684" s="153" t="s">
        <v>648</v>
      </c>
      <c r="O2684" s="1" t="s">
        <v>2597</v>
      </c>
      <c r="P2684" s="1" t="s">
        <v>69</v>
      </c>
      <c r="Q2684" s="1" t="s">
        <v>1008</v>
      </c>
      <c r="R2684" s="24" t="s">
        <v>529</v>
      </c>
      <c r="S2684" s="45">
        <v>123570</v>
      </c>
      <c r="V2684" s="165" t="str">
        <f>IFERROR(IF(U2684-T2684 &lt;= 0, "", U2684-T2684), "")</f>
        <v/>
      </c>
      <c r="W2684" s="162" t="s">
        <v>333</v>
      </c>
      <c r="X2684" s="1" t="s">
        <v>168</v>
      </c>
      <c r="Y2684" s="1">
        <v>21682</v>
      </c>
      <c r="Z2684" s="169">
        <v>453.87</v>
      </c>
      <c r="AA2684" s="169">
        <f>Tabela13[[#This Row],[VALOR/UN]]*Tabela13[[#This Row],[QUAN]]</f>
        <v>453.87</v>
      </c>
      <c r="AB2684" s="251" t="str">
        <f>IFERROR(Tabela13[[#This Row],[TOTAL]]/Tabela13[[#This Row],[Km Rodado]],"")</f>
        <v/>
      </c>
    </row>
    <row r="2685" spans="1:28" hidden="1">
      <c r="A2685" s="30">
        <v>3222</v>
      </c>
      <c r="B2685" s="30" t="s">
        <v>2596</v>
      </c>
      <c r="C2685" s="30" t="s">
        <v>1227</v>
      </c>
      <c r="D2685" s="53">
        <v>45853</v>
      </c>
      <c r="F2685" s="7" t="s">
        <v>118</v>
      </c>
      <c r="G2685" s="1" t="s">
        <v>58</v>
      </c>
      <c r="H2685" s="1" t="s">
        <v>12</v>
      </c>
      <c r="I2685" s="351" t="s">
        <v>111</v>
      </c>
      <c r="J2685" s="162">
        <v>1</v>
      </c>
      <c r="K2685" s="1">
        <v>16</v>
      </c>
      <c r="L2685" s="1" t="s">
        <v>24</v>
      </c>
      <c r="M2685" s="1" t="s">
        <v>60</v>
      </c>
      <c r="N2685" s="153" t="s">
        <v>648</v>
      </c>
      <c r="O2685" s="1" t="s">
        <v>2597</v>
      </c>
      <c r="P2685" s="1" t="s">
        <v>69</v>
      </c>
      <c r="Q2685" s="1" t="s">
        <v>1008</v>
      </c>
      <c r="R2685" s="24" t="s">
        <v>529</v>
      </c>
      <c r="S2685" s="45">
        <v>123570</v>
      </c>
      <c r="V2685" s="165" t="str">
        <f>IFERROR(IF(U2685-T2685 &lt;= 0, "", U2685-T2685), "")</f>
        <v/>
      </c>
      <c r="W2685" s="162" t="s">
        <v>333</v>
      </c>
      <c r="X2685" s="1" t="s">
        <v>168</v>
      </c>
      <c r="Y2685" s="1">
        <v>21682</v>
      </c>
      <c r="Z2685" s="169">
        <v>453.87</v>
      </c>
      <c r="AA2685" s="169">
        <f>Tabela13[[#This Row],[VALOR/UN]]*Tabela13[[#This Row],[QUAN]]</f>
        <v>453.87</v>
      </c>
      <c r="AB2685" s="251" t="str">
        <f>IFERROR(Tabela13[[#This Row],[TOTAL]]/Tabela13[[#This Row],[Km Rodado]],"")</f>
        <v/>
      </c>
    </row>
    <row r="2686" spans="1:28" hidden="1">
      <c r="A2686" s="30" t="s">
        <v>2641</v>
      </c>
      <c r="B2686" s="30" t="s">
        <v>1197</v>
      </c>
      <c r="C2686" s="30" t="s">
        <v>1227</v>
      </c>
      <c r="D2686" s="53">
        <v>45853</v>
      </c>
      <c r="F2686" s="7" t="s">
        <v>118</v>
      </c>
      <c r="G2686" s="1" t="s">
        <v>58</v>
      </c>
      <c r="H2686" s="1" t="s">
        <v>14</v>
      </c>
      <c r="I2686" s="351" t="s">
        <v>1740</v>
      </c>
      <c r="J2686" s="162">
        <v>1</v>
      </c>
      <c r="K2686" s="1">
        <v>14</v>
      </c>
      <c r="L2686" s="1" t="s">
        <v>22</v>
      </c>
      <c r="M2686" s="1" t="s">
        <v>84</v>
      </c>
      <c r="N2686" s="1" t="s">
        <v>170</v>
      </c>
      <c r="O2686" s="1" t="s">
        <v>170</v>
      </c>
      <c r="P2686" s="1" t="s">
        <v>69</v>
      </c>
      <c r="Q2686" s="1" t="s">
        <v>160</v>
      </c>
      <c r="R2686" s="24" t="s">
        <v>2589</v>
      </c>
      <c r="S2686" s="45">
        <v>116366</v>
      </c>
      <c r="V2686" s="165" t="str">
        <f>IFERROR(IF(U2686-T2686 &lt;= 0, "", U2686-T2686), "")</f>
        <v/>
      </c>
      <c r="W2686" s="162" t="s">
        <v>333</v>
      </c>
      <c r="X2686" s="1" t="s">
        <v>58</v>
      </c>
      <c r="Y2686" s="258" t="s">
        <v>151</v>
      </c>
      <c r="Z2686" s="169">
        <v>0</v>
      </c>
      <c r="AA2686" s="169">
        <f>Tabela13[[#This Row],[VALOR/UN]]*Tabela13[[#This Row],[QUAN]]</f>
        <v>0</v>
      </c>
      <c r="AB2686" s="251" t="str">
        <f>IFERROR(Tabela13[[#This Row],[TOTAL]]/Tabela13[[#This Row],[Km Rodado]],"")</f>
        <v/>
      </c>
    </row>
    <row r="2687" spans="1:28" hidden="1">
      <c r="A2687" s="30">
        <v>3236</v>
      </c>
      <c r="B2687" s="30" t="s">
        <v>1313</v>
      </c>
      <c r="C2687" s="30" t="s">
        <v>1227</v>
      </c>
      <c r="D2687" s="53">
        <v>45853</v>
      </c>
      <c r="F2687" s="7" t="s">
        <v>118</v>
      </c>
      <c r="G2687" s="1" t="s">
        <v>58</v>
      </c>
      <c r="H2687" s="1" t="s">
        <v>14</v>
      </c>
      <c r="I2687" s="351" t="s">
        <v>1740</v>
      </c>
      <c r="J2687" s="162">
        <v>1</v>
      </c>
      <c r="K2687" s="1">
        <v>14</v>
      </c>
      <c r="L2687" s="1" t="s">
        <v>22</v>
      </c>
      <c r="M2687" s="1" t="s">
        <v>84</v>
      </c>
      <c r="N2687" s="1" t="s">
        <v>170</v>
      </c>
      <c r="O2687" s="1" t="s">
        <v>170</v>
      </c>
      <c r="P2687" s="1" t="s">
        <v>69</v>
      </c>
      <c r="Q2687" s="1" t="s">
        <v>160</v>
      </c>
      <c r="R2687" s="24" t="s">
        <v>2589</v>
      </c>
      <c r="S2687" s="45">
        <v>116366</v>
      </c>
      <c r="V2687" s="165" t="str">
        <f>IFERROR(IF(U2687-T2687 &lt;= 0, "", U2687-T2687), "")</f>
        <v/>
      </c>
      <c r="W2687" s="162" t="s">
        <v>333</v>
      </c>
      <c r="X2687" s="1" t="s">
        <v>58</v>
      </c>
      <c r="Y2687" s="258" t="s">
        <v>151</v>
      </c>
      <c r="Z2687" s="169">
        <v>0</v>
      </c>
      <c r="AA2687" s="169">
        <f>Tabela13[[#This Row],[VALOR/UN]]*Tabela13[[#This Row],[QUAN]]</f>
        <v>0</v>
      </c>
      <c r="AB2687" s="251" t="str">
        <f>IFERROR(Tabela13[[#This Row],[TOTAL]]/Tabela13[[#This Row],[Km Rodado]],"")</f>
        <v/>
      </c>
    </row>
    <row r="2688" spans="1:28" hidden="1">
      <c r="A2688" s="30" t="s">
        <v>2642</v>
      </c>
      <c r="B2688" s="30" t="s">
        <v>1619</v>
      </c>
      <c r="C2688" s="30" t="s">
        <v>1227</v>
      </c>
      <c r="D2688" s="53">
        <v>45853</v>
      </c>
      <c r="F2688" s="7" t="s">
        <v>118</v>
      </c>
      <c r="G2688" s="1" t="s">
        <v>58</v>
      </c>
      <c r="H2688" s="1" t="s">
        <v>14</v>
      </c>
      <c r="I2688" s="351" t="s">
        <v>1740</v>
      </c>
      <c r="J2688" s="162">
        <v>1</v>
      </c>
      <c r="K2688" s="1">
        <v>14</v>
      </c>
      <c r="L2688" s="1" t="s">
        <v>24</v>
      </c>
      <c r="M2688" s="1" t="s">
        <v>84</v>
      </c>
      <c r="N2688" s="1" t="s">
        <v>153</v>
      </c>
      <c r="O2688" s="1" t="s">
        <v>154</v>
      </c>
      <c r="P2688" s="1" t="s">
        <v>69</v>
      </c>
      <c r="Q2688" s="1" t="s">
        <v>160</v>
      </c>
      <c r="R2688" s="24" t="s">
        <v>2589</v>
      </c>
      <c r="S2688" s="45">
        <v>116366</v>
      </c>
      <c r="V2688" s="165" t="str">
        <f>IFERROR(IF(U2688-T2688 &lt;= 0, "", U2688-T2688), "")</f>
        <v/>
      </c>
      <c r="W2688" s="162" t="s">
        <v>333</v>
      </c>
      <c r="X2688" s="1" t="s">
        <v>155</v>
      </c>
      <c r="Y2688" s="1" t="s">
        <v>2584</v>
      </c>
      <c r="Z2688" s="169">
        <v>249.72</v>
      </c>
      <c r="AA2688" s="169">
        <f>Tabela13[[#This Row],[VALOR/UN]]*Tabela13[[#This Row],[QUAN]]</f>
        <v>249.72</v>
      </c>
      <c r="AB2688" s="251" t="str">
        <f>IFERROR(Tabela13[[#This Row],[TOTAL]]/Tabela13[[#This Row],[Km Rodado]],"")</f>
        <v/>
      </c>
    </row>
    <row r="2689" spans="1:28" hidden="1">
      <c r="A2689" s="30" t="s">
        <v>2643</v>
      </c>
      <c r="B2689" s="30" t="s">
        <v>1619</v>
      </c>
      <c r="C2689" s="30" t="s">
        <v>1227</v>
      </c>
      <c r="D2689" s="53">
        <v>45853</v>
      </c>
      <c r="F2689" s="7" t="s">
        <v>118</v>
      </c>
      <c r="G2689" s="1" t="s">
        <v>58</v>
      </c>
      <c r="H2689" s="1" t="s">
        <v>14</v>
      </c>
      <c r="I2689" s="351" t="s">
        <v>1740</v>
      </c>
      <c r="J2689" s="162">
        <v>1</v>
      </c>
      <c r="K2689" s="1">
        <v>14</v>
      </c>
      <c r="L2689" s="1" t="s">
        <v>24</v>
      </c>
      <c r="M2689" s="1" t="s">
        <v>84</v>
      </c>
      <c r="N2689" s="1" t="s">
        <v>153</v>
      </c>
      <c r="O2689" s="1" t="s">
        <v>154</v>
      </c>
      <c r="P2689" s="1" t="s">
        <v>69</v>
      </c>
      <c r="Q2689" s="1" t="s">
        <v>160</v>
      </c>
      <c r="R2689" s="24" t="s">
        <v>2589</v>
      </c>
      <c r="S2689" s="45">
        <v>116366</v>
      </c>
      <c r="V2689" s="165" t="str">
        <f>IFERROR(IF(U2689-T2689 &lt;= 0, "", U2689-T2689), "")</f>
        <v/>
      </c>
      <c r="W2689" s="162" t="s">
        <v>333</v>
      </c>
      <c r="X2689" s="1" t="s">
        <v>155</v>
      </c>
      <c r="Y2689" s="1" t="s">
        <v>2584</v>
      </c>
      <c r="Z2689" s="169">
        <v>249.72</v>
      </c>
      <c r="AA2689" s="169">
        <f>Tabela13[[#This Row],[VALOR/UN]]*Tabela13[[#This Row],[QUAN]]</f>
        <v>249.72</v>
      </c>
      <c r="AB2689" s="251" t="str">
        <f>IFERROR(Tabela13[[#This Row],[TOTAL]]/Tabela13[[#This Row],[Km Rodado]],"")</f>
        <v/>
      </c>
    </row>
    <row r="2690" spans="1:28" hidden="1">
      <c r="A2690" s="30" t="s">
        <v>2644</v>
      </c>
      <c r="B2690" s="30" t="s">
        <v>2220</v>
      </c>
      <c r="C2690" s="30" t="s">
        <v>1227</v>
      </c>
      <c r="D2690" s="53">
        <v>45853</v>
      </c>
      <c r="F2690" s="7" t="s">
        <v>118</v>
      </c>
      <c r="G2690" s="1" t="s">
        <v>58</v>
      </c>
      <c r="H2690" s="1" t="s">
        <v>12</v>
      </c>
      <c r="I2690" s="351" t="s">
        <v>165</v>
      </c>
      <c r="J2690" s="162">
        <v>1</v>
      </c>
      <c r="K2690" s="1">
        <v>15</v>
      </c>
      <c r="L2690" s="1" t="s">
        <v>22</v>
      </c>
      <c r="M2690" s="1" t="s">
        <v>75</v>
      </c>
      <c r="N2690" s="1" t="s">
        <v>170</v>
      </c>
      <c r="O2690" s="1" t="s">
        <v>1244</v>
      </c>
      <c r="P2690" s="1" t="s">
        <v>69</v>
      </c>
      <c r="Q2690" s="1" t="s">
        <v>77</v>
      </c>
      <c r="R2690" s="24" t="s">
        <v>756</v>
      </c>
      <c r="S2690" s="45">
        <v>164150</v>
      </c>
      <c r="V2690" s="165" t="str">
        <f>IFERROR(IF(U2690-T2690 &lt;= 0, "", U2690-T2690), "")</f>
        <v/>
      </c>
      <c r="W2690" s="162" t="s">
        <v>333</v>
      </c>
      <c r="X2690" s="1" t="s">
        <v>168</v>
      </c>
      <c r="Y2690" s="1" t="s">
        <v>2591</v>
      </c>
      <c r="Z2690" s="169">
        <v>289.22000000000003</v>
      </c>
      <c r="AA2690" s="169">
        <f>Tabela13[[#This Row],[VALOR/UN]]*Tabela13[[#This Row],[QUAN]]</f>
        <v>289.22000000000003</v>
      </c>
      <c r="AB2690" s="251" t="str">
        <f>IFERROR(Tabela13[[#This Row],[TOTAL]]/Tabela13[[#This Row],[Km Rodado]],"")</f>
        <v/>
      </c>
    </row>
    <row r="2691" spans="1:28" hidden="1">
      <c r="A2691" s="30" t="s">
        <v>2645</v>
      </c>
      <c r="B2691" s="30" t="s">
        <v>2210</v>
      </c>
      <c r="C2691" s="30" t="s">
        <v>1227</v>
      </c>
      <c r="D2691" s="53">
        <v>45853</v>
      </c>
      <c r="F2691" s="7" t="s">
        <v>118</v>
      </c>
      <c r="G2691" s="1" t="s">
        <v>58</v>
      </c>
      <c r="H2691" s="1" t="s">
        <v>12</v>
      </c>
      <c r="I2691" s="351" t="s">
        <v>165</v>
      </c>
      <c r="J2691" s="162">
        <v>1</v>
      </c>
      <c r="K2691" s="1">
        <v>15</v>
      </c>
      <c r="L2691" s="1" t="s">
        <v>22</v>
      </c>
      <c r="M2691" s="1" t="s">
        <v>75</v>
      </c>
      <c r="N2691" s="1" t="s">
        <v>170</v>
      </c>
      <c r="O2691" s="1" t="s">
        <v>1244</v>
      </c>
      <c r="P2691" s="1" t="s">
        <v>69</v>
      </c>
      <c r="Q2691" s="1" t="s">
        <v>77</v>
      </c>
      <c r="R2691" s="24" t="s">
        <v>756</v>
      </c>
      <c r="S2691" s="45">
        <v>164150</v>
      </c>
      <c r="V2691" s="165" t="str">
        <f>IFERROR(IF(U2691-T2691 &lt;= 0, "", U2691-T2691), "")</f>
        <v/>
      </c>
      <c r="W2691" s="162" t="s">
        <v>333</v>
      </c>
      <c r="X2691" s="1" t="s">
        <v>168</v>
      </c>
      <c r="Y2691" s="1" t="s">
        <v>2591</v>
      </c>
      <c r="Z2691" s="169">
        <v>289.22000000000003</v>
      </c>
      <c r="AA2691" s="169">
        <f>Tabela13[[#This Row],[VALOR/UN]]*Tabela13[[#This Row],[QUAN]]</f>
        <v>289.22000000000003</v>
      </c>
      <c r="AB2691" s="251" t="str">
        <f>IFERROR(Tabela13[[#This Row],[TOTAL]]/Tabela13[[#This Row],[Km Rodado]],"")</f>
        <v/>
      </c>
    </row>
    <row r="2692" spans="1:28" hidden="1">
      <c r="A2692" s="30" t="s">
        <v>2646</v>
      </c>
      <c r="B2692" s="30" t="s">
        <v>1197</v>
      </c>
      <c r="C2692" s="30" t="s">
        <v>1227</v>
      </c>
      <c r="D2692" s="53">
        <v>45853</v>
      </c>
      <c r="F2692" s="7" t="s">
        <v>118</v>
      </c>
      <c r="G2692" s="1" t="s">
        <v>58</v>
      </c>
      <c r="H2692" s="1" t="s">
        <v>12</v>
      </c>
      <c r="I2692" s="351" t="s">
        <v>165</v>
      </c>
      <c r="J2692" s="162">
        <v>1</v>
      </c>
      <c r="K2692" s="1">
        <v>15</v>
      </c>
      <c r="L2692" s="1" t="s">
        <v>24</v>
      </c>
      <c r="M2692" s="1" t="s">
        <v>75</v>
      </c>
      <c r="N2692" s="1" t="s">
        <v>170</v>
      </c>
      <c r="O2692" s="1" t="s">
        <v>1244</v>
      </c>
      <c r="P2692" s="1" t="s">
        <v>69</v>
      </c>
      <c r="Q2692" s="1" t="s">
        <v>77</v>
      </c>
      <c r="R2692" s="24" t="s">
        <v>756</v>
      </c>
      <c r="S2692" s="45">
        <v>164150</v>
      </c>
      <c r="V2692" s="165" t="str">
        <f>IFERROR(IF(U2692-T2692 &lt;= 0, "", U2692-T2692), "")</f>
        <v/>
      </c>
      <c r="W2692" s="162" t="s">
        <v>333</v>
      </c>
      <c r="X2692" s="1" t="s">
        <v>168</v>
      </c>
      <c r="Y2692" s="1" t="s">
        <v>2591</v>
      </c>
      <c r="Z2692" s="169">
        <v>289.22000000000003</v>
      </c>
      <c r="AA2692" s="169">
        <f>Tabela13[[#This Row],[VALOR/UN]]*Tabela13[[#This Row],[QUAN]]</f>
        <v>289.22000000000003</v>
      </c>
      <c r="AB2692" s="251" t="str">
        <f>IFERROR(Tabela13[[#This Row],[TOTAL]]/Tabela13[[#This Row],[Km Rodado]],"")</f>
        <v/>
      </c>
    </row>
    <row r="2693" spans="1:28" hidden="1">
      <c r="A2693" s="30" t="s">
        <v>2647</v>
      </c>
      <c r="B2693" s="30" t="s">
        <v>2220</v>
      </c>
      <c r="C2693" s="30" t="s">
        <v>1227</v>
      </c>
      <c r="D2693" s="53">
        <v>45853</v>
      </c>
      <c r="F2693" s="7" t="s">
        <v>118</v>
      </c>
      <c r="G2693" s="1" t="s">
        <v>58</v>
      </c>
      <c r="H2693" s="1" t="s">
        <v>12</v>
      </c>
      <c r="I2693" s="351" t="s">
        <v>165</v>
      </c>
      <c r="J2693" s="162">
        <v>1</v>
      </c>
      <c r="K2693" s="1">
        <v>15</v>
      </c>
      <c r="L2693" s="1" t="s">
        <v>24</v>
      </c>
      <c r="M2693" s="1" t="s">
        <v>75</v>
      </c>
      <c r="N2693" s="1" t="s">
        <v>170</v>
      </c>
      <c r="O2693" s="1" t="s">
        <v>1244</v>
      </c>
      <c r="P2693" s="1" t="s">
        <v>69</v>
      </c>
      <c r="Q2693" s="1" t="s">
        <v>77</v>
      </c>
      <c r="R2693" s="24" t="s">
        <v>756</v>
      </c>
      <c r="S2693" s="45">
        <v>164150</v>
      </c>
      <c r="V2693" s="165" t="str">
        <f>IFERROR(IF(U2693-T2693 &lt;= 0, "", U2693-T2693), "")</f>
        <v/>
      </c>
      <c r="W2693" s="162" t="s">
        <v>333</v>
      </c>
      <c r="X2693" s="1" t="s">
        <v>168</v>
      </c>
      <c r="Y2693" s="1" t="s">
        <v>2591</v>
      </c>
      <c r="Z2693" s="169">
        <v>289.22000000000003</v>
      </c>
      <c r="AA2693" s="169">
        <f>Tabela13[[#This Row],[VALOR/UN]]*Tabela13[[#This Row],[QUAN]]</f>
        <v>289.22000000000003</v>
      </c>
      <c r="AB2693" s="251" t="str">
        <f>IFERROR(Tabela13[[#This Row],[TOTAL]]/Tabela13[[#This Row],[Km Rodado]],"")</f>
        <v/>
      </c>
    </row>
    <row r="2694" spans="1:28" hidden="1">
      <c r="A2694" s="30" t="s">
        <v>2648</v>
      </c>
      <c r="B2694" s="30" t="s">
        <v>1399</v>
      </c>
      <c r="C2694" s="30" t="s">
        <v>1227</v>
      </c>
      <c r="D2694" s="53">
        <v>45853</v>
      </c>
      <c r="F2694" s="7" t="s">
        <v>118</v>
      </c>
      <c r="G2694" s="1" t="s">
        <v>58</v>
      </c>
      <c r="H2694" s="1" t="s">
        <v>12</v>
      </c>
      <c r="I2694" s="351" t="s">
        <v>165</v>
      </c>
      <c r="J2694" s="162">
        <v>1</v>
      </c>
      <c r="K2694" s="1">
        <v>15</v>
      </c>
      <c r="L2694" s="1" t="s">
        <v>22</v>
      </c>
      <c r="M2694" s="1" t="s">
        <v>75</v>
      </c>
      <c r="N2694" s="1" t="s">
        <v>170</v>
      </c>
      <c r="O2694" s="1" t="s">
        <v>1244</v>
      </c>
      <c r="P2694" s="1" t="s">
        <v>69</v>
      </c>
      <c r="Q2694" s="1" t="s">
        <v>77</v>
      </c>
      <c r="R2694" s="24" t="s">
        <v>1041</v>
      </c>
      <c r="S2694" s="45">
        <v>156274</v>
      </c>
      <c r="V2694" s="165" t="str">
        <f>IFERROR(IF(U2694-T2694 &lt;= 0, "", U2694-T2694), "")</f>
        <v/>
      </c>
      <c r="W2694" s="162" t="s">
        <v>333</v>
      </c>
      <c r="X2694" s="1" t="s">
        <v>168</v>
      </c>
      <c r="Y2694" s="1" t="s">
        <v>2591</v>
      </c>
      <c r="Z2694" s="169">
        <v>289.22000000000003</v>
      </c>
      <c r="AA2694" s="169">
        <f>Tabela13[[#This Row],[VALOR/UN]]*Tabela13[[#This Row],[QUAN]]</f>
        <v>289.22000000000003</v>
      </c>
      <c r="AB2694" s="251" t="str">
        <f>IFERROR(Tabela13[[#This Row],[TOTAL]]/Tabela13[[#This Row],[Km Rodado]],"")</f>
        <v/>
      </c>
    </row>
    <row r="2695" spans="1:28" hidden="1">
      <c r="A2695" s="30">
        <v>3232</v>
      </c>
      <c r="B2695" s="30" t="s">
        <v>2210</v>
      </c>
      <c r="C2695" s="30" t="s">
        <v>1227</v>
      </c>
      <c r="D2695" s="53">
        <v>45853</v>
      </c>
      <c r="F2695" s="7" t="s">
        <v>118</v>
      </c>
      <c r="G2695" s="1" t="s">
        <v>58</v>
      </c>
      <c r="H2695" s="1" t="s">
        <v>12</v>
      </c>
      <c r="I2695" s="351" t="s">
        <v>165</v>
      </c>
      <c r="J2695" s="162">
        <v>1</v>
      </c>
      <c r="K2695" s="1">
        <v>15</v>
      </c>
      <c r="L2695" s="1" t="s">
        <v>22</v>
      </c>
      <c r="M2695" s="1" t="s">
        <v>75</v>
      </c>
      <c r="N2695" s="1" t="s">
        <v>170</v>
      </c>
      <c r="O2695" s="1" t="s">
        <v>1244</v>
      </c>
      <c r="P2695" s="1" t="s">
        <v>69</v>
      </c>
      <c r="Q2695" s="1" t="s">
        <v>77</v>
      </c>
      <c r="R2695" s="24" t="s">
        <v>1041</v>
      </c>
      <c r="S2695" s="45">
        <v>156274</v>
      </c>
      <c r="V2695" s="165" t="str">
        <f>IFERROR(IF(U2695-T2695 &lt;= 0, "", U2695-T2695), "")</f>
        <v/>
      </c>
      <c r="W2695" s="162" t="s">
        <v>333</v>
      </c>
      <c r="X2695" s="1" t="s">
        <v>168</v>
      </c>
      <c r="Y2695" s="1" t="s">
        <v>2591</v>
      </c>
      <c r="Z2695" s="169">
        <v>289.22000000000003</v>
      </c>
      <c r="AA2695" s="169">
        <f>Tabela13[[#This Row],[VALOR/UN]]*Tabela13[[#This Row],[QUAN]]</f>
        <v>289.22000000000003</v>
      </c>
      <c r="AB2695" s="251" t="str">
        <f>IFERROR(Tabela13[[#This Row],[TOTAL]]/Tabela13[[#This Row],[Km Rodado]],"")</f>
        <v/>
      </c>
    </row>
    <row r="2696" spans="1:28" hidden="1">
      <c r="A2696" s="30">
        <v>3233</v>
      </c>
      <c r="B2696" s="30" t="s">
        <v>1197</v>
      </c>
      <c r="C2696" s="30" t="s">
        <v>1227</v>
      </c>
      <c r="D2696" s="53">
        <v>45853</v>
      </c>
      <c r="F2696" s="7" t="s">
        <v>118</v>
      </c>
      <c r="G2696" s="1" t="s">
        <v>58</v>
      </c>
      <c r="H2696" s="1" t="s">
        <v>12</v>
      </c>
      <c r="I2696" s="351" t="s">
        <v>165</v>
      </c>
      <c r="J2696" s="162">
        <v>1</v>
      </c>
      <c r="K2696" s="1">
        <v>15</v>
      </c>
      <c r="L2696" s="1" t="s">
        <v>24</v>
      </c>
      <c r="M2696" s="1" t="s">
        <v>75</v>
      </c>
      <c r="N2696" s="1" t="s">
        <v>170</v>
      </c>
      <c r="O2696" s="1" t="s">
        <v>1244</v>
      </c>
      <c r="P2696" s="1" t="s">
        <v>69</v>
      </c>
      <c r="Q2696" s="1" t="s">
        <v>77</v>
      </c>
      <c r="R2696" s="24" t="s">
        <v>1041</v>
      </c>
      <c r="S2696" s="45">
        <v>156274</v>
      </c>
      <c r="V2696" s="165" t="str">
        <f>IFERROR(IF(U2696-T2696 &lt;= 0, "", U2696-T2696), "")</f>
        <v/>
      </c>
      <c r="W2696" s="162" t="s">
        <v>333</v>
      </c>
      <c r="X2696" s="1" t="s">
        <v>168</v>
      </c>
      <c r="Y2696" s="1" t="s">
        <v>2591</v>
      </c>
      <c r="Z2696" s="169">
        <v>289.22000000000003</v>
      </c>
      <c r="AA2696" s="169">
        <f>Tabela13[[#This Row],[VALOR/UN]]*Tabela13[[#This Row],[QUAN]]</f>
        <v>289.22000000000003</v>
      </c>
      <c r="AB2696" s="251" t="str">
        <f>IFERROR(Tabela13[[#This Row],[TOTAL]]/Tabela13[[#This Row],[Km Rodado]],"")</f>
        <v/>
      </c>
    </row>
    <row r="2697" spans="1:28" hidden="1">
      <c r="A2697" s="30">
        <v>3234</v>
      </c>
      <c r="B2697" s="30" t="s">
        <v>2220</v>
      </c>
      <c r="C2697" s="30" t="s">
        <v>1227</v>
      </c>
      <c r="D2697" s="53">
        <v>45853</v>
      </c>
      <c r="F2697" s="7" t="s">
        <v>118</v>
      </c>
      <c r="G2697" s="1" t="s">
        <v>58</v>
      </c>
      <c r="H2697" s="1" t="s">
        <v>12</v>
      </c>
      <c r="I2697" s="351" t="s">
        <v>165</v>
      </c>
      <c r="J2697" s="162">
        <v>1</v>
      </c>
      <c r="K2697" s="1">
        <v>15</v>
      </c>
      <c r="L2697" s="1" t="s">
        <v>24</v>
      </c>
      <c r="M2697" s="1" t="s">
        <v>75</v>
      </c>
      <c r="N2697" s="1" t="s">
        <v>170</v>
      </c>
      <c r="O2697" s="1" t="s">
        <v>1244</v>
      </c>
      <c r="P2697" s="1" t="s">
        <v>69</v>
      </c>
      <c r="Q2697" s="1" t="s">
        <v>77</v>
      </c>
      <c r="R2697" s="24" t="s">
        <v>1041</v>
      </c>
      <c r="S2697" s="45">
        <v>156274</v>
      </c>
      <c r="V2697" s="165" t="str">
        <f>IFERROR(IF(U2697-T2697 &lt;= 0, "", U2697-T2697), "")</f>
        <v/>
      </c>
      <c r="W2697" s="162" t="s">
        <v>333</v>
      </c>
      <c r="X2697" s="1" t="s">
        <v>168</v>
      </c>
      <c r="Y2697" s="1" t="s">
        <v>2591</v>
      </c>
      <c r="Z2697" s="169">
        <v>289.22000000000003</v>
      </c>
      <c r="AA2697" s="169">
        <f>Tabela13[[#This Row],[VALOR/UN]]*Tabela13[[#This Row],[QUAN]]</f>
        <v>289.22000000000003</v>
      </c>
      <c r="AB2697" s="251" t="str">
        <f>IFERROR(Tabela13[[#This Row],[TOTAL]]/Tabela13[[#This Row],[Km Rodado]],"")</f>
        <v/>
      </c>
    </row>
    <row r="2698" spans="1:28" hidden="1">
      <c r="A2698" s="30" t="s">
        <v>2649</v>
      </c>
      <c r="B2698" s="30" t="s">
        <v>1197</v>
      </c>
      <c r="C2698" s="30" t="s">
        <v>1227</v>
      </c>
      <c r="D2698" s="53">
        <v>45853</v>
      </c>
      <c r="F2698" s="7" t="s">
        <v>118</v>
      </c>
      <c r="G2698" s="1" t="s">
        <v>58</v>
      </c>
      <c r="H2698" s="1" t="s">
        <v>12</v>
      </c>
      <c r="I2698" s="351" t="s">
        <v>74</v>
      </c>
      <c r="J2698" s="162">
        <v>1</v>
      </c>
      <c r="K2698" s="1">
        <v>15</v>
      </c>
      <c r="L2698" s="1" t="s">
        <v>22</v>
      </c>
      <c r="M2698" s="1" t="s">
        <v>75</v>
      </c>
      <c r="N2698" s="1" t="s">
        <v>170</v>
      </c>
      <c r="O2698" s="1" t="s">
        <v>1244</v>
      </c>
      <c r="P2698" s="1" t="s">
        <v>69</v>
      </c>
      <c r="Q2698" s="1" t="s">
        <v>77</v>
      </c>
      <c r="R2698" s="24" t="s">
        <v>2057</v>
      </c>
      <c r="S2698" s="45">
        <v>104837</v>
      </c>
      <c r="V2698" s="165" t="str">
        <f>IFERROR(IF(U2698-T2698 &lt;= 0, "", U2698-T2698), "")</f>
        <v/>
      </c>
      <c r="W2698" s="162" t="s">
        <v>333</v>
      </c>
      <c r="X2698" s="1" t="s">
        <v>168</v>
      </c>
      <c r="Y2698" s="1" t="s">
        <v>2591</v>
      </c>
      <c r="Z2698" s="169">
        <v>289.22000000000003</v>
      </c>
      <c r="AA2698" s="169">
        <f>Tabela13[[#This Row],[VALOR/UN]]*Tabela13[[#This Row],[QUAN]]</f>
        <v>289.22000000000003</v>
      </c>
      <c r="AB2698" s="251" t="str">
        <f>IFERROR(Tabela13[[#This Row],[TOTAL]]/Tabela13[[#This Row],[Km Rodado]],"")</f>
        <v/>
      </c>
    </row>
    <row r="2699" spans="1:28" hidden="1">
      <c r="A2699" s="30" t="s">
        <v>2650</v>
      </c>
      <c r="B2699" s="30" t="s">
        <v>1197</v>
      </c>
      <c r="C2699" s="30" t="s">
        <v>1227</v>
      </c>
      <c r="D2699" s="53">
        <v>45853</v>
      </c>
      <c r="F2699" s="7" t="s">
        <v>118</v>
      </c>
      <c r="G2699" s="1" t="s">
        <v>58</v>
      </c>
      <c r="H2699" s="1" t="s">
        <v>12</v>
      </c>
      <c r="I2699" s="351" t="s">
        <v>74</v>
      </c>
      <c r="J2699" s="162">
        <v>1</v>
      </c>
      <c r="K2699" s="1">
        <v>15</v>
      </c>
      <c r="L2699" s="1" t="s">
        <v>22</v>
      </c>
      <c r="M2699" s="1" t="s">
        <v>75</v>
      </c>
      <c r="N2699" s="1" t="s">
        <v>170</v>
      </c>
      <c r="O2699" s="1" t="s">
        <v>1244</v>
      </c>
      <c r="P2699" s="1" t="s">
        <v>69</v>
      </c>
      <c r="Q2699" s="1" t="s">
        <v>77</v>
      </c>
      <c r="R2699" s="24" t="s">
        <v>2057</v>
      </c>
      <c r="S2699" s="45">
        <v>104837</v>
      </c>
      <c r="V2699" s="165" t="str">
        <f>IFERROR(IF(U2699-T2699 &lt;= 0, "", U2699-T2699), "")</f>
        <v/>
      </c>
      <c r="W2699" s="162" t="s">
        <v>333</v>
      </c>
      <c r="X2699" s="1" t="s">
        <v>168</v>
      </c>
      <c r="Y2699" s="1" t="s">
        <v>2591</v>
      </c>
      <c r="Z2699" s="169">
        <v>289.22000000000003</v>
      </c>
      <c r="AA2699" s="169">
        <f>Tabela13[[#This Row],[VALOR/UN]]*Tabela13[[#This Row],[QUAN]]</f>
        <v>289.22000000000003</v>
      </c>
      <c r="AB2699" s="251" t="str">
        <f>IFERROR(Tabela13[[#This Row],[TOTAL]]/Tabela13[[#This Row],[Km Rodado]],"")</f>
        <v/>
      </c>
    </row>
    <row r="2700" spans="1:28" hidden="1">
      <c r="A2700" s="30">
        <v>24</v>
      </c>
      <c r="B2700" s="30" t="s">
        <v>1291</v>
      </c>
      <c r="C2700" s="30" t="s">
        <v>1227</v>
      </c>
      <c r="D2700" s="53">
        <v>45853</v>
      </c>
      <c r="F2700" s="7" t="s">
        <v>118</v>
      </c>
      <c r="G2700" s="1" t="s">
        <v>58</v>
      </c>
      <c r="H2700" s="1" t="s">
        <v>12</v>
      </c>
      <c r="I2700" s="351" t="s">
        <v>111</v>
      </c>
      <c r="J2700" s="162">
        <v>1</v>
      </c>
      <c r="K2700" s="1" t="s">
        <v>39</v>
      </c>
      <c r="L2700" s="1" t="s">
        <v>656</v>
      </c>
      <c r="M2700" s="1" t="s">
        <v>595</v>
      </c>
      <c r="N2700" s="1" t="s">
        <v>684</v>
      </c>
      <c r="O2700" s="1" t="s">
        <v>684</v>
      </c>
      <c r="P2700" s="1" t="s">
        <v>62</v>
      </c>
      <c r="Q2700" s="1" t="s">
        <v>1241</v>
      </c>
      <c r="R2700" s="24" t="s">
        <v>2651</v>
      </c>
      <c r="S2700" s="45">
        <v>113546</v>
      </c>
      <c r="V2700" s="165" t="str">
        <f>IFERROR(IF(U2700-T2700 &lt;= 0, "", U2700-T2700), "")</f>
        <v/>
      </c>
      <c r="W2700" s="162" t="s">
        <v>333</v>
      </c>
      <c r="X2700" s="1" t="s">
        <v>2279</v>
      </c>
      <c r="Y2700" s="1">
        <v>11346</v>
      </c>
      <c r="Z2700" s="169">
        <v>610</v>
      </c>
      <c r="AA2700" s="169">
        <f>Tabela13[[#This Row],[VALOR/UN]]*Tabela13[[#This Row],[QUAN]]</f>
        <v>610</v>
      </c>
      <c r="AB2700" s="251" t="str">
        <f>IFERROR(Tabela13[[#This Row],[TOTAL]]/Tabela13[[#This Row],[Km Rodado]],"")</f>
        <v/>
      </c>
    </row>
    <row r="2701" spans="1:28" hidden="1">
      <c r="A2701" s="30" t="s">
        <v>1069</v>
      </c>
      <c r="B2701" s="30" t="s">
        <v>2604</v>
      </c>
      <c r="C2701" s="30" t="s">
        <v>1227</v>
      </c>
      <c r="D2701" s="53">
        <v>45853</v>
      </c>
      <c r="F2701" s="7" t="s">
        <v>118</v>
      </c>
      <c r="G2701" s="1" t="s">
        <v>58</v>
      </c>
      <c r="H2701" s="1" t="s">
        <v>1268</v>
      </c>
      <c r="I2701" s="351" t="s">
        <v>2375</v>
      </c>
      <c r="J2701" s="162">
        <v>1</v>
      </c>
      <c r="K2701" s="1">
        <v>16</v>
      </c>
      <c r="L2701" s="1" t="s">
        <v>22</v>
      </c>
      <c r="M2701" s="1" t="s">
        <v>143</v>
      </c>
      <c r="N2701" s="1" t="s">
        <v>134</v>
      </c>
      <c r="O2701" s="1" t="s">
        <v>135</v>
      </c>
      <c r="P2701" s="1" t="s">
        <v>69</v>
      </c>
      <c r="Q2701" s="1" t="s">
        <v>144</v>
      </c>
      <c r="R2701" s="24" t="s">
        <v>2652</v>
      </c>
      <c r="S2701" s="45">
        <v>55920</v>
      </c>
      <c r="V2701" s="165" t="str">
        <f>IFERROR(IF(U2701-T2701 &lt;= 0, "", U2701-T2701), "")</f>
        <v/>
      </c>
      <c r="W2701" s="162" t="s">
        <v>333</v>
      </c>
      <c r="X2701" s="1" t="s">
        <v>155</v>
      </c>
      <c r="Y2701" s="276" t="s">
        <v>2653</v>
      </c>
      <c r="Z2701" s="169">
        <v>565.70000000000005</v>
      </c>
      <c r="AA2701" s="169">
        <f>Tabela13[[#This Row],[VALOR/UN]]*Tabela13[[#This Row],[QUAN]]</f>
        <v>565.70000000000005</v>
      </c>
      <c r="AB2701" s="251" t="str">
        <f>IFERROR(Tabela13[[#This Row],[TOTAL]]/Tabela13[[#This Row],[Km Rodado]],"")</f>
        <v/>
      </c>
    </row>
    <row r="2702" spans="1:28" hidden="1">
      <c r="A2702" s="30" t="s">
        <v>2220</v>
      </c>
      <c r="B2702" s="30" t="s">
        <v>2607</v>
      </c>
      <c r="C2702" s="30" t="s">
        <v>1227</v>
      </c>
      <c r="D2702" s="53">
        <v>45853</v>
      </c>
      <c r="F2702" s="7" t="s">
        <v>118</v>
      </c>
      <c r="G2702" s="1" t="s">
        <v>58</v>
      </c>
      <c r="H2702" s="1" t="s">
        <v>1268</v>
      </c>
      <c r="I2702" s="351" t="s">
        <v>2375</v>
      </c>
      <c r="J2702" s="162">
        <v>1</v>
      </c>
      <c r="K2702" s="1">
        <v>16</v>
      </c>
      <c r="L2702" s="1" t="s">
        <v>22</v>
      </c>
      <c r="M2702" s="1" t="s">
        <v>143</v>
      </c>
      <c r="N2702" s="1" t="s">
        <v>134</v>
      </c>
      <c r="O2702" s="1" t="s">
        <v>135</v>
      </c>
      <c r="P2702" s="1" t="s">
        <v>69</v>
      </c>
      <c r="Q2702" s="1" t="s">
        <v>144</v>
      </c>
      <c r="R2702" s="24" t="s">
        <v>2652</v>
      </c>
      <c r="S2702" s="45">
        <v>55920</v>
      </c>
      <c r="V2702" s="165" t="str">
        <f>IFERROR(IF(U2702-T2702 &lt;= 0, "", U2702-T2702), "")</f>
        <v/>
      </c>
      <c r="W2702" s="162" t="s">
        <v>333</v>
      </c>
      <c r="X2702" s="1" t="s">
        <v>155</v>
      </c>
      <c r="Y2702" s="276" t="s">
        <v>2653</v>
      </c>
      <c r="Z2702" s="169">
        <v>565.70000000000005</v>
      </c>
      <c r="AA2702" s="169">
        <f>Tabela13[[#This Row],[VALOR/UN]]*Tabela13[[#This Row],[QUAN]]</f>
        <v>565.70000000000005</v>
      </c>
      <c r="AB2702" s="251" t="str">
        <f>IFERROR(Tabela13[[#This Row],[TOTAL]]/Tabela13[[#This Row],[Km Rodado]],"")</f>
        <v/>
      </c>
    </row>
    <row r="2703" spans="1:28" hidden="1">
      <c r="A2703" s="30" t="s">
        <v>2654</v>
      </c>
      <c r="B2703" s="30" t="s">
        <v>2655</v>
      </c>
      <c r="C2703" s="30" t="s">
        <v>1227</v>
      </c>
      <c r="D2703" s="53">
        <v>45860</v>
      </c>
      <c r="F2703" s="7" t="s">
        <v>118</v>
      </c>
      <c r="G2703" s="1" t="s">
        <v>58</v>
      </c>
      <c r="H2703" s="1" t="s">
        <v>1268</v>
      </c>
      <c r="I2703" s="351" t="s">
        <v>96</v>
      </c>
      <c r="J2703" s="162">
        <v>1</v>
      </c>
      <c r="K2703" s="1">
        <v>15</v>
      </c>
      <c r="L2703" s="1" t="s">
        <v>22</v>
      </c>
      <c r="M2703" s="1" t="s">
        <v>75</v>
      </c>
      <c r="N2703" s="1" t="s">
        <v>170</v>
      </c>
      <c r="O2703" s="1" t="s">
        <v>1244</v>
      </c>
      <c r="P2703" s="1" t="s">
        <v>69</v>
      </c>
      <c r="Q2703" s="1" t="s">
        <v>77</v>
      </c>
      <c r="R2703" s="24" t="s">
        <v>995</v>
      </c>
      <c r="S2703" s="45">
        <v>95750</v>
      </c>
      <c r="V2703" s="165" t="str">
        <f>IFERROR(IF(U2703-T2703 &lt;= 0, "", U2703-T2703), "")</f>
        <v/>
      </c>
      <c r="W2703" s="162" t="s">
        <v>333</v>
      </c>
      <c r="X2703" s="1" t="s">
        <v>168</v>
      </c>
      <c r="Y2703" s="1" t="s">
        <v>2591</v>
      </c>
      <c r="Z2703" s="169">
        <v>289.22000000000003</v>
      </c>
      <c r="AA2703" s="169">
        <f>Tabela13[[#This Row],[VALOR/UN]]*Tabela13[[#This Row],[QUAN]]</f>
        <v>289.22000000000003</v>
      </c>
      <c r="AB2703" s="251" t="str">
        <f>IFERROR(Tabela13[[#This Row],[TOTAL]]/Tabela13[[#This Row],[Km Rodado]],"")</f>
        <v/>
      </c>
    </row>
    <row r="2704" spans="1:28" hidden="1">
      <c r="A2704" s="30" t="s">
        <v>2656</v>
      </c>
      <c r="B2704" s="30" t="s">
        <v>2655</v>
      </c>
      <c r="C2704" s="30" t="s">
        <v>1227</v>
      </c>
      <c r="D2704" s="53">
        <v>45860</v>
      </c>
      <c r="F2704" s="7" t="s">
        <v>118</v>
      </c>
      <c r="G2704" s="1" t="s">
        <v>58</v>
      </c>
      <c r="H2704" s="1" t="s">
        <v>1268</v>
      </c>
      <c r="I2704" s="351" t="s">
        <v>96</v>
      </c>
      <c r="J2704" s="162">
        <v>1</v>
      </c>
      <c r="K2704" s="1">
        <v>15</v>
      </c>
      <c r="L2704" s="1" t="s">
        <v>22</v>
      </c>
      <c r="M2704" s="1" t="s">
        <v>75</v>
      </c>
      <c r="N2704" s="1" t="s">
        <v>170</v>
      </c>
      <c r="O2704" s="1" t="s">
        <v>1244</v>
      </c>
      <c r="P2704" s="1" t="s">
        <v>69</v>
      </c>
      <c r="Q2704" s="1" t="s">
        <v>77</v>
      </c>
      <c r="R2704" s="24" t="s">
        <v>995</v>
      </c>
      <c r="S2704" s="45">
        <v>95750</v>
      </c>
      <c r="V2704" s="165" t="str">
        <f>IFERROR(IF(U2704-T2704 &lt;= 0, "", U2704-T2704), "")</f>
        <v/>
      </c>
      <c r="W2704" s="162" t="s">
        <v>333</v>
      </c>
      <c r="X2704" s="1" t="s">
        <v>168</v>
      </c>
      <c r="Y2704" s="1" t="s">
        <v>2591</v>
      </c>
      <c r="Z2704" s="169">
        <v>289.22000000000003</v>
      </c>
      <c r="AA2704" s="169">
        <f>Tabela13[[#This Row],[VALOR/UN]]*Tabela13[[#This Row],[QUAN]]</f>
        <v>289.22000000000003</v>
      </c>
      <c r="AB2704" s="251" t="str">
        <f>IFERROR(Tabela13[[#This Row],[TOTAL]]/Tabela13[[#This Row],[Km Rodado]],"")</f>
        <v/>
      </c>
    </row>
    <row r="2705" spans="1:28" hidden="1">
      <c r="A2705" s="30" t="s">
        <v>2657</v>
      </c>
      <c r="B2705" s="30" t="s">
        <v>2655</v>
      </c>
      <c r="C2705" s="30" t="s">
        <v>1227</v>
      </c>
      <c r="D2705" s="53">
        <v>45860</v>
      </c>
      <c r="F2705" s="7" t="s">
        <v>118</v>
      </c>
      <c r="G2705" s="1" t="s">
        <v>58</v>
      </c>
      <c r="H2705" s="1" t="s">
        <v>1268</v>
      </c>
      <c r="I2705" s="351" t="s">
        <v>96</v>
      </c>
      <c r="J2705" s="162">
        <v>1</v>
      </c>
      <c r="K2705" s="1">
        <v>15</v>
      </c>
      <c r="L2705" s="1" t="s">
        <v>24</v>
      </c>
      <c r="M2705" s="1" t="s">
        <v>75</v>
      </c>
      <c r="N2705" s="1" t="s">
        <v>170</v>
      </c>
      <c r="O2705" s="1" t="s">
        <v>1244</v>
      </c>
      <c r="P2705" s="1" t="s">
        <v>69</v>
      </c>
      <c r="Q2705" s="1" t="s">
        <v>77</v>
      </c>
      <c r="R2705" s="24" t="s">
        <v>995</v>
      </c>
      <c r="S2705" s="45">
        <v>95750</v>
      </c>
      <c r="V2705" s="165" t="str">
        <f>IFERROR(IF(U2705-T2705 &lt;= 0, "", U2705-T2705), "")</f>
        <v/>
      </c>
      <c r="W2705" s="162" t="s">
        <v>333</v>
      </c>
      <c r="X2705" s="1" t="s">
        <v>168</v>
      </c>
      <c r="Y2705" s="1" t="s">
        <v>2591</v>
      </c>
      <c r="Z2705" s="169">
        <v>289.22000000000003</v>
      </c>
      <c r="AA2705" s="169">
        <f>Tabela13[[#This Row],[VALOR/UN]]*Tabela13[[#This Row],[QUAN]]</f>
        <v>289.22000000000003</v>
      </c>
      <c r="AB2705" s="251" t="str">
        <f>IFERROR(Tabela13[[#This Row],[TOTAL]]/Tabela13[[#This Row],[Km Rodado]],"")</f>
        <v/>
      </c>
    </row>
    <row r="2706" spans="1:28" hidden="1">
      <c r="A2706" s="30" t="s">
        <v>2658</v>
      </c>
      <c r="B2706" s="30" t="s">
        <v>2655</v>
      </c>
      <c r="C2706" s="30" t="s">
        <v>1227</v>
      </c>
      <c r="D2706" s="53">
        <v>45860</v>
      </c>
      <c r="F2706" s="7" t="s">
        <v>118</v>
      </c>
      <c r="G2706" s="1" t="s">
        <v>58</v>
      </c>
      <c r="H2706" s="1" t="s">
        <v>1268</v>
      </c>
      <c r="I2706" s="351" t="s">
        <v>96</v>
      </c>
      <c r="J2706" s="162">
        <v>1</v>
      </c>
      <c r="K2706" s="1">
        <v>15</v>
      </c>
      <c r="L2706" s="1" t="s">
        <v>24</v>
      </c>
      <c r="M2706" s="1" t="s">
        <v>75</v>
      </c>
      <c r="N2706" s="1" t="s">
        <v>170</v>
      </c>
      <c r="O2706" s="1" t="s">
        <v>1244</v>
      </c>
      <c r="P2706" s="1" t="s">
        <v>69</v>
      </c>
      <c r="Q2706" s="1" t="s">
        <v>77</v>
      </c>
      <c r="R2706" s="24" t="s">
        <v>995</v>
      </c>
      <c r="S2706" s="45">
        <v>95750</v>
      </c>
      <c r="V2706" s="165" t="str">
        <f>IFERROR(IF(U2706-T2706 &lt;= 0, "", U2706-T2706), "")</f>
        <v/>
      </c>
      <c r="W2706" s="162" t="s">
        <v>333</v>
      </c>
      <c r="X2706" s="1" t="s">
        <v>168</v>
      </c>
      <c r="Y2706" s="1" t="s">
        <v>2591</v>
      </c>
      <c r="Z2706" s="169">
        <v>289.22000000000003</v>
      </c>
      <c r="AA2706" s="169">
        <f>Tabela13[[#This Row],[VALOR/UN]]*Tabela13[[#This Row],[QUAN]]</f>
        <v>289.22000000000003</v>
      </c>
      <c r="AB2706" s="251" t="str">
        <f>IFERROR(Tabela13[[#This Row],[TOTAL]]/Tabela13[[#This Row],[Km Rodado]],"")</f>
        <v/>
      </c>
    </row>
    <row r="2707" spans="1:28" hidden="1">
      <c r="A2707" s="30" t="s">
        <v>2659</v>
      </c>
      <c r="B2707" s="30" t="s">
        <v>652</v>
      </c>
      <c r="C2707" s="186" t="s">
        <v>1227</v>
      </c>
      <c r="D2707" s="53">
        <v>45866</v>
      </c>
      <c r="F2707" s="7" t="s">
        <v>118</v>
      </c>
      <c r="G2707" s="1" t="s">
        <v>58</v>
      </c>
      <c r="H2707" s="1" t="s">
        <v>1268</v>
      </c>
      <c r="I2707" s="351" t="s">
        <v>80</v>
      </c>
      <c r="J2707" s="162">
        <v>1</v>
      </c>
      <c r="K2707" s="1" t="s">
        <v>39</v>
      </c>
      <c r="L2707" s="1" t="s">
        <v>656</v>
      </c>
      <c r="M2707" s="1" t="s">
        <v>595</v>
      </c>
      <c r="N2707" s="1" t="s">
        <v>684</v>
      </c>
      <c r="O2707" s="1" t="s">
        <v>1806</v>
      </c>
      <c r="P2707" s="1" t="s">
        <v>62</v>
      </c>
      <c r="Q2707" s="1" t="s">
        <v>597</v>
      </c>
      <c r="R2707" s="24" t="s">
        <v>2660</v>
      </c>
      <c r="S2707" s="45">
        <v>414398</v>
      </c>
      <c r="T2707" s="45">
        <v>414398</v>
      </c>
      <c r="V2707" s="165" t="str">
        <f>IFERROR(IF(U2707-T2707 &lt;= 0, "", U2707-T2707), "")</f>
        <v/>
      </c>
      <c r="W2707" s="162" t="s">
        <v>333</v>
      </c>
      <c r="X2707" s="1" t="s">
        <v>2279</v>
      </c>
      <c r="Y2707" s="276" t="s">
        <v>2661</v>
      </c>
      <c r="Z2707" s="169">
        <v>520</v>
      </c>
      <c r="AA2707" s="169">
        <f>Tabela13[[#This Row],[VALOR/UN]]*Tabela13[[#This Row],[QUAN]]</f>
        <v>520</v>
      </c>
      <c r="AB2707" s="251" t="str">
        <f>IFERROR(Tabela13[[#This Row],[TOTAL]]/Tabela13[[#This Row],[Km Rodado]],"")</f>
        <v/>
      </c>
    </row>
    <row r="2708" spans="1:28" hidden="1">
      <c r="A2708" s="30" t="s">
        <v>1428</v>
      </c>
      <c r="B2708" s="30" t="s">
        <v>652</v>
      </c>
      <c r="C2708" s="186" t="s">
        <v>1227</v>
      </c>
      <c r="D2708" s="53">
        <v>45866</v>
      </c>
      <c r="F2708" s="7" t="s">
        <v>118</v>
      </c>
      <c r="G2708" s="1" t="s">
        <v>58</v>
      </c>
      <c r="H2708" s="1" t="s">
        <v>1268</v>
      </c>
      <c r="I2708" s="351" t="s">
        <v>80</v>
      </c>
      <c r="J2708" s="162">
        <v>1</v>
      </c>
      <c r="K2708" s="1" t="s">
        <v>39</v>
      </c>
      <c r="L2708" s="1" t="s">
        <v>656</v>
      </c>
      <c r="M2708" s="1" t="s">
        <v>595</v>
      </c>
      <c r="N2708" s="1" t="s">
        <v>684</v>
      </c>
      <c r="O2708" s="1" t="s">
        <v>1806</v>
      </c>
      <c r="P2708" s="1" t="s">
        <v>62</v>
      </c>
      <c r="Q2708" s="1" t="s">
        <v>597</v>
      </c>
      <c r="R2708" s="24" t="s">
        <v>2271</v>
      </c>
      <c r="S2708" s="45">
        <v>414398</v>
      </c>
      <c r="T2708" s="45">
        <v>414398</v>
      </c>
      <c r="V2708" s="165" t="str">
        <f>IFERROR(IF(U2708-T2708 &lt;= 0, "", U2708-T2708), "")</f>
        <v/>
      </c>
      <c r="W2708" s="162" t="s">
        <v>333</v>
      </c>
      <c r="X2708" s="1" t="s">
        <v>2279</v>
      </c>
      <c r="Y2708" s="276" t="s">
        <v>2661</v>
      </c>
      <c r="Z2708" s="169">
        <v>520</v>
      </c>
      <c r="AA2708" s="169">
        <f>Tabela13[[#This Row],[VALOR/UN]]*Tabela13[[#This Row],[QUAN]]</f>
        <v>520</v>
      </c>
      <c r="AB2708" s="251" t="str">
        <f>IFERROR(Tabela13[[#This Row],[TOTAL]]/Tabela13[[#This Row],[Km Rodado]],"")</f>
        <v/>
      </c>
    </row>
    <row r="2709" spans="1:28" hidden="1">
      <c r="A2709" s="30" t="s">
        <v>2662</v>
      </c>
      <c r="B2709" s="30" t="s">
        <v>1416</v>
      </c>
      <c r="C2709" s="30" t="s">
        <v>1227</v>
      </c>
      <c r="D2709" s="53">
        <v>45866</v>
      </c>
      <c r="F2709" s="7" t="s">
        <v>118</v>
      </c>
      <c r="G2709" s="1" t="s">
        <v>58</v>
      </c>
      <c r="H2709" s="1" t="s">
        <v>1268</v>
      </c>
      <c r="I2709" s="351" t="s">
        <v>80</v>
      </c>
      <c r="J2709" s="162">
        <v>1</v>
      </c>
      <c r="K2709" s="1" t="s">
        <v>39</v>
      </c>
      <c r="L2709" s="1" t="s">
        <v>594</v>
      </c>
      <c r="M2709" s="1" t="s">
        <v>595</v>
      </c>
      <c r="N2709" s="1" t="s">
        <v>684</v>
      </c>
      <c r="O2709" s="1" t="s">
        <v>1213</v>
      </c>
      <c r="P2709" s="1" t="s">
        <v>62</v>
      </c>
      <c r="Q2709" s="1" t="s">
        <v>1288</v>
      </c>
      <c r="R2709" s="24" t="s">
        <v>1289</v>
      </c>
      <c r="S2709" s="45">
        <v>319457</v>
      </c>
      <c r="T2709" s="45">
        <v>319457</v>
      </c>
      <c r="V2709" s="165" t="str">
        <f>IFERROR(IF(U2709-T2709 &lt;= 0, "", U2709-T2709), "")</f>
        <v/>
      </c>
      <c r="W2709" s="162" t="s">
        <v>333</v>
      </c>
      <c r="X2709" s="1" t="s">
        <v>2279</v>
      </c>
      <c r="Y2709" s="1">
        <v>11346</v>
      </c>
      <c r="Z2709" s="169">
        <v>600</v>
      </c>
      <c r="AA2709" s="169">
        <f>Tabela13[[#This Row],[VALOR/UN]]*Tabela13[[#This Row],[QUAN]]</f>
        <v>600</v>
      </c>
      <c r="AB2709" s="251" t="str">
        <f>IFERROR(Tabela13[[#This Row],[TOTAL]]/Tabela13[[#This Row],[Km Rodado]],"")</f>
        <v/>
      </c>
    </row>
    <row r="2710" spans="1:28" hidden="1">
      <c r="A2710" s="30" t="s">
        <v>2663</v>
      </c>
      <c r="B2710" s="30" t="s">
        <v>1287</v>
      </c>
      <c r="C2710" s="30" t="s">
        <v>1227</v>
      </c>
      <c r="D2710" s="53">
        <v>45866</v>
      </c>
      <c r="F2710" s="7" t="s">
        <v>118</v>
      </c>
      <c r="G2710" s="1" t="s">
        <v>58</v>
      </c>
      <c r="H2710" s="1" t="s">
        <v>1268</v>
      </c>
      <c r="I2710" s="351" t="s">
        <v>80</v>
      </c>
      <c r="J2710" s="162">
        <v>1</v>
      </c>
      <c r="K2710" s="1" t="s">
        <v>39</v>
      </c>
      <c r="L2710" s="1" t="s">
        <v>594</v>
      </c>
      <c r="M2710" s="1" t="s">
        <v>595</v>
      </c>
      <c r="N2710" s="1" t="s">
        <v>684</v>
      </c>
      <c r="O2710" s="1" t="s">
        <v>1213</v>
      </c>
      <c r="P2710" s="1" t="s">
        <v>62</v>
      </c>
      <c r="Q2710" s="1" t="s">
        <v>1288</v>
      </c>
      <c r="R2710" s="24" t="s">
        <v>1289</v>
      </c>
      <c r="S2710" s="45">
        <v>319457</v>
      </c>
      <c r="T2710" s="45">
        <v>319457</v>
      </c>
      <c r="V2710" s="165" t="str">
        <f>IFERROR(IF(U2710-T2710 &lt;= 0, "", U2710-T2710), "")</f>
        <v/>
      </c>
      <c r="W2710" s="162" t="s">
        <v>333</v>
      </c>
      <c r="X2710" s="1" t="s">
        <v>2279</v>
      </c>
      <c r="Y2710" s="1">
        <v>11435</v>
      </c>
      <c r="Z2710" s="169">
        <v>600</v>
      </c>
      <c r="AA2710" s="169">
        <f>Tabela13[[#This Row],[VALOR/UN]]*Tabela13[[#This Row],[QUAN]]</f>
        <v>600</v>
      </c>
      <c r="AB2710" s="251" t="str">
        <f>IFERROR(Tabela13[[#This Row],[TOTAL]]/Tabela13[[#This Row],[Km Rodado]],"")</f>
        <v/>
      </c>
    </row>
    <row r="2711" spans="1:28" hidden="1">
      <c r="A2711" s="30" t="s">
        <v>2664</v>
      </c>
      <c r="B2711" s="30" t="s">
        <v>2069</v>
      </c>
      <c r="C2711" s="30" t="s">
        <v>1227</v>
      </c>
      <c r="D2711" s="53">
        <v>45866</v>
      </c>
      <c r="F2711" s="7" t="s">
        <v>118</v>
      </c>
      <c r="G2711" s="1" t="s">
        <v>58</v>
      </c>
      <c r="H2711" s="1" t="s">
        <v>1268</v>
      </c>
      <c r="I2711" s="351" t="s">
        <v>80</v>
      </c>
      <c r="J2711" s="162">
        <v>1</v>
      </c>
      <c r="K2711" s="1" t="s">
        <v>39</v>
      </c>
      <c r="L2711" s="1" t="s">
        <v>594</v>
      </c>
      <c r="M2711" s="1" t="s">
        <v>595</v>
      </c>
      <c r="N2711" s="1" t="s">
        <v>684</v>
      </c>
      <c r="O2711" s="1" t="s">
        <v>1213</v>
      </c>
      <c r="P2711" s="1" t="s">
        <v>62</v>
      </c>
      <c r="Q2711" s="1" t="s">
        <v>1288</v>
      </c>
      <c r="R2711" s="24" t="s">
        <v>1289</v>
      </c>
      <c r="S2711" s="45">
        <v>319457</v>
      </c>
      <c r="T2711" s="45">
        <v>319457</v>
      </c>
      <c r="V2711" s="165" t="str">
        <f>IFERROR(IF(U2711-T2711 &lt;= 0, "", U2711-T2711), "")</f>
        <v/>
      </c>
      <c r="W2711" s="162" t="s">
        <v>333</v>
      </c>
      <c r="X2711" s="1" t="s">
        <v>2279</v>
      </c>
      <c r="Y2711" s="1">
        <v>11435</v>
      </c>
      <c r="Z2711" s="169">
        <v>600</v>
      </c>
      <c r="AA2711" s="169">
        <f>Tabela13[[#This Row],[VALOR/UN]]*Tabela13[[#This Row],[QUAN]]</f>
        <v>600</v>
      </c>
      <c r="AB2711" s="251" t="str">
        <f>IFERROR(Tabela13[[#This Row],[TOTAL]]/Tabela13[[#This Row],[Km Rodado]],"")</f>
        <v/>
      </c>
    </row>
    <row r="2712" spans="1:28" hidden="1">
      <c r="A2712" s="30" t="s">
        <v>2665</v>
      </c>
      <c r="B2712" s="30" t="s">
        <v>1747</v>
      </c>
      <c r="C2712" s="30" t="s">
        <v>1227</v>
      </c>
      <c r="D2712" s="53">
        <v>45866</v>
      </c>
      <c r="F2712" s="7" t="s">
        <v>118</v>
      </c>
      <c r="G2712" s="1" t="s">
        <v>58</v>
      </c>
      <c r="H2712" s="1" t="s">
        <v>1268</v>
      </c>
      <c r="I2712" s="351" t="s">
        <v>80</v>
      </c>
      <c r="J2712" s="162">
        <v>1</v>
      </c>
      <c r="K2712" s="1" t="s">
        <v>39</v>
      </c>
      <c r="L2712" s="1" t="s">
        <v>594</v>
      </c>
      <c r="M2712" s="1" t="s">
        <v>595</v>
      </c>
      <c r="N2712" s="1" t="s">
        <v>684</v>
      </c>
      <c r="O2712" s="1" t="s">
        <v>1213</v>
      </c>
      <c r="P2712" s="1" t="s">
        <v>62</v>
      </c>
      <c r="Q2712" s="1" t="s">
        <v>1288</v>
      </c>
      <c r="R2712" s="24" t="s">
        <v>1289</v>
      </c>
      <c r="S2712" s="45">
        <v>319457</v>
      </c>
      <c r="T2712" s="45">
        <v>319457</v>
      </c>
      <c r="V2712" s="165" t="str">
        <f>IFERROR(IF(U2712-T2712 &lt;= 0, "", U2712-T2712), "")</f>
        <v/>
      </c>
      <c r="W2712" s="162" t="s">
        <v>333</v>
      </c>
      <c r="X2712" s="1" t="s">
        <v>2279</v>
      </c>
      <c r="Y2712" s="1">
        <v>11435</v>
      </c>
      <c r="Z2712" s="169">
        <v>600</v>
      </c>
      <c r="AA2712" s="169">
        <f>Tabela13[[#This Row],[VALOR/UN]]*Tabela13[[#This Row],[QUAN]]</f>
        <v>600</v>
      </c>
      <c r="AB2712" s="251" t="str">
        <f>IFERROR(Tabela13[[#This Row],[TOTAL]]/Tabela13[[#This Row],[Km Rodado]],"")</f>
        <v/>
      </c>
    </row>
    <row r="2713" spans="1:28" hidden="1">
      <c r="A2713" s="30" t="s">
        <v>2666</v>
      </c>
      <c r="B2713" s="30" t="s">
        <v>2667</v>
      </c>
      <c r="C2713" s="186" t="s">
        <v>1227</v>
      </c>
      <c r="D2713" s="53">
        <v>45867</v>
      </c>
      <c r="F2713" s="7" t="s">
        <v>118</v>
      </c>
      <c r="G2713" s="1" t="s">
        <v>58</v>
      </c>
      <c r="H2713" s="1" t="s">
        <v>12</v>
      </c>
      <c r="I2713" s="351" t="s">
        <v>99</v>
      </c>
      <c r="J2713" s="162">
        <v>1</v>
      </c>
      <c r="K2713" s="1">
        <v>16</v>
      </c>
      <c r="L2713" s="1" t="s">
        <v>22</v>
      </c>
      <c r="M2713" s="1" t="s">
        <v>60</v>
      </c>
      <c r="N2713" s="1" t="s">
        <v>224</v>
      </c>
      <c r="O2713" s="1" t="s">
        <v>2668</v>
      </c>
      <c r="P2713" s="1" t="s">
        <v>69</v>
      </c>
      <c r="Q2713" s="1" t="s">
        <v>1008</v>
      </c>
      <c r="R2713" s="24" t="s">
        <v>2124</v>
      </c>
      <c r="S2713" s="45">
        <v>154349</v>
      </c>
      <c r="V2713" s="165" t="str">
        <f>IFERROR(IF(U2713-T2713 &lt;= 0, "", U2713-T2713), "")</f>
        <v/>
      </c>
      <c r="W2713" s="162" t="s">
        <v>333</v>
      </c>
      <c r="X2713" s="1" t="s">
        <v>2427</v>
      </c>
      <c r="Y2713" s="1" t="s">
        <v>2669</v>
      </c>
      <c r="Z2713" s="169">
        <v>511.25</v>
      </c>
      <c r="AA2713" s="169">
        <f>Tabela13[[#This Row],[VALOR/UN]]*Tabela13[[#This Row],[QUAN]]</f>
        <v>511.25</v>
      </c>
      <c r="AB2713" s="251" t="str">
        <f>IFERROR(Tabela13[[#This Row],[TOTAL]]/Tabela13[[#This Row],[Km Rodado]],"")</f>
        <v/>
      </c>
    </row>
    <row r="2714" spans="1:28" hidden="1">
      <c r="A2714" s="30">
        <v>3264</v>
      </c>
      <c r="B2714" s="30" t="s">
        <v>2667</v>
      </c>
      <c r="C2714" s="186" t="s">
        <v>1227</v>
      </c>
      <c r="D2714" s="53">
        <v>45867</v>
      </c>
      <c r="F2714" s="7" t="s">
        <v>118</v>
      </c>
      <c r="G2714" s="1" t="s">
        <v>58</v>
      </c>
      <c r="H2714" s="1" t="s">
        <v>12</v>
      </c>
      <c r="I2714" s="351" t="s">
        <v>99</v>
      </c>
      <c r="J2714" s="162">
        <v>1</v>
      </c>
      <c r="K2714" s="1">
        <v>16</v>
      </c>
      <c r="L2714" s="1" t="s">
        <v>22</v>
      </c>
      <c r="M2714" s="1" t="s">
        <v>60</v>
      </c>
      <c r="N2714" s="1" t="s">
        <v>224</v>
      </c>
      <c r="O2714" s="1" t="s">
        <v>2668</v>
      </c>
      <c r="P2714" s="1" t="s">
        <v>69</v>
      </c>
      <c r="Q2714" s="1" t="s">
        <v>1008</v>
      </c>
      <c r="R2714" s="24" t="s">
        <v>2124</v>
      </c>
      <c r="S2714" s="45">
        <v>154349</v>
      </c>
      <c r="V2714" s="165" t="str">
        <f>IFERROR(IF(U2714-T2714 &lt;= 0, "", U2714-T2714), "")</f>
        <v/>
      </c>
      <c r="W2714" s="162" t="s">
        <v>333</v>
      </c>
      <c r="X2714" s="1" t="s">
        <v>2427</v>
      </c>
      <c r="Y2714" s="1" t="s">
        <v>2669</v>
      </c>
      <c r="Z2714" s="169">
        <v>511.25</v>
      </c>
      <c r="AA2714" s="169">
        <f>Tabela13[[#This Row],[VALOR/UN]]*Tabela13[[#This Row],[QUAN]]</f>
        <v>511.25</v>
      </c>
      <c r="AB2714" s="251" t="str">
        <f>IFERROR(Tabela13[[#This Row],[TOTAL]]/Tabela13[[#This Row],[Km Rodado]],"")</f>
        <v/>
      </c>
    </row>
    <row r="2715" spans="1:28" hidden="1">
      <c r="A2715" s="30">
        <v>3257</v>
      </c>
      <c r="B2715" s="30" t="s">
        <v>1227</v>
      </c>
      <c r="C2715" s="30" t="s">
        <v>1227</v>
      </c>
      <c r="D2715" s="53">
        <v>45867</v>
      </c>
      <c r="F2715" s="7" t="s">
        <v>118</v>
      </c>
      <c r="G2715" s="1" t="s">
        <v>58</v>
      </c>
      <c r="H2715" s="1" t="s">
        <v>1268</v>
      </c>
      <c r="I2715" s="351" t="s">
        <v>104</v>
      </c>
      <c r="J2715" s="162">
        <v>1</v>
      </c>
      <c r="K2715" s="1">
        <v>16</v>
      </c>
      <c r="L2715" s="1" t="s">
        <v>22</v>
      </c>
      <c r="M2715" s="1" t="s">
        <v>60</v>
      </c>
      <c r="N2715" s="1" t="s">
        <v>224</v>
      </c>
      <c r="O2715" s="1" t="s">
        <v>2668</v>
      </c>
      <c r="P2715" s="1" t="s">
        <v>69</v>
      </c>
      <c r="Q2715" s="1" t="s">
        <v>1008</v>
      </c>
      <c r="R2715" s="24" t="s">
        <v>913</v>
      </c>
      <c r="S2715" s="45">
        <v>157681</v>
      </c>
      <c r="V2715" s="165" t="str">
        <f>IFERROR(IF(U2715-T2715 &lt;= 0, "", U2715-T2715), "")</f>
        <v/>
      </c>
      <c r="W2715" s="162" t="s">
        <v>333</v>
      </c>
      <c r="X2715" s="1" t="s">
        <v>2427</v>
      </c>
      <c r="Y2715" s="1" t="s">
        <v>2669</v>
      </c>
      <c r="Z2715" s="169">
        <v>511.25</v>
      </c>
      <c r="AA2715" s="169">
        <f>Tabela13[[#This Row],[VALOR/UN]]*Tabela13[[#This Row],[QUAN]]</f>
        <v>511.25</v>
      </c>
      <c r="AB2715" s="251" t="str">
        <f>IFERROR(Tabela13[[#This Row],[TOTAL]]/Tabela13[[#This Row],[Km Rodado]],"")</f>
        <v/>
      </c>
    </row>
    <row r="2716" spans="1:28" hidden="1">
      <c r="A2716" s="30">
        <v>3258</v>
      </c>
      <c r="B2716" s="30" t="s">
        <v>1227</v>
      </c>
      <c r="C2716" s="30" t="s">
        <v>1227</v>
      </c>
      <c r="D2716" s="53">
        <v>45867</v>
      </c>
      <c r="F2716" s="7" t="s">
        <v>118</v>
      </c>
      <c r="G2716" s="1" t="s">
        <v>58</v>
      </c>
      <c r="H2716" s="1" t="s">
        <v>1268</v>
      </c>
      <c r="I2716" s="351" t="s">
        <v>104</v>
      </c>
      <c r="J2716" s="162">
        <v>1</v>
      </c>
      <c r="K2716" s="1">
        <v>16</v>
      </c>
      <c r="L2716" s="1" t="s">
        <v>22</v>
      </c>
      <c r="M2716" s="1" t="s">
        <v>60</v>
      </c>
      <c r="N2716" s="1" t="s">
        <v>224</v>
      </c>
      <c r="O2716" s="1" t="s">
        <v>2668</v>
      </c>
      <c r="P2716" s="1" t="s">
        <v>69</v>
      </c>
      <c r="Q2716" s="1" t="s">
        <v>1008</v>
      </c>
      <c r="R2716" s="24" t="s">
        <v>913</v>
      </c>
      <c r="S2716" s="45">
        <v>157861</v>
      </c>
      <c r="V2716" s="165" t="str">
        <f>IFERROR(IF(U2716-T2716 &lt;= 0, "", U2716-T2716), "")</f>
        <v/>
      </c>
      <c r="W2716" s="162" t="s">
        <v>333</v>
      </c>
      <c r="X2716" s="1" t="s">
        <v>2427</v>
      </c>
      <c r="Y2716" s="1" t="s">
        <v>2669</v>
      </c>
      <c r="Z2716" s="169">
        <v>511.25</v>
      </c>
      <c r="AA2716" s="169">
        <f>Tabela13[[#This Row],[VALOR/UN]]*Tabela13[[#This Row],[QUAN]]</f>
        <v>511.25</v>
      </c>
      <c r="AB2716" s="251" t="str">
        <f>IFERROR(Tabela13[[#This Row],[TOTAL]]/Tabela13[[#This Row],[Km Rodado]],"")</f>
        <v/>
      </c>
    </row>
    <row r="2717" spans="1:28" hidden="1">
      <c r="A2717" s="30" t="s">
        <v>2670</v>
      </c>
      <c r="B2717" s="30" t="s">
        <v>1227</v>
      </c>
      <c r="C2717" s="30" t="s">
        <v>1227</v>
      </c>
      <c r="D2717" s="53">
        <v>45867</v>
      </c>
      <c r="F2717" s="7" t="s">
        <v>118</v>
      </c>
      <c r="G2717" s="1" t="s">
        <v>58</v>
      </c>
      <c r="H2717" s="1" t="s">
        <v>1268</v>
      </c>
      <c r="I2717" s="351" t="s">
        <v>96</v>
      </c>
      <c r="J2717" s="162">
        <v>1</v>
      </c>
      <c r="K2717" s="1">
        <v>16</v>
      </c>
      <c r="L2717" s="1" t="s">
        <v>22</v>
      </c>
      <c r="M2717" s="1" t="s">
        <v>60</v>
      </c>
      <c r="N2717" s="1" t="s">
        <v>224</v>
      </c>
      <c r="O2717" s="1" t="s">
        <v>1389</v>
      </c>
      <c r="P2717" s="1" t="s">
        <v>69</v>
      </c>
      <c r="Q2717" s="1" t="s">
        <v>1008</v>
      </c>
      <c r="R2717" s="24" t="s">
        <v>413</v>
      </c>
      <c r="S2717" s="45">
        <v>124627</v>
      </c>
      <c r="V2717" s="165" t="str">
        <f>IFERROR(IF(U2717-T2717 &lt;= 0, "", U2717-T2717), "")</f>
        <v/>
      </c>
      <c r="W2717" s="162" t="s">
        <v>333</v>
      </c>
      <c r="X2717" s="1" t="s">
        <v>2427</v>
      </c>
      <c r="Y2717" s="1" t="s">
        <v>2669</v>
      </c>
      <c r="Z2717" s="169">
        <v>511.25</v>
      </c>
      <c r="AA2717" s="169">
        <f>Tabela13[[#This Row],[VALOR/UN]]*Tabela13[[#This Row],[QUAN]]</f>
        <v>511.25</v>
      </c>
      <c r="AB2717" s="251" t="str">
        <f>IFERROR(Tabela13[[#This Row],[TOTAL]]/Tabela13[[#This Row],[Km Rodado]],"")</f>
        <v/>
      </c>
    </row>
    <row r="2718" spans="1:28" hidden="1">
      <c r="A2718" s="30" t="s">
        <v>2671</v>
      </c>
      <c r="B2718" s="30" t="s">
        <v>1227</v>
      </c>
      <c r="C2718" s="30" t="s">
        <v>1227</v>
      </c>
      <c r="D2718" s="53">
        <v>45867</v>
      </c>
      <c r="F2718" s="7" t="s">
        <v>118</v>
      </c>
      <c r="G2718" s="1" t="s">
        <v>58</v>
      </c>
      <c r="H2718" s="1" t="s">
        <v>1268</v>
      </c>
      <c r="I2718" s="351" t="s">
        <v>96</v>
      </c>
      <c r="J2718" s="162">
        <v>1</v>
      </c>
      <c r="K2718" s="1">
        <v>16</v>
      </c>
      <c r="L2718" s="1" t="s">
        <v>22</v>
      </c>
      <c r="M2718" s="1" t="s">
        <v>60</v>
      </c>
      <c r="N2718" s="1" t="s">
        <v>224</v>
      </c>
      <c r="O2718" s="1" t="s">
        <v>1389</v>
      </c>
      <c r="P2718" s="1" t="s">
        <v>69</v>
      </c>
      <c r="Q2718" s="1" t="s">
        <v>1008</v>
      </c>
      <c r="R2718" s="24" t="s">
        <v>413</v>
      </c>
      <c r="S2718" s="45">
        <v>124627</v>
      </c>
      <c r="V2718" s="165" t="str">
        <f>IFERROR(IF(U2718-T2718 &lt;= 0, "", U2718-T2718), "")</f>
        <v/>
      </c>
      <c r="W2718" s="162" t="s">
        <v>333</v>
      </c>
      <c r="X2718" s="1" t="s">
        <v>2427</v>
      </c>
      <c r="Y2718" s="1" t="s">
        <v>2669</v>
      </c>
      <c r="Z2718" s="169">
        <v>511.25</v>
      </c>
      <c r="AA2718" s="169">
        <f>Tabela13[[#This Row],[VALOR/UN]]*Tabela13[[#This Row],[QUAN]]</f>
        <v>511.25</v>
      </c>
      <c r="AB2718" s="251" t="str">
        <f>IFERROR(Tabela13[[#This Row],[TOTAL]]/Tabela13[[#This Row],[Km Rodado]],"")</f>
        <v/>
      </c>
    </row>
    <row r="2719" spans="1:28" hidden="1">
      <c r="A2719" s="30">
        <v>3255</v>
      </c>
      <c r="B2719" s="30" t="s">
        <v>1227</v>
      </c>
      <c r="C2719" s="30" t="s">
        <v>1227</v>
      </c>
      <c r="D2719" s="53">
        <v>45867</v>
      </c>
      <c r="F2719" s="7" t="s">
        <v>118</v>
      </c>
      <c r="G2719" s="1" t="s">
        <v>58</v>
      </c>
      <c r="H2719" s="1" t="s">
        <v>1268</v>
      </c>
      <c r="I2719" s="351" t="s">
        <v>96</v>
      </c>
      <c r="J2719" s="162">
        <v>1</v>
      </c>
      <c r="K2719" s="1">
        <v>16</v>
      </c>
      <c r="L2719" s="1" t="s">
        <v>24</v>
      </c>
      <c r="M2719" s="1" t="s">
        <v>60</v>
      </c>
      <c r="N2719" s="1" t="s">
        <v>224</v>
      </c>
      <c r="O2719" s="1" t="s">
        <v>1389</v>
      </c>
      <c r="P2719" s="1" t="s">
        <v>69</v>
      </c>
      <c r="Q2719" s="1" t="s">
        <v>1008</v>
      </c>
      <c r="R2719" s="24" t="s">
        <v>413</v>
      </c>
      <c r="S2719" s="45">
        <v>124627</v>
      </c>
      <c r="V2719" s="165" t="str">
        <f>IFERROR(IF(U2719-T2719 &lt;= 0, "", U2719-T2719), "")</f>
        <v/>
      </c>
      <c r="W2719" s="162" t="s">
        <v>333</v>
      </c>
      <c r="X2719" s="1" t="s">
        <v>2427</v>
      </c>
      <c r="Y2719" s="1" t="s">
        <v>2669</v>
      </c>
      <c r="Z2719" s="169">
        <v>511.25</v>
      </c>
      <c r="AA2719" s="169">
        <f>Tabela13[[#This Row],[VALOR/UN]]*Tabela13[[#This Row],[QUAN]]</f>
        <v>511.25</v>
      </c>
      <c r="AB2719" s="251" t="str">
        <f>IFERROR(Tabela13[[#This Row],[TOTAL]]/Tabela13[[#This Row],[Km Rodado]],"")</f>
        <v/>
      </c>
    </row>
    <row r="2720" spans="1:28" hidden="1">
      <c r="A2720" s="30">
        <v>3256</v>
      </c>
      <c r="B2720" s="30" t="s">
        <v>1227</v>
      </c>
      <c r="C2720" s="30" t="s">
        <v>1227</v>
      </c>
      <c r="D2720" s="53">
        <v>45867</v>
      </c>
      <c r="F2720" s="7" t="s">
        <v>118</v>
      </c>
      <c r="G2720" s="1" t="s">
        <v>58</v>
      </c>
      <c r="H2720" s="1" t="s">
        <v>1268</v>
      </c>
      <c r="I2720" s="351" t="s">
        <v>96</v>
      </c>
      <c r="J2720" s="162">
        <v>1</v>
      </c>
      <c r="K2720" s="1">
        <v>16</v>
      </c>
      <c r="L2720" s="1" t="s">
        <v>24</v>
      </c>
      <c r="M2720" s="1" t="s">
        <v>60</v>
      </c>
      <c r="N2720" s="1" t="s">
        <v>224</v>
      </c>
      <c r="O2720" s="1" t="s">
        <v>1389</v>
      </c>
      <c r="P2720" s="1" t="s">
        <v>69</v>
      </c>
      <c r="Q2720" s="1" t="s">
        <v>1008</v>
      </c>
      <c r="R2720" s="24" t="s">
        <v>413</v>
      </c>
      <c r="S2720" s="45">
        <v>124627</v>
      </c>
      <c r="V2720" s="165" t="str">
        <f>IFERROR(IF(U2720-T2720 &lt;= 0, "", U2720-T2720), "")</f>
        <v/>
      </c>
      <c r="W2720" s="162" t="s">
        <v>333</v>
      </c>
      <c r="X2720" s="1" t="s">
        <v>2427</v>
      </c>
      <c r="Y2720" s="1" t="s">
        <v>2669</v>
      </c>
      <c r="Z2720" s="169">
        <v>511.25</v>
      </c>
      <c r="AA2720" s="169">
        <f>Tabela13[[#This Row],[VALOR/UN]]*Tabela13[[#This Row],[QUAN]]</f>
        <v>511.25</v>
      </c>
      <c r="AB2720" s="251" t="str">
        <f>IFERROR(Tabela13[[#This Row],[TOTAL]]/Tabela13[[#This Row],[Km Rodado]],"")</f>
        <v/>
      </c>
    </row>
    <row r="2721" spans="1:28" hidden="1">
      <c r="A2721" s="30" t="s">
        <v>2672</v>
      </c>
      <c r="B2721" s="30" t="s">
        <v>1227</v>
      </c>
      <c r="C2721" s="30" t="s">
        <v>1227</v>
      </c>
      <c r="D2721" s="53">
        <v>45867</v>
      </c>
      <c r="F2721" s="7" t="s">
        <v>118</v>
      </c>
      <c r="G2721" s="1" t="s">
        <v>58</v>
      </c>
      <c r="H2721" s="1" t="s">
        <v>1268</v>
      </c>
      <c r="I2721" s="351" t="s">
        <v>83</v>
      </c>
      <c r="J2721" s="162">
        <v>1</v>
      </c>
      <c r="K2721" s="1">
        <v>16</v>
      </c>
      <c r="L2721" s="1" t="s">
        <v>22</v>
      </c>
      <c r="M2721" s="1" t="s">
        <v>60</v>
      </c>
      <c r="N2721" s="1" t="s">
        <v>224</v>
      </c>
      <c r="O2721" s="1" t="s">
        <v>2668</v>
      </c>
      <c r="P2721" s="1" t="s">
        <v>69</v>
      </c>
      <c r="Q2721" s="1" t="s">
        <v>1008</v>
      </c>
      <c r="R2721" s="24" t="s">
        <v>237</v>
      </c>
      <c r="S2721" s="45">
        <v>195383</v>
      </c>
      <c r="V2721" s="165" t="str">
        <f>IFERROR(IF(U2721-T2721 &lt;= 0, "", U2721-T2721), "")</f>
        <v/>
      </c>
      <c r="W2721" s="162" t="s">
        <v>333</v>
      </c>
      <c r="X2721" s="1" t="s">
        <v>2427</v>
      </c>
      <c r="Y2721" s="1" t="s">
        <v>2669</v>
      </c>
      <c r="Z2721" s="169">
        <v>511.25</v>
      </c>
      <c r="AA2721" s="169">
        <f>Tabela13[[#This Row],[VALOR/UN]]*Tabela13[[#This Row],[QUAN]]</f>
        <v>511.25</v>
      </c>
      <c r="AB2721" s="251" t="str">
        <f>IFERROR(Tabela13[[#This Row],[TOTAL]]/Tabela13[[#This Row],[Km Rodado]],"")</f>
        <v/>
      </c>
    </row>
    <row r="2722" spans="1:28" hidden="1">
      <c r="A2722" s="30" t="s">
        <v>2673</v>
      </c>
      <c r="B2722" s="30" t="s">
        <v>1227</v>
      </c>
      <c r="C2722" s="30" t="s">
        <v>1227</v>
      </c>
      <c r="D2722" s="53">
        <v>45867</v>
      </c>
      <c r="F2722" s="7" t="s">
        <v>118</v>
      </c>
      <c r="G2722" s="1" t="s">
        <v>58</v>
      </c>
      <c r="H2722" s="1" t="s">
        <v>1268</v>
      </c>
      <c r="I2722" s="351" t="s">
        <v>83</v>
      </c>
      <c r="J2722" s="162">
        <v>1</v>
      </c>
      <c r="K2722" s="1">
        <v>16</v>
      </c>
      <c r="L2722" s="1" t="s">
        <v>22</v>
      </c>
      <c r="M2722" s="1" t="s">
        <v>60</v>
      </c>
      <c r="N2722" s="1" t="s">
        <v>224</v>
      </c>
      <c r="O2722" s="1" t="s">
        <v>2668</v>
      </c>
      <c r="P2722" s="1" t="s">
        <v>69</v>
      </c>
      <c r="Q2722" s="1" t="s">
        <v>1008</v>
      </c>
      <c r="R2722" s="24" t="s">
        <v>237</v>
      </c>
      <c r="S2722" s="45">
        <v>195383</v>
      </c>
      <c r="V2722" s="165" t="str">
        <f>IFERROR(IF(U2722-T2722 &lt;= 0, "", U2722-T2722), "")</f>
        <v/>
      </c>
      <c r="W2722" s="162" t="s">
        <v>333</v>
      </c>
      <c r="X2722" s="1" t="s">
        <v>2427</v>
      </c>
      <c r="Y2722" s="1" t="s">
        <v>2669</v>
      </c>
      <c r="Z2722" s="169">
        <v>511.25</v>
      </c>
      <c r="AA2722" s="169">
        <f>Tabela13[[#This Row],[VALOR/UN]]*Tabela13[[#This Row],[QUAN]]</f>
        <v>511.25</v>
      </c>
      <c r="AB2722" s="251" t="str">
        <f>IFERROR(Tabela13[[#This Row],[TOTAL]]/Tabela13[[#This Row],[Km Rodado]],"")</f>
        <v/>
      </c>
    </row>
    <row r="2723" spans="1:28" hidden="1">
      <c r="A2723" s="30" t="s">
        <v>2674</v>
      </c>
      <c r="B2723" s="30" t="s">
        <v>2667</v>
      </c>
      <c r="C2723" s="30" t="s">
        <v>1227</v>
      </c>
      <c r="D2723" s="53">
        <v>45867</v>
      </c>
      <c r="F2723" s="7" t="s">
        <v>118</v>
      </c>
      <c r="G2723" s="1" t="s">
        <v>58</v>
      </c>
      <c r="H2723" s="1" t="s">
        <v>12</v>
      </c>
      <c r="I2723" s="351" t="s">
        <v>99</v>
      </c>
      <c r="J2723" s="162">
        <v>1</v>
      </c>
      <c r="K2723" s="1">
        <v>16</v>
      </c>
      <c r="L2723" s="1" t="s">
        <v>22</v>
      </c>
      <c r="M2723" s="1" t="s">
        <v>60</v>
      </c>
      <c r="N2723" s="1" t="s">
        <v>224</v>
      </c>
      <c r="O2723" s="1" t="s">
        <v>2668</v>
      </c>
      <c r="P2723" s="1" t="s">
        <v>69</v>
      </c>
      <c r="Q2723" s="1" t="s">
        <v>1008</v>
      </c>
      <c r="R2723" s="24" t="s">
        <v>2412</v>
      </c>
      <c r="S2723" s="45">
        <v>117835</v>
      </c>
      <c r="V2723" s="165" t="str">
        <f>IFERROR(IF(U2723-T2723 &lt;= 0, "", U2723-T2723), "")</f>
        <v/>
      </c>
      <c r="W2723" s="162" t="s">
        <v>333</v>
      </c>
      <c r="X2723" s="1" t="s">
        <v>2427</v>
      </c>
      <c r="Y2723" s="1" t="s">
        <v>2669</v>
      </c>
      <c r="Z2723" s="169">
        <v>511.25</v>
      </c>
      <c r="AA2723" s="169">
        <f>Tabela13[[#This Row],[VALOR/UN]]*Tabela13[[#This Row],[QUAN]]</f>
        <v>511.25</v>
      </c>
      <c r="AB2723" s="251" t="str">
        <f>IFERROR(Tabela13[[#This Row],[TOTAL]]/Tabela13[[#This Row],[Km Rodado]],"")</f>
        <v/>
      </c>
    </row>
    <row r="2724" spans="1:28" hidden="1">
      <c r="A2724" s="30">
        <v>3261</v>
      </c>
      <c r="B2724" s="30" t="s">
        <v>2667</v>
      </c>
      <c r="C2724" s="30" t="s">
        <v>1227</v>
      </c>
      <c r="D2724" s="53">
        <v>45867</v>
      </c>
      <c r="F2724" s="7" t="s">
        <v>118</v>
      </c>
      <c r="G2724" s="1" t="s">
        <v>58</v>
      </c>
      <c r="H2724" s="1" t="s">
        <v>12</v>
      </c>
      <c r="I2724" s="351" t="s">
        <v>99</v>
      </c>
      <c r="J2724" s="162">
        <v>1</v>
      </c>
      <c r="K2724" s="1">
        <v>16</v>
      </c>
      <c r="L2724" s="1" t="s">
        <v>22</v>
      </c>
      <c r="M2724" s="1" t="s">
        <v>60</v>
      </c>
      <c r="N2724" s="1" t="s">
        <v>224</v>
      </c>
      <c r="O2724" s="1" t="s">
        <v>2668</v>
      </c>
      <c r="P2724" s="1" t="s">
        <v>69</v>
      </c>
      <c r="Q2724" s="1" t="s">
        <v>1008</v>
      </c>
      <c r="R2724" s="24" t="s">
        <v>1064</v>
      </c>
      <c r="S2724" s="45">
        <v>117835</v>
      </c>
      <c r="V2724" s="165" t="str">
        <f>IFERROR(IF(U2724-T2724 &lt;= 0, "", U2724-T2724), "")</f>
        <v/>
      </c>
      <c r="W2724" s="162" t="s">
        <v>333</v>
      </c>
      <c r="X2724" s="1" t="s">
        <v>2427</v>
      </c>
      <c r="Y2724" s="1" t="s">
        <v>2669</v>
      </c>
      <c r="Z2724" s="169">
        <v>511.25</v>
      </c>
      <c r="AA2724" s="169">
        <f>Tabela13[[#This Row],[VALOR/UN]]*Tabela13[[#This Row],[QUAN]]</f>
        <v>511.25</v>
      </c>
      <c r="AB2724" s="251" t="str">
        <f>IFERROR(Tabela13[[#This Row],[TOTAL]]/Tabela13[[#This Row],[Km Rodado]],"")</f>
        <v/>
      </c>
    </row>
    <row r="2725" spans="1:28">
      <c r="A2725" s="30" t="s">
        <v>2675</v>
      </c>
      <c r="B2725" s="30" t="s">
        <v>1227</v>
      </c>
      <c r="C2725" s="30" t="s">
        <v>1227</v>
      </c>
      <c r="D2725" s="53">
        <v>45867</v>
      </c>
      <c r="F2725" s="7" t="s">
        <v>118</v>
      </c>
      <c r="G2725" s="1" t="s">
        <v>58</v>
      </c>
      <c r="H2725" s="1" t="s">
        <v>12</v>
      </c>
      <c r="I2725" s="351" t="s">
        <v>74</v>
      </c>
      <c r="J2725" s="162">
        <v>1</v>
      </c>
      <c r="K2725" s="1">
        <v>15</v>
      </c>
      <c r="L2725" s="1" t="s">
        <v>22</v>
      </c>
      <c r="M2725" s="1" t="s">
        <v>623</v>
      </c>
      <c r="N2725" s="1" t="s">
        <v>224</v>
      </c>
      <c r="O2725" s="1" t="s">
        <v>1389</v>
      </c>
      <c r="P2725" s="1" t="s">
        <v>69</v>
      </c>
      <c r="Q2725" s="1" t="s">
        <v>102</v>
      </c>
      <c r="R2725" s="24" t="s">
        <v>2570</v>
      </c>
      <c r="V2725" s="165" t="str">
        <f>IFERROR(IF(U2725-T2725 &lt;= 0, "", U2725-T2725), "")</f>
        <v/>
      </c>
      <c r="W2725" s="162" t="s">
        <v>333</v>
      </c>
      <c r="X2725" s="1" t="s">
        <v>2427</v>
      </c>
      <c r="Y2725" s="1" t="s">
        <v>2676</v>
      </c>
      <c r="Z2725" s="169">
        <v>269</v>
      </c>
      <c r="AA2725" s="169">
        <f>Tabela13[[#This Row],[VALOR/UN]]*Tabela13[[#This Row],[QUAN]]</f>
        <v>269</v>
      </c>
      <c r="AB2725" s="251" t="str">
        <f>IFERROR(Tabela13[[#This Row],[TOTAL]]/Tabela13[[#This Row],[Km Rodado]],"")</f>
        <v/>
      </c>
    </row>
    <row r="2726" spans="1:28">
      <c r="A2726" s="30" t="s">
        <v>2677</v>
      </c>
      <c r="B2726" s="30" t="s">
        <v>1227</v>
      </c>
      <c r="C2726" s="30" t="s">
        <v>1227</v>
      </c>
      <c r="D2726" s="53">
        <v>45867</v>
      </c>
      <c r="F2726" s="7" t="s">
        <v>118</v>
      </c>
      <c r="G2726" s="1" t="s">
        <v>58</v>
      </c>
      <c r="H2726" s="1" t="s">
        <v>12</v>
      </c>
      <c r="I2726" s="351" t="s">
        <v>74</v>
      </c>
      <c r="J2726" s="162">
        <v>1</v>
      </c>
      <c r="K2726" s="1">
        <v>15</v>
      </c>
      <c r="L2726" s="1" t="s">
        <v>22</v>
      </c>
      <c r="M2726" s="1" t="s">
        <v>623</v>
      </c>
      <c r="N2726" s="1" t="s">
        <v>224</v>
      </c>
      <c r="O2726" s="1" t="s">
        <v>1389</v>
      </c>
      <c r="P2726" s="1" t="s">
        <v>69</v>
      </c>
      <c r="Q2726" s="1" t="s">
        <v>102</v>
      </c>
      <c r="R2726" s="24" t="s">
        <v>2570</v>
      </c>
      <c r="V2726" s="165" t="str">
        <f>IFERROR(IF(U2726-T2726 &lt;= 0, "", U2726-T2726), "")</f>
        <v/>
      </c>
      <c r="W2726" s="162" t="s">
        <v>333</v>
      </c>
      <c r="X2726" s="1" t="s">
        <v>2427</v>
      </c>
      <c r="Y2726" s="1" t="s">
        <v>2676</v>
      </c>
      <c r="Z2726" s="169">
        <v>269</v>
      </c>
      <c r="AA2726" s="169">
        <f>Tabela13[[#This Row],[VALOR/UN]]*Tabela13[[#This Row],[QUAN]]</f>
        <v>269</v>
      </c>
      <c r="AB2726" s="251" t="str">
        <f>IFERROR(Tabela13[[#This Row],[TOTAL]]/Tabela13[[#This Row],[Km Rodado]],"")</f>
        <v/>
      </c>
    </row>
    <row r="2727" spans="1:28">
      <c r="A2727" s="30">
        <v>3249</v>
      </c>
      <c r="B2727" s="30" t="s">
        <v>2655</v>
      </c>
      <c r="C2727" s="30" t="s">
        <v>1227</v>
      </c>
      <c r="D2727" s="53">
        <v>45867</v>
      </c>
      <c r="F2727" s="7" t="s">
        <v>118</v>
      </c>
      <c r="G2727" s="1" t="s">
        <v>58</v>
      </c>
      <c r="H2727" s="1" t="s">
        <v>1268</v>
      </c>
      <c r="I2727" s="351" t="s">
        <v>96</v>
      </c>
      <c r="J2727" s="162">
        <v>1</v>
      </c>
      <c r="K2727" s="1">
        <v>15</v>
      </c>
      <c r="L2727" s="1" t="s">
        <v>22</v>
      </c>
      <c r="M2727" s="1" t="s">
        <v>623</v>
      </c>
      <c r="N2727" s="238" t="s">
        <v>181</v>
      </c>
      <c r="O2727" s="1" t="s">
        <v>784</v>
      </c>
      <c r="P2727" s="1" t="s">
        <v>69</v>
      </c>
      <c r="Q2727" s="1" t="s">
        <v>102</v>
      </c>
      <c r="R2727" s="24" t="s">
        <v>2042</v>
      </c>
      <c r="S2727" s="45">
        <v>127300</v>
      </c>
      <c r="V2727" s="165" t="str">
        <f>IFERROR(IF(U2727-T2727 &lt;= 0, "", U2727-T2727), "")</f>
        <v/>
      </c>
      <c r="W2727" s="162" t="s">
        <v>333</v>
      </c>
      <c r="X2727" s="1" t="s">
        <v>168</v>
      </c>
      <c r="Y2727" s="1" t="s">
        <v>2603</v>
      </c>
      <c r="Z2727" s="169">
        <v>267.08</v>
      </c>
      <c r="AA2727" s="169">
        <f>Tabela13[[#This Row],[VALOR/UN]]*Tabela13[[#This Row],[QUAN]]</f>
        <v>267.08</v>
      </c>
      <c r="AB2727" s="251" t="str">
        <f>IFERROR(Tabela13[[#This Row],[TOTAL]]/Tabela13[[#This Row],[Km Rodado]],"")</f>
        <v/>
      </c>
    </row>
    <row r="2728" spans="1:28">
      <c r="A2728" s="30">
        <v>3250</v>
      </c>
      <c r="B2728" s="30" t="s">
        <v>1227</v>
      </c>
      <c r="C2728" s="30" t="s">
        <v>1227</v>
      </c>
      <c r="D2728" s="53">
        <v>45867</v>
      </c>
      <c r="F2728" s="7" t="s">
        <v>118</v>
      </c>
      <c r="G2728" s="1" t="s">
        <v>58</v>
      </c>
      <c r="H2728" s="1" t="s">
        <v>1268</v>
      </c>
      <c r="I2728" s="351" t="s">
        <v>96</v>
      </c>
      <c r="J2728" s="162">
        <v>1</v>
      </c>
      <c r="K2728" s="1">
        <v>15</v>
      </c>
      <c r="L2728" s="1" t="s">
        <v>22</v>
      </c>
      <c r="M2728" s="1" t="s">
        <v>623</v>
      </c>
      <c r="N2728" s="238" t="s">
        <v>181</v>
      </c>
      <c r="O2728" s="1" t="s">
        <v>784</v>
      </c>
      <c r="P2728" s="1" t="s">
        <v>69</v>
      </c>
      <c r="Q2728" s="1" t="s">
        <v>102</v>
      </c>
      <c r="R2728" s="24" t="s">
        <v>2042</v>
      </c>
      <c r="S2728" s="45">
        <v>127300</v>
      </c>
      <c r="V2728" s="165" t="str">
        <f>IFERROR(IF(U2728-T2728 &lt;= 0, "", U2728-T2728), "")</f>
        <v/>
      </c>
      <c r="W2728" s="162" t="s">
        <v>333</v>
      </c>
      <c r="X2728" s="1" t="s">
        <v>168</v>
      </c>
      <c r="Y2728" s="1" t="s">
        <v>2603</v>
      </c>
      <c r="Z2728" s="169">
        <v>267.08</v>
      </c>
      <c r="AA2728" s="169">
        <f>Tabela13[[#This Row],[VALOR/UN]]*Tabela13[[#This Row],[QUAN]]</f>
        <v>267.08</v>
      </c>
      <c r="AB2728" s="251" t="str">
        <f>IFERROR(Tabela13[[#This Row],[TOTAL]]/Tabela13[[#This Row],[Km Rodado]],"")</f>
        <v/>
      </c>
    </row>
    <row r="2729" spans="1:28">
      <c r="A2729" s="30">
        <v>3251</v>
      </c>
      <c r="B2729" s="30" t="s">
        <v>2655</v>
      </c>
      <c r="C2729" s="30" t="s">
        <v>1227</v>
      </c>
      <c r="D2729" s="53">
        <v>45867</v>
      </c>
      <c r="F2729" s="7" t="s">
        <v>118</v>
      </c>
      <c r="G2729" s="1" t="s">
        <v>58</v>
      </c>
      <c r="H2729" s="1" t="s">
        <v>1268</v>
      </c>
      <c r="I2729" s="351" t="s">
        <v>96</v>
      </c>
      <c r="J2729" s="162">
        <v>1</v>
      </c>
      <c r="K2729" s="1">
        <v>15</v>
      </c>
      <c r="L2729" s="1" t="s">
        <v>24</v>
      </c>
      <c r="M2729" s="1" t="s">
        <v>623</v>
      </c>
      <c r="N2729" s="1" t="s">
        <v>224</v>
      </c>
      <c r="O2729" s="1" t="s">
        <v>1389</v>
      </c>
      <c r="P2729" s="1" t="s">
        <v>69</v>
      </c>
      <c r="Q2729" s="1" t="s">
        <v>102</v>
      </c>
      <c r="R2729" s="24" t="s">
        <v>2042</v>
      </c>
      <c r="S2729" s="45">
        <v>127300</v>
      </c>
      <c r="V2729" s="165" t="str">
        <f>IFERROR(IF(U2729-T2729 &lt;= 0, "", U2729-T2729), "")</f>
        <v/>
      </c>
      <c r="W2729" s="162" t="s">
        <v>333</v>
      </c>
      <c r="X2729" s="1" t="s">
        <v>2427</v>
      </c>
      <c r="Y2729" s="1" t="s">
        <v>2676</v>
      </c>
      <c r="Z2729" s="169">
        <v>269</v>
      </c>
      <c r="AA2729" s="169">
        <f>Tabela13[[#This Row],[VALOR/UN]]*Tabela13[[#This Row],[QUAN]]</f>
        <v>269</v>
      </c>
      <c r="AB2729" s="251" t="str">
        <f>IFERROR(Tabela13[[#This Row],[TOTAL]]/Tabela13[[#This Row],[Km Rodado]],"")</f>
        <v/>
      </c>
    </row>
    <row r="2730" spans="1:28">
      <c r="A2730" s="30">
        <v>3252</v>
      </c>
      <c r="B2730" s="30" t="s">
        <v>1227</v>
      </c>
      <c r="C2730" s="30" t="s">
        <v>1227</v>
      </c>
      <c r="D2730" s="53">
        <v>45867</v>
      </c>
      <c r="F2730" s="7" t="s">
        <v>118</v>
      </c>
      <c r="G2730" s="1" t="s">
        <v>58</v>
      </c>
      <c r="H2730" s="1" t="s">
        <v>1268</v>
      </c>
      <c r="I2730" s="351" t="s">
        <v>96</v>
      </c>
      <c r="J2730" s="162">
        <v>1</v>
      </c>
      <c r="K2730" s="1">
        <v>15</v>
      </c>
      <c r="L2730" s="1" t="s">
        <v>24</v>
      </c>
      <c r="M2730" s="1" t="s">
        <v>623</v>
      </c>
      <c r="N2730" s="1" t="s">
        <v>224</v>
      </c>
      <c r="O2730" s="1" t="s">
        <v>1389</v>
      </c>
      <c r="P2730" s="1" t="s">
        <v>69</v>
      </c>
      <c r="Q2730" s="1" t="s">
        <v>102</v>
      </c>
      <c r="R2730" s="24" t="s">
        <v>2042</v>
      </c>
      <c r="S2730" s="45">
        <v>127300</v>
      </c>
      <c r="V2730" s="165" t="str">
        <f>IFERROR(IF(U2730-T2730 &lt;= 0, "", U2730-T2730), "")</f>
        <v/>
      </c>
      <c r="W2730" s="162" t="s">
        <v>333</v>
      </c>
      <c r="X2730" s="1" t="s">
        <v>2427</v>
      </c>
      <c r="Y2730" s="1" t="s">
        <v>2676</v>
      </c>
      <c r="Z2730" s="169">
        <v>269</v>
      </c>
      <c r="AA2730" s="169">
        <f>Tabela13[[#This Row],[VALOR/UN]]*Tabela13[[#This Row],[QUAN]]</f>
        <v>269</v>
      </c>
      <c r="AB2730" s="251" t="str">
        <f>IFERROR(Tabela13[[#This Row],[TOTAL]]/Tabela13[[#This Row],[Km Rodado]],"")</f>
        <v/>
      </c>
    </row>
    <row r="2731" spans="1:28" hidden="1">
      <c r="A2731" s="30">
        <v>3241</v>
      </c>
      <c r="B2731" s="30" t="s">
        <v>2655</v>
      </c>
      <c r="C2731" s="30" t="s">
        <v>1227</v>
      </c>
      <c r="D2731" s="53">
        <v>45867</v>
      </c>
      <c r="F2731" s="7" t="s">
        <v>118</v>
      </c>
      <c r="G2731" s="1" t="s">
        <v>58</v>
      </c>
      <c r="H2731" s="1" t="s">
        <v>1268</v>
      </c>
      <c r="I2731" s="351" t="s">
        <v>96</v>
      </c>
      <c r="J2731" s="162">
        <v>1</v>
      </c>
      <c r="K2731" s="1">
        <v>15</v>
      </c>
      <c r="L2731" s="1" t="s">
        <v>22</v>
      </c>
      <c r="M2731" s="1" t="s">
        <v>75</v>
      </c>
      <c r="N2731" s="1" t="s">
        <v>224</v>
      </c>
      <c r="O2731" s="1" t="s">
        <v>1389</v>
      </c>
      <c r="P2731" s="1" t="s">
        <v>69</v>
      </c>
      <c r="Q2731" s="1" t="s">
        <v>77</v>
      </c>
      <c r="R2731" s="168" t="s">
        <v>995</v>
      </c>
      <c r="S2731" s="45">
        <v>95750</v>
      </c>
      <c r="V2731" s="165" t="str">
        <f>IFERROR(IF(U2731-T2731 &lt;= 0, "", U2731-T2731), "")</f>
        <v/>
      </c>
      <c r="W2731" s="162" t="s">
        <v>333</v>
      </c>
      <c r="X2731" s="1" t="s">
        <v>2427</v>
      </c>
      <c r="Y2731" s="1" t="s">
        <v>2678</v>
      </c>
      <c r="Z2731" s="169">
        <v>249</v>
      </c>
      <c r="AA2731" s="169">
        <f>Tabela13[[#This Row],[VALOR/UN]]*Tabela13[[#This Row],[QUAN]]</f>
        <v>249</v>
      </c>
      <c r="AB2731" s="251" t="str">
        <f>IFERROR(Tabela13[[#This Row],[TOTAL]]/Tabela13[[#This Row],[Km Rodado]],"")</f>
        <v/>
      </c>
    </row>
    <row r="2732" spans="1:28" hidden="1">
      <c r="A2732" s="30">
        <v>3242</v>
      </c>
      <c r="B2732" s="30" t="s">
        <v>2655</v>
      </c>
      <c r="C2732" s="30" t="s">
        <v>1227</v>
      </c>
      <c r="D2732" s="53">
        <v>45867</v>
      </c>
      <c r="F2732" s="7" t="s">
        <v>118</v>
      </c>
      <c r="G2732" s="1" t="s">
        <v>58</v>
      </c>
      <c r="H2732" s="1" t="s">
        <v>1268</v>
      </c>
      <c r="I2732" s="351" t="s">
        <v>96</v>
      </c>
      <c r="J2732" s="162">
        <v>1</v>
      </c>
      <c r="K2732" s="1">
        <v>15</v>
      </c>
      <c r="L2732" s="1" t="s">
        <v>22</v>
      </c>
      <c r="M2732" s="1" t="s">
        <v>75</v>
      </c>
      <c r="N2732" s="1" t="s">
        <v>224</v>
      </c>
      <c r="O2732" s="1" t="s">
        <v>1389</v>
      </c>
      <c r="P2732" s="1" t="s">
        <v>69</v>
      </c>
      <c r="Q2732" s="1" t="s">
        <v>77</v>
      </c>
      <c r="R2732" s="168" t="s">
        <v>995</v>
      </c>
      <c r="S2732" s="45">
        <v>95750</v>
      </c>
      <c r="V2732" s="165" t="str">
        <f>IFERROR(IF(U2732-T2732 &lt;= 0, "", U2732-T2732), "")</f>
        <v/>
      </c>
      <c r="W2732" s="162" t="s">
        <v>333</v>
      </c>
      <c r="X2732" s="1" t="s">
        <v>2427</v>
      </c>
      <c r="Y2732" s="1" t="s">
        <v>2678</v>
      </c>
      <c r="Z2732" s="169">
        <v>249</v>
      </c>
      <c r="AA2732" s="169">
        <f>Tabela13[[#This Row],[VALOR/UN]]*Tabela13[[#This Row],[QUAN]]</f>
        <v>249</v>
      </c>
      <c r="AB2732" s="251" t="str">
        <f>IFERROR(Tabela13[[#This Row],[TOTAL]]/Tabela13[[#This Row],[Km Rodado]],"")</f>
        <v/>
      </c>
    </row>
    <row r="2733" spans="1:28" hidden="1">
      <c r="A2733" s="30">
        <v>3243</v>
      </c>
      <c r="B2733" s="30" t="s">
        <v>2655</v>
      </c>
      <c r="C2733" s="30" t="s">
        <v>1227</v>
      </c>
      <c r="D2733" s="53">
        <v>45867</v>
      </c>
      <c r="F2733" s="7" t="s">
        <v>118</v>
      </c>
      <c r="G2733" s="1" t="s">
        <v>58</v>
      </c>
      <c r="H2733" s="1" t="s">
        <v>1268</v>
      </c>
      <c r="I2733" s="351" t="s">
        <v>96</v>
      </c>
      <c r="J2733" s="162">
        <v>1</v>
      </c>
      <c r="K2733" s="1">
        <v>15</v>
      </c>
      <c r="L2733" s="1" t="s">
        <v>24</v>
      </c>
      <c r="M2733" s="1" t="s">
        <v>75</v>
      </c>
      <c r="N2733" s="1" t="s">
        <v>224</v>
      </c>
      <c r="O2733" s="1" t="s">
        <v>1389</v>
      </c>
      <c r="P2733" s="1" t="s">
        <v>69</v>
      </c>
      <c r="Q2733" s="1" t="s">
        <v>77</v>
      </c>
      <c r="R2733" s="168" t="s">
        <v>995</v>
      </c>
      <c r="S2733" s="45">
        <v>95750</v>
      </c>
      <c r="V2733" s="165" t="str">
        <f>IFERROR(IF(U2733-T2733 &lt;= 0, "", U2733-T2733), "")</f>
        <v/>
      </c>
      <c r="W2733" s="162" t="s">
        <v>333</v>
      </c>
      <c r="X2733" s="1" t="s">
        <v>2427</v>
      </c>
      <c r="Y2733" s="1" t="s">
        <v>2678</v>
      </c>
      <c r="Z2733" s="169">
        <v>249</v>
      </c>
      <c r="AA2733" s="169">
        <f>Tabela13[[#This Row],[VALOR/UN]]*Tabela13[[#This Row],[QUAN]]</f>
        <v>249</v>
      </c>
      <c r="AB2733" s="251" t="str">
        <f>IFERROR(Tabela13[[#This Row],[TOTAL]]/Tabela13[[#This Row],[Km Rodado]],"")</f>
        <v/>
      </c>
    </row>
    <row r="2734" spans="1:28" hidden="1">
      <c r="A2734" s="30">
        <v>3244</v>
      </c>
      <c r="B2734" s="30" t="s">
        <v>2655</v>
      </c>
      <c r="C2734" s="30" t="s">
        <v>1227</v>
      </c>
      <c r="D2734" s="53">
        <v>45867</v>
      </c>
      <c r="F2734" s="7" t="s">
        <v>118</v>
      </c>
      <c r="G2734" s="1" t="s">
        <v>58</v>
      </c>
      <c r="H2734" s="1" t="s">
        <v>1268</v>
      </c>
      <c r="I2734" s="351" t="s">
        <v>96</v>
      </c>
      <c r="J2734" s="162">
        <v>1</v>
      </c>
      <c r="K2734" s="1">
        <v>15</v>
      </c>
      <c r="L2734" s="1" t="s">
        <v>24</v>
      </c>
      <c r="M2734" s="1" t="s">
        <v>75</v>
      </c>
      <c r="N2734" s="1" t="s">
        <v>224</v>
      </c>
      <c r="O2734" s="1" t="s">
        <v>1389</v>
      </c>
      <c r="P2734" s="1" t="s">
        <v>69</v>
      </c>
      <c r="Q2734" s="1" t="s">
        <v>77</v>
      </c>
      <c r="R2734" s="168" t="s">
        <v>995</v>
      </c>
      <c r="S2734" s="45">
        <v>95750</v>
      </c>
      <c r="V2734" s="165" t="str">
        <f>IFERROR(IF(U2734-T2734 &lt;= 0, "", U2734-T2734), "")</f>
        <v/>
      </c>
      <c r="W2734" s="162" t="s">
        <v>333</v>
      </c>
      <c r="X2734" s="1" t="s">
        <v>2427</v>
      </c>
      <c r="Y2734" s="1" t="s">
        <v>2678</v>
      </c>
      <c r="Z2734" s="169">
        <v>249</v>
      </c>
      <c r="AA2734" s="169">
        <f>Tabela13[[#This Row],[VALOR/UN]]*Tabela13[[#This Row],[QUAN]]</f>
        <v>249</v>
      </c>
      <c r="AB2734" s="251" t="str">
        <f>IFERROR(Tabela13[[#This Row],[TOTAL]]/Tabela13[[#This Row],[Km Rodado]],"")</f>
        <v/>
      </c>
    </row>
    <row r="2735" spans="1:28" hidden="1">
      <c r="A2735" s="30">
        <v>3267</v>
      </c>
      <c r="B2735" s="30" t="s">
        <v>1313</v>
      </c>
      <c r="C2735" s="30" t="s">
        <v>1227</v>
      </c>
      <c r="D2735" s="53">
        <v>45868</v>
      </c>
      <c r="F2735" s="7" t="s">
        <v>118</v>
      </c>
      <c r="G2735" s="1" t="s">
        <v>58</v>
      </c>
      <c r="H2735" s="1" t="s">
        <v>1268</v>
      </c>
      <c r="I2735" s="351" t="s">
        <v>83</v>
      </c>
      <c r="J2735" s="162">
        <v>1</v>
      </c>
      <c r="K2735" s="1">
        <v>14</v>
      </c>
      <c r="L2735" s="1" t="s">
        <v>22</v>
      </c>
      <c r="M2735" s="1" t="s">
        <v>84</v>
      </c>
      <c r="N2735" s="1" t="s">
        <v>153</v>
      </c>
      <c r="O2735" s="1" t="s">
        <v>154</v>
      </c>
      <c r="P2735" s="1" t="s">
        <v>69</v>
      </c>
      <c r="Q2735" s="1" t="s">
        <v>87</v>
      </c>
      <c r="R2735" s="24" t="s">
        <v>1183</v>
      </c>
      <c r="S2735" s="45">
        <v>109965</v>
      </c>
      <c r="V2735" s="165" t="str">
        <f>IFERROR(IF(U2735-T2735 &lt;= 0, "", U2735-T2735), "")</f>
        <v/>
      </c>
      <c r="W2735" s="162" t="s">
        <v>333</v>
      </c>
      <c r="X2735" s="1" t="s">
        <v>155</v>
      </c>
      <c r="Y2735" s="1" t="s">
        <v>2584</v>
      </c>
      <c r="Z2735" s="169">
        <v>249.72</v>
      </c>
      <c r="AA2735" s="169">
        <f>Tabela13[[#This Row],[VALOR/UN]]*Tabela13[[#This Row],[QUAN]]</f>
        <v>249.72</v>
      </c>
      <c r="AB2735" s="251" t="str">
        <f>IFERROR(Tabela13[[#This Row],[TOTAL]]/Tabela13[[#This Row],[Km Rodado]],"")</f>
        <v/>
      </c>
    </row>
    <row r="2736" spans="1:28" hidden="1">
      <c r="A2736" s="30">
        <v>3268</v>
      </c>
      <c r="B2736" s="30" t="s">
        <v>1313</v>
      </c>
      <c r="C2736" s="30" t="s">
        <v>1227</v>
      </c>
      <c r="D2736" s="53">
        <v>45868</v>
      </c>
      <c r="F2736" s="7" t="s">
        <v>118</v>
      </c>
      <c r="G2736" s="1" t="s">
        <v>58</v>
      </c>
      <c r="H2736" s="1" t="s">
        <v>1268</v>
      </c>
      <c r="I2736" s="351" t="s">
        <v>83</v>
      </c>
      <c r="J2736" s="162">
        <v>1</v>
      </c>
      <c r="K2736" s="1">
        <v>14</v>
      </c>
      <c r="L2736" s="1" t="s">
        <v>22</v>
      </c>
      <c r="M2736" s="1" t="s">
        <v>84</v>
      </c>
      <c r="N2736" s="1" t="s">
        <v>153</v>
      </c>
      <c r="O2736" s="1" t="s">
        <v>154</v>
      </c>
      <c r="P2736" s="1" t="s">
        <v>69</v>
      </c>
      <c r="Q2736" s="1" t="s">
        <v>87</v>
      </c>
      <c r="R2736" s="24" t="s">
        <v>1183</v>
      </c>
      <c r="S2736" s="45">
        <v>109965</v>
      </c>
      <c r="V2736" s="165" t="str">
        <f>IFERROR(IF(U2736-T2736 &lt;= 0, "", U2736-T2736), "")</f>
        <v/>
      </c>
      <c r="W2736" s="162" t="s">
        <v>333</v>
      </c>
      <c r="X2736" s="1" t="s">
        <v>155</v>
      </c>
      <c r="Y2736" s="1" t="s">
        <v>2584</v>
      </c>
      <c r="Z2736" s="169">
        <v>249.72</v>
      </c>
      <c r="AA2736" s="169">
        <f>Tabela13[[#This Row],[VALOR/UN]]*Tabela13[[#This Row],[QUAN]]</f>
        <v>249.72</v>
      </c>
      <c r="AB2736" s="251" t="str">
        <f>IFERROR(Tabela13[[#This Row],[TOTAL]]/Tabela13[[#This Row],[Km Rodado]],"")</f>
        <v/>
      </c>
    </row>
    <row r="2737" spans="1:28" hidden="1">
      <c r="A2737" s="30" t="s">
        <v>2679</v>
      </c>
      <c r="B2737" s="30" t="s">
        <v>1227</v>
      </c>
      <c r="C2737" s="30" t="s">
        <v>1227</v>
      </c>
      <c r="D2737" s="53">
        <v>45868</v>
      </c>
      <c r="F2737" s="7" t="s">
        <v>118</v>
      </c>
      <c r="G2737" s="1" t="s">
        <v>58</v>
      </c>
      <c r="H2737" s="1" t="s">
        <v>1268</v>
      </c>
      <c r="I2737" s="351" t="s">
        <v>96</v>
      </c>
      <c r="J2737" s="162">
        <v>1</v>
      </c>
      <c r="K2737" s="1">
        <v>16</v>
      </c>
      <c r="L2737" s="1" t="s">
        <v>24</v>
      </c>
      <c r="M2737" s="1" t="s">
        <v>60</v>
      </c>
      <c r="N2737" s="1" t="s">
        <v>224</v>
      </c>
      <c r="O2737" s="1" t="s">
        <v>2668</v>
      </c>
      <c r="P2737" s="1" t="s">
        <v>69</v>
      </c>
      <c r="Q2737" s="1" t="s">
        <v>1008</v>
      </c>
      <c r="R2737" s="24" t="s">
        <v>201</v>
      </c>
      <c r="S2737" s="45">
        <v>170500</v>
      </c>
      <c r="V2737" s="165" t="str">
        <f>IFERROR(IF(U2737-T2737 &lt;= 0, "", U2737-T2737), "")</f>
        <v/>
      </c>
      <c r="W2737" s="162" t="s">
        <v>333</v>
      </c>
      <c r="X2737" s="1" t="s">
        <v>2427</v>
      </c>
      <c r="Y2737" s="1" t="s">
        <v>2669</v>
      </c>
      <c r="Z2737" s="169">
        <v>511.25</v>
      </c>
      <c r="AA2737" s="169">
        <f>Tabela13[[#This Row],[VALOR/UN]]*Tabela13[[#This Row],[QUAN]]</f>
        <v>511.25</v>
      </c>
      <c r="AB2737" s="251" t="str">
        <f>IFERROR(Tabela13[[#This Row],[TOTAL]]/Tabela13[[#This Row],[Km Rodado]],"")</f>
        <v/>
      </c>
    </row>
    <row r="2738" spans="1:28" hidden="1">
      <c r="A2738" s="30" t="s">
        <v>2680</v>
      </c>
      <c r="B2738" s="30" t="s">
        <v>1227</v>
      </c>
      <c r="C2738" s="30" t="s">
        <v>1227</v>
      </c>
      <c r="D2738" s="53">
        <v>45868</v>
      </c>
      <c r="F2738" s="7" t="s">
        <v>118</v>
      </c>
      <c r="G2738" s="1" t="s">
        <v>58</v>
      </c>
      <c r="H2738" s="1" t="s">
        <v>1268</v>
      </c>
      <c r="I2738" s="351" t="s">
        <v>96</v>
      </c>
      <c r="J2738" s="162">
        <v>1</v>
      </c>
      <c r="K2738" s="1">
        <v>16</v>
      </c>
      <c r="L2738" s="1" t="s">
        <v>24</v>
      </c>
      <c r="M2738" s="1" t="s">
        <v>60</v>
      </c>
      <c r="N2738" s="1" t="s">
        <v>224</v>
      </c>
      <c r="O2738" s="1" t="s">
        <v>2668</v>
      </c>
      <c r="P2738" s="1" t="s">
        <v>69</v>
      </c>
      <c r="Q2738" s="1" t="s">
        <v>1008</v>
      </c>
      <c r="R2738" s="24" t="s">
        <v>201</v>
      </c>
      <c r="S2738" s="45">
        <v>170500</v>
      </c>
      <c r="V2738" s="165" t="str">
        <f>IFERROR(IF(U2738-T2738 &lt;= 0, "", U2738-T2738), "")</f>
        <v/>
      </c>
      <c r="W2738" s="162" t="s">
        <v>333</v>
      </c>
      <c r="X2738" s="1" t="s">
        <v>2427</v>
      </c>
      <c r="Y2738" s="1" t="s">
        <v>2669</v>
      </c>
      <c r="Z2738" s="169">
        <v>511.25</v>
      </c>
      <c r="AA2738" s="169">
        <f>Tabela13[[#This Row],[VALOR/UN]]*Tabela13[[#This Row],[QUAN]]</f>
        <v>511.25</v>
      </c>
      <c r="AB2738" s="251" t="str">
        <f>IFERROR(Tabela13[[#This Row],[TOTAL]]/Tabela13[[#This Row],[Km Rodado]],"")</f>
        <v/>
      </c>
    </row>
    <row r="2739" spans="1:28" hidden="1">
      <c r="A2739" s="30" t="s">
        <v>2681</v>
      </c>
      <c r="B2739" s="30" t="s">
        <v>2655</v>
      </c>
      <c r="C2739" s="30" t="s">
        <v>1227</v>
      </c>
      <c r="D2739" s="53">
        <v>45868</v>
      </c>
      <c r="F2739" s="7" t="s">
        <v>118</v>
      </c>
      <c r="G2739" s="1" t="s">
        <v>58</v>
      </c>
      <c r="H2739" s="1" t="s">
        <v>1268</v>
      </c>
      <c r="I2739" s="351" t="s">
        <v>96</v>
      </c>
      <c r="J2739" s="162">
        <v>1</v>
      </c>
      <c r="K2739" s="1">
        <v>16</v>
      </c>
      <c r="L2739" s="1" t="s">
        <v>22</v>
      </c>
      <c r="M2739" s="1" t="s">
        <v>60</v>
      </c>
      <c r="N2739" s="1" t="s">
        <v>224</v>
      </c>
      <c r="O2739" s="1" t="s">
        <v>2668</v>
      </c>
      <c r="P2739" s="1" t="s">
        <v>69</v>
      </c>
      <c r="Q2739" s="1" t="s">
        <v>1008</v>
      </c>
      <c r="R2739" s="24" t="s">
        <v>201</v>
      </c>
      <c r="S2739" s="45">
        <v>170500</v>
      </c>
      <c r="V2739" s="165" t="str">
        <f>IFERROR(IF(U2739-T2739 &lt;= 0, "", U2739-T2739), "")</f>
        <v/>
      </c>
      <c r="W2739" s="162" t="s">
        <v>333</v>
      </c>
      <c r="X2739" s="1" t="s">
        <v>2427</v>
      </c>
      <c r="Y2739" s="1" t="s">
        <v>2669</v>
      </c>
      <c r="Z2739" s="169">
        <v>511.25</v>
      </c>
      <c r="AA2739" s="169">
        <f>Tabela13[[#This Row],[VALOR/UN]]*Tabela13[[#This Row],[QUAN]]</f>
        <v>511.25</v>
      </c>
      <c r="AB2739" s="251" t="str">
        <f>IFERROR(Tabela13[[#This Row],[TOTAL]]/Tabela13[[#This Row],[Km Rodado]],"")</f>
        <v/>
      </c>
    </row>
    <row r="2740" spans="1:28" hidden="1">
      <c r="A2740" s="30">
        <v>3286</v>
      </c>
      <c r="B2740" s="30" t="s">
        <v>2655</v>
      </c>
      <c r="C2740" s="30" t="s">
        <v>1227</v>
      </c>
      <c r="D2740" s="53">
        <v>45868</v>
      </c>
      <c r="F2740" s="7" t="s">
        <v>118</v>
      </c>
      <c r="G2740" s="1" t="s">
        <v>58</v>
      </c>
      <c r="H2740" s="1" t="s">
        <v>1268</v>
      </c>
      <c r="I2740" s="351" t="s">
        <v>96</v>
      </c>
      <c r="J2740" s="162">
        <v>1</v>
      </c>
      <c r="K2740" s="1">
        <v>15</v>
      </c>
      <c r="L2740" s="1" t="s">
        <v>22</v>
      </c>
      <c r="M2740" s="1" t="s">
        <v>75</v>
      </c>
      <c r="N2740" s="1" t="s">
        <v>224</v>
      </c>
      <c r="O2740" s="1" t="s">
        <v>2682</v>
      </c>
      <c r="P2740" s="1" t="s">
        <v>69</v>
      </c>
      <c r="Q2740" s="1" t="s">
        <v>77</v>
      </c>
      <c r="R2740" s="168" t="s">
        <v>547</v>
      </c>
      <c r="S2740" s="45">
        <v>157204</v>
      </c>
      <c r="V2740" s="165" t="str">
        <f>IFERROR(IF(U2740-T2740 &lt;= 0, "", U2740-T2740), "")</f>
        <v/>
      </c>
      <c r="W2740" s="162" t="s">
        <v>333</v>
      </c>
      <c r="X2740" s="1" t="s">
        <v>2427</v>
      </c>
      <c r="Y2740" s="1" t="s">
        <v>2678</v>
      </c>
      <c r="Z2740" s="169">
        <v>249</v>
      </c>
      <c r="AA2740" s="169">
        <f>Tabela13[[#This Row],[VALOR/UN]]*Tabela13[[#This Row],[QUAN]]</f>
        <v>249</v>
      </c>
      <c r="AB2740" s="251" t="str">
        <f>IFERROR(Tabela13[[#This Row],[TOTAL]]/Tabela13[[#This Row],[Km Rodado]],"")</f>
        <v/>
      </c>
    </row>
    <row r="2741" spans="1:28" hidden="1">
      <c r="A2741" s="30">
        <v>3387</v>
      </c>
      <c r="B2741" s="30" t="s">
        <v>2655</v>
      </c>
      <c r="C2741" s="30" t="s">
        <v>1227</v>
      </c>
      <c r="D2741" s="53">
        <v>45868</v>
      </c>
      <c r="F2741" s="7" t="s">
        <v>118</v>
      </c>
      <c r="G2741" s="1" t="s">
        <v>58</v>
      </c>
      <c r="H2741" s="1" t="s">
        <v>1268</v>
      </c>
      <c r="I2741" s="351" t="s">
        <v>96</v>
      </c>
      <c r="J2741" s="162">
        <v>1</v>
      </c>
      <c r="K2741" s="1">
        <v>15</v>
      </c>
      <c r="L2741" s="1" t="s">
        <v>22</v>
      </c>
      <c r="M2741" s="1" t="s">
        <v>75</v>
      </c>
      <c r="N2741" s="1" t="s">
        <v>224</v>
      </c>
      <c r="O2741" s="1" t="s">
        <v>2682</v>
      </c>
      <c r="P2741" s="1" t="s">
        <v>69</v>
      </c>
      <c r="Q2741" s="1" t="s">
        <v>77</v>
      </c>
      <c r="R2741" s="168" t="s">
        <v>547</v>
      </c>
      <c r="S2741" s="45">
        <v>157204</v>
      </c>
      <c r="V2741" s="165" t="str">
        <f>IFERROR(IF(U2741-T2741 &lt;= 0, "", U2741-T2741), "")</f>
        <v/>
      </c>
      <c r="W2741" s="162" t="s">
        <v>333</v>
      </c>
      <c r="X2741" s="1" t="s">
        <v>2427</v>
      </c>
      <c r="Y2741" s="1" t="s">
        <v>2678</v>
      </c>
      <c r="Z2741" s="169">
        <v>249</v>
      </c>
      <c r="AA2741" s="169">
        <f>Tabela13[[#This Row],[VALOR/UN]]*Tabela13[[#This Row],[QUAN]]</f>
        <v>249</v>
      </c>
      <c r="AB2741" s="251" t="str">
        <f>IFERROR(Tabela13[[#This Row],[TOTAL]]/Tabela13[[#This Row],[Km Rodado]],"")</f>
        <v/>
      </c>
    </row>
    <row r="2742" spans="1:28" hidden="1">
      <c r="A2742" s="30" t="s">
        <v>2683</v>
      </c>
      <c r="B2742" s="30" t="s">
        <v>2655</v>
      </c>
      <c r="C2742" s="30" t="s">
        <v>1227</v>
      </c>
      <c r="D2742" s="53">
        <v>45868</v>
      </c>
      <c r="F2742" s="7" t="s">
        <v>118</v>
      </c>
      <c r="G2742" s="1" t="s">
        <v>58</v>
      </c>
      <c r="H2742" s="1" t="s">
        <v>1268</v>
      </c>
      <c r="I2742" s="351" t="s">
        <v>83</v>
      </c>
      <c r="J2742" s="162">
        <v>1</v>
      </c>
      <c r="K2742" s="1">
        <v>15</v>
      </c>
      <c r="L2742" s="1" t="s">
        <v>22</v>
      </c>
      <c r="M2742" s="1" t="s">
        <v>75</v>
      </c>
      <c r="N2742" s="1" t="s">
        <v>224</v>
      </c>
      <c r="O2742" s="1" t="s">
        <v>2682</v>
      </c>
      <c r="P2742" s="1" t="s">
        <v>69</v>
      </c>
      <c r="Q2742" s="1" t="s">
        <v>77</v>
      </c>
      <c r="R2742" s="168" t="s">
        <v>1098</v>
      </c>
      <c r="S2742" s="45">
        <v>157148</v>
      </c>
      <c r="V2742" s="165" t="str">
        <f>IFERROR(IF(U2742-T2742 &lt;= 0, "", U2742-T2742), "")</f>
        <v/>
      </c>
      <c r="W2742" s="162" t="s">
        <v>333</v>
      </c>
      <c r="X2742" s="1" t="s">
        <v>2427</v>
      </c>
      <c r="Y2742" s="1" t="s">
        <v>2678</v>
      </c>
      <c r="Z2742" s="169">
        <v>249</v>
      </c>
      <c r="AA2742" s="169">
        <f>Tabela13[[#This Row],[VALOR/UN]]*Tabela13[[#This Row],[QUAN]]</f>
        <v>249</v>
      </c>
      <c r="AB2742" s="251" t="str">
        <f>IFERROR(Tabela13[[#This Row],[TOTAL]]/Tabela13[[#This Row],[Km Rodado]],"")</f>
        <v/>
      </c>
    </row>
    <row r="2743" spans="1:28" hidden="1">
      <c r="A2743" s="30" t="s">
        <v>2684</v>
      </c>
      <c r="B2743" s="30" t="s">
        <v>2655</v>
      </c>
      <c r="C2743" s="30" t="s">
        <v>1227</v>
      </c>
      <c r="D2743" s="53">
        <v>45868</v>
      </c>
      <c r="F2743" s="7" t="s">
        <v>118</v>
      </c>
      <c r="G2743" s="1" t="s">
        <v>58</v>
      </c>
      <c r="H2743" s="1" t="s">
        <v>1268</v>
      </c>
      <c r="I2743" s="351" t="s">
        <v>83</v>
      </c>
      <c r="J2743" s="162">
        <v>1</v>
      </c>
      <c r="K2743" s="1">
        <v>15</v>
      </c>
      <c r="L2743" s="1" t="s">
        <v>22</v>
      </c>
      <c r="M2743" s="1" t="s">
        <v>75</v>
      </c>
      <c r="N2743" s="1" t="s">
        <v>224</v>
      </c>
      <c r="O2743" s="1" t="s">
        <v>2682</v>
      </c>
      <c r="P2743" s="1" t="s">
        <v>69</v>
      </c>
      <c r="Q2743" s="1" t="s">
        <v>77</v>
      </c>
      <c r="R2743" s="168" t="s">
        <v>1098</v>
      </c>
      <c r="S2743" s="45">
        <v>157148</v>
      </c>
      <c r="V2743" s="165" t="str">
        <f>IFERROR(IF(U2743-T2743 &lt;= 0, "", U2743-T2743), "")</f>
        <v/>
      </c>
      <c r="W2743" s="162" t="s">
        <v>333</v>
      </c>
      <c r="X2743" s="1" t="s">
        <v>2427</v>
      </c>
      <c r="Y2743" s="1" t="s">
        <v>2678</v>
      </c>
      <c r="Z2743" s="169">
        <v>249</v>
      </c>
      <c r="AA2743" s="169">
        <f>Tabela13[[#This Row],[VALOR/UN]]*Tabela13[[#This Row],[QUAN]]</f>
        <v>249</v>
      </c>
      <c r="AB2743" s="251" t="str">
        <f>IFERROR(Tabela13[[#This Row],[TOTAL]]/Tabela13[[#This Row],[Km Rodado]],"")</f>
        <v/>
      </c>
    </row>
    <row r="2744" spans="1:28" hidden="1">
      <c r="A2744" s="30" t="s">
        <v>2685</v>
      </c>
      <c r="B2744" s="30" t="s">
        <v>1227</v>
      </c>
      <c r="C2744" s="30" t="s">
        <v>1227</v>
      </c>
      <c r="D2744" s="53">
        <v>45868</v>
      </c>
      <c r="F2744" s="7" t="s">
        <v>118</v>
      </c>
      <c r="G2744" s="1" t="s">
        <v>58</v>
      </c>
      <c r="H2744" s="1" t="s">
        <v>1268</v>
      </c>
      <c r="I2744" s="351" t="s">
        <v>96</v>
      </c>
      <c r="J2744" s="162">
        <v>1</v>
      </c>
      <c r="K2744" s="1">
        <v>16</v>
      </c>
      <c r="L2744" s="1" t="s">
        <v>22</v>
      </c>
      <c r="M2744" s="1" t="s">
        <v>60</v>
      </c>
      <c r="N2744" s="1" t="s">
        <v>224</v>
      </c>
      <c r="O2744" s="1" t="s">
        <v>2668</v>
      </c>
      <c r="P2744" s="1" t="s">
        <v>69</v>
      </c>
      <c r="Q2744" s="1" t="s">
        <v>1008</v>
      </c>
      <c r="R2744" s="24" t="s">
        <v>201</v>
      </c>
      <c r="S2744" s="45">
        <v>170500</v>
      </c>
      <c r="V2744" s="165" t="str">
        <f>IFERROR(IF(U2744-T2744 &lt;= 0, "", U2744-T2744), "")</f>
        <v/>
      </c>
      <c r="W2744" s="162" t="s">
        <v>333</v>
      </c>
      <c r="X2744" s="1" t="s">
        <v>2427</v>
      </c>
      <c r="Y2744" s="1" t="s">
        <v>2669</v>
      </c>
      <c r="Z2744" s="169">
        <v>511.25</v>
      </c>
      <c r="AA2744" s="169">
        <f>Tabela13[[#This Row],[VALOR/UN]]*Tabela13[[#This Row],[QUAN]]</f>
        <v>511.25</v>
      </c>
      <c r="AB2744" s="251" t="str">
        <f>IFERROR(Tabela13[[#This Row],[TOTAL]]/Tabela13[[#This Row],[Km Rodado]],"")</f>
        <v/>
      </c>
    </row>
    <row r="2745" spans="1:28" hidden="1">
      <c r="A2745" s="30" t="s">
        <v>2686</v>
      </c>
      <c r="B2745" s="30" t="s">
        <v>2667</v>
      </c>
      <c r="C2745" s="30" t="s">
        <v>1227</v>
      </c>
      <c r="D2745" s="53">
        <v>45868</v>
      </c>
      <c r="F2745" s="7" t="s">
        <v>118</v>
      </c>
      <c r="G2745" s="1" t="s">
        <v>58</v>
      </c>
      <c r="H2745" s="1" t="s">
        <v>1268</v>
      </c>
      <c r="I2745" s="351" t="s">
        <v>96</v>
      </c>
      <c r="J2745" s="162">
        <v>1</v>
      </c>
      <c r="K2745" s="1">
        <v>16</v>
      </c>
      <c r="L2745" s="1" t="s">
        <v>24</v>
      </c>
      <c r="M2745" s="1" t="s">
        <v>60</v>
      </c>
      <c r="N2745" s="1" t="s">
        <v>224</v>
      </c>
      <c r="O2745" s="1" t="s">
        <v>2668</v>
      </c>
      <c r="P2745" s="1" t="s">
        <v>69</v>
      </c>
      <c r="Q2745" s="1" t="s">
        <v>1008</v>
      </c>
      <c r="R2745" s="24" t="s">
        <v>97</v>
      </c>
      <c r="S2745" s="45">
        <v>307510</v>
      </c>
      <c r="U2745" s="45">
        <f>Tabela13[[#This Row],[KM SOLICITADO]]-S2589</f>
        <v>84213</v>
      </c>
      <c r="V2745" s="165">
        <f>IFERROR(IF(U2745-T2745 &lt;= 0, "", U2745-T2745), "")</f>
        <v>84213</v>
      </c>
      <c r="W2745" s="162" t="s">
        <v>333</v>
      </c>
      <c r="X2745" s="1" t="s">
        <v>2427</v>
      </c>
      <c r="Y2745" s="1" t="s">
        <v>2669</v>
      </c>
      <c r="Z2745" s="169">
        <v>511.25</v>
      </c>
      <c r="AA2745" s="169">
        <f>Tabela13[[#This Row],[VALOR/UN]]*Tabela13[[#This Row],[QUAN]]</f>
        <v>511.25</v>
      </c>
      <c r="AB2745" s="251">
        <f>IFERROR(Tabela13[[#This Row],[TOTAL]]/Tabela13[[#This Row],[Km Rodado]],"")</f>
        <v>6.0709154168596298E-3</v>
      </c>
    </row>
    <row r="2746" spans="1:28" hidden="1">
      <c r="A2746" s="30" t="s">
        <v>2687</v>
      </c>
      <c r="B2746" s="30" t="s">
        <v>2667</v>
      </c>
      <c r="C2746" s="30" t="s">
        <v>1227</v>
      </c>
      <c r="D2746" s="53">
        <v>45868</v>
      </c>
      <c r="F2746" s="7" t="s">
        <v>118</v>
      </c>
      <c r="G2746" s="1" t="s">
        <v>58</v>
      </c>
      <c r="H2746" s="1" t="s">
        <v>1268</v>
      </c>
      <c r="I2746" s="351" t="s">
        <v>96</v>
      </c>
      <c r="J2746" s="162">
        <v>1</v>
      </c>
      <c r="K2746" s="1">
        <v>16</v>
      </c>
      <c r="L2746" s="1" t="s">
        <v>24</v>
      </c>
      <c r="M2746" s="1" t="s">
        <v>60</v>
      </c>
      <c r="N2746" s="1" t="s">
        <v>224</v>
      </c>
      <c r="O2746" s="1" t="s">
        <v>2668</v>
      </c>
      <c r="P2746" s="1" t="s">
        <v>69</v>
      </c>
      <c r="Q2746" s="1" t="s">
        <v>1008</v>
      </c>
      <c r="R2746" s="24" t="s">
        <v>97</v>
      </c>
      <c r="S2746" s="45">
        <v>307510</v>
      </c>
      <c r="V2746" s="165" t="str">
        <f>IFERROR(IF(U2746-T2746 &lt;= 0, "", U2746-T2746), "")</f>
        <v/>
      </c>
      <c r="W2746" s="162" t="s">
        <v>333</v>
      </c>
      <c r="X2746" s="1" t="s">
        <v>2427</v>
      </c>
      <c r="Y2746" s="1" t="s">
        <v>2669</v>
      </c>
      <c r="Z2746" s="169">
        <v>511.25</v>
      </c>
      <c r="AA2746" s="169">
        <f>Tabela13[[#This Row],[VALOR/UN]]*Tabela13[[#This Row],[QUAN]]</f>
        <v>511.25</v>
      </c>
      <c r="AB2746" s="251" t="str">
        <f>IFERROR(Tabela13[[#This Row],[TOTAL]]/Tabela13[[#This Row],[Km Rodado]],"")</f>
        <v/>
      </c>
    </row>
    <row r="2747" spans="1:28" hidden="1">
      <c r="A2747" s="30" t="s">
        <v>2688</v>
      </c>
      <c r="B2747" s="30" t="s">
        <v>2667</v>
      </c>
      <c r="C2747" s="30" t="s">
        <v>1227</v>
      </c>
      <c r="D2747" s="53">
        <v>45868</v>
      </c>
      <c r="F2747" s="7" t="s">
        <v>118</v>
      </c>
      <c r="G2747" s="1" t="s">
        <v>58</v>
      </c>
      <c r="H2747" s="1" t="s">
        <v>1268</v>
      </c>
      <c r="I2747" s="351" t="s">
        <v>96</v>
      </c>
      <c r="J2747" s="162">
        <v>1</v>
      </c>
      <c r="K2747" s="1">
        <v>16</v>
      </c>
      <c r="L2747" s="1" t="s">
        <v>22</v>
      </c>
      <c r="M2747" s="1" t="s">
        <v>60</v>
      </c>
      <c r="N2747" s="1" t="s">
        <v>224</v>
      </c>
      <c r="O2747" s="1" t="s">
        <v>2668</v>
      </c>
      <c r="P2747" s="1" t="s">
        <v>69</v>
      </c>
      <c r="Q2747" s="1" t="s">
        <v>1008</v>
      </c>
      <c r="R2747" s="24" t="s">
        <v>97</v>
      </c>
      <c r="S2747" s="45">
        <v>307510</v>
      </c>
      <c r="V2747" s="165" t="str">
        <f>IFERROR(IF(U2747-T2747 &lt;= 0, "", U2747-T2747), "")</f>
        <v/>
      </c>
      <c r="W2747" s="162" t="s">
        <v>333</v>
      </c>
      <c r="X2747" s="1" t="s">
        <v>2427</v>
      </c>
      <c r="Y2747" s="1" t="s">
        <v>2669</v>
      </c>
      <c r="Z2747" s="169">
        <v>511.25</v>
      </c>
      <c r="AA2747" s="169">
        <f>Tabela13[[#This Row],[VALOR/UN]]*Tabela13[[#This Row],[QUAN]]</f>
        <v>511.25</v>
      </c>
      <c r="AB2747" s="251" t="str">
        <f>IFERROR(Tabela13[[#This Row],[TOTAL]]/Tabela13[[#This Row],[Km Rodado]],"")</f>
        <v/>
      </c>
    </row>
    <row r="2748" spans="1:28" hidden="1">
      <c r="A2748" s="30" t="s">
        <v>2689</v>
      </c>
      <c r="B2748" s="30" t="s">
        <v>1227</v>
      </c>
      <c r="C2748" s="30" t="s">
        <v>1227</v>
      </c>
      <c r="D2748" s="53">
        <v>45868</v>
      </c>
      <c r="F2748" s="7" t="s">
        <v>118</v>
      </c>
      <c r="G2748" s="1" t="s">
        <v>58</v>
      </c>
      <c r="H2748" s="1" t="s">
        <v>1268</v>
      </c>
      <c r="I2748" s="351" t="s">
        <v>96</v>
      </c>
      <c r="J2748" s="162">
        <v>1</v>
      </c>
      <c r="K2748" s="1">
        <v>16</v>
      </c>
      <c r="L2748" s="1" t="s">
        <v>22</v>
      </c>
      <c r="M2748" s="1" t="s">
        <v>60</v>
      </c>
      <c r="N2748" s="1" t="s">
        <v>224</v>
      </c>
      <c r="O2748" s="1" t="s">
        <v>2668</v>
      </c>
      <c r="P2748" s="1" t="s">
        <v>69</v>
      </c>
      <c r="Q2748" s="1" t="s">
        <v>1008</v>
      </c>
      <c r="R2748" s="24" t="s">
        <v>97</v>
      </c>
      <c r="S2748" s="45">
        <v>307510</v>
      </c>
      <c r="V2748" s="165" t="str">
        <f>IFERROR(IF(U2748-T2748 &lt;= 0, "", U2748-T2748), "")</f>
        <v/>
      </c>
      <c r="W2748" s="162" t="s">
        <v>333</v>
      </c>
      <c r="X2748" s="1" t="s">
        <v>2427</v>
      </c>
      <c r="Y2748" s="1" t="s">
        <v>2669</v>
      </c>
      <c r="Z2748" s="169">
        <v>511.25</v>
      </c>
      <c r="AA2748" s="169">
        <f>Tabela13[[#This Row],[VALOR/UN]]*Tabela13[[#This Row],[QUAN]]</f>
        <v>511.25</v>
      </c>
      <c r="AB2748" s="251" t="str">
        <f>IFERROR(Tabela13[[#This Row],[TOTAL]]/Tabela13[[#This Row],[Km Rodado]],"")</f>
        <v/>
      </c>
    </row>
    <row r="2749" spans="1:28" hidden="1">
      <c r="A2749" s="30">
        <v>3270</v>
      </c>
      <c r="B2749" s="30" t="s">
        <v>1227</v>
      </c>
      <c r="C2749" s="30" t="s">
        <v>1227</v>
      </c>
      <c r="D2749" s="53">
        <v>45868</v>
      </c>
      <c r="F2749" s="7" t="s">
        <v>118</v>
      </c>
      <c r="G2749" s="1" t="s">
        <v>58</v>
      </c>
      <c r="H2749" s="1" t="s">
        <v>1268</v>
      </c>
      <c r="I2749" s="351" t="s">
        <v>96</v>
      </c>
      <c r="J2749" s="162">
        <v>1</v>
      </c>
      <c r="K2749" s="1">
        <v>16</v>
      </c>
      <c r="L2749" s="1" t="s">
        <v>24</v>
      </c>
      <c r="M2749" s="1" t="s">
        <v>60</v>
      </c>
      <c r="N2749" s="1" t="s">
        <v>224</v>
      </c>
      <c r="O2749" s="1" t="s">
        <v>2668</v>
      </c>
      <c r="P2749" s="1" t="s">
        <v>69</v>
      </c>
      <c r="Q2749" s="1" t="s">
        <v>1008</v>
      </c>
      <c r="R2749" s="24" t="s">
        <v>1501</v>
      </c>
      <c r="S2749" s="45">
        <v>138101</v>
      </c>
      <c r="V2749" s="165" t="str">
        <f>IFERROR(IF(U2749-T2749 &lt;= 0, "", U2749-T2749), "")</f>
        <v/>
      </c>
      <c r="W2749" s="162" t="s">
        <v>333</v>
      </c>
      <c r="X2749" s="1" t="s">
        <v>2427</v>
      </c>
      <c r="Y2749" s="1" t="s">
        <v>2669</v>
      </c>
      <c r="Z2749" s="169">
        <v>511.25</v>
      </c>
      <c r="AA2749" s="169">
        <f>Tabela13[[#This Row],[VALOR/UN]]*Tabela13[[#This Row],[QUAN]]</f>
        <v>511.25</v>
      </c>
      <c r="AB2749" s="251" t="str">
        <f>IFERROR(Tabela13[[#This Row],[TOTAL]]/Tabela13[[#This Row],[Km Rodado]],"")</f>
        <v/>
      </c>
    </row>
    <row r="2750" spans="1:28" hidden="1">
      <c r="A2750" s="30">
        <v>3271</v>
      </c>
      <c r="B2750" s="30" t="s">
        <v>1227</v>
      </c>
      <c r="C2750" s="30" t="s">
        <v>1227</v>
      </c>
      <c r="D2750" s="53">
        <v>45868</v>
      </c>
      <c r="F2750" s="7" t="s">
        <v>118</v>
      </c>
      <c r="G2750" s="1" t="s">
        <v>58</v>
      </c>
      <c r="H2750" s="1" t="s">
        <v>1268</v>
      </c>
      <c r="I2750" s="351" t="s">
        <v>96</v>
      </c>
      <c r="J2750" s="162">
        <v>1</v>
      </c>
      <c r="K2750" s="1">
        <v>16</v>
      </c>
      <c r="L2750" s="1" t="s">
        <v>24</v>
      </c>
      <c r="M2750" s="1" t="s">
        <v>60</v>
      </c>
      <c r="N2750" s="1" t="s">
        <v>224</v>
      </c>
      <c r="O2750" s="1" t="s">
        <v>2668</v>
      </c>
      <c r="P2750" s="1" t="s">
        <v>69</v>
      </c>
      <c r="Q2750" s="1" t="s">
        <v>1008</v>
      </c>
      <c r="R2750" s="24" t="s">
        <v>1501</v>
      </c>
      <c r="S2750" s="45">
        <v>138101</v>
      </c>
      <c r="V2750" s="165" t="str">
        <f>IFERROR(IF(U2750-T2750 &lt;= 0, "", U2750-T2750), "")</f>
        <v/>
      </c>
      <c r="W2750" s="162" t="s">
        <v>333</v>
      </c>
      <c r="X2750" s="1" t="s">
        <v>2427</v>
      </c>
      <c r="Y2750" s="1" t="s">
        <v>2669</v>
      </c>
      <c r="Z2750" s="169">
        <v>511.25</v>
      </c>
      <c r="AA2750" s="169">
        <f>Tabela13[[#This Row],[VALOR/UN]]*Tabela13[[#This Row],[QUAN]]</f>
        <v>511.25</v>
      </c>
      <c r="AB2750" s="251" t="str">
        <f>IFERROR(Tabela13[[#This Row],[TOTAL]]/Tabela13[[#This Row],[Km Rodado]],"")</f>
        <v/>
      </c>
    </row>
    <row r="2751" spans="1:28" hidden="1">
      <c r="A2751" s="30">
        <v>3272</v>
      </c>
      <c r="B2751" s="30" t="s">
        <v>2667</v>
      </c>
      <c r="C2751" s="30" t="s">
        <v>1227</v>
      </c>
      <c r="D2751" s="53">
        <v>45868</v>
      </c>
      <c r="F2751" s="7" t="s">
        <v>118</v>
      </c>
      <c r="G2751" s="1" t="s">
        <v>58</v>
      </c>
      <c r="H2751" s="1" t="s">
        <v>1268</v>
      </c>
      <c r="I2751" s="351" t="s">
        <v>96</v>
      </c>
      <c r="J2751" s="162">
        <v>1</v>
      </c>
      <c r="K2751" s="1">
        <v>16</v>
      </c>
      <c r="L2751" s="1" t="s">
        <v>22</v>
      </c>
      <c r="M2751" s="1" t="s">
        <v>60</v>
      </c>
      <c r="N2751" s="1" t="s">
        <v>224</v>
      </c>
      <c r="O2751" s="1" t="s">
        <v>2668</v>
      </c>
      <c r="P2751" s="1" t="s">
        <v>69</v>
      </c>
      <c r="Q2751" s="1" t="s">
        <v>1008</v>
      </c>
      <c r="R2751" s="24" t="s">
        <v>1501</v>
      </c>
      <c r="S2751" s="45">
        <v>138101</v>
      </c>
      <c r="V2751" s="165" t="str">
        <f>IFERROR(IF(U2751-T2751 &lt;= 0, "", U2751-T2751), "")</f>
        <v/>
      </c>
      <c r="W2751" s="162" t="s">
        <v>333</v>
      </c>
      <c r="X2751" s="1" t="s">
        <v>2427</v>
      </c>
      <c r="Y2751" s="1" t="s">
        <v>2669</v>
      </c>
      <c r="Z2751" s="169">
        <v>511.25</v>
      </c>
      <c r="AA2751" s="169">
        <f>Tabela13[[#This Row],[VALOR/UN]]*Tabela13[[#This Row],[QUAN]]</f>
        <v>511.25</v>
      </c>
      <c r="AB2751" s="251" t="str">
        <f>IFERROR(Tabela13[[#This Row],[TOTAL]]/Tabela13[[#This Row],[Km Rodado]],"")</f>
        <v/>
      </c>
    </row>
    <row r="2752" spans="1:28" hidden="1">
      <c r="A2752" s="30">
        <v>3273</v>
      </c>
      <c r="B2752" s="30" t="s">
        <v>1227</v>
      </c>
      <c r="C2752" s="30" t="s">
        <v>1227</v>
      </c>
      <c r="D2752" s="53">
        <v>45868</v>
      </c>
      <c r="F2752" s="7" t="s">
        <v>118</v>
      </c>
      <c r="G2752" s="1" t="s">
        <v>58</v>
      </c>
      <c r="H2752" s="1" t="s">
        <v>1268</v>
      </c>
      <c r="I2752" s="351" t="s">
        <v>96</v>
      </c>
      <c r="J2752" s="162">
        <v>1</v>
      </c>
      <c r="K2752" s="1">
        <v>16</v>
      </c>
      <c r="L2752" s="1" t="s">
        <v>22</v>
      </c>
      <c r="M2752" s="1" t="s">
        <v>60</v>
      </c>
      <c r="N2752" s="1" t="s">
        <v>224</v>
      </c>
      <c r="O2752" s="1" t="s">
        <v>2668</v>
      </c>
      <c r="P2752" s="1" t="s">
        <v>69</v>
      </c>
      <c r="Q2752" s="1" t="s">
        <v>1008</v>
      </c>
      <c r="R2752" s="24" t="s">
        <v>1501</v>
      </c>
      <c r="S2752" s="45">
        <v>138101</v>
      </c>
      <c r="V2752" s="165" t="str">
        <f>IFERROR(IF(U2752-T2752 &lt;= 0, "", U2752-T2752), "")</f>
        <v/>
      </c>
      <c r="W2752" s="162" t="s">
        <v>333</v>
      </c>
      <c r="X2752" s="1" t="s">
        <v>2427</v>
      </c>
      <c r="Y2752" s="1" t="s">
        <v>2669</v>
      </c>
      <c r="Z2752" s="169">
        <v>511.25</v>
      </c>
      <c r="AA2752" s="169">
        <f>Tabela13[[#This Row],[VALOR/UN]]*Tabela13[[#This Row],[QUAN]]</f>
        <v>511.25</v>
      </c>
      <c r="AB2752" s="251" t="str">
        <f>IFERROR(Tabela13[[#This Row],[TOTAL]]/Tabela13[[#This Row],[Km Rodado]],"")</f>
        <v/>
      </c>
    </row>
    <row r="2753" spans="1:28" hidden="1">
      <c r="A2753" s="30" t="s">
        <v>2690</v>
      </c>
      <c r="B2753" s="30" t="s">
        <v>2209</v>
      </c>
      <c r="C2753" s="30" t="s">
        <v>1227</v>
      </c>
      <c r="D2753" s="53">
        <v>45869</v>
      </c>
      <c r="F2753" s="7" t="s">
        <v>118</v>
      </c>
      <c r="G2753" s="1" t="s">
        <v>58</v>
      </c>
      <c r="H2753" s="1" t="s">
        <v>1268</v>
      </c>
      <c r="I2753" s="351" t="s">
        <v>80</v>
      </c>
      <c r="J2753" s="162">
        <v>1</v>
      </c>
      <c r="K2753" s="1">
        <v>16</v>
      </c>
      <c r="L2753" s="1" t="s">
        <v>22</v>
      </c>
      <c r="M2753" s="1" t="s">
        <v>143</v>
      </c>
      <c r="N2753" s="238" t="s">
        <v>181</v>
      </c>
      <c r="O2753" s="1" t="s">
        <v>182</v>
      </c>
      <c r="P2753" s="1" t="s">
        <v>69</v>
      </c>
      <c r="Q2753" s="1" t="s">
        <v>144</v>
      </c>
      <c r="R2753" s="255" t="s">
        <v>193</v>
      </c>
      <c r="S2753" s="45">
        <v>119093</v>
      </c>
      <c r="T2753" s="45">
        <v>119093</v>
      </c>
      <c r="V2753" s="165" t="str">
        <f>IFERROR(IF(U2753-T2753 &lt;= 0, "", U2753-T2753), "")</f>
        <v/>
      </c>
      <c r="W2753" s="162" t="s">
        <v>333</v>
      </c>
      <c r="X2753" s="1" t="s">
        <v>168</v>
      </c>
      <c r="Y2753" s="276" t="s">
        <v>2606</v>
      </c>
      <c r="Z2753" s="169">
        <v>460.01</v>
      </c>
      <c r="AA2753" s="169">
        <f>Tabela13[[#This Row],[VALOR/UN]]*Tabela13[[#This Row],[QUAN]]</f>
        <v>460.01</v>
      </c>
      <c r="AB2753" s="251" t="str">
        <f>IFERROR(Tabela13[[#This Row],[TOTAL]]/Tabela13[[#This Row],[Km Rodado]],"")</f>
        <v/>
      </c>
    </row>
    <row r="2754" spans="1:28" hidden="1">
      <c r="A2754" s="30">
        <v>3046</v>
      </c>
      <c r="B2754" s="30" t="s">
        <v>2209</v>
      </c>
      <c r="C2754" s="30" t="s">
        <v>1227</v>
      </c>
      <c r="D2754" s="53">
        <v>45869</v>
      </c>
      <c r="F2754" s="7" t="s">
        <v>118</v>
      </c>
      <c r="G2754" s="1" t="s">
        <v>58</v>
      </c>
      <c r="H2754" s="1" t="s">
        <v>1268</v>
      </c>
      <c r="I2754" s="351" t="s">
        <v>80</v>
      </c>
      <c r="J2754" s="162">
        <v>1</v>
      </c>
      <c r="K2754" s="1">
        <v>16</v>
      </c>
      <c r="L2754" s="1" t="s">
        <v>22</v>
      </c>
      <c r="M2754" s="1" t="s">
        <v>143</v>
      </c>
      <c r="N2754" s="238" t="s">
        <v>181</v>
      </c>
      <c r="O2754" s="1" t="s">
        <v>182</v>
      </c>
      <c r="P2754" s="1" t="s">
        <v>69</v>
      </c>
      <c r="Q2754" s="1" t="s">
        <v>144</v>
      </c>
      <c r="R2754" s="255" t="s">
        <v>193</v>
      </c>
      <c r="S2754" s="45">
        <v>119093</v>
      </c>
      <c r="T2754" s="45">
        <v>119093</v>
      </c>
      <c r="V2754" s="165" t="str">
        <f>IFERROR(IF(U2754-T2754 &lt;= 0, "", U2754-T2754), "")</f>
        <v/>
      </c>
      <c r="W2754" s="162" t="s">
        <v>333</v>
      </c>
      <c r="X2754" s="1" t="s">
        <v>168</v>
      </c>
      <c r="Y2754" s="276" t="s">
        <v>2606</v>
      </c>
      <c r="Z2754" s="169">
        <v>460.01</v>
      </c>
      <c r="AA2754" s="169">
        <f>Tabela13[[#This Row],[VALOR/UN]]*Tabela13[[#This Row],[QUAN]]</f>
        <v>460.01</v>
      </c>
      <c r="AB2754" s="251" t="str">
        <f>IFERROR(Tabela13[[#This Row],[TOTAL]]/Tabela13[[#This Row],[Km Rodado]],"")</f>
        <v/>
      </c>
    </row>
    <row r="2755" spans="1:28" hidden="1">
      <c r="A2755" s="30" t="s">
        <v>2691</v>
      </c>
      <c r="B2755" s="30" t="s">
        <v>2432</v>
      </c>
      <c r="C2755" s="30" t="s">
        <v>1227</v>
      </c>
      <c r="D2755" s="53">
        <v>45869</v>
      </c>
      <c r="F2755" s="7" t="s">
        <v>118</v>
      </c>
      <c r="G2755" s="1" t="s">
        <v>58</v>
      </c>
      <c r="H2755" s="1" t="s">
        <v>1268</v>
      </c>
      <c r="I2755" s="351" t="s">
        <v>80</v>
      </c>
      <c r="J2755" s="162">
        <v>1</v>
      </c>
      <c r="K2755" s="1" t="s">
        <v>7</v>
      </c>
      <c r="L2755" s="1" t="s">
        <v>22</v>
      </c>
      <c r="M2755" s="53" t="s">
        <v>210</v>
      </c>
      <c r="N2755" s="238" t="s">
        <v>181</v>
      </c>
      <c r="O2755" s="1" t="s">
        <v>182</v>
      </c>
      <c r="P2755" s="1" t="s">
        <v>69</v>
      </c>
      <c r="Q2755" s="1" t="s">
        <v>722</v>
      </c>
      <c r="R2755" s="24" t="s">
        <v>2692</v>
      </c>
      <c r="V2755" s="165" t="str">
        <f>IFERROR(IF(U2755-T2755 &lt;= 0, "", U2755-T2755), "")</f>
        <v/>
      </c>
      <c r="W2755" s="162" t="s">
        <v>333</v>
      </c>
      <c r="X2755" s="1" t="s">
        <v>58</v>
      </c>
      <c r="Y2755" s="258" t="s">
        <v>151</v>
      </c>
      <c r="Z2755" s="169">
        <v>0</v>
      </c>
      <c r="AA2755" s="169">
        <f>Tabela13[[#This Row],[VALOR/UN]]*Tabela13[[#This Row],[QUAN]]</f>
        <v>0</v>
      </c>
      <c r="AB2755" s="251" t="str">
        <f>IFERROR(Tabela13[[#This Row],[TOTAL]]/Tabela13[[#This Row],[Km Rodado]],"")</f>
        <v/>
      </c>
    </row>
    <row r="2756" spans="1:28" hidden="1">
      <c r="A2756" s="30">
        <v>3288</v>
      </c>
      <c r="B2756" s="30" t="s">
        <v>2432</v>
      </c>
      <c r="C2756" s="30" t="s">
        <v>1227</v>
      </c>
      <c r="D2756" s="53">
        <v>45869</v>
      </c>
      <c r="F2756" s="7" t="s">
        <v>118</v>
      </c>
      <c r="G2756" s="1" t="s">
        <v>58</v>
      </c>
      <c r="H2756" s="1" t="s">
        <v>1268</v>
      </c>
      <c r="I2756" s="351" t="s">
        <v>80</v>
      </c>
      <c r="J2756" s="162">
        <v>1</v>
      </c>
      <c r="K2756" s="1" t="s">
        <v>7</v>
      </c>
      <c r="L2756" s="1" t="s">
        <v>22</v>
      </c>
      <c r="M2756" s="53" t="s">
        <v>210</v>
      </c>
      <c r="N2756" s="238" t="s">
        <v>181</v>
      </c>
      <c r="O2756" s="1" t="s">
        <v>182</v>
      </c>
      <c r="P2756" s="1" t="s">
        <v>69</v>
      </c>
      <c r="Q2756" s="1" t="s">
        <v>722</v>
      </c>
      <c r="R2756" s="24" t="s">
        <v>2692</v>
      </c>
      <c r="V2756" s="165" t="str">
        <f>IFERROR(IF(U2756-T2756 &lt;= 0, "", U2756-T2756), "")</f>
        <v/>
      </c>
      <c r="W2756" s="162" t="s">
        <v>333</v>
      </c>
      <c r="X2756" s="1" t="s">
        <v>58</v>
      </c>
      <c r="Y2756" s="258" t="s">
        <v>151</v>
      </c>
      <c r="Z2756" s="169">
        <v>0</v>
      </c>
      <c r="AA2756" s="169">
        <f>Tabela13[[#This Row],[VALOR/UN]]*Tabela13[[#This Row],[QUAN]]</f>
        <v>0</v>
      </c>
      <c r="AB2756" s="251" t="str">
        <f>IFERROR(Tabela13[[#This Row],[TOTAL]]/Tabela13[[#This Row],[Km Rodado]],"")</f>
        <v/>
      </c>
    </row>
    <row r="2757" spans="1:28" hidden="1">
      <c r="A2757" s="30">
        <v>3280</v>
      </c>
      <c r="B2757" s="30" t="s">
        <v>2655</v>
      </c>
      <c r="C2757" s="30" t="s">
        <v>1227</v>
      </c>
      <c r="D2757" s="53">
        <v>45869</v>
      </c>
      <c r="F2757" s="7" t="s">
        <v>118</v>
      </c>
      <c r="G2757" s="1" t="s">
        <v>58</v>
      </c>
      <c r="H2757" s="1" t="s">
        <v>1268</v>
      </c>
      <c r="I2757" s="351" t="s">
        <v>80</v>
      </c>
      <c r="J2757" s="162">
        <v>1</v>
      </c>
      <c r="K2757" s="1">
        <v>15</v>
      </c>
      <c r="L2757" s="1" t="s">
        <v>22</v>
      </c>
      <c r="M2757" s="1" t="s">
        <v>75</v>
      </c>
      <c r="N2757" s="1" t="s">
        <v>224</v>
      </c>
      <c r="O2757" s="1" t="s">
        <v>1389</v>
      </c>
      <c r="P2757" s="1" t="s">
        <v>69</v>
      </c>
      <c r="Q2757" s="1" t="s">
        <v>160</v>
      </c>
      <c r="R2757" s="24" t="s">
        <v>1967</v>
      </c>
      <c r="S2757" s="45">
        <v>133248</v>
      </c>
      <c r="T2757" s="45">
        <v>133248</v>
      </c>
      <c r="V2757" s="165" t="str">
        <f>IFERROR(IF(U2757-T2757 &lt;= 0, "", U2757-T2757), "")</f>
        <v/>
      </c>
      <c r="W2757" s="162" t="s">
        <v>333</v>
      </c>
      <c r="X2757" s="1" t="s">
        <v>2427</v>
      </c>
      <c r="Y2757" s="1" t="s">
        <v>2678</v>
      </c>
      <c r="Z2757" s="169">
        <v>249.7</v>
      </c>
      <c r="AA2757" s="169">
        <f>Tabela13[[#This Row],[VALOR/UN]]*Tabela13[[#This Row],[QUAN]]</f>
        <v>249.7</v>
      </c>
      <c r="AB2757" s="251" t="str">
        <f>IFERROR(Tabela13[[#This Row],[TOTAL]]/Tabela13[[#This Row],[Km Rodado]],"")</f>
        <v/>
      </c>
    </row>
    <row r="2758" spans="1:28" hidden="1">
      <c r="A2758" s="30">
        <v>3281</v>
      </c>
      <c r="B2758" s="30" t="s">
        <v>2655</v>
      </c>
      <c r="C2758" s="30" t="s">
        <v>1227</v>
      </c>
      <c r="D2758" s="53">
        <v>45869</v>
      </c>
      <c r="F2758" s="7" t="s">
        <v>118</v>
      </c>
      <c r="G2758" s="1" t="s">
        <v>58</v>
      </c>
      <c r="H2758" s="1" t="s">
        <v>1268</v>
      </c>
      <c r="I2758" s="351" t="s">
        <v>80</v>
      </c>
      <c r="J2758" s="162">
        <v>1</v>
      </c>
      <c r="K2758" s="1">
        <v>15</v>
      </c>
      <c r="L2758" s="1" t="s">
        <v>22</v>
      </c>
      <c r="M2758" s="1" t="s">
        <v>75</v>
      </c>
      <c r="N2758" s="1" t="s">
        <v>224</v>
      </c>
      <c r="O2758" s="1" t="s">
        <v>1389</v>
      </c>
      <c r="P2758" s="1" t="s">
        <v>69</v>
      </c>
      <c r="Q2758" s="1" t="s">
        <v>160</v>
      </c>
      <c r="R2758" s="24" t="s">
        <v>1967</v>
      </c>
      <c r="S2758" s="45">
        <v>133248</v>
      </c>
      <c r="T2758" s="45">
        <v>133248</v>
      </c>
      <c r="V2758" s="165" t="str">
        <f>IFERROR(IF(U2758-T2758 &lt;= 0, "", U2758-T2758), "")</f>
        <v/>
      </c>
      <c r="W2758" s="162" t="s">
        <v>333</v>
      </c>
      <c r="X2758" s="1" t="s">
        <v>2427</v>
      </c>
      <c r="Y2758" s="1" t="s">
        <v>2678</v>
      </c>
      <c r="Z2758" s="169">
        <v>249.7</v>
      </c>
      <c r="AA2758" s="169">
        <f>Tabela13[[#This Row],[VALOR/UN]]*Tabela13[[#This Row],[QUAN]]</f>
        <v>249.7</v>
      </c>
      <c r="AB2758" s="251" t="str">
        <f>IFERROR(Tabela13[[#This Row],[TOTAL]]/Tabela13[[#This Row],[Km Rodado]],"")</f>
        <v/>
      </c>
    </row>
    <row r="2759" spans="1:28" hidden="1">
      <c r="A2759" s="30">
        <v>3282</v>
      </c>
      <c r="B2759" s="30" t="s">
        <v>2655</v>
      </c>
      <c r="C2759" s="30" t="s">
        <v>1227</v>
      </c>
      <c r="D2759" s="53">
        <v>45869</v>
      </c>
      <c r="F2759" s="7" t="s">
        <v>118</v>
      </c>
      <c r="G2759" s="1" t="s">
        <v>58</v>
      </c>
      <c r="H2759" s="1" t="s">
        <v>1268</v>
      </c>
      <c r="I2759" s="351" t="s">
        <v>80</v>
      </c>
      <c r="J2759" s="162">
        <v>1</v>
      </c>
      <c r="K2759" s="1">
        <v>15</v>
      </c>
      <c r="L2759" s="1" t="s">
        <v>24</v>
      </c>
      <c r="M2759" s="1" t="s">
        <v>75</v>
      </c>
      <c r="N2759" s="1" t="s">
        <v>224</v>
      </c>
      <c r="O2759" s="1" t="s">
        <v>1389</v>
      </c>
      <c r="P2759" s="1" t="s">
        <v>69</v>
      </c>
      <c r="Q2759" s="1" t="s">
        <v>160</v>
      </c>
      <c r="R2759" s="24" t="s">
        <v>1967</v>
      </c>
      <c r="S2759" s="45">
        <v>133248</v>
      </c>
      <c r="T2759" s="45">
        <v>133248</v>
      </c>
      <c r="V2759" s="165" t="str">
        <f>IFERROR(IF(U2759-T2759 &lt;= 0, "", U2759-T2759), "")</f>
        <v/>
      </c>
      <c r="W2759" s="162" t="s">
        <v>333</v>
      </c>
      <c r="X2759" s="1" t="s">
        <v>2427</v>
      </c>
      <c r="Y2759" s="1" t="s">
        <v>2678</v>
      </c>
      <c r="Z2759" s="169">
        <v>249.7</v>
      </c>
      <c r="AA2759" s="169">
        <f>Tabela13[[#This Row],[VALOR/UN]]*Tabela13[[#This Row],[QUAN]]</f>
        <v>249.7</v>
      </c>
      <c r="AB2759" s="251" t="str">
        <f>IFERROR(Tabela13[[#This Row],[TOTAL]]/Tabela13[[#This Row],[Km Rodado]],"")</f>
        <v/>
      </c>
    </row>
    <row r="2760" spans="1:28" hidden="1">
      <c r="A2760" s="30">
        <v>3283</v>
      </c>
      <c r="B2760" s="30" t="s">
        <v>2655</v>
      </c>
      <c r="C2760" s="30" t="s">
        <v>1227</v>
      </c>
      <c r="D2760" s="53">
        <v>45869</v>
      </c>
      <c r="F2760" s="7" t="s">
        <v>118</v>
      </c>
      <c r="G2760" s="1" t="s">
        <v>58</v>
      </c>
      <c r="H2760" s="1" t="s">
        <v>1268</v>
      </c>
      <c r="I2760" s="351" t="s">
        <v>80</v>
      </c>
      <c r="J2760" s="162">
        <v>1</v>
      </c>
      <c r="K2760" s="1">
        <v>15</v>
      </c>
      <c r="L2760" s="1" t="s">
        <v>24</v>
      </c>
      <c r="M2760" s="1" t="s">
        <v>75</v>
      </c>
      <c r="N2760" s="1" t="s">
        <v>224</v>
      </c>
      <c r="O2760" s="1" t="s">
        <v>1389</v>
      </c>
      <c r="P2760" s="1" t="s">
        <v>69</v>
      </c>
      <c r="Q2760" s="1" t="s">
        <v>160</v>
      </c>
      <c r="R2760" s="24" t="s">
        <v>1967</v>
      </c>
      <c r="S2760" s="45">
        <v>133248</v>
      </c>
      <c r="T2760" s="45">
        <v>133248</v>
      </c>
      <c r="V2760" s="165" t="str">
        <f>IFERROR(IF(U2760-T2760 &lt;= 0, "", U2760-T2760), "")</f>
        <v/>
      </c>
      <c r="W2760" s="162" t="s">
        <v>333</v>
      </c>
      <c r="X2760" s="1" t="s">
        <v>2427</v>
      </c>
      <c r="Y2760" s="1" t="s">
        <v>2678</v>
      </c>
      <c r="Z2760" s="169">
        <v>249.7</v>
      </c>
      <c r="AA2760" s="169">
        <f>Tabela13[[#This Row],[VALOR/UN]]*Tabela13[[#This Row],[QUAN]]</f>
        <v>249.7</v>
      </c>
      <c r="AB2760" s="251" t="str">
        <f>IFERROR(Tabela13[[#This Row],[TOTAL]]/Tabela13[[#This Row],[Km Rodado]],"")</f>
        <v/>
      </c>
    </row>
    <row r="2761" spans="1:28" hidden="1">
      <c r="A2761" s="30">
        <v>3309</v>
      </c>
      <c r="B2761" s="30" t="s">
        <v>2655</v>
      </c>
      <c r="C2761" s="30" t="s">
        <v>1227</v>
      </c>
      <c r="D2761" s="53">
        <v>45870</v>
      </c>
      <c r="F2761" s="7" t="s">
        <v>11</v>
      </c>
      <c r="G2761" s="1" t="s">
        <v>58</v>
      </c>
      <c r="H2761" s="1" t="s">
        <v>5</v>
      </c>
      <c r="I2761" s="351" t="s">
        <v>107</v>
      </c>
      <c r="J2761" s="162">
        <v>1</v>
      </c>
      <c r="K2761" s="1">
        <v>15</v>
      </c>
      <c r="L2761" s="1" t="s">
        <v>24</v>
      </c>
      <c r="M2761" s="1" t="s">
        <v>75</v>
      </c>
      <c r="N2761" s="1" t="s">
        <v>224</v>
      </c>
      <c r="O2761" s="1" t="s">
        <v>1389</v>
      </c>
      <c r="P2761" s="1" t="s">
        <v>69</v>
      </c>
      <c r="Q2761" s="1" t="s">
        <v>77</v>
      </c>
      <c r="R2761" s="168" t="s">
        <v>555</v>
      </c>
      <c r="S2761" s="45">
        <v>227948</v>
      </c>
      <c r="V2761" s="165" t="str">
        <f>IFERROR(IF(U2761-T2761 &lt;= 0, "", U2761-T2761), "")</f>
        <v/>
      </c>
      <c r="W2761" s="162" t="s">
        <v>333</v>
      </c>
      <c r="X2761" s="1" t="s">
        <v>2427</v>
      </c>
      <c r="Y2761" s="1" t="s">
        <v>2678</v>
      </c>
      <c r="Z2761" s="169">
        <v>249</v>
      </c>
      <c r="AA2761" s="169">
        <f>Tabela13[[#This Row],[VALOR/UN]]*Tabela13[[#This Row],[QUAN]]</f>
        <v>249</v>
      </c>
      <c r="AB2761" s="251" t="str">
        <f>IFERROR(Tabela13[[#This Row],[TOTAL]]/Tabela13[[#This Row],[Km Rodado]],"")</f>
        <v/>
      </c>
    </row>
    <row r="2762" spans="1:28" hidden="1">
      <c r="A2762" s="30">
        <v>3310</v>
      </c>
      <c r="B2762" s="30" t="s">
        <v>2655</v>
      </c>
      <c r="C2762" s="30" t="s">
        <v>1227</v>
      </c>
      <c r="D2762" s="53">
        <v>45870</v>
      </c>
      <c r="F2762" s="7" t="s">
        <v>11</v>
      </c>
      <c r="G2762" s="1" t="s">
        <v>58</v>
      </c>
      <c r="H2762" s="1" t="s">
        <v>1268</v>
      </c>
      <c r="I2762" s="351" t="s">
        <v>107</v>
      </c>
      <c r="J2762" s="162">
        <v>1</v>
      </c>
      <c r="K2762" s="1">
        <v>15</v>
      </c>
      <c r="L2762" s="1" t="s">
        <v>24</v>
      </c>
      <c r="M2762" s="1" t="s">
        <v>75</v>
      </c>
      <c r="N2762" s="1" t="s">
        <v>224</v>
      </c>
      <c r="O2762" s="1" t="s">
        <v>1389</v>
      </c>
      <c r="P2762" s="1" t="s">
        <v>69</v>
      </c>
      <c r="Q2762" s="1" t="s">
        <v>77</v>
      </c>
      <c r="R2762" s="168" t="s">
        <v>555</v>
      </c>
      <c r="S2762" s="45">
        <v>227498</v>
      </c>
      <c r="V2762" s="165" t="str">
        <f>IFERROR(IF(U2762-T2762 &lt;= 0, "", U2762-T2762), "")</f>
        <v/>
      </c>
      <c r="W2762" s="162" t="s">
        <v>333</v>
      </c>
      <c r="X2762" s="1" t="s">
        <v>2427</v>
      </c>
      <c r="Y2762" s="1" t="s">
        <v>2678</v>
      </c>
      <c r="Z2762" s="169">
        <v>249</v>
      </c>
      <c r="AA2762" s="169">
        <f>Tabela13[[#This Row],[VALOR/UN]]*Tabela13[[#This Row],[QUAN]]</f>
        <v>249</v>
      </c>
      <c r="AB2762" s="251" t="str">
        <f>IFERROR(Tabela13[[#This Row],[TOTAL]]/Tabela13[[#This Row],[Km Rodado]],"")</f>
        <v/>
      </c>
    </row>
    <row r="2763" spans="1:28" hidden="1">
      <c r="A2763" s="30">
        <v>3324</v>
      </c>
      <c r="B2763" s="30" t="s">
        <v>2693</v>
      </c>
      <c r="C2763" s="30" t="s">
        <v>1227</v>
      </c>
      <c r="D2763" s="53">
        <v>45873</v>
      </c>
      <c r="F2763" s="7" t="s">
        <v>11</v>
      </c>
      <c r="G2763" s="1" t="s">
        <v>58</v>
      </c>
      <c r="H2763" s="1" t="s">
        <v>14</v>
      </c>
      <c r="I2763" s="351" t="s">
        <v>1740</v>
      </c>
      <c r="J2763" s="162">
        <v>1</v>
      </c>
      <c r="K2763" s="1">
        <v>15</v>
      </c>
      <c r="L2763" s="1" t="s">
        <v>22</v>
      </c>
      <c r="M2763" s="1" t="s">
        <v>1070</v>
      </c>
      <c r="N2763" s="1" t="s">
        <v>153</v>
      </c>
      <c r="O2763" s="1" t="s">
        <v>474</v>
      </c>
      <c r="P2763" s="1" t="s">
        <v>69</v>
      </c>
      <c r="Q2763" s="1" t="s">
        <v>2694</v>
      </c>
      <c r="R2763" s="24" t="s">
        <v>2695</v>
      </c>
      <c r="S2763" s="45">
        <v>98347</v>
      </c>
      <c r="V2763" s="165" t="str">
        <f>IFERROR(IF(U2763-T2763 &lt;= 0, "", U2763-T2763), "")</f>
        <v/>
      </c>
      <c r="W2763" s="162" t="s">
        <v>333</v>
      </c>
      <c r="X2763" s="1" t="s">
        <v>155</v>
      </c>
      <c r="Y2763" s="1">
        <v>4306</v>
      </c>
      <c r="Z2763" s="169">
        <v>255.32</v>
      </c>
      <c r="AA2763" s="169">
        <f>Tabela13[[#This Row],[VALOR/UN]]*Tabela13[[#This Row],[QUAN]]</f>
        <v>255.32</v>
      </c>
      <c r="AB2763" s="251" t="str">
        <f>IFERROR(Tabela13[[#This Row],[TOTAL]]/Tabela13[[#This Row],[Km Rodado]],"")</f>
        <v/>
      </c>
    </row>
    <row r="2764" spans="1:28" hidden="1">
      <c r="A2764" s="30">
        <v>3325</v>
      </c>
      <c r="B2764" s="30" t="s">
        <v>2696</v>
      </c>
      <c r="C2764" s="30" t="s">
        <v>1227</v>
      </c>
      <c r="D2764" s="53">
        <v>45873</v>
      </c>
      <c r="F2764" s="7" t="s">
        <v>11</v>
      </c>
      <c r="G2764" s="1" t="s">
        <v>58</v>
      </c>
      <c r="H2764" s="1" t="s">
        <v>14</v>
      </c>
      <c r="I2764" s="351" t="s">
        <v>1740</v>
      </c>
      <c r="J2764" s="162">
        <v>1</v>
      </c>
      <c r="K2764" s="1">
        <v>15</v>
      </c>
      <c r="L2764" s="1" t="s">
        <v>22</v>
      </c>
      <c r="M2764" s="1" t="s">
        <v>1070</v>
      </c>
      <c r="N2764" s="185" t="s">
        <v>153</v>
      </c>
      <c r="O2764" s="1" t="s">
        <v>474</v>
      </c>
      <c r="P2764" s="1" t="s">
        <v>69</v>
      </c>
      <c r="Q2764" s="1" t="s">
        <v>2694</v>
      </c>
      <c r="R2764" s="24" t="s">
        <v>2695</v>
      </c>
      <c r="S2764" s="45">
        <v>98347</v>
      </c>
      <c r="V2764" s="165" t="str">
        <f>IFERROR(IF(U2764-T2764 &lt;= 0, "", U2764-T2764), "")</f>
        <v/>
      </c>
      <c r="W2764" s="162" t="s">
        <v>333</v>
      </c>
      <c r="X2764" s="1" t="s">
        <v>155</v>
      </c>
      <c r="Y2764" s="1">
        <v>4306</v>
      </c>
      <c r="Z2764" s="169">
        <v>255.32</v>
      </c>
      <c r="AA2764" s="169">
        <f>Tabela13[[#This Row],[VALOR/UN]]*Tabela13[[#This Row],[QUAN]]</f>
        <v>255.32</v>
      </c>
      <c r="AB2764" s="251" t="str">
        <f>IFERROR(Tabela13[[#This Row],[TOTAL]]/Tabela13[[#This Row],[Km Rodado]],"")</f>
        <v/>
      </c>
    </row>
    <row r="2765" spans="1:28" hidden="1">
      <c r="A2765" s="30">
        <v>3315</v>
      </c>
      <c r="B2765" s="30" t="s">
        <v>2697</v>
      </c>
      <c r="C2765" s="30" t="s">
        <v>1227</v>
      </c>
      <c r="D2765" s="53">
        <v>45873</v>
      </c>
      <c r="F2765" s="7" t="s">
        <v>11</v>
      </c>
      <c r="G2765" s="1" t="s">
        <v>58</v>
      </c>
      <c r="H2765" s="1" t="s">
        <v>12</v>
      </c>
      <c r="I2765" s="351" t="s">
        <v>111</v>
      </c>
      <c r="J2765" s="162">
        <v>1</v>
      </c>
      <c r="K2765" s="1" t="s">
        <v>39</v>
      </c>
      <c r="L2765" s="1" t="s">
        <v>22</v>
      </c>
      <c r="M2765" s="1" t="s">
        <v>595</v>
      </c>
      <c r="N2765" s="1" t="s">
        <v>85</v>
      </c>
      <c r="O2765" s="1" t="s">
        <v>585</v>
      </c>
      <c r="P2765" s="1" t="s">
        <v>69</v>
      </c>
      <c r="Q2765" s="1" t="s">
        <v>1241</v>
      </c>
      <c r="R2765" s="24" t="s">
        <v>1481</v>
      </c>
      <c r="S2765" s="45">
        <v>209107</v>
      </c>
      <c r="V2765" s="165" t="str">
        <f>IFERROR(IF(U2765-T2765 &lt;= 0, "", U2765-T2765), "")</f>
        <v/>
      </c>
      <c r="W2765" s="162" t="s">
        <v>333</v>
      </c>
      <c r="X2765" s="1" t="s">
        <v>2427</v>
      </c>
      <c r="Y2765" s="1">
        <v>148113</v>
      </c>
      <c r="Z2765" s="264">
        <v>1792.14</v>
      </c>
      <c r="AA2765" s="264">
        <f>Tabela13[[#This Row],[VALOR/UN]]*Tabela13[[#This Row],[QUAN]]</f>
        <v>1792.14</v>
      </c>
      <c r="AB2765" s="251" t="str">
        <f>IFERROR(Tabela13[[#This Row],[TOTAL]]/Tabela13[[#This Row],[Km Rodado]],"")</f>
        <v/>
      </c>
    </row>
    <row r="2766" spans="1:28" hidden="1">
      <c r="A2766" s="30">
        <v>3316</v>
      </c>
      <c r="B2766" s="30" t="s">
        <v>2697</v>
      </c>
      <c r="C2766" s="30" t="s">
        <v>1227</v>
      </c>
      <c r="D2766" s="53">
        <v>45873</v>
      </c>
      <c r="F2766" s="7" t="s">
        <v>11</v>
      </c>
      <c r="G2766" s="1" t="s">
        <v>58</v>
      </c>
      <c r="H2766" s="1" t="s">
        <v>12</v>
      </c>
      <c r="I2766" s="351" t="s">
        <v>111</v>
      </c>
      <c r="J2766" s="162">
        <v>1</v>
      </c>
      <c r="K2766" s="1" t="s">
        <v>39</v>
      </c>
      <c r="L2766" s="1" t="s">
        <v>22</v>
      </c>
      <c r="M2766" s="1" t="s">
        <v>595</v>
      </c>
      <c r="N2766" s="1" t="s">
        <v>85</v>
      </c>
      <c r="O2766" s="1" t="s">
        <v>585</v>
      </c>
      <c r="P2766" s="1" t="s">
        <v>69</v>
      </c>
      <c r="Q2766" s="1" t="s">
        <v>1241</v>
      </c>
      <c r="R2766" s="24" t="s">
        <v>1481</v>
      </c>
      <c r="S2766" s="45">
        <v>209107</v>
      </c>
      <c r="V2766" s="165" t="str">
        <f>IFERROR(IF(U2766-T2766 &lt;= 0, "", U2766-T2766), "")</f>
        <v/>
      </c>
      <c r="W2766" s="162" t="s">
        <v>333</v>
      </c>
      <c r="X2766" s="1" t="s">
        <v>2427</v>
      </c>
      <c r="Y2766" s="1">
        <v>148113</v>
      </c>
      <c r="Z2766" s="264">
        <v>1792.14</v>
      </c>
      <c r="AA2766" s="264">
        <f>Tabela13[[#This Row],[VALOR/UN]]*Tabela13[[#This Row],[QUAN]]</f>
        <v>1792.14</v>
      </c>
      <c r="AB2766" s="251" t="str">
        <f>IFERROR(Tabela13[[#This Row],[TOTAL]]/Tabela13[[#This Row],[Km Rodado]],"")</f>
        <v/>
      </c>
    </row>
    <row r="2767" spans="1:28" hidden="1">
      <c r="A2767" s="30">
        <v>3317</v>
      </c>
      <c r="B2767" s="30" t="s">
        <v>1944</v>
      </c>
      <c r="C2767" s="30" t="s">
        <v>1227</v>
      </c>
      <c r="D2767" s="53">
        <v>45873</v>
      </c>
      <c r="F2767" s="7" t="s">
        <v>11</v>
      </c>
      <c r="G2767" s="1" t="s">
        <v>58</v>
      </c>
      <c r="H2767" s="1" t="s">
        <v>1268</v>
      </c>
      <c r="I2767" s="351" t="s">
        <v>96</v>
      </c>
      <c r="J2767" s="162">
        <v>1</v>
      </c>
      <c r="K2767" s="1" t="s">
        <v>7</v>
      </c>
      <c r="L2767" s="1" t="s">
        <v>22</v>
      </c>
      <c r="M2767" s="53" t="s">
        <v>210</v>
      </c>
      <c r="N2767" s="1" t="s">
        <v>635</v>
      </c>
      <c r="O2767" s="1" t="s">
        <v>1861</v>
      </c>
      <c r="P2767" s="1" t="s">
        <v>69</v>
      </c>
      <c r="Q2767" s="1" t="s">
        <v>722</v>
      </c>
      <c r="R2767" s="24" t="s">
        <v>2698</v>
      </c>
      <c r="S2767" s="45">
        <v>94933</v>
      </c>
      <c r="V2767" s="165" t="str">
        <f>IFERROR(IF(U2767-T2767 &lt;= 0, "", U2767-T2767), "")</f>
        <v/>
      </c>
      <c r="W2767" s="162" t="s">
        <v>333</v>
      </c>
      <c r="X2767" s="1" t="s">
        <v>155</v>
      </c>
      <c r="Y2767" s="1" t="s">
        <v>2699</v>
      </c>
      <c r="Z2767" s="169">
        <v>781.46</v>
      </c>
      <c r="AA2767" s="169">
        <f>Tabela13[[#This Row],[VALOR/UN]]*Tabela13[[#This Row],[QUAN]]</f>
        <v>781.46</v>
      </c>
      <c r="AB2767" s="251" t="str">
        <f>IFERROR(Tabela13[[#This Row],[TOTAL]]/Tabela13[[#This Row],[Km Rodado]],"")</f>
        <v/>
      </c>
    </row>
    <row r="2768" spans="1:28" hidden="1">
      <c r="A2768" s="30">
        <v>3318</v>
      </c>
      <c r="B2768" s="30" t="s">
        <v>1944</v>
      </c>
      <c r="C2768" s="30" t="s">
        <v>1227</v>
      </c>
      <c r="D2768" s="53">
        <v>45873</v>
      </c>
      <c r="F2768" s="7" t="s">
        <v>11</v>
      </c>
      <c r="G2768" s="1" t="s">
        <v>58</v>
      </c>
      <c r="H2768" s="1" t="s">
        <v>1268</v>
      </c>
      <c r="I2768" s="351" t="s">
        <v>96</v>
      </c>
      <c r="J2768" s="162">
        <v>1</v>
      </c>
      <c r="K2768" s="1" t="s">
        <v>7</v>
      </c>
      <c r="L2768" s="1" t="s">
        <v>22</v>
      </c>
      <c r="M2768" s="53" t="s">
        <v>210</v>
      </c>
      <c r="N2768" s="1" t="s">
        <v>635</v>
      </c>
      <c r="O2768" s="1" t="s">
        <v>1861</v>
      </c>
      <c r="P2768" s="1" t="s">
        <v>69</v>
      </c>
      <c r="Q2768" s="1" t="s">
        <v>722</v>
      </c>
      <c r="R2768" s="24" t="s">
        <v>2698</v>
      </c>
      <c r="S2768" s="45">
        <v>94933</v>
      </c>
      <c r="V2768" s="165" t="str">
        <f>IFERROR(IF(U2768-T2768 &lt;= 0, "", U2768-T2768), "")</f>
        <v/>
      </c>
      <c r="W2768" s="162" t="s">
        <v>333</v>
      </c>
      <c r="X2768" s="1" t="s">
        <v>155</v>
      </c>
      <c r="Y2768" s="1" t="s">
        <v>2699</v>
      </c>
      <c r="Z2768" s="169">
        <v>781.46</v>
      </c>
      <c r="AA2768" s="169">
        <f>Tabela13[[#This Row],[VALOR/UN]]*Tabela13[[#This Row],[QUAN]]</f>
        <v>781.46</v>
      </c>
      <c r="AB2768" s="251" t="str">
        <f>IFERROR(Tabela13[[#This Row],[TOTAL]]/Tabela13[[#This Row],[Km Rodado]],"")</f>
        <v/>
      </c>
    </row>
    <row r="2769" spans="1:28" hidden="1">
      <c r="A2769" s="30">
        <v>3319</v>
      </c>
      <c r="B2769" s="30" t="s">
        <v>2607</v>
      </c>
      <c r="C2769" s="30" t="s">
        <v>1227</v>
      </c>
      <c r="D2769" s="53">
        <v>45873</v>
      </c>
      <c r="F2769" s="7" t="s">
        <v>11</v>
      </c>
      <c r="G2769" s="1" t="s">
        <v>58</v>
      </c>
      <c r="H2769" s="1" t="s">
        <v>1268</v>
      </c>
      <c r="I2769" s="351" t="s">
        <v>96</v>
      </c>
      <c r="J2769" s="162">
        <v>1</v>
      </c>
      <c r="K2769" s="1" t="s">
        <v>7</v>
      </c>
      <c r="L2769" s="1" t="s">
        <v>594</v>
      </c>
      <c r="M2769" s="53" t="s">
        <v>210</v>
      </c>
      <c r="N2769" s="1" t="s">
        <v>635</v>
      </c>
      <c r="O2769" s="1" t="s">
        <v>1861</v>
      </c>
      <c r="P2769" s="1" t="s">
        <v>69</v>
      </c>
      <c r="Q2769" s="1" t="s">
        <v>722</v>
      </c>
      <c r="R2769" s="24" t="s">
        <v>2698</v>
      </c>
      <c r="S2769" s="45">
        <v>94933</v>
      </c>
      <c r="V2769" s="165" t="str">
        <f>IFERROR(IF(U2769-T2769 &lt;= 0, "", U2769-T2769), "")</f>
        <v/>
      </c>
      <c r="W2769" s="162" t="s">
        <v>333</v>
      </c>
      <c r="X2769" s="1" t="s">
        <v>155</v>
      </c>
      <c r="Y2769" s="1" t="s">
        <v>2699</v>
      </c>
      <c r="Z2769" s="169">
        <v>781.46</v>
      </c>
      <c r="AA2769" s="169">
        <f>Tabela13[[#This Row],[VALOR/UN]]*Tabela13[[#This Row],[QUAN]]</f>
        <v>781.46</v>
      </c>
      <c r="AB2769" s="251" t="str">
        <f>IFERROR(Tabela13[[#This Row],[TOTAL]]/Tabela13[[#This Row],[Km Rodado]],"")</f>
        <v/>
      </c>
    </row>
    <row r="2770" spans="1:28" hidden="1">
      <c r="A2770" s="30">
        <v>3320</v>
      </c>
      <c r="B2770" s="30" t="s">
        <v>2700</v>
      </c>
      <c r="C2770" s="30" t="s">
        <v>1227</v>
      </c>
      <c r="D2770" s="53">
        <v>45873</v>
      </c>
      <c r="F2770" s="7" t="s">
        <v>11</v>
      </c>
      <c r="G2770" s="1" t="s">
        <v>58</v>
      </c>
      <c r="H2770" s="1" t="s">
        <v>1268</v>
      </c>
      <c r="I2770" s="351" t="s">
        <v>96</v>
      </c>
      <c r="J2770" s="162">
        <v>1</v>
      </c>
      <c r="K2770" s="1" t="s">
        <v>7</v>
      </c>
      <c r="L2770" s="1" t="s">
        <v>594</v>
      </c>
      <c r="M2770" s="53" t="s">
        <v>210</v>
      </c>
      <c r="N2770" s="1" t="s">
        <v>635</v>
      </c>
      <c r="O2770" s="1" t="s">
        <v>1861</v>
      </c>
      <c r="P2770" s="1" t="s">
        <v>69</v>
      </c>
      <c r="Q2770" s="1" t="s">
        <v>722</v>
      </c>
      <c r="R2770" s="24" t="s">
        <v>2698</v>
      </c>
      <c r="S2770" s="45">
        <v>94933</v>
      </c>
      <c r="V2770" s="165" t="str">
        <f>IFERROR(IF(U2770-T2770 &lt;= 0, "", U2770-T2770), "")</f>
        <v/>
      </c>
      <c r="W2770" s="162" t="s">
        <v>333</v>
      </c>
      <c r="X2770" s="1" t="s">
        <v>155</v>
      </c>
      <c r="Y2770" s="1" t="s">
        <v>2699</v>
      </c>
      <c r="Z2770" s="169">
        <v>781.46</v>
      </c>
      <c r="AA2770" s="169">
        <f>Tabela13[[#This Row],[VALOR/UN]]*Tabela13[[#This Row],[QUAN]]</f>
        <v>781.46</v>
      </c>
      <c r="AB2770" s="251" t="str">
        <f>IFERROR(Tabela13[[#This Row],[TOTAL]]/Tabela13[[#This Row],[Km Rodado]],"")</f>
        <v/>
      </c>
    </row>
    <row r="2771" spans="1:28" hidden="1">
      <c r="A2771" s="30">
        <v>3321</v>
      </c>
      <c r="B2771" s="30" t="s">
        <v>2607</v>
      </c>
      <c r="C2771" s="30" t="s">
        <v>1227</v>
      </c>
      <c r="D2771" s="53">
        <v>45873</v>
      </c>
      <c r="F2771" s="7" t="s">
        <v>11</v>
      </c>
      <c r="G2771" s="1" t="s">
        <v>58</v>
      </c>
      <c r="H2771" s="1" t="s">
        <v>1268</v>
      </c>
      <c r="I2771" s="351" t="s">
        <v>96</v>
      </c>
      <c r="J2771" s="162">
        <v>1</v>
      </c>
      <c r="K2771" s="1" t="s">
        <v>7</v>
      </c>
      <c r="L2771" s="1" t="s">
        <v>594</v>
      </c>
      <c r="M2771" s="53" t="s">
        <v>210</v>
      </c>
      <c r="N2771" s="1" t="s">
        <v>635</v>
      </c>
      <c r="O2771" s="1" t="s">
        <v>1861</v>
      </c>
      <c r="P2771" s="1" t="s">
        <v>69</v>
      </c>
      <c r="Q2771" s="1" t="s">
        <v>722</v>
      </c>
      <c r="R2771" s="24" t="s">
        <v>2698</v>
      </c>
      <c r="S2771" s="45">
        <v>94933</v>
      </c>
      <c r="V2771" s="165" t="str">
        <f>IFERROR(IF(U2771-T2771 &lt;= 0, "", U2771-T2771), "")</f>
        <v/>
      </c>
      <c r="W2771" s="162" t="s">
        <v>333</v>
      </c>
      <c r="X2771" s="1" t="s">
        <v>155</v>
      </c>
      <c r="Y2771" s="1" t="s">
        <v>2699</v>
      </c>
      <c r="Z2771" s="169">
        <v>781.46</v>
      </c>
      <c r="AA2771" s="169">
        <f>Tabela13[[#This Row],[VALOR/UN]]*Tabela13[[#This Row],[QUAN]]</f>
        <v>781.46</v>
      </c>
      <c r="AB2771" s="251" t="str">
        <f>IFERROR(Tabela13[[#This Row],[TOTAL]]/Tabela13[[#This Row],[Km Rodado]],"")</f>
        <v/>
      </c>
    </row>
    <row r="2772" spans="1:28" hidden="1">
      <c r="A2772" s="30">
        <v>3322</v>
      </c>
      <c r="B2772" s="30" t="s">
        <v>2607</v>
      </c>
      <c r="C2772" s="30" t="s">
        <v>1227</v>
      </c>
      <c r="D2772" s="53">
        <v>45873</v>
      </c>
      <c r="F2772" s="7" t="s">
        <v>11</v>
      </c>
      <c r="G2772" s="1" t="s">
        <v>58</v>
      </c>
      <c r="H2772" s="1" t="s">
        <v>1268</v>
      </c>
      <c r="I2772" s="351" t="s">
        <v>96</v>
      </c>
      <c r="J2772" s="162">
        <v>1</v>
      </c>
      <c r="K2772" s="1" t="s">
        <v>7</v>
      </c>
      <c r="L2772" s="1" t="s">
        <v>594</v>
      </c>
      <c r="M2772" s="53" t="s">
        <v>210</v>
      </c>
      <c r="N2772" s="1" t="s">
        <v>635</v>
      </c>
      <c r="O2772" s="1" t="s">
        <v>1861</v>
      </c>
      <c r="P2772" s="1" t="s">
        <v>69</v>
      </c>
      <c r="Q2772" s="1" t="s">
        <v>722</v>
      </c>
      <c r="R2772" s="24" t="s">
        <v>2698</v>
      </c>
      <c r="S2772" s="45">
        <v>94933</v>
      </c>
      <c r="V2772" s="165" t="str">
        <f>IFERROR(IF(U2772-T2772 &lt;= 0, "", U2772-T2772), "")</f>
        <v/>
      </c>
      <c r="W2772" s="162" t="s">
        <v>333</v>
      </c>
      <c r="X2772" s="1" t="s">
        <v>155</v>
      </c>
      <c r="Y2772" s="1" t="s">
        <v>2699</v>
      </c>
      <c r="Z2772" s="169">
        <v>781.46</v>
      </c>
      <c r="AA2772" s="169">
        <f>Tabela13[[#This Row],[VALOR/UN]]*Tabela13[[#This Row],[QUAN]]</f>
        <v>781.46</v>
      </c>
      <c r="AB2772" s="251" t="str">
        <f>IFERROR(Tabela13[[#This Row],[TOTAL]]/Tabela13[[#This Row],[Km Rodado]],"")</f>
        <v/>
      </c>
    </row>
    <row r="2773" spans="1:28" hidden="1">
      <c r="A2773" s="30">
        <v>3331</v>
      </c>
      <c r="B2773" s="30" t="s">
        <v>2210</v>
      </c>
      <c r="C2773" s="30" t="s">
        <v>1227</v>
      </c>
      <c r="D2773" s="53">
        <v>45875</v>
      </c>
      <c r="F2773" s="7" t="s">
        <v>11</v>
      </c>
      <c r="G2773" s="1" t="s">
        <v>58</v>
      </c>
      <c r="H2773" s="1" t="s">
        <v>12</v>
      </c>
      <c r="I2773" s="351" t="s">
        <v>99</v>
      </c>
      <c r="J2773" s="162">
        <v>1</v>
      </c>
      <c r="K2773" s="1">
        <v>15</v>
      </c>
      <c r="L2773" s="1" t="s">
        <v>22</v>
      </c>
      <c r="M2773" s="1" t="s">
        <v>75</v>
      </c>
      <c r="N2773" s="1" t="s">
        <v>170</v>
      </c>
      <c r="O2773" s="1" t="s">
        <v>170</v>
      </c>
      <c r="P2773" s="1" t="s">
        <v>69</v>
      </c>
      <c r="Q2773" s="1" t="s">
        <v>77</v>
      </c>
      <c r="R2773" s="24" t="s">
        <v>1191</v>
      </c>
      <c r="S2773" s="45">
        <v>107988</v>
      </c>
      <c r="V2773" s="165" t="str">
        <f>IFERROR(IF(U2773-T2773 &lt;= 0, "", U2773-T2773), "")</f>
        <v/>
      </c>
      <c r="W2773" s="162" t="s">
        <v>333</v>
      </c>
      <c r="X2773" s="1" t="s">
        <v>168</v>
      </c>
      <c r="Y2773" s="1" t="s">
        <v>2591</v>
      </c>
      <c r="Z2773" s="169">
        <v>267.08</v>
      </c>
      <c r="AA2773" s="169">
        <f>Tabela13[[#This Row],[VALOR/UN]]*Tabela13[[#This Row],[QUAN]]</f>
        <v>267.08</v>
      </c>
      <c r="AB2773" s="251" t="str">
        <f>IFERROR(Tabela13[[#This Row],[TOTAL]]/Tabela13[[#This Row],[Km Rodado]],"")</f>
        <v/>
      </c>
    </row>
    <row r="2774" spans="1:28" hidden="1">
      <c r="A2774" s="30">
        <v>3332</v>
      </c>
      <c r="B2774" s="30" t="s">
        <v>1399</v>
      </c>
      <c r="C2774" s="30" t="s">
        <v>1227</v>
      </c>
      <c r="D2774" s="53">
        <v>45875</v>
      </c>
      <c r="F2774" s="7" t="s">
        <v>11</v>
      </c>
      <c r="G2774" s="1" t="s">
        <v>58</v>
      </c>
      <c r="H2774" s="1" t="s">
        <v>12</v>
      </c>
      <c r="I2774" s="351" t="s">
        <v>99</v>
      </c>
      <c r="J2774" s="162">
        <v>1</v>
      </c>
      <c r="K2774" s="1">
        <v>15</v>
      </c>
      <c r="L2774" s="1" t="s">
        <v>22</v>
      </c>
      <c r="M2774" s="1" t="s">
        <v>75</v>
      </c>
      <c r="N2774" s="1" t="s">
        <v>170</v>
      </c>
      <c r="O2774" s="1" t="s">
        <v>170</v>
      </c>
      <c r="P2774" s="1" t="s">
        <v>69</v>
      </c>
      <c r="Q2774" s="1" t="s">
        <v>77</v>
      </c>
      <c r="R2774" s="24" t="s">
        <v>1191</v>
      </c>
      <c r="S2774" s="45">
        <v>107988</v>
      </c>
      <c r="V2774" s="165" t="str">
        <f>IFERROR(IF(U2774-T2774 &lt;= 0, "", U2774-T2774), "")</f>
        <v/>
      </c>
      <c r="W2774" s="162" t="s">
        <v>333</v>
      </c>
      <c r="X2774" s="1" t="s">
        <v>168</v>
      </c>
      <c r="Y2774" s="1" t="s">
        <v>2591</v>
      </c>
      <c r="Z2774" s="169">
        <v>267.08</v>
      </c>
      <c r="AA2774" s="169">
        <f>Tabela13[[#This Row],[VALOR/UN]]*Tabela13[[#This Row],[QUAN]]</f>
        <v>267.08</v>
      </c>
      <c r="AB2774" s="251" t="str">
        <f>IFERROR(Tabela13[[#This Row],[TOTAL]]/Tabela13[[#This Row],[Km Rodado]],"")</f>
        <v/>
      </c>
    </row>
    <row r="2775" spans="1:28" hidden="1">
      <c r="A2775" s="30" t="s">
        <v>2701</v>
      </c>
      <c r="B2775" s="30" t="s">
        <v>2596</v>
      </c>
      <c r="C2775" s="186" t="s">
        <v>1227</v>
      </c>
      <c r="D2775" s="53">
        <v>45875</v>
      </c>
      <c r="F2775" s="7" t="s">
        <v>11</v>
      </c>
      <c r="G2775" s="1" t="s">
        <v>58</v>
      </c>
      <c r="H2775" s="1" t="s">
        <v>12</v>
      </c>
      <c r="I2775" s="351" t="s">
        <v>99</v>
      </c>
      <c r="J2775" s="162">
        <v>1</v>
      </c>
      <c r="K2775" s="1">
        <v>16</v>
      </c>
      <c r="L2775" s="1" t="s">
        <v>22</v>
      </c>
      <c r="M2775" s="1" t="s">
        <v>60</v>
      </c>
      <c r="N2775" s="1" t="s">
        <v>224</v>
      </c>
      <c r="O2775" s="1" t="s">
        <v>2668</v>
      </c>
      <c r="P2775" s="1" t="s">
        <v>69</v>
      </c>
      <c r="Q2775" s="1" t="s">
        <v>1008</v>
      </c>
      <c r="R2775" s="24" t="s">
        <v>2702</v>
      </c>
      <c r="S2775" s="45">
        <v>155678</v>
      </c>
      <c r="U2775" s="45">
        <f>S2785-S2784</f>
        <v>66853</v>
      </c>
      <c r="V2775" s="165">
        <f>IFERROR(IF(U2775-T2775 &lt;= 0, "", U2775-T2775), "")</f>
        <v>66853</v>
      </c>
      <c r="W2775" s="162" t="s">
        <v>333</v>
      </c>
      <c r="X2775" s="1" t="s">
        <v>168</v>
      </c>
      <c r="Y2775" s="1">
        <v>21682</v>
      </c>
      <c r="Z2775" s="169">
        <v>453.87</v>
      </c>
      <c r="AA2775" s="169">
        <f>Tabela13[[#This Row],[VALOR/UN]]*Tabela13[[#This Row],[QUAN]]</f>
        <v>453.87</v>
      </c>
      <c r="AB2775" s="251">
        <f>IFERROR(Tabela13[[#This Row],[TOTAL]]/Tabela13[[#This Row],[Km Rodado]],"")</f>
        <v>6.789074536670007E-3</v>
      </c>
    </row>
    <row r="2776" spans="1:28" hidden="1">
      <c r="A2776" s="30">
        <v>3334</v>
      </c>
      <c r="B2776" s="30" t="s">
        <v>2596</v>
      </c>
      <c r="C2776" s="186" t="s">
        <v>1227</v>
      </c>
      <c r="D2776" s="53">
        <v>45875</v>
      </c>
      <c r="F2776" s="7" t="s">
        <v>11</v>
      </c>
      <c r="G2776" s="1" t="s">
        <v>58</v>
      </c>
      <c r="H2776" s="1" t="s">
        <v>12</v>
      </c>
      <c r="I2776" s="351" t="s">
        <v>99</v>
      </c>
      <c r="J2776" s="162">
        <v>1</v>
      </c>
      <c r="K2776" s="1">
        <v>16</v>
      </c>
      <c r="L2776" s="1" t="s">
        <v>22</v>
      </c>
      <c r="M2776" s="1" t="s">
        <v>60</v>
      </c>
      <c r="N2776" s="1" t="s">
        <v>224</v>
      </c>
      <c r="O2776" s="1" t="s">
        <v>2668</v>
      </c>
      <c r="P2776" s="1" t="s">
        <v>69</v>
      </c>
      <c r="Q2776" s="1" t="s">
        <v>1008</v>
      </c>
      <c r="R2776" s="24" t="s">
        <v>2702</v>
      </c>
      <c r="S2776" s="45">
        <v>155678</v>
      </c>
      <c r="V2776" s="165" t="str">
        <f>IFERROR(IF(U2776-T2776 &lt;= 0, "", U2776-T2776), "")</f>
        <v/>
      </c>
      <c r="W2776" s="162" t="s">
        <v>333</v>
      </c>
      <c r="X2776" s="1" t="s">
        <v>168</v>
      </c>
      <c r="Y2776" s="185">
        <v>21682</v>
      </c>
      <c r="Z2776" s="169">
        <v>453.87</v>
      </c>
      <c r="AA2776" s="169">
        <f>Tabela13[[#This Row],[VALOR/UN]]*Tabela13[[#This Row],[QUAN]]</f>
        <v>453.87</v>
      </c>
      <c r="AB2776" s="251" t="str">
        <f>IFERROR(Tabela13[[#This Row],[TOTAL]]/Tabela13[[#This Row],[Km Rodado]],"")</f>
        <v/>
      </c>
    </row>
    <row r="2777" spans="1:28" hidden="1">
      <c r="A2777" s="30">
        <v>3336</v>
      </c>
      <c r="B2777" s="30" t="s">
        <v>2596</v>
      </c>
      <c r="C2777" s="30" t="s">
        <v>1227</v>
      </c>
      <c r="D2777" s="53">
        <v>45875</v>
      </c>
      <c r="F2777" s="7" t="s">
        <v>11</v>
      </c>
      <c r="G2777" s="1" t="s">
        <v>58</v>
      </c>
      <c r="H2777" s="1" t="s">
        <v>12</v>
      </c>
      <c r="I2777" s="351" t="s">
        <v>99</v>
      </c>
      <c r="J2777" s="162">
        <v>1</v>
      </c>
      <c r="K2777" s="1">
        <v>16</v>
      </c>
      <c r="L2777" s="1" t="s">
        <v>22</v>
      </c>
      <c r="M2777" s="1" t="s">
        <v>60</v>
      </c>
      <c r="N2777" s="1" t="s">
        <v>224</v>
      </c>
      <c r="O2777" s="1" t="s">
        <v>2668</v>
      </c>
      <c r="P2777" s="1" t="s">
        <v>69</v>
      </c>
      <c r="Q2777" s="1" t="s">
        <v>1008</v>
      </c>
      <c r="R2777" s="24" t="s">
        <v>2412</v>
      </c>
      <c r="S2777" s="45">
        <v>120682</v>
      </c>
      <c r="V2777" s="165" t="str">
        <f>IFERROR(IF(U2777-T2777 &lt;= 0, "", U2777-T2777), "")</f>
        <v/>
      </c>
      <c r="W2777" s="162" t="s">
        <v>333</v>
      </c>
      <c r="X2777" s="1" t="s">
        <v>168</v>
      </c>
      <c r="Y2777" s="1">
        <v>21682</v>
      </c>
      <c r="Z2777" s="169">
        <v>453.87</v>
      </c>
      <c r="AA2777" s="169">
        <f>Tabela13[[#This Row],[VALOR/UN]]*Tabela13[[#This Row],[QUAN]]</f>
        <v>453.87</v>
      </c>
      <c r="AB2777" s="251" t="str">
        <f>IFERROR(Tabela13[[#This Row],[TOTAL]]/Tabela13[[#This Row],[Km Rodado]],"")</f>
        <v/>
      </c>
    </row>
    <row r="2778" spans="1:28" hidden="1">
      <c r="A2778" s="30">
        <v>3335</v>
      </c>
      <c r="B2778" s="30" t="s">
        <v>2596</v>
      </c>
      <c r="C2778" s="30" t="s">
        <v>1227</v>
      </c>
      <c r="D2778" s="53">
        <v>45875</v>
      </c>
      <c r="F2778" s="7" t="s">
        <v>11</v>
      </c>
      <c r="G2778" s="1" t="s">
        <v>58</v>
      </c>
      <c r="H2778" s="1" t="s">
        <v>12</v>
      </c>
      <c r="I2778" s="351" t="s">
        <v>99</v>
      </c>
      <c r="J2778" s="162">
        <v>1</v>
      </c>
      <c r="K2778" s="1">
        <v>16</v>
      </c>
      <c r="L2778" s="1" t="s">
        <v>22</v>
      </c>
      <c r="M2778" s="1" t="s">
        <v>60</v>
      </c>
      <c r="N2778" s="1" t="s">
        <v>224</v>
      </c>
      <c r="O2778" s="1" t="s">
        <v>2668</v>
      </c>
      <c r="P2778" s="1" t="s">
        <v>69</v>
      </c>
      <c r="Q2778" s="1" t="s">
        <v>1008</v>
      </c>
      <c r="R2778" s="24" t="s">
        <v>1064</v>
      </c>
      <c r="S2778" s="45">
        <v>120682</v>
      </c>
      <c r="V2778" s="165" t="str">
        <f>IFERROR(IF(U2778-T2778 &lt;= 0, "", U2778-T2778), "")</f>
        <v/>
      </c>
      <c r="W2778" s="162" t="s">
        <v>333</v>
      </c>
      <c r="X2778" s="1" t="s">
        <v>168</v>
      </c>
      <c r="Y2778" s="1">
        <v>21682</v>
      </c>
      <c r="Z2778" s="169">
        <v>453.87</v>
      </c>
      <c r="AA2778" s="169">
        <f>Tabela13[[#This Row],[VALOR/UN]]*Tabela13[[#This Row],[QUAN]]</f>
        <v>453.87</v>
      </c>
      <c r="AB2778" s="251" t="str">
        <f>IFERROR(Tabela13[[#This Row],[TOTAL]]/Tabela13[[#This Row],[Km Rodado]],"")</f>
        <v/>
      </c>
    </row>
    <row r="2779" spans="1:28" hidden="1">
      <c r="A2779" s="30" t="s">
        <v>2703</v>
      </c>
      <c r="B2779" s="30" t="s">
        <v>2604</v>
      </c>
      <c r="C2779" s="30" t="s">
        <v>1227</v>
      </c>
      <c r="D2779" s="53">
        <v>45875</v>
      </c>
      <c r="F2779" s="7" t="s">
        <v>11</v>
      </c>
      <c r="G2779" s="1" t="s">
        <v>58</v>
      </c>
      <c r="H2779" s="1" t="s">
        <v>1268</v>
      </c>
      <c r="I2779" s="351" t="s">
        <v>96</v>
      </c>
      <c r="J2779" s="162">
        <v>1</v>
      </c>
      <c r="K2779" s="1">
        <v>16</v>
      </c>
      <c r="L2779" s="1" t="s">
        <v>22</v>
      </c>
      <c r="M2779" s="1" t="s">
        <v>143</v>
      </c>
      <c r="N2779" s="238" t="s">
        <v>181</v>
      </c>
      <c r="O2779" s="1" t="s">
        <v>182</v>
      </c>
      <c r="P2779" s="1" t="s">
        <v>69</v>
      </c>
      <c r="Q2779" s="1" t="s">
        <v>144</v>
      </c>
      <c r="R2779" s="255" t="s">
        <v>2704</v>
      </c>
      <c r="S2779" s="45">
        <v>29926</v>
      </c>
      <c r="V2779" s="165" t="str">
        <f>IFERROR(IF(U2779-T2779 &lt;= 0, "", U2779-T2779), "")</f>
        <v/>
      </c>
      <c r="W2779" s="162" t="s">
        <v>333</v>
      </c>
      <c r="X2779" s="1" t="s">
        <v>168</v>
      </c>
      <c r="Y2779" s="276" t="s">
        <v>2606</v>
      </c>
      <c r="Z2779" s="169">
        <v>460.01</v>
      </c>
      <c r="AA2779" s="169">
        <f>Tabela13[[#This Row],[VALOR/UN]]*Tabela13[[#This Row],[QUAN]]</f>
        <v>460.01</v>
      </c>
      <c r="AB2779" s="251" t="str">
        <f>IFERROR(Tabela13[[#This Row],[TOTAL]]/Tabela13[[#This Row],[Km Rodado]],"")</f>
        <v/>
      </c>
    </row>
    <row r="2780" spans="1:28" hidden="1">
      <c r="A2780" s="30">
        <v>3338</v>
      </c>
      <c r="B2780" s="30" t="s">
        <v>2607</v>
      </c>
      <c r="C2780" s="30" t="s">
        <v>1227</v>
      </c>
      <c r="D2780" s="53">
        <v>45875</v>
      </c>
      <c r="F2780" s="7" t="s">
        <v>11</v>
      </c>
      <c r="G2780" s="1" t="s">
        <v>58</v>
      </c>
      <c r="H2780" s="1" t="s">
        <v>1268</v>
      </c>
      <c r="I2780" s="351" t="s">
        <v>96</v>
      </c>
      <c r="J2780" s="162">
        <v>1</v>
      </c>
      <c r="K2780" s="1">
        <v>16</v>
      </c>
      <c r="L2780" s="1" t="s">
        <v>22</v>
      </c>
      <c r="M2780" s="1" t="s">
        <v>143</v>
      </c>
      <c r="N2780" s="238" t="s">
        <v>181</v>
      </c>
      <c r="O2780" s="1" t="s">
        <v>182</v>
      </c>
      <c r="P2780" s="1" t="s">
        <v>69</v>
      </c>
      <c r="Q2780" s="1" t="s">
        <v>144</v>
      </c>
      <c r="R2780" s="255" t="s">
        <v>2704</v>
      </c>
      <c r="S2780" s="45">
        <v>29926</v>
      </c>
      <c r="V2780" s="165" t="str">
        <f>IFERROR(IF(U2780-T2780 &lt;= 0, "", U2780-T2780), "")</f>
        <v/>
      </c>
      <c r="W2780" s="162" t="s">
        <v>333</v>
      </c>
      <c r="X2780" s="1" t="s">
        <v>168</v>
      </c>
      <c r="Y2780" s="276" t="s">
        <v>2606</v>
      </c>
      <c r="Z2780" s="169">
        <v>460.01</v>
      </c>
      <c r="AA2780" s="169">
        <f>Tabela13[[#This Row],[VALOR/UN]]*Tabela13[[#This Row],[QUAN]]</f>
        <v>460.01</v>
      </c>
      <c r="AB2780" s="251" t="str">
        <f>IFERROR(Tabela13[[#This Row],[TOTAL]]/Tabela13[[#This Row],[Km Rodado]],"")</f>
        <v/>
      </c>
    </row>
    <row r="2781" spans="1:28" hidden="1">
      <c r="A2781" s="30">
        <v>3339</v>
      </c>
      <c r="B2781" s="30" t="s">
        <v>2667</v>
      </c>
      <c r="C2781" s="30" t="s">
        <v>1227</v>
      </c>
      <c r="D2781" s="53">
        <v>45875</v>
      </c>
      <c r="F2781" s="7" t="s">
        <v>11</v>
      </c>
      <c r="G2781" s="1" t="s">
        <v>58</v>
      </c>
      <c r="H2781" s="1" t="s">
        <v>1268</v>
      </c>
      <c r="I2781" s="351" t="s">
        <v>96</v>
      </c>
      <c r="J2781" s="162">
        <v>1</v>
      </c>
      <c r="K2781" s="1">
        <v>16</v>
      </c>
      <c r="L2781" s="1" t="s">
        <v>24</v>
      </c>
      <c r="M2781" s="1" t="s">
        <v>143</v>
      </c>
      <c r="N2781" s="332" t="s">
        <v>181</v>
      </c>
      <c r="O2781" s="1" t="s">
        <v>182</v>
      </c>
      <c r="P2781" s="1" t="s">
        <v>69</v>
      </c>
      <c r="Q2781" s="1" t="s">
        <v>144</v>
      </c>
      <c r="R2781" s="255" t="s">
        <v>2704</v>
      </c>
      <c r="S2781" s="45">
        <v>29926</v>
      </c>
      <c r="V2781" s="165" t="str">
        <f>IFERROR(IF(U2781-T2781 &lt;= 0, "", U2781-T2781), "")</f>
        <v/>
      </c>
      <c r="W2781" s="162" t="s">
        <v>333</v>
      </c>
      <c r="X2781" s="1" t="s">
        <v>168</v>
      </c>
      <c r="Y2781" s="276" t="s">
        <v>2606</v>
      </c>
      <c r="Z2781" s="169">
        <v>460.01</v>
      </c>
      <c r="AA2781" s="169">
        <f>Tabela13[[#This Row],[VALOR/UN]]*Tabela13[[#This Row],[QUAN]]</f>
        <v>460.01</v>
      </c>
      <c r="AB2781" s="251" t="str">
        <f>IFERROR(Tabela13[[#This Row],[TOTAL]]/Tabela13[[#This Row],[Km Rodado]],"")</f>
        <v/>
      </c>
    </row>
    <row r="2782" spans="1:28" hidden="1">
      <c r="A2782" s="30" t="s">
        <v>2705</v>
      </c>
      <c r="B2782" s="30" t="s">
        <v>2604</v>
      </c>
      <c r="C2782" s="30" t="s">
        <v>1227</v>
      </c>
      <c r="D2782" s="53">
        <v>45875</v>
      </c>
      <c r="F2782" s="7" t="s">
        <v>11</v>
      </c>
      <c r="G2782" s="1" t="s">
        <v>58</v>
      </c>
      <c r="H2782" s="1" t="s">
        <v>1268</v>
      </c>
      <c r="I2782" s="351" t="s">
        <v>96</v>
      </c>
      <c r="J2782" s="162">
        <v>1</v>
      </c>
      <c r="K2782" s="1">
        <v>16</v>
      </c>
      <c r="L2782" s="1" t="s">
        <v>24</v>
      </c>
      <c r="M2782" s="1" t="s">
        <v>143</v>
      </c>
      <c r="N2782" s="332" t="s">
        <v>181</v>
      </c>
      <c r="O2782" s="1" t="s">
        <v>182</v>
      </c>
      <c r="P2782" s="1" t="s">
        <v>69</v>
      </c>
      <c r="Q2782" s="1" t="s">
        <v>144</v>
      </c>
      <c r="R2782" s="255" t="s">
        <v>2704</v>
      </c>
      <c r="S2782" s="45">
        <v>29926</v>
      </c>
      <c r="V2782" s="165" t="str">
        <f>IFERROR(IF(U2782-T2782 &lt;= 0, "", U2782-T2782), "")</f>
        <v/>
      </c>
      <c r="W2782" s="162" t="s">
        <v>333</v>
      </c>
      <c r="X2782" s="1" t="s">
        <v>168</v>
      </c>
      <c r="Y2782" s="276" t="s">
        <v>2606</v>
      </c>
      <c r="Z2782" s="169">
        <v>460.01</v>
      </c>
      <c r="AA2782" s="169">
        <f>Tabela13[[#This Row],[VALOR/UN]]*Tabela13[[#This Row],[QUAN]]</f>
        <v>460.01</v>
      </c>
      <c r="AB2782" s="251" t="str">
        <f>IFERROR(Tabela13[[#This Row],[TOTAL]]/Tabela13[[#This Row],[Km Rodado]],"")</f>
        <v/>
      </c>
    </row>
    <row r="2783" spans="1:28">
      <c r="A2783" s="30" t="s">
        <v>2706</v>
      </c>
      <c r="B2783" s="30" t="s">
        <v>1227</v>
      </c>
      <c r="C2783" s="30" t="s">
        <v>1227</v>
      </c>
      <c r="D2783" s="53">
        <v>45881</v>
      </c>
      <c r="F2783" s="7" t="s">
        <v>11</v>
      </c>
      <c r="G2783" s="1" t="s">
        <v>58</v>
      </c>
      <c r="H2783" s="1" t="s">
        <v>1268</v>
      </c>
      <c r="I2783" s="351" t="s">
        <v>165</v>
      </c>
      <c r="J2783" s="162">
        <v>1</v>
      </c>
      <c r="K2783" s="1">
        <v>15</v>
      </c>
      <c r="L2783" s="1" t="s">
        <v>22</v>
      </c>
      <c r="M2783" s="1" t="s">
        <v>623</v>
      </c>
      <c r="N2783" s="1" t="s">
        <v>224</v>
      </c>
      <c r="O2783" s="1" t="s">
        <v>1389</v>
      </c>
      <c r="P2783" s="1" t="s">
        <v>69</v>
      </c>
      <c r="Q2783" s="1" t="s">
        <v>102</v>
      </c>
      <c r="R2783" s="24" t="s">
        <v>2707</v>
      </c>
      <c r="S2783" s="45">
        <v>134108</v>
      </c>
      <c r="V2783" s="165" t="str">
        <f>IFERROR(IF(U2783-T2783 &lt;= 0, "", U2783-T2783), "")</f>
        <v/>
      </c>
      <c r="W2783" s="162" t="s">
        <v>333</v>
      </c>
      <c r="X2783" s="1" t="s">
        <v>2427</v>
      </c>
      <c r="Y2783" s="1" t="s">
        <v>2676</v>
      </c>
      <c r="Z2783" s="169">
        <v>269</v>
      </c>
      <c r="AA2783" s="169">
        <f>Tabela13[[#This Row],[VALOR/UN]]*Tabela13[[#This Row],[QUAN]]</f>
        <v>269</v>
      </c>
      <c r="AB2783" s="251" t="str">
        <f>IFERROR(Tabela13[[#This Row],[TOTAL]]/Tabela13[[#This Row],[Km Rodado]],"")</f>
        <v/>
      </c>
    </row>
    <row r="2784" spans="1:28">
      <c r="A2784" s="30">
        <v>3297</v>
      </c>
      <c r="B2784" s="30" t="s">
        <v>2655</v>
      </c>
      <c r="C2784" s="30" t="s">
        <v>1227</v>
      </c>
      <c r="D2784" s="53">
        <v>45881</v>
      </c>
      <c r="F2784" s="7" t="s">
        <v>11</v>
      </c>
      <c r="G2784" s="1" t="s">
        <v>58</v>
      </c>
      <c r="H2784" s="1" t="s">
        <v>1268</v>
      </c>
      <c r="I2784" s="351" t="s">
        <v>165</v>
      </c>
      <c r="J2784" s="162">
        <v>1</v>
      </c>
      <c r="K2784" s="1">
        <v>15</v>
      </c>
      <c r="L2784" s="1" t="s">
        <v>22</v>
      </c>
      <c r="M2784" s="1" t="s">
        <v>623</v>
      </c>
      <c r="N2784" s="1" t="s">
        <v>224</v>
      </c>
      <c r="O2784" s="1" t="s">
        <v>1389</v>
      </c>
      <c r="P2784" s="1" t="s">
        <v>69</v>
      </c>
      <c r="Q2784" s="1" t="s">
        <v>102</v>
      </c>
      <c r="R2784" s="24" t="s">
        <v>2707</v>
      </c>
      <c r="S2784" s="45">
        <v>134108</v>
      </c>
      <c r="V2784" s="165" t="str">
        <f>IFERROR(IF(U2784-T2784 &lt;= 0, "", U2784-T2784), "")</f>
        <v/>
      </c>
      <c r="W2784" s="162" t="s">
        <v>333</v>
      </c>
      <c r="X2784" s="1" t="s">
        <v>2427</v>
      </c>
      <c r="Y2784" s="162" t="s">
        <v>2676</v>
      </c>
      <c r="Z2784" s="169">
        <v>269</v>
      </c>
      <c r="AA2784" s="169">
        <f>Tabela13[[#This Row],[VALOR/UN]]*Tabela13[[#This Row],[QUAN]]</f>
        <v>269</v>
      </c>
      <c r="AB2784" s="251" t="str">
        <f>IFERROR(Tabela13[[#This Row],[TOTAL]]/Tabela13[[#This Row],[Km Rodado]],"")</f>
        <v/>
      </c>
    </row>
    <row r="2785" spans="1:28" hidden="1">
      <c r="A2785" s="30">
        <v>3345</v>
      </c>
      <c r="B2785" s="30" t="s">
        <v>1227</v>
      </c>
      <c r="C2785" s="30" t="s">
        <v>1227</v>
      </c>
      <c r="D2785" s="53">
        <v>45881</v>
      </c>
      <c r="F2785" s="7" t="s">
        <v>11</v>
      </c>
      <c r="G2785" s="1" t="s">
        <v>58</v>
      </c>
      <c r="H2785" s="1" t="s">
        <v>1268</v>
      </c>
      <c r="I2785" s="351" t="s">
        <v>80</v>
      </c>
      <c r="J2785" s="162">
        <v>1</v>
      </c>
      <c r="K2785" s="1">
        <v>16</v>
      </c>
      <c r="L2785" s="1" t="s">
        <v>22</v>
      </c>
      <c r="M2785" s="1" t="s">
        <v>60</v>
      </c>
      <c r="N2785" s="1" t="s">
        <v>1235</v>
      </c>
      <c r="O2785" s="1" t="s">
        <v>1236</v>
      </c>
      <c r="P2785" s="1" t="s">
        <v>69</v>
      </c>
      <c r="Q2785" s="1" t="s">
        <v>1008</v>
      </c>
      <c r="R2785" s="24" t="s">
        <v>222</v>
      </c>
      <c r="S2785" s="45">
        <v>200961</v>
      </c>
      <c r="V2785" s="165" t="str">
        <f>IFERROR(IF(U2785-T2785 &lt;= 0, "", U2785-T2785), "")</f>
        <v/>
      </c>
      <c r="W2785" s="162" t="s">
        <v>333</v>
      </c>
      <c r="X2785" s="1" t="s">
        <v>155</v>
      </c>
      <c r="Y2785" s="162">
        <v>4320</v>
      </c>
      <c r="Z2785" s="169">
        <v>495.05</v>
      </c>
      <c r="AA2785" s="169">
        <f>Tabela13[[#This Row],[VALOR/UN]]*Tabela13[[#This Row],[QUAN]]</f>
        <v>495.05</v>
      </c>
      <c r="AB2785" s="251" t="str">
        <f>IFERROR(Tabela13[[#This Row],[TOTAL]]/Tabela13[[#This Row],[Km Rodado]],"")</f>
        <v/>
      </c>
    </row>
    <row r="2786" spans="1:28" hidden="1">
      <c r="A2786" s="30">
        <v>3346</v>
      </c>
      <c r="B2786" s="30" t="s">
        <v>1227</v>
      </c>
      <c r="C2786" s="30" t="s">
        <v>1227</v>
      </c>
      <c r="D2786" s="53">
        <v>45881</v>
      </c>
      <c r="F2786" s="7" t="s">
        <v>11</v>
      </c>
      <c r="G2786" s="1" t="s">
        <v>58</v>
      </c>
      <c r="H2786" s="1" t="s">
        <v>1268</v>
      </c>
      <c r="I2786" s="351" t="s">
        <v>80</v>
      </c>
      <c r="J2786" s="162">
        <v>1</v>
      </c>
      <c r="K2786" s="1">
        <v>16</v>
      </c>
      <c r="L2786" s="1" t="s">
        <v>22</v>
      </c>
      <c r="M2786" s="1" t="s">
        <v>60</v>
      </c>
      <c r="N2786" s="1" t="s">
        <v>1235</v>
      </c>
      <c r="O2786" s="1" t="s">
        <v>1236</v>
      </c>
      <c r="P2786" s="1" t="s">
        <v>69</v>
      </c>
      <c r="Q2786" s="1" t="s">
        <v>1008</v>
      </c>
      <c r="R2786" s="24" t="s">
        <v>222</v>
      </c>
      <c r="S2786" s="45">
        <v>200961</v>
      </c>
      <c r="V2786" s="165" t="str">
        <f>IFERROR(IF(U2786-T2786 &lt;= 0, "", U2786-T2786), "")</f>
        <v/>
      </c>
      <c r="W2786" s="162" t="s">
        <v>333</v>
      </c>
      <c r="X2786" s="1" t="s">
        <v>155</v>
      </c>
      <c r="Y2786" s="162">
        <v>4320</v>
      </c>
      <c r="Z2786" s="169">
        <v>495.05</v>
      </c>
      <c r="AA2786" s="169">
        <f>Tabela13[[#This Row],[VALOR/UN]]*Tabela13[[#This Row],[QUAN]]</f>
        <v>495.05</v>
      </c>
      <c r="AB2786" s="251" t="str">
        <f>IFERROR(Tabela13[[#This Row],[TOTAL]]/Tabela13[[#This Row],[Km Rodado]],"")</f>
        <v/>
      </c>
    </row>
    <row r="2787" spans="1:28" hidden="1">
      <c r="A2787" s="30">
        <v>3351</v>
      </c>
      <c r="B2787" s="30" t="s">
        <v>1227</v>
      </c>
      <c r="C2787" s="30" t="s">
        <v>1227</v>
      </c>
      <c r="D2787" s="53">
        <v>45881</v>
      </c>
      <c r="F2787" s="7" t="s">
        <v>11</v>
      </c>
      <c r="G2787" s="1" t="s">
        <v>58</v>
      </c>
      <c r="H2787" s="1" t="s">
        <v>1268</v>
      </c>
      <c r="I2787" s="351" t="s">
        <v>104</v>
      </c>
      <c r="J2787" s="162">
        <v>1</v>
      </c>
      <c r="K2787" s="1">
        <v>16</v>
      </c>
      <c r="L2787" s="1" t="s">
        <v>22</v>
      </c>
      <c r="M2787" s="1" t="s">
        <v>60</v>
      </c>
      <c r="N2787" s="1" t="s">
        <v>1235</v>
      </c>
      <c r="O2787" s="1" t="s">
        <v>1236</v>
      </c>
      <c r="P2787" s="1" t="s">
        <v>69</v>
      </c>
      <c r="Q2787" s="1" t="s">
        <v>1008</v>
      </c>
      <c r="R2787" s="24" t="s">
        <v>1948</v>
      </c>
      <c r="S2787" s="45">
        <v>122500</v>
      </c>
      <c r="V2787" s="165" t="str">
        <f>IFERROR(IF(U2787-T2787 &lt;= 0, "", U2787-T2787), "")</f>
        <v/>
      </c>
      <c r="W2787" s="162" t="s">
        <v>333</v>
      </c>
      <c r="X2787" s="1" t="s">
        <v>155</v>
      </c>
      <c r="Y2787" s="162">
        <v>4320</v>
      </c>
      <c r="Z2787" s="169">
        <v>495.05</v>
      </c>
      <c r="AA2787" s="169">
        <f>Tabela13[[#This Row],[VALOR/UN]]*Tabela13[[#This Row],[QUAN]]</f>
        <v>495.05</v>
      </c>
      <c r="AB2787" s="251" t="str">
        <f>IFERROR(Tabela13[[#This Row],[TOTAL]]/Tabela13[[#This Row],[Km Rodado]],"")</f>
        <v/>
      </c>
    </row>
    <row r="2788" spans="1:28" hidden="1">
      <c r="A2788" s="30">
        <v>3352</v>
      </c>
      <c r="B2788" s="30" t="s">
        <v>2708</v>
      </c>
      <c r="C2788" s="30" t="s">
        <v>1227</v>
      </c>
      <c r="D2788" s="53">
        <v>45881</v>
      </c>
      <c r="F2788" s="7" t="s">
        <v>11</v>
      </c>
      <c r="G2788" s="1" t="s">
        <v>58</v>
      </c>
      <c r="H2788" s="1" t="s">
        <v>1268</v>
      </c>
      <c r="I2788" s="351" t="s">
        <v>104</v>
      </c>
      <c r="J2788" s="162">
        <v>1</v>
      </c>
      <c r="K2788" s="1">
        <v>16</v>
      </c>
      <c r="L2788" s="1" t="s">
        <v>22</v>
      </c>
      <c r="M2788" s="1" t="s">
        <v>60</v>
      </c>
      <c r="N2788" s="1" t="s">
        <v>1235</v>
      </c>
      <c r="O2788" s="1" t="s">
        <v>1236</v>
      </c>
      <c r="P2788" s="1" t="s">
        <v>69</v>
      </c>
      <c r="Q2788" s="1" t="s">
        <v>1008</v>
      </c>
      <c r="R2788" s="24" t="s">
        <v>1948</v>
      </c>
      <c r="S2788" s="45">
        <v>122500</v>
      </c>
      <c r="V2788" s="165" t="str">
        <f>IFERROR(IF(U2788-T2788 &lt;= 0, "", U2788-T2788), "")</f>
        <v/>
      </c>
      <c r="W2788" s="162" t="s">
        <v>333</v>
      </c>
      <c r="X2788" s="1" t="s">
        <v>155</v>
      </c>
      <c r="Y2788" s="162">
        <v>4320</v>
      </c>
      <c r="Z2788" s="169">
        <v>495.05</v>
      </c>
      <c r="AA2788" s="169">
        <f>Tabela13[[#This Row],[VALOR/UN]]*Tabela13[[#This Row],[QUAN]]</f>
        <v>495.05</v>
      </c>
      <c r="AB2788" s="251" t="str">
        <f>IFERROR(Tabela13[[#This Row],[TOTAL]]/Tabela13[[#This Row],[Km Rodado]],"")</f>
        <v/>
      </c>
    </row>
    <row r="2789" spans="1:28" hidden="1">
      <c r="A2789" s="30">
        <v>3347</v>
      </c>
      <c r="B2789" s="30" t="s">
        <v>2655</v>
      </c>
      <c r="C2789" s="30" t="s">
        <v>1227</v>
      </c>
      <c r="D2789" s="53">
        <v>45881</v>
      </c>
      <c r="F2789" s="7" t="s">
        <v>11</v>
      </c>
      <c r="G2789" s="1" t="s">
        <v>58</v>
      </c>
      <c r="H2789" s="1" t="s">
        <v>1268</v>
      </c>
      <c r="I2789" s="351" t="s">
        <v>104</v>
      </c>
      <c r="J2789" s="162">
        <v>1</v>
      </c>
      <c r="K2789" s="1">
        <v>16</v>
      </c>
      <c r="L2789" s="1" t="s">
        <v>22</v>
      </c>
      <c r="M2789" s="1" t="s">
        <v>60</v>
      </c>
      <c r="N2789" s="1" t="s">
        <v>1235</v>
      </c>
      <c r="O2789" s="1" t="s">
        <v>1236</v>
      </c>
      <c r="P2789" s="1" t="s">
        <v>69</v>
      </c>
      <c r="Q2789" s="1" t="s">
        <v>1008</v>
      </c>
      <c r="R2789" s="24" t="s">
        <v>2238</v>
      </c>
      <c r="S2789" s="45">
        <v>82500</v>
      </c>
      <c r="V2789" s="165" t="str">
        <f>IFERROR(IF(U2789-T2789 &lt;= 0, "", U2789-T2789), "")</f>
        <v/>
      </c>
      <c r="W2789" s="162" t="s">
        <v>333</v>
      </c>
      <c r="X2789" s="1" t="s">
        <v>155</v>
      </c>
      <c r="Y2789" s="162">
        <v>4320</v>
      </c>
      <c r="Z2789" s="169">
        <v>495.05</v>
      </c>
      <c r="AA2789" s="169">
        <f>Tabela13[[#This Row],[VALOR/UN]]*Tabela13[[#This Row],[QUAN]]</f>
        <v>495.05</v>
      </c>
      <c r="AB2789" s="251" t="str">
        <f>IFERROR(Tabela13[[#This Row],[TOTAL]]/Tabela13[[#This Row],[Km Rodado]],"")</f>
        <v/>
      </c>
    </row>
    <row r="2790" spans="1:28" hidden="1">
      <c r="A2790" s="30">
        <v>3348</v>
      </c>
      <c r="B2790" s="30" t="s">
        <v>1227</v>
      </c>
      <c r="C2790" s="30" t="s">
        <v>1227</v>
      </c>
      <c r="D2790" s="53">
        <v>45881</v>
      </c>
      <c r="F2790" s="7" t="s">
        <v>11</v>
      </c>
      <c r="G2790" s="1" t="s">
        <v>58</v>
      </c>
      <c r="H2790" s="1" t="s">
        <v>1268</v>
      </c>
      <c r="I2790" s="351" t="s">
        <v>104</v>
      </c>
      <c r="J2790" s="162">
        <v>1</v>
      </c>
      <c r="K2790" s="1">
        <v>16</v>
      </c>
      <c r="L2790" s="1" t="s">
        <v>22</v>
      </c>
      <c r="M2790" s="1" t="s">
        <v>60</v>
      </c>
      <c r="N2790" s="1" t="s">
        <v>1235</v>
      </c>
      <c r="O2790" s="1" t="s">
        <v>1236</v>
      </c>
      <c r="P2790" s="1" t="s">
        <v>69</v>
      </c>
      <c r="Q2790" s="1" t="s">
        <v>1008</v>
      </c>
      <c r="R2790" s="24" t="s">
        <v>2238</v>
      </c>
      <c r="S2790" s="45">
        <v>82500</v>
      </c>
      <c r="V2790" s="165" t="str">
        <f>IFERROR(IF(U2790-T2790 &lt;= 0, "", U2790-T2790), "")</f>
        <v/>
      </c>
      <c r="W2790" s="162" t="s">
        <v>333</v>
      </c>
      <c r="X2790" s="1" t="s">
        <v>155</v>
      </c>
      <c r="Y2790" s="162">
        <v>4320</v>
      </c>
      <c r="Z2790" s="169">
        <v>495.05</v>
      </c>
      <c r="AA2790" s="169">
        <f>Tabela13[[#This Row],[VALOR/UN]]*Tabela13[[#This Row],[QUAN]]</f>
        <v>495.05</v>
      </c>
      <c r="AB2790" s="251" t="str">
        <f>IFERROR(Tabela13[[#This Row],[TOTAL]]/Tabela13[[#This Row],[Km Rodado]],"")</f>
        <v/>
      </c>
    </row>
    <row r="2791" spans="1:28" hidden="1">
      <c r="A2791" s="30">
        <v>3349</v>
      </c>
      <c r="B2791" s="30" t="s">
        <v>2000</v>
      </c>
      <c r="C2791" s="30" t="s">
        <v>1227</v>
      </c>
      <c r="D2791" s="53">
        <v>45881</v>
      </c>
      <c r="F2791" s="7" t="s">
        <v>11</v>
      </c>
      <c r="G2791" s="1" t="s">
        <v>58</v>
      </c>
      <c r="H2791" s="1" t="s">
        <v>1268</v>
      </c>
      <c r="I2791" s="351" t="s">
        <v>104</v>
      </c>
      <c r="J2791" s="162">
        <v>1</v>
      </c>
      <c r="K2791" s="1">
        <v>16</v>
      </c>
      <c r="L2791" s="1" t="s">
        <v>22</v>
      </c>
      <c r="M2791" s="1" t="s">
        <v>60</v>
      </c>
      <c r="N2791" s="1" t="s">
        <v>1235</v>
      </c>
      <c r="O2791" s="1" t="s">
        <v>1236</v>
      </c>
      <c r="P2791" s="1" t="s">
        <v>69</v>
      </c>
      <c r="Q2791" s="1" t="s">
        <v>1008</v>
      </c>
      <c r="R2791" s="24" t="s">
        <v>2709</v>
      </c>
      <c r="S2791" s="45">
        <v>39007</v>
      </c>
      <c r="V2791" s="165" t="str">
        <f>IFERROR(IF(U2791-T2791 &lt;= 0, "", U2791-T2791), "")</f>
        <v/>
      </c>
      <c r="W2791" s="162" t="s">
        <v>333</v>
      </c>
      <c r="X2791" s="1" t="s">
        <v>155</v>
      </c>
      <c r="Y2791" s="162">
        <v>4320</v>
      </c>
      <c r="Z2791" s="169">
        <v>495.05</v>
      </c>
      <c r="AA2791" s="169">
        <f>Tabela13[[#This Row],[VALOR/UN]]*Tabela13[[#This Row],[QUAN]]</f>
        <v>495.05</v>
      </c>
      <c r="AB2791" s="251" t="str">
        <f>IFERROR(Tabela13[[#This Row],[TOTAL]]/Tabela13[[#This Row],[Km Rodado]],"")</f>
        <v/>
      </c>
    </row>
    <row r="2792" spans="1:28" hidden="1">
      <c r="A2792" s="30">
        <v>3350</v>
      </c>
      <c r="B2792" s="30" t="s">
        <v>2655</v>
      </c>
      <c r="C2792" s="30" t="s">
        <v>1227</v>
      </c>
      <c r="D2792" s="53">
        <v>45881</v>
      </c>
      <c r="F2792" s="7" t="s">
        <v>11</v>
      </c>
      <c r="G2792" s="1" t="s">
        <v>58</v>
      </c>
      <c r="H2792" s="1" t="s">
        <v>1268</v>
      </c>
      <c r="I2792" s="351" t="s">
        <v>104</v>
      </c>
      <c r="J2792" s="162">
        <v>1</v>
      </c>
      <c r="K2792" s="1">
        <v>16</v>
      </c>
      <c r="L2792" s="1" t="s">
        <v>22</v>
      </c>
      <c r="M2792" s="1" t="s">
        <v>60</v>
      </c>
      <c r="N2792" s="1" t="s">
        <v>1235</v>
      </c>
      <c r="O2792" s="1" t="s">
        <v>1236</v>
      </c>
      <c r="P2792" s="1" t="s">
        <v>69</v>
      </c>
      <c r="Q2792" s="1" t="s">
        <v>1008</v>
      </c>
      <c r="R2792" s="24" t="s">
        <v>2709</v>
      </c>
      <c r="S2792" s="45">
        <v>39007</v>
      </c>
      <c r="V2792" s="165" t="str">
        <f>IFERROR(IF(U2792-T2792 &lt;= 0, "", U2792-T2792), "")</f>
        <v/>
      </c>
      <c r="W2792" s="162" t="s">
        <v>333</v>
      </c>
      <c r="X2792" s="1" t="s">
        <v>155</v>
      </c>
      <c r="Y2792" s="162">
        <v>4320</v>
      </c>
      <c r="Z2792" s="169">
        <v>495.05</v>
      </c>
      <c r="AA2792" s="169">
        <f>Tabela13[[#This Row],[VALOR/UN]]*Tabela13[[#This Row],[QUAN]]</f>
        <v>495.05</v>
      </c>
      <c r="AB2792" s="251" t="str">
        <f>IFERROR(Tabela13[[#This Row],[TOTAL]]/Tabela13[[#This Row],[Km Rodado]],"")</f>
        <v/>
      </c>
    </row>
    <row r="2793" spans="1:28" hidden="1">
      <c r="A2793" s="30">
        <v>2308</v>
      </c>
      <c r="B2793" s="30" t="s">
        <v>644</v>
      </c>
      <c r="C2793" s="30" t="s">
        <v>1227</v>
      </c>
      <c r="D2793" s="53">
        <v>45881</v>
      </c>
      <c r="F2793" s="7" t="s">
        <v>11</v>
      </c>
      <c r="G2793" s="1" t="s">
        <v>58</v>
      </c>
      <c r="H2793" s="1" t="s">
        <v>1268</v>
      </c>
      <c r="I2793" s="351" t="s">
        <v>111</v>
      </c>
      <c r="J2793" s="162">
        <v>1</v>
      </c>
      <c r="K2793" s="1" t="s">
        <v>39</v>
      </c>
      <c r="L2793" s="1" t="s">
        <v>594</v>
      </c>
      <c r="M2793" s="1" t="s">
        <v>595</v>
      </c>
      <c r="N2793" s="1" t="s">
        <v>684</v>
      </c>
      <c r="O2793" s="1" t="s">
        <v>1213</v>
      </c>
      <c r="P2793" s="1" t="s">
        <v>62</v>
      </c>
      <c r="Q2793" s="1" t="s">
        <v>1241</v>
      </c>
      <c r="R2793" s="24" t="s">
        <v>2651</v>
      </c>
      <c r="S2793" s="45">
        <v>118658</v>
      </c>
      <c r="V2793" s="165" t="str">
        <f>IFERROR(IF(U2793-T2793 &lt;= 0, "", U2793-T2793), "")</f>
        <v/>
      </c>
      <c r="W2793" s="162" t="s">
        <v>333</v>
      </c>
      <c r="X2793" s="1" t="s">
        <v>2279</v>
      </c>
      <c r="Y2793" s="1">
        <v>11496</v>
      </c>
      <c r="Z2793" s="169">
        <v>600</v>
      </c>
      <c r="AA2793" s="169">
        <f>Tabela13[[#This Row],[VALOR/UN]]*Tabela13[[#This Row],[QUAN]]</f>
        <v>600</v>
      </c>
      <c r="AB2793" s="251" t="str">
        <f>IFERROR(Tabela13[[#This Row],[TOTAL]]/Tabela13[[#This Row],[Km Rodado]],"")</f>
        <v/>
      </c>
    </row>
    <row r="2794" spans="1:28" hidden="1">
      <c r="A2794" s="30">
        <v>3341</v>
      </c>
      <c r="B2794" s="30" t="s">
        <v>2604</v>
      </c>
      <c r="C2794" s="30" t="s">
        <v>1227</v>
      </c>
      <c r="D2794" s="53">
        <v>45881</v>
      </c>
      <c r="F2794" s="7" t="s">
        <v>11</v>
      </c>
      <c r="G2794" s="1" t="s">
        <v>58</v>
      </c>
      <c r="H2794" s="1" t="s">
        <v>1268</v>
      </c>
      <c r="I2794" s="356" t="s">
        <v>2407</v>
      </c>
      <c r="J2794" s="162">
        <v>1</v>
      </c>
      <c r="K2794" s="1">
        <v>16</v>
      </c>
      <c r="L2794" s="1" t="s">
        <v>22</v>
      </c>
      <c r="M2794" s="1" t="s">
        <v>143</v>
      </c>
      <c r="N2794" s="238" t="s">
        <v>181</v>
      </c>
      <c r="O2794" s="1" t="s">
        <v>182</v>
      </c>
      <c r="P2794" s="1" t="s">
        <v>69</v>
      </c>
      <c r="Q2794" s="1" t="s">
        <v>144</v>
      </c>
      <c r="R2794" s="255" t="s">
        <v>2363</v>
      </c>
      <c r="S2794" s="45">
        <v>76842</v>
      </c>
      <c r="V2794" s="165" t="str">
        <f>IFERROR(IF(U2794-T2794 &lt;= 0, "", U2794-T2794), "")</f>
        <v/>
      </c>
      <c r="W2794" s="162" t="s">
        <v>333</v>
      </c>
      <c r="X2794" s="1" t="s">
        <v>168</v>
      </c>
      <c r="Y2794" s="276" t="s">
        <v>2606</v>
      </c>
      <c r="Z2794" s="169">
        <v>460.01</v>
      </c>
      <c r="AA2794" s="169">
        <f>Tabela13[[#This Row],[VALOR/UN]]*Tabela13[[#This Row],[QUAN]]</f>
        <v>460.01</v>
      </c>
      <c r="AB2794" s="251" t="str">
        <f>IFERROR(Tabela13[[#This Row],[TOTAL]]/Tabela13[[#This Row],[Km Rodado]],"")</f>
        <v/>
      </c>
    </row>
    <row r="2795" spans="1:28" hidden="1">
      <c r="A2795" s="30">
        <v>3342</v>
      </c>
      <c r="B2795" s="30" t="s">
        <v>2607</v>
      </c>
      <c r="C2795" s="30" t="s">
        <v>1227</v>
      </c>
      <c r="D2795" s="53">
        <v>45881</v>
      </c>
      <c r="F2795" s="7" t="s">
        <v>11</v>
      </c>
      <c r="G2795" s="1" t="s">
        <v>58</v>
      </c>
      <c r="H2795" s="1" t="s">
        <v>1268</v>
      </c>
      <c r="I2795" s="356" t="s">
        <v>2407</v>
      </c>
      <c r="J2795" s="162">
        <v>1</v>
      </c>
      <c r="K2795" s="1">
        <v>16</v>
      </c>
      <c r="L2795" s="1" t="s">
        <v>22</v>
      </c>
      <c r="M2795" s="1" t="s">
        <v>143</v>
      </c>
      <c r="N2795" s="238" t="s">
        <v>181</v>
      </c>
      <c r="O2795" s="1" t="s">
        <v>182</v>
      </c>
      <c r="P2795" s="1" t="s">
        <v>69</v>
      </c>
      <c r="Q2795" s="1" t="s">
        <v>144</v>
      </c>
      <c r="R2795" s="255" t="s">
        <v>2363</v>
      </c>
      <c r="S2795" s="45">
        <v>76842</v>
      </c>
      <c r="V2795" s="165" t="str">
        <f>IFERROR(IF(U2795-T2795 &lt;= 0, "", U2795-T2795), "")</f>
        <v/>
      </c>
      <c r="W2795" s="162" t="s">
        <v>333</v>
      </c>
      <c r="X2795" s="1" t="s">
        <v>168</v>
      </c>
      <c r="Y2795" s="276" t="s">
        <v>2606</v>
      </c>
      <c r="Z2795" s="169">
        <v>460.01</v>
      </c>
      <c r="AA2795" s="169">
        <f>Tabela13[[#This Row],[VALOR/UN]]*Tabela13[[#This Row],[QUAN]]</f>
        <v>460.01</v>
      </c>
      <c r="AB2795" s="251" t="str">
        <f>IFERROR(Tabela13[[#This Row],[TOTAL]]/Tabela13[[#This Row],[Km Rodado]],"")</f>
        <v/>
      </c>
    </row>
    <row r="2796" spans="1:28" hidden="1">
      <c r="A2796" s="30">
        <v>3343</v>
      </c>
      <c r="B2796" s="30" t="s">
        <v>2604</v>
      </c>
      <c r="C2796" s="30" t="s">
        <v>1227</v>
      </c>
      <c r="D2796" s="53">
        <v>45881</v>
      </c>
      <c r="F2796" s="7" t="s">
        <v>11</v>
      </c>
      <c r="G2796" s="1" t="s">
        <v>58</v>
      </c>
      <c r="H2796" s="1" t="s">
        <v>1268</v>
      </c>
      <c r="I2796" s="356" t="s">
        <v>2407</v>
      </c>
      <c r="J2796" s="162">
        <v>1</v>
      </c>
      <c r="K2796" s="1">
        <v>16</v>
      </c>
      <c r="L2796" s="1" t="s">
        <v>24</v>
      </c>
      <c r="M2796" s="1" t="s">
        <v>143</v>
      </c>
      <c r="N2796" s="238" t="s">
        <v>181</v>
      </c>
      <c r="O2796" s="1" t="s">
        <v>182</v>
      </c>
      <c r="P2796" s="1" t="s">
        <v>69</v>
      </c>
      <c r="Q2796" s="1" t="s">
        <v>144</v>
      </c>
      <c r="R2796" s="255" t="s">
        <v>2363</v>
      </c>
      <c r="S2796" s="45">
        <v>76842</v>
      </c>
      <c r="V2796" s="165" t="str">
        <f>IFERROR(IF(U2796-T2796 &lt;= 0, "", U2796-T2796), "")</f>
        <v/>
      </c>
      <c r="W2796" s="162" t="s">
        <v>333</v>
      </c>
      <c r="X2796" s="1" t="s">
        <v>168</v>
      </c>
      <c r="Y2796" s="276" t="s">
        <v>2606</v>
      </c>
      <c r="Z2796" s="169">
        <v>460.01</v>
      </c>
      <c r="AA2796" s="169">
        <f>Tabela13[[#This Row],[VALOR/UN]]*Tabela13[[#This Row],[QUAN]]</f>
        <v>460.01</v>
      </c>
      <c r="AB2796" s="251" t="str">
        <f>IFERROR(Tabela13[[#This Row],[TOTAL]]/Tabela13[[#This Row],[Km Rodado]],"")</f>
        <v/>
      </c>
    </row>
    <row r="2797" spans="1:28" hidden="1">
      <c r="A2797" s="30">
        <v>3344</v>
      </c>
      <c r="B2797" s="30" t="s">
        <v>2604</v>
      </c>
      <c r="C2797" s="30" t="s">
        <v>1227</v>
      </c>
      <c r="D2797" s="53">
        <v>45881</v>
      </c>
      <c r="F2797" s="7" t="s">
        <v>11</v>
      </c>
      <c r="G2797" s="1" t="s">
        <v>58</v>
      </c>
      <c r="H2797" s="1" t="s">
        <v>1268</v>
      </c>
      <c r="I2797" s="356" t="s">
        <v>2407</v>
      </c>
      <c r="J2797" s="162">
        <v>1</v>
      </c>
      <c r="K2797" s="1">
        <v>16</v>
      </c>
      <c r="L2797" s="1" t="s">
        <v>24</v>
      </c>
      <c r="M2797" s="1" t="s">
        <v>143</v>
      </c>
      <c r="N2797" s="238" t="s">
        <v>181</v>
      </c>
      <c r="O2797" s="1" t="s">
        <v>182</v>
      </c>
      <c r="P2797" s="1" t="s">
        <v>69</v>
      </c>
      <c r="Q2797" s="1" t="s">
        <v>144</v>
      </c>
      <c r="R2797" s="255" t="s">
        <v>2363</v>
      </c>
      <c r="S2797" s="45">
        <v>76842</v>
      </c>
      <c r="V2797" s="165" t="str">
        <f>IFERROR(IF(U2797-T2797 &lt;= 0, "", U2797-T2797), "")</f>
        <v/>
      </c>
      <c r="W2797" s="162" t="s">
        <v>333</v>
      </c>
      <c r="X2797" s="1" t="s">
        <v>168</v>
      </c>
      <c r="Y2797" s="276" t="s">
        <v>2606</v>
      </c>
      <c r="Z2797" s="169">
        <v>460.01</v>
      </c>
      <c r="AA2797" s="169">
        <f>Tabela13[[#This Row],[VALOR/UN]]*Tabela13[[#This Row],[QUAN]]</f>
        <v>460.01</v>
      </c>
      <c r="AB2797" s="251" t="str">
        <f>IFERROR(Tabela13[[#This Row],[TOTAL]]/Tabela13[[#This Row],[Km Rodado]],"")</f>
        <v/>
      </c>
    </row>
    <row r="2798" spans="1:28" hidden="1">
      <c r="A2798" s="30">
        <v>3353</v>
      </c>
      <c r="B2798" s="30" t="s">
        <v>2394</v>
      </c>
      <c r="C2798" s="30" t="s">
        <v>1227</v>
      </c>
      <c r="D2798" s="53">
        <v>45882</v>
      </c>
      <c r="F2798" s="7" t="s">
        <v>11</v>
      </c>
      <c r="G2798" s="1" t="s">
        <v>58</v>
      </c>
      <c r="H2798" s="1" t="s">
        <v>14</v>
      </c>
      <c r="I2798" s="351" t="s">
        <v>1740</v>
      </c>
      <c r="J2798" s="162">
        <v>1</v>
      </c>
      <c r="K2798" s="1" t="s">
        <v>7</v>
      </c>
      <c r="L2798" s="1" t="s">
        <v>22</v>
      </c>
      <c r="M2798" s="1" t="s">
        <v>133</v>
      </c>
      <c r="N2798" s="1" t="s">
        <v>153</v>
      </c>
      <c r="O2798" s="1" t="s">
        <v>986</v>
      </c>
      <c r="P2798" s="1" t="s">
        <v>69</v>
      </c>
      <c r="Q2798" s="1" t="s">
        <v>601</v>
      </c>
      <c r="R2798" s="24" t="s">
        <v>812</v>
      </c>
      <c r="S2798" s="45">
        <v>173369</v>
      </c>
      <c r="V2798" s="165" t="str">
        <f>IFERROR(IF(U2798-T2798 &lt;= 0, "", U2798-T2798), "")</f>
        <v/>
      </c>
      <c r="W2798" s="162" t="s">
        <v>333</v>
      </c>
      <c r="X2798" s="1" t="s">
        <v>155</v>
      </c>
      <c r="Y2798" s="1" t="s">
        <v>2710</v>
      </c>
      <c r="Z2798" s="169">
        <v>600.08000000000004</v>
      </c>
      <c r="AA2798" s="169">
        <f>Tabela13[[#This Row],[VALOR/UN]]*Tabela13[[#This Row],[QUAN]]</f>
        <v>600.08000000000004</v>
      </c>
      <c r="AB2798" s="251" t="str">
        <f>IFERROR(Tabela13[[#This Row],[TOTAL]]/Tabela13[[#This Row],[Km Rodado]],"")</f>
        <v/>
      </c>
    </row>
    <row r="2799" spans="1:28" hidden="1">
      <c r="A2799" s="30">
        <v>3354</v>
      </c>
      <c r="B2799" s="30" t="s">
        <v>2438</v>
      </c>
      <c r="C2799" s="30" t="s">
        <v>1227</v>
      </c>
      <c r="D2799" s="53">
        <v>45882</v>
      </c>
      <c r="F2799" s="7" t="s">
        <v>11</v>
      </c>
      <c r="G2799" s="1" t="s">
        <v>58</v>
      </c>
      <c r="H2799" s="1" t="s">
        <v>14</v>
      </c>
      <c r="I2799" s="351" t="s">
        <v>1740</v>
      </c>
      <c r="J2799" s="162">
        <v>1</v>
      </c>
      <c r="K2799" s="1" t="s">
        <v>7</v>
      </c>
      <c r="L2799" s="1" t="s">
        <v>22</v>
      </c>
      <c r="M2799" s="1" t="s">
        <v>133</v>
      </c>
      <c r="N2799" s="1" t="s">
        <v>153</v>
      </c>
      <c r="O2799" s="1" t="s">
        <v>986</v>
      </c>
      <c r="P2799" s="1" t="s">
        <v>69</v>
      </c>
      <c r="Q2799" s="1" t="s">
        <v>601</v>
      </c>
      <c r="R2799" s="24" t="s">
        <v>812</v>
      </c>
      <c r="S2799" s="45">
        <v>173369</v>
      </c>
      <c r="V2799" s="165" t="str">
        <f>IFERROR(IF(U2799-T2799 &lt;= 0, "", U2799-T2799), "")</f>
        <v/>
      </c>
      <c r="W2799" s="162" t="s">
        <v>333</v>
      </c>
      <c r="X2799" s="1" t="s">
        <v>155</v>
      </c>
      <c r="Y2799" s="1" t="s">
        <v>2710</v>
      </c>
      <c r="Z2799" s="169">
        <v>600.08000000000004</v>
      </c>
      <c r="AA2799" s="169">
        <f>Tabela13[[#This Row],[VALOR/UN]]*Tabela13[[#This Row],[QUAN]]</f>
        <v>600.08000000000004</v>
      </c>
      <c r="AB2799" s="251" t="str">
        <f>IFERROR(Tabela13[[#This Row],[TOTAL]]/Tabela13[[#This Row],[Km Rodado]],"")</f>
        <v/>
      </c>
    </row>
    <row r="2800" spans="1:28" hidden="1">
      <c r="A2800" s="30">
        <v>3357</v>
      </c>
      <c r="B2800" s="30" t="s">
        <v>2394</v>
      </c>
      <c r="C2800" s="186" t="s">
        <v>1227</v>
      </c>
      <c r="D2800" s="53">
        <v>45887</v>
      </c>
      <c r="F2800" s="7" t="s">
        <v>11</v>
      </c>
      <c r="G2800" s="1" t="s">
        <v>58</v>
      </c>
      <c r="H2800" s="1" t="s">
        <v>1268</v>
      </c>
      <c r="I2800" s="351" t="s">
        <v>109</v>
      </c>
      <c r="J2800" s="162">
        <v>1</v>
      </c>
      <c r="K2800" s="1">
        <v>15</v>
      </c>
      <c r="L2800" s="1" t="s">
        <v>22</v>
      </c>
      <c r="M2800" s="1" t="s">
        <v>2627</v>
      </c>
      <c r="N2800" s="1" t="s">
        <v>252</v>
      </c>
      <c r="O2800" s="1" t="s">
        <v>253</v>
      </c>
      <c r="P2800" s="1" t="s">
        <v>69</v>
      </c>
      <c r="Q2800" s="238" t="s">
        <v>81</v>
      </c>
      <c r="R2800" s="24" t="s">
        <v>2711</v>
      </c>
      <c r="S2800" s="45">
        <v>98600</v>
      </c>
      <c r="V2800" s="165" t="str">
        <f>IFERROR(IF(U2800-T2800 &lt;= 0, "", U2800-T2800), "")</f>
        <v/>
      </c>
      <c r="W2800" s="162" t="s">
        <v>333</v>
      </c>
      <c r="X2800" s="1" t="s">
        <v>2427</v>
      </c>
      <c r="Y2800" s="1" t="s">
        <v>2487</v>
      </c>
      <c r="Z2800" s="169">
        <v>273</v>
      </c>
      <c r="AA2800" s="169">
        <f>Tabela13[[#This Row],[VALOR/UN]]*Tabela13[[#This Row],[QUAN]]</f>
        <v>273</v>
      </c>
      <c r="AB2800" s="251" t="str">
        <f>IFERROR(Tabela13[[#This Row],[TOTAL]]/Tabela13[[#This Row],[Km Rodado]],"")</f>
        <v/>
      </c>
    </row>
    <row r="2801" spans="1:28" hidden="1">
      <c r="A2801" s="30">
        <v>3358</v>
      </c>
      <c r="B2801" s="30" t="s">
        <v>2630</v>
      </c>
      <c r="C2801" s="186" t="s">
        <v>1227</v>
      </c>
      <c r="D2801" s="53">
        <v>45887</v>
      </c>
      <c r="F2801" s="7" t="s">
        <v>11</v>
      </c>
      <c r="G2801" s="1" t="s">
        <v>58</v>
      </c>
      <c r="H2801" s="1" t="s">
        <v>1268</v>
      </c>
      <c r="I2801" s="351" t="s">
        <v>109</v>
      </c>
      <c r="J2801" s="162">
        <v>1</v>
      </c>
      <c r="K2801" s="1">
        <v>15</v>
      </c>
      <c r="L2801" s="1" t="s">
        <v>22</v>
      </c>
      <c r="M2801" s="1" t="s">
        <v>2627</v>
      </c>
      <c r="N2801" s="1" t="s">
        <v>252</v>
      </c>
      <c r="O2801" s="1" t="s">
        <v>253</v>
      </c>
      <c r="P2801" s="1" t="s">
        <v>69</v>
      </c>
      <c r="Q2801" s="238" t="s">
        <v>81</v>
      </c>
      <c r="R2801" s="24" t="s">
        <v>2711</v>
      </c>
      <c r="S2801" s="45">
        <v>98600</v>
      </c>
      <c r="V2801" s="165" t="str">
        <f>IFERROR(IF(U2801-T2801 &lt;= 0, "", U2801-T2801), "")</f>
        <v/>
      </c>
      <c r="W2801" s="162" t="s">
        <v>333</v>
      </c>
      <c r="X2801" s="1" t="s">
        <v>2427</v>
      </c>
      <c r="Y2801" s="1" t="s">
        <v>2487</v>
      </c>
      <c r="Z2801" s="169">
        <v>273</v>
      </c>
      <c r="AA2801" s="169">
        <f>Tabela13[[#This Row],[VALOR/UN]]*Tabela13[[#This Row],[QUAN]]</f>
        <v>273</v>
      </c>
      <c r="AB2801" s="251" t="str">
        <f>IFERROR(Tabela13[[#This Row],[TOTAL]]/Tabela13[[#This Row],[Km Rodado]],"")</f>
        <v/>
      </c>
    </row>
    <row r="2802" spans="1:28" hidden="1">
      <c r="A2802" s="30" t="s">
        <v>2712</v>
      </c>
      <c r="B2802" s="30" t="s">
        <v>1226</v>
      </c>
      <c r="C2802" s="30" t="s">
        <v>1227</v>
      </c>
      <c r="D2802" s="53">
        <v>45887</v>
      </c>
      <c r="F2802" s="7" t="s">
        <v>11</v>
      </c>
      <c r="G2802" s="1" t="s">
        <v>58</v>
      </c>
      <c r="H2802" s="1" t="s">
        <v>12</v>
      </c>
      <c r="I2802" s="351" t="s">
        <v>111</v>
      </c>
      <c r="J2802" s="162">
        <v>1</v>
      </c>
      <c r="K2802" s="1">
        <v>14</v>
      </c>
      <c r="L2802" s="1" t="s">
        <v>22</v>
      </c>
      <c r="M2802" s="1" t="s">
        <v>84</v>
      </c>
      <c r="N2802" s="1" t="s">
        <v>153</v>
      </c>
      <c r="O2802" s="1" t="s">
        <v>154</v>
      </c>
      <c r="P2802" s="1" t="s">
        <v>69</v>
      </c>
      <c r="Q2802" s="1" t="s">
        <v>87</v>
      </c>
      <c r="R2802" s="24" t="s">
        <v>999</v>
      </c>
      <c r="S2802" s="45">
        <v>113087</v>
      </c>
      <c r="V2802" s="165" t="str">
        <f>IFERROR(IF(U2802-T2802 &lt;= 0, "", U2802-T2802), "")</f>
        <v/>
      </c>
      <c r="W2802" s="162" t="s">
        <v>333</v>
      </c>
      <c r="X2802" s="1" t="s">
        <v>155</v>
      </c>
      <c r="Y2802" s="1" t="s">
        <v>2584</v>
      </c>
      <c r="Z2802" s="169">
        <v>279.72000000000003</v>
      </c>
      <c r="AA2802" s="169">
        <f>Tabela13[[#This Row],[VALOR/UN]]*Tabela13[[#This Row],[QUAN]]</f>
        <v>279.72000000000003</v>
      </c>
      <c r="AB2802" s="251" t="str">
        <f>IFERROR(Tabela13[[#This Row],[TOTAL]]/Tabela13[[#This Row],[Km Rodado]],"")</f>
        <v/>
      </c>
    </row>
    <row r="2803" spans="1:28" hidden="1">
      <c r="A2803" s="30">
        <v>3356</v>
      </c>
      <c r="B2803" s="30" t="s">
        <v>1313</v>
      </c>
      <c r="C2803" s="30" t="s">
        <v>1227</v>
      </c>
      <c r="D2803" s="53">
        <v>45887</v>
      </c>
      <c r="F2803" s="7" t="s">
        <v>11</v>
      </c>
      <c r="G2803" s="1" t="s">
        <v>58</v>
      </c>
      <c r="H2803" s="1" t="s">
        <v>12</v>
      </c>
      <c r="I2803" s="351" t="s">
        <v>111</v>
      </c>
      <c r="J2803" s="162">
        <v>1</v>
      </c>
      <c r="K2803" s="1">
        <v>14</v>
      </c>
      <c r="L2803" s="1" t="s">
        <v>22</v>
      </c>
      <c r="M2803" s="1" t="s">
        <v>84</v>
      </c>
      <c r="N2803" s="1" t="s">
        <v>153</v>
      </c>
      <c r="O2803" s="1" t="s">
        <v>154</v>
      </c>
      <c r="P2803" s="1" t="s">
        <v>69</v>
      </c>
      <c r="Q2803" s="1" t="s">
        <v>87</v>
      </c>
      <c r="R2803" s="24" t="s">
        <v>999</v>
      </c>
      <c r="S2803" s="45">
        <v>113087</v>
      </c>
      <c r="V2803" s="165" t="str">
        <f>IFERROR(IF(U2803-T2803 &lt;= 0, "", U2803-T2803), "")</f>
        <v/>
      </c>
      <c r="W2803" s="162" t="s">
        <v>333</v>
      </c>
      <c r="X2803" s="1" t="s">
        <v>155</v>
      </c>
      <c r="Y2803" s="1" t="s">
        <v>2584</v>
      </c>
      <c r="Z2803" s="169">
        <v>279.72000000000003</v>
      </c>
      <c r="AA2803" s="169">
        <f>Tabela13[[#This Row],[VALOR/UN]]*Tabela13[[#This Row],[QUAN]]</f>
        <v>279.72000000000003</v>
      </c>
      <c r="AB2803" s="251" t="str">
        <f>IFERROR(Tabela13[[#This Row],[TOTAL]]/Tabela13[[#This Row],[Km Rodado]],"")</f>
        <v/>
      </c>
    </row>
    <row r="2804" spans="1:28" hidden="1">
      <c r="A2804" s="30" t="s">
        <v>2713</v>
      </c>
      <c r="B2804" s="30" t="s">
        <v>2714</v>
      </c>
      <c r="C2804" s="30" t="s">
        <v>1227</v>
      </c>
      <c r="D2804" s="53">
        <v>45889</v>
      </c>
      <c r="F2804" s="7" t="s">
        <v>11</v>
      </c>
      <c r="G2804" s="1" t="s">
        <v>58</v>
      </c>
      <c r="H2804" s="1" t="s">
        <v>14</v>
      </c>
      <c r="I2804" s="351" t="s">
        <v>1740</v>
      </c>
      <c r="J2804" s="162">
        <v>1</v>
      </c>
      <c r="K2804" s="1">
        <v>15</v>
      </c>
      <c r="L2804" s="1" t="s">
        <v>22</v>
      </c>
      <c r="M2804" s="1" t="s">
        <v>2627</v>
      </c>
      <c r="N2804" s="1" t="s">
        <v>224</v>
      </c>
      <c r="O2804" s="1" t="s">
        <v>1389</v>
      </c>
      <c r="P2804" s="1" t="s">
        <v>69</v>
      </c>
      <c r="Q2804" s="1" t="s">
        <v>160</v>
      </c>
      <c r="R2804" s="24" t="s">
        <v>1258</v>
      </c>
      <c r="S2804" s="45">
        <v>134614</v>
      </c>
      <c r="V2804" s="165" t="str">
        <f>IFERROR(IF(U2804-T2804 &lt;= 0, "", U2804-T2804), "")</f>
        <v/>
      </c>
      <c r="W2804" s="162" t="s">
        <v>333</v>
      </c>
      <c r="X2804" s="1" t="s">
        <v>2427</v>
      </c>
      <c r="Y2804" s="1">
        <v>150021</v>
      </c>
      <c r="Z2804" s="169">
        <v>249</v>
      </c>
      <c r="AA2804" s="169">
        <f>Tabela13[[#This Row],[VALOR/UN]]*Tabela13[[#This Row],[QUAN]]</f>
        <v>249</v>
      </c>
      <c r="AB2804" s="251" t="str">
        <f>IFERROR(Tabela13[[#This Row],[TOTAL]]/Tabela13[[#This Row],[Km Rodado]],"")</f>
        <v/>
      </c>
    </row>
    <row r="2805" spans="1:28" hidden="1">
      <c r="A2805" s="30">
        <v>3368</v>
      </c>
      <c r="B2805" s="30" t="s">
        <v>2714</v>
      </c>
      <c r="C2805" s="30" t="s">
        <v>1227</v>
      </c>
      <c r="D2805" s="53">
        <v>45889</v>
      </c>
      <c r="F2805" s="7" t="s">
        <v>11</v>
      </c>
      <c r="G2805" s="1" t="s">
        <v>58</v>
      </c>
      <c r="H2805" s="1" t="s">
        <v>14</v>
      </c>
      <c r="I2805" s="351" t="s">
        <v>1740</v>
      </c>
      <c r="J2805" s="162">
        <v>1</v>
      </c>
      <c r="K2805" s="1">
        <v>15</v>
      </c>
      <c r="L2805" s="1" t="s">
        <v>22</v>
      </c>
      <c r="M2805" s="1" t="s">
        <v>2627</v>
      </c>
      <c r="N2805" s="1" t="s">
        <v>224</v>
      </c>
      <c r="O2805" s="1" t="s">
        <v>1389</v>
      </c>
      <c r="P2805" s="1" t="s">
        <v>69</v>
      </c>
      <c r="Q2805" s="1" t="s">
        <v>160</v>
      </c>
      <c r="R2805" s="24" t="s">
        <v>1258</v>
      </c>
      <c r="S2805" s="45">
        <v>134614</v>
      </c>
      <c r="V2805" s="165" t="str">
        <f>IFERROR(IF(U2805-T2805 &lt;= 0, "", U2805-T2805), "")</f>
        <v/>
      </c>
      <c r="W2805" s="162" t="s">
        <v>333</v>
      </c>
      <c r="X2805" s="1" t="s">
        <v>2427</v>
      </c>
      <c r="Y2805" s="1">
        <v>150021</v>
      </c>
      <c r="Z2805" s="169">
        <v>249</v>
      </c>
      <c r="AA2805" s="169">
        <f>Tabela13[[#This Row],[VALOR/UN]]*Tabela13[[#This Row],[QUAN]]</f>
        <v>249</v>
      </c>
      <c r="AB2805" s="251" t="str">
        <f>IFERROR(Tabela13[[#This Row],[TOTAL]]/Tabela13[[#This Row],[Km Rodado]],"")</f>
        <v/>
      </c>
    </row>
    <row r="2806" spans="1:28" hidden="1">
      <c r="A2806" s="30">
        <v>3369</v>
      </c>
      <c r="B2806" s="30" t="s">
        <v>1227</v>
      </c>
      <c r="C2806" s="30" t="s">
        <v>1227</v>
      </c>
      <c r="D2806" s="53">
        <v>45889</v>
      </c>
      <c r="F2806" s="7" t="s">
        <v>11</v>
      </c>
      <c r="G2806" s="1" t="s">
        <v>58</v>
      </c>
      <c r="H2806" s="1" t="s">
        <v>14</v>
      </c>
      <c r="I2806" s="351" t="s">
        <v>1740</v>
      </c>
      <c r="J2806" s="162">
        <v>1</v>
      </c>
      <c r="K2806" s="1">
        <v>15</v>
      </c>
      <c r="L2806" s="1" t="s">
        <v>24</v>
      </c>
      <c r="M2806" s="1" t="s">
        <v>2627</v>
      </c>
      <c r="N2806" s="1" t="s">
        <v>224</v>
      </c>
      <c r="O2806" s="1" t="s">
        <v>1389</v>
      </c>
      <c r="P2806" s="1" t="s">
        <v>69</v>
      </c>
      <c r="Q2806" s="1" t="s">
        <v>160</v>
      </c>
      <c r="R2806" s="24" t="s">
        <v>1258</v>
      </c>
      <c r="S2806" s="45">
        <v>134614</v>
      </c>
      <c r="V2806" s="165" t="str">
        <f>IFERROR(IF(U2806-T2806 &lt;= 0, "", U2806-T2806), "")</f>
        <v/>
      </c>
      <c r="W2806" s="162" t="s">
        <v>333</v>
      </c>
      <c r="X2806" s="1" t="s">
        <v>2427</v>
      </c>
      <c r="Y2806" s="1">
        <v>150021</v>
      </c>
      <c r="Z2806" s="169">
        <v>249</v>
      </c>
      <c r="AA2806" s="169">
        <f>Tabela13[[#This Row],[VALOR/UN]]*Tabela13[[#This Row],[QUAN]]</f>
        <v>249</v>
      </c>
      <c r="AB2806" s="251" t="str">
        <f>IFERROR(Tabela13[[#This Row],[TOTAL]]/Tabela13[[#This Row],[Km Rodado]],"")</f>
        <v/>
      </c>
    </row>
    <row r="2807" spans="1:28" hidden="1">
      <c r="A2807" s="30">
        <v>3370</v>
      </c>
      <c r="B2807" s="30" t="s">
        <v>1944</v>
      </c>
      <c r="C2807" s="30" t="s">
        <v>1227</v>
      </c>
      <c r="D2807" s="53">
        <v>45889</v>
      </c>
      <c r="F2807" s="7" t="s">
        <v>11</v>
      </c>
      <c r="G2807" s="1" t="s">
        <v>58</v>
      </c>
      <c r="H2807" s="1" t="s">
        <v>14</v>
      </c>
      <c r="I2807" s="351" t="s">
        <v>1740</v>
      </c>
      <c r="J2807" s="162">
        <v>1</v>
      </c>
      <c r="K2807" s="1">
        <v>15</v>
      </c>
      <c r="L2807" s="1" t="s">
        <v>24</v>
      </c>
      <c r="M2807" s="1" t="s">
        <v>2627</v>
      </c>
      <c r="N2807" s="1" t="s">
        <v>224</v>
      </c>
      <c r="O2807" s="1" t="s">
        <v>1389</v>
      </c>
      <c r="P2807" s="1" t="s">
        <v>69</v>
      </c>
      <c r="Q2807" s="1" t="s">
        <v>160</v>
      </c>
      <c r="R2807" s="24" t="s">
        <v>1258</v>
      </c>
      <c r="S2807" s="45">
        <v>134614</v>
      </c>
      <c r="V2807" s="165" t="str">
        <f>IFERROR(IF(U2807-T2807 &lt;= 0, "", U2807-T2807), "")</f>
        <v/>
      </c>
      <c r="W2807" s="162" t="s">
        <v>333</v>
      </c>
      <c r="X2807" s="1" t="s">
        <v>2427</v>
      </c>
      <c r="Y2807" s="162">
        <v>150021</v>
      </c>
      <c r="Z2807" s="169">
        <v>249</v>
      </c>
      <c r="AA2807" s="169">
        <f>Tabela13[[#This Row],[VALOR/UN]]*Tabela13[[#This Row],[QUAN]]</f>
        <v>249</v>
      </c>
      <c r="AB2807" s="251" t="str">
        <f>IFERROR(Tabela13[[#This Row],[TOTAL]]/Tabela13[[#This Row],[Km Rodado]],"")</f>
        <v/>
      </c>
    </row>
    <row r="2808" spans="1:28" hidden="1">
      <c r="A2808" s="30" t="s">
        <v>2715</v>
      </c>
      <c r="B2808" s="30" t="s">
        <v>2716</v>
      </c>
      <c r="C2808" s="30" t="s">
        <v>1227</v>
      </c>
      <c r="D2808" s="53">
        <v>45889</v>
      </c>
      <c r="F2808" s="7" t="s">
        <v>11</v>
      </c>
      <c r="G2808" s="1" t="s">
        <v>58</v>
      </c>
      <c r="H2808" s="1" t="s">
        <v>14</v>
      </c>
      <c r="I2808" s="351" t="s">
        <v>1740</v>
      </c>
      <c r="J2808" s="162">
        <v>1</v>
      </c>
      <c r="K2808" s="1">
        <v>14</v>
      </c>
      <c r="L2808" s="1" t="s">
        <v>22</v>
      </c>
      <c r="M2808" s="1" t="s">
        <v>783</v>
      </c>
      <c r="N2808" s="1" t="s">
        <v>153</v>
      </c>
      <c r="O2808" s="1" t="s">
        <v>474</v>
      </c>
      <c r="P2808" s="1" t="s">
        <v>69</v>
      </c>
      <c r="Q2808" s="1" t="s">
        <v>1053</v>
      </c>
      <c r="R2808" s="24" t="s">
        <v>1742</v>
      </c>
      <c r="S2808" s="45">
        <v>81900</v>
      </c>
      <c r="V2808" s="165" t="str">
        <f>IFERROR(IF(U2808-T2808 &lt;= 0, "", U2808-T2808), "")</f>
        <v/>
      </c>
      <c r="W2808" s="162" t="s">
        <v>333</v>
      </c>
      <c r="X2808" s="1" t="s">
        <v>155</v>
      </c>
      <c r="Y2808" s="290" t="s">
        <v>2717</v>
      </c>
      <c r="Z2808" s="169">
        <v>244.79</v>
      </c>
      <c r="AA2808" s="169">
        <f>Tabela13[[#This Row],[VALOR/UN]]*Tabela13[[#This Row],[QUAN]]</f>
        <v>244.79</v>
      </c>
      <c r="AB2808" s="251" t="str">
        <f>IFERROR(Tabela13[[#This Row],[TOTAL]]/Tabela13[[#This Row],[Km Rodado]],"")</f>
        <v/>
      </c>
    </row>
    <row r="2809" spans="1:28" hidden="1">
      <c r="A2809" s="30" t="s">
        <v>2718</v>
      </c>
      <c r="B2809" s="30" t="s">
        <v>2716</v>
      </c>
      <c r="C2809" s="30" t="s">
        <v>1227</v>
      </c>
      <c r="D2809" s="53">
        <v>45889</v>
      </c>
      <c r="F2809" s="7" t="s">
        <v>11</v>
      </c>
      <c r="G2809" s="1" t="s">
        <v>58</v>
      </c>
      <c r="H2809" s="1" t="s">
        <v>14</v>
      </c>
      <c r="I2809" s="351" t="s">
        <v>1740</v>
      </c>
      <c r="J2809" s="162">
        <v>1</v>
      </c>
      <c r="K2809" s="1">
        <v>14</v>
      </c>
      <c r="L2809" s="1" t="s">
        <v>22</v>
      </c>
      <c r="M2809" s="1" t="s">
        <v>783</v>
      </c>
      <c r="N2809" s="1" t="s">
        <v>153</v>
      </c>
      <c r="O2809" s="1" t="s">
        <v>474</v>
      </c>
      <c r="P2809" s="1" t="s">
        <v>69</v>
      </c>
      <c r="Q2809" s="1" t="s">
        <v>1053</v>
      </c>
      <c r="R2809" s="24" t="s">
        <v>1742</v>
      </c>
      <c r="S2809" s="45">
        <v>81900</v>
      </c>
      <c r="V2809" s="165" t="str">
        <f>IFERROR(IF(U2809-T2809 &lt;= 0, "", U2809-T2809), "")</f>
        <v/>
      </c>
      <c r="W2809" s="162" t="s">
        <v>333</v>
      </c>
      <c r="X2809" s="1" t="s">
        <v>155</v>
      </c>
      <c r="Y2809" s="290" t="s">
        <v>2717</v>
      </c>
      <c r="Z2809" s="169">
        <v>244.79</v>
      </c>
      <c r="AA2809" s="169">
        <f>Tabela13[[#This Row],[VALOR/UN]]*Tabela13[[#This Row],[QUAN]]</f>
        <v>244.79</v>
      </c>
      <c r="AB2809" s="251" t="str">
        <f>IFERROR(Tabela13[[#This Row],[TOTAL]]/Tabela13[[#This Row],[Km Rodado]],"")</f>
        <v/>
      </c>
    </row>
    <row r="2810" spans="1:28" hidden="1">
      <c r="A2810" s="30">
        <v>3384</v>
      </c>
      <c r="B2810" s="30" t="s">
        <v>1227</v>
      </c>
      <c r="C2810" s="30" t="s">
        <v>1227</v>
      </c>
      <c r="D2810" s="53">
        <v>45889</v>
      </c>
      <c r="F2810" s="7" t="s">
        <v>11</v>
      </c>
      <c r="G2810" s="1" t="s">
        <v>58</v>
      </c>
      <c r="H2810" s="1" t="s">
        <v>1268</v>
      </c>
      <c r="I2810" s="351" t="s">
        <v>109</v>
      </c>
      <c r="J2810" s="162">
        <v>1</v>
      </c>
      <c r="K2810" s="1">
        <v>16</v>
      </c>
      <c r="L2810" s="1" t="s">
        <v>22</v>
      </c>
      <c r="M2810" s="1" t="s">
        <v>60</v>
      </c>
      <c r="N2810" s="1" t="s">
        <v>170</v>
      </c>
      <c r="O2810" s="1" t="s">
        <v>170</v>
      </c>
      <c r="P2810" s="1" t="s">
        <v>69</v>
      </c>
      <c r="Q2810" s="1" t="s">
        <v>1008</v>
      </c>
      <c r="R2810" s="24" t="s">
        <v>494</v>
      </c>
      <c r="S2810" s="45">
        <v>37162</v>
      </c>
      <c r="V2810" s="165" t="str">
        <f>IFERROR(IF(U2810-T2810 &lt;= 0, "", U2810-T2810), "")</f>
        <v/>
      </c>
      <c r="W2810" s="162" t="s">
        <v>333</v>
      </c>
      <c r="X2810" s="162" t="s">
        <v>168</v>
      </c>
      <c r="Y2810" s="162" t="s">
        <v>2719</v>
      </c>
      <c r="Z2810" s="169">
        <v>400.67</v>
      </c>
      <c r="AA2810" s="169">
        <f>Tabela13[[#This Row],[VALOR/UN]]*Tabela13[[#This Row],[QUAN]]</f>
        <v>400.67</v>
      </c>
      <c r="AB2810" s="251" t="str">
        <f>IFERROR(Tabela13[[#This Row],[TOTAL]]/Tabela13[[#This Row],[Km Rodado]],"")</f>
        <v/>
      </c>
    </row>
    <row r="2811" spans="1:28">
      <c r="A2811" s="30">
        <v>3291</v>
      </c>
      <c r="B2811" s="30" t="s">
        <v>2655</v>
      </c>
      <c r="C2811" s="30" t="s">
        <v>1227</v>
      </c>
      <c r="D2811" s="53">
        <v>45889</v>
      </c>
      <c r="F2811" s="7" t="s">
        <v>11</v>
      </c>
      <c r="G2811" s="1" t="s">
        <v>58</v>
      </c>
      <c r="H2811" s="1" t="s">
        <v>1268</v>
      </c>
      <c r="I2811" s="351" t="s">
        <v>104</v>
      </c>
      <c r="J2811" s="162">
        <v>1</v>
      </c>
      <c r="K2811" s="1">
        <v>15</v>
      </c>
      <c r="L2811" s="1" t="s">
        <v>22</v>
      </c>
      <c r="M2811" s="1" t="s">
        <v>623</v>
      </c>
      <c r="N2811" s="1" t="s">
        <v>224</v>
      </c>
      <c r="O2811" s="1" t="s">
        <v>1389</v>
      </c>
      <c r="P2811" s="1" t="s">
        <v>69</v>
      </c>
      <c r="Q2811" s="1" t="s">
        <v>102</v>
      </c>
      <c r="R2811" s="24" t="s">
        <v>2086</v>
      </c>
      <c r="V2811" s="165" t="str">
        <f>IFERROR(IF(U2811-T2811 &lt;= 0, "", U2811-T2811), "")</f>
        <v/>
      </c>
      <c r="W2811" s="162" t="s">
        <v>333</v>
      </c>
      <c r="X2811" s="1" t="s">
        <v>2427</v>
      </c>
      <c r="Y2811" s="162" t="s">
        <v>2676</v>
      </c>
      <c r="Z2811" s="169">
        <v>269</v>
      </c>
      <c r="AA2811" s="169">
        <f>Tabela13[[#This Row],[VALOR/UN]]*Tabela13[[#This Row],[QUAN]]</f>
        <v>269</v>
      </c>
      <c r="AB2811" s="251" t="str">
        <f>IFERROR(Tabela13[[#This Row],[TOTAL]]/Tabela13[[#This Row],[Km Rodado]],"")</f>
        <v/>
      </c>
    </row>
    <row r="2812" spans="1:28">
      <c r="A2812" s="30">
        <v>3292</v>
      </c>
      <c r="B2812" s="30" t="s">
        <v>2655</v>
      </c>
      <c r="C2812" s="30" t="s">
        <v>1227</v>
      </c>
      <c r="D2812" s="53">
        <v>45889</v>
      </c>
      <c r="F2812" s="7" t="s">
        <v>11</v>
      </c>
      <c r="G2812" s="1" t="s">
        <v>58</v>
      </c>
      <c r="H2812" s="1" t="s">
        <v>1268</v>
      </c>
      <c r="I2812" s="351" t="s">
        <v>104</v>
      </c>
      <c r="J2812" s="162">
        <v>1</v>
      </c>
      <c r="K2812" s="1">
        <v>15</v>
      </c>
      <c r="L2812" s="1" t="s">
        <v>22</v>
      </c>
      <c r="M2812" s="1" t="s">
        <v>623</v>
      </c>
      <c r="N2812" s="1" t="s">
        <v>224</v>
      </c>
      <c r="O2812" s="1" t="s">
        <v>1389</v>
      </c>
      <c r="P2812" s="1" t="s">
        <v>69</v>
      </c>
      <c r="Q2812" s="1" t="s">
        <v>102</v>
      </c>
      <c r="R2812" s="24" t="s">
        <v>2086</v>
      </c>
      <c r="V2812" s="165" t="str">
        <f>IFERROR(IF(U2812-T2812 &lt;= 0, "", U2812-T2812), "")</f>
        <v/>
      </c>
      <c r="W2812" s="162" t="s">
        <v>333</v>
      </c>
      <c r="X2812" s="1" t="s">
        <v>2427</v>
      </c>
      <c r="Y2812" s="162" t="s">
        <v>2676</v>
      </c>
      <c r="Z2812" s="169">
        <v>269</v>
      </c>
      <c r="AA2812" s="169">
        <f>Tabela13[[#This Row],[VALOR/UN]]*Tabela13[[#This Row],[QUAN]]</f>
        <v>269</v>
      </c>
      <c r="AB2812" s="251" t="str">
        <f>IFERROR(Tabela13[[#This Row],[TOTAL]]/Tabela13[[#This Row],[Km Rodado]],"")</f>
        <v/>
      </c>
    </row>
    <row r="2813" spans="1:28" hidden="1">
      <c r="A2813" s="30">
        <v>3306</v>
      </c>
      <c r="B2813" s="30" t="s">
        <v>2655</v>
      </c>
      <c r="C2813" s="30" t="s">
        <v>1227</v>
      </c>
      <c r="D2813" s="53">
        <v>45889</v>
      </c>
      <c r="F2813" s="7" t="s">
        <v>11</v>
      </c>
      <c r="G2813" s="1" t="s">
        <v>58</v>
      </c>
      <c r="H2813" s="1" t="s">
        <v>1268</v>
      </c>
      <c r="I2813" s="351" t="s">
        <v>104</v>
      </c>
      <c r="J2813" s="162">
        <v>1</v>
      </c>
      <c r="K2813" s="1">
        <v>15</v>
      </c>
      <c r="L2813" s="1" t="s">
        <v>22</v>
      </c>
      <c r="M2813" s="1" t="s">
        <v>75</v>
      </c>
      <c r="N2813" s="1" t="s">
        <v>224</v>
      </c>
      <c r="O2813" s="1" t="s">
        <v>1389</v>
      </c>
      <c r="P2813" s="1" t="s">
        <v>69</v>
      </c>
      <c r="Q2813" s="1" t="s">
        <v>77</v>
      </c>
      <c r="R2813" s="24" t="s">
        <v>2511</v>
      </c>
      <c r="V2813" s="165" t="str">
        <f>IFERROR(IF(U2813-T2813 &lt;= 0, "", U2813-T2813), "")</f>
        <v/>
      </c>
      <c r="W2813" s="162" t="s">
        <v>333</v>
      </c>
      <c r="X2813" s="1" t="s">
        <v>2427</v>
      </c>
      <c r="Y2813" s="1" t="s">
        <v>2678</v>
      </c>
      <c r="Z2813" s="169">
        <v>249</v>
      </c>
      <c r="AA2813" s="169">
        <f>Tabela13[[#This Row],[VALOR/UN]]*Tabela13[[#This Row],[QUAN]]</f>
        <v>249</v>
      </c>
      <c r="AB2813" s="251" t="str">
        <f>IFERROR(Tabela13[[#This Row],[TOTAL]]/Tabela13[[#This Row],[Km Rodado]],"")</f>
        <v/>
      </c>
    </row>
    <row r="2814" spans="1:28" hidden="1">
      <c r="A2814" s="30">
        <v>3307</v>
      </c>
      <c r="B2814" s="30" t="s">
        <v>2655</v>
      </c>
      <c r="C2814" s="30" t="s">
        <v>1227</v>
      </c>
      <c r="D2814" s="53">
        <v>45889</v>
      </c>
      <c r="F2814" s="7" t="s">
        <v>11</v>
      </c>
      <c r="G2814" s="1" t="s">
        <v>58</v>
      </c>
      <c r="H2814" s="1" t="s">
        <v>1268</v>
      </c>
      <c r="I2814" s="351" t="s">
        <v>104</v>
      </c>
      <c r="J2814" s="162">
        <v>1</v>
      </c>
      <c r="K2814" s="1">
        <v>15</v>
      </c>
      <c r="L2814" s="1" t="s">
        <v>22</v>
      </c>
      <c r="M2814" s="1" t="s">
        <v>75</v>
      </c>
      <c r="N2814" s="1" t="s">
        <v>224</v>
      </c>
      <c r="O2814" s="1" t="s">
        <v>1389</v>
      </c>
      <c r="P2814" s="1" t="s">
        <v>69</v>
      </c>
      <c r="Q2814" s="1" t="s">
        <v>77</v>
      </c>
      <c r="R2814" s="24" t="s">
        <v>2511</v>
      </c>
      <c r="V2814" s="165" t="str">
        <f>IFERROR(IF(U2814-T2814 &lt;= 0, "", U2814-T2814), "")</f>
        <v/>
      </c>
      <c r="W2814" s="162" t="s">
        <v>333</v>
      </c>
      <c r="X2814" s="1" t="s">
        <v>2427</v>
      </c>
      <c r="Y2814" s="1" t="s">
        <v>2678</v>
      </c>
      <c r="Z2814" s="169">
        <v>249</v>
      </c>
      <c r="AA2814" s="169">
        <f>Tabela13[[#This Row],[VALOR/UN]]*Tabela13[[#This Row],[QUAN]]</f>
        <v>249</v>
      </c>
      <c r="AB2814" s="251" t="str">
        <f>IFERROR(Tabela13[[#This Row],[TOTAL]]/Tabela13[[#This Row],[Km Rodado]],"")</f>
        <v/>
      </c>
    </row>
    <row r="2815" spans="1:28" hidden="1">
      <c r="A2815" s="30">
        <v>3373</v>
      </c>
      <c r="B2815" s="30" t="s">
        <v>1944</v>
      </c>
      <c r="C2815" s="30" t="s">
        <v>1227</v>
      </c>
      <c r="D2815" s="53">
        <v>45889</v>
      </c>
      <c r="F2815" s="7" t="s">
        <v>11</v>
      </c>
      <c r="G2815" s="1" t="s">
        <v>58</v>
      </c>
      <c r="H2815" s="1" t="s">
        <v>12</v>
      </c>
      <c r="I2815" s="351" t="s">
        <v>99</v>
      </c>
      <c r="J2815" s="162">
        <v>1</v>
      </c>
      <c r="K2815" s="1">
        <v>15</v>
      </c>
      <c r="L2815" s="1" t="s">
        <v>22</v>
      </c>
      <c r="M2815" s="1" t="s">
        <v>75</v>
      </c>
      <c r="N2815" s="1" t="s">
        <v>224</v>
      </c>
      <c r="O2815" s="1" t="s">
        <v>1389</v>
      </c>
      <c r="P2815" s="1" t="s">
        <v>69</v>
      </c>
      <c r="Q2815" s="1" t="s">
        <v>77</v>
      </c>
      <c r="R2815" s="24" t="s">
        <v>518</v>
      </c>
      <c r="S2815" s="45">
        <v>167694</v>
      </c>
      <c r="V2815" s="165" t="str">
        <f>IFERROR(IF(U2815-T2815 &lt;= 0, "", U2815-T2815), "")</f>
        <v/>
      </c>
      <c r="W2815" s="162" t="s">
        <v>333</v>
      </c>
      <c r="X2815" s="1" t="s">
        <v>2427</v>
      </c>
      <c r="Y2815" s="1" t="s">
        <v>2678</v>
      </c>
      <c r="Z2815" s="169">
        <v>249</v>
      </c>
      <c r="AA2815" s="169">
        <f>Tabela13[[#This Row],[VALOR/UN]]*Tabela13[[#This Row],[QUAN]]</f>
        <v>249</v>
      </c>
      <c r="AB2815" s="251" t="str">
        <f>IFERROR(Tabela13[[#This Row],[TOTAL]]/Tabela13[[#This Row],[Km Rodado]],"")</f>
        <v/>
      </c>
    </row>
    <row r="2816" spans="1:28" hidden="1">
      <c r="A2816" s="30">
        <v>3374</v>
      </c>
      <c r="B2816" s="30" t="s">
        <v>1944</v>
      </c>
      <c r="C2816" s="30" t="s">
        <v>1227</v>
      </c>
      <c r="D2816" s="53">
        <v>45889</v>
      </c>
      <c r="F2816" s="7" t="s">
        <v>11</v>
      </c>
      <c r="G2816" s="1" t="s">
        <v>58</v>
      </c>
      <c r="H2816" s="1" t="s">
        <v>12</v>
      </c>
      <c r="I2816" s="351" t="s">
        <v>99</v>
      </c>
      <c r="J2816" s="162">
        <v>1</v>
      </c>
      <c r="K2816" s="1">
        <v>15</v>
      </c>
      <c r="L2816" s="1" t="s">
        <v>22</v>
      </c>
      <c r="M2816" s="1" t="s">
        <v>75</v>
      </c>
      <c r="N2816" s="1" t="s">
        <v>224</v>
      </c>
      <c r="O2816" s="1" t="s">
        <v>1389</v>
      </c>
      <c r="P2816" s="1" t="s">
        <v>69</v>
      </c>
      <c r="Q2816" s="1" t="s">
        <v>77</v>
      </c>
      <c r="R2816" s="24" t="s">
        <v>518</v>
      </c>
      <c r="S2816" s="45">
        <v>167694</v>
      </c>
      <c r="V2816" s="165" t="str">
        <f>IFERROR(IF(U2816-T2816 &lt;= 0, "", U2816-T2816), "")</f>
        <v/>
      </c>
      <c r="W2816" s="162" t="s">
        <v>333</v>
      </c>
      <c r="X2816" s="1" t="s">
        <v>2427</v>
      </c>
      <c r="Y2816" s="1" t="s">
        <v>2678</v>
      </c>
      <c r="Z2816" s="169">
        <v>249</v>
      </c>
      <c r="AA2816" s="169">
        <f>Tabela13[[#This Row],[VALOR/UN]]*Tabela13[[#This Row],[QUAN]]</f>
        <v>249</v>
      </c>
      <c r="AB2816" s="251" t="str">
        <f>IFERROR(Tabela13[[#This Row],[TOTAL]]/Tabela13[[#This Row],[Km Rodado]],"")</f>
        <v/>
      </c>
    </row>
    <row r="2817" spans="1:28" hidden="1">
      <c r="A2817" s="30">
        <v>3375</v>
      </c>
      <c r="B2817" s="30" t="s">
        <v>1944</v>
      </c>
      <c r="C2817" s="30" t="s">
        <v>1227</v>
      </c>
      <c r="D2817" s="53">
        <v>45889</v>
      </c>
      <c r="F2817" s="7" t="s">
        <v>11</v>
      </c>
      <c r="G2817" s="1" t="s">
        <v>58</v>
      </c>
      <c r="H2817" s="1" t="s">
        <v>12</v>
      </c>
      <c r="I2817" s="351" t="s">
        <v>99</v>
      </c>
      <c r="J2817" s="162">
        <v>1</v>
      </c>
      <c r="K2817" s="1">
        <v>15</v>
      </c>
      <c r="L2817" s="1" t="s">
        <v>24</v>
      </c>
      <c r="M2817" s="1" t="s">
        <v>75</v>
      </c>
      <c r="N2817" s="1" t="s">
        <v>224</v>
      </c>
      <c r="O2817" s="1" t="s">
        <v>1389</v>
      </c>
      <c r="P2817" s="1" t="s">
        <v>69</v>
      </c>
      <c r="Q2817" s="1" t="s">
        <v>77</v>
      </c>
      <c r="R2817" s="24" t="s">
        <v>518</v>
      </c>
      <c r="S2817" s="45">
        <v>167694</v>
      </c>
      <c r="V2817" s="165" t="str">
        <f>IFERROR(IF(U2817-T2817 &lt;= 0, "", U2817-T2817), "")</f>
        <v/>
      </c>
      <c r="W2817" s="162" t="s">
        <v>333</v>
      </c>
      <c r="X2817" s="1" t="s">
        <v>2427</v>
      </c>
      <c r="Y2817" s="1" t="s">
        <v>2720</v>
      </c>
      <c r="Z2817" s="169">
        <v>249</v>
      </c>
      <c r="AA2817" s="169">
        <f>Tabela13[[#This Row],[VALOR/UN]]*Tabela13[[#This Row],[QUAN]]</f>
        <v>249</v>
      </c>
      <c r="AB2817" s="251" t="str">
        <f>IFERROR(Tabela13[[#This Row],[TOTAL]]/Tabela13[[#This Row],[Km Rodado]],"")</f>
        <v/>
      </c>
    </row>
    <row r="2818" spans="1:28" hidden="1">
      <c r="A2818" s="30">
        <v>3376</v>
      </c>
      <c r="B2818" s="30" t="s">
        <v>1944</v>
      </c>
      <c r="C2818" s="30" t="s">
        <v>1227</v>
      </c>
      <c r="D2818" s="53">
        <v>45889</v>
      </c>
      <c r="F2818" s="7" t="s">
        <v>11</v>
      </c>
      <c r="G2818" s="1" t="s">
        <v>58</v>
      </c>
      <c r="H2818" s="1" t="s">
        <v>12</v>
      </c>
      <c r="I2818" s="351" t="s">
        <v>99</v>
      </c>
      <c r="J2818" s="162">
        <v>1</v>
      </c>
      <c r="K2818" s="1">
        <v>15</v>
      </c>
      <c r="L2818" s="1" t="s">
        <v>24</v>
      </c>
      <c r="M2818" s="1" t="s">
        <v>75</v>
      </c>
      <c r="N2818" s="1" t="s">
        <v>224</v>
      </c>
      <c r="O2818" s="1" t="s">
        <v>1389</v>
      </c>
      <c r="P2818" s="1" t="s">
        <v>69</v>
      </c>
      <c r="Q2818" s="1" t="s">
        <v>77</v>
      </c>
      <c r="R2818" s="24" t="s">
        <v>518</v>
      </c>
      <c r="S2818" s="45">
        <v>167694</v>
      </c>
      <c r="V2818" s="165" t="str">
        <f>IFERROR(IF(U2818-T2818 &lt;= 0, "", U2818-T2818), "")</f>
        <v/>
      </c>
      <c r="W2818" s="162" t="s">
        <v>333</v>
      </c>
      <c r="X2818" s="1" t="s">
        <v>2427</v>
      </c>
      <c r="Y2818" s="1" t="s">
        <v>2720</v>
      </c>
      <c r="Z2818" s="169">
        <v>249</v>
      </c>
      <c r="AA2818" s="169">
        <f>Tabela13[[#This Row],[VALOR/UN]]*Tabela13[[#This Row],[QUAN]]</f>
        <v>249</v>
      </c>
      <c r="AB2818" s="251" t="str">
        <f>IFERROR(Tabela13[[#This Row],[TOTAL]]/Tabela13[[#This Row],[Km Rodado]],"")</f>
        <v/>
      </c>
    </row>
    <row r="2819" spans="1:28" hidden="1">
      <c r="A2819" s="30">
        <v>3377</v>
      </c>
      <c r="B2819" s="30" t="s">
        <v>1944</v>
      </c>
      <c r="C2819" s="30" t="s">
        <v>1227</v>
      </c>
      <c r="D2819" s="53">
        <v>45889</v>
      </c>
      <c r="F2819" s="7" t="s">
        <v>11</v>
      </c>
      <c r="G2819" s="1" t="s">
        <v>58</v>
      </c>
      <c r="H2819" s="1" t="s">
        <v>12</v>
      </c>
      <c r="I2819" s="351" t="s">
        <v>99</v>
      </c>
      <c r="J2819" s="162">
        <v>1</v>
      </c>
      <c r="K2819" s="1">
        <v>15</v>
      </c>
      <c r="L2819" s="1" t="s">
        <v>22</v>
      </c>
      <c r="M2819" s="1" t="s">
        <v>75</v>
      </c>
      <c r="N2819" s="1" t="s">
        <v>224</v>
      </c>
      <c r="O2819" s="1" t="s">
        <v>1389</v>
      </c>
      <c r="P2819" s="1" t="s">
        <v>69</v>
      </c>
      <c r="Q2819" s="1" t="s">
        <v>77</v>
      </c>
      <c r="R2819" s="24" t="s">
        <v>2024</v>
      </c>
      <c r="S2819" s="45">
        <v>99165</v>
      </c>
      <c r="V2819" s="165" t="str">
        <f>IFERROR(IF(U2819-T2819 &lt;= 0, "", U2819-T2819), "")</f>
        <v/>
      </c>
      <c r="W2819" s="162" t="s">
        <v>333</v>
      </c>
      <c r="X2819" s="1" t="s">
        <v>2427</v>
      </c>
      <c r="Y2819" s="1" t="s">
        <v>2720</v>
      </c>
      <c r="Z2819" s="169">
        <v>249</v>
      </c>
      <c r="AA2819" s="169">
        <f>Tabela13[[#This Row],[VALOR/UN]]*Tabela13[[#This Row],[QUAN]]</f>
        <v>249</v>
      </c>
      <c r="AB2819" s="251" t="str">
        <f>IFERROR(Tabela13[[#This Row],[TOTAL]]/Tabela13[[#This Row],[Km Rodado]],"")</f>
        <v/>
      </c>
    </row>
    <row r="2820" spans="1:28" hidden="1">
      <c r="A2820" s="30">
        <v>3378</v>
      </c>
      <c r="B2820" s="30" t="s">
        <v>1944</v>
      </c>
      <c r="C2820" s="30" t="s">
        <v>1227</v>
      </c>
      <c r="D2820" s="53">
        <v>45889</v>
      </c>
      <c r="F2820" s="7" t="s">
        <v>11</v>
      </c>
      <c r="G2820" s="1" t="s">
        <v>58</v>
      </c>
      <c r="H2820" s="1" t="s">
        <v>12</v>
      </c>
      <c r="I2820" s="351" t="s">
        <v>99</v>
      </c>
      <c r="J2820" s="162">
        <v>1</v>
      </c>
      <c r="K2820" s="1">
        <v>15</v>
      </c>
      <c r="L2820" s="1" t="s">
        <v>22</v>
      </c>
      <c r="M2820" s="1" t="s">
        <v>75</v>
      </c>
      <c r="N2820" s="1" t="s">
        <v>224</v>
      </c>
      <c r="O2820" s="1" t="s">
        <v>1389</v>
      </c>
      <c r="P2820" s="1" t="s">
        <v>69</v>
      </c>
      <c r="Q2820" s="1" t="s">
        <v>77</v>
      </c>
      <c r="R2820" s="24" t="s">
        <v>2024</v>
      </c>
      <c r="S2820" s="45">
        <v>99165</v>
      </c>
      <c r="V2820" s="165" t="str">
        <f>IFERROR(IF(U2820-T2820 &lt;= 0, "", U2820-T2820), "")</f>
        <v/>
      </c>
      <c r="W2820" s="162" t="s">
        <v>333</v>
      </c>
      <c r="X2820" s="1" t="s">
        <v>2427</v>
      </c>
      <c r="Y2820" s="1" t="s">
        <v>2720</v>
      </c>
      <c r="Z2820" s="169">
        <v>249</v>
      </c>
      <c r="AA2820" s="169">
        <f>Tabela13[[#This Row],[VALOR/UN]]*Tabela13[[#This Row],[QUAN]]</f>
        <v>249</v>
      </c>
      <c r="AB2820" s="251" t="str">
        <f>IFERROR(Tabela13[[#This Row],[TOTAL]]/Tabela13[[#This Row],[Km Rodado]],"")</f>
        <v/>
      </c>
    </row>
    <row r="2821" spans="1:28" hidden="1">
      <c r="A2821" s="30">
        <v>3379</v>
      </c>
      <c r="B2821" s="30" t="s">
        <v>1944</v>
      </c>
      <c r="C2821" s="30" t="s">
        <v>1227</v>
      </c>
      <c r="D2821" s="53">
        <v>45889</v>
      </c>
      <c r="F2821" s="7" t="s">
        <v>11</v>
      </c>
      <c r="G2821" s="1" t="s">
        <v>58</v>
      </c>
      <c r="H2821" s="1" t="s">
        <v>12</v>
      </c>
      <c r="I2821" s="351" t="s">
        <v>99</v>
      </c>
      <c r="J2821" s="162">
        <v>1</v>
      </c>
      <c r="K2821" s="1">
        <v>15</v>
      </c>
      <c r="L2821" s="1" t="s">
        <v>24</v>
      </c>
      <c r="M2821" s="1" t="s">
        <v>75</v>
      </c>
      <c r="N2821" s="1" t="s">
        <v>224</v>
      </c>
      <c r="O2821" s="1" t="s">
        <v>1389</v>
      </c>
      <c r="P2821" s="1" t="s">
        <v>69</v>
      </c>
      <c r="Q2821" s="1" t="s">
        <v>77</v>
      </c>
      <c r="R2821" s="24" t="s">
        <v>2024</v>
      </c>
      <c r="S2821" s="45">
        <v>99165</v>
      </c>
      <c r="V2821" s="165" t="str">
        <f>IFERROR(IF(U2821-T2821 &lt;= 0, "", U2821-T2821), "")</f>
        <v/>
      </c>
      <c r="W2821" s="162" t="s">
        <v>333</v>
      </c>
      <c r="X2821" s="1" t="s">
        <v>2427</v>
      </c>
      <c r="Y2821" s="1" t="s">
        <v>2720</v>
      </c>
      <c r="Z2821" s="169">
        <v>249</v>
      </c>
      <c r="AA2821" s="169">
        <f>Tabela13[[#This Row],[VALOR/UN]]*Tabela13[[#This Row],[QUAN]]</f>
        <v>249</v>
      </c>
      <c r="AB2821" s="251" t="str">
        <f>IFERROR(Tabela13[[#This Row],[TOTAL]]/Tabela13[[#This Row],[Km Rodado]],"")</f>
        <v/>
      </c>
    </row>
    <row r="2822" spans="1:28" hidden="1">
      <c r="A2822" s="30">
        <v>3380</v>
      </c>
      <c r="B2822" s="30" t="s">
        <v>1944</v>
      </c>
      <c r="C2822" s="30" t="s">
        <v>1227</v>
      </c>
      <c r="D2822" s="53">
        <v>45889</v>
      </c>
      <c r="F2822" s="7" t="s">
        <v>11</v>
      </c>
      <c r="G2822" s="1" t="s">
        <v>58</v>
      </c>
      <c r="H2822" s="1" t="s">
        <v>12</v>
      </c>
      <c r="I2822" s="351" t="s">
        <v>99</v>
      </c>
      <c r="J2822" s="162">
        <v>1</v>
      </c>
      <c r="K2822" s="1">
        <v>15</v>
      </c>
      <c r="L2822" s="1" t="s">
        <v>24</v>
      </c>
      <c r="M2822" s="1" t="s">
        <v>75</v>
      </c>
      <c r="N2822" s="1" t="s">
        <v>224</v>
      </c>
      <c r="O2822" s="1" t="s">
        <v>1389</v>
      </c>
      <c r="P2822" s="1" t="s">
        <v>69</v>
      </c>
      <c r="Q2822" s="1" t="s">
        <v>77</v>
      </c>
      <c r="R2822" s="24" t="s">
        <v>2024</v>
      </c>
      <c r="S2822" s="45">
        <v>99165</v>
      </c>
      <c r="V2822" s="165" t="str">
        <f>IFERROR(IF(U2822-T2822 &lt;= 0, "", U2822-T2822), "")</f>
        <v/>
      </c>
      <c r="W2822" s="162" t="s">
        <v>333</v>
      </c>
      <c r="X2822" s="1" t="s">
        <v>2427</v>
      </c>
      <c r="Y2822" s="1" t="s">
        <v>2720</v>
      </c>
      <c r="Z2822" s="169">
        <v>249</v>
      </c>
      <c r="AA2822" s="169">
        <f>Tabela13[[#This Row],[VALOR/UN]]*Tabela13[[#This Row],[QUAN]]</f>
        <v>249</v>
      </c>
      <c r="AB2822" s="251" t="str">
        <f>IFERROR(Tabela13[[#This Row],[TOTAL]]/Tabela13[[#This Row],[Km Rodado]],"")</f>
        <v/>
      </c>
    </row>
    <row r="2823" spans="1:28" hidden="1">
      <c r="A2823" s="30">
        <v>3304</v>
      </c>
      <c r="B2823" s="30" t="s">
        <v>2655</v>
      </c>
      <c r="C2823" s="30" t="s">
        <v>1227</v>
      </c>
      <c r="D2823" s="53">
        <v>45889</v>
      </c>
      <c r="F2823" s="7" t="s">
        <v>11</v>
      </c>
      <c r="G2823" s="1" t="s">
        <v>58</v>
      </c>
      <c r="H2823" s="1" t="s">
        <v>1268</v>
      </c>
      <c r="I2823" s="351" t="s">
        <v>83</v>
      </c>
      <c r="J2823" s="162">
        <v>1</v>
      </c>
      <c r="K2823" s="1">
        <v>15</v>
      </c>
      <c r="L2823" s="1" t="s">
        <v>22</v>
      </c>
      <c r="M2823" s="1" t="s">
        <v>75</v>
      </c>
      <c r="N2823" s="1" t="s">
        <v>224</v>
      </c>
      <c r="O2823" s="1" t="s">
        <v>1389</v>
      </c>
      <c r="P2823" s="1" t="s">
        <v>69</v>
      </c>
      <c r="Q2823" s="1" t="s">
        <v>77</v>
      </c>
      <c r="R2823" s="24" t="s">
        <v>1098</v>
      </c>
      <c r="S2823" s="45">
        <v>162317</v>
      </c>
      <c r="V2823" s="165" t="str">
        <f>IFERROR(IF(U2823-T2823 &lt;= 0, "", U2823-T2823), "")</f>
        <v/>
      </c>
      <c r="W2823" s="162" t="s">
        <v>333</v>
      </c>
      <c r="X2823" s="1" t="s">
        <v>2427</v>
      </c>
      <c r="Y2823" s="1" t="s">
        <v>2678</v>
      </c>
      <c r="Z2823" s="169">
        <v>249</v>
      </c>
      <c r="AA2823" s="169">
        <f>Tabela13[[#This Row],[VALOR/UN]]*Tabela13[[#This Row],[QUAN]]</f>
        <v>249</v>
      </c>
      <c r="AB2823" s="251" t="str">
        <f>IFERROR(Tabela13[[#This Row],[TOTAL]]/Tabela13[[#This Row],[Km Rodado]],"")</f>
        <v/>
      </c>
    </row>
    <row r="2824" spans="1:28" hidden="1">
      <c r="A2824" s="30">
        <v>3305</v>
      </c>
      <c r="B2824" s="30" t="s">
        <v>2655</v>
      </c>
      <c r="C2824" s="30" t="s">
        <v>1227</v>
      </c>
      <c r="D2824" s="53">
        <v>45889</v>
      </c>
      <c r="F2824" s="7" t="s">
        <v>11</v>
      </c>
      <c r="G2824" s="1" t="s">
        <v>58</v>
      </c>
      <c r="H2824" s="1" t="s">
        <v>1268</v>
      </c>
      <c r="I2824" s="351" t="s">
        <v>83</v>
      </c>
      <c r="J2824" s="162">
        <v>1</v>
      </c>
      <c r="K2824" s="1">
        <v>15</v>
      </c>
      <c r="L2824" s="1" t="s">
        <v>22</v>
      </c>
      <c r="M2824" s="1" t="s">
        <v>75</v>
      </c>
      <c r="N2824" s="1" t="s">
        <v>224</v>
      </c>
      <c r="O2824" s="1" t="s">
        <v>1389</v>
      </c>
      <c r="P2824" s="1" t="s">
        <v>69</v>
      </c>
      <c r="Q2824" s="1" t="s">
        <v>77</v>
      </c>
      <c r="R2824" s="24" t="s">
        <v>1098</v>
      </c>
      <c r="S2824" s="45">
        <v>162317</v>
      </c>
      <c r="V2824" s="165" t="str">
        <f>IFERROR(IF(U2824-T2824 &lt;= 0, "", U2824-T2824), "")</f>
        <v/>
      </c>
      <c r="W2824" s="162" t="s">
        <v>333</v>
      </c>
      <c r="X2824" s="1" t="s">
        <v>2427</v>
      </c>
      <c r="Y2824" s="1" t="s">
        <v>2678</v>
      </c>
      <c r="Z2824" s="169">
        <v>249</v>
      </c>
      <c r="AA2824" s="169">
        <f>Tabela13[[#This Row],[VALOR/UN]]*Tabela13[[#This Row],[QUAN]]</f>
        <v>249</v>
      </c>
      <c r="AB2824" s="251" t="str">
        <f>IFERROR(Tabela13[[#This Row],[TOTAL]]/Tabela13[[#This Row],[Km Rodado]],"")</f>
        <v/>
      </c>
    </row>
    <row r="2825" spans="1:28" hidden="1">
      <c r="A2825" s="30">
        <v>3360</v>
      </c>
      <c r="B2825" s="30" t="s">
        <v>2655</v>
      </c>
      <c r="C2825" s="30" t="s">
        <v>1227</v>
      </c>
      <c r="D2825" s="53">
        <v>45889</v>
      </c>
      <c r="F2825" s="7" t="s">
        <v>11</v>
      </c>
      <c r="G2825" s="1" t="s">
        <v>58</v>
      </c>
      <c r="H2825" s="1" t="s">
        <v>12</v>
      </c>
      <c r="I2825" s="351" t="s">
        <v>74</v>
      </c>
      <c r="J2825" s="162">
        <v>1</v>
      </c>
      <c r="K2825" s="1">
        <v>16</v>
      </c>
      <c r="L2825" s="1" t="s">
        <v>22</v>
      </c>
      <c r="M2825" s="1" t="s">
        <v>60</v>
      </c>
      <c r="N2825" s="1" t="s">
        <v>1235</v>
      </c>
      <c r="O2825" s="1" t="s">
        <v>1236</v>
      </c>
      <c r="P2825" s="1" t="s">
        <v>69</v>
      </c>
      <c r="Q2825" s="1" t="s">
        <v>1008</v>
      </c>
      <c r="R2825" s="24" t="s">
        <v>289</v>
      </c>
      <c r="S2825" s="45">
        <v>115414</v>
      </c>
      <c r="V2825" s="165" t="str">
        <f>IFERROR(IF(U2825-T2825 &lt;= 0, "", U2825-T2825), "")</f>
        <v/>
      </c>
      <c r="W2825" s="162" t="s">
        <v>333</v>
      </c>
      <c r="X2825" s="1" t="s">
        <v>155</v>
      </c>
      <c r="Y2825" s="162">
        <v>4320</v>
      </c>
      <c r="Z2825" s="169">
        <v>495.05</v>
      </c>
      <c r="AA2825" s="169">
        <f>Tabela13[[#This Row],[VALOR/UN]]*Tabela13[[#This Row],[QUAN]]</f>
        <v>495.05</v>
      </c>
      <c r="AB2825" s="251" t="str">
        <f>IFERROR(Tabela13[[#This Row],[TOTAL]]/Tabela13[[#This Row],[Km Rodado]],"")</f>
        <v/>
      </c>
    </row>
    <row r="2826" spans="1:28" hidden="1">
      <c r="A2826" s="30">
        <v>3361</v>
      </c>
      <c r="B2826" s="30" t="s">
        <v>2000</v>
      </c>
      <c r="C2826" s="30" t="s">
        <v>1227</v>
      </c>
      <c r="D2826" s="53">
        <v>45889</v>
      </c>
      <c r="F2826" s="7" t="s">
        <v>11</v>
      </c>
      <c r="G2826" s="1" t="s">
        <v>58</v>
      </c>
      <c r="H2826" s="1" t="s">
        <v>12</v>
      </c>
      <c r="I2826" s="351" t="s">
        <v>74</v>
      </c>
      <c r="J2826" s="162">
        <v>1</v>
      </c>
      <c r="K2826" s="1">
        <v>16</v>
      </c>
      <c r="L2826" s="1" t="s">
        <v>22</v>
      </c>
      <c r="M2826" s="1" t="s">
        <v>60</v>
      </c>
      <c r="N2826" s="1" t="s">
        <v>1235</v>
      </c>
      <c r="O2826" s="1" t="s">
        <v>1236</v>
      </c>
      <c r="P2826" s="1" t="s">
        <v>69</v>
      </c>
      <c r="Q2826" s="1" t="s">
        <v>1008</v>
      </c>
      <c r="R2826" s="24" t="s">
        <v>289</v>
      </c>
      <c r="S2826" s="45">
        <v>115414</v>
      </c>
      <c r="V2826" s="165" t="str">
        <f>IFERROR(IF(U2826-T2826 &lt;= 0, "", U2826-T2826), "")</f>
        <v/>
      </c>
      <c r="W2826" s="162" t="s">
        <v>333</v>
      </c>
      <c r="X2826" s="1" t="s">
        <v>155</v>
      </c>
      <c r="Y2826" s="162">
        <v>4320</v>
      </c>
      <c r="Z2826" s="169">
        <v>495.05</v>
      </c>
      <c r="AA2826" s="169">
        <f>Tabela13[[#This Row],[VALOR/UN]]*Tabela13[[#This Row],[QUAN]]</f>
        <v>495.05</v>
      </c>
      <c r="AB2826" s="251" t="str">
        <f>IFERROR(Tabela13[[#This Row],[TOTAL]]/Tabela13[[#This Row],[Km Rodado]],"")</f>
        <v/>
      </c>
    </row>
    <row r="2827" spans="1:28" hidden="1">
      <c r="A2827" s="30">
        <v>3362</v>
      </c>
      <c r="B2827" s="30" t="s">
        <v>1227</v>
      </c>
      <c r="C2827" s="30" t="s">
        <v>1227</v>
      </c>
      <c r="D2827" s="53">
        <v>45889</v>
      </c>
      <c r="F2827" s="7" t="s">
        <v>11</v>
      </c>
      <c r="G2827" s="1" t="s">
        <v>58</v>
      </c>
      <c r="H2827" s="1" t="s">
        <v>12</v>
      </c>
      <c r="I2827" s="351" t="s">
        <v>74</v>
      </c>
      <c r="J2827" s="162">
        <v>1</v>
      </c>
      <c r="K2827" s="1">
        <v>16</v>
      </c>
      <c r="L2827" s="1" t="s">
        <v>24</v>
      </c>
      <c r="M2827" s="1" t="s">
        <v>60</v>
      </c>
      <c r="N2827" s="1" t="s">
        <v>1235</v>
      </c>
      <c r="O2827" s="1" t="s">
        <v>1236</v>
      </c>
      <c r="P2827" s="1" t="s">
        <v>69</v>
      </c>
      <c r="Q2827" s="1" t="s">
        <v>1008</v>
      </c>
      <c r="R2827" s="24" t="s">
        <v>289</v>
      </c>
      <c r="S2827" s="45">
        <v>115414</v>
      </c>
      <c r="V2827" s="165" t="str">
        <f>IFERROR(IF(U2827-T2827 &lt;= 0, "", U2827-T2827), "")</f>
        <v/>
      </c>
      <c r="W2827" s="162" t="s">
        <v>333</v>
      </c>
      <c r="X2827" s="1" t="s">
        <v>155</v>
      </c>
      <c r="Y2827" s="162">
        <v>4320</v>
      </c>
      <c r="Z2827" s="169">
        <v>495.05</v>
      </c>
      <c r="AA2827" s="169">
        <f>Tabela13[[#This Row],[VALOR/UN]]*Tabela13[[#This Row],[QUAN]]</f>
        <v>495.05</v>
      </c>
      <c r="AB2827" s="251" t="str">
        <f>IFERROR(Tabela13[[#This Row],[TOTAL]]/Tabela13[[#This Row],[Km Rodado]],"")</f>
        <v/>
      </c>
    </row>
    <row r="2828" spans="1:28" hidden="1">
      <c r="A2828" s="30">
        <v>3363</v>
      </c>
      <c r="B2828" s="30" t="s">
        <v>1227</v>
      </c>
      <c r="C2828" s="30" t="s">
        <v>1227</v>
      </c>
      <c r="D2828" s="53">
        <v>45889</v>
      </c>
      <c r="F2828" s="7" t="s">
        <v>11</v>
      </c>
      <c r="G2828" s="1" t="s">
        <v>58</v>
      </c>
      <c r="H2828" s="1" t="s">
        <v>12</v>
      </c>
      <c r="I2828" s="351" t="s">
        <v>74</v>
      </c>
      <c r="J2828" s="162">
        <v>1</v>
      </c>
      <c r="K2828" s="1">
        <v>16</v>
      </c>
      <c r="L2828" s="1" t="s">
        <v>24</v>
      </c>
      <c r="M2828" s="1" t="s">
        <v>60</v>
      </c>
      <c r="N2828" s="1" t="s">
        <v>1235</v>
      </c>
      <c r="O2828" s="1" t="s">
        <v>1236</v>
      </c>
      <c r="P2828" s="1" t="s">
        <v>69</v>
      </c>
      <c r="Q2828" s="1" t="s">
        <v>1008</v>
      </c>
      <c r="R2828" s="24" t="s">
        <v>289</v>
      </c>
      <c r="S2828" s="45">
        <v>115414</v>
      </c>
      <c r="V2828" s="165" t="str">
        <f>IFERROR(IF(U2828-T2828 &lt;= 0, "", U2828-T2828), "")</f>
        <v/>
      </c>
      <c r="W2828" s="162" t="s">
        <v>333</v>
      </c>
      <c r="X2828" s="1" t="s">
        <v>155</v>
      </c>
      <c r="Y2828" s="162">
        <v>4320</v>
      </c>
      <c r="Z2828" s="169">
        <v>495.05</v>
      </c>
      <c r="AA2828" s="169">
        <f>Tabela13[[#This Row],[VALOR/UN]]*Tabela13[[#This Row],[QUAN]]</f>
        <v>495.05</v>
      </c>
      <c r="AB2828" s="251" t="str">
        <f>IFERROR(Tabela13[[#This Row],[TOTAL]]/Tabela13[[#This Row],[Km Rodado]],"")</f>
        <v/>
      </c>
    </row>
    <row r="2829" spans="1:28" hidden="1">
      <c r="A2829" s="30" t="s">
        <v>2721</v>
      </c>
      <c r="B2829" s="30" t="s">
        <v>1227</v>
      </c>
      <c r="C2829" s="30" t="s">
        <v>1227</v>
      </c>
      <c r="D2829" s="53">
        <v>45889</v>
      </c>
      <c r="F2829" s="7" t="s">
        <v>11</v>
      </c>
      <c r="G2829" s="1" t="s">
        <v>58</v>
      </c>
      <c r="H2829" s="1" t="s">
        <v>1268</v>
      </c>
      <c r="I2829" s="351" t="s">
        <v>104</v>
      </c>
      <c r="J2829" s="162">
        <v>1</v>
      </c>
      <c r="K2829" s="1">
        <v>16</v>
      </c>
      <c r="L2829" s="1" t="s">
        <v>22</v>
      </c>
      <c r="M2829" s="1" t="s">
        <v>60</v>
      </c>
      <c r="N2829" s="1" t="s">
        <v>170</v>
      </c>
      <c r="O2829" s="1" t="s">
        <v>170</v>
      </c>
      <c r="P2829" s="1" t="s">
        <v>69</v>
      </c>
      <c r="Q2829" s="1" t="s">
        <v>1008</v>
      </c>
      <c r="R2829" s="24" t="s">
        <v>70</v>
      </c>
      <c r="V2829" s="165" t="str">
        <f>IFERROR(IF(U2829-T2829 &lt;= 0, "", U2829-T2829), "")</f>
        <v/>
      </c>
      <c r="W2829" s="162" t="s">
        <v>333</v>
      </c>
      <c r="X2829" s="162" t="s">
        <v>168</v>
      </c>
      <c r="Y2829" s="162" t="s">
        <v>2719</v>
      </c>
      <c r="Z2829" s="169">
        <v>400.67</v>
      </c>
      <c r="AA2829" s="169">
        <f>Tabela13[[#This Row],[VALOR/UN]]*Tabela13[[#This Row],[QUAN]]</f>
        <v>400.67</v>
      </c>
      <c r="AB2829" s="251" t="str">
        <f>IFERROR(Tabela13[[#This Row],[TOTAL]]/Tabela13[[#This Row],[Km Rodado]],"")</f>
        <v/>
      </c>
    </row>
    <row r="2830" spans="1:28" hidden="1">
      <c r="A2830" s="30">
        <v>3386</v>
      </c>
      <c r="B2830" s="30" t="s">
        <v>1227</v>
      </c>
      <c r="C2830" s="30" t="s">
        <v>1227</v>
      </c>
      <c r="D2830" s="53">
        <v>45889</v>
      </c>
      <c r="F2830" s="7" t="s">
        <v>11</v>
      </c>
      <c r="G2830" s="1" t="s">
        <v>58</v>
      </c>
      <c r="H2830" s="1" t="s">
        <v>1268</v>
      </c>
      <c r="I2830" s="351" t="s">
        <v>104</v>
      </c>
      <c r="J2830" s="162">
        <v>1</v>
      </c>
      <c r="K2830" s="1">
        <v>16</v>
      </c>
      <c r="L2830" s="1" t="s">
        <v>22</v>
      </c>
      <c r="M2830" s="1" t="s">
        <v>60</v>
      </c>
      <c r="N2830" s="1" t="s">
        <v>170</v>
      </c>
      <c r="O2830" s="1" t="s">
        <v>170</v>
      </c>
      <c r="P2830" s="1" t="s">
        <v>69</v>
      </c>
      <c r="Q2830" s="1" t="s">
        <v>1008</v>
      </c>
      <c r="R2830" s="24" t="s">
        <v>70</v>
      </c>
      <c r="V2830" s="165" t="str">
        <f>IFERROR(IF(U2830-T2830 &lt;= 0, "", U2830-T2830), "")</f>
        <v/>
      </c>
      <c r="W2830" s="162" t="s">
        <v>333</v>
      </c>
      <c r="X2830" s="162" t="s">
        <v>168</v>
      </c>
      <c r="Y2830" s="162" t="s">
        <v>2719</v>
      </c>
      <c r="Z2830" s="169">
        <v>400.67</v>
      </c>
      <c r="AA2830" s="169">
        <f>Tabela13[[#This Row],[VALOR/UN]]*Tabela13[[#This Row],[QUAN]]</f>
        <v>400.67</v>
      </c>
      <c r="AB2830" s="251" t="str">
        <f>IFERROR(Tabela13[[#This Row],[TOTAL]]/Tabela13[[#This Row],[Km Rodado]],"")</f>
        <v/>
      </c>
    </row>
    <row r="2831" spans="1:28" hidden="1">
      <c r="A2831" s="30">
        <v>3381</v>
      </c>
      <c r="B2831" s="30" t="s">
        <v>1227</v>
      </c>
      <c r="C2831" s="30" t="s">
        <v>1227</v>
      </c>
      <c r="D2831" s="53">
        <v>45889</v>
      </c>
      <c r="F2831" s="7" t="s">
        <v>11</v>
      </c>
      <c r="G2831" s="1" t="s">
        <v>58</v>
      </c>
      <c r="H2831" s="1" t="s">
        <v>1268</v>
      </c>
      <c r="I2831" s="351" t="s">
        <v>109</v>
      </c>
      <c r="J2831" s="162">
        <v>1</v>
      </c>
      <c r="K2831" s="1">
        <v>16</v>
      </c>
      <c r="L2831" s="1" t="s">
        <v>22</v>
      </c>
      <c r="M2831" s="1" t="s">
        <v>60</v>
      </c>
      <c r="N2831" s="1" t="s">
        <v>170</v>
      </c>
      <c r="O2831" s="1" t="s">
        <v>170</v>
      </c>
      <c r="P2831" s="1" t="s">
        <v>69</v>
      </c>
      <c r="Q2831" s="1" t="s">
        <v>1008</v>
      </c>
      <c r="R2831" s="24" t="s">
        <v>1654</v>
      </c>
      <c r="S2831" s="45">
        <v>27277</v>
      </c>
      <c r="V2831" s="165" t="str">
        <f>IFERROR(IF(U2831-T2831 &lt;= 0, "", U2831-T2831), "")</f>
        <v/>
      </c>
      <c r="W2831" s="162" t="s">
        <v>333</v>
      </c>
      <c r="X2831" s="162" t="s">
        <v>168</v>
      </c>
      <c r="Y2831" s="162" t="s">
        <v>2719</v>
      </c>
      <c r="Z2831" s="169">
        <v>400.67</v>
      </c>
      <c r="AA2831" s="169">
        <f>Tabela13[[#This Row],[VALOR/UN]]*Tabela13[[#This Row],[QUAN]]</f>
        <v>400.67</v>
      </c>
      <c r="AB2831" s="251" t="str">
        <f>IFERROR(Tabela13[[#This Row],[TOTAL]]/Tabela13[[#This Row],[Km Rodado]],"")</f>
        <v/>
      </c>
    </row>
    <row r="2832" spans="1:28" hidden="1">
      <c r="A2832" s="30">
        <v>3382</v>
      </c>
      <c r="B2832" s="30" t="s">
        <v>1837</v>
      </c>
      <c r="C2832" s="30" t="s">
        <v>1227</v>
      </c>
      <c r="D2832" s="53">
        <v>45889</v>
      </c>
      <c r="F2832" s="7" t="s">
        <v>11</v>
      </c>
      <c r="G2832" s="1" t="s">
        <v>58</v>
      </c>
      <c r="H2832" s="1" t="s">
        <v>1268</v>
      </c>
      <c r="I2832" s="351" t="s">
        <v>109</v>
      </c>
      <c r="J2832" s="162">
        <v>1</v>
      </c>
      <c r="K2832" s="1">
        <v>16</v>
      </c>
      <c r="L2832" s="1" t="s">
        <v>22</v>
      </c>
      <c r="M2832" s="1" t="s">
        <v>60</v>
      </c>
      <c r="N2832" s="1" t="s">
        <v>170</v>
      </c>
      <c r="O2832" s="1" t="s">
        <v>170</v>
      </c>
      <c r="P2832" s="1" t="s">
        <v>69</v>
      </c>
      <c r="Q2832" s="1" t="s">
        <v>1008</v>
      </c>
      <c r="R2832" s="24" t="s">
        <v>1654</v>
      </c>
      <c r="S2832" s="45">
        <v>27277</v>
      </c>
      <c r="V2832" s="165" t="str">
        <f>IFERROR(IF(U2832-T2832 &lt;= 0, "", U2832-T2832), "")</f>
        <v/>
      </c>
      <c r="W2832" s="162" t="s">
        <v>333</v>
      </c>
      <c r="X2832" s="162" t="s">
        <v>168</v>
      </c>
      <c r="Y2832" s="162" t="s">
        <v>2719</v>
      </c>
      <c r="Z2832" s="169">
        <v>400.67</v>
      </c>
      <c r="AA2832" s="169">
        <f>Tabela13[[#This Row],[VALOR/UN]]*Tabela13[[#This Row],[QUAN]]</f>
        <v>400.67</v>
      </c>
      <c r="AB2832" s="251" t="str">
        <f>IFERROR(Tabela13[[#This Row],[TOTAL]]/Tabela13[[#This Row],[Km Rodado]],"")</f>
        <v/>
      </c>
    </row>
    <row r="2833" spans="1:28" hidden="1">
      <c r="A2833" s="30">
        <v>3383</v>
      </c>
      <c r="B2833" s="30" t="s">
        <v>1837</v>
      </c>
      <c r="C2833" s="30" t="s">
        <v>1227</v>
      </c>
      <c r="D2833" s="53">
        <v>45889</v>
      </c>
      <c r="F2833" s="7" t="s">
        <v>11</v>
      </c>
      <c r="G2833" s="1" t="s">
        <v>58</v>
      </c>
      <c r="H2833" s="1" t="s">
        <v>1268</v>
      </c>
      <c r="I2833" s="351" t="s">
        <v>109</v>
      </c>
      <c r="J2833" s="162">
        <v>1</v>
      </c>
      <c r="K2833" s="1">
        <v>16</v>
      </c>
      <c r="L2833" s="1" t="s">
        <v>22</v>
      </c>
      <c r="M2833" s="1" t="s">
        <v>60</v>
      </c>
      <c r="N2833" s="1" t="s">
        <v>170</v>
      </c>
      <c r="O2833" s="1" t="s">
        <v>170</v>
      </c>
      <c r="P2833" s="1" t="s">
        <v>69</v>
      </c>
      <c r="Q2833" s="1" t="s">
        <v>1008</v>
      </c>
      <c r="R2833" s="24" t="s">
        <v>494</v>
      </c>
      <c r="S2833" s="45">
        <v>37162</v>
      </c>
      <c r="V2833" s="165" t="str">
        <f>IFERROR(IF(U2833-T2833 &lt;= 0, "", U2833-T2833), "")</f>
        <v/>
      </c>
      <c r="W2833" s="162" t="s">
        <v>333</v>
      </c>
      <c r="X2833" s="162" t="s">
        <v>168</v>
      </c>
      <c r="Y2833" s="162" t="s">
        <v>2719</v>
      </c>
      <c r="Z2833" s="169">
        <v>400.67</v>
      </c>
      <c r="AA2833" s="169">
        <f>Tabela13[[#This Row],[VALOR/UN]]*Tabela13[[#This Row],[QUAN]]</f>
        <v>400.67</v>
      </c>
      <c r="AB2833" s="251" t="str">
        <f>IFERROR(Tabela13[[#This Row],[TOTAL]]/Tabela13[[#This Row],[Km Rodado]],"")</f>
        <v/>
      </c>
    </row>
    <row r="2834" spans="1:28" hidden="1">
      <c r="A2834" s="30">
        <v>3359</v>
      </c>
      <c r="B2834" s="30" t="s">
        <v>1227</v>
      </c>
      <c r="C2834" s="30" t="s">
        <v>1227</v>
      </c>
      <c r="D2834" s="53">
        <v>45889</v>
      </c>
      <c r="F2834" s="7" t="s">
        <v>11</v>
      </c>
      <c r="G2834" s="1" t="s">
        <v>58</v>
      </c>
      <c r="H2834" s="1" t="s">
        <v>12</v>
      </c>
      <c r="I2834" s="351" t="s">
        <v>74</v>
      </c>
      <c r="J2834" s="162">
        <v>1</v>
      </c>
      <c r="K2834" s="1">
        <v>16</v>
      </c>
      <c r="L2834" s="1" t="s">
        <v>22</v>
      </c>
      <c r="M2834" s="1" t="s">
        <v>60</v>
      </c>
      <c r="N2834" s="1" t="s">
        <v>1235</v>
      </c>
      <c r="O2834" s="1" t="s">
        <v>1236</v>
      </c>
      <c r="P2834" s="1" t="s">
        <v>69</v>
      </c>
      <c r="Q2834" s="1" t="s">
        <v>1008</v>
      </c>
      <c r="R2834" s="24" t="s">
        <v>1617</v>
      </c>
      <c r="S2834" s="45">
        <v>100153</v>
      </c>
      <c r="V2834" s="165" t="str">
        <f>IFERROR(IF(U2834-T2834 &lt;= 0, "", U2834-T2834), "")</f>
        <v/>
      </c>
      <c r="W2834" s="162" t="s">
        <v>333</v>
      </c>
      <c r="X2834" s="1" t="s">
        <v>155</v>
      </c>
      <c r="Y2834" s="162">
        <v>4320</v>
      </c>
      <c r="Z2834" s="169">
        <v>495.05</v>
      </c>
      <c r="AA2834" s="169">
        <f>Tabela13[[#This Row],[VALOR/UN]]*Tabela13[[#This Row],[QUAN]]</f>
        <v>495.05</v>
      </c>
      <c r="AB2834" s="251" t="str">
        <f>IFERROR(Tabela13[[#This Row],[TOTAL]]/Tabela13[[#This Row],[Km Rodado]],"")</f>
        <v/>
      </c>
    </row>
    <row r="2835" spans="1:28" hidden="1">
      <c r="A2835" s="30">
        <v>3366</v>
      </c>
      <c r="B2835" s="30" t="s">
        <v>2655</v>
      </c>
      <c r="C2835" s="30" t="s">
        <v>1227</v>
      </c>
      <c r="D2835" s="53">
        <v>45889</v>
      </c>
      <c r="F2835" s="7" t="s">
        <v>11</v>
      </c>
      <c r="G2835" s="1" t="s">
        <v>58</v>
      </c>
      <c r="H2835" s="1" t="s">
        <v>12</v>
      </c>
      <c r="I2835" s="351" t="s">
        <v>74</v>
      </c>
      <c r="J2835" s="162">
        <v>1</v>
      </c>
      <c r="K2835" s="1">
        <v>16</v>
      </c>
      <c r="L2835" s="1" t="s">
        <v>22</v>
      </c>
      <c r="M2835" s="1" t="s">
        <v>60</v>
      </c>
      <c r="N2835" s="1" t="s">
        <v>1235</v>
      </c>
      <c r="O2835" s="1" t="s">
        <v>1236</v>
      </c>
      <c r="P2835" s="1" t="s">
        <v>69</v>
      </c>
      <c r="Q2835" s="1" t="s">
        <v>1008</v>
      </c>
      <c r="R2835" s="24" t="s">
        <v>1617</v>
      </c>
      <c r="S2835" s="45">
        <v>100153</v>
      </c>
      <c r="V2835" s="165" t="str">
        <f>IFERROR(IF(U2835-T2835 &lt;= 0, "", U2835-T2835), "")</f>
        <v/>
      </c>
      <c r="W2835" s="162" t="s">
        <v>333</v>
      </c>
      <c r="X2835" s="1" t="s">
        <v>155</v>
      </c>
      <c r="Y2835" s="162">
        <v>4320</v>
      </c>
      <c r="Z2835" s="169">
        <v>495.05</v>
      </c>
      <c r="AA2835" s="169">
        <f>Tabela13[[#This Row],[VALOR/UN]]*Tabela13[[#This Row],[QUAN]]</f>
        <v>495.05</v>
      </c>
      <c r="AB2835" s="251" t="str">
        <f>IFERROR(Tabela13[[#This Row],[TOTAL]]/Tabela13[[#This Row],[Km Rodado]],"")</f>
        <v/>
      </c>
    </row>
    <row r="2836" spans="1:28" hidden="1">
      <c r="A2836" s="30">
        <v>3364</v>
      </c>
      <c r="B2836" s="30" t="s">
        <v>2000</v>
      </c>
      <c r="C2836" s="30" t="s">
        <v>1227</v>
      </c>
      <c r="D2836" s="53">
        <v>45889</v>
      </c>
      <c r="F2836" s="7" t="s">
        <v>11</v>
      </c>
      <c r="G2836" s="1" t="s">
        <v>58</v>
      </c>
      <c r="H2836" s="1" t="s">
        <v>12</v>
      </c>
      <c r="I2836" s="351" t="s">
        <v>74</v>
      </c>
      <c r="J2836" s="162">
        <v>1</v>
      </c>
      <c r="K2836" s="1">
        <v>16</v>
      </c>
      <c r="L2836" s="1" t="s">
        <v>22</v>
      </c>
      <c r="M2836" s="1" t="s">
        <v>60</v>
      </c>
      <c r="N2836" s="1" t="s">
        <v>1235</v>
      </c>
      <c r="O2836" s="1" t="s">
        <v>1236</v>
      </c>
      <c r="P2836" s="1" t="s">
        <v>69</v>
      </c>
      <c r="Q2836" s="1" t="s">
        <v>1008</v>
      </c>
      <c r="R2836" s="24" t="s">
        <v>2722</v>
      </c>
      <c r="S2836" s="45">
        <v>23794</v>
      </c>
      <c r="V2836" s="165" t="str">
        <f>IFERROR(IF(U2836-T2836 &lt;= 0, "", U2836-T2836), "")</f>
        <v/>
      </c>
      <c r="W2836" s="162" t="s">
        <v>333</v>
      </c>
      <c r="X2836" s="1" t="s">
        <v>155</v>
      </c>
      <c r="Y2836" s="162">
        <v>4320</v>
      </c>
      <c r="Z2836" s="169">
        <v>495.05</v>
      </c>
      <c r="AA2836" s="169">
        <f>Tabela13[[#This Row],[VALOR/UN]]*Tabela13[[#This Row],[QUAN]]</f>
        <v>495.05</v>
      </c>
      <c r="AB2836" s="251" t="str">
        <f>IFERROR(Tabela13[[#This Row],[TOTAL]]/Tabela13[[#This Row],[Km Rodado]],"")</f>
        <v/>
      </c>
    </row>
    <row r="2837" spans="1:28" hidden="1">
      <c r="A2837" s="30">
        <v>3365</v>
      </c>
      <c r="B2837" s="30" t="s">
        <v>2000</v>
      </c>
      <c r="C2837" s="30" t="s">
        <v>1227</v>
      </c>
      <c r="D2837" s="53">
        <v>45889</v>
      </c>
      <c r="F2837" s="7" t="s">
        <v>11</v>
      </c>
      <c r="G2837" s="1" t="s">
        <v>58</v>
      </c>
      <c r="H2837" s="1" t="s">
        <v>12</v>
      </c>
      <c r="I2837" s="351" t="s">
        <v>74</v>
      </c>
      <c r="J2837" s="162">
        <v>1</v>
      </c>
      <c r="K2837" s="1">
        <v>16</v>
      </c>
      <c r="L2837" s="1" t="s">
        <v>22</v>
      </c>
      <c r="M2837" s="1" t="s">
        <v>60</v>
      </c>
      <c r="N2837" s="1" t="s">
        <v>1235</v>
      </c>
      <c r="O2837" s="1" t="s">
        <v>1236</v>
      </c>
      <c r="P2837" s="1" t="s">
        <v>69</v>
      </c>
      <c r="Q2837" s="1" t="s">
        <v>1008</v>
      </c>
      <c r="R2837" s="24" t="s">
        <v>2722</v>
      </c>
      <c r="S2837" s="45">
        <v>23794</v>
      </c>
      <c r="V2837" s="165" t="str">
        <f>IFERROR(IF(U2837-T2837 &lt;= 0, "", U2837-T2837), "")</f>
        <v/>
      </c>
      <c r="W2837" s="162" t="s">
        <v>333</v>
      </c>
      <c r="X2837" s="1" t="s">
        <v>155</v>
      </c>
      <c r="Y2837" s="162">
        <v>4320</v>
      </c>
      <c r="Z2837" s="169">
        <v>495.05</v>
      </c>
      <c r="AA2837" s="169">
        <f>Tabela13[[#This Row],[VALOR/UN]]*Tabela13[[#This Row],[QUAN]]</f>
        <v>495.05</v>
      </c>
      <c r="AB2837" s="251" t="str">
        <f>IFERROR(Tabela13[[#This Row],[TOTAL]]/Tabela13[[#This Row],[Km Rodado]],"")</f>
        <v/>
      </c>
    </row>
    <row r="2838" spans="1:28" hidden="1">
      <c r="A2838" s="30">
        <v>1477</v>
      </c>
      <c r="B2838" s="30" t="s">
        <v>1508</v>
      </c>
      <c r="C2838" s="186" t="s">
        <v>1227</v>
      </c>
      <c r="D2838" s="53">
        <v>45889</v>
      </c>
      <c r="F2838" s="7" t="s">
        <v>11</v>
      </c>
      <c r="G2838" s="1" t="s">
        <v>58</v>
      </c>
      <c r="H2838" s="1" t="s">
        <v>1268</v>
      </c>
      <c r="I2838" s="351" t="s">
        <v>80</v>
      </c>
      <c r="J2838" s="162">
        <v>1</v>
      </c>
      <c r="K2838" s="1" t="s">
        <v>39</v>
      </c>
      <c r="L2838" s="1" t="s">
        <v>594</v>
      </c>
      <c r="M2838" s="1" t="s">
        <v>595</v>
      </c>
      <c r="N2838" s="1" t="s">
        <v>684</v>
      </c>
      <c r="O2838" s="1" t="s">
        <v>1806</v>
      </c>
      <c r="P2838" s="1" t="s">
        <v>62</v>
      </c>
      <c r="Q2838" s="1" t="s">
        <v>597</v>
      </c>
      <c r="R2838" s="24" t="s">
        <v>2271</v>
      </c>
      <c r="S2838" s="45">
        <v>420909</v>
      </c>
      <c r="V2838" s="165" t="str">
        <f>IFERROR(IF(U2838-T2838 &lt;= 0, "", U2838-T2838), "")</f>
        <v/>
      </c>
      <c r="W2838" s="162" t="s">
        <v>333</v>
      </c>
      <c r="X2838" s="1" t="s">
        <v>2279</v>
      </c>
      <c r="Y2838" s="1" t="s">
        <v>2723</v>
      </c>
      <c r="Z2838" s="169">
        <v>590</v>
      </c>
      <c r="AA2838" s="169">
        <f>Tabela13[[#This Row],[VALOR/UN]]*Tabela13[[#This Row],[QUAN]]</f>
        <v>590</v>
      </c>
      <c r="AB2838" s="251" t="str">
        <f>IFERROR(Tabela13[[#This Row],[TOTAL]]/Tabela13[[#This Row],[Km Rodado]],"")</f>
        <v/>
      </c>
    </row>
    <row r="2839" spans="1:28" hidden="1">
      <c r="A2839" s="30" t="s">
        <v>2724</v>
      </c>
      <c r="B2839" s="30" t="s">
        <v>644</v>
      </c>
      <c r="C2839" s="186" t="s">
        <v>1227</v>
      </c>
      <c r="D2839" s="53">
        <v>45889</v>
      </c>
      <c r="F2839" s="7" t="s">
        <v>11</v>
      </c>
      <c r="G2839" s="1" t="s">
        <v>58</v>
      </c>
      <c r="H2839" s="1" t="s">
        <v>12</v>
      </c>
      <c r="I2839" s="351" t="s">
        <v>74</v>
      </c>
      <c r="J2839" s="162">
        <v>1</v>
      </c>
      <c r="K2839" s="1" t="s">
        <v>39</v>
      </c>
      <c r="L2839" s="1" t="s">
        <v>594</v>
      </c>
      <c r="M2839" s="1" t="s">
        <v>595</v>
      </c>
      <c r="N2839" s="1" t="s">
        <v>684</v>
      </c>
      <c r="O2839" s="1" t="s">
        <v>1213</v>
      </c>
      <c r="P2839" s="1" t="s">
        <v>62</v>
      </c>
      <c r="Q2839" s="1" t="s">
        <v>597</v>
      </c>
      <c r="R2839" s="24" t="s">
        <v>689</v>
      </c>
      <c r="V2839" s="165" t="str">
        <f>IFERROR(IF(U2839-T2839 &lt;= 0, "", U2839-T2839), "")</f>
        <v/>
      </c>
      <c r="W2839" s="162" t="s">
        <v>333</v>
      </c>
      <c r="X2839" s="1" t="s">
        <v>2279</v>
      </c>
      <c r="Y2839" s="1">
        <v>11496</v>
      </c>
      <c r="Z2839" s="169">
        <v>600</v>
      </c>
      <c r="AA2839" s="169">
        <f>Tabela13[[#This Row],[VALOR/UN]]*Tabela13[[#This Row],[QUAN]]</f>
        <v>600</v>
      </c>
      <c r="AB2839" s="251" t="str">
        <f>IFERROR(Tabela13[[#This Row],[TOTAL]]/Tabela13[[#This Row],[Km Rodado]],"")</f>
        <v/>
      </c>
    </row>
    <row r="2840" spans="1:28" hidden="1">
      <c r="A2840" s="30">
        <v>1284</v>
      </c>
      <c r="B2840" s="30" t="s">
        <v>1278</v>
      </c>
      <c r="C2840" s="186" t="s">
        <v>1227</v>
      </c>
      <c r="D2840" s="53">
        <v>45889</v>
      </c>
      <c r="F2840" s="7" t="s">
        <v>11</v>
      </c>
      <c r="G2840" s="1" t="s">
        <v>58</v>
      </c>
      <c r="H2840" s="1" t="s">
        <v>12</v>
      </c>
      <c r="I2840" s="351" t="s">
        <v>74</v>
      </c>
      <c r="J2840" s="162">
        <v>1</v>
      </c>
      <c r="K2840" s="1" t="s">
        <v>39</v>
      </c>
      <c r="L2840" s="1" t="s">
        <v>594</v>
      </c>
      <c r="M2840" s="1" t="s">
        <v>595</v>
      </c>
      <c r="N2840" s="1" t="s">
        <v>684</v>
      </c>
      <c r="O2840" s="1" t="s">
        <v>1585</v>
      </c>
      <c r="P2840" s="1" t="s">
        <v>62</v>
      </c>
      <c r="Q2840" s="1" t="s">
        <v>597</v>
      </c>
      <c r="R2840" s="24" t="s">
        <v>689</v>
      </c>
      <c r="V2840" s="165" t="str">
        <f>IFERROR(IF(U2840-T2840 &lt;= 0, "", U2840-T2840), "")</f>
        <v/>
      </c>
      <c r="W2840" s="162" t="s">
        <v>333</v>
      </c>
      <c r="X2840" s="1" t="s">
        <v>2279</v>
      </c>
      <c r="Y2840" s="1">
        <v>11860</v>
      </c>
      <c r="Z2840" s="169">
        <v>600</v>
      </c>
      <c r="AA2840" s="169">
        <f>Tabela13[[#This Row],[VALOR/UN]]*Tabela13[[#This Row],[QUAN]]</f>
        <v>600</v>
      </c>
      <c r="AB2840" s="251" t="str">
        <f>IFERROR(Tabela13[[#This Row],[TOTAL]]/Tabela13[[#This Row],[Km Rodado]],"")</f>
        <v/>
      </c>
    </row>
    <row r="2841" spans="1:28" hidden="1">
      <c r="A2841" s="30">
        <v>2311</v>
      </c>
      <c r="B2841" s="30" t="s">
        <v>830</v>
      </c>
      <c r="C2841" s="186" t="s">
        <v>1227</v>
      </c>
      <c r="D2841" s="53">
        <v>45889</v>
      </c>
      <c r="F2841" s="7" t="s">
        <v>11</v>
      </c>
      <c r="G2841" s="1" t="s">
        <v>58</v>
      </c>
      <c r="H2841" s="1" t="s">
        <v>12</v>
      </c>
      <c r="I2841" s="351" t="s">
        <v>74</v>
      </c>
      <c r="J2841" s="162">
        <v>1</v>
      </c>
      <c r="K2841" s="1" t="s">
        <v>39</v>
      </c>
      <c r="L2841" s="1" t="s">
        <v>594</v>
      </c>
      <c r="M2841" s="1" t="s">
        <v>595</v>
      </c>
      <c r="N2841" s="1" t="s">
        <v>684</v>
      </c>
      <c r="O2841" s="1" t="s">
        <v>1585</v>
      </c>
      <c r="P2841" s="1" t="s">
        <v>62</v>
      </c>
      <c r="Q2841" s="1" t="s">
        <v>597</v>
      </c>
      <c r="R2841" s="24" t="s">
        <v>689</v>
      </c>
      <c r="V2841" s="165" t="str">
        <f>IFERROR(IF(U2841-T2841 &lt;= 0, "", U2841-T2841), "")</f>
        <v/>
      </c>
      <c r="W2841" s="162" t="s">
        <v>333</v>
      </c>
      <c r="X2841" s="1" t="s">
        <v>2279</v>
      </c>
      <c r="Y2841" s="1">
        <v>11860</v>
      </c>
      <c r="Z2841" s="169">
        <v>600</v>
      </c>
      <c r="AA2841" s="169">
        <f>Tabela13[[#This Row],[VALOR/UN]]*Tabela13[[#This Row],[QUAN]]</f>
        <v>600</v>
      </c>
      <c r="AB2841" s="251" t="str">
        <f>IFERROR(Tabela13[[#This Row],[TOTAL]]/Tabela13[[#This Row],[Km Rodado]],"")</f>
        <v/>
      </c>
    </row>
    <row r="2842" spans="1:28" hidden="1">
      <c r="A2842" s="30">
        <v>1475</v>
      </c>
      <c r="B2842" s="30" t="s">
        <v>1459</v>
      </c>
      <c r="C2842" s="186" t="s">
        <v>1227</v>
      </c>
      <c r="D2842" s="53">
        <v>45889</v>
      </c>
      <c r="F2842" s="7" t="s">
        <v>11</v>
      </c>
      <c r="G2842" s="1" t="s">
        <v>58</v>
      </c>
      <c r="H2842" s="1" t="s">
        <v>12</v>
      </c>
      <c r="I2842" s="351" t="s">
        <v>74</v>
      </c>
      <c r="J2842" s="162">
        <v>1</v>
      </c>
      <c r="K2842" s="1" t="s">
        <v>39</v>
      </c>
      <c r="L2842" s="1" t="s">
        <v>594</v>
      </c>
      <c r="M2842" s="1" t="s">
        <v>595</v>
      </c>
      <c r="N2842" s="1" t="s">
        <v>684</v>
      </c>
      <c r="O2842" s="1" t="s">
        <v>1585</v>
      </c>
      <c r="P2842" s="1" t="s">
        <v>62</v>
      </c>
      <c r="Q2842" s="1" t="s">
        <v>597</v>
      </c>
      <c r="R2842" s="24" t="s">
        <v>689</v>
      </c>
      <c r="V2842" s="165" t="str">
        <f>IFERROR(IF(U2842-T2842 &lt;= 0, "", U2842-T2842), "")</f>
        <v/>
      </c>
      <c r="W2842" s="162" t="s">
        <v>333</v>
      </c>
      <c r="X2842" s="1" t="s">
        <v>2279</v>
      </c>
      <c r="Y2842" s="1">
        <v>11860</v>
      </c>
      <c r="Z2842" s="169">
        <v>600</v>
      </c>
      <c r="AA2842" s="169">
        <f>Tabela13[[#This Row],[VALOR/UN]]*Tabela13[[#This Row],[QUAN]]</f>
        <v>600</v>
      </c>
      <c r="AB2842" s="251" t="str">
        <f>IFERROR(Tabela13[[#This Row],[TOTAL]]/Tabela13[[#This Row],[Km Rodado]],"")</f>
        <v/>
      </c>
    </row>
    <row r="2843" spans="1:28">
      <c r="A2843" s="30" t="s">
        <v>2725</v>
      </c>
      <c r="B2843" s="30" t="s">
        <v>2655</v>
      </c>
      <c r="C2843" s="30" t="s">
        <v>1227</v>
      </c>
      <c r="D2843" s="53">
        <v>45890</v>
      </c>
      <c r="F2843" s="7" t="s">
        <v>11</v>
      </c>
      <c r="G2843" s="1" t="s">
        <v>58</v>
      </c>
      <c r="H2843" s="1" t="s">
        <v>1268</v>
      </c>
      <c r="I2843" s="351" t="s">
        <v>107</v>
      </c>
      <c r="J2843" s="162">
        <v>1</v>
      </c>
      <c r="K2843" s="1">
        <v>15</v>
      </c>
      <c r="L2843" s="1" t="s">
        <v>22</v>
      </c>
      <c r="M2843" s="1" t="s">
        <v>623</v>
      </c>
      <c r="N2843" s="1" t="s">
        <v>224</v>
      </c>
      <c r="O2843" s="1" t="s">
        <v>1389</v>
      </c>
      <c r="P2843" s="1" t="s">
        <v>69</v>
      </c>
      <c r="Q2843" s="1" t="s">
        <v>102</v>
      </c>
      <c r="R2843" s="24" t="s">
        <v>2292</v>
      </c>
      <c r="S2843" s="45">
        <v>143711</v>
      </c>
      <c r="V2843" s="165" t="str">
        <f>IFERROR(IF(U2843-T2843 &lt;= 0, "", U2843-T2843), "")</f>
        <v/>
      </c>
      <c r="W2843" s="162" t="s">
        <v>333</v>
      </c>
      <c r="X2843" s="1" t="s">
        <v>2427</v>
      </c>
      <c r="Y2843" s="162" t="s">
        <v>2676</v>
      </c>
      <c r="Z2843" s="169">
        <v>269</v>
      </c>
      <c r="AA2843" s="169">
        <f>Tabela13[[#This Row],[VALOR/UN]]*Tabela13[[#This Row],[QUAN]]</f>
        <v>269</v>
      </c>
      <c r="AB2843" s="251" t="str">
        <f>IFERROR(Tabela13[[#This Row],[TOTAL]]/Tabela13[[#This Row],[Km Rodado]],"")</f>
        <v/>
      </c>
    </row>
    <row r="2844" spans="1:28">
      <c r="A2844" s="30" t="s">
        <v>2726</v>
      </c>
      <c r="B2844" s="30" t="s">
        <v>2655</v>
      </c>
      <c r="C2844" s="30" t="s">
        <v>1227</v>
      </c>
      <c r="D2844" s="53">
        <v>45890</v>
      </c>
      <c r="F2844" s="7" t="s">
        <v>11</v>
      </c>
      <c r="G2844" s="1" t="s">
        <v>58</v>
      </c>
      <c r="H2844" s="1" t="s">
        <v>1268</v>
      </c>
      <c r="I2844" s="351" t="s">
        <v>107</v>
      </c>
      <c r="J2844" s="162">
        <v>1</v>
      </c>
      <c r="K2844" s="1">
        <v>15</v>
      </c>
      <c r="L2844" s="1" t="s">
        <v>22</v>
      </c>
      <c r="M2844" s="1" t="s">
        <v>623</v>
      </c>
      <c r="N2844" s="1" t="s">
        <v>224</v>
      </c>
      <c r="O2844" s="1" t="s">
        <v>1389</v>
      </c>
      <c r="P2844" s="1" t="s">
        <v>69</v>
      </c>
      <c r="Q2844" s="1" t="s">
        <v>102</v>
      </c>
      <c r="R2844" s="24" t="s">
        <v>2292</v>
      </c>
      <c r="S2844" s="45">
        <v>143711</v>
      </c>
      <c r="V2844" s="165" t="str">
        <f>IFERROR(IF(U2844-T2844 &lt;= 0, "", U2844-T2844), "")</f>
        <v/>
      </c>
      <c r="W2844" s="162" t="s">
        <v>333</v>
      </c>
      <c r="X2844" s="1" t="s">
        <v>2427</v>
      </c>
      <c r="Y2844" s="162" t="s">
        <v>2676</v>
      </c>
      <c r="Z2844" s="169">
        <v>269</v>
      </c>
      <c r="AA2844" s="169">
        <f>Tabela13[[#This Row],[VALOR/UN]]*Tabela13[[#This Row],[QUAN]]</f>
        <v>269</v>
      </c>
      <c r="AB2844" s="251" t="str">
        <f>IFERROR(Tabela13[[#This Row],[TOTAL]]/Tabela13[[#This Row],[Km Rodado]],"")</f>
        <v/>
      </c>
    </row>
    <row r="2845" spans="1:28" hidden="1">
      <c r="A2845" s="30" t="s">
        <v>2727</v>
      </c>
      <c r="B2845" s="30" t="s">
        <v>2655</v>
      </c>
      <c r="C2845" s="30" t="s">
        <v>1227</v>
      </c>
      <c r="D2845" s="53">
        <v>45895</v>
      </c>
      <c r="F2845" s="7" t="s">
        <v>11</v>
      </c>
      <c r="G2845" s="1" t="s">
        <v>58</v>
      </c>
      <c r="H2845" s="1" t="s">
        <v>12</v>
      </c>
      <c r="I2845" s="351" t="s">
        <v>111</v>
      </c>
      <c r="J2845" s="162">
        <v>1</v>
      </c>
      <c r="K2845" s="1">
        <v>15</v>
      </c>
      <c r="L2845" s="1" t="s">
        <v>22</v>
      </c>
      <c r="M2845" s="1" t="s">
        <v>75</v>
      </c>
      <c r="N2845" s="1" t="s">
        <v>224</v>
      </c>
      <c r="O2845" s="1" t="s">
        <v>1389</v>
      </c>
      <c r="P2845" s="1" t="s">
        <v>69</v>
      </c>
      <c r="Q2845" s="1" t="s">
        <v>77</v>
      </c>
      <c r="R2845" s="24" t="s">
        <v>2062</v>
      </c>
      <c r="S2845" s="263">
        <v>70098</v>
      </c>
      <c r="V2845" s="165" t="str">
        <f>IFERROR(IF(U2845-T2845 &lt;= 0, "", U2845-T2845), "")</f>
        <v/>
      </c>
      <c r="W2845" s="162" t="s">
        <v>333</v>
      </c>
      <c r="X2845" s="1" t="s">
        <v>2427</v>
      </c>
      <c r="Y2845" s="1" t="s">
        <v>2720</v>
      </c>
      <c r="Z2845" s="169">
        <v>249</v>
      </c>
      <c r="AA2845" s="169">
        <f>Tabela13[[#This Row],[VALOR/UN]]*Tabela13[[#This Row],[QUAN]]</f>
        <v>249</v>
      </c>
      <c r="AB2845" s="251" t="str">
        <f>IFERROR(Tabela13[[#This Row],[TOTAL]]/Tabela13[[#This Row],[Km Rodado]],"")</f>
        <v/>
      </c>
    </row>
    <row r="2846" spans="1:28" hidden="1">
      <c r="A2846" s="30" t="s">
        <v>2728</v>
      </c>
      <c r="B2846" s="30" t="s">
        <v>2655</v>
      </c>
      <c r="C2846" s="30" t="s">
        <v>1227</v>
      </c>
      <c r="D2846" s="53">
        <v>45895</v>
      </c>
      <c r="F2846" s="7" t="s">
        <v>11</v>
      </c>
      <c r="G2846" s="1" t="s">
        <v>58</v>
      </c>
      <c r="H2846" s="1" t="s">
        <v>12</v>
      </c>
      <c r="I2846" s="351" t="s">
        <v>111</v>
      </c>
      <c r="J2846" s="162">
        <v>1</v>
      </c>
      <c r="K2846" s="1">
        <v>15</v>
      </c>
      <c r="L2846" s="1" t="s">
        <v>22</v>
      </c>
      <c r="M2846" s="1" t="s">
        <v>75</v>
      </c>
      <c r="N2846" s="1" t="s">
        <v>224</v>
      </c>
      <c r="O2846" s="1" t="s">
        <v>1389</v>
      </c>
      <c r="P2846" s="1" t="s">
        <v>69</v>
      </c>
      <c r="Q2846" s="1" t="s">
        <v>77</v>
      </c>
      <c r="R2846" s="24" t="s">
        <v>2062</v>
      </c>
      <c r="S2846" s="263">
        <v>70098</v>
      </c>
      <c r="V2846" s="165" t="str">
        <f>IFERROR(IF(U2846-T2846 &lt;= 0, "", U2846-T2846), "")</f>
        <v/>
      </c>
      <c r="W2846" s="162" t="s">
        <v>333</v>
      </c>
      <c r="X2846" s="1" t="s">
        <v>2427</v>
      </c>
      <c r="Y2846" s="1" t="s">
        <v>2720</v>
      </c>
      <c r="Z2846" s="169">
        <v>249</v>
      </c>
      <c r="AA2846" s="169">
        <f>Tabela13[[#This Row],[VALOR/UN]]*Tabela13[[#This Row],[QUAN]]</f>
        <v>249</v>
      </c>
      <c r="AB2846" s="251" t="str">
        <f>IFERROR(Tabela13[[#This Row],[TOTAL]]/Tabela13[[#This Row],[Km Rodado]],"")</f>
        <v/>
      </c>
    </row>
    <row r="2847" spans="1:28" hidden="1">
      <c r="A2847" s="30" t="s">
        <v>2729</v>
      </c>
      <c r="B2847" s="30" t="s">
        <v>1944</v>
      </c>
      <c r="C2847" s="30" t="s">
        <v>1227</v>
      </c>
      <c r="D2847" s="53">
        <v>45895</v>
      </c>
      <c r="F2847" s="7" t="s">
        <v>11</v>
      </c>
      <c r="G2847" s="1" t="s">
        <v>58</v>
      </c>
      <c r="H2847" s="1" t="s">
        <v>12</v>
      </c>
      <c r="I2847" s="351" t="s">
        <v>111</v>
      </c>
      <c r="J2847" s="162">
        <v>1</v>
      </c>
      <c r="K2847" s="1">
        <v>15</v>
      </c>
      <c r="L2847" s="1" t="s">
        <v>22</v>
      </c>
      <c r="M2847" s="1" t="s">
        <v>75</v>
      </c>
      <c r="N2847" s="1" t="s">
        <v>224</v>
      </c>
      <c r="O2847" s="1" t="s">
        <v>1389</v>
      </c>
      <c r="P2847" s="1" t="s">
        <v>69</v>
      </c>
      <c r="Q2847" s="1" t="s">
        <v>77</v>
      </c>
      <c r="R2847" s="24" t="s">
        <v>2062</v>
      </c>
      <c r="S2847" s="263">
        <v>70098</v>
      </c>
      <c r="V2847" s="165" t="str">
        <f>IFERROR(IF(U2847-T2847 &lt;= 0, "", U2847-T2847), "")</f>
        <v/>
      </c>
      <c r="W2847" s="162" t="s">
        <v>333</v>
      </c>
      <c r="X2847" s="1" t="s">
        <v>2427</v>
      </c>
      <c r="Y2847" s="1" t="s">
        <v>2720</v>
      </c>
      <c r="Z2847" s="169">
        <v>249</v>
      </c>
      <c r="AA2847" s="169">
        <f>Tabela13[[#This Row],[VALOR/UN]]*Tabela13[[#This Row],[QUAN]]</f>
        <v>249</v>
      </c>
      <c r="AB2847" s="251" t="str">
        <f>IFERROR(Tabela13[[#This Row],[TOTAL]]/Tabela13[[#This Row],[Km Rodado]],"")</f>
        <v/>
      </c>
    </row>
    <row r="2848" spans="1:28" hidden="1">
      <c r="A2848" s="30" t="s">
        <v>2730</v>
      </c>
      <c r="B2848" s="30" t="s">
        <v>1944</v>
      </c>
      <c r="C2848" s="30" t="s">
        <v>1227</v>
      </c>
      <c r="D2848" s="53">
        <v>45895</v>
      </c>
      <c r="F2848" s="7" t="s">
        <v>11</v>
      </c>
      <c r="G2848" s="1" t="s">
        <v>58</v>
      </c>
      <c r="H2848" s="1" t="s">
        <v>12</v>
      </c>
      <c r="I2848" s="351" t="s">
        <v>111</v>
      </c>
      <c r="J2848" s="162">
        <v>1</v>
      </c>
      <c r="K2848" s="1">
        <v>15</v>
      </c>
      <c r="L2848" s="1" t="s">
        <v>22</v>
      </c>
      <c r="M2848" s="1" t="s">
        <v>75</v>
      </c>
      <c r="N2848" s="1" t="s">
        <v>224</v>
      </c>
      <c r="O2848" s="1" t="s">
        <v>1389</v>
      </c>
      <c r="P2848" s="1" t="s">
        <v>69</v>
      </c>
      <c r="Q2848" s="1" t="s">
        <v>77</v>
      </c>
      <c r="R2848" s="24" t="s">
        <v>2062</v>
      </c>
      <c r="S2848" s="263">
        <v>70098</v>
      </c>
      <c r="V2848" s="165" t="str">
        <f>IFERROR(IF(U2848-T2848 &lt;= 0, "", U2848-T2848), "")</f>
        <v/>
      </c>
      <c r="W2848" s="162" t="s">
        <v>333</v>
      </c>
      <c r="X2848" s="1" t="s">
        <v>2427</v>
      </c>
      <c r="Y2848" s="1" t="s">
        <v>2720</v>
      </c>
      <c r="Z2848" s="169">
        <v>249</v>
      </c>
      <c r="AA2848" s="169">
        <f>Tabela13[[#This Row],[VALOR/UN]]*Tabela13[[#This Row],[QUAN]]</f>
        <v>249</v>
      </c>
      <c r="AB2848" s="251" t="str">
        <f>IFERROR(Tabela13[[#This Row],[TOTAL]]/Tabela13[[#This Row],[Km Rodado]],"")</f>
        <v/>
      </c>
    </row>
    <row r="2849" spans="1:28" hidden="1">
      <c r="A2849" s="30">
        <v>3311</v>
      </c>
      <c r="B2849" s="30" t="s">
        <v>2655</v>
      </c>
      <c r="C2849" s="30" t="s">
        <v>1227</v>
      </c>
      <c r="D2849" s="53">
        <v>45895</v>
      </c>
      <c r="F2849" s="7" t="s">
        <v>11</v>
      </c>
      <c r="G2849" s="1" t="s">
        <v>58</v>
      </c>
      <c r="H2849" s="1" t="s">
        <v>12</v>
      </c>
      <c r="I2849" s="351" t="s">
        <v>2731</v>
      </c>
      <c r="J2849" s="162">
        <v>1</v>
      </c>
      <c r="K2849" s="1">
        <v>15</v>
      </c>
      <c r="L2849" s="1" t="s">
        <v>22</v>
      </c>
      <c r="M2849" s="1" t="s">
        <v>75</v>
      </c>
      <c r="N2849" s="1" t="s">
        <v>224</v>
      </c>
      <c r="O2849" s="1" t="s">
        <v>1389</v>
      </c>
      <c r="P2849" s="1" t="s">
        <v>69</v>
      </c>
      <c r="Q2849" s="1" t="s">
        <v>77</v>
      </c>
      <c r="R2849" s="24" t="s">
        <v>2732</v>
      </c>
      <c r="S2849" s="263"/>
      <c r="V2849" s="165" t="str">
        <f>IFERROR(IF(U2849-T2849 &lt;= 0, "", U2849-T2849), "")</f>
        <v/>
      </c>
      <c r="W2849" s="162" t="s">
        <v>333</v>
      </c>
      <c r="X2849" s="1" t="s">
        <v>2427</v>
      </c>
      <c r="Y2849" s="1" t="s">
        <v>2720</v>
      </c>
      <c r="Z2849" s="169">
        <v>249</v>
      </c>
      <c r="AA2849" s="169">
        <f>Tabela13[[#This Row],[VALOR/UN]]*Tabela13[[#This Row],[QUAN]]</f>
        <v>249</v>
      </c>
      <c r="AB2849" s="251" t="str">
        <f>IFERROR(Tabela13[[#This Row],[TOTAL]]/Tabela13[[#This Row],[Km Rodado]],"")</f>
        <v/>
      </c>
    </row>
    <row r="2850" spans="1:28" hidden="1">
      <c r="A2850" s="30">
        <v>3308</v>
      </c>
      <c r="B2850" s="30" t="s">
        <v>2655</v>
      </c>
      <c r="C2850" s="30" t="s">
        <v>1227</v>
      </c>
      <c r="D2850" s="53">
        <v>45895</v>
      </c>
      <c r="F2850" s="7" t="s">
        <v>11</v>
      </c>
      <c r="G2850" s="1" t="s">
        <v>58</v>
      </c>
      <c r="H2850" s="1" t="s">
        <v>12</v>
      </c>
      <c r="I2850" s="351" t="s">
        <v>2731</v>
      </c>
      <c r="J2850" s="162">
        <v>1</v>
      </c>
      <c r="K2850" s="1">
        <v>15</v>
      </c>
      <c r="L2850" s="1" t="s">
        <v>22</v>
      </c>
      <c r="M2850" s="1" t="s">
        <v>75</v>
      </c>
      <c r="N2850" s="1" t="s">
        <v>224</v>
      </c>
      <c r="O2850" s="1" t="s">
        <v>1389</v>
      </c>
      <c r="P2850" s="1" t="s">
        <v>69</v>
      </c>
      <c r="Q2850" s="1" t="s">
        <v>77</v>
      </c>
      <c r="R2850" s="24" t="s">
        <v>2732</v>
      </c>
      <c r="S2850" s="263"/>
      <c r="V2850" s="165" t="str">
        <f>IFERROR(IF(U2850-T2850 &lt;= 0, "", U2850-T2850), "")</f>
        <v/>
      </c>
      <c r="W2850" s="162" t="s">
        <v>333</v>
      </c>
      <c r="X2850" s="1" t="s">
        <v>2427</v>
      </c>
      <c r="Y2850" s="1" t="s">
        <v>2720</v>
      </c>
      <c r="Z2850" s="169">
        <v>249</v>
      </c>
      <c r="AA2850" s="169">
        <f>Tabela13[[#This Row],[VALOR/UN]]*Tabela13[[#This Row],[QUAN]]</f>
        <v>249</v>
      </c>
      <c r="AB2850" s="251" t="str">
        <f>IFERROR(Tabela13[[#This Row],[TOTAL]]/Tabela13[[#This Row],[Km Rodado]],"")</f>
        <v/>
      </c>
    </row>
    <row r="2851" spans="1:28" hidden="1">
      <c r="A2851" s="30">
        <v>3452</v>
      </c>
      <c r="B2851" s="30" t="s">
        <v>2607</v>
      </c>
      <c r="C2851" s="30" t="s">
        <v>1227</v>
      </c>
      <c r="D2851" s="53">
        <v>45895</v>
      </c>
      <c r="F2851" s="7" t="s">
        <v>11</v>
      </c>
      <c r="G2851" s="1" t="s">
        <v>58</v>
      </c>
      <c r="H2851" s="1" t="s">
        <v>1268</v>
      </c>
      <c r="I2851" s="351" t="s">
        <v>2375</v>
      </c>
      <c r="J2851" s="162">
        <v>1</v>
      </c>
      <c r="K2851" s="1">
        <v>16</v>
      </c>
      <c r="L2851" s="1" t="s">
        <v>22</v>
      </c>
      <c r="M2851" s="1" t="s">
        <v>143</v>
      </c>
      <c r="N2851" s="238" t="s">
        <v>181</v>
      </c>
      <c r="O2851" s="1" t="s">
        <v>182</v>
      </c>
      <c r="P2851" s="1" t="s">
        <v>69</v>
      </c>
      <c r="Q2851" s="1" t="s">
        <v>144</v>
      </c>
      <c r="R2851" s="255" t="s">
        <v>2433</v>
      </c>
      <c r="S2851" s="45">
        <v>63387</v>
      </c>
      <c r="V2851" s="165" t="str">
        <f>IFERROR(IF(U2851-T2851 &lt;= 0, "", U2851-T2851), "")</f>
        <v/>
      </c>
      <c r="W2851" s="162" t="s">
        <v>333</v>
      </c>
      <c r="X2851" s="1" t="s">
        <v>168</v>
      </c>
      <c r="Y2851" s="276" t="s">
        <v>2606</v>
      </c>
      <c r="Z2851" s="169">
        <v>460.01</v>
      </c>
      <c r="AA2851" s="169">
        <f>Tabela13[[#This Row],[VALOR/UN]]*Tabela13[[#This Row],[QUAN]]</f>
        <v>460.01</v>
      </c>
      <c r="AB2851" s="251" t="str">
        <f>IFERROR(Tabela13[[#This Row],[TOTAL]]/Tabela13[[#This Row],[Km Rodado]],"")</f>
        <v/>
      </c>
    </row>
    <row r="2852" spans="1:28" hidden="1">
      <c r="A2852" s="30">
        <v>3453</v>
      </c>
      <c r="B2852" s="30" t="s">
        <v>2607</v>
      </c>
      <c r="C2852" s="30" t="s">
        <v>1227</v>
      </c>
      <c r="D2852" s="53">
        <v>45895</v>
      </c>
      <c r="F2852" s="7" t="s">
        <v>11</v>
      </c>
      <c r="G2852" s="1" t="s">
        <v>58</v>
      </c>
      <c r="H2852" s="1" t="s">
        <v>1268</v>
      </c>
      <c r="I2852" s="351" t="s">
        <v>2375</v>
      </c>
      <c r="J2852" s="162">
        <v>1</v>
      </c>
      <c r="K2852" s="1">
        <v>16</v>
      </c>
      <c r="L2852" s="1" t="s">
        <v>22</v>
      </c>
      <c r="M2852" s="1" t="s">
        <v>143</v>
      </c>
      <c r="N2852" s="238" t="s">
        <v>181</v>
      </c>
      <c r="O2852" s="1" t="s">
        <v>182</v>
      </c>
      <c r="P2852" s="1" t="s">
        <v>69</v>
      </c>
      <c r="Q2852" s="1" t="s">
        <v>144</v>
      </c>
      <c r="R2852" s="255" t="s">
        <v>2433</v>
      </c>
      <c r="S2852" s="45">
        <v>63387</v>
      </c>
      <c r="V2852" s="165" t="str">
        <f>IFERROR(IF(U2852-T2852 &lt;= 0, "", U2852-T2852), "")</f>
        <v/>
      </c>
      <c r="W2852" s="162" t="s">
        <v>333</v>
      </c>
      <c r="X2852" s="1" t="s">
        <v>168</v>
      </c>
      <c r="Y2852" s="276" t="s">
        <v>2606</v>
      </c>
      <c r="Z2852" s="169">
        <v>460.01</v>
      </c>
      <c r="AA2852" s="169">
        <f>Tabela13[[#This Row],[VALOR/UN]]*Tabela13[[#This Row],[QUAN]]</f>
        <v>460.01</v>
      </c>
      <c r="AB2852" s="251" t="str">
        <f>IFERROR(Tabela13[[#This Row],[TOTAL]]/Tabela13[[#This Row],[Km Rodado]],"")</f>
        <v/>
      </c>
    </row>
    <row r="2853" spans="1:28" hidden="1">
      <c r="A2853" s="30">
        <v>3454</v>
      </c>
      <c r="B2853" s="30" t="s">
        <v>2438</v>
      </c>
      <c r="C2853" s="30" t="s">
        <v>1227</v>
      </c>
      <c r="D2853" s="53">
        <v>45901</v>
      </c>
      <c r="F2853" s="7" t="s">
        <v>196</v>
      </c>
      <c r="G2853" s="1" t="s">
        <v>58</v>
      </c>
      <c r="H2853" s="1" t="s">
        <v>1268</v>
      </c>
      <c r="I2853" s="351" t="s">
        <v>104</v>
      </c>
      <c r="J2853" s="162">
        <v>1</v>
      </c>
      <c r="K2853" s="1">
        <v>14</v>
      </c>
      <c r="L2853" s="1" t="s">
        <v>22</v>
      </c>
      <c r="M2853" s="1" t="s">
        <v>1035</v>
      </c>
      <c r="N2853" s="1" t="s">
        <v>153</v>
      </c>
      <c r="O2853" s="1" t="s">
        <v>474</v>
      </c>
      <c r="P2853" s="1" t="s">
        <v>69</v>
      </c>
      <c r="Q2853" s="1" t="s">
        <v>160</v>
      </c>
      <c r="R2853" s="24" t="s">
        <v>2343</v>
      </c>
      <c r="S2853" s="45">
        <v>96038</v>
      </c>
      <c r="V2853" s="165" t="str">
        <f>IFERROR(IF(U2853-T2853 &lt;= 0, "", U2853-T2853), "")</f>
        <v/>
      </c>
      <c r="W2853" s="162" t="s">
        <v>333</v>
      </c>
      <c r="X2853" s="1" t="s">
        <v>220</v>
      </c>
      <c r="Y2853" s="1" t="s">
        <v>2733</v>
      </c>
      <c r="Z2853" s="169">
        <v>248.83</v>
      </c>
      <c r="AA2853" s="169">
        <f>Tabela13[[#This Row],[VALOR/UN]]*Tabela13[[#This Row],[QUAN]]</f>
        <v>248.83</v>
      </c>
      <c r="AB2853" s="251" t="str">
        <f>IFERROR(Tabela13[[#This Row],[TOTAL]]/Tabela13[[#This Row],[Km Rodado]],"")</f>
        <v/>
      </c>
    </row>
    <row r="2854" spans="1:28" hidden="1">
      <c r="A2854" s="30">
        <v>3455</v>
      </c>
      <c r="B2854" s="30" t="s">
        <v>2438</v>
      </c>
      <c r="C2854" s="30" t="s">
        <v>1227</v>
      </c>
      <c r="D2854" s="53">
        <v>45901</v>
      </c>
      <c r="F2854" s="7" t="s">
        <v>196</v>
      </c>
      <c r="G2854" s="1" t="s">
        <v>58</v>
      </c>
      <c r="H2854" s="1" t="s">
        <v>1268</v>
      </c>
      <c r="I2854" s="351" t="s">
        <v>104</v>
      </c>
      <c r="J2854" s="162">
        <v>1</v>
      </c>
      <c r="K2854" s="1">
        <v>14</v>
      </c>
      <c r="L2854" s="1" t="s">
        <v>22</v>
      </c>
      <c r="M2854" s="1" t="s">
        <v>1035</v>
      </c>
      <c r="N2854" s="1" t="s">
        <v>153</v>
      </c>
      <c r="O2854" s="1" t="s">
        <v>474</v>
      </c>
      <c r="P2854" s="1" t="s">
        <v>69</v>
      </c>
      <c r="Q2854" s="1" t="s">
        <v>160</v>
      </c>
      <c r="R2854" s="24" t="s">
        <v>2343</v>
      </c>
      <c r="S2854" s="45">
        <v>96038</v>
      </c>
      <c r="V2854" s="165" t="str">
        <f>IFERROR(IF(U2854-T2854 &lt;= 0, "", U2854-T2854), "")</f>
        <v/>
      </c>
      <c r="W2854" s="162" t="s">
        <v>333</v>
      </c>
      <c r="X2854" s="1" t="s">
        <v>220</v>
      </c>
      <c r="Y2854" s="1" t="s">
        <v>2733</v>
      </c>
      <c r="Z2854" s="169">
        <v>248.83</v>
      </c>
      <c r="AA2854" s="169">
        <f>Tabela13[[#This Row],[VALOR/UN]]*Tabela13[[#This Row],[QUAN]]</f>
        <v>248.83</v>
      </c>
      <c r="AB2854" s="251" t="str">
        <f>IFERROR(Tabela13[[#This Row],[TOTAL]]/Tabela13[[#This Row],[Km Rodado]],"")</f>
        <v/>
      </c>
    </row>
    <row r="2855" spans="1:28" hidden="1">
      <c r="A2855" s="30">
        <v>3434</v>
      </c>
      <c r="B2855" s="30" t="s">
        <v>1944</v>
      </c>
      <c r="C2855" s="30" t="s">
        <v>1227</v>
      </c>
      <c r="D2855" s="53">
        <v>45901</v>
      </c>
      <c r="F2855" s="7" t="s">
        <v>196</v>
      </c>
      <c r="G2855" s="1" t="s">
        <v>58</v>
      </c>
      <c r="H2855" s="1" t="s">
        <v>1268</v>
      </c>
      <c r="I2855" s="351" t="s">
        <v>83</v>
      </c>
      <c r="J2855" s="162">
        <v>1</v>
      </c>
      <c r="K2855" s="1">
        <v>16</v>
      </c>
      <c r="L2855" s="1" t="s">
        <v>22</v>
      </c>
      <c r="M2855" s="1" t="s">
        <v>75</v>
      </c>
      <c r="N2855" s="1" t="s">
        <v>224</v>
      </c>
      <c r="O2855" s="1" t="s">
        <v>1389</v>
      </c>
      <c r="P2855" s="1" t="s">
        <v>69</v>
      </c>
      <c r="Q2855" s="1" t="s">
        <v>77</v>
      </c>
      <c r="R2855" s="24" t="s">
        <v>713</v>
      </c>
      <c r="S2855" s="45">
        <v>192019</v>
      </c>
      <c r="V2855" s="165" t="str">
        <f>IFERROR(IF(U2855-T2855 &lt;= 0, "", U2855-T2855), "")</f>
        <v/>
      </c>
      <c r="W2855" s="162" t="s">
        <v>333</v>
      </c>
      <c r="X2855" s="1" t="s">
        <v>2427</v>
      </c>
      <c r="Y2855" s="1" t="s">
        <v>2720</v>
      </c>
      <c r="Z2855" s="169">
        <v>249</v>
      </c>
      <c r="AA2855" s="169">
        <f>Tabela13[[#This Row],[VALOR/UN]]*Tabela13[[#This Row],[QUAN]]</f>
        <v>249</v>
      </c>
      <c r="AB2855" s="251" t="str">
        <f>IFERROR(Tabela13[[#This Row],[TOTAL]]/Tabela13[[#This Row],[Km Rodado]],"")</f>
        <v/>
      </c>
    </row>
    <row r="2856" spans="1:28" hidden="1">
      <c r="A2856" s="30">
        <v>3449</v>
      </c>
      <c r="B2856" s="30" t="s">
        <v>2667</v>
      </c>
      <c r="C2856" s="30" t="s">
        <v>1227</v>
      </c>
      <c r="D2856" s="53">
        <v>45901</v>
      </c>
      <c r="F2856" s="7" t="s">
        <v>196</v>
      </c>
      <c r="G2856" s="1" t="s">
        <v>58</v>
      </c>
      <c r="H2856" s="1" t="s">
        <v>1268</v>
      </c>
      <c r="I2856" s="351" t="s">
        <v>83</v>
      </c>
      <c r="J2856" s="162">
        <v>1</v>
      </c>
      <c r="K2856" s="1">
        <v>16</v>
      </c>
      <c r="L2856" s="1" t="s">
        <v>22</v>
      </c>
      <c r="M2856" s="1" t="s">
        <v>75</v>
      </c>
      <c r="N2856" s="1" t="s">
        <v>224</v>
      </c>
      <c r="O2856" s="1" t="s">
        <v>1389</v>
      </c>
      <c r="P2856" s="1" t="s">
        <v>69</v>
      </c>
      <c r="Q2856" s="1" t="s">
        <v>77</v>
      </c>
      <c r="R2856" s="24" t="s">
        <v>713</v>
      </c>
      <c r="S2856" s="45">
        <v>192019</v>
      </c>
      <c r="V2856" s="165" t="str">
        <f>IFERROR(IF(U2856-T2856 &lt;= 0, "", U2856-T2856), "")</f>
        <v/>
      </c>
      <c r="W2856" s="162" t="s">
        <v>333</v>
      </c>
      <c r="X2856" s="1" t="s">
        <v>2427</v>
      </c>
      <c r="Y2856" s="1" t="s">
        <v>2720</v>
      </c>
      <c r="Z2856" s="169">
        <v>249</v>
      </c>
      <c r="AA2856" s="169">
        <f>Tabela13[[#This Row],[VALOR/UN]]*Tabela13[[#This Row],[QUAN]]</f>
        <v>249</v>
      </c>
      <c r="AB2856" s="251" t="str">
        <f>IFERROR(Tabela13[[#This Row],[TOTAL]]/Tabela13[[#This Row],[Km Rodado]],"")</f>
        <v/>
      </c>
    </row>
    <row r="2857" spans="1:28" hidden="1">
      <c r="A2857" s="30">
        <v>3437</v>
      </c>
      <c r="B2857" s="30" t="s">
        <v>1944</v>
      </c>
      <c r="C2857" s="30" t="s">
        <v>1227</v>
      </c>
      <c r="D2857" s="53">
        <v>45901</v>
      </c>
      <c r="F2857" s="7" t="s">
        <v>196</v>
      </c>
      <c r="G2857" s="1" t="s">
        <v>58</v>
      </c>
      <c r="H2857" s="1" t="s">
        <v>1268</v>
      </c>
      <c r="I2857" s="351" t="s">
        <v>104</v>
      </c>
      <c r="J2857" s="162">
        <v>1</v>
      </c>
      <c r="K2857" s="1">
        <v>15</v>
      </c>
      <c r="L2857" s="1" t="s">
        <v>22</v>
      </c>
      <c r="M2857" s="1" t="s">
        <v>75</v>
      </c>
      <c r="N2857" s="1" t="s">
        <v>224</v>
      </c>
      <c r="O2857" s="1" t="s">
        <v>1389</v>
      </c>
      <c r="P2857" s="1" t="s">
        <v>69</v>
      </c>
      <c r="Q2857" s="1" t="s">
        <v>77</v>
      </c>
      <c r="R2857" s="24" t="s">
        <v>824</v>
      </c>
      <c r="S2857" s="45">
        <v>203404</v>
      </c>
      <c r="V2857" s="165" t="str">
        <f>IFERROR(IF(U2857-T2857 &lt;= 0, "", U2857-T2857), "")</f>
        <v/>
      </c>
      <c r="W2857" s="162" t="s">
        <v>333</v>
      </c>
      <c r="X2857" s="1" t="s">
        <v>2427</v>
      </c>
      <c r="Y2857" s="1" t="s">
        <v>2720</v>
      </c>
      <c r="Z2857" s="169">
        <v>249</v>
      </c>
      <c r="AA2857" s="169">
        <f>Tabela13[[#This Row],[VALOR/UN]]*Tabela13[[#This Row],[QUAN]]</f>
        <v>249</v>
      </c>
      <c r="AB2857" s="251" t="str">
        <f>IFERROR(Tabela13[[#This Row],[TOTAL]]/Tabela13[[#This Row],[Km Rodado]],"")</f>
        <v/>
      </c>
    </row>
    <row r="2858" spans="1:28" hidden="1">
      <c r="A2858" s="30">
        <v>3445</v>
      </c>
      <c r="B2858" s="30" t="s">
        <v>1944</v>
      </c>
      <c r="C2858" s="30" t="s">
        <v>1227</v>
      </c>
      <c r="D2858" s="53">
        <v>45901</v>
      </c>
      <c r="F2858" s="7" t="s">
        <v>196</v>
      </c>
      <c r="G2858" s="1" t="s">
        <v>58</v>
      </c>
      <c r="H2858" s="1" t="s">
        <v>1268</v>
      </c>
      <c r="I2858" s="351" t="s">
        <v>104</v>
      </c>
      <c r="J2858" s="162">
        <v>1</v>
      </c>
      <c r="K2858" s="1">
        <v>15</v>
      </c>
      <c r="L2858" s="1" t="s">
        <v>22</v>
      </c>
      <c r="M2858" s="1" t="s">
        <v>75</v>
      </c>
      <c r="N2858" s="1" t="s">
        <v>224</v>
      </c>
      <c r="O2858" s="1" t="s">
        <v>1389</v>
      </c>
      <c r="P2858" s="1" t="s">
        <v>69</v>
      </c>
      <c r="Q2858" s="1" t="s">
        <v>77</v>
      </c>
      <c r="R2858" s="24" t="s">
        <v>824</v>
      </c>
      <c r="S2858" s="45">
        <v>203404</v>
      </c>
      <c r="V2858" s="165" t="str">
        <f>IFERROR(IF(U2858-T2858 &lt;= 0, "", U2858-T2858), "")</f>
        <v/>
      </c>
      <c r="W2858" s="162" t="s">
        <v>333</v>
      </c>
      <c r="X2858" s="1" t="s">
        <v>2427</v>
      </c>
      <c r="Y2858" s="1" t="s">
        <v>2720</v>
      </c>
      <c r="Z2858" s="169">
        <v>249</v>
      </c>
      <c r="AA2858" s="169">
        <f>Tabela13[[#This Row],[VALOR/UN]]*Tabela13[[#This Row],[QUAN]]</f>
        <v>249</v>
      </c>
      <c r="AB2858" s="251" t="str">
        <f>IFERROR(Tabela13[[#This Row],[TOTAL]]/Tabela13[[#This Row],[Km Rodado]],"")</f>
        <v/>
      </c>
    </row>
    <row r="2859" spans="1:28" hidden="1">
      <c r="A2859" s="30">
        <v>3391</v>
      </c>
      <c r="B2859" s="30" t="s">
        <v>1227</v>
      </c>
      <c r="C2859" s="30" t="s">
        <v>1227</v>
      </c>
      <c r="D2859" s="53">
        <v>45901</v>
      </c>
      <c r="F2859" s="7" t="s">
        <v>196</v>
      </c>
      <c r="G2859" s="1" t="s">
        <v>58</v>
      </c>
      <c r="H2859" s="1" t="s">
        <v>1268</v>
      </c>
      <c r="I2859" s="351" t="s">
        <v>83</v>
      </c>
      <c r="J2859" s="162">
        <v>1</v>
      </c>
      <c r="K2859" s="1">
        <v>16</v>
      </c>
      <c r="L2859" s="1" t="s">
        <v>24</v>
      </c>
      <c r="M2859" s="1" t="s">
        <v>60</v>
      </c>
      <c r="N2859" s="1" t="s">
        <v>170</v>
      </c>
      <c r="O2859" s="1" t="s">
        <v>170</v>
      </c>
      <c r="P2859" s="1" t="s">
        <v>69</v>
      </c>
      <c r="Q2859" s="1" t="s">
        <v>1008</v>
      </c>
      <c r="R2859" s="24" t="s">
        <v>1523</v>
      </c>
      <c r="S2859" s="45">
        <v>152737</v>
      </c>
      <c r="V2859" s="165" t="str">
        <f>IFERROR(IF(U2859-T2859 &lt;= 0, "", U2859-T2859), "")</f>
        <v/>
      </c>
      <c r="W2859" s="162" t="s">
        <v>333</v>
      </c>
      <c r="X2859" s="1" t="s">
        <v>168</v>
      </c>
      <c r="Y2859" s="1" t="s">
        <v>2719</v>
      </c>
      <c r="Z2859" s="169">
        <v>400.07</v>
      </c>
      <c r="AA2859" s="169">
        <f>Tabela13[[#This Row],[VALOR/UN]]*Tabela13[[#This Row],[QUAN]]</f>
        <v>400.07</v>
      </c>
      <c r="AB2859" s="251" t="str">
        <f>IFERROR(Tabela13[[#This Row],[TOTAL]]/Tabela13[[#This Row],[Km Rodado]],"")</f>
        <v/>
      </c>
    </row>
    <row r="2860" spans="1:28" hidden="1">
      <c r="A2860" s="30">
        <v>3397</v>
      </c>
      <c r="B2860" s="30" t="s">
        <v>1227</v>
      </c>
      <c r="C2860" s="30" t="s">
        <v>1227</v>
      </c>
      <c r="D2860" s="53">
        <v>45901</v>
      </c>
      <c r="F2860" s="7" t="s">
        <v>196</v>
      </c>
      <c r="G2860" s="1" t="s">
        <v>58</v>
      </c>
      <c r="H2860" s="1" t="s">
        <v>1268</v>
      </c>
      <c r="I2860" s="351" t="s">
        <v>83</v>
      </c>
      <c r="J2860" s="162">
        <v>1</v>
      </c>
      <c r="K2860" s="1">
        <v>16</v>
      </c>
      <c r="L2860" s="1" t="s">
        <v>24</v>
      </c>
      <c r="M2860" s="1" t="s">
        <v>60</v>
      </c>
      <c r="N2860" s="1" t="s">
        <v>170</v>
      </c>
      <c r="O2860" s="1" t="s">
        <v>170</v>
      </c>
      <c r="P2860" s="1" t="s">
        <v>69</v>
      </c>
      <c r="Q2860" s="1" t="s">
        <v>1008</v>
      </c>
      <c r="R2860" s="24" t="s">
        <v>1523</v>
      </c>
      <c r="S2860" s="45">
        <v>152737</v>
      </c>
      <c r="V2860" s="165" t="str">
        <f>IFERROR(IF(U2860-T2860 &lt;= 0, "", U2860-T2860), "")</f>
        <v/>
      </c>
      <c r="W2860" s="162" t="s">
        <v>333</v>
      </c>
      <c r="X2860" s="1" t="s">
        <v>168</v>
      </c>
      <c r="Y2860" s="1" t="s">
        <v>2719</v>
      </c>
      <c r="Z2860" s="169">
        <v>400.07</v>
      </c>
      <c r="AA2860" s="169">
        <f>Tabela13[[#This Row],[VALOR/UN]]*Tabela13[[#This Row],[QUAN]]</f>
        <v>400.07</v>
      </c>
      <c r="AB2860" s="251" t="str">
        <f>IFERROR(Tabela13[[#This Row],[TOTAL]]/Tabela13[[#This Row],[Km Rodado]],"")</f>
        <v/>
      </c>
    </row>
    <row r="2861" spans="1:28" hidden="1">
      <c r="A2861" s="30" t="s">
        <v>2734</v>
      </c>
      <c r="B2861" s="30" t="s">
        <v>1837</v>
      </c>
      <c r="C2861" s="30" t="s">
        <v>1227</v>
      </c>
      <c r="D2861" s="53">
        <v>45903</v>
      </c>
      <c r="F2861" s="7" t="s">
        <v>196</v>
      </c>
      <c r="G2861" s="1" t="s">
        <v>58</v>
      </c>
      <c r="H2861" s="1" t="s">
        <v>1268</v>
      </c>
      <c r="I2861" s="351" t="s">
        <v>80</v>
      </c>
      <c r="J2861" s="162">
        <v>1</v>
      </c>
      <c r="K2861" s="1">
        <v>16</v>
      </c>
      <c r="L2861" s="1" t="s">
        <v>24</v>
      </c>
      <c r="M2861" s="1" t="s">
        <v>60</v>
      </c>
      <c r="N2861" s="1" t="s">
        <v>170</v>
      </c>
      <c r="O2861" s="1" t="s">
        <v>170</v>
      </c>
      <c r="P2861" s="1" t="s">
        <v>69</v>
      </c>
      <c r="Q2861" s="1" t="s">
        <v>1008</v>
      </c>
      <c r="R2861" s="24" t="s">
        <v>1023</v>
      </c>
      <c r="S2861" s="45">
        <v>166233</v>
      </c>
      <c r="T2861" s="45">
        <v>166233</v>
      </c>
      <c r="V2861" s="165" t="str">
        <f>IFERROR(IF(U2861-T2861 &lt;= 0, "", U2861-T2861), "")</f>
        <v/>
      </c>
      <c r="W2861" s="162" t="s">
        <v>333</v>
      </c>
      <c r="X2861" s="1" t="s">
        <v>168</v>
      </c>
      <c r="Y2861" s="1" t="s">
        <v>2719</v>
      </c>
      <c r="Z2861" s="169">
        <v>400.07</v>
      </c>
      <c r="AA2861" s="169">
        <f>Tabela13[[#This Row],[VALOR/UN]]*Tabela13[[#This Row],[QUAN]]</f>
        <v>400.07</v>
      </c>
      <c r="AB2861" s="251" t="str">
        <f>IFERROR(Tabela13[[#This Row],[TOTAL]]/Tabela13[[#This Row],[Km Rodado]],"")</f>
        <v/>
      </c>
    </row>
    <row r="2862" spans="1:28" hidden="1">
      <c r="A2862" s="30" t="s">
        <v>2735</v>
      </c>
      <c r="B2862" s="30" t="s">
        <v>1837</v>
      </c>
      <c r="C2862" s="30" t="s">
        <v>1227</v>
      </c>
      <c r="D2862" s="53">
        <v>45903</v>
      </c>
      <c r="F2862" s="7" t="s">
        <v>196</v>
      </c>
      <c r="G2862" s="1" t="s">
        <v>58</v>
      </c>
      <c r="H2862" s="1" t="s">
        <v>1268</v>
      </c>
      <c r="I2862" s="351" t="s">
        <v>80</v>
      </c>
      <c r="J2862" s="162">
        <v>1</v>
      </c>
      <c r="K2862" s="1">
        <v>16</v>
      </c>
      <c r="L2862" s="1" t="s">
        <v>24</v>
      </c>
      <c r="M2862" s="1" t="s">
        <v>60</v>
      </c>
      <c r="N2862" s="1" t="s">
        <v>170</v>
      </c>
      <c r="O2862" s="1" t="s">
        <v>170</v>
      </c>
      <c r="P2862" s="1" t="s">
        <v>69</v>
      </c>
      <c r="Q2862" s="1" t="s">
        <v>1008</v>
      </c>
      <c r="R2862" s="24" t="s">
        <v>1023</v>
      </c>
      <c r="S2862" s="45">
        <v>166233</v>
      </c>
      <c r="T2862" s="45">
        <v>166233</v>
      </c>
      <c r="V2862" s="165" t="str">
        <f>IFERROR(IF(U2862-T2862 &lt;= 0, "", U2862-T2862), "")</f>
        <v/>
      </c>
      <c r="W2862" s="162" t="s">
        <v>333</v>
      </c>
      <c r="X2862" s="1" t="s">
        <v>168</v>
      </c>
      <c r="Y2862" s="1" t="s">
        <v>2719</v>
      </c>
      <c r="Z2862" s="169">
        <v>400.07</v>
      </c>
      <c r="AA2862" s="169">
        <f>Tabela13[[#This Row],[VALOR/UN]]*Tabela13[[#This Row],[QUAN]]</f>
        <v>400.07</v>
      </c>
      <c r="AB2862" s="251" t="str">
        <f>IFERROR(Tabela13[[#This Row],[TOTAL]]/Tabela13[[#This Row],[Km Rodado]],"")</f>
        <v/>
      </c>
    </row>
    <row r="2863" spans="1:28" hidden="1">
      <c r="A2863" s="30">
        <v>3403</v>
      </c>
      <c r="B2863" s="30" t="s">
        <v>1837</v>
      </c>
      <c r="C2863" s="30" t="s">
        <v>1227</v>
      </c>
      <c r="D2863" s="53">
        <v>45903</v>
      </c>
      <c r="F2863" s="7" t="s">
        <v>196</v>
      </c>
      <c r="G2863" s="1" t="s">
        <v>58</v>
      </c>
      <c r="H2863" s="1" t="s">
        <v>1268</v>
      </c>
      <c r="I2863" s="351" t="s">
        <v>80</v>
      </c>
      <c r="J2863" s="162">
        <v>1</v>
      </c>
      <c r="K2863" s="1">
        <v>16</v>
      </c>
      <c r="L2863" s="1" t="s">
        <v>22</v>
      </c>
      <c r="M2863" s="1" t="s">
        <v>60</v>
      </c>
      <c r="N2863" s="1" t="s">
        <v>170</v>
      </c>
      <c r="O2863" s="1" t="s">
        <v>170</v>
      </c>
      <c r="P2863" s="1" t="s">
        <v>69</v>
      </c>
      <c r="Q2863" s="1" t="s">
        <v>1008</v>
      </c>
      <c r="R2863" s="24" t="s">
        <v>1023</v>
      </c>
      <c r="S2863" s="45">
        <v>166233</v>
      </c>
      <c r="T2863" s="45">
        <v>166233</v>
      </c>
      <c r="V2863" s="165" t="str">
        <f>IFERROR(IF(U2863-T2863 &lt;= 0, "", U2863-T2863), "")</f>
        <v/>
      </c>
      <c r="W2863" s="162" t="s">
        <v>333</v>
      </c>
      <c r="X2863" s="1" t="s">
        <v>168</v>
      </c>
      <c r="Y2863" s="1" t="s">
        <v>2719</v>
      </c>
      <c r="Z2863" s="169">
        <v>400.07</v>
      </c>
      <c r="AA2863" s="169">
        <f>Tabela13[[#This Row],[VALOR/UN]]*Tabela13[[#This Row],[QUAN]]</f>
        <v>400.07</v>
      </c>
      <c r="AB2863" s="251" t="str">
        <f>IFERROR(Tabela13[[#This Row],[TOTAL]]/Tabela13[[#This Row],[Km Rodado]],"")</f>
        <v/>
      </c>
    </row>
    <row r="2864" spans="1:28" hidden="1">
      <c r="A2864" s="30">
        <v>3404</v>
      </c>
      <c r="B2864" s="30" t="s">
        <v>1227</v>
      </c>
      <c r="C2864" s="30" t="s">
        <v>1227</v>
      </c>
      <c r="D2864" s="53">
        <v>45903</v>
      </c>
      <c r="F2864" s="7" t="s">
        <v>196</v>
      </c>
      <c r="G2864" s="1" t="s">
        <v>58</v>
      </c>
      <c r="H2864" s="1" t="s">
        <v>1268</v>
      </c>
      <c r="I2864" s="351" t="s">
        <v>80</v>
      </c>
      <c r="J2864" s="162">
        <v>1</v>
      </c>
      <c r="K2864" s="1">
        <v>16</v>
      </c>
      <c r="L2864" s="1" t="s">
        <v>22</v>
      </c>
      <c r="M2864" s="1" t="s">
        <v>60</v>
      </c>
      <c r="N2864" s="1" t="s">
        <v>170</v>
      </c>
      <c r="O2864" s="1" t="s">
        <v>170</v>
      </c>
      <c r="P2864" s="1" t="s">
        <v>69</v>
      </c>
      <c r="Q2864" s="1" t="s">
        <v>1008</v>
      </c>
      <c r="R2864" s="24" t="s">
        <v>1023</v>
      </c>
      <c r="S2864" s="45">
        <v>166233</v>
      </c>
      <c r="T2864" s="45">
        <v>166233</v>
      </c>
      <c r="V2864" s="165" t="str">
        <f>IFERROR(IF(U2864-T2864 &lt;= 0, "", U2864-T2864), "")</f>
        <v/>
      </c>
      <c r="W2864" s="162" t="s">
        <v>333</v>
      </c>
      <c r="X2864" s="1" t="s">
        <v>168</v>
      </c>
      <c r="Y2864" s="1" t="s">
        <v>2719</v>
      </c>
      <c r="Z2864" s="169">
        <v>400.07</v>
      </c>
      <c r="AA2864" s="169">
        <f>Tabela13[[#This Row],[VALOR/UN]]*Tabela13[[#This Row],[QUAN]]</f>
        <v>400.07</v>
      </c>
      <c r="AB2864" s="251" t="str">
        <f>IFERROR(Tabela13[[#This Row],[TOTAL]]/Tabela13[[#This Row],[Km Rodado]],"")</f>
        <v/>
      </c>
    </row>
    <row r="2865" spans="1:28">
      <c r="A2865" s="30">
        <v>3294</v>
      </c>
      <c r="B2865" s="30" t="s">
        <v>2655</v>
      </c>
      <c r="C2865" s="30" t="s">
        <v>1227</v>
      </c>
      <c r="D2865" s="53">
        <v>45905</v>
      </c>
      <c r="F2865" s="7" t="s">
        <v>196</v>
      </c>
      <c r="G2865" s="1" t="s">
        <v>58</v>
      </c>
      <c r="H2865" s="1" t="s">
        <v>12</v>
      </c>
      <c r="I2865" s="351" t="s">
        <v>74</v>
      </c>
      <c r="J2865" s="162">
        <v>1</v>
      </c>
      <c r="K2865" s="1">
        <v>15</v>
      </c>
      <c r="L2865" s="1" t="s">
        <v>22</v>
      </c>
      <c r="M2865" s="1" t="s">
        <v>623</v>
      </c>
      <c r="N2865" s="1" t="s">
        <v>224</v>
      </c>
      <c r="O2865" s="1" t="s">
        <v>1389</v>
      </c>
      <c r="P2865" s="1" t="s">
        <v>69</v>
      </c>
      <c r="Q2865" s="1" t="s">
        <v>102</v>
      </c>
      <c r="R2865" s="24" t="s">
        <v>2602</v>
      </c>
      <c r="S2865" s="45">
        <v>109259</v>
      </c>
      <c r="V2865" s="165" t="str">
        <f>IFERROR(IF(U2865-T2865 &lt;= 0, "", U2865-T2865), "")</f>
        <v/>
      </c>
      <c r="W2865" s="162" t="s">
        <v>333</v>
      </c>
      <c r="X2865" s="1" t="s">
        <v>2427</v>
      </c>
      <c r="Y2865" s="162" t="s">
        <v>2676</v>
      </c>
      <c r="Z2865" s="169">
        <v>269</v>
      </c>
      <c r="AA2865" s="169">
        <f>Tabela13[[#This Row],[VALOR/UN]]*Tabela13[[#This Row],[QUAN]]</f>
        <v>269</v>
      </c>
      <c r="AB2865" s="251" t="str">
        <f>IFERROR(Tabela13[[#This Row],[TOTAL]]/Tabela13[[#This Row],[Km Rodado]],"")</f>
        <v/>
      </c>
    </row>
    <row r="2866" spans="1:28">
      <c r="A2866" s="30">
        <v>3295</v>
      </c>
      <c r="B2866" s="30" t="s">
        <v>1227</v>
      </c>
      <c r="C2866" s="30" t="s">
        <v>1227</v>
      </c>
      <c r="D2866" s="53">
        <v>45905</v>
      </c>
      <c r="F2866" s="7" t="s">
        <v>196</v>
      </c>
      <c r="G2866" s="1" t="s">
        <v>58</v>
      </c>
      <c r="H2866" s="1" t="s">
        <v>12</v>
      </c>
      <c r="I2866" s="351" t="s">
        <v>74</v>
      </c>
      <c r="J2866" s="162">
        <v>1</v>
      </c>
      <c r="K2866" s="1">
        <v>15</v>
      </c>
      <c r="L2866" s="1" t="s">
        <v>22</v>
      </c>
      <c r="M2866" s="1" t="s">
        <v>623</v>
      </c>
      <c r="N2866" s="1" t="s">
        <v>224</v>
      </c>
      <c r="O2866" s="1" t="s">
        <v>1389</v>
      </c>
      <c r="P2866" s="1" t="s">
        <v>69</v>
      </c>
      <c r="Q2866" s="1" t="s">
        <v>102</v>
      </c>
      <c r="R2866" s="24" t="s">
        <v>2602</v>
      </c>
      <c r="S2866" s="45">
        <v>109259</v>
      </c>
      <c r="V2866" s="165" t="str">
        <f>IFERROR(IF(U2866-T2866 &lt;= 0, "", U2866-T2866), "")</f>
        <v/>
      </c>
      <c r="W2866" s="162" t="s">
        <v>333</v>
      </c>
      <c r="X2866" s="1" t="s">
        <v>2427</v>
      </c>
      <c r="Y2866" s="162" t="s">
        <v>2676</v>
      </c>
      <c r="Z2866" s="169">
        <v>269</v>
      </c>
      <c r="AA2866" s="169">
        <f>Tabela13[[#This Row],[VALOR/UN]]*Tabela13[[#This Row],[QUAN]]</f>
        <v>269</v>
      </c>
      <c r="AB2866" s="251" t="str">
        <f>IFERROR(Tabela13[[#This Row],[TOTAL]]/Tabela13[[#This Row],[Km Rodado]],"")</f>
        <v/>
      </c>
    </row>
    <row r="2867" spans="1:28">
      <c r="A2867" s="30">
        <v>3300</v>
      </c>
      <c r="B2867" s="30" t="s">
        <v>2655</v>
      </c>
      <c r="C2867" s="30" t="s">
        <v>1227</v>
      </c>
      <c r="D2867" s="53">
        <v>45905</v>
      </c>
      <c r="F2867" s="7" t="s">
        <v>196</v>
      </c>
      <c r="G2867" s="1" t="s">
        <v>58</v>
      </c>
      <c r="H2867" s="1" t="s">
        <v>12</v>
      </c>
      <c r="I2867" s="351" t="s">
        <v>74</v>
      </c>
      <c r="J2867" s="162">
        <v>1</v>
      </c>
      <c r="K2867" s="1">
        <v>15</v>
      </c>
      <c r="L2867" s="1" t="s">
        <v>24</v>
      </c>
      <c r="M2867" s="1" t="s">
        <v>623</v>
      </c>
      <c r="N2867" s="1" t="s">
        <v>224</v>
      </c>
      <c r="O2867" s="1" t="s">
        <v>1389</v>
      </c>
      <c r="P2867" s="1" t="s">
        <v>69</v>
      </c>
      <c r="Q2867" s="1" t="s">
        <v>102</v>
      </c>
      <c r="R2867" s="24" t="s">
        <v>1961</v>
      </c>
      <c r="S2867" s="45">
        <v>165441</v>
      </c>
      <c r="V2867" s="165" t="str">
        <f>IFERROR(IF(U2867-T2867 &lt;= 0, "", U2867-T2867), "")</f>
        <v/>
      </c>
      <c r="W2867" s="162" t="s">
        <v>333</v>
      </c>
      <c r="X2867" s="1" t="s">
        <v>2427</v>
      </c>
      <c r="Y2867" s="162" t="s">
        <v>2676</v>
      </c>
      <c r="Z2867" s="169">
        <v>269</v>
      </c>
      <c r="AA2867" s="169">
        <f>Tabela13[[#This Row],[VALOR/UN]]*Tabela13[[#This Row],[QUAN]]</f>
        <v>269</v>
      </c>
      <c r="AB2867" s="251" t="str">
        <f>IFERROR(Tabela13[[#This Row],[TOTAL]]/Tabela13[[#This Row],[Km Rodado]],"")</f>
        <v/>
      </c>
    </row>
    <row r="2868" spans="1:28">
      <c r="A2868" s="30">
        <v>3302</v>
      </c>
      <c r="B2868" s="30" t="s">
        <v>2655</v>
      </c>
      <c r="C2868" s="30" t="s">
        <v>1227</v>
      </c>
      <c r="D2868" s="53">
        <v>45905</v>
      </c>
      <c r="F2868" s="7" t="s">
        <v>196</v>
      </c>
      <c r="G2868" s="1" t="s">
        <v>58</v>
      </c>
      <c r="H2868" s="1" t="s">
        <v>12</v>
      </c>
      <c r="I2868" s="351" t="s">
        <v>74</v>
      </c>
      <c r="J2868" s="162">
        <v>1</v>
      </c>
      <c r="K2868" s="1">
        <v>15</v>
      </c>
      <c r="L2868" s="1" t="s">
        <v>24</v>
      </c>
      <c r="M2868" s="1" t="s">
        <v>623</v>
      </c>
      <c r="N2868" s="1" t="s">
        <v>224</v>
      </c>
      <c r="O2868" s="1" t="s">
        <v>1389</v>
      </c>
      <c r="P2868" s="1" t="s">
        <v>69</v>
      </c>
      <c r="Q2868" s="1" t="s">
        <v>102</v>
      </c>
      <c r="R2868" s="24" t="s">
        <v>1961</v>
      </c>
      <c r="S2868" s="45">
        <v>165441</v>
      </c>
      <c r="V2868" s="165" t="str">
        <f>IFERROR(IF(U2868-T2868 &lt;= 0, "", U2868-T2868), "")</f>
        <v/>
      </c>
      <c r="W2868" s="162" t="s">
        <v>333</v>
      </c>
      <c r="X2868" s="1" t="s">
        <v>2427</v>
      </c>
      <c r="Y2868" s="162" t="s">
        <v>2676</v>
      </c>
      <c r="Z2868" s="169">
        <v>269</v>
      </c>
      <c r="AA2868" s="169">
        <f>Tabela13[[#This Row],[VALOR/UN]]*Tabela13[[#This Row],[QUAN]]</f>
        <v>269</v>
      </c>
      <c r="AB2868" s="251" t="str">
        <f>IFERROR(Tabela13[[#This Row],[TOTAL]]/Tabela13[[#This Row],[Km Rodado]],"")</f>
        <v/>
      </c>
    </row>
    <row r="2869" spans="1:28">
      <c r="A2869" s="30">
        <v>3303</v>
      </c>
      <c r="B2869" s="30" t="s">
        <v>2655</v>
      </c>
      <c r="C2869" s="30" t="s">
        <v>1227</v>
      </c>
      <c r="D2869" s="53">
        <v>45905</v>
      </c>
      <c r="F2869" s="7" t="s">
        <v>196</v>
      </c>
      <c r="G2869" s="1" t="s">
        <v>58</v>
      </c>
      <c r="H2869" s="1" t="s">
        <v>12</v>
      </c>
      <c r="I2869" s="351" t="s">
        <v>74</v>
      </c>
      <c r="J2869" s="162">
        <v>1</v>
      </c>
      <c r="K2869" s="1">
        <v>15</v>
      </c>
      <c r="L2869" s="1" t="s">
        <v>22</v>
      </c>
      <c r="M2869" s="1" t="s">
        <v>623</v>
      </c>
      <c r="N2869" s="1" t="s">
        <v>224</v>
      </c>
      <c r="O2869" s="1" t="s">
        <v>1389</v>
      </c>
      <c r="P2869" s="1" t="s">
        <v>69</v>
      </c>
      <c r="Q2869" s="1" t="s">
        <v>102</v>
      </c>
      <c r="R2869" s="24" t="s">
        <v>1961</v>
      </c>
      <c r="S2869" s="45">
        <v>165441</v>
      </c>
      <c r="V2869" s="165" t="str">
        <f>IFERROR(IF(U2869-T2869 &lt;= 0, "", U2869-T2869), "")</f>
        <v/>
      </c>
      <c r="W2869" s="162" t="s">
        <v>333</v>
      </c>
      <c r="X2869" s="1" t="s">
        <v>2427</v>
      </c>
      <c r="Y2869" s="162" t="s">
        <v>2676</v>
      </c>
      <c r="Z2869" s="169">
        <v>269</v>
      </c>
      <c r="AA2869" s="169">
        <f>Tabela13[[#This Row],[VALOR/UN]]*Tabela13[[#This Row],[QUAN]]</f>
        <v>269</v>
      </c>
      <c r="AB2869" s="251" t="str">
        <f>IFERROR(Tabela13[[#This Row],[TOTAL]]/Tabela13[[#This Row],[Km Rodado]],"")</f>
        <v/>
      </c>
    </row>
    <row r="2870" spans="1:28">
      <c r="A2870" s="30">
        <v>3298</v>
      </c>
      <c r="B2870" s="30" t="s">
        <v>2655</v>
      </c>
      <c r="C2870" s="30" t="s">
        <v>1227</v>
      </c>
      <c r="D2870" s="53">
        <v>45905</v>
      </c>
      <c r="F2870" s="7" t="s">
        <v>196</v>
      </c>
      <c r="G2870" s="1" t="s">
        <v>58</v>
      </c>
      <c r="H2870" s="1" t="s">
        <v>12</v>
      </c>
      <c r="I2870" s="351" t="s">
        <v>74</v>
      </c>
      <c r="J2870" s="162">
        <v>1</v>
      </c>
      <c r="K2870" s="1">
        <v>15</v>
      </c>
      <c r="L2870" s="1" t="s">
        <v>22</v>
      </c>
      <c r="M2870" s="1" t="s">
        <v>623</v>
      </c>
      <c r="N2870" s="1" t="s">
        <v>224</v>
      </c>
      <c r="O2870" s="1" t="s">
        <v>1389</v>
      </c>
      <c r="P2870" s="1" t="s">
        <v>69</v>
      </c>
      <c r="Q2870" s="1" t="s">
        <v>102</v>
      </c>
      <c r="R2870" s="24" t="s">
        <v>1961</v>
      </c>
      <c r="S2870" s="45">
        <v>165441</v>
      </c>
      <c r="V2870" s="165" t="str">
        <f>IFERROR(IF(U2870-T2870 &lt;= 0, "", U2870-T2870), "")</f>
        <v/>
      </c>
      <c r="W2870" s="162" t="s">
        <v>333</v>
      </c>
      <c r="X2870" s="1" t="s">
        <v>2427</v>
      </c>
      <c r="Y2870" s="162" t="s">
        <v>2676</v>
      </c>
      <c r="Z2870" s="169">
        <v>269</v>
      </c>
      <c r="AA2870" s="169">
        <f>Tabela13[[#This Row],[VALOR/UN]]*Tabela13[[#This Row],[QUAN]]</f>
        <v>269</v>
      </c>
      <c r="AB2870" s="251" t="str">
        <f>IFERROR(Tabela13[[#This Row],[TOTAL]]/Tabela13[[#This Row],[Km Rodado]],"")</f>
        <v/>
      </c>
    </row>
    <row r="2871" spans="1:28" hidden="1">
      <c r="A2871" s="30">
        <v>3441</v>
      </c>
      <c r="B2871" s="30" t="s">
        <v>1944</v>
      </c>
      <c r="C2871" s="30" t="s">
        <v>1227</v>
      </c>
      <c r="D2871" s="53">
        <v>45905</v>
      </c>
      <c r="F2871" s="7" t="s">
        <v>196</v>
      </c>
      <c r="G2871" s="1" t="s">
        <v>58</v>
      </c>
      <c r="H2871" s="1" t="s">
        <v>12</v>
      </c>
      <c r="I2871" s="351" t="s">
        <v>74</v>
      </c>
      <c r="J2871" s="162">
        <v>1</v>
      </c>
      <c r="K2871" s="1">
        <v>15</v>
      </c>
      <c r="L2871" s="1" t="s">
        <v>22</v>
      </c>
      <c r="M2871" s="1" t="s">
        <v>75</v>
      </c>
      <c r="N2871" s="1" t="s">
        <v>224</v>
      </c>
      <c r="O2871" s="1" t="s">
        <v>1389</v>
      </c>
      <c r="P2871" s="1" t="s">
        <v>69</v>
      </c>
      <c r="Q2871" s="1" t="s">
        <v>77</v>
      </c>
      <c r="R2871" s="24" t="s">
        <v>2057</v>
      </c>
      <c r="S2871" s="45">
        <v>116011</v>
      </c>
      <c r="V2871" s="165" t="str">
        <f>IFERROR(IF(U2871-T2871 &lt;= 0, "", U2871-T2871), "")</f>
        <v/>
      </c>
      <c r="W2871" s="162" t="s">
        <v>333</v>
      </c>
      <c r="X2871" s="1" t="s">
        <v>2427</v>
      </c>
      <c r="Y2871" s="1" t="s">
        <v>2720</v>
      </c>
      <c r="Z2871" s="169">
        <v>249</v>
      </c>
      <c r="AA2871" s="169">
        <f>Tabela13[[#This Row],[VALOR/UN]]*Tabela13[[#This Row],[QUAN]]</f>
        <v>249</v>
      </c>
      <c r="AB2871" s="251" t="str">
        <f>IFERROR(Tabela13[[#This Row],[TOTAL]]/Tabela13[[#This Row],[Km Rodado]],"")</f>
        <v/>
      </c>
    </row>
    <row r="2872" spans="1:28" hidden="1">
      <c r="A2872" s="30">
        <v>3450</v>
      </c>
      <c r="B2872" s="30" t="s">
        <v>2667</v>
      </c>
      <c r="C2872" s="30" t="s">
        <v>1227</v>
      </c>
      <c r="D2872" s="53">
        <v>45905</v>
      </c>
      <c r="F2872" s="7" t="s">
        <v>196</v>
      </c>
      <c r="G2872" s="1" t="s">
        <v>58</v>
      </c>
      <c r="H2872" s="1" t="s">
        <v>12</v>
      </c>
      <c r="I2872" s="351" t="s">
        <v>74</v>
      </c>
      <c r="J2872" s="162">
        <v>1</v>
      </c>
      <c r="K2872" s="1">
        <v>15</v>
      </c>
      <c r="L2872" s="1" t="s">
        <v>22</v>
      </c>
      <c r="M2872" s="1" t="s">
        <v>75</v>
      </c>
      <c r="N2872" s="1" t="s">
        <v>224</v>
      </c>
      <c r="O2872" s="1" t="s">
        <v>1389</v>
      </c>
      <c r="P2872" s="1" t="s">
        <v>69</v>
      </c>
      <c r="Q2872" s="1" t="s">
        <v>77</v>
      </c>
      <c r="R2872" s="24" t="s">
        <v>2057</v>
      </c>
      <c r="S2872" s="45">
        <v>116011</v>
      </c>
      <c r="V2872" s="165" t="str">
        <f>IFERROR(IF(U2872-T2872 &lt;= 0, "", U2872-T2872), "")</f>
        <v/>
      </c>
      <c r="W2872" s="162" t="s">
        <v>333</v>
      </c>
      <c r="X2872" s="1" t="s">
        <v>2427</v>
      </c>
      <c r="Y2872" s="1" t="s">
        <v>2720</v>
      </c>
      <c r="Z2872" s="169">
        <v>249</v>
      </c>
      <c r="AA2872" s="169">
        <f>Tabela13[[#This Row],[VALOR/UN]]*Tabela13[[#This Row],[QUAN]]</f>
        <v>249</v>
      </c>
      <c r="AB2872" s="251" t="str">
        <f>IFERROR(Tabela13[[#This Row],[TOTAL]]/Tabela13[[#This Row],[Km Rodado]],"")</f>
        <v/>
      </c>
    </row>
    <row r="2873" spans="1:28" hidden="1">
      <c r="A2873" s="30">
        <v>3390</v>
      </c>
      <c r="B2873" s="30" t="s">
        <v>1837</v>
      </c>
      <c r="C2873" s="30" t="s">
        <v>1227</v>
      </c>
      <c r="D2873" s="53">
        <v>45905</v>
      </c>
      <c r="F2873" s="7" t="s">
        <v>196</v>
      </c>
      <c r="G2873" s="1" t="s">
        <v>58</v>
      </c>
      <c r="H2873" s="1" t="s">
        <v>1268</v>
      </c>
      <c r="I2873" s="351" t="s">
        <v>111</v>
      </c>
      <c r="J2873" s="162">
        <v>1</v>
      </c>
      <c r="K2873" s="1">
        <v>16</v>
      </c>
      <c r="L2873" s="1" t="s">
        <v>22</v>
      </c>
      <c r="M2873" s="1" t="s">
        <v>60</v>
      </c>
      <c r="N2873" s="1" t="s">
        <v>170</v>
      </c>
      <c r="O2873" s="1" t="s">
        <v>170</v>
      </c>
      <c r="P2873" s="1" t="s">
        <v>69</v>
      </c>
      <c r="Q2873" s="1" t="s">
        <v>1008</v>
      </c>
      <c r="R2873" s="24" t="s">
        <v>2736</v>
      </c>
      <c r="S2873" s="45">
        <v>74805</v>
      </c>
      <c r="V2873" s="165" t="str">
        <f>IFERROR(IF(U2873-T2873 &lt;= 0, "", U2873-T2873), "")</f>
        <v/>
      </c>
      <c r="W2873" s="162" t="s">
        <v>333</v>
      </c>
      <c r="X2873" s="1" t="s">
        <v>168</v>
      </c>
      <c r="Y2873" s="1" t="s">
        <v>2719</v>
      </c>
      <c r="Z2873" s="169">
        <v>400.07</v>
      </c>
      <c r="AA2873" s="169">
        <f>Tabela13[[#This Row],[VALOR/UN]]*Tabela13[[#This Row],[QUAN]]</f>
        <v>400.07</v>
      </c>
      <c r="AB2873" s="251" t="str">
        <f>IFERROR(Tabela13[[#This Row],[TOTAL]]/Tabela13[[#This Row],[Km Rodado]],"")</f>
        <v/>
      </c>
    </row>
    <row r="2874" spans="1:28" hidden="1">
      <c r="A2874" s="30">
        <v>3392</v>
      </c>
      <c r="B2874" s="30" t="s">
        <v>1837</v>
      </c>
      <c r="C2874" s="30" t="s">
        <v>1227</v>
      </c>
      <c r="D2874" s="53">
        <v>45905</v>
      </c>
      <c r="F2874" s="7" t="s">
        <v>196</v>
      </c>
      <c r="G2874" s="1" t="s">
        <v>58</v>
      </c>
      <c r="H2874" s="1" t="s">
        <v>1268</v>
      </c>
      <c r="I2874" s="351" t="s">
        <v>111</v>
      </c>
      <c r="J2874" s="162">
        <v>1</v>
      </c>
      <c r="K2874" s="1">
        <v>16</v>
      </c>
      <c r="L2874" s="1" t="s">
        <v>22</v>
      </c>
      <c r="M2874" s="1" t="s">
        <v>60</v>
      </c>
      <c r="N2874" s="1" t="s">
        <v>170</v>
      </c>
      <c r="O2874" s="1" t="s">
        <v>170</v>
      </c>
      <c r="P2874" s="1" t="s">
        <v>69</v>
      </c>
      <c r="Q2874" s="1" t="s">
        <v>1008</v>
      </c>
      <c r="R2874" s="24" t="s">
        <v>2736</v>
      </c>
      <c r="S2874" s="45">
        <v>74805</v>
      </c>
      <c r="V2874" s="165" t="str">
        <f>IFERROR(IF(U2874-T2874 &lt;= 0, "", U2874-T2874), "")</f>
        <v/>
      </c>
      <c r="W2874" s="162" t="s">
        <v>333</v>
      </c>
      <c r="X2874" s="1" t="s">
        <v>168</v>
      </c>
      <c r="Y2874" s="1" t="s">
        <v>2719</v>
      </c>
      <c r="Z2874" s="169">
        <v>400.07</v>
      </c>
      <c r="AA2874" s="169">
        <f>Tabela13[[#This Row],[VALOR/UN]]*Tabela13[[#This Row],[QUAN]]</f>
        <v>400.07</v>
      </c>
      <c r="AB2874" s="251" t="str">
        <f>IFERROR(Tabela13[[#This Row],[TOTAL]]/Tabela13[[#This Row],[Km Rodado]],"")</f>
        <v/>
      </c>
    </row>
    <row r="2875" spans="1:28" hidden="1">
      <c r="A2875" s="30">
        <v>3393</v>
      </c>
      <c r="B2875" s="30" t="s">
        <v>1227</v>
      </c>
      <c r="C2875" s="30" t="s">
        <v>1227</v>
      </c>
      <c r="D2875" s="53">
        <v>45905</v>
      </c>
      <c r="F2875" s="7" t="s">
        <v>196</v>
      </c>
      <c r="G2875" s="1" t="s">
        <v>58</v>
      </c>
      <c r="H2875" s="1" t="s">
        <v>1268</v>
      </c>
      <c r="I2875" s="351" t="s">
        <v>111</v>
      </c>
      <c r="J2875" s="162">
        <v>1</v>
      </c>
      <c r="K2875" s="1">
        <v>16</v>
      </c>
      <c r="L2875" s="1" t="s">
        <v>24</v>
      </c>
      <c r="M2875" s="1" t="s">
        <v>60</v>
      </c>
      <c r="N2875" s="1" t="s">
        <v>170</v>
      </c>
      <c r="O2875" s="1" t="s">
        <v>170</v>
      </c>
      <c r="P2875" s="1" t="s">
        <v>69</v>
      </c>
      <c r="Q2875" s="1" t="s">
        <v>1008</v>
      </c>
      <c r="R2875" s="24" t="s">
        <v>2736</v>
      </c>
      <c r="S2875" s="45">
        <v>74805</v>
      </c>
      <c r="V2875" s="165" t="str">
        <f>IFERROR(IF(U2875-T2875 &lt;= 0, "", U2875-T2875), "")</f>
        <v/>
      </c>
      <c r="W2875" s="162" t="s">
        <v>333</v>
      </c>
      <c r="X2875" s="1" t="s">
        <v>168</v>
      </c>
      <c r="Y2875" s="1" t="s">
        <v>2719</v>
      </c>
      <c r="Z2875" s="169">
        <v>400.07</v>
      </c>
      <c r="AA2875" s="169">
        <f>Tabela13[[#This Row],[VALOR/UN]]*Tabela13[[#This Row],[QUAN]]</f>
        <v>400.07</v>
      </c>
      <c r="AB2875" s="251" t="str">
        <f>IFERROR(Tabela13[[#This Row],[TOTAL]]/Tabela13[[#This Row],[Km Rodado]],"")</f>
        <v/>
      </c>
    </row>
    <row r="2876" spans="1:28" hidden="1">
      <c r="A2876" s="30">
        <v>3396</v>
      </c>
      <c r="B2876" s="30" t="s">
        <v>1227</v>
      </c>
      <c r="C2876" s="30" t="s">
        <v>1227</v>
      </c>
      <c r="D2876" s="53">
        <v>45905</v>
      </c>
      <c r="F2876" s="7" t="s">
        <v>196</v>
      </c>
      <c r="G2876" s="1" t="s">
        <v>58</v>
      </c>
      <c r="H2876" s="1" t="s">
        <v>1268</v>
      </c>
      <c r="I2876" s="351" t="s">
        <v>111</v>
      </c>
      <c r="J2876" s="162">
        <v>1</v>
      </c>
      <c r="K2876" s="1">
        <v>16</v>
      </c>
      <c r="L2876" s="1" t="s">
        <v>24</v>
      </c>
      <c r="M2876" s="1" t="s">
        <v>60</v>
      </c>
      <c r="N2876" s="1" t="s">
        <v>170</v>
      </c>
      <c r="O2876" s="1" t="s">
        <v>170</v>
      </c>
      <c r="P2876" s="1" t="s">
        <v>69</v>
      </c>
      <c r="Q2876" s="1" t="s">
        <v>1008</v>
      </c>
      <c r="R2876" s="24" t="s">
        <v>2736</v>
      </c>
      <c r="S2876" s="45">
        <v>74805</v>
      </c>
      <c r="V2876" s="165" t="str">
        <f>IFERROR(IF(U2876-T2876 &lt;= 0, "", U2876-T2876), "")</f>
        <v/>
      </c>
      <c r="W2876" s="162" t="s">
        <v>333</v>
      </c>
      <c r="X2876" s="1" t="s">
        <v>168</v>
      </c>
      <c r="Y2876" s="1" t="s">
        <v>2719</v>
      </c>
      <c r="Z2876" s="169">
        <v>400.07</v>
      </c>
      <c r="AA2876" s="169">
        <f>Tabela13[[#This Row],[VALOR/UN]]*Tabela13[[#This Row],[QUAN]]</f>
        <v>400.07</v>
      </c>
      <c r="AB2876" s="251" t="str">
        <f>IFERROR(Tabela13[[#This Row],[TOTAL]]/Tabela13[[#This Row],[Km Rodado]],"")</f>
        <v/>
      </c>
    </row>
    <row r="2877" spans="1:28" hidden="1">
      <c r="A2877" s="30">
        <v>3456</v>
      </c>
      <c r="B2877" s="30" t="s">
        <v>2607</v>
      </c>
      <c r="C2877" s="30" t="s">
        <v>1227</v>
      </c>
      <c r="D2877" s="53">
        <v>45905</v>
      </c>
      <c r="F2877" s="7" t="s">
        <v>196</v>
      </c>
      <c r="G2877" s="1" t="s">
        <v>58</v>
      </c>
      <c r="H2877" s="1" t="s">
        <v>1268</v>
      </c>
      <c r="I2877" s="351" t="s">
        <v>104</v>
      </c>
      <c r="J2877" s="162">
        <v>1</v>
      </c>
      <c r="K2877" s="1">
        <v>16</v>
      </c>
      <c r="L2877" s="1" t="s">
        <v>22</v>
      </c>
      <c r="M2877" s="1" t="s">
        <v>143</v>
      </c>
      <c r="N2877" s="238" t="s">
        <v>181</v>
      </c>
      <c r="O2877" s="1" t="s">
        <v>182</v>
      </c>
      <c r="P2877" s="1" t="s">
        <v>69</v>
      </c>
      <c r="Q2877" s="1" t="s">
        <v>144</v>
      </c>
      <c r="R2877" s="255" t="s">
        <v>2737</v>
      </c>
      <c r="S2877" s="45">
        <v>18109</v>
      </c>
      <c r="V2877" s="165" t="str">
        <f>IFERROR(IF(U2877-T2877 &lt;= 0, "", U2877-T2877), "")</f>
        <v/>
      </c>
      <c r="W2877" s="162" t="s">
        <v>333</v>
      </c>
      <c r="X2877" s="1" t="s">
        <v>168</v>
      </c>
      <c r="Y2877" s="276" t="s">
        <v>2606</v>
      </c>
      <c r="Z2877" s="169">
        <v>460.01</v>
      </c>
      <c r="AA2877" s="169">
        <f>Tabela13[[#This Row],[VALOR/UN]]*Tabela13[[#This Row],[QUAN]]</f>
        <v>460.01</v>
      </c>
      <c r="AB2877" s="251" t="str">
        <f>IFERROR(Tabela13[[#This Row],[TOTAL]]/Tabela13[[#This Row],[Km Rodado]],"")</f>
        <v/>
      </c>
    </row>
    <row r="2878" spans="1:28" hidden="1">
      <c r="A2878" s="30">
        <v>3457</v>
      </c>
      <c r="B2878" s="30" t="s">
        <v>2604</v>
      </c>
      <c r="C2878" s="30" t="s">
        <v>1227</v>
      </c>
      <c r="D2878" s="53">
        <v>45905</v>
      </c>
      <c r="F2878" s="7" t="s">
        <v>196</v>
      </c>
      <c r="G2878" s="1" t="s">
        <v>58</v>
      </c>
      <c r="H2878" s="1" t="s">
        <v>1268</v>
      </c>
      <c r="I2878" s="351" t="s">
        <v>104</v>
      </c>
      <c r="J2878" s="162">
        <v>1</v>
      </c>
      <c r="K2878" s="1">
        <v>16</v>
      </c>
      <c r="L2878" s="1" t="s">
        <v>22</v>
      </c>
      <c r="M2878" s="1" t="s">
        <v>143</v>
      </c>
      <c r="N2878" s="238" t="s">
        <v>181</v>
      </c>
      <c r="O2878" s="1" t="s">
        <v>182</v>
      </c>
      <c r="P2878" s="1" t="s">
        <v>69</v>
      </c>
      <c r="Q2878" s="1" t="s">
        <v>144</v>
      </c>
      <c r="R2878" s="255" t="s">
        <v>2737</v>
      </c>
      <c r="S2878" s="45">
        <v>18109</v>
      </c>
      <c r="V2878" s="165" t="str">
        <f>IFERROR(IF(U2878-T2878 &lt;= 0, "", U2878-T2878), "")</f>
        <v/>
      </c>
      <c r="W2878" s="162" t="s">
        <v>333</v>
      </c>
      <c r="X2878" s="1" t="s">
        <v>168</v>
      </c>
      <c r="Y2878" s="276" t="s">
        <v>2606</v>
      </c>
      <c r="Z2878" s="169">
        <v>460.01</v>
      </c>
      <c r="AA2878" s="169">
        <f>Tabela13[[#This Row],[VALOR/UN]]*Tabela13[[#This Row],[QUAN]]</f>
        <v>460.01</v>
      </c>
      <c r="AB2878" s="251" t="str">
        <f>IFERROR(Tabela13[[#This Row],[TOTAL]]/Tabela13[[#This Row],[Km Rodado]],"")</f>
        <v/>
      </c>
    </row>
    <row r="2879" spans="1:28" hidden="1">
      <c r="A2879" s="30" t="s">
        <v>2738</v>
      </c>
      <c r="B2879" s="30" t="s">
        <v>2002</v>
      </c>
      <c r="C2879" s="30" t="s">
        <v>1227</v>
      </c>
      <c r="D2879" s="53">
        <v>45908</v>
      </c>
      <c r="F2879" s="7" t="s">
        <v>196</v>
      </c>
      <c r="G2879" s="1" t="s">
        <v>58</v>
      </c>
      <c r="H2879" s="1" t="s">
        <v>1268</v>
      </c>
      <c r="I2879" s="351" t="s">
        <v>80</v>
      </c>
      <c r="J2879" s="162">
        <v>1</v>
      </c>
      <c r="K2879" s="1" t="s">
        <v>7</v>
      </c>
      <c r="L2879" s="1" t="s">
        <v>22</v>
      </c>
      <c r="M2879" s="1" t="s">
        <v>133</v>
      </c>
      <c r="N2879" s="1" t="s">
        <v>170</v>
      </c>
      <c r="O2879" s="1" t="s">
        <v>170</v>
      </c>
      <c r="P2879" s="1" t="s">
        <v>69</v>
      </c>
      <c r="Q2879" s="1" t="s">
        <v>601</v>
      </c>
      <c r="R2879" s="24" t="s">
        <v>723</v>
      </c>
      <c r="S2879" s="45">
        <v>498862</v>
      </c>
      <c r="T2879" s="45">
        <v>498862</v>
      </c>
      <c r="V2879" s="165" t="str">
        <f>IFERROR(IF(U2879-T2879 &lt;= 0, "", U2879-T2879), "")</f>
        <v/>
      </c>
      <c r="W2879" s="162" t="s">
        <v>333</v>
      </c>
      <c r="X2879" s="1" t="s">
        <v>58</v>
      </c>
      <c r="Y2879" s="258" t="s">
        <v>151</v>
      </c>
      <c r="Z2879" s="169">
        <v>0</v>
      </c>
      <c r="AA2879" s="169">
        <f>Tabela13[[#This Row],[VALOR/UN]]*Tabela13[[#This Row],[QUAN]]</f>
        <v>0</v>
      </c>
      <c r="AB2879" s="251" t="str">
        <f>IFERROR(Tabela13[[#This Row],[TOTAL]]/Tabela13[[#This Row],[Km Rodado]],"")</f>
        <v/>
      </c>
    </row>
    <row r="2880" spans="1:28" hidden="1">
      <c r="A2880" s="30">
        <v>2549</v>
      </c>
      <c r="B2880" s="30" t="s">
        <v>2002</v>
      </c>
      <c r="C2880" s="30" t="s">
        <v>1227</v>
      </c>
      <c r="D2880" s="53">
        <v>45908</v>
      </c>
      <c r="F2880" s="7" t="s">
        <v>196</v>
      </c>
      <c r="G2880" s="1" t="s">
        <v>58</v>
      </c>
      <c r="H2880" s="1" t="s">
        <v>1268</v>
      </c>
      <c r="I2880" s="351" t="s">
        <v>80</v>
      </c>
      <c r="J2880" s="162">
        <v>1</v>
      </c>
      <c r="K2880" s="1" t="s">
        <v>7</v>
      </c>
      <c r="L2880" s="1" t="s">
        <v>22</v>
      </c>
      <c r="M2880" s="1" t="s">
        <v>133</v>
      </c>
      <c r="N2880" s="1" t="s">
        <v>170</v>
      </c>
      <c r="O2880" s="1" t="s">
        <v>170</v>
      </c>
      <c r="P2880" s="1" t="s">
        <v>69</v>
      </c>
      <c r="Q2880" s="1" t="s">
        <v>601</v>
      </c>
      <c r="R2880" s="24" t="s">
        <v>723</v>
      </c>
      <c r="S2880" s="45">
        <v>498862</v>
      </c>
      <c r="T2880" s="45">
        <v>498862</v>
      </c>
      <c r="V2880" s="165" t="str">
        <f>IFERROR(IF(U2880-T2880 &lt;= 0, "", U2880-T2880), "")</f>
        <v/>
      </c>
      <c r="W2880" s="162" t="s">
        <v>333</v>
      </c>
      <c r="X2880" s="1" t="s">
        <v>58</v>
      </c>
      <c r="Y2880" s="258" t="s">
        <v>151</v>
      </c>
      <c r="Z2880" s="169">
        <v>0</v>
      </c>
      <c r="AA2880" s="169">
        <f>Tabela13[[#This Row],[VALOR/UN]]*Tabela13[[#This Row],[QUAN]]</f>
        <v>0</v>
      </c>
      <c r="AB2880" s="251" t="str">
        <f>IFERROR(Tabela13[[#This Row],[TOTAL]]/Tabela13[[#This Row],[Km Rodado]],"")</f>
        <v/>
      </c>
    </row>
    <row r="2881" spans="1:28" hidden="1">
      <c r="A2881" s="30" t="s">
        <v>2739</v>
      </c>
      <c r="B2881" s="30" t="s">
        <v>2607</v>
      </c>
      <c r="C2881" s="30" t="s">
        <v>1227</v>
      </c>
      <c r="D2881" s="53">
        <v>45908</v>
      </c>
      <c r="F2881" s="7" t="s">
        <v>196</v>
      </c>
      <c r="G2881" s="1" t="s">
        <v>58</v>
      </c>
      <c r="H2881" s="1" t="s">
        <v>12</v>
      </c>
      <c r="I2881" s="351" t="s">
        <v>165</v>
      </c>
      <c r="J2881" s="162">
        <v>1</v>
      </c>
      <c r="K2881" s="1" t="s">
        <v>7</v>
      </c>
      <c r="L2881" s="1" t="s">
        <v>594</v>
      </c>
      <c r="M2881" s="153" t="s">
        <v>210</v>
      </c>
      <c r="N2881" s="1" t="s">
        <v>787</v>
      </c>
      <c r="O2881" s="1" t="s">
        <v>1861</v>
      </c>
      <c r="P2881" s="1" t="s">
        <v>69</v>
      </c>
      <c r="Q2881" s="1" t="s">
        <v>1057</v>
      </c>
      <c r="R2881" s="24" t="s">
        <v>2740</v>
      </c>
      <c r="S2881" s="45">
        <v>216467</v>
      </c>
      <c r="V2881" s="165" t="str">
        <f>IFERROR(IF(U2881-T2881 &lt;= 0, "", U2881-T2881), "")</f>
        <v/>
      </c>
      <c r="W2881" s="162" t="s">
        <v>333</v>
      </c>
      <c r="X2881" s="1" t="s">
        <v>155</v>
      </c>
      <c r="Y2881" s="1" t="s">
        <v>2699</v>
      </c>
      <c r="Z2881" s="169">
        <v>781.48</v>
      </c>
      <c r="AA2881" s="169">
        <f>Tabela13[[#This Row],[VALOR/UN]]*Tabela13[[#This Row],[QUAN]]</f>
        <v>781.48</v>
      </c>
      <c r="AB2881" s="251" t="str">
        <f>IFERROR(Tabela13[[#This Row],[TOTAL]]/Tabela13[[#This Row],[Km Rodado]],"")</f>
        <v/>
      </c>
    </row>
    <row r="2882" spans="1:28" hidden="1">
      <c r="A2882" s="30">
        <v>3328</v>
      </c>
      <c r="B2882" s="30" t="s">
        <v>2607</v>
      </c>
      <c r="C2882" s="30" t="s">
        <v>1227</v>
      </c>
      <c r="D2882" s="53">
        <v>45908</v>
      </c>
      <c r="F2882" s="7" t="s">
        <v>196</v>
      </c>
      <c r="G2882" s="1" t="s">
        <v>58</v>
      </c>
      <c r="H2882" s="1" t="s">
        <v>12</v>
      </c>
      <c r="I2882" s="351" t="s">
        <v>165</v>
      </c>
      <c r="J2882" s="162">
        <v>1</v>
      </c>
      <c r="K2882" s="1" t="s">
        <v>7</v>
      </c>
      <c r="L2882" s="1" t="s">
        <v>594</v>
      </c>
      <c r="M2882" s="153" t="s">
        <v>210</v>
      </c>
      <c r="N2882" s="1" t="s">
        <v>787</v>
      </c>
      <c r="O2882" s="1" t="s">
        <v>1861</v>
      </c>
      <c r="P2882" s="1" t="s">
        <v>69</v>
      </c>
      <c r="Q2882" s="1" t="s">
        <v>1057</v>
      </c>
      <c r="R2882" s="24" t="s">
        <v>2740</v>
      </c>
      <c r="S2882" s="45">
        <v>216467</v>
      </c>
      <c r="V2882" s="165" t="str">
        <f>IFERROR(IF(U2882-T2882 &lt;= 0, "", U2882-T2882), "")</f>
        <v/>
      </c>
      <c r="W2882" s="162" t="s">
        <v>333</v>
      </c>
      <c r="X2882" s="1" t="s">
        <v>155</v>
      </c>
      <c r="Y2882" s="1" t="s">
        <v>2699</v>
      </c>
      <c r="Z2882" s="169">
        <v>781.48</v>
      </c>
      <c r="AA2882" s="169">
        <f>Tabela13[[#This Row],[VALOR/UN]]*Tabela13[[#This Row],[QUAN]]</f>
        <v>781.48</v>
      </c>
      <c r="AB2882" s="251" t="str">
        <f>IFERROR(Tabela13[[#This Row],[TOTAL]]/Tabela13[[#This Row],[Km Rodado]],"")</f>
        <v/>
      </c>
    </row>
    <row r="2883" spans="1:28" hidden="1">
      <c r="A2883" s="30">
        <v>3329</v>
      </c>
      <c r="B2883" s="30" t="s">
        <v>1944</v>
      </c>
      <c r="C2883" s="30" t="s">
        <v>1227</v>
      </c>
      <c r="D2883" s="53">
        <v>45908</v>
      </c>
      <c r="F2883" s="7" t="s">
        <v>196</v>
      </c>
      <c r="G2883" s="1" t="s">
        <v>58</v>
      </c>
      <c r="H2883" s="1" t="s">
        <v>12</v>
      </c>
      <c r="I2883" s="351" t="s">
        <v>165</v>
      </c>
      <c r="J2883" s="162">
        <v>1</v>
      </c>
      <c r="K2883" s="1" t="s">
        <v>7</v>
      </c>
      <c r="L2883" s="1" t="s">
        <v>594</v>
      </c>
      <c r="M2883" s="153" t="s">
        <v>210</v>
      </c>
      <c r="N2883" s="1" t="s">
        <v>787</v>
      </c>
      <c r="O2883" s="1" t="s">
        <v>1861</v>
      </c>
      <c r="P2883" s="1" t="s">
        <v>69</v>
      </c>
      <c r="Q2883" s="1" t="s">
        <v>1057</v>
      </c>
      <c r="R2883" s="24" t="s">
        <v>2740</v>
      </c>
      <c r="S2883" s="45">
        <v>216467</v>
      </c>
      <c r="V2883" s="165" t="str">
        <f>IFERROR(IF(U2883-T2883 &lt;= 0, "", U2883-T2883), "")</f>
        <v/>
      </c>
      <c r="W2883" s="162" t="s">
        <v>333</v>
      </c>
      <c r="X2883" s="1" t="s">
        <v>155</v>
      </c>
      <c r="Y2883" s="1" t="s">
        <v>2699</v>
      </c>
      <c r="Z2883" s="169">
        <v>781.48</v>
      </c>
      <c r="AA2883" s="169">
        <f>Tabela13[[#This Row],[VALOR/UN]]*Tabela13[[#This Row],[QUAN]]</f>
        <v>781.48</v>
      </c>
      <c r="AB2883" s="251" t="str">
        <f>IFERROR(Tabela13[[#This Row],[TOTAL]]/Tabela13[[#This Row],[Km Rodado]],"")</f>
        <v/>
      </c>
    </row>
    <row r="2884" spans="1:28" hidden="1">
      <c r="A2884" s="30">
        <v>3330</v>
      </c>
      <c r="B2884" s="30" t="s">
        <v>2607</v>
      </c>
      <c r="C2884" s="30" t="s">
        <v>1227</v>
      </c>
      <c r="D2884" s="53">
        <v>45908</v>
      </c>
      <c r="F2884" s="7" t="s">
        <v>196</v>
      </c>
      <c r="G2884" s="1" t="s">
        <v>58</v>
      </c>
      <c r="H2884" s="1" t="s">
        <v>12</v>
      </c>
      <c r="I2884" s="351" t="s">
        <v>165</v>
      </c>
      <c r="J2884" s="162">
        <v>1</v>
      </c>
      <c r="K2884" s="1" t="s">
        <v>7</v>
      </c>
      <c r="L2884" s="1" t="s">
        <v>594</v>
      </c>
      <c r="M2884" s="153" t="s">
        <v>210</v>
      </c>
      <c r="N2884" s="1" t="s">
        <v>787</v>
      </c>
      <c r="O2884" s="1" t="s">
        <v>1861</v>
      </c>
      <c r="P2884" s="1" t="s">
        <v>69</v>
      </c>
      <c r="Q2884" s="1" t="s">
        <v>1057</v>
      </c>
      <c r="R2884" s="24" t="s">
        <v>2740</v>
      </c>
      <c r="S2884" s="45">
        <v>216467</v>
      </c>
      <c r="V2884" s="165" t="str">
        <f>IFERROR(IF(U2884-T2884 &lt;= 0, "", U2884-T2884), "")</f>
        <v/>
      </c>
      <c r="W2884" s="162" t="s">
        <v>333</v>
      </c>
      <c r="X2884" s="1" t="s">
        <v>155</v>
      </c>
      <c r="Y2884" s="1" t="s">
        <v>2699</v>
      </c>
      <c r="Z2884" s="169">
        <v>781.48</v>
      </c>
      <c r="AA2884" s="169">
        <f>Tabela13[[#This Row],[VALOR/UN]]*Tabela13[[#This Row],[QUAN]]</f>
        <v>781.48</v>
      </c>
      <c r="AB2884" s="251" t="str">
        <f>IFERROR(Tabela13[[#This Row],[TOTAL]]/Tabela13[[#This Row],[Km Rodado]],"")</f>
        <v/>
      </c>
    </row>
    <row r="2885" spans="1:28" hidden="1">
      <c r="A2885" s="30">
        <v>3436</v>
      </c>
      <c r="B2885" s="30" t="s">
        <v>2274</v>
      </c>
      <c r="C2885" s="30" t="s">
        <v>1227</v>
      </c>
      <c r="D2885" s="53">
        <v>45908</v>
      </c>
      <c r="F2885" s="7" t="s">
        <v>196</v>
      </c>
      <c r="G2885" s="1" t="s">
        <v>58</v>
      </c>
      <c r="H2885" s="1" t="s">
        <v>12</v>
      </c>
      <c r="I2885" s="351" t="s">
        <v>165</v>
      </c>
      <c r="J2885" s="162">
        <v>1</v>
      </c>
      <c r="K2885" s="1">
        <v>15</v>
      </c>
      <c r="L2885" s="1" t="s">
        <v>22</v>
      </c>
      <c r="M2885" s="1" t="s">
        <v>75</v>
      </c>
      <c r="N2885" s="1" t="s">
        <v>224</v>
      </c>
      <c r="O2885" s="1" t="s">
        <v>1389</v>
      </c>
      <c r="P2885" s="1" t="s">
        <v>69</v>
      </c>
      <c r="Q2885" s="1" t="s">
        <v>77</v>
      </c>
      <c r="R2885" s="24" t="s">
        <v>1041</v>
      </c>
      <c r="S2885" s="45">
        <v>169816</v>
      </c>
      <c r="V2885" s="165" t="str">
        <f>IFERROR(IF(U2885-T2885 &lt;= 0, "", U2885-T2885), "")</f>
        <v/>
      </c>
      <c r="W2885" s="162" t="s">
        <v>333</v>
      </c>
      <c r="X2885" s="1" t="s">
        <v>2427</v>
      </c>
      <c r="Y2885" s="1" t="s">
        <v>2720</v>
      </c>
      <c r="Z2885" s="169">
        <v>249</v>
      </c>
      <c r="AA2885" s="169">
        <f>Tabela13[[#This Row],[VALOR/UN]]*Tabela13[[#This Row],[QUAN]]</f>
        <v>249</v>
      </c>
      <c r="AB2885" s="251" t="str">
        <f>IFERROR(Tabela13[[#This Row],[TOTAL]]/Tabela13[[#This Row],[Km Rodado]],"")</f>
        <v/>
      </c>
    </row>
    <row r="2886" spans="1:28" hidden="1">
      <c r="A2886" s="30">
        <v>3447</v>
      </c>
      <c r="B2886" s="30" t="s">
        <v>2714</v>
      </c>
      <c r="C2886" s="30" t="s">
        <v>1227</v>
      </c>
      <c r="D2886" s="53">
        <v>45908</v>
      </c>
      <c r="F2886" s="7" t="s">
        <v>196</v>
      </c>
      <c r="G2886" s="1" t="s">
        <v>58</v>
      </c>
      <c r="H2886" s="1" t="s">
        <v>12</v>
      </c>
      <c r="I2886" s="351" t="s">
        <v>165</v>
      </c>
      <c r="J2886" s="162">
        <v>1</v>
      </c>
      <c r="K2886" s="1">
        <v>15</v>
      </c>
      <c r="L2886" s="1" t="s">
        <v>22</v>
      </c>
      <c r="M2886" s="1" t="s">
        <v>75</v>
      </c>
      <c r="N2886" s="1" t="s">
        <v>224</v>
      </c>
      <c r="O2886" s="1" t="s">
        <v>1389</v>
      </c>
      <c r="P2886" s="1" t="s">
        <v>69</v>
      </c>
      <c r="Q2886" s="1" t="s">
        <v>77</v>
      </c>
      <c r="R2886" s="24" t="s">
        <v>1041</v>
      </c>
      <c r="S2886" s="45">
        <v>169816</v>
      </c>
      <c r="V2886" s="165" t="str">
        <f>IFERROR(IF(U2886-T2886 &lt;= 0, "", U2886-T2886), "")</f>
        <v/>
      </c>
      <c r="W2886" s="162" t="s">
        <v>333</v>
      </c>
      <c r="X2886" s="1" t="s">
        <v>2427</v>
      </c>
      <c r="Y2886" s="1" t="s">
        <v>2720</v>
      </c>
      <c r="Z2886" s="169">
        <v>249</v>
      </c>
      <c r="AA2886" s="169">
        <f>Tabela13[[#This Row],[VALOR/UN]]*Tabela13[[#This Row],[QUAN]]</f>
        <v>249</v>
      </c>
      <c r="AB2886" s="251" t="str">
        <f>IFERROR(Tabela13[[#This Row],[TOTAL]]/Tabela13[[#This Row],[Km Rodado]],"")</f>
        <v/>
      </c>
    </row>
    <row r="2887" spans="1:28" hidden="1">
      <c r="A2887" s="30">
        <v>3394</v>
      </c>
      <c r="B2887" s="30" t="s">
        <v>1227</v>
      </c>
      <c r="C2887" s="30" t="s">
        <v>1227</v>
      </c>
      <c r="D2887" s="53">
        <v>45908</v>
      </c>
      <c r="F2887" s="7" t="s">
        <v>196</v>
      </c>
      <c r="G2887" s="1" t="s">
        <v>58</v>
      </c>
      <c r="H2887" s="1" t="s">
        <v>12</v>
      </c>
      <c r="I2887" s="351" t="s">
        <v>165</v>
      </c>
      <c r="J2887" s="162">
        <v>1</v>
      </c>
      <c r="K2887" s="1">
        <v>16</v>
      </c>
      <c r="L2887" s="1" t="s">
        <v>22</v>
      </c>
      <c r="M2887" s="1" t="s">
        <v>60</v>
      </c>
      <c r="N2887" s="1" t="s">
        <v>170</v>
      </c>
      <c r="O2887" s="1" t="s">
        <v>170</v>
      </c>
      <c r="P2887" s="1" t="s">
        <v>69</v>
      </c>
      <c r="Q2887" s="1" t="s">
        <v>1008</v>
      </c>
      <c r="R2887" s="24" t="s">
        <v>969</v>
      </c>
      <c r="S2887" s="45">
        <v>145271</v>
      </c>
      <c r="V2887" s="165" t="str">
        <f>IFERROR(IF(U2887-T2887 &lt;= 0, "", U2887-T2887), "")</f>
        <v/>
      </c>
      <c r="W2887" s="162" t="s">
        <v>333</v>
      </c>
      <c r="X2887" s="1" t="s">
        <v>168</v>
      </c>
      <c r="Y2887" s="1" t="s">
        <v>2719</v>
      </c>
      <c r="Z2887" s="169">
        <v>400.07</v>
      </c>
      <c r="AA2887" s="169">
        <f>Tabela13[[#This Row],[VALOR/UN]]*Tabela13[[#This Row],[QUAN]]</f>
        <v>400.07</v>
      </c>
      <c r="AB2887" s="251" t="str">
        <f>IFERROR(Tabela13[[#This Row],[TOTAL]]/Tabela13[[#This Row],[Km Rodado]],"")</f>
        <v/>
      </c>
    </row>
    <row r="2888" spans="1:28" hidden="1">
      <c r="A2888" s="30">
        <v>3395</v>
      </c>
      <c r="B2888" s="30" t="s">
        <v>2604</v>
      </c>
      <c r="C2888" s="30" t="s">
        <v>1227</v>
      </c>
      <c r="D2888" s="53">
        <v>45908</v>
      </c>
      <c r="F2888" s="7" t="s">
        <v>196</v>
      </c>
      <c r="G2888" s="1" t="s">
        <v>58</v>
      </c>
      <c r="H2888" s="1" t="s">
        <v>12</v>
      </c>
      <c r="I2888" s="351" t="s">
        <v>165</v>
      </c>
      <c r="J2888" s="162">
        <v>1</v>
      </c>
      <c r="K2888" s="1">
        <v>16</v>
      </c>
      <c r="L2888" s="1" t="s">
        <v>22</v>
      </c>
      <c r="M2888" s="1" t="s">
        <v>60</v>
      </c>
      <c r="N2888" s="1" t="s">
        <v>170</v>
      </c>
      <c r="O2888" s="1" t="s">
        <v>170</v>
      </c>
      <c r="P2888" s="1" t="s">
        <v>69</v>
      </c>
      <c r="Q2888" s="1" t="s">
        <v>1008</v>
      </c>
      <c r="R2888" s="24" t="s">
        <v>969</v>
      </c>
      <c r="S2888" s="45">
        <v>145271</v>
      </c>
      <c r="V2888" s="165" t="str">
        <f>IFERROR(IF(U2888-T2888 &lt;= 0, "", U2888-T2888), "")</f>
        <v/>
      </c>
      <c r="W2888" s="162" t="s">
        <v>333</v>
      </c>
      <c r="X2888" s="1" t="s">
        <v>168</v>
      </c>
      <c r="Y2888" s="1" t="s">
        <v>2719</v>
      </c>
      <c r="Z2888" s="169">
        <v>400.07</v>
      </c>
      <c r="AA2888" s="169">
        <f>Tabela13[[#This Row],[VALOR/UN]]*Tabela13[[#This Row],[QUAN]]</f>
        <v>400.07</v>
      </c>
      <c r="AB2888" s="251" t="str">
        <f>IFERROR(Tabela13[[#This Row],[TOTAL]]/Tabela13[[#This Row],[Km Rodado]],"")</f>
        <v/>
      </c>
    </row>
    <row r="2889" spans="1:28" hidden="1">
      <c r="A2889" s="30">
        <v>3398</v>
      </c>
      <c r="B2889" s="30" t="s">
        <v>1227</v>
      </c>
      <c r="C2889" s="30" t="s">
        <v>1227</v>
      </c>
      <c r="D2889" s="53">
        <v>45908</v>
      </c>
      <c r="F2889" s="7" t="s">
        <v>196</v>
      </c>
      <c r="G2889" s="1" t="s">
        <v>58</v>
      </c>
      <c r="H2889" s="1" t="s">
        <v>12</v>
      </c>
      <c r="I2889" s="351" t="s">
        <v>165</v>
      </c>
      <c r="J2889" s="162">
        <v>1</v>
      </c>
      <c r="K2889" s="1">
        <v>16</v>
      </c>
      <c r="L2889" s="1" t="s">
        <v>24</v>
      </c>
      <c r="M2889" s="1" t="s">
        <v>60</v>
      </c>
      <c r="N2889" s="1" t="s">
        <v>170</v>
      </c>
      <c r="O2889" s="1" t="s">
        <v>170</v>
      </c>
      <c r="P2889" s="1" t="s">
        <v>69</v>
      </c>
      <c r="Q2889" s="1" t="s">
        <v>1008</v>
      </c>
      <c r="R2889" s="24" t="s">
        <v>969</v>
      </c>
      <c r="S2889" s="45">
        <v>145271</v>
      </c>
      <c r="V2889" s="165" t="str">
        <f>IFERROR(IF(U2889-T2889 &lt;= 0, "", U2889-T2889), "")</f>
        <v/>
      </c>
      <c r="W2889" s="162" t="s">
        <v>333</v>
      </c>
      <c r="X2889" s="1" t="s">
        <v>168</v>
      </c>
      <c r="Y2889" s="1" t="s">
        <v>2719</v>
      </c>
      <c r="Z2889" s="169">
        <v>400.07</v>
      </c>
      <c r="AA2889" s="169">
        <f>Tabela13[[#This Row],[VALOR/UN]]*Tabela13[[#This Row],[QUAN]]</f>
        <v>400.07</v>
      </c>
      <c r="AB2889" s="251" t="str">
        <f>IFERROR(Tabela13[[#This Row],[TOTAL]]/Tabela13[[#This Row],[Km Rodado]],"")</f>
        <v/>
      </c>
    </row>
    <row r="2890" spans="1:28" hidden="1">
      <c r="A2890" s="30">
        <v>3999</v>
      </c>
      <c r="B2890" s="30" t="s">
        <v>1837</v>
      </c>
      <c r="C2890" s="30" t="s">
        <v>1227</v>
      </c>
      <c r="D2890" s="53">
        <v>45908</v>
      </c>
      <c r="F2890" s="7" t="s">
        <v>196</v>
      </c>
      <c r="G2890" s="1" t="s">
        <v>58</v>
      </c>
      <c r="H2890" s="1" t="s">
        <v>12</v>
      </c>
      <c r="I2890" s="351" t="s">
        <v>165</v>
      </c>
      <c r="J2890" s="162">
        <v>1</v>
      </c>
      <c r="K2890" s="1">
        <v>16</v>
      </c>
      <c r="L2890" s="1" t="s">
        <v>24</v>
      </c>
      <c r="M2890" s="1" t="s">
        <v>60</v>
      </c>
      <c r="N2890" s="1" t="s">
        <v>170</v>
      </c>
      <c r="O2890" s="1" t="s">
        <v>170</v>
      </c>
      <c r="P2890" s="1" t="s">
        <v>69</v>
      </c>
      <c r="Q2890" s="1" t="s">
        <v>1008</v>
      </c>
      <c r="R2890" s="24" t="s">
        <v>969</v>
      </c>
      <c r="S2890" s="45">
        <v>145271</v>
      </c>
      <c r="V2890" s="165" t="str">
        <f>IFERROR(IF(U2890-T2890 &lt;= 0, "", U2890-T2890), "")</f>
        <v/>
      </c>
      <c r="W2890" s="162" t="s">
        <v>333</v>
      </c>
      <c r="X2890" s="1" t="s">
        <v>168</v>
      </c>
      <c r="Y2890" s="1" t="s">
        <v>2719</v>
      </c>
      <c r="Z2890" s="169">
        <v>400.07</v>
      </c>
      <c r="AA2890" s="169">
        <f>Tabela13[[#This Row],[VALOR/UN]]*Tabela13[[#This Row],[QUAN]]</f>
        <v>400.07</v>
      </c>
      <c r="AB2890" s="251" t="str">
        <f>IFERROR(Tabela13[[#This Row],[TOTAL]]/Tabela13[[#This Row],[Km Rodado]],"")</f>
        <v/>
      </c>
    </row>
    <row r="2891" spans="1:28" hidden="1">
      <c r="A2891" s="30" t="s">
        <v>2741</v>
      </c>
      <c r="B2891" s="30" t="s">
        <v>1227</v>
      </c>
      <c r="C2891" s="30" t="s">
        <v>1227</v>
      </c>
      <c r="D2891" s="53">
        <v>45908</v>
      </c>
      <c r="F2891" s="7" t="s">
        <v>196</v>
      </c>
      <c r="G2891" s="1" t="s">
        <v>58</v>
      </c>
      <c r="H2891" s="1" t="s">
        <v>1268</v>
      </c>
      <c r="I2891" s="351" t="s">
        <v>80</v>
      </c>
      <c r="J2891" s="162">
        <v>1</v>
      </c>
      <c r="K2891" s="1">
        <v>16</v>
      </c>
      <c r="L2891" s="1" t="s">
        <v>22</v>
      </c>
      <c r="M2891" s="1" t="s">
        <v>60</v>
      </c>
      <c r="N2891" s="1" t="s">
        <v>170</v>
      </c>
      <c r="O2891" s="1" t="s">
        <v>170</v>
      </c>
      <c r="P2891" s="1" t="s">
        <v>69</v>
      </c>
      <c r="Q2891" s="1" t="s">
        <v>1008</v>
      </c>
      <c r="R2891" s="24" t="s">
        <v>1636</v>
      </c>
      <c r="S2891" s="45">
        <v>67165</v>
      </c>
      <c r="V2891" s="165" t="str">
        <f>IFERROR(IF(U2891-T2891 &lt;= 0, "", U2891-T2891), "")</f>
        <v/>
      </c>
      <c r="W2891" s="162" t="s">
        <v>333</v>
      </c>
      <c r="X2891" s="1" t="s">
        <v>168</v>
      </c>
      <c r="Y2891" s="1" t="s">
        <v>2719</v>
      </c>
      <c r="Z2891" s="169">
        <v>400.07</v>
      </c>
      <c r="AA2891" s="169">
        <f>Tabela13[[#This Row],[VALOR/UN]]*Tabela13[[#This Row],[QUAN]]</f>
        <v>400.07</v>
      </c>
      <c r="AB2891" s="251" t="str">
        <f>IFERROR(Tabela13[[#This Row],[TOTAL]]/Tabela13[[#This Row],[Km Rodado]],"")</f>
        <v/>
      </c>
    </row>
    <row r="2892" spans="1:28" hidden="1">
      <c r="A2892" s="30">
        <v>3405</v>
      </c>
      <c r="B2892" s="30" t="s">
        <v>1227</v>
      </c>
      <c r="C2892" s="30" t="s">
        <v>1227</v>
      </c>
      <c r="D2892" s="53">
        <v>45908</v>
      </c>
      <c r="F2892" s="7" t="s">
        <v>196</v>
      </c>
      <c r="G2892" s="1" t="s">
        <v>58</v>
      </c>
      <c r="H2892" s="1" t="s">
        <v>1268</v>
      </c>
      <c r="I2892" s="351" t="s">
        <v>80</v>
      </c>
      <c r="J2892" s="162">
        <v>1</v>
      </c>
      <c r="K2892" s="1">
        <v>16</v>
      </c>
      <c r="L2892" s="1" t="s">
        <v>22</v>
      </c>
      <c r="M2892" s="1" t="s">
        <v>60</v>
      </c>
      <c r="N2892" s="1" t="s">
        <v>170</v>
      </c>
      <c r="O2892" s="1" t="s">
        <v>170</v>
      </c>
      <c r="P2892" s="1" t="s">
        <v>69</v>
      </c>
      <c r="Q2892" s="1" t="s">
        <v>1008</v>
      </c>
      <c r="R2892" s="24" t="s">
        <v>1636</v>
      </c>
      <c r="S2892" s="45">
        <v>67165</v>
      </c>
      <c r="V2892" s="165" t="str">
        <f>IFERROR(IF(U2892-T2892 &lt;= 0, "", U2892-T2892), "")</f>
        <v/>
      </c>
      <c r="W2892" s="162" t="s">
        <v>333</v>
      </c>
      <c r="X2892" s="1" t="s">
        <v>168</v>
      </c>
      <c r="Y2892" s="1" t="s">
        <v>2719</v>
      </c>
      <c r="Z2892" s="169">
        <v>400.07</v>
      </c>
      <c r="AA2892" s="169">
        <f>Tabela13[[#This Row],[VALOR/UN]]*Tabela13[[#This Row],[QUAN]]</f>
        <v>400.07</v>
      </c>
      <c r="AB2892" s="251" t="str">
        <f>IFERROR(Tabela13[[#This Row],[TOTAL]]/Tabela13[[#This Row],[Km Rodado]],"")</f>
        <v/>
      </c>
    </row>
    <row r="2893" spans="1:28" hidden="1">
      <c r="A2893" s="30">
        <v>3462</v>
      </c>
      <c r="B2893" s="30" t="s">
        <v>2463</v>
      </c>
      <c r="C2893" s="30" t="s">
        <v>1227</v>
      </c>
      <c r="D2893" s="53">
        <v>45908</v>
      </c>
      <c r="F2893" s="7" t="s">
        <v>196</v>
      </c>
      <c r="G2893" s="1" t="s">
        <v>58</v>
      </c>
      <c r="H2893" s="1" t="s">
        <v>1268</v>
      </c>
      <c r="I2893" s="351" t="s">
        <v>80</v>
      </c>
      <c r="J2893" s="162">
        <v>1</v>
      </c>
      <c r="K2893" s="1" t="s">
        <v>39</v>
      </c>
      <c r="L2893" s="1" t="s">
        <v>22</v>
      </c>
      <c r="M2893" s="1" t="s">
        <v>595</v>
      </c>
      <c r="N2893" s="1" t="s">
        <v>153</v>
      </c>
      <c r="O2893" s="1" t="s">
        <v>986</v>
      </c>
      <c r="P2893" s="1" t="s">
        <v>69</v>
      </c>
      <c r="Q2893" s="1" t="s">
        <v>1288</v>
      </c>
      <c r="R2893" s="24" t="s">
        <v>2067</v>
      </c>
      <c r="S2893" s="45">
        <v>285623</v>
      </c>
      <c r="T2893" s="45">
        <v>285623</v>
      </c>
      <c r="V2893" s="165" t="str">
        <f>IFERROR(IF(U2893-T2893 &lt;= 0, "", U2893-T2893), "")</f>
        <v/>
      </c>
      <c r="W2893" s="162" t="s">
        <v>333</v>
      </c>
      <c r="X2893" s="1" t="s">
        <v>168</v>
      </c>
      <c r="Y2893" s="1" t="s">
        <v>2742</v>
      </c>
      <c r="Z2893" s="169">
        <v>1597.28</v>
      </c>
      <c r="AA2893" s="169">
        <f>Tabela13[[#This Row],[VALOR/UN]]*Tabela13[[#This Row],[QUAN]]</f>
        <v>1597.28</v>
      </c>
      <c r="AB2893" s="251" t="str">
        <f>IFERROR(Tabela13[[#This Row],[TOTAL]]/Tabela13[[#This Row],[Km Rodado]],"")</f>
        <v/>
      </c>
    </row>
    <row r="2894" spans="1:28" hidden="1">
      <c r="A2894" s="30">
        <v>3463</v>
      </c>
      <c r="B2894" s="30" t="s">
        <v>2463</v>
      </c>
      <c r="C2894" s="30" t="s">
        <v>1227</v>
      </c>
      <c r="D2894" s="53">
        <v>45908</v>
      </c>
      <c r="F2894" s="7" t="s">
        <v>196</v>
      </c>
      <c r="G2894" s="1" t="s">
        <v>58</v>
      </c>
      <c r="H2894" s="1" t="s">
        <v>1268</v>
      </c>
      <c r="I2894" s="351" t="s">
        <v>80</v>
      </c>
      <c r="J2894" s="162">
        <v>1</v>
      </c>
      <c r="K2894" s="1" t="s">
        <v>39</v>
      </c>
      <c r="L2894" s="1" t="s">
        <v>22</v>
      </c>
      <c r="M2894" s="1" t="s">
        <v>595</v>
      </c>
      <c r="N2894" s="1" t="s">
        <v>153</v>
      </c>
      <c r="O2894" s="1" t="s">
        <v>986</v>
      </c>
      <c r="P2894" s="1" t="s">
        <v>69</v>
      </c>
      <c r="Q2894" s="1" t="s">
        <v>1288</v>
      </c>
      <c r="R2894" s="24" t="s">
        <v>2067</v>
      </c>
      <c r="S2894" s="45">
        <v>285623</v>
      </c>
      <c r="T2894" s="45">
        <v>285623</v>
      </c>
      <c r="V2894" s="165" t="str">
        <f>IFERROR(IF(U2894-T2894 &lt;= 0, "", U2894-T2894), "")</f>
        <v/>
      </c>
      <c r="W2894" s="162" t="s">
        <v>333</v>
      </c>
      <c r="X2894" s="1" t="s">
        <v>168</v>
      </c>
      <c r="Y2894" s="1" t="s">
        <v>2742</v>
      </c>
      <c r="Z2894" s="169">
        <v>1597.28</v>
      </c>
      <c r="AA2894" s="169">
        <f>Tabela13[[#This Row],[VALOR/UN]]*Tabela13[[#This Row],[QUAN]]</f>
        <v>1597.28</v>
      </c>
      <c r="AB2894" s="251" t="str">
        <f>IFERROR(Tabela13[[#This Row],[TOTAL]]/Tabela13[[#This Row],[Km Rodado]],"")</f>
        <v/>
      </c>
    </row>
    <row r="2895" spans="1:28" hidden="1">
      <c r="A2895" s="30" t="s">
        <v>2743</v>
      </c>
      <c r="B2895" s="30" t="s">
        <v>2744</v>
      </c>
      <c r="C2895" s="30" t="s">
        <v>1227</v>
      </c>
      <c r="D2895" s="53">
        <v>45908</v>
      </c>
      <c r="F2895" s="7" t="s">
        <v>196</v>
      </c>
      <c r="G2895" s="1" t="s">
        <v>58</v>
      </c>
      <c r="H2895" s="1" t="s">
        <v>1268</v>
      </c>
      <c r="I2895" s="351" t="s">
        <v>80</v>
      </c>
      <c r="J2895" s="162">
        <v>1</v>
      </c>
      <c r="K2895" s="1" t="s">
        <v>39</v>
      </c>
      <c r="L2895" s="1" t="s">
        <v>22</v>
      </c>
      <c r="M2895" s="1" t="s">
        <v>595</v>
      </c>
      <c r="N2895" s="1" t="s">
        <v>153</v>
      </c>
      <c r="O2895" s="1" t="s">
        <v>986</v>
      </c>
      <c r="P2895" s="1" t="s">
        <v>69</v>
      </c>
      <c r="Q2895" s="1" t="s">
        <v>1288</v>
      </c>
      <c r="R2895" s="24" t="s">
        <v>1289</v>
      </c>
      <c r="S2895" s="45">
        <v>236238</v>
      </c>
      <c r="T2895" s="45">
        <v>236238</v>
      </c>
      <c r="V2895" s="165" t="str">
        <f>IFERROR(IF(U2895-T2895 &lt;= 0, "", U2895-T2895), "")</f>
        <v/>
      </c>
      <c r="W2895" s="162" t="s">
        <v>333</v>
      </c>
      <c r="X2895" s="1" t="s">
        <v>168</v>
      </c>
      <c r="Y2895" s="1" t="s">
        <v>2742</v>
      </c>
      <c r="Z2895" s="169">
        <v>1597.28</v>
      </c>
      <c r="AA2895" s="169">
        <f>Tabela13[[#This Row],[VALOR/UN]]*Tabela13[[#This Row],[QUAN]]</f>
        <v>1597.28</v>
      </c>
      <c r="AB2895" s="251" t="str">
        <f>IFERROR(Tabela13[[#This Row],[TOTAL]]/Tabela13[[#This Row],[Km Rodado]],"")</f>
        <v/>
      </c>
    </row>
    <row r="2896" spans="1:28" hidden="1">
      <c r="A2896" s="30" t="s">
        <v>2745</v>
      </c>
      <c r="B2896" s="30" t="s">
        <v>2744</v>
      </c>
      <c r="C2896" s="30" t="s">
        <v>1227</v>
      </c>
      <c r="D2896" s="53">
        <v>45908</v>
      </c>
      <c r="F2896" s="7" t="s">
        <v>196</v>
      </c>
      <c r="G2896" s="1" t="s">
        <v>58</v>
      </c>
      <c r="H2896" s="1" t="s">
        <v>1268</v>
      </c>
      <c r="I2896" s="351" t="s">
        <v>80</v>
      </c>
      <c r="J2896" s="162">
        <v>1</v>
      </c>
      <c r="K2896" s="1" t="s">
        <v>39</v>
      </c>
      <c r="L2896" s="1" t="s">
        <v>22</v>
      </c>
      <c r="M2896" s="1" t="s">
        <v>595</v>
      </c>
      <c r="N2896" s="1" t="s">
        <v>153</v>
      </c>
      <c r="O2896" s="1" t="s">
        <v>986</v>
      </c>
      <c r="P2896" s="1" t="s">
        <v>69</v>
      </c>
      <c r="Q2896" s="1" t="s">
        <v>1288</v>
      </c>
      <c r="R2896" s="24" t="s">
        <v>1289</v>
      </c>
      <c r="S2896" s="45">
        <v>236238</v>
      </c>
      <c r="T2896" s="45">
        <v>236238</v>
      </c>
      <c r="V2896" s="165" t="str">
        <f>IFERROR(IF(U2896-T2896 &lt;= 0, "", U2896-T2896), "")</f>
        <v/>
      </c>
      <c r="W2896" s="162" t="s">
        <v>333</v>
      </c>
      <c r="X2896" s="1" t="s">
        <v>168</v>
      </c>
      <c r="Y2896" s="1" t="s">
        <v>2742</v>
      </c>
      <c r="Z2896" s="169">
        <v>1597.28</v>
      </c>
      <c r="AA2896" s="169">
        <f>Tabela13[[#This Row],[VALOR/UN]]*Tabela13[[#This Row],[QUAN]]</f>
        <v>1597.28</v>
      </c>
      <c r="AB2896" s="251" t="str">
        <f>IFERROR(Tabela13[[#This Row],[TOTAL]]/Tabela13[[#This Row],[Km Rodado]],"")</f>
        <v/>
      </c>
    </row>
    <row r="2897" spans="1:28" hidden="1">
      <c r="A2897" s="30" t="s">
        <v>2746</v>
      </c>
      <c r="B2897" s="30" t="s">
        <v>2490</v>
      </c>
      <c r="C2897" s="30" t="s">
        <v>1227</v>
      </c>
      <c r="D2897" s="53">
        <v>45908</v>
      </c>
      <c r="F2897" s="7" t="s">
        <v>196</v>
      </c>
      <c r="G2897" s="1" t="s">
        <v>58</v>
      </c>
      <c r="H2897" s="1" t="s">
        <v>1268</v>
      </c>
      <c r="I2897" s="351" t="s">
        <v>80</v>
      </c>
      <c r="J2897" s="162">
        <v>1</v>
      </c>
      <c r="K2897" s="1" t="s">
        <v>39</v>
      </c>
      <c r="L2897" s="1" t="s">
        <v>22</v>
      </c>
      <c r="M2897" s="1" t="s">
        <v>595</v>
      </c>
      <c r="N2897" s="1" t="s">
        <v>153</v>
      </c>
      <c r="O2897" s="1" t="s">
        <v>986</v>
      </c>
      <c r="P2897" s="1" t="s">
        <v>69</v>
      </c>
      <c r="Q2897" s="1" t="s">
        <v>1288</v>
      </c>
      <c r="R2897" s="24" t="s">
        <v>1562</v>
      </c>
      <c r="S2897" s="45">
        <v>261037</v>
      </c>
      <c r="T2897" s="45">
        <v>261037</v>
      </c>
      <c r="V2897" s="165" t="str">
        <f>IFERROR(IF(U2897-T2897 &lt;= 0, "", U2897-T2897), "")</f>
        <v/>
      </c>
      <c r="W2897" s="162" t="s">
        <v>333</v>
      </c>
      <c r="X2897" s="1" t="s">
        <v>168</v>
      </c>
      <c r="Y2897" s="1" t="s">
        <v>2742</v>
      </c>
      <c r="Z2897" s="169">
        <v>1597.28</v>
      </c>
      <c r="AA2897" s="169">
        <f>Tabela13[[#This Row],[VALOR/UN]]*Tabela13[[#This Row],[QUAN]]</f>
        <v>1597.28</v>
      </c>
      <c r="AB2897" s="251" t="str">
        <f>IFERROR(Tabela13[[#This Row],[TOTAL]]/Tabela13[[#This Row],[Km Rodado]],"")</f>
        <v/>
      </c>
    </row>
    <row r="2898" spans="1:28" hidden="1">
      <c r="A2898" s="30" t="s">
        <v>2747</v>
      </c>
      <c r="B2898" s="30" t="s">
        <v>2744</v>
      </c>
      <c r="C2898" s="30" t="s">
        <v>1227</v>
      </c>
      <c r="D2898" s="53">
        <v>45908</v>
      </c>
      <c r="F2898" s="7" t="s">
        <v>196</v>
      </c>
      <c r="G2898" s="1" t="s">
        <v>58</v>
      </c>
      <c r="H2898" s="1" t="s">
        <v>1268</v>
      </c>
      <c r="I2898" s="351" t="s">
        <v>80</v>
      </c>
      <c r="J2898" s="162">
        <v>1</v>
      </c>
      <c r="K2898" s="1" t="s">
        <v>39</v>
      </c>
      <c r="L2898" s="1" t="s">
        <v>22</v>
      </c>
      <c r="M2898" s="1" t="s">
        <v>595</v>
      </c>
      <c r="N2898" s="1" t="s">
        <v>153</v>
      </c>
      <c r="O2898" s="1" t="s">
        <v>986</v>
      </c>
      <c r="P2898" s="1" t="s">
        <v>69</v>
      </c>
      <c r="Q2898" s="1" t="s">
        <v>1288</v>
      </c>
      <c r="R2898" s="24" t="s">
        <v>1562</v>
      </c>
      <c r="S2898" s="45">
        <v>231037</v>
      </c>
      <c r="T2898" s="45">
        <v>231037</v>
      </c>
      <c r="V2898" s="165" t="str">
        <f>IFERROR(IF(U2898-T2898 &lt;= 0, "", U2898-T2898), "")</f>
        <v/>
      </c>
      <c r="W2898" s="162" t="s">
        <v>333</v>
      </c>
      <c r="X2898" s="1" t="s">
        <v>168</v>
      </c>
      <c r="Y2898" s="1" t="s">
        <v>2742</v>
      </c>
      <c r="Z2898" s="169">
        <v>1597.28</v>
      </c>
      <c r="AA2898" s="169">
        <f>Tabela13[[#This Row],[VALOR/UN]]*Tabela13[[#This Row],[QUAN]]</f>
        <v>1597.28</v>
      </c>
      <c r="AB2898" s="251" t="str">
        <f>IFERROR(Tabela13[[#This Row],[TOTAL]]/Tabela13[[#This Row],[Km Rodado]],"")</f>
        <v/>
      </c>
    </row>
    <row r="2899" spans="1:28" hidden="1">
      <c r="A2899" s="30" t="s">
        <v>2748</v>
      </c>
      <c r="B2899" s="30" t="s">
        <v>2463</v>
      </c>
      <c r="C2899" s="30" t="s">
        <v>1227</v>
      </c>
      <c r="D2899" s="53">
        <v>45908</v>
      </c>
      <c r="F2899" s="7" t="s">
        <v>196</v>
      </c>
      <c r="G2899" s="1" t="s">
        <v>58</v>
      </c>
      <c r="H2899" s="1" t="s">
        <v>12</v>
      </c>
      <c r="I2899" s="351" t="s">
        <v>99</v>
      </c>
      <c r="J2899" s="162">
        <v>1</v>
      </c>
      <c r="K2899" s="1" t="s">
        <v>39</v>
      </c>
      <c r="L2899" s="1" t="s">
        <v>22</v>
      </c>
      <c r="M2899" s="1" t="s">
        <v>595</v>
      </c>
      <c r="N2899" s="1" t="s">
        <v>153</v>
      </c>
      <c r="O2899" s="1" t="s">
        <v>986</v>
      </c>
      <c r="P2899" s="1" t="s">
        <v>69</v>
      </c>
      <c r="Q2899" s="1" t="s">
        <v>1470</v>
      </c>
      <c r="R2899" s="24" t="s">
        <v>2328</v>
      </c>
      <c r="S2899" s="45">
        <v>177022</v>
      </c>
      <c r="T2899" s="45">
        <v>177022</v>
      </c>
      <c r="V2899" s="165" t="str">
        <f>IFERROR(IF(U2899-T2899 &lt;= 0, "", U2899-T2899), "")</f>
        <v/>
      </c>
      <c r="W2899" s="162" t="s">
        <v>333</v>
      </c>
      <c r="X2899" s="1" t="s">
        <v>168</v>
      </c>
      <c r="Y2899" s="1" t="s">
        <v>2742</v>
      </c>
      <c r="Z2899" s="169">
        <v>1597.28</v>
      </c>
      <c r="AA2899" s="169">
        <f>Tabela13[[#This Row],[VALOR/UN]]*Tabela13[[#This Row],[QUAN]]</f>
        <v>1597.28</v>
      </c>
      <c r="AB2899" s="251" t="str">
        <f>IFERROR(Tabela13[[#This Row],[TOTAL]]/Tabela13[[#This Row],[Km Rodado]],"")</f>
        <v/>
      </c>
    </row>
    <row r="2900" spans="1:28" hidden="1">
      <c r="A2900" s="30">
        <v>3465</v>
      </c>
      <c r="B2900" s="30" t="s">
        <v>2463</v>
      </c>
      <c r="C2900" s="30" t="s">
        <v>1227</v>
      </c>
      <c r="D2900" s="53">
        <v>45908</v>
      </c>
      <c r="F2900" s="7" t="s">
        <v>196</v>
      </c>
      <c r="G2900" s="1" t="s">
        <v>58</v>
      </c>
      <c r="H2900" s="1" t="s">
        <v>12</v>
      </c>
      <c r="I2900" s="351" t="s">
        <v>99</v>
      </c>
      <c r="J2900" s="162">
        <v>1</v>
      </c>
      <c r="K2900" s="1" t="s">
        <v>39</v>
      </c>
      <c r="L2900" s="1" t="s">
        <v>22</v>
      </c>
      <c r="M2900" s="1" t="s">
        <v>595</v>
      </c>
      <c r="N2900" s="1" t="s">
        <v>153</v>
      </c>
      <c r="O2900" s="1" t="s">
        <v>986</v>
      </c>
      <c r="P2900" s="1" t="s">
        <v>69</v>
      </c>
      <c r="Q2900" s="1" t="s">
        <v>1470</v>
      </c>
      <c r="R2900" s="24" t="s">
        <v>2328</v>
      </c>
      <c r="S2900" s="45">
        <v>177022</v>
      </c>
      <c r="T2900" s="45">
        <v>177022</v>
      </c>
      <c r="V2900" s="165" t="str">
        <f>IFERROR(IF(U2900-T2900 &lt;= 0, "", U2900-T2900), "")</f>
        <v/>
      </c>
      <c r="W2900" s="162" t="s">
        <v>333</v>
      </c>
      <c r="X2900" s="1" t="s">
        <v>168</v>
      </c>
      <c r="Y2900" s="1" t="s">
        <v>2742</v>
      </c>
      <c r="Z2900" s="169">
        <v>1597.28</v>
      </c>
      <c r="AA2900" s="169">
        <f>Tabela13[[#This Row],[VALOR/UN]]*Tabela13[[#This Row],[QUAN]]</f>
        <v>1597.28</v>
      </c>
      <c r="AB2900" s="251" t="str">
        <f>IFERROR(Tabela13[[#This Row],[TOTAL]]/Tabela13[[#This Row],[Km Rodado]],"")</f>
        <v/>
      </c>
    </row>
    <row r="2901" spans="1:28" hidden="1">
      <c r="A2901" s="30" t="s">
        <v>2749</v>
      </c>
      <c r="B2901" s="30" t="s">
        <v>2750</v>
      </c>
      <c r="C2901" s="30" t="s">
        <v>1227</v>
      </c>
      <c r="D2901" s="53">
        <v>45910</v>
      </c>
      <c r="F2901" s="7" t="s">
        <v>196</v>
      </c>
      <c r="G2901" s="1" t="s">
        <v>58</v>
      </c>
      <c r="H2901" s="1" t="s">
        <v>12</v>
      </c>
      <c r="I2901" s="351" t="s">
        <v>111</v>
      </c>
      <c r="J2901" s="162">
        <v>1</v>
      </c>
      <c r="K2901" s="1">
        <v>16</v>
      </c>
      <c r="L2901" s="1" t="s">
        <v>22</v>
      </c>
      <c r="M2901" s="1" t="s">
        <v>2261</v>
      </c>
      <c r="N2901" s="1" t="s">
        <v>224</v>
      </c>
      <c r="O2901" s="1" t="s">
        <v>1389</v>
      </c>
      <c r="P2901" s="1" t="s">
        <v>69</v>
      </c>
      <c r="Q2901" s="238" t="s">
        <v>2262</v>
      </c>
      <c r="R2901" s="1" t="s">
        <v>2263</v>
      </c>
      <c r="S2901" s="45">
        <v>78695</v>
      </c>
      <c r="V2901" s="165" t="str">
        <f>IFERROR(IF(U2901-T2901 &lt;= 0, "", U2901-T2901), "")</f>
        <v/>
      </c>
      <c r="W2901" s="162" t="s">
        <v>333</v>
      </c>
      <c r="X2901" s="1" t="s">
        <v>2427</v>
      </c>
      <c r="Y2901" s="1">
        <v>151569</v>
      </c>
      <c r="Z2901" s="169">
        <v>369</v>
      </c>
      <c r="AA2901" s="169">
        <f>Tabela13[[#This Row],[VALOR/UN]]*Tabela13[[#This Row],[QUAN]]</f>
        <v>369</v>
      </c>
      <c r="AB2901" s="251" t="str">
        <f>IFERROR(Tabela13[[#This Row],[TOTAL]]/Tabela13[[#This Row],[Km Rodado]],"")</f>
        <v/>
      </c>
    </row>
    <row r="2902" spans="1:28" hidden="1">
      <c r="A2902" s="30">
        <v>3467</v>
      </c>
      <c r="B2902" s="30" t="s">
        <v>2655</v>
      </c>
      <c r="C2902" s="30" t="s">
        <v>1227</v>
      </c>
      <c r="D2902" s="53">
        <v>45910</v>
      </c>
      <c r="F2902" s="7" t="s">
        <v>196</v>
      </c>
      <c r="G2902" s="1" t="s">
        <v>58</v>
      </c>
      <c r="H2902" s="1" t="s">
        <v>12</v>
      </c>
      <c r="I2902" s="351" t="s">
        <v>111</v>
      </c>
      <c r="J2902" s="162">
        <v>1</v>
      </c>
      <c r="K2902" s="1">
        <v>16</v>
      </c>
      <c r="L2902" s="1" t="s">
        <v>22</v>
      </c>
      <c r="M2902" s="1" t="s">
        <v>2261</v>
      </c>
      <c r="N2902" s="1" t="s">
        <v>224</v>
      </c>
      <c r="O2902" s="1" t="s">
        <v>1389</v>
      </c>
      <c r="P2902" s="1" t="s">
        <v>69</v>
      </c>
      <c r="Q2902" s="238" t="s">
        <v>2262</v>
      </c>
      <c r="R2902" s="1" t="s">
        <v>2263</v>
      </c>
      <c r="S2902" s="45">
        <v>78695</v>
      </c>
      <c r="V2902" s="165" t="str">
        <f>IFERROR(IF(U2902-T2902 &lt;= 0, "", U2902-T2902), "")</f>
        <v/>
      </c>
      <c r="W2902" s="162" t="s">
        <v>333</v>
      </c>
      <c r="X2902" s="1" t="s">
        <v>2427</v>
      </c>
      <c r="Y2902" s="1">
        <v>151569</v>
      </c>
      <c r="Z2902" s="169">
        <v>369</v>
      </c>
      <c r="AA2902" s="169">
        <f>Tabela13[[#This Row],[VALOR/UN]]*Tabela13[[#This Row],[QUAN]]</f>
        <v>369</v>
      </c>
      <c r="AB2902" s="251" t="str">
        <f>IFERROR(Tabela13[[#This Row],[TOTAL]]/Tabela13[[#This Row],[Km Rodado]],"")</f>
        <v/>
      </c>
    </row>
    <row r="2903" spans="1:28" hidden="1">
      <c r="A2903" s="30">
        <v>3446</v>
      </c>
      <c r="B2903" s="30" t="s">
        <v>2750</v>
      </c>
      <c r="C2903" s="30" t="s">
        <v>1227</v>
      </c>
      <c r="D2903" s="53">
        <v>45911</v>
      </c>
      <c r="F2903" s="7" t="s">
        <v>196</v>
      </c>
      <c r="G2903" s="1" t="s">
        <v>58</v>
      </c>
      <c r="H2903" s="1" t="s">
        <v>1268</v>
      </c>
      <c r="I2903" s="351" t="s">
        <v>2375</v>
      </c>
      <c r="J2903" s="162">
        <v>1</v>
      </c>
      <c r="K2903" s="1">
        <v>15</v>
      </c>
      <c r="L2903" s="1" t="s">
        <v>22</v>
      </c>
      <c r="M2903" s="1" t="s">
        <v>75</v>
      </c>
      <c r="N2903" s="1" t="s">
        <v>224</v>
      </c>
      <c r="O2903" s="1" t="s">
        <v>1389</v>
      </c>
      <c r="P2903" s="1" t="s">
        <v>69</v>
      </c>
      <c r="Q2903" s="1" t="s">
        <v>77</v>
      </c>
      <c r="R2903" s="24" t="s">
        <v>568</v>
      </c>
      <c r="S2903" s="45">
        <v>169031</v>
      </c>
      <c r="V2903" s="165" t="str">
        <f>IFERROR(IF(U2903-T2903 &lt;= 0, "", U2903-T2903), "")</f>
        <v/>
      </c>
      <c r="W2903" s="162" t="s">
        <v>333</v>
      </c>
      <c r="X2903" s="1" t="s">
        <v>2427</v>
      </c>
      <c r="Y2903" s="1" t="s">
        <v>2720</v>
      </c>
      <c r="Z2903" s="169">
        <v>249</v>
      </c>
      <c r="AA2903" s="169">
        <f>Tabela13[[#This Row],[VALOR/UN]]*Tabela13[[#This Row],[QUAN]]</f>
        <v>249</v>
      </c>
      <c r="AB2903" s="251" t="str">
        <f>IFERROR(Tabela13[[#This Row],[TOTAL]]/Tabela13[[#This Row],[Km Rodado]],"")</f>
        <v/>
      </c>
    </row>
    <row r="2904" spans="1:28" hidden="1">
      <c r="A2904" s="30">
        <v>3435</v>
      </c>
      <c r="B2904" s="30" t="s">
        <v>1944</v>
      </c>
      <c r="C2904" s="30" t="s">
        <v>1227</v>
      </c>
      <c r="D2904" s="53">
        <v>45911</v>
      </c>
      <c r="F2904" s="7" t="s">
        <v>196</v>
      </c>
      <c r="G2904" s="1" t="s">
        <v>58</v>
      </c>
      <c r="H2904" s="1" t="s">
        <v>1268</v>
      </c>
      <c r="I2904" s="351" t="s">
        <v>2375</v>
      </c>
      <c r="J2904" s="162">
        <v>1</v>
      </c>
      <c r="K2904" s="1">
        <v>15</v>
      </c>
      <c r="L2904" s="1" t="s">
        <v>22</v>
      </c>
      <c r="M2904" s="1" t="s">
        <v>75</v>
      </c>
      <c r="N2904" s="1" t="s">
        <v>224</v>
      </c>
      <c r="O2904" s="1" t="s">
        <v>1389</v>
      </c>
      <c r="P2904" s="1" t="s">
        <v>69</v>
      </c>
      <c r="Q2904" s="1" t="s">
        <v>77</v>
      </c>
      <c r="R2904" s="24" t="s">
        <v>568</v>
      </c>
      <c r="S2904" s="45">
        <v>169031</v>
      </c>
      <c r="V2904" s="165" t="str">
        <f>IFERROR(IF(U2904-T2904 &lt;= 0, "", U2904-T2904), "")</f>
        <v/>
      </c>
      <c r="W2904" s="162" t="s">
        <v>333</v>
      </c>
      <c r="X2904" s="1" t="s">
        <v>2427</v>
      </c>
      <c r="Y2904" s="1" t="s">
        <v>2720</v>
      </c>
      <c r="Z2904" s="169">
        <v>249</v>
      </c>
      <c r="AA2904" s="169">
        <f>Tabela13[[#This Row],[VALOR/UN]]*Tabela13[[#This Row],[QUAN]]</f>
        <v>249</v>
      </c>
      <c r="AB2904" s="251" t="str">
        <f>IFERROR(Tabela13[[#This Row],[TOTAL]]/Tabela13[[#This Row],[Km Rodado]],"")</f>
        <v/>
      </c>
    </row>
    <row r="2905" spans="1:28" hidden="1">
      <c r="A2905" s="30">
        <v>3439</v>
      </c>
      <c r="B2905" s="30" t="s">
        <v>1944</v>
      </c>
      <c r="C2905" s="30" t="s">
        <v>1227</v>
      </c>
      <c r="D2905" s="53">
        <v>45911</v>
      </c>
      <c r="F2905" s="7" t="s">
        <v>196</v>
      </c>
      <c r="G2905" s="1" t="s">
        <v>58</v>
      </c>
      <c r="H2905" s="1" t="s">
        <v>1268</v>
      </c>
      <c r="I2905" s="351" t="s">
        <v>2375</v>
      </c>
      <c r="J2905" s="162">
        <v>1</v>
      </c>
      <c r="K2905" s="1">
        <v>15</v>
      </c>
      <c r="L2905" s="1" t="s">
        <v>22</v>
      </c>
      <c r="M2905" s="1" t="s">
        <v>75</v>
      </c>
      <c r="N2905" s="1" t="s">
        <v>224</v>
      </c>
      <c r="O2905" s="1" t="s">
        <v>1389</v>
      </c>
      <c r="P2905" s="1" t="s">
        <v>69</v>
      </c>
      <c r="Q2905" s="1" t="s">
        <v>77</v>
      </c>
      <c r="R2905" s="24" t="s">
        <v>800</v>
      </c>
      <c r="S2905" s="45">
        <v>183891</v>
      </c>
      <c r="V2905" s="165" t="str">
        <f>IFERROR(IF(U2905-T2905 &lt;= 0, "", U2905-T2905), "")</f>
        <v/>
      </c>
      <c r="W2905" s="162" t="s">
        <v>333</v>
      </c>
      <c r="X2905" s="1" t="s">
        <v>2427</v>
      </c>
      <c r="Y2905" s="1" t="s">
        <v>2720</v>
      </c>
      <c r="Z2905" s="169">
        <v>249</v>
      </c>
      <c r="AA2905" s="169">
        <f>Tabela13[[#This Row],[VALOR/UN]]*Tabela13[[#This Row],[QUAN]]</f>
        <v>249</v>
      </c>
      <c r="AB2905" s="251" t="str">
        <f>IFERROR(Tabela13[[#This Row],[TOTAL]]/Tabela13[[#This Row],[Km Rodado]],"")</f>
        <v/>
      </c>
    </row>
    <row r="2906" spans="1:28" hidden="1">
      <c r="A2906" s="30">
        <v>3440</v>
      </c>
      <c r="B2906" s="30" t="s">
        <v>1944</v>
      </c>
      <c r="C2906" s="30" t="s">
        <v>1227</v>
      </c>
      <c r="D2906" s="53">
        <v>45911</v>
      </c>
      <c r="F2906" s="7" t="s">
        <v>196</v>
      </c>
      <c r="G2906" s="1" t="s">
        <v>58</v>
      </c>
      <c r="H2906" s="1" t="s">
        <v>1268</v>
      </c>
      <c r="I2906" s="351" t="s">
        <v>2375</v>
      </c>
      <c r="J2906" s="162">
        <v>1</v>
      </c>
      <c r="K2906" s="1">
        <v>15</v>
      </c>
      <c r="L2906" s="1" t="s">
        <v>22</v>
      </c>
      <c r="M2906" s="1" t="s">
        <v>75</v>
      </c>
      <c r="N2906" s="1" t="s">
        <v>224</v>
      </c>
      <c r="O2906" s="1" t="s">
        <v>1389</v>
      </c>
      <c r="P2906" s="1" t="s">
        <v>69</v>
      </c>
      <c r="Q2906" s="1" t="s">
        <v>77</v>
      </c>
      <c r="R2906" s="24" t="s">
        <v>800</v>
      </c>
      <c r="S2906" s="45">
        <v>183891</v>
      </c>
      <c r="V2906" s="165" t="str">
        <f>IFERROR(IF(U2906-T2906 &lt;= 0, "", U2906-T2906), "")</f>
        <v/>
      </c>
      <c r="W2906" s="162" t="s">
        <v>333</v>
      </c>
      <c r="X2906" s="1" t="s">
        <v>2427</v>
      </c>
      <c r="Y2906" s="1" t="s">
        <v>2720</v>
      </c>
      <c r="Z2906" s="169">
        <v>249</v>
      </c>
      <c r="AA2906" s="169">
        <f>Tabela13[[#This Row],[VALOR/UN]]*Tabela13[[#This Row],[QUAN]]</f>
        <v>249</v>
      </c>
      <c r="AB2906" s="251" t="str">
        <f>IFERROR(Tabela13[[#This Row],[TOTAL]]/Tabela13[[#This Row],[Km Rodado]],"")</f>
        <v/>
      </c>
    </row>
    <row r="2907" spans="1:28" hidden="1">
      <c r="A2907" s="30">
        <v>3442</v>
      </c>
      <c r="B2907" s="30" t="s">
        <v>2714</v>
      </c>
      <c r="C2907" s="30" t="s">
        <v>1227</v>
      </c>
      <c r="D2907" s="53">
        <v>45911</v>
      </c>
      <c r="F2907" s="7" t="s">
        <v>196</v>
      </c>
      <c r="G2907" s="1" t="s">
        <v>58</v>
      </c>
      <c r="H2907" s="1" t="s">
        <v>1268</v>
      </c>
      <c r="I2907" s="351" t="s">
        <v>2375</v>
      </c>
      <c r="J2907" s="162">
        <v>1</v>
      </c>
      <c r="K2907" s="1">
        <v>15</v>
      </c>
      <c r="L2907" s="1" t="s">
        <v>24</v>
      </c>
      <c r="M2907" s="1" t="s">
        <v>75</v>
      </c>
      <c r="N2907" s="1" t="s">
        <v>224</v>
      </c>
      <c r="O2907" s="1" t="s">
        <v>1389</v>
      </c>
      <c r="P2907" s="1" t="s">
        <v>69</v>
      </c>
      <c r="Q2907" s="1" t="s">
        <v>77</v>
      </c>
      <c r="R2907" s="24" t="s">
        <v>800</v>
      </c>
      <c r="S2907" s="45">
        <v>183891</v>
      </c>
      <c r="V2907" s="165" t="str">
        <f>IFERROR(IF(U2907-T2907 &lt;= 0, "", U2907-T2907), "")</f>
        <v/>
      </c>
      <c r="W2907" s="162" t="s">
        <v>333</v>
      </c>
      <c r="X2907" s="1" t="s">
        <v>2427</v>
      </c>
      <c r="Y2907" s="1" t="s">
        <v>2720</v>
      </c>
      <c r="Z2907" s="169">
        <v>249</v>
      </c>
      <c r="AA2907" s="169">
        <f>Tabela13[[#This Row],[VALOR/UN]]*Tabela13[[#This Row],[QUAN]]</f>
        <v>249</v>
      </c>
      <c r="AB2907" s="251" t="str">
        <f>IFERROR(Tabela13[[#This Row],[TOTAL]]/Tabela13[[#This Row],[Km Rodado]],"")</f>
        <v/>
      </c>
    </row>
    <row r="2908" spans="1:28" hidden="1">
      <c r="A2908" s="30">
        <v>3451</v>
      </c>
      <c r="B2908" s="30" t="s">
        <v>1944</v>
      </c>
      <c r="C2908" s="30" t="s">
        <v>1227</v>
      </c>
      <c r="D2908" s="53">
        <v>45911</v>
      </c>
      <c r="F2908" s="7" t="s">
        <v>196</v>
      </c>
      <c r="G2908" s="1" t="s">
        <v>58</v>
      </c>
      <c r="H2908" s="1" t="s">
        <v>1268</v>
      </c>
      <c r="I2908" s="351" t="s">
        <v>2375</v>
      </c>
      <c r="J2908" s="162">
        <v>1</v>
      </c>
      <c r="K2908" s="1">
        <v>15</v>
      </c>
      <c r="L2908" s="1" t="s">
        <v>24</v>
      </c>
      <c r="M2908" s="1" t="s">
        <v>75</v>
      </c>
      <c r="N2908" s="1" t="s">
        <v>224</v>
      </c>
      <c r="O2908" s="1" t="s">
        <v>1389</v>
      </c>
      <c r="P2908" s="1" t="s">
        <v>69</v>
      </c>
      <c r="Q2908" s="1" t="s">
        <v>77</v>
      </c>
      <c r="R2908" s="24" t="s">
        <v>800</v>
      </c>
      <c r="S2908" s="45">
        <v>183891</v>
      </c>
      <c r="V2908" s="165" t="str">
        <f>IFERROR(IF(U2908-T2908 &lt;= 0, "", U2908-T2908), "")</f>
        <v/>
      </c>
      <c r="W2908" s="162" t="s">
        <v>333</v>
      </c>
      <c r="X2908" s="1" t="s">
        <v>2427</v>
      </c>
      <c r="Y2908" s="1" t="s">
        <v>2720</v>
      </c>
      <c r="Z2908" s="169">
        <v>249</v>
      </c>
      <c r="AA2908" s="169">
        <f>Tabela13[[#This Row],[VALOR/UN]]*Tabela13[[#This Row],[QUAN]]</f>
        <v>249</v>
      </c>
      <c r="AB2908" s="251" t="str">
        <f>IFERROR(Tabela13[[#This Row],[TOTAL]]/Tabela13[[#This Row],[Km Rodado]],"")</f>
        <v/>
      </c>
    </row>
    <row r="2909" spans="1:28" hidden="1">
      <c r="A2909" s="30">
        <v>3387</v>
      </c>
      <c r="B2909" s="30" t="s">
        <v>1227</v>
      </c>
      <c r="C2909" s="30" t="s">
        <v>1227</v>
      </c>
      <c r="D2909" s="53">
        <v>45911</v>
      </c>
      <c r="F2909" s="7" t="s">
        <v>196</v>
      </c>
      <c r="G2909" s="1" t="s">
        <v>58</v>
      </c>
      <c r="H2909" s="1" t="s">
        <v>1268</v>
      </c>
      <c r="I2909" s="351" t="s">
        <v>80</v>
      </c>
      <c r="J2909" s="162">
        <v>1</v>
      </c>
      <c r="K2909" s="1">
        <v>16</v>
      </c>
      <c r="L2909" s="1" t="s">
        <v>22</v>
      </c>
      <c r="M2909" s="1" t="s">
        <v>60</v>
      </c>
      <c r="N2909" s="1" t="s">
        <v>170</v>
      </c>
      <c r="O2909" s="1" t="s">
        <v>170</v>
      </c>
      <c r="P2909" s="1" t="s">
        <v>69</v>
      </c>
      <c r="Q2909" s="1" t="s">
        <v>1008</v>
      </c>
      <c r="R2909" s="24" t="s">
        <v>2751</v>
      </c>
      <c r="S2909" s="45">
        <v>49435</v>
      </c>
      <c r="T2909" s="45">
        <v>49435</v>
      </c>
      <c r="V2909" s="165" t="str">
        <f>IFERROR(IF(U2909-T2909 &lt;= 0, "", U2909-T2909), "")</f>
        <v/>
      </c>
      <c r="W2909" s="162" t="s">
        <v>333</v>
      </c>
      <c r="X2909" s="1" t="s">
        <v>168</v>
      </c>
      <c r="Y2909" s="1" t="s">
        <v>2719</v>
      </c>
      <c r="Z2909" s="169">
        <v>400.07</v>
      </c>
      <c r="AA2909" s="169">
        <f>Tabela13[[#This Row],[VALOR/UN]]*Tabela13[[#This Row],[QUAN]]</f>
        <v>400.07</v>
      </c>
      <c r="AB2909" s="251" t="str">
        <f>IFERROR(Tabela13[[#This Row],[TOTAL]]/Tabela13[[#This Row],[Km Rodado]],"")</f>
        <v/>
      </c>
    </row>
    <row r="2910" spans="1:28" hidden="1">
      <c r="A2910" s="30">
        <v>3388</v>
      </c>
      <c r="B2910" s="30" t="s">
        <v>1837</v>
      </c>
      <c r="C2910" s="30" t="s">
        <v>1227</v>
      </c>
      <c r="D2910" s="53">
        <v>45911</v>
      </c>
      <c r="F2910" s="7" t="s">
        <v>196</v>
      </c>
      <c r="G2910" s="1" t="s">
        <v>58</v>
      </c>
      <c r="H2910" s="1" t="s">
        <v>1268</v>
      </c>
      <c r="I2910" s="351" t="s">
        <v>80</v>
      </c>
      <c r="J2910" s="162">
        <v>1</v>
      </c>
      <c r="K2910" s="1">
        <v>16</v>
      </c>
      <c r="L2910" s="1" t="s">
        <v>22</v>
      </c>
      <c r="M2910" s="1" t="s">
        <v>60</v>
      </c>
      <c r="N2910" s="1" t="s">
        <v>170</v>
      </c>
      <c r="O2910" s="1" t="s">
        <v>170</v>
      </c>
      <c r="P2910" s="1" t="s">
        <v>69</v>
      </c>
      <c r="Q2910" s="1" t="s">
        <v>1008</v>
      </c>
      <c r="R2910" s="24" t="s">
        <v>2751</v>
      </c>
      <c r="S2910" s="45">
        <v>49435</v>
      </c>
      <c r="T2910" s="45">
        <v>49435</v>
      </c>
      <c r="V2910" s="165" t="str">
        <f>IFERROR(IF(U2910-T2910 &lt;= 0, "", U2910-T2910), "")</f>
        <v/>
      </c>
      <c r="W2910" s="162" t="s">
        <v>333</v>
      </c>
      <c r="X2910" s="1" t="s">
        <v>168</v>
      </c>
      <c r="Y2910" s="1" t="s">
        <v>2719</v>
      </c>
      <c r="Z2910" s="169">
        <v>400.07</v>
      </c>
      <c r="AA2910" s="169">
        <f>Tabela13[[#This Row],[VALOR/UN]]*Tabela13[[#This Row],[QUAN]]</f>
        <v>400.07</v>
      </c>
      <c r="AB2910" s="251" t="str">
        <f>IFERROR(Tabela13[[#This Row],[TOTAL]]/Tabela13[[#This Row],[Km Rodado]],"")</f>
        <v/>
      </c>
    </row>
    <row r="2911" spans="1:28" hidden="1">
      <c r="A2911" s="30">
        <v>3416</v>
      </c>
      <c r="B2911" s="30" t="s">
        <v>2607</v>
      </c>
      <c r="C2911" s="30" t="s">
        <v>1227</v>
      </c>
      <c r="D2911" s="53">
        <v>45911</v>
      </c>
      <c r="F2911" s="7" t="s">
        <v>196</v>
      </c>
      <c r="G2911" s="1" t="s">
        <v>58</v>
      </c>
      <c r="H2911" s="1" t="s">
        <v>12</v>
      </c>
      <c r="I2911" s="351" t="s">
        <v>99</v>
      </c>
      <c r="J2911" s="162">
        <v>1</v>
      </c>
      <c r="K2911" s="1">
        <v>16</v>
      </c>
      <c r="L2911" s="1" t="s">
        <v>22</v>
      </c>
      <c r="M2911" s="1" t="s">
        <v>143</v>
      </c>
      <c r="N2911" s="1" t="s">
        <v>1235</v>
      </c>
      <c r="O2911" s="1" t="s">
        <v>1257</v>
      </c>
      <c r="P2911" s="1" t="s">
        <v>69</v>
      </c>
      <c r="Q2911" s="1" t="s">
        <v>144</v>
      </c>
      <c r="R2911" s="1" t="s">
        <v>1413</v>
      </c>
      <c r="S2911" s="45">
        <v>69180</v>
      </c>
      <c r="V2911" s="165" t="str">
        <f>IFERROR(IF(U2911-T2911 &lt;= 0, "", U2911-T2911), "")</f>
        <v/>
      </c>
      <c r="W2911" s="162" t="s">
        <v>333</v>
      </c>
      <c r="X2911" s="1" t="s">
        <v>168</v>
      </c>
      <c r="Y2911" s="1">
        <v>22780</v>
      </c>
      <c r="Z2911" s="169">
        <v>474.85</v>
      </c>
      <c r="AA2911" s="169">
        <f>Tabela13[[#This Row],[VALOR/UN]]*Tabela13[[#This Row],[QUAN]]</f>
        <v>474.85</v>
      </c>
      <c r="AB2911" s="251" t="str">
        <f>IFERROR(Tabela13[[#This Row],[TOTAL]]/Tabela13[[#This Row],[Km Rodado]],"")</f>
        <v/>
      </c>
    </row>
    <row r="2912" spans="1:28" hidden="1">
      <c r="A2912" s="30">
        <v>3417</v>
      </c>
      <c r="B2912" s="30" t="s">
        <v>2607</v>
      </c>
      <c r="C2912" s="30" t="s">
        <v>1227</v>
      </c>
      <c r="D2912" s="53">
        <v>45911</v>
      </c>
      <c r="F2912" s="7" t="s">
        <v>196</v>
      </c>
      <c r="G2912" s="1" t="s">
        <v>58</v>
      </c>
      <c r="H2912" s="1" t="s">
        <v>12</v>
      </c>
      <c r="I2912" s="351" t="s">
        <v>99</v>
      </c>
      <c r="J2912" s="162">
        <v>1</v>
      </c>
      <c r="K2912" s="1">
        <v>16</v>
      </c>
      <c r="L2912" s="1" t="s">
        <v>22</v>
      </c>
      <c r="M2912" s="1" t="s">
        <v>143</v>
      </c>
      <c r="N2912" s="1" t="s">
        <v>1235</v>
      </c>
      <c r="O2912" s="1" t="s">
        <v>1257</v>
      </c>
      <c r="P2912" s="1" t="s">
        <v>69</v>
      </c>
      <c r="Q2912" s="1" t="s">
        <v>144</v>
      </c>
      <c r="R2912" s="1" t="s">
        <v>1413</v>
      </c>
      <c r="S2912" s="45">
        <v>69180</v>
      </c>
      <c r="V2912" s="165" t="str">
        <f>IFERROR(IF(U2912-T2912 &lt;= 0, "", U2912-T2912), "")</f>
        <v/>
      </c>
      <c r="W2912" s="162" t="s">
        <v>333</v>
      </c>
      <c r="X2912" s="1" t="s">
        <v>168</v>
      </c>
      <c r="Y2912" s="1">
        <v>22780</v>
      </c>
      <c r="Z2912" s="169">
        <v>474.85</v>
      </c>
      <c r="AA2912" s="169">
        <f>Tabela13[[#This Row],[VALOR/UN]]*Tabela13[[#This Row],[QUAN]]</f>
        <v>474.85</v>
      </c>
      <c r="AB2912" s="251" t="str">
        <f>IFERROR(Tabela13[[#This Row],[TOTAL]]/Tabela13[[#This Row],[Km Rodado]],"")</f>
        <v/>
      </c>
    </row>
    <row r="2913" spans="1:28" hidden="1">
      <c r="A2913" s="30" t="s">
        <v>2752</v>
      </c>
      <c r="B2913" s="30" t="s">
        <v>1227</v>
      </c>
      <c r="C2913" s="30" t="s">
        <v>1227</v>
      </c>
      <c r="D2913" s="53">
        <v>45918</v>
      </c>
      <c r="F2913" s="7" t="s">
        <v>196</v>
      </c>
      <c r="G2913" s="1" t="s">
        <v>58</v>
      </c>
      <c r="H2913" s="1" t="s">
        <v>1268</v>
      </c>
      <c r="I2913" s="351" t="s">
        <v>80</v>
      </c>
      <c r="J2913" s="162">
        <v>1</v>
      </c>
      <c r="K2913" s="1">
        <v>16</v>
      </c>
      <c r="L2913" s="1" t="s">
        <v>22</v>
      </c>
      <c r="M2913" s="1" t="s">
        <v>60</v>
      </c>
      <c r="N2913" s="1" t="s">
        <v>170</v>
      </c>
      <c r="O2913" s="1" t="s">
        <v>170</v>
      </c>
      <c r="P2913" s="1" t="s">
        <v>69</v>
      </c>
      <c r="Q2913" s="1" t="s">
        <v>1008</v>
      </c>
      <c r="R2913" s="24" t="s">
        <v>250</v>
      </c>
      <c r="S2913" s="45">
        <v>239194</v>
      </c>
      <c r="T2913" s="45">
        <v>239194</v>
      </c>
      <c r="V2913" s="165" t="str">
        <f>IFERROR(IF(U2913-T2913 &lt;= 0, "", U2913-T2913), "")</f>
        <v/>
      </c>
      <c r="W2913" s="162" t="s">
        <v>333</v>
      </c>
      <c r="X2913" s="1" t="s">
        <v>168</v>
      </c>
      <c r="Y2913" s="1" t="s">
        <v>2753</v>
      </c>
      <c r="Z2913" s="169">
        <v>393.24</v>
      </c>
      <c r="AA2913" s="169">
        <f>Tabela13[[#This Row],[VALOR/UN]]*Tabela13[[#This Row],[QUAN]]</f>
        <v>393.24</v>
      </c>
      <c r="AB2913" s="251" t="str">
        <f>IFERROR(Tabela13[[#This Row],[TOTAL]]/Tabela13[[#This Row],[Km Rodado]],"")</f>
        <v/>
      </c>
    </row>
    <row r="2914" spans="1:28" hidden="1">
      <c r="A2914" s="30" t="s">
        <v>2754</v>
      </c>
      <c r="B2914" s="30" t="s">
        <v>1837</v>
      </c>
      <c r="C2914" s="30" t="s">
        <v>1227</v>
      </c>
      <c r="D2914" s="53">
        <v>45918</v>
      </c>
      <c r="F2914" s="7" t="s">
        <v>196</v>
      </c>
      <c r="G2914" s="1" t="s">
        <v>58</v>
      </c>
      <c r="H2914" s="1" t="s">
        <v>1268</v>
      </c>
      <c r="I2914" s="351" t="s">
        <v>80</v>
      </c>
      <c r="J2914" s="162">
        <v>1</v>
      </c>
      <c r="K2914" s="1">
        <v>16</v>
      </c>
      <c r="L2914" s="1" t="s">
        <v>22</v>
      </c>
      <c r="M2914" s="1" t="s">
        <v>60</v>
      </c>
      <c r="N2914" s="1" t="s">
        <v>170</v>
      </c>
      <c r="O2914" s="1" t="s">
        <v>170</v>
      </c>
      <c r="P2914" s="1" t="s">
        <v>69</v>
      </c>
      <c r="Q2914" s="1" t="s">
        <v>1008</v>
      </c>
      <c r="R2914" s="24" t="s">
        <v>250</v>
      </c>
      <c r="S2914" s="45">
        <v>239194</v>
      </c>
      <c r="T2914" s="45">
        <v>239194</v>
      </c>
      <c r="V2914" s="165" t="str">
        <f>IFERROR(IF(U2914-T2914 &lt;= 0, "", U2914-T2914), "")</f>
        <v/>
      </c>
      <c r="W2914" s="162" t="s">
        <v>333</v>
      </c>
      <c r="X2914" s="1" t="s">
        <v>168</v>
      </c>
      <c r="Y2914" s="1" t="s">
        <v>2753</v>
      </c>
      <c r="Z2914" s="169">
        <v>394.24</v>
      </c>
      <c r="AA2914" s="169">
        <f>Tabela13[[#This Row],[VALOR/UN]]*Tabela13[[#This Row],[QUAN]]</f>
        <v>394.24</v>
      </c>
      <c r="AB2914" s="251" t="str">
        <f>IFERROR(Tabela13[[#This Row],[TOTAL]]/Tabela13[[#This Row],[Km Rodado]],"")</f>
        <v/>
      </c>
    </row>
    <row r="2915" spans="1:28" hidden="1">
      <c r="A2915" s="30">
        <v>3535</v>
      </c>
      <c r="B2915" s="30" t="s">
        <v>1227</v>
      </c>
      <c r="C2915" s="30" t="s">
        <v>1227</v>
      </c>
      <c r="D2915" s="53">
        <v>45918</v>
      </c>
      <c r="F2915" s="7" t="s">
        <v>196</v>
      </c>
      <c r="G2915" s="1" t="s">
        <v>58</v>
      </c>
      <c r="H2915" s="1" t="s">
        <v>1268</v>
      </c>
      <c r="I2915" s="351" t="s">
        <v>80</v>
      </c>
      <c r="J2915" s="162">
        <v>1</v>
      </c>
      <c r="K2915" s="1">
        <v>16</v>
      </c>
      <c r="L2915" s="1" t="s">
        <v>24</v>
      </c>
      <c r="M2915" s="1" t="s">
        <v>60</v>
      </c>
      <c r="N2915" s="1" t="s">
        <v>170</v>
      </c>
      <c r="O2915" s="1" t="s">
        <v>170</v>
      </c>
      <c r="P2915" s="1" t="s">
        <v>69</v>
      </c>
      <c r="Q2915" s="1" t="s">
        <v>1008</v>
      </c>
      <c r="R2915" s="24" t="s">
        <v>250</v>
      </c>
      <c r="S2915" s="45">
        <v>239194</v>
      </c>
      <c r="T2915" s="45">
        <v>239194</v>
      </c>
      <c r="V2915" s="165" t="str">
        <f>IFERROR(IF(U2915-T2915 &lt;= 0, "", U2915-T2915), "")</f>
        <v/>
      </c>
      <c r="W2915" s="162" t="s">
        <v>333</v>
      </c>
      <c r="X2915" s="1" t="s">
        <v>168</v>
      </c>
      <c r="Y2915" s="1" t="s">
        <v>2753</v>
      </c>
      <c r="Z2915" s="169">
        <v>395.24</v>
      </c>
      <c r="AA2915" s="169">
        <f>Tabela13[[#This Row],[VALOR/UN]]*Tabela13[[#This Row],[QUAN]]</f>
        <v>395.24</v>
      </c>
      <c r="AB2915" s="251" t="str">
        <f>IFERROR(Tabela13[[#This Row],[TOTAL]]/Tabela13[[#This Row],[Km Rodado]],"")</f>
        <v/>
      </c>
    </row>
    <row r="2916" spans="1:28" hidden="1">
      <c r="A2916" s="30">
        <v>3536</v>
      </c>
      <c r="B2916" s="30" t="s">
        <v>1227</v>
      </c>
      <c r="C2916" s="30" t="s">
        <v>1227</v>
      </c>
      <c r="D2916" s="53">
        <v>45918</v>
      </c>
      <c r="F2916" s="7" t="s">
        <v>196</v>
      </c>
      <c r="G2916" s="1" t="s">
        <v>58</v>
      </c>
      <c r="H2916" s="1" t="s">
        <v>1268</v>
      </c>
      <c r="I2916" s="351" t="s">
        <v>80</v>
      </c>
      <c r="J2916" s="162">
        <v>1</v>
      </c>
      <c r="K2916" s="1">
        <v>16</v>
      </c>
      <c r="L2916" s="1" t="s">
        <v>24</v>
      </c>
      <c r="M2916" s="1" t="s">
        <v>60</v>
      </c>
      <c r="N2916" s="1" t="s">
        <v>170</v>
      </c>
      <c r="O2916" s="1" t="s">
        <v>170</v>
      </c>
      <c r="P2916" s="1" t="s">
        <v>69</v>
      </c>
      <c r="Q2916" s="1" t="s">
        <v>1008</v>
      </c>
      <c r="R2916" s="24" t="s">
        <v>250</v>
      </c>
      <c r="S2916" s="45">
        <v>239194</v>
      </c>
      <c r="T2916" s="45">
        <v>239194</v>
      </c>
      <c r="V2916" s="165" t="str">
        <f>IFERROR(IF(U2916-T2916 &lt;= 0, "", U2916-T2916), "")</f>
        <v/>
      </c>
      <c r="W2916" s="162" t="s">
        <v>333</v>
      </c>
      <c r="X2916" s="1" t="s">
        <v>168</v>
      </c>
      <c r="Y2916" s="1" t="s">
        <v>2753</v>
      </c>
      <c r="Z2916" s="169">
        <v>396.24</v>
      </c>
      <c r="AA2916" s="169">
        <f>Tabela13[[#This Row],[VALOR/UN]]*Tabela13[[#This Row],[QUAN]]</f>
        <v>396.24</v>
      </c>
      <c r="AB2916" s="251" t="str">
        <f>IFERROR(Tabela13[[#This Row],[TOTAL]]/Tabela13[[#This Row],[Km Rodado]],"")</f>
        <v/>
      </c>
    </row>
    <row r="2917" spans="1:28" hidden="1">
      <c r="A2917" s="30">
        <v>3503</v>
      </c>
      <c r="B2917" s="30" t="s">
        <v>2558</v>
      </c>
      <c r="C2917" s="30" t="s">
        <v>1227</v>
      </c>
      <c r="D2917" s="53">
        <v>45918</v>
      </c>
      <c r="F2917" s="7" t="s">
        <v>196</v>
      </c>
      <c r="G2917" s="1" t="s">
        <v>58</v>
      </c>
      <c r="H2917" s="1" t="s">
        <v>1268</v>
      </c>
      <c r="I2917" s="351" t="s">
        <v>80</v>
      </c>
      <c r="J2917" s="162">
        <v>1</v>
      </c>
      <c r="K2917" s="1" t="s">
        <v>39</v>
      </c>
      <c r="L2917" s="1" t="s">
        <v>594</v>
      </c>
      <c r="M2917" s="1" t="s">
        <v>595</v>
      </c>
      <c r="N2917" s="1" t="s">
        <v>604</v>
      </c>
      <c r="O2917" s="1" t="s">
        <v>2755</v>
      </c>
      <c r="P2917" s="1" t="s">
        <v>69</v>
      </c>
      <c r="Q2917" s="1" t="s">
        <v>1288</v>
      </c>
      <c r="R2917" s="24" t="s">
        <v>1456</v>
      </c>
      <c r="S2917" s="45">
        <v>273645</v>
      </c>
      <c r="T2917" s="45">
        <v>273645</v>
      </c>
      <c r="V2917" s="165" t="str">
        <f>IFERROR(IF(U2917-T2917 &lt;= 0, "", U2917-T2917), "")</f>
        <v/>
      </c>
      <c r="W2917" s="162" t="s">
        <v>333</v>
      </c>
      <c r="X2917" s="1" t="s">
        <v>2279</v>
      </c>
      <c r="Y2917" s="1">
        <v>12324</v>
      </c>
      <c r="Z2917" s="169">
        <v>185.9</v>
      </c>
      <c r="AA2917" s="169">
        <f>Tabela13[[#This Row],[VALOR/UN]]*Tabela13[[#This Row],[QUAN]]</f>
        <v>185.9</v>
      </c>
      <c r="AB2917" s="251" t="str">
        <f>IFERROR(Tabela13[[#This Row],[TOTAL]]/Tabela13[[#This Row],[Km Rodado]],"")</f>
        <v/>
      </c>
    </row>
    <row r="2918" spans="1:28" hidden="1">
      <c r="A2918" s="30" t="s">
        <v>1428</v>
      </c>
      <c r="B2918" s="30" t="s">
        <v>2558</v>
      </c>
      <c r="C2918" s="30" t="s">
        <v>1227</v>
      </c>
      <c r="D2918" s="53">
        <v>45918</v>
      </c>
      <c r="F2918" s="7" t="s">
        <v>196</v>
      </c>
      <c r="G2918" s="1" t="s">
        <v>58</v>
      </c>
      <c r="H2918" s="1" t="s">
        <v>1268</v>
      </c>
      <c r="I2918" s="351" t="s">
        <v>80</v>
      </c>
      <c r="J2918" s="162">
        <v>1</v>
      </c>
      <c r="K2918" s="1" t="s">
        <v>39</v>
      </c>
      <c r="L2918" s="1" t="s">
        <v>594</v>
      </c>
      <c r="M2918" s="1" t="s">
        <v>595</v>
      </c>
      <c r="N2918" s="1" t="s">
        <v>604</v>
      </c>
      <c r="O2918" s="1" t="s">
        <v>2755</v>
      </c>
      <c r="P2918" s="1" t="s">
        <v>69</v>
      </c>
      <c r="Q2918" s="1" t="s">
        <v>1288</v>
      </c>
      <c r="R2918" s="24" t="s">
        <v>1456</v>
      </c>
      <c r="S2918" s="45">
        <v>273645</v>
      </c>
      <c r="T2918" s="45">
        <v>273645</v>
      </c>
      <c r="V2918" s="165" t="str">
        <f>IFERROR(IF(U2918-T2918 &lt;= 0, "", U2918-T2918), "")</f>
        <v/>
      </c>
      <c r="W2918" s="162" t="s">
        <v>333</v>
      </c>
      <c r="X2918" s="1" t="s">
        <v>2279</v>
      </c>
      <c r="Y2918" s="1" t="s">
        <v>2756</v>
      </c>
      <c r="Z2918" s="169">
        <v>0</v>
      </c>
      <c r="AA2918" s="169">
        <v>0</v>
      </c>
      <c r="AB2918" s="251" t="str">
        <f>IFERROR(Tabela13[[#This Row],[TOTAL]]/Tabela13[[#This Row],[Km Rodado]],"")</f>
        <v/>
      </c>
    </row>
    <row r="2919" spans="1:28" hidden="1">
      <c r="A2919" s="30">
        <v>3424</v>
      </c>
      <c r="B2919" s="30" t="s">
        <v>1944</v>
      </c>
      <c r="C2919" s="186" t="s">
        <v>1227</v>
      </c>
      <c r="D2919" s="53">
        <v>45919</v>
      </c>
      <c r="F2919" s="7" t="s">
        <v>196</v>
      </c>
      <c r="G2919" s="1" t="s">
        <v>58</v>
      </c>
      <c r="H2919" s="1" t="s">
        <v>1268</v>
      </c>
      <c r="I2919" s="351" t="s">
        <v>109</v>
      </c>
      <c r="J2919" s="162">
        <v>1</v>
      </c>
      <c r="K2919" s="1">
        <v>15</v>
      </c>
      <c r="L2919" s="1" t="s">
        <v>22</v>
      </c>
      <c r="M2919" s="1" t="s">
        <v>2627</v>
      </c>
      <c r="N2919" s="1" t="s">
        <v>224</v>
      </c>
      <c r="O2919" s="1" t="s">
        <v>1389</v>
      </c>
      <c r="P2919" s="1" t="s">
        <v>69</v>
      </c>
      <c r="Q2919" s="238" t="s">
        <v>81</v>
      </c>
      <c r="R2919" s="24" t="s">
        <v>654</v>
      </c>
      <c r="S2919" s="45">
        <v>98316</v>
      </c>
      <c r="V2919" s="165" t="str">
        <f>IFERROR(IF(U2919-T2919 &lt;= 0, "", U2919-T2919), "")</f>
        <v/>
      </c>
      <c r="W2919" s="162" t="s">
        <v>333</v>
      </c>
      <c r="X2919" s="1" t="s">
        <v>2427</v>
      </c>
      <c r="Y2919" s="1">
        <v>150021</v>
      </c>
      <c r="Z2919" s="169">
        <v>249</v>
      </c>
      <c r="AA2919" s="169">
        <f>Tabela13[[#This Row],[VALOR/UN]]*Tabela13[[#This Row],[QUAN]]</f>
        <v>249</v>
      </c>
      <c r="AB2919" s="251" t="str">
        <f>IFERROR(Tabela13[[#This Row],[TOTAL]]/Tabela13[[#This Row],[Km Rodado]],"")</f>
        <v/>
      </c>
    </row>
    <row r="2920" spans="1:28" hidden="1">
      <c r="A2920" s="30">
        <v>3425</v>
      </c>
      <c r="B2920" s="30" t="s">
        <v>1227</v>
      </c>
      <c r="C2920" s="186" t="s">
        <v>1227</v>
      </c>
      <c r="D2920" s="53">
        <v>45919</v>
      </c>
      <c r="F2920" s="7" t="s">
        <v>196</v>
      </c>
      <c r="G2920" s="1" t="s">
        <v>58</v>
      </c>
      <c r="H2920" s="1" t="s">
        <v>1268</v>
      </c>
      <c r="I2920" s="351" t="s">
        <v>109</v>
      </c>
      <c r="J2920" s="162">
        <v>1</v>
      </c>
      <c r="K2920" s="1">
        <v>15</v>
      </c>
      <c r="L2920" s="1" t="s">
        <v>22</v>
      </c>
      <c r="M2920" s="1" t="s">
        <v>2627</v>
      </c>
      <c r="N2920" s="1" t="s">
        <v>224</v>
      </c>
      <c r="O2920" s="1" t="s">
        <v>1389</v>
      </c>
      <c r="P2920" s="1" t="s">
        <v>69</v>
      </c>
      <c r="Q2920" s="238" t="s">
        <v>81</v>
      </c>
      <c r="R2920" s="24" t="s">
        <v>654</v>
      </c>
      <c r="S2920" s="45">
        <v>98316</v>
      </c>
      <c r="V2920" s="165" t="str">
        <f>IFERROR(IF(U2920-T2920 &lt;= 0, "", U2920-T2920), "")</f>
        <v/>
      </c>
      <c r="W2920" s="162" t="s">
        <v>333</v>
      </c>
      <c r="X2920" s="1" t="s">
        <v>2427</v>
      </c>
      <c r="Y2920" s="1">
        <v>150021</v>
      </c>
      <c r="Z2920" s="169">
        <v>249</v>
      </c>
      <c r="AA2920" s="169">
        <f>Tabela13[[#This Row],[VALOR/UN]]*Tabela13[[#This Row],[QUAN]]</f>
        <v>249</v>
      </c>
      <c r="AB2920" s="251" t="str">
        <f>IFERROR(Tabela13[[#This Row],[TOTAL]]/Tabela13[[#This Row],[Km Rodado]],"")</f>
        <v/>
      </c>
    </row>
    <row r="2921" spans="1:28" hidden="1">
      <c r="A2921" s="30">
        <v>3430</v>
      </c>
      <c r="B2921" s="30" t="s">
        <v>2210</v>
      </c>
      <c r="C2921" s="30" t="s">
        <v>1227</v>
      </c>
      <c r="D2921" s="53">
        <v>45919</v>
      </c>
      <c r="F2921" s="7" t="s">
        <v>196</v>
      </c>
      <c r="G2921" s="1" t="s">
        <v>58</v>
      </c>
      <c r="H2921" s="1" t="s">
        <v>1268</v>
      </c>
      <c r="I2921" s="351" t="s">
        <v>83</v>
      </c>
      <c r="J2921" s="162">
        <v>1</v>
      </c>
      <c r="K2921" s="1">
        <v>14</v>
      </c>
      <c r="L2921" s="1" t="s">
        <v>22</v>
      </c>
      <c r="M2921" s="1" t="s">
        <v>84</v>
      </c>
      <c r="N2921" s="1" t="s">
        <v>153</v>
      </c>
      <c r="O2921" s="1" t="s">
        <v>154</v>
      </c>
      <c r="P2921" s="1" t="s">
        <v>69</v>
      </c>
      <c r="Q2921" s="1" t="s">
        <v>87</v>
      </c>
      <c r="R2921" s="24" t="s">
        <v>272</v>
      </c>
      <c r="S2921" s="45">
        <v>151681</v>
      </c>
      <c r="V2921" s="165" t="str">
        <f>IFERROR(IF(U2921-T2921 &lt;= 0, "", U2921-T2921), "")</f>
        <v/>
      </c>
      <c r="W2921" s="162" t="s">
        <v>333</v>
      </c>
      <c r="X2921" s="1" t="s">
        <v>155</v>
      </c>
      <c r="Y2921" s="1" t="s">
        <v>2584</v>
      </c>
      <c r="Z2921" s="169">
        <v>249.72</v>
      </c>
      <c r="AA2921" s="169">
        <f>Tabela13[[#This Row],[VALOR/UN]]*Tabela13[[#This Row],[QUAN]]</f>
        <v>249.72</v>
      </c>
      <c r="AB2921" s="251" t="str">
        <f>IFERROR(Tabela13[[#This Row],[TOTAL]]/Tabela13[[#This Row],[Km Rodado]],"")</f>
        <v/>
      </c>
    </row>
    <row r="2922" spans="1:28" hidden="1">
      <c r="A2922" s="30">
        <v>3431</v>
      </c>
      <c r="B2922" s="30" t="s">
        <v>2210</v>
      </c>
      <c r="C2922" s="30" t="s">
        <v>1227</v>
      </c>
      <c r="D2922" s="53">
        <v>45919</v>
      </c>
      <c r="F2922" s="7" t="s">
        <v>196</v>
      </c>
      <c r="G2922" s="1" t="s">
        <v>58</v>
      </c>
      <c r="H2922" s="1" t="s">
        <v>1268</v>
      </c>
      <c r="I2922" s="351" t="s">
        <v>83</v>
      </c>
      <c r="J2922" s="162">
        <v>1</v>
      </c>
      <c r="K2922" s="1">
        <v>14</v>
      </c>
      <c r="L2922" s="1" t="s">
        <v>22</v>
      </c>
      <c r="M2922" s="1" t="s">
        <v>84</v>
      </c>
      <c r="N2922" s="1" t="s">
        <v>153</v>
      </c>
      <c r="O2922" s="1" t="s">
        <v>154</v>
      </c>
      <c r="P2922" s="1" t="s">
        <v>69</v>
      </c>
      <c r="Q2922" s="1" t="s">
        <v>87</v>
      </c>
      <c r="R2922" s="24" t="s">
        <v>272</v>
      </c>
      <c r="S2922" s="45">
        <v>151861</v>
      </c>
      <c r="V2922" s="165" t="str">
        <f>IFERROR(IF(U2922-T2922 &lt;= 0, "", U2922-T2922), "")</f>
        <v/>
      </c>
      <c r="W2922" s="162" t="s">
        <v>333</v>
      </c>
      <c r="X2922" s="1" t="s">
        <v>155</v>
      </c>
      <c r="Y2922" s="1" t="s">
        <v>2584</v>
      </c>
      <c r="Z2922" s="169">
        <v>249.72</v>
      </c>
      <c r="AA2922" s="169">
        <f>Tabela13[[#This Row],[VALOR/UN]]*Tabela13[[#This Row],[QUAN]]</f>
        <v>249.72</v>
      </c>
      <c r="AB2922" s="251" t="str">
        <f>IFERROR(Tabela13[[#This Row],[TOTAL]]/Tabela13[[#This Row],[Km Rodado]],"")</f>
        <v/>
      </c>
    </row>
    <row r="2923" spans="1:28" hidden="1">
      <c r="A2923" s="30" t="s">
        <v>2757</v>
      </c>
      <c r="B2923" s="30" t="s">
        <v>2291</v>
      </c>
      <c r="C2923" s="30" t="s">
        <v>1227</v>
      </c>
      <c r="D2923" s="53">
        <v>45919</v>
      </c>
      <c r="F2923" s="7" t="s">
        <v>196</v>
      </c>
      <c r="G2923" s="1" t="s">
        <v>58</v>
      </c>
      <c r="H2923" s="1" t="s">
        <v>12</v>
      </c>
      <c r="I2923" s="351" t="s">
        <v>159</v>
      </c>
      <c r="J2923" s="162">
        <v>1</v>
      </c>
      <c r="K2923" s="1">
        <v>15</v>
      </c>
      <c r="L2923" s="1" t="s">
        <v>22</v>
      </c>
      <c r="M2923" s="1" t="s">
        <v>75</v>
      </c>
      <c r="N2923" s="1" t="s">
        <v>224</v>
      </c>
      <c r="O2923" s="1" t="s">
        <v>1389</v>
      </c>
      <c r="P2923" s="1" t="s">
        <v>69</v>
      </c>
      <c r="Q2923" s="1" t="s">
        <v>77</v>
      </c>
      <c r="R2923" s="24" t="s">
        <v>1364</v>
      </c>
      <c r="S2923" s="45">
        <v>153181</v>
      </c>
      <c r="V2923" s="165" t="str">
        <f>IFERROR(IF(U2923-T2923 &lt;= 0, "", U2923-T2923), "")</f>
        <v/>
      </c>
      <c r="W2923" s="162" t="s">
        <v>333</v>
      </c>
      <c r="X2923" s="1" t="s">
        <v>2427</v>
      </c>
      <c r="Y2923" s="1">
        <v>152105</v>
      </c>
      <c r="Z2923" s="169">
        <v>249</v>
      </c>
      <c r="AA2923" s="169">
        <f>Tabela13[[#This Row],[VALOR/UN]]*Tabela13[[#This Row],[QUAN]]</f>
        <v>249</v>
      </c>
      <c r="AB2923" s="251" t="str">
        <f>IFERROR(Tabela13[[#This Row],[TOTAL]]/Tabela13[[#This Row],[Km Rodado]],"")</f>
        <v/>
      </c>
    </row>
    <row r="2924" spans="1:28" hidden="1">
      <c r="A2924" s="30" t="s">
        <v>2758</v>
      </c>
      <c r="B2924" s="30" t="s">
        <v>2291</v>
      </c>
      <c r="C2924" s="30" t="s">
        <v>1227</v>
      </c>
      <c r="D2924" s="53">
        <v>45919</v>
      </c>
      <c r="F2924" s="7" t="s">
        <v>196</v>
      </c>
      <c r="G2924" s="1" t="s">
        <v>58</v>
      </c>
      <c r="H2924" s="1" t="s">
        <v>12</v>
      </c>
      <c r="I2924" s="351" t="s">
        <v>159</v>
      </c>
      <c r="J2924" s="162">
        <v>1</v>
      </c>
      <c r="K2924" s="1">
        <v>15</v>
      </c>
      <c r="L2924" s="1" t="s">
        <v>22</v>
      </c>
      <c r="M2924" s="1" t="s">
        <v>75</v>
      </c>
      <c r="N2924" s="1" t="s">
        <v>224</v>
      </c>
      <c r="O2924" s="1" t="s">
        <v>1389</v>
      </c>
      <c r="P2924" s="1" t="s">
        <v>69</v>
      </c>
      <c r="Q2924" s="1" t="s">
        <v>77</v>
      </c>
      <c r="R2924" s="24" t="s">
        <v>1364</v>
      </c>
      <c r="S2924" s="45">
        <v>153181</v>
      </c>
      <c r="V2924" s="165" t="str">
        <f>IFERROR(IF(U2924-T2924 &lt;= 0, "", U2924-T2924), "")</f>
        <v/>
      </c>
      <c r="W2924" s="162" t="s">
        <v>333</v>
      </c>
      <c r="X2924" s="1" t="s">
        <v>2427</v>
      </c>
      <c r="Y2924" s="1">
        <v>152105</v>
      </c>
      <c r="Z2924" s="169">
        <v>249</v>
      </c>
      <c r="AA2924" s="169">
        <f>Tabela13[[#This Row],[VALOR/UN]]*Tabela13[[#This Row],[QUAN]]</f>
        <v>249</v>
      </c>
      <c r="AB2924" s="251" t="str">
        <f>IFERROR(Tabela13[[#This Row],[TOTAL]]/Tabela13[[#This Row],[Km Rodado]],"")</f>
        <v/>
      </c>
    </row>
    <row r="2925" spans="1:28" hidden="1">
      <c r="A2925" s="30" t="s">
        <v>1217</v>
      </c>
      <c r="B2925" s="30" t="s">
        <v>2291</v>
      </c>
      <c r="C2925" s="30" t="s">
        <v>1227</v>
      </c>
      <c r="D2925" s="53">
        <v>45919</v>
      </c>
      <c r="F2925" s="7" t="s">
        <v>196</v>
      </c>
      <c r="G2925" s="1" t="s">
        <v>58</v>
      </c>
      <c r="H2925" s="1" t="s">
        <v>12</v>
      </c>
      <c r="I2925" s="351" t="s">
        <v>159</v>
      </c>
      <c r="J2925" s="162">
        <v>1</v>
      </c>
      <c r="K2925" s="1">
        <v>15</v>
      </c>
      <c r="L2925" s="1" t="s">
        <v>24</v>
      </c>
      <c r="M2925" s="1" t="s">
        <v>75</v>
      </c>
      <c r="N2925" s="1" t="s">
        <v>224</v>
      </c>
      <c r="O2925" s="1" t="s">
        <v>1389</v>
      </c>
      <c r="P2925" s="1" t="s">
        <v>69</v>
      </c>
      <c r="Q2925" s="1" t="s">
        <v>77</v>
      </c>
      <c r="R2925" s="24" t="s">
        <v>1364</v>
      </c>
      <c r="S2925" s="45">
        <v>153181</v>
      </c>
      <c r="V2925" s="165" t="str">
        <f>IFERROR(IF(U2925-T2925 &lt;= 0, "", U2925-T2925), "")</f>
        <v/>
      </c>
      <c r="W2925" s="162" t="s">
        <v>333</v>
      </c>
      <c r="X2925" s="1" t="s">
        <v>2427</v>
      </c>
      <c r="Y2925" s="1">
        <v>152105</v>
      </c>
      <c r="Z2925" s="169">
        <v>249</v>
      </c>
      <c r="AA2925" s="169">
        <f>Tabela13[[#This Row],[VALOR/UN]]*Tabela13[[#This Row],[QUAN]]</f>
        <v>249</v>
      </c>
      <c r="AB2925" s="251" t="str">
        <f>IFERROR(Tabela13[[#This Row],[TOTAL]]/Tabela13[[#This Row],[Km Rodado]],"")</f>
        <v/>
      </c>
    </row>
    <row r="2926" spans="1:28" hidden="1">
      <c r="A2926" s="30" t="s">
        <v>2759</v>
      </c>
      <c r="B2926" s="30" t="s">
        <v>2291</v>
      </c>
      <c r="C2926" s="30" t="s">
        <v>1227</v>
      </c>
      <c r="D2926" s="53">
        <v>45919</v>
      </c>
      <c r="F2926" s="7" t="s">
        <v>196</v>
      </c>
      <c r="G2926" s="1" t="s">
        <v>58</v>
      </c>
      <c r="H2926" s="1" t="s">
        <v>12</v>
      </c>
      <c r="I2926" s="351" t="s">
        <v>159</v>
      </c>
      <c r="J2926" s="162">
        <v>1</v>
      </c>
      <c r="K2926" s="1">
        <v>15</v>
      </c>
      <c r="L2926" s="1" t="s">
        <v>24</v>
      </c>
      <c r="M2926" s="1" t="s">
        <v>75</v>
      </c>
      <c r="N2926" s="1" t="s">
        <v>224</v>
      </c>
      <c r="O2926" s="1" t="s">
        <v>1389</v>
      </c>
      <c r="P2926" s="1" t="s">
        <v>69</v>
      </c>
      <c r="Q2926" s="1" t="s">
        <v>77</v>
      </c>
      <c r="R2926" s="24" t="s">
        <v>1364</v>
      </c>
      <c r="S2926" s="45">
        <v>153181</v>
      </c>
      <c r="V2926" s="165" t="str">
        <f>IFERROR(IF(U2926-T2926 &lt;= 0, "", U2926-T2926), "")</f>
        <v/>
      </c>
      <c r="W2926" s="162" t="s">
        <v>333</v>
      </c>
      <c r="X2926" s="1" t="s">
        <v>2427</v>
      </c>
      <c r="Y2926" s="1">
        <v>152105</v>
      </c>
      <c r="Z2926" s="169">
        <v>249</v>
      </c>
      <c r="AA2926" s="169">
        <f>Tabela13[[#This Row],[VALOR/UN]]*Tabela13[[#This Row],[QUAN]]</f>
        <v>249</v>
      </c>
      <c r="AB2926" s="251" t="str">
        <f>IFERROR(Tabela13[[#This Row],[TOTAL]]/Tabela13[[#This Row],[Km Rodado]],"")</f>
        <v/>
      </c>
    </row>
    <row r="2927" spans="1:28" hidden="1">
      <c r="A2927" s="30">
        <v>3520</v>
      </c>
      <c r="B2927" s="30" t="s">
        <v>2291</v>
      </c>
      <c r="C2927" s="30" t="s">
        <v>1227</v>
      </c>
      <c r="D2927" s="53">
        <v>45919</v>
      </c>
      <c r="F2927" s="7" t="s">
        <v>196</v>
      </c>
      <c r="G2927" s="1" t="s">
        <v>58</v>
      </c>
      <c r="H2927" s="1" t="s">
        <v>1268</v>
      </c>
      <c r="I2927" s="351" t="s">
        <v>104</v>
      </c>
      <c r="J2927" s="162">
        <v>1</v>
      </c>
      <c r="K2927" s="1">
        <v>15</v>
      </c>
      <c r="L2927" s="1" t="s">
        <v>24</v>
      </c>
      <c r="M2927" s="1" t="s">
        <v>75</v>
      </c>
      <c r="N2927" s="1" t="s">
        <v>224</v>
      </c>
      <c r="O2927" s="1" t="s">
        <v>1389</v>
      </c>
      <c r="P2927" s="1" t="s">
        <v>69</v>
      </c>
      <c r="Q2927" s="1" t="s">
        <v>77</v>
      </c>
      <c r="R2927" s="24" t="s">
        <v>2511</v>
      </c>
      <c r="S2927" s="45">
        <v>150960</v>
      </c>
      <c r="V2927" s="165" t="str">
        <f>IFERROR(IF(U2927-T2927 &lt;= 0, "", U2927-T2927), "")</f>
        <v/>
      </c>
      <c r="W2927" s="162" t="s">
        <v>333</v>
      </c>
      <c r="X2927" s="1" t="s">
        <v>2427</v>
      </c>
      <c r="Y2927" s="1">
        <v>152105</v>
      </c>
      <c r="Z2927" s="169">
        <v>249</v>
      </c>
      <c r="AA2927" s="169">
        <f>Tabela13[[#This Row],[VALOR/UN]]*Tabela13[[#This Row],[QUAN]]</f>
        <v>249</v>
      </c>
      <c r="AB2927" s="251" t="str">
        <f>IFERROR(Tabela13[[#This Row],[TOTAL]]/Tabela13[[#This Row],[Km Rodado]],"")</f>
        <v/>
      </c>
    </row>
    <row r="2928" spans="1:28" hidden="1">
      <c r="A2928" s="30">
        <v>3521</v>
      </c>
      <c r="B2928" s="30" t="s">
        <v>2291</v>
      </c>
      <c r="C2928" s="30" t="s">
        <v>1227</v>
      </c>
      <c r="D2928" s="53">
        <v>45919</v>
      </c>
      <c r="F2928" s="7" t="s">
        <v>196</v>
      </c>
      <c r="G2928" s="1" t="s">
        <v>58</v>
      </c>
      <c r="H2928" s="1" t="s">
        <v>1268</v>
      </c>
      <c r="I2928" s="351" t="s">
        <v>104</v>
      </c>
      <c r="J2928" s="162">
        <v>1</v>
      </c>
      <c r="K2928" s="1">
        <v>15</v>
      </c>
      <c r="L2928" s="1" t="s">
        <v>24</v>
      </c>
      <c r="M2928" s="1" t="s">
        <v>75</v>
      </c>
      <c r="N2928" s="1" t="s">
        <v>224</v>
      </c>
      <c r="O2928" s="1" t="s">
        <v>1389</v>
      </c>
      <c r="P2928" s="1" t="s">
        <v>69</v>
      </c>
      <c r="Q2928" s="1" t="s">
        <v>77</v>
      </c>
      <c r="R2928" s="24" t="s">
        <v>2511</v>
      </c>
      <c r="S2928" s="45">
        <v>150960</v>
      </c>
      <c r="V2928" s="165" t="str">
        <f>IFERROR(IF(U2928-T2928 &lt;= 0, "", U2928-T2928), "")</f>
        <v/>
      </c>
      <c r="W2928" s="162" t="s">
        <v>333</v>
      </c>
      <c r="X2928" s="1" t="s">
        <v>2427</v>
      </c>
      <c r="Y2928" s="1">
        <v>152105</v>
      </c>
      <c r="Z2928" s="169">
        <v>249</v>
      </c>
      <c r="AA2928" s="169">
        <f>Tabela13[[#This Row],[VALOR/UN]]*Tabela13[[#This Row],[QUAN]]</f>
        <v>249</v>
      </c>
      <c r="AB2928" s="251" t="str">
        <f>IFERROR(Tabela13[[#This Row],[TOTAL]]/Tabela13[[#This Row],[Km Rodado]],"")</f>
        <v/>
      </c>
    </row>
    <row r="2929" spans="1:28" hidden="1">
      <c r="A2929" s="30" t="s">
        <v>2760</v>
      </c>
      <c r="B2929" s="30" t="s">
        <v>2291</v>
      </c>
      <c r="C2929" s="30" t="s">
        <v>1227</v>
      </c>
      <c r="D2929" s="53">
        <v>45919</v>
      </c>
      <c r="F2929" s="7" t="s">
        <v>196</v>
      </c>
      <c r="G2929" s="1" t="s">
        <v>58</v>
      </c>
      <c r="H2929" s="1" t="s">
        <v>12</v>
      </c>
      <c r="I2929" s="351" t="s">
        <v>159</v>
      </c>
      <c r="J2929" s="162">
        <v>1</v>
      </c>
      <c r="K2929" s="1">
        <v>15</v>
      </c>
      <c r="L2929" s="1" t="s">
        <v>22</v>
      </c>
      <c r="M2929" s="1" t="s">
        <v>75</v>
      </c>
      <c r="N2929" s="1" t="s">
        <v>224</v>
      </c>
      <c r="O2929" s="1" t="s">
        <v>1389</v>
      </c>
      <c r="P2929" s="1" t="s">
        <v>69</v>
      </c>
      <c r="Q2929" s="1" t="s">
        <v>77</v>
      </c>
      <c r="R2929" s="24" t="s">
        <v>1245</v>
      </c>
      <c r="S2929" s="45">
        <v>78695</v>
      </c>
      <c r="V2929" s="165" t="str">
        <f>IFERROR(IF(U2929-T2929 &lt;= 0, "", U2929-T2929), "")</f>
        <v/>
      </c>
      <c r="W2929" s="162" t="s">
        <v>333</v>
      </c>
      <c r="X2929" s="1" t="s">
        <v>2427</v>
      </c>
      <c r="Y2929" s="1">
        <v>151569</v>
      </c>
      <c r="Z2929" s="169">
        <v>369</v>
      </c>
      <c r="AA2929" s="169">
        <f>Tabela13[[#This Row],[VALOR/UN]]*Tabela13[[#This Row],[QUAN]]</f>
        <v>369</v>
      </c>
      <c r="AB2929" s="251" t="str">
        <f>IFERROR(Tabela13[[#This Row],[TOTAL]]/Tabela13[[#This Row],[Km Rodado]],"")</f>
        <v/>
      </c>
    </row>
    <row r="2930" spans="1:28" hidden="1">
      <c r="A2930" s="30">
        <v>3509</v>
      </c>
      <c r="B2930" s="30" t="s">
        <v>2291</v>
      </c>
      <c r="C2930" s="30" t="s">
        <v>1227</v>
      </c>
      <c r="D2930" s="53">
        <v>45919</v>
      </c>
      <c r="F2930" s="7" t="s">
        <v>196</v>
      </c>
      <c r="G2930" s="1" t="s">
        <v>58</v>
      </c>
      <c r="H2930" s="1" t="s">
        <v>12</v>
      </c>
      <c r="I2930" s="351" t="s">
        <v>159</v>
      </c>
      <c r="J2930" s="162">
        <v>1</v>
      </c>
      <c r="K2930" s="1">
        <v>15</v>
      </c>
      <c r="L2930" s="1" t="s">
        <v>22</v>
      </c>
      <c r="M2930" s="1" t="s">
        <v>75</v>
      </c>
      <c r="N2930" s="1" t="s">
        <v>224</v>
      </c>
      <c r="O2930" s="1" t="s">
        <v>1389</v>
      </c>
      <c r="P2930" s="1" t="s">
        <v>69</v>
      </c>
      <c r="Q2930" s="1" t="s">
        <v>77</v>
      </c>
      <c r="R2930" s="24" t="s">
        <v>1245</v>
      </c>
      <c r="S2930" s="45">
        <v>78695</v>
      </c>
      <c r="V2930" s="165" t="str">
        <f>IFERROR(IF(U2930-T2930 &lt;= 0, "", U2930-T2930), "")</f>
        <v/>
      </c>
      <c r="W2930" s="162" t="s">
        <v>333</v>
      </c>
      <c r="X2930" s="1" t="s">
        <v>2427</v>
      </c>
      <c r="Y2930" s="1">
        <v>151569</v>
      </c>
      <c r="Z2930" s="169">
        <v>369</v>
      </c>
      <c r="AA2930" s="169">
        <f>Tabela13[[#This Row],[VALOR/UN]]*Tabela13[[#This Row],[QUAN]]</f>
        <v>369</v>
      </c>
      <c r="AB2930" s="251" t="str">
        <f>IFERROR(Tabela13[[#This Row],[TOTAL]]/Tabela13[[#This Row],[Km Rodado]],"")</f>
        <v/>
      </c>
    </row>
    <row r="2931" spans="1:28" hidden="1">
      <c r="A2931" s="30">
        <v>3510</v>
      </c>
      <c r="B2931" s="30" t="s">
        <v>2291</v>
      </c>
      <c r="C2931" s="30" t="s">
        <v>1227</v>
      </c>
      <c r="D2931" s="53">
        <v>45919</v>
      </c>
      <c r="F2931" s="7" t="s">
        <v>196</v>
      </c>
      <c r="G2931" s="1" t="s">
        <v>58</v>
      </c>
      <c r="H2931" s="1" t="s">
        <v>12</v>
      </c>
      <c r="I2931" s="351" t="s">
        <v>159</v>
      </c>
      <c r="J2931" s="162">
        <v>1</v>
      </c>
      <c r="K2931" s="1">
        <v>15</v>
      </c>
      <c r="L2931" s="1" t="s">
        <v>24</v>
      </c>
      <c r="M2931" s="1" t="s">
        <v>75</v>
      </c>
      <c r="N2931" s="1" t="s">
        <v>224</v>
      </c>
      <c r="O2931" s="1" t="s">
        <v>1389</v>
      </c>
      <c r="P2931" s="1" t="s">
        <v>69</v>
      </c>
      <c r="Q2931" s="1" t="s">
        <v>77</v>
      </c>
      <c r="R2931" s="24" t="s">
        <v>1245</v>
      </c>
      <c r="S2931" s="45">
        <v>99196</v>
      </c>
      <c r="V2931" s="165" t="str">
        <f>IFERROR(IF(U2931-T2931 &lt;= 0, "", U2931-T2931), "")</f>
        <v/>
      </c>
      <c r="W2931" s="162" t="s">
        <v>333</v>
      </c>
      <c r="X2931" s="1" t="s">
        <v>2427</v>
      </c>
      <c r="Y2931" s="1">
        <v>152105</v>
      </c>
      <c r="Z2931" s="169">
        <v>249</v>
      </c>
      <c r="AA2931" s="169">
        <f>Tabela13[[#This Row],[VALOR/UN]]*Tabela13[[#This Row],[QUAN]]</f>
        <v>249</v>
      </c>
      <c r="AB2931" s="251" t="str">
        <f>IFERROR(Tabela13[[#This Row],[TOTAL]]/Tabela13[[#This Row],[Km Rodado]],"")</f>
        <v/>
      </c>
    </row>
    <row r="2932" spans="1:28" hidden="1">
      <c r="A2932" s="30">
        <v>3511</v>
      </c>
      <c r="B2932" s="30" t="s">
        <v>2291</v>
      </c>
      <c r="C2932" s="30" t="s">
        <v>1227</v>
      </c>
      <c r="D2932" s="53">
        <v>45919</v>
      </c>
      <c r="F2932" s="7" t="s">
        <v>196</v>
      </c>
      <c r="G2932" s="1" t="s">
        <v>58</v>
      </c>
      <c r="H2932" s="1" t="s">
        <v>12</v>
      </c>
      <c r="I2932" s="351" t="s">
        <v>159</v>
      </c>
      <c r="J2932" s="162">
        <v>1</v>
      </c>
      <c r="K2932" s="1">
        <v>15</v>
      </c>
      <c r="L2932" s="1" t="s">
        <v>24</v>
      </c>
      <c r="M2932" s="1" t="s">
        <v>75</v>
      </c>
      <c r="N2932" s="1" t="s">
        <v>224</v>
      </c>
      <c r="O2932" s="1" t="s">
        <v>1389</v>
      </c>
      <c r="P2932" s="1" t="s">
        <v>69</v>
      </c>
      <c r="Q2932" s="1" t="s">
        <v>77</v>
      </c>
      <c r="R2932" s="24" t="s">
        <v>1245</v>
      </c>
      <c r="S2932" s="45">
        <v>99196</v>
      </c>
      <c r="V2932" s="165" t="str">
        <f>IFERROR(IF(U2932-T2932 &lt;= 0, "", U2932-T2932), "")</f>
        <v/>
      </c>
      <c r="W2932" s="162" t="s">
        <v>333</v>
      </c>
      <c r="X2932" s="1" t="s">
        <v>2427</v>
      </c>
      <c r="Y2932" s="1">
        <v>152105</v>
      </c>
      <c r="Z2932" s="169">
        <v>249</v>
      </c>
      <c r="AA2932" s="169">
        <f>Tabela13[[#This Row],[VALOR/UN]]*Tabela13[[#This Row],[QUAN]]</f>
        <v>249</v>
      </c>
      <c r="AB2932" s="251" t="str">
        <f>IFERROR(Tabela13[[#This Row],[TOTAL]]/Tabela13[[#This Row],[Km Rodado]],"")</f>
        <v/>
      </c>
    </row>
    <row r="2933" spans="1:28" hidden="1">
      <c r="A2933" s="30" t="s">
        <v>2761</v>
      </c>
      <c r="B2933" s="30" t="s">
        <v>2291</v>
      </c>
      <c r="C2933" s="30" t="s">
        <v>1227</v>
      </c>
      <c r="D2933" s="53">
        <v>45919</v>
      </c>
      <c r="F2933" s="7" t="s">
        <v>196</v>
      </c>
      <c r="G2933" s="1" t="s">
        <v>58</v>
      </c>
      <c r="H2933" s="1" t="s">
        <v>12</v>
      </c>
      <c r="I2933" s="351" t="s">
        <v>159</v>
      </c>
      <c r="J2933" s="162">
        <v>1</v>
      </c>
      <c r="K2933" s="1">
        <v>15</v>
      </c>
      <c r="L2933" s="1" t="s">
        <v>22</v>
      </c>
      <c r="M2933" s="1" t="s">
        <v>75</v>
      </c>
      <c r="N2933" s="1" t="s">
        <v>224</v>
      </c>
      <c r="O2933" s="1" t="s">
        <v>1389</v>
      </c>
      <c r="P2933" s="1" t="s">
        <v>69</v>
      </c>
      <c r="Q2933" s="1" t="s">
        <v>77</v>
      </c>
      <c r="R2933" s="24" t="s">
        <v>1688</v>
      </c>
      <c r="S2933" s="45">
        <v>121490</v>
      </c>
      <c r="V2933" s="165" t="str">
        <f>IFERROR(IF(U2933-T2933 &lt;= 0, "", U2933-T2933), "")</f>
        <v/>
      </c>
      <c r="W2933" s="162" t="s">
        <v>333</v>
      </c>
      <c r="X2933" s="1" t="s">
        <v>2427</v>
      </c>
      <c r="Y2933" s="1">
        <v>152105</v>
      </c>
      <c r="Z2933" s="169">
        <v>249</v>
      </c>
      <c r="AA2933" s="169">
        <f>Tabela13[[#This Row],[VALOR/UN]]*Tabela13[[#This Row],[QUAN]]</f>
        <v>249</v>
      </c>
      <c r="AB2933" s="251" t="str">
        <f>IFERROR(Tabela13[[#This Row],[TOTAL]]/Tabela13[[#This Row],[Km Rodado]],"")</f>
        <v/>
      </c>
    </row>
    <row r="2934" spans="1:28" hidden="1">
      <c r="A2934" s="30" t="s">
        <v>2762</v>
      </c>
      <c r="B2934" s="30" t="s">
        <v>2291</v>
      </c>
      <c r="C2934" s="30" t="s">
        <v>1227</v>
      </c>
      <c r="D2934" s="53">
        <v>45919</v>
      </c>
      <c r="F2934" s="7" t="s">
        <v>196</v>
      </c>
      <c r="G2934" s="1" t="s">
        <v>58</v>
      </c>
      <c r="H2934" s="1" t="s">
        <v>12</v>
      </c>
      <c r="I2934" s="351" t="s">
        <v>159</v>
      </c>
      <c r="J2934" s="162">
        <v>1</v>
      </c>
      <c r="K2934" s="1">
        <v>15</v>
      </c>
      <c r="L2934" s="1" t="s">
        <v>22</v>
      </c>
      <c r="M2934" s="1" t="s">
        <v>75</v>
      </c>
      <c r="N2934" s="1" t="s">
        <v>224</v>
      </c>
      <c r="O2934" s="1" t="s">
        <v>1389</v>
      </c>
      <c r="P2934" s="1" t="s">
        <v>69</v>
      </c>
      <c r="Q2934" s="1" t="s">
        <v>77</v>
      </c>
      <c r="R2934" s="24" t="s">
        <v>1688</v>
      </c>
      <c r="S2934" s="45">
        <v>121490</v>
      </c>
      <c r="V2934" s="165" t="str">
        <f>IFERROR(IF(U2934-T2934 &lt;= 0, "", U2934-T2934), "")</f>
        <v/>
      </c>
      <c r="W2934" s="162" t="s">
        <v>333</v>
      </c>
      <c r="X2934" s="1" t="s">
        <v>2427</v>
      </c>
      <c r="Y2934" s="1">
        <v>152105</v>
      </c>
      <c r="Z2934" s="169">
        <v>249</v>
      </c>
      <c r="AA2934" s="169">
        <f>Tabela13[[#This Row],[VALOR/UN]]*Tabela13[[#This Row],[QUAN]]</f>
        <v>249</v>
      </c>
      <c r="AB2934" s="251" t="str">
        <f>IFERROR(Tabela13[[#This Row],[TOTAL]]/Tabela13[[#This Row],[Km Rodado]],"")</f>
        <v/>
      </c>
    </row>
    <row r="2935" spans="1:28" hidden="1">
      <c r="A2935" s="30" t="s">
        <v>2763</v>
      </c>
      <c r="B2935" s="30" t="s">
        <v>2291</v>
      </c>
      <c r="C2935" s="30" t="s">
        <v>1227</v>
      </c>
      <c r="D2935" s="53">
        <v>45919</v>
      </c>
      <c r="F2935" s="7" t="s">
        <v>196</v>
      </c>
      <c r="G2935" s="1" t="s">
        <v>58</v>
      </c>
      <c r="H2935" s="1" t="s">
        <v>12</v>
      </c>
      <c r="I2935" s="351" t="s">
        <v>159</v>
      </c>
      <c r="J2935" s="162">
        <v>1</v>
      </c>
      <c r="K2935" s="1">
        <v>15</v>
      </c>
      <c r="L2935" s="1" t="s">
        <v>24</v>
      </c>
      <c r="M2935" s="1" t="s">
        <v>75</v>
      </c>
      <c r="N2935" s="1" t="s">
        <v>224</v>
      </c>
      <c r="O2935" s="1" t="s">
        <v>1389</v>
      </c>
      <c r="P2935" s="1" t="s">
        <v>69</v>
      </c>
      <c r="Q2935" s="1" t="s">
        <v>77</v>
      </c>
      <c r="R2935" s="24" t="s">
        <v>1688</v>
      </c>
      <c r="S2935" s="45">
        <v>121490</v>
      </c>
      <c r="V2935" s="165" t="str">
        <f>IFERROR(IF(U2935-T2935 &lt;= 0, "", U2935-T2935), "")</f>
        <v/>
      </c>
      <c r="W2935" s="162" t="s">
        <v>333</v>
      </c>
      <c r="X2935" s="1" t="s">
        <v>2427</v>
      </c>
      <c r="Y2935" s="1">
        <v>152105</v>
      </c>
      <c r="Z2935" s="169">
        <v>249</v>
      </c>
      <c r="AA2935" s="169">
        <f>Tabela13[[#This Row],[VALOR/UN]]*Tabela13[[#This Row],[QUAN]]</f>
        <v>249</v>
      </c>
      <c r="AB2935" s="251" t="str">
        <f>IFERROR(Tabela13[[#This Row],[TOTAL]]/Tabela13[[#This Row],[Km Rodado]],"")</f>
        <v/>
      </c>
    </row>
    <row r="2936" spans="1:28" hidden="1">
      <c r="A2936" s="30" t="s">
        <v>2764</v>
      </c>
      <c r="B2936" s="30" t="s">
        <v>2291</v>
      </c>
      <c r="C2936" s="30" t="s">
        <v>1227</v>
      </c>
      <c r="D2936" s="53">
        <v>45919</v>
      </c>
      <c r="F2936" s="7" t="s">
        <v>196</v>
      </c>
      <c r="G2936" s="1" t="s">
        <v>58</v>
      </c>
      <c r="H2936" s="1" t="s">
        <v>12</v>
      </c>
      <c r="I2936" s="351" t="s">
        <v>159</v>
      </c>
      <c r="J2936" s="162">
        <v>1</v>
      </c>
      <c r="K2936" s="1">
        <v>15</v>
      </c>
      <c r="L2936" s="1" t="s">
        <v>24</v>
      </c>
      <c r="M2936" s="1" t="s">
        <v>75</v>
      </c>
      <c r="N2936" s="1" t="s">
        <v>224</v>
      </c>
      <c r="O2936" s="1" t="s">
        <v>1389</v>
      </c>
      <c r="P2936" s="1" t="s">
        <v>69</v>
      </c>
      <c r="Q2936" s="1" t="s">
        <v>77</v>
      </c>
      <c r="R2936" s="24" t="s">
        <v>1688</v>
      </c>
      <c r="S2936" s="45">
        <v>121490</v>
      </c>
      <c r="V2936" s="165" t="str">
        <f>IFERROR(IF(U2936-T2936 &lt;= 0, "", U2936-T2936), "")</f>
        <v/>
      </c>
      <c r="W2936" s="162" t="s">
        <v>333</v>
      </c>
      <c r="X2936" s="1" t="s">
        <v>2427</v>
      </c>
      <c r="Y2936" s="1">
        <v>152105</v>
      </c>
      <c r="Z2936" s="169">
        <v>249</v>
      </c>
      <c r="AA2936" s="169">
        <f>Tabela13[[#This Row],[VALOR/UN]]*Tabela13[[#This Row],[QUAN]]</f>
        <v>249</v>
      </c>
      <c r="AB2936" s="251" t="str">
        <f>IFERROR(Tabela13[[#This Row],[TOTAL]]/Tabela13[[#This Row],[Km Rodado]],"")</f>
        <v/>
      </c>
    </row>
    <row r="2937" spans="1:28" hidden="1">
      <c r="A2937" s="30" t="s">
        <v>2765</v>
      </c>
      <c r="B2937" s="30" t="s">
        <v>2291</v>
      </c>
      <c r="C2937" s="30" t="s">
        <v>1227</v>
      </c>
      <c r="D2937" s="53">
        <v>45919</v>
      </c>
      <c r="F2937" s="7" t="s">
        <v>196</v>
      </c>
      <c r="G2937" s="1" t="s">
        <v>58</v>
      </c>
      <c r="H2937" s="1" t="s">
        <v>1268</v>
      </c>
      <c r="I2937" s="351" t="s">
        <v>96</v>
      </c>
      <c r="J2937" s="162">
        <v>1</v>
      </c>
      <c r="K2937" s="1">
        <v>15</v>
      </c>
      <c r="L2937" s="1" t="s">
        <v>22</v>
      </c>
      <c r="M2937" s="1" t="s">
        <v>75</v>
      </c>
      <c r="N2937" s="1" t="s">
        <v>224</v>
      </c>
      <c r="O2937" s="1" t="s">
        <v>1389</v>
      </c>
      <c r="P2937" s="1" t="s">
        <v>69</v>
      </c>
      <c r="Q2937" s="1" t="s">
        <v>77</v>
      </c>
      <c r="R2937" s="24" t="s">
        <v>1824</v>
      </c>
      <c r="S2937" s="45">
        <v>86757</v>
      </c>
      <c r="V2937" s="165" t="str">
        <f>IFERROR(IF(U2937-T2937 &lt;= 0, "", U2937-T2937), "")</f>
        <v/>
      </c>
      <c r="W2937" s="162" t="s">
        <v>333</v>
      </c>
      <c r="X2937" s="1" t="s">
        <v>2427</v>
      </c>
      <c r="Y2937" s="1" t="s">
        <v>2678</v>
      </c>
      <c r="Z2937" s="169">
        <v>249</v>
      </c>
      <c r="AA2937" s="169">
        <f>Tabela13[[#This Row],[VALOR/UN]]*Tabela13[[#This Row],[QUAN]]</f>
        <v>249</v>
      </c>
      <c r="AB2937" s="251" t="str">
        <f>IFERROR(Tabela13[[#This Row],[TOTAL]]/Tabela13[[#This Row],[Km Rodado]],"")</f>
        <v/>
      </c>
    </row>
    <row r="2938" spans="1:28" hidden="1">
      <c r="A2938" s="30">
        <v>3527</v>
      </c>
      <c r="B2938" s="30" t="s">
        <v>2291</v>
      </c>
      <c r="C2938" s="30" t="s">
        <v>1227</v>
      </c>
      <c r="D2938" s="53">
        <v>45919</v>
      </c>
      <c r="F2938" s="7" t="s">
        <v>196</v>
      </c>
      <c r="G2938" s="1" t="s">
        <v>58</v>
      </c>
      <c r="H2938" s="1" t="s">
        <v>1268</v>
      </c>
      <c r="I2938" s="351" t="s">
        <v>96</v>
      </c>
      <c r="J2938" s="162">
        <v>1</v>
      </c>
      <c r="K2938" s="1">
        <v>15</v>
      </c>
      <c r="L2938" s="1" t="s">
        <v>22</v>
      </c>
      <c r="M2938" s="1" t="s">
        <v>75</v>
      </c>
      <c r="N2938" s="1" t="s">
        <v>224</v>
      </c>
      <c r="O2938" s="1" t="s">
        <v>1389</v>
      </c>
      <c r="P2938" s="1" t="s">
        <v>69</v>
      </c>
      <c r="Q2938" s="1" t="s">
        <v>77</v>
      </c>
      <c r="R2938" s="24" t="s">
        <v>1824</v>
      </c>
      <c r="S2938" s="45">
        <v>86757</v>
      </c>
      <c r="V2938" s="165" t="str">
        <f>IFERROR(IF(U2938-T2938 &lt;= 0, "", U2938-T2938), "")</f>
        <v/>
      </c>
      <c r="W2938" s="162" t="s">
        <v>333</v>
      </c>
      <c r="X2938" s="1" t="s">
        <v>2427</v>
      </c>
      <c r="Y2938" s="1" t="s">
        <v>2678</v>
      </c>
      <c r="Z2938" s="169">
        <v>249</v>
      </c>
      <c r="AA2938" s="169">
        <f>Tabela13[[#This Row],[VALOR/UN]]*Tabela13[[#This Row],[QUAN]]</f>
        <v>249</v>
      </c>
      <c r="AB2938" s="251" t="str">
        <f>IFERROR(Tabela13[[#This Row],[TOTAL]]/Tabela13[[#This Row],[Km Rodado]],"")</f>
        <v/>
      </c>
    </row>
    <row r="2939" spans="1:28" hidden="1">
      <c r="A2939" s="30" t="s">
        <v>2432</v>
      </c>
      <c r="B2939" s="30" t="s">
        <v>2291</v>
      </c>
      <c r="C2939" s="30" t="s">
        <v>1227</v>
      </c>
      <c r="D2939" s="53">
        <v>45919</v>
      </c>
      <c r="F2939" s="7" t="s">
        <v>196</v>
      </c>
      <c r="G2939" s="1" t="s">
        <v>58</v>
      </c>
      <c r="H2939" s="1" t="s">
        <v>1268</v>
      </c>
      <c r="I2939" s="351" t="s">
        <v>96</v>
      </c>
      <c r="J2939" s="162">
        <v>1</v>
      </c>
      <c r="K2939" s="1">
        <v>15</v>
      </c>
      <c r="L2939" s="1" t="s">
        <v>24</v>
      </c>
      <c r="M2939" s="1" t="s">
        <v>75</v>
      </c>
      <c r="N2939" s="1" t="s">
        <v>224</v>
      </c>
      <c r="O2939" s="1" t="s">
        <v>1389</v>
      </c>
      <c r="P2939" s="1" t="s">
        <v>69</v>
      </c>
      <c r="Q2939" s="1" t="s">
        <v>77</v>
      </c>
      <c r="R2939" s="24" t="s">
        <v>1824</v>
      </c>
      <c r="S2939" s="45">
        <v>86757</v>
      </c>
      <c r="V2939" s="165" t="str">
        <f>IFERROR(IF(U2939-T2939 &lt;= 0, "", U2939-T2939), "")</f>
        <v/>
      </c>
      <c r="W2939" s="162" t="s">
        <v>333</v>
      </c>
      <c r="X2939" s="1" t="s">
        <v>2427</v>
      </c>
      <c r="Y2939" s="1" t="s">
        <v>2720</v>
      </c>
      <c r="Z2939" s="169">
        <v>249</v>
      </c>
      <c r="AA2939" s="169">
        <f>Tabela13[[#This Row],[VALOR/UN]]*Tabela13[[#This Row],[QUAN]]</f>
        <v>249</v>
      </c>
      <c r="AB2939" s="251" t="str">
        <f>IFERROR(Tabela13[[#This Row],[TOTAL]]/Tabela13[[#This Row],[Km Rodado]],"")</f>
        <v/>
      </c>
    </row>
    <row r="2940" spans="1:28" hidden="1">
      <c r="A2940" s="30" t="s">
        <v>2766</v>
      </c>
      <c r="B2940" s="30" t="s">
        <v>1227</v>
      </c>
      <c r="C2940" s="30" t="s">
        <v>1227</v>
      </c>
      <c r="D2940" s="53">
        <v>45919</v>
      </c>
      <c r="F2940" s="7" t="s">
        <v>196</v>
      </c>
      <c r="G2940" s="1" t="s">
        <v>58</v>
      </c>
      <c r="H2940" s="1" t="s">
        <v>1268</v>
      </c>
      <c r="I2940" s="351" t="s">
        <v>96</v>
      </c>
      <c r="J2940" s="162">
        <v>1</v>
      </c>
      <c r="K2940" s="1">
        <v>15</v>
      </c>
      <c r="L2940" s="1" t="s">
        <v>24</v>
      </c>
      <c r="M2940" s="1" t="s">
        <v>75</v>
      </c>
      <c r="N2940" s="1" t="s">
        <v>224</v>
      </c>
      <c r="O2940" s="1" t="s">
        <v>1389</v>
      </c>
      <c r="P2940" s="1" t="s">
        <v>69</v>
      </c>
      <c r="Q2940" s="1" t="s">
        <v>77</v>
      </c>
      <c r="R2940" s="24" t="s">
        <v>1824</v>
      </c>
      <c r="S2940" s="45">
        <v>86757</v>
      </c>
      <c r="V2940" s="165" t="str">
        <f>IFERROR(IF(U2940-T2940 &lt;= 0, "", U2940-T2940), "")</f>
        <v/>
      </c>
      <c r="W2940" s="162" t="s">
        <v>333</v>
      </c>
      <c r="X2940" s="1" t="s">
        <v>2427</v>
      </c>
      <c r="Y2940" s="1" t="s">
        <v>2720</v>
      </c>
      <c r="Z2940" s="169">
        <v>249</v>
      </c>
      <c r="AA2940" s="169">
        <f>Tabela13[[#This Row],[VALOR/UN]]*Tabela13[[#This Row],[QUAN]]</f>
        <v>249</v>
      </c>
      <c r="AB2940" s="251" t="str">
        <f>IFERROR(Tabela13[[#This Row],[TOTAL]]/Tabela13[[#This Row],[Km Rodado]],"")</f>
        <v/>
      </c>
    </row>
    <row r="2941" spans="1:28" hidden="1">
      <c r="A2941" s="30">
        <v>3418</v>
      </c>
      <c r="B2941" s="30" t="s">
        <v>2607</v>
      </c>
      <c r="C2941" s="30" t="s">
        <v>1227</v>
      </c>
      <c r="D2941" s="53">
        <v>45919</v>
      </c>
      <c r="F2941" s="7" t="s">
        <v>196</v>
      </c>
      <c r="G2941" s="1" t="s">
        <v>58</v>
      </c>
      <c r="H2941" s="1" t="s">
        <v>1268</v>
      </c>
      <c r="I2941" s="351" t="s">
        <v>96</v>
      </c>
      <c r="J2941" s="162">
        <v>1</v>
      </c>
      <c r="K2941" s="1">
        <v>16</v>
      </c>
      <c r="L2941" s="1" t="s">
        <v>22</v>
      </c>
      <c r="M2941" s="1" t="s">
        <v>143</v>
      </c>
      <c r="N2941" s="1" t="s">
        <v>170</v>
      </c>
      <c r="O2941" s="1" t="s">
        <v>170</v>
      </c>
      <c r="P2941" s="1" t="s">
        <v>69</v>
      </c>
      <c r="Q2941" s="1" t="s">
        <v>144</v>
      </c>
      <c r="R2941" s="255" t="s">
        <v>2529</v>
      </c>
      <c r="S2941" s="45">
        <v>104700</v>
      </c>
      <c r="V2941" s="165" t="str">
        <f>IFERROR(IF(U2941-T2941 &lt;= 0, "", U2941-T2941), "")</f>
        <v/>
      </c>
      <c r="W2941" s="162" t="s">
        <v>333</v>
      </c>
      <c r="X2941" s="1" t="s">
        <v>168</v>
      </c>
      <c r="Y2941" s="1">
        <v>22780</v>
      </c>
      <c r="Z2941" s="169">
        <v>474.85</v>
      </c>
      <c r="AA2941" s="169">
        <f>Tabela13[[#This Row],[VALOR/UN]]*Tabela13[[#This Row],[QUAN]]</f>
        <v>474.85</v>
      </c>
      <c r="AB2941" s="251" t="str">
        <f>IFERROR(Tabela13[[#This Row],[TOTAL]]/Tabela13[[#This Row],[Km Rodado]],"")</f>
        <v/>
      </c>
    </row>
    <row r="2942" spans="1:28" hidden="1">
      <c r="A2942" s="30">
        <v>3419</v>
      </c>
      <c r="B2942" s="30" t="s">
        <v>2607</v>
      </c>
      <c r="C2942" s="30" t="s">
        <v>1227</v>
      </c>
      <c r="D2942" s="53">
        <v>45919</v>
      </c>
      <c r="F2942" s="7" t="s">
        <v>196</v>
      </c>
      <c r="G2942" s="1" t="s">
        <v>58</v>
      </c>
      <c r="H2942" s="1" t="s">
        <v>1268</v>
      </c>
      <c r="I2942" s="351" t="s">
        <v>96</v>
      </c>
      <c r="J2942" s="162">
        <v>1</v>
      </c>
      <c r="K2942" s="1">
        <v>16</v>
      </c>
      <c r="L2942" s="1" t="s">
        <v>22</v>
      </c>
      <c r="M2942" s="1" t="s">
        <v>143</v>
      </c>
      <c r="N2942" s="1" t="s">
        <v>170</v>
      </c>
      <c r="O2942" s="1" t="s">
        <v>170</v>
      </c>
      <c r="P2942" s="1" t="s">
        <v>69</v>
      </c>
      <c r="Q2942" s="1" t="s">
        <v>144</v>
      </c>
      <c r="R2942" s="255" t="s">
        <v>2529</v>
      </c>
      <c r="S2942" s="45">
        <v>104700</v>
      </c>
      <c r="V2942" s="165" t="str">
        <f>IFERROR(IF(U2942-T2942 &lt;= 0, "", U2942-T2942), "")</f>
        <v/>
      </c>
      <c r="W2942" s="162" t="s">
        <v>333</v>
      </c>
      <c r="X2942" s="1" t="s">
        <v>168</v>
      </c>
      <c r="Y2942" s="1">
        <v>22780</v>
      </c>
      <c r="Z2942" s="169">
        <v>474.85</v>
      </c>
      <c r="AA2942" s="169">
        <f>Tabela13[[#This Row],[VALOR/UN]]*Tabela13[[#This Row],[QUAN]]</f>
        <v>474.85</v>
      </c>
      <c r="AB2942" s="251" t="str">
        <f>IFERROR(Tabela13[[#This Row],[TOTAL]]/Tabela13[[#This Row],[Km Rodado]],"")</f>
        <v/>
      </c>
    </row>
    <row r="2943" spans="1:28" hidden="1">
      <c r="A2943" s="30">
        <v>3539</v>
      </c>
      <c r="B2943" s="30" t="s">
        <v>2002</v>
      </c>
      <c r="C2943" s="30" t="s">
        <v>1227</v>
      </c>
      <c r="D2943" s="53">
        <v>45922</v>
      </c>
      <c r="F2943" s="7" t="s">
        <v>196</v>
      </c>
      <c r="G2943" s="1" t="s">
        <v>58</v>
      </c>
      <c r="H2943" s="1" t="s">
        <v>1268</v>
      </c>
      <c r="I2943" s="351" t="s">
        <v>80</v>
      </c>
      <c r="J2943" s="162">
        <v>1</v>
      </c>
      <c r="K2943" s="1" t="s">
        <v>7</v>
      </c>
      <c r="L2943" s="1" t="s">
        <v>24</v>
      </c>
      <c r="M2943" s="1" t="s">
        <v>133</v>
      </c>
      <c r="N2943" s="238" t="s">
        <v>2767</v>
      </c>
      <c r="O2943" s="238" t="s">
        <v>2359</v>
      </c>
      <c r="P2943" s="1" t="s">
        <v>69</v>
      </c>
      <c r="Q2943" s="1" t="s">
        <v>636</v>
      </c>
      <c r="R2943" s="24" t="s">
        <v>2768</v>
      </c>
      <c r="S2943" s="45">
        <v>229852</v>
      </c>
      <c r="T2943" s="45">
        <v>229852</v>
      </c>
      <c r="V2943" s="165" t="str">
        <f>IFERROR(IF(U2943-T2943 &lt;= 0, "", U2943-T2943), "")</f>
        <v/>
      </c>
      <c r="W2943" s="162" t="s">
        <v>333</v>
      </c>
      <c r="X2943" s="1" t="s">
        <v>168</v>
      </c>
      <c r="Y2943" s="1" t="s">
        <v>2769</v>
      </c>
      <c r="Z2943" s="169">
        <v>593.55999999999995</v>
      </c>
      <c r="AA2943" s="169">
        <f>Tabela13[[#This Row],[VALOR/UN]]*Tabela13[[#This Row],[QUAN]]</f>
        <v>593.55999999999995</v>
      </c>
      <c r="AB2943" s="251" t="str">
        <f>IFERROR(Tabela13[[#This Row],[TOTAL]]/Tabela13[[#This Row],[Km Rodado]],"")</f>
        <v/>
      </c>
    </row>
    <row r="2944" spans="1:28" hidden="1">
      <c r="A2944" s="30">
        <v>3540</v>
      </c>
      <c r="B2944" s="30" t="s">
        <v>2002</v>
      </c>
      <c r="C2944" s="30" t="s">
        <v>1227</v>
      </c>
      <c r="D2944" s="53">
        <v>45922</v>
      </c>
      <c r="F2944" s="7" t="s">
        <v>196</v>
      </c>
      <c r="G2944" s="1" t="s">
        <v>58</v>
      </c>
      <c r="H2944" s="1" t="s">
        <v>1268</v>
      </c>
      <c r="I2944" s="351" t="s">
        <v>80</v>
      </c>
      <c r="J2944" s="162">
        <v>1</v>
      </c>
      <c r="K2944" s="1" t="s">
        <v>7</v>
      </c>
      <c r="L2944" s="1" t="s">
        <v>24</v>
      </c>
      <c r="M2944" s="1" t="s">
        <v>133</v>
      </c>
      <c r="N2944" s="238" t="s">
        <v>2767</v>
      </c>
      <c r="O2944" s="238" t="s">
        <v>2359</v>
      </c>
      <c r="P2944" s="1" t="s">
        <v>69</v>
      </c>
      <c r="Q2944" s="1" t="s">
        <v>636</v>
      </c>
      <c r="R2944" s="24" t="s">
        <v>2768</v>
      </c>
      <c r="S2944" s="45">
        <v>229852</v>
      </c>
      <c r="T2944" s="45">
        <v>229852</v>
      </c>
      <c r="V2944" s="165" t="str">
        <f>IFERROR(IF(U2944-T2944 &lt;= 0, "", U2944-T2944), "")</f>
        <v/>
      </c>
      <c r="W2944" s="162" t="s">
        <v>333</v>
      </c>
      <c r="X2944" s="1" t="s">
        <v>168</v>
      </c>
      <c r="Y2944" s="1" t="s">
        <v>2769</v>
      </c>
      <c r="Z2944" s="169">
        <v>593.55999999999995</v>
      </c>
      <c r="AA2944" s="169">
        <f>Tabela13[[#This Row],[VALOR/UN]]*Tabela13[[#This Row],[QUAN]]</f>
        <v>593.55999999999995</v>
      </c>
      <c r="AB2944" s="251" t="str">
        <f>IFERROR(Tabela13[[#This Row],[TOTAL]]/Tabela13[[#This Row],[Km Rodado]],"")</f>
        <v/>
      </c>
    </row>
    <row r="2945" spans="1:28" hidden="1">
      <c r="A2945" s="30">
        <v>3541</v>
      </c>
      <c r="B2945" s="30" t="s">
        <v>2002</v>
      </c>
      <c r="C2945" s="30" t="s">
        <v>1227</v>
      </c>
      <c r="D2945" s="53">
        <v>45922</v>
      </c>
      <c r="F2945" s="7" t="s">
        <v>196</v>
      </c>
      <c r="G2945" s="1" t="s">
        <v>58</v>
      </c>
      <c r="H2945" s="1" t="s">
        <v>1268</v>
      </c>
      <c r="I2945" s="351" t="s">
        <v>80</v>
      </c>
      <c r="J2945" s="162">
        <v>1</v>
      </c>
      <c r="K2945" s="1" t="s">
        <v>7</v>
      </c>
      <c r="L2945" s="1" t="s">
        <v>24</v>
      </c>
      <c r="M2945" s="1" t="s">
        <v>133</v>
      </c>
      <c r="N2945" s="238" t="s">
        <v>2767</v>
      </c>
      <c r="O2945" s="238" t="s">
        <v>2359</v>
      </c>
      <c r="P2945" s="1" t="s">
        <v>69</v>
      </c>
      <c r="Q2945" s="1" t="s">
        <v>636</v>
      </c>
      <c r="R2945" s="24" t="s">
        <v>2768</v>
      </c>
      <c r="S2945" s="45">
        <v>229852</v>
      </c>
      <c r="T2945" s="45">
        <v>229852</v>
      </c>
      <c r="V2945" s="165" t="str">
        <f>IFERROR(IF(U2945-T2945 &lt;= 0, "", U2945-T2945), "")</f>
        <v/>
      </c>
      <c r="W2945" s="162" t="s">
        <v>333</v>
      </c>
      <c r="X2945" s="1" t="s">
        <v>168</v>
      </c>
      <c r="Y2945" s="1" t="s">
        <v>2769</v>
      </c>
      <c r="Z2945" s="169">
        <v>593.55999999999995</v>
      </c>
      <c r="AA2945" s="169">
        <f>Tabela13[[#This Row],[VALOR/UN]]*Tabela13[[#This Row],[QUAN]]</f>
        <v>593.55999999999995</v>
      </c>
      <c r="AB2945" s="251" t="str">
        <f>IFERROR(Tabela13[[#This Row],[TOTAL]]/Tabela13[[#This Row],[Km Rodado]],"")</f>
        <v/>
      </c>
    </row>
    <row r="2946" spans="1:28" hidden="1">
      <c r="A2946" s="30">
        <v>3542</v>
      </c>
      <c r="B2946" s="30" t="s">
        <v>2002</v>
      </c>
      <c r="C2946" s="30" t="s">
        <v>1227</v>
      </c>
      <c r="D2946" s="53">
        <v>45922</v>
      </c>
      <c r="F2946" s="7" t="s">
        <v>196</v>
      </c>
      <c r="G2946" s="1" t="s">
        <v>58</v>
      </c>
      <c r="H2946" s="1" t="s">
        <v>1268</v>
      </c>
      <c r="I2946" s="351" t="s">
        <v>80</v>
      </c>
      <c r="J2946" s="162">
        <v>1</v>
      </c>
      <c r="K2946" s="1" t="s">
        <v>7</v>
      </c>
      <c r="L2946" s="1" t="s">
        <v>24</v>
      </c>
      <c r="M2946" s="1" t="s">
        <v>133</v>
      </c>
      <c r="N2946" s="238" t="s">
        <v>2767</v>
      </c>
      <c r="O2946" s="238" t="s">
        <v>2359</v>
      </c>
      <c r="P2946" s="1" t="s">
        <v>69</v>
      </c>
      <c r="Q2946" s="1" t="s">
        <v>636</v>
      </c>
      <c r="R2946" s="24" t="s">
        <v>2768</v>
      </c>
      <c r="S2946" s="45">
        <v>229852</v>
      </c>
      <c r="T2946" s="45">
        <v>229852</v>
      </c>
      <c r="V2946" s="165" t="str">
        <f>IFERROR(IF(U2946-T2946 &lt;= 0, "", U2946-T2946), "")</f>
        <v/>
      </c>
      <c r="W2946" s="162" t="s">
        <v>333</v>
      </c>
      <c r="X2946" s="1" t="s">
        <v>168</v>
      </c>
      <c r="Y2946" s="1" t="s">
        <v>2769</v>
      </c>
      <c r="Z2946" s="169">
        <v>593.55999999999995</v>
      </c>
      <c r="AA2946" s="169">
        <f>Tabela13[[#This Row],[VALOR/UN]]*Tabela13[[#This Row],[QUAN]]</f>
        <v>593.55999999999995</v>
      </c>
      <c r="AB2946" s="251" t="str">
        <f>IFERROR(Tabela13[[#This Row],[TOTAL]]/Tabela13[[#This Row],[Km Rodado]],"")</f>
        <v/>
      </c>
    </row>
    <row r="2947" spans="1:28" hidden="1">
      <c r="A2947" s="30">
        <v>3530</v>
      </c>
      <c r="B2947" s="30" t="s">
        <v>2291</v>
      </c>
      <c r="C2947" s="30" t="s">
        <v>1227</v>
      </c>
      <c r="D2947" s="53">
        <v>45922</v>
      </c>
      <c r="F2947" s="7" t="s">
        <v>196</v>
      </c>
      <c r="G2947" s="1" t="s">
        <v>58</v>
      </c>
      <c r="H2947" s="1" t="s">
        <v>14</v>
      </c>
      <c r="I2947" s="351" t="s">
        <v>1317</v>
      </c>
      <c r="J2947" s="162">
        <v>1</v>
      </c>
      <c r="K2947" s="1">
        <v>15</v>
      </c>
      <c r="L2947" s="1" t="s">
        <v>22</v>
      </c>
      <c r="M2947" s="1" t="s">
        <v>75</v>
      </c>
      <c r="N2947" s="1" t="s">
        <v>224</v>
      </c>
      <c r="O2947" s="1" t="s">
        <v>1389</v>
      </c>
      <c r="P2947" s="1" t="s">
        <v>69</v>
      </c>
      <c r="Q2947" s="1" t="s">
        <v>77</v>
      </c>
      <c r="R2947" s="24" t="s">
        <v>2770</v>
      </c>
      <c r="V2947" s="165" t="str">
        <f>IFERROR(IF(U2947-T2947 &lt;= 0, "", U2947-T2947), "")</f>
        <v/>
      </c>
      <c r="W2947" s="162" t="s">
        <v>333</v>
      </c>
      <c r="X2947" s="1" t="s">
        <v>2427</v>
      </c>
      <c r="Y2947" s="1">
        <v>152105</v>
      </c>
      <c r="Z2947" s="169">
        <v>249</v>
      </c>
      <c r="AA2947" s="169">
        <f>Tabela13[[#This Row],[VALOR/UN]]*Tabela13[[#This Row],[QUAN]]</f>
        <v>249</v>
      </c>
      <c r="AB2947" s="251" t="str">
        <f>IFERROR(Tabela13[[#This Row],[TOTAL]]/Tabela13[[#This Row],[Km Rodado]],"")</f>
        <v/>
      </c>
    </row>
    <row r="2948" spans="1:28" hidden="1">
      <c r="A2948" s="30">
        <v>3532</v>
      </c>
      <c r="B2948" s="30" t="s">
        <v>2291</v>
      </c>
      <c r="C2948" s="30" t="s">
        <v>1227</v>
      </c>
      <c r="D2948" s="53">
        <v>45922</v>
      </c>
      <c r="F2948" s="7" t="s">
        <v>196</v>
      </c>
      <c r="G2948" s="1" t="s">
        <v>58</v>
      </c>
      <c r="H2948" s="1" t="s">
        <v>14</v>
      </c>
      <c r="I2948" s="351" t="s">
        <v>1317</v>
      </c>
      <c r="J2948" s="162">
        <v>1</v>
      </c>
      <c r="K2948" s="1">
        <v>15</v>
      </c>
      <c r="L2948" s="1" t="s">
        <v>22</v>
      </c>
      <c r="M2948" s="1" t="s">
        <v>75</v>
      </c>
      <c r="N2948" s="1" t="s">
        <v>224</v>
      </c>
      <c r="O2948" s="1" t="s">
        <v>1389</v>
      </c>
      <c r="P2948" s="1" t="s">
        <v>69</v>
      </c>
      <c r="Q2948" s="1" t="s">
        <v>77</v>
      </c>
      <c r="R2948" s="24" t="s">
        <v>2770</v>
      </c>
      <c r="V2948" s="165" t="str">
        <f>IFERROR(IF(U2948-T2948 &lt;= 0, "", U2948-T2948), "")</f>
        <v/>
      </c>
      <c r="W2948" s="162" t="s">
        <v>333</v>
      </c>
      <c r="X2948" s="1" t="s">
        <v>2427</v>
      </c>
      <c r="Y2948" s="1">
        <v>152105</v>
      </c>
      <c r="Z2948" s="169">
        <v>249</v>
      </c>
      <c r="AA2948" s="169">
        <f>Tabela13[[#This Row],[VALOR/UN]]*Tabela13[[#This Row],[QUAN]]</f>
        <v>249</v>
      </c>
      <c r="AB2948" s="251" t="str">
        <f>IFERROR(Tabela13[[#This Row],[TOTAL]]/Tabela13[[#This Row],[Km Rodado]],"")</f>
        <v/>
      </c>
    </row>
    <row r="2949" spans="1:28" hidden="1">
      <c r="A2949" s="30" t="s">
        <v>667</v>
      </c>
      <c r="B2949" s="30" t="s">
        <v>1737</v>
      </c>
      <c r="C2949" s="30" t="s">
        <v>1227</v>
      </c>
      <c r="D2949" s="53">
        <v>45922</v>
      </c>
      <c r="F2949" s="7" t="s">
        <v>196</v>
      </c>
      <c r="G2949" s="1" t="s">
        <v>58</v>
      </c>
      <c r="H2949" s="1" t="s">
        <v>1268</v>
      </c>
      <c r="I2949" s="351" t="s">
        <v>80</v>
      </c>
      <c r="J2949" s="162">
        <v>1</v>
      </c>
      <c r="K2949" s="1" t="s">
        <v>39</v>
      </c>
      <c r="L2949" s="1" t="s">
        <v>594</v>
      </c>
      <c r="M2949" s="1" t="s">
        <v>595</v>
      </c>
      <c r="N2949" s="1" t="s">
        <v>684</v>
      </c>
      <c r="O2949" s="1" t="s">
        <v>2045</v>
      </c>
      <c r="P2949" s="1" t="s">
        <v>62</v>
      </c>
      <c r="Q2949" s="1" t="s">
        <v>1288</v>
      </c>
      <c r="R2949" s="24" t="s">
        <v>1562</v>
      </c>
      <c r="S2949" s="45">
        <v>267620</v>
      </c>
      <c r="T2949" s="45">
        <v>267620</v>
      </c>
      <c r="V2949" s="165" t="str">
        <f>IFERROR(IF(U2949-T2949 &lt;= 0, "", U2949-T2949), "")</f>
        <v/>
      </c>
      <c r="W2949" s="162" t="s">
        <v>333</v>
      </c>
      <c r="X2949" s="1" t="s">
        <v>2279</v>
      </c>
      <c r="Y2949" s="1">
        <v>12323</v>
      </c>
      <c r="Z2949" s="169">
        <v>600</v>
      </c>
      <c r="AA2949" s="169">
        <f>Tabela13[[#This Row],[VALOR/UN]]*Tabela13[[#This Row],[QUAN]]</f>
        <v>600</v>
      </c>
      <c r="AB2949" s="251" t="str">
        <f>IFERROR(Tabela13[[#This Row],[TOTAL]]/Tabela13[[#This Row],[Km Rodado]],"")</f>
        <v/>
      </c>
    </row>
    <row r="2950" spans="1:28" hidden="1">
      <c r="A2950" s="30">
        <v>2411</v>
      </c>
      <c r="B2950" s="30" t="s">
        <v>2771</v>
      </c>
      <c r="C2950" s="30" t="s">
        <v>1227</v>
      </c>
      <c r="D2950" s="53">
        <v>45922</v>
      </c>
      <c r="F2950" s="7" t="s">
        <v>196</v>
      </c>
      <c r="G2950" s="1" t="s">
        <v>58</v>
      </c>
      <c r="H2950" s="1" t="s">
        <v>1268</v>
      </c>
      <c r="I2950" s="351" t="s">
        <v>80</v>
      </c>
      <c r="J2950" s="162">
        <v>1</v>
      </c>
      <c r="K2950" s="1" t="s">
        <v>39</v>
      </c>
      <c r="L2950" s="1" t="s">
        <v>594</v>
      </c>
      <c r="M2950" s="1" t="s">
        <v>595</v>
      </c>
      <c r="N2950" s="1" t="s">
        <v>684</v>
      </c>
      <c r="O2950" s="1" t="s">
        <v>2045</v>
      </c>
      <c r="P2950" s="1" t="s">
        <v>62</v>
      </c>
      <c r="Q2950" s="1" t="s">
        <v>1288</v>
      </c>
      <c r="R2950" s="24" t="s">
        <v>1562</v>
      </c>
      <c r="S2950" s="45">
        <v>267620</v>
      </c>
      <c r="T2950" s="45">
        <v>267620</v>
      </c>
      <c r="V2950" s="165" t="str">
        <f>IFERROR(IF(U2950-T2950 &lt;= 0, "", U2950-T2950), "")</f>
        <v/>
      </c>
      <c r="W2950" s="162" t="s">
        <v>333</v>
      </c>
      <c r="X2950" s="1" t="s">
        <v>2279</v>
      </c>
      <c r="Y2950" s="1">
        <v>12323</v>
      </c>
      <c r="Z2950" s="169">
        <v>600</v>
      </c>
      <c r="AA2950" s="169">
        <f>Tabela13[[#This Row],[VALOR/UN]]*Tabela13[[#This Row],[QUAN]]</f>
        <v>600</v>
      </c>
      <c r="AB2950" s="251" t="str">
        <f>IFERROR(Tabela13[[#This Row],[TOTAL]]/Tabela13[[#This Row],[Km Rodado]],"")</f>
        <v/>
      </c>
    </row>
    <row r="2951" spans="1:28" hidden="1">
      <c r="A2951" s="30">
        <v>2443</v>
      </c>
      <c r="B2951" s="30" t="s">
        <v>985</v>
      </c>
      <c r="C2951" s="30" t="s">
        <v>1227</v>
      </c>
      <c r="D2951" s="53">
        <v>45922</v>
      </c>
      <c r="F2951" s="7" t="s">
        <v>196</v>
      </c>
      <c r="G2951" s="1" t="s">
        <v>58</v>
      </c>
      <c r="H2951" s="1" t="s">
        <v>1268</v>
      </c>
      <c r="I2951" s="351" t="s">
        <v>80</v>
      </c>
      <c r="J2951" s="162">
        <v>1</v>
      </c>
      <c r="K2951" s="1" t="s">
        <v>39</v>
      </c>
      <c r="L2951" s="1" t="s">
        <v>594</v>
      </c>
      <c r="M2951" s="1" t="s">
        <v>595</v>
      </c>
      <c r="N2951" s="1" t="s">
        <v>684</v>
      </c>
      <c r="O2951" s="1" t="s">
        <v>2045</v>
      </c>
      <c r="P2951" s="1" t="s">
        <v>62</v>
      </c>
      <c r="Q2951" s="1" t="s">
        <v>1288</v>
      </c>
      <c r="R2951" s="24" t="s">
        <v>1562</v>
      </c>
      <c r="S2951" s="45">
        <v>267620</v>
      </c>
      <c r="T2951" s="45">
        <v>267620</v>
      </c>
      <c r="V2951" s="165" t="str">
        <f>IFERROR(IF(U2951-T2951 &lt;= 0, "", U2951-T2951), "")</f>
        <v/>
      </c>
      <c r="W2951" s="162" t="s">
        <v>333</v>
      </c>
      <c r="X2951" s="1" t="s">
        <v>2279</v>
      </c>
      <c r="Y2951" s="1">
        <v>12323</v>
      </c>
      <c r="Z2951" s="169">
        <v>600</v>
      </c>
      <c r="AA2951" s="169">
        <f>Tabela13[[#This Row],[VALOR/UN]]*Tabela13[[#This Row],[QUAN]]</f>
        <v>600</v>
      </c>
      <c r="AB2951" s="251" t="str">
        <f>IFERROR(Tabela13[[#This Row],[TOTAL]]/Tabela13[[#This Row],[Km Rodado]],"")</f>
        <v/>
      </c>
    </row>
    <row r="2952" spans="1:28" hidden="1">
      <c r="A2952" s="30">
        <v>2414</v>
      </c>
      <c r="B2952" s="30" t="s">
        <v>1369</v>
      </c>
      <c r="C2952" s="30" t="s">
        <v>1227</v>
      </c>
      <c r="D2952" s="53">
        <v>45922</v>
      </c>
      <c r="F2952" s="7" t="s">
        <v>196</v>
      </c>
      <c r="G2952" s="1" t="s">
        <v>58</v>
      </c>
      <c r="H2952" s="1" t="s">
        <v>1268</v>
      </c>
      <c r="I2952" s="351" t="s">
        <v>80</v>
      </c>
      <c r="J2952" s="162">
        <v>1</v>
      </c>
      <c r="K2952" s="1" t="s">
        <v>39</v>
      </c>
      <c r="L2952" s="1" t="s">
        <v>594</v>
      </c>
      <c r="M2952" s="1" t="s">
        <v>595</v>
      </c>
      <c r="N2952" s="1" t="s">
        <v>684</v>
      </c>
      <c r="O2952" s="1" t="s">
        <v>2045</v>
      </c>
      <c r="P2952" s="1" t="s">
        <v>62</v>
      </c>
      <c r="Q2952" s="1" t="s">
        <v>1288</v>
      </c>
      <c r="R2952" s="24" t="s">
        <v>1562</v>
      </c>
      <c r="S2952" s="45">
        <v>267620</v>
      </c>
      <c r="T2952" s="45">
        <v>267620</v>
      </c>
      <c r="V2952" s="165" t="str">
        <f>IFERROR(IF(U2952-T2952 &lt;= 0, "", U2952-T2952), "")</f>
        <v/>
      </c>
      <c r="W2952" s="162" t="s">
        <v>333</v>
      </c>
      <c r="X2952" s="1" t="s">
        <v>2279</v>
      </c>
      <c r="Y2952" s="1">
        <v>12323</v>
      </c>
      <c r="Z2952" s="169">
        <v>600</v>
      </c>
      <c r="AA2952" s="169">
        <f>Tabela13[[#This Row],[VALOR/UN]]*Tabela13[[#This Row],[QUAN]]</f>
        <v>600</v>
      </c>
      <c r="AB2952" s="251" t="str">
        <f>IFERROR(Tabela13[[#This Row],[TOTAL]]/Tabela13[[#This Row],[Km Rodado]],"")</f>
        <v/>
      </c>
    </row>
    <row r="2953" spans="1:28" hidden="1">
      <c r="A2953" s="30" t="s">
        <v>2772</v>
      </c>
      <c r="B2953" s="30" t="s">
        <v>1837</v>
      </c>
      <c r="C2953" s="30" t="s">
        <v>1227</v>
      </c>
      <c r="D2953" s="53">
        <v>45924</v>
      </c>
      <c r="F2953" s="7" t="s">
        <v>196</v>
      </c>
      <c r="G2953" s="1" t="s">
        <v>58</v>
      </c>
      <c r="H2953" s="1" t="s">
        <v>1268</v>
      </c>
      <c r="I2953" s="351" t="s">
        <v>80</v>
      </c>
      <c r="J2953" s="162">
        <v>1</v>
      </c>
      <c r="K2953" s="1" t="s">
        <v>39</v>
      </c>
      <c r="L2953" s="1" t="s">
        <v>22</v>
      </c>
      <c r="M2953" s="1" t="s">
        <v>595</v>
      </c>
      <c r="N2953" s="238" t="s">
        <v>181</v>
      </c>
      <c r="O2953" s="238" t="s">
        <v>2773</v>
      </c>
      <c r="P2953" s="1" t="s">
        <v>69</v>
      </c>
      <c r="Q2953" s="1" t="s">
        <v>1241</v>
      </c>
      <c r="R2953" s="24" t="s">
        <v>1242</v>
      </c>
      <c r="S2953" s="45">
        <v>409657</v>
      </c>
      <c r="T2953" s="45">
        <v>409657</v>
      </c>
      <c r="V2953" s="165" t="str">
        <f>IFERROR(IF(U2953-T2953 &lt;= 0, "", U2953-T2953), "")</f>
        <v/>
      </c>
      <c r="W2953" s="162" t="s">
        <v>333</v>
      </c>
      <c r="X2953" s="1" t="s">
        <v>168</v>
      </c>
      <c r="Y2953" s="1">
        <v>23324</v>
      </c>
      <c r="Z2953" s="169">
        <v>1335.52</v>
      </c>
      <c r="AA2953" s="169">
        <f>Tabela13[[#This Row],[VALOR/UN]]*Tabela13[[#This Row],[QUAN]]</f>
        <v>1335.52</v>
      </c>
      <c r="AB2953" s="251" t="str">
        <f>IFERROR(Tabela13[[#This Row],[TOTAL]]/Tabela13[[#This Row],[Km Rodado]],"")</f>
        <v/>
      </c>
    </row>
    <row r="2954" spans="1:28" hidden="1">
      <c r="A2954" s="30">
        <v>3544</v>
      </c>
      <c r="B2954" s="30" t="s">
        <v>1837</v>
      </c>
      <c r="C2954" s="30" t="s">
        <v>1227</v>
      </c>
      <c r="D2954" s="53">
        <v>45924</v>
      </c>
      <c r="F2954" s="7" t="s">
        <v>196</v>
      </c>
      <c r="G2954" s="1" t="s">
        <v>58</v>
      </c>
      <c r="H2954" s="1" t="s">
        <v>1268</v>
      </c>
      <c r="I2954" s="351" t="s">
        <v>80</v>
      </c>
      <c r="J2954" s="162">
        <v>1</v>
      </c>
      <c r="K2954" s="1" t="s">
        <v>39</v>
      </c>
      <c r="L2954" s="1" t="s">
        <v>22</v>
      </c>
      <c r="M2954" s="1" t="s">
        <v>595</v>
      </c>
      <c r="N2954" s="238" t="s">
        <v>181</v>
      </c>
      <c r="O2954" s="238" t="s">
        <v>2773</v>
      </c>
      <c r="P2954" s="1" t="s">
        <v>69</v>
      </c>
      <c r="Q2954" s="1" t="s">
        <v>1241</v>
      </c>
      <c r="R2954" s="24" t="s">
        <v>1242</v>
      </c>
      <c r="S2954" s="45">
        <v>409657</v>
      </c>
      <c r="T2954" s="45">
        <v>409657</v>
      </c>
      <c r="V2954" s="165" t="str">
        <f>IFERROR(IF(U2954-T2954 &lt;= 0, "", U2954-T2954), "")</f>
        <v/>
      </c>
      <c r="W2954" s="162" t="s">
        <v>333</v>
      </c>
      <c r="X2954" s="1" t="s">
        <v>168</v>
      </c>
      <c r="Y2954" s="1">
        <v>23324</v>
      </c>
      <c r="Z2954" s="169">
        <v>1335.52</v>
      </c>
      <c r="AA2954" s="169">
        <f>Tabela13[[#This Row],[VALOR/UN]]*Tabela13[[#This Row],[QUAN]]</f>
        <v>1335.52</v>
      </c>
      <c r="AB2954" s="251" t="str">
        <f>IFERROR(Tabela13[[#This Row],[TOTAL]]/Tabela13[[#This Row],[Km Rodado]],"")</f>
        <v/>
      </c>
    </row>
    <row r="2955" spans="1:28" hidden="1">
      <c r="A2955" s="30">
        <v>3512</v>
      </c>
      <c r="B2955" s="30" t="s">
        <v>1227</v>
      </c>
      <c r="C2955" s="30" t="s">
        <v>1227</v>
      </c>
      <c r="D2955" s="53">
        <v>45924</v>
      </c>
      <c r="F2955" s="7" t="s">
        <v>196</v>
      </c>
      <c r="G2955" s="1" t="s">
        <v>58</v>
      </c>
      <c r="H2955" s="1" t="s">
        <v>1268</v>
      </c>
      <c r="I2955" s="356" t="s">
        <v>2407</v>
      </c>
      <c r="J2955" s="162">
        <v>1</v>
      </c>
      <c r="K2955" s="1">
        <v>15</v>
      </c>
      <c r="L2955" s="1" t="s">
        <v>22</v>
      </c>
      <c r="M2955" s="1" t="s">
        <v>75</v>
      </c>
      <c r="N2955" s="1" t="s">
        <v>224</v>
      </c>
      <c r="O2955" s="1" t="s">
        <v>1389</v>
      </c>
      <c r="P2955" s="1" t="s">
        <v>69</v>
      </c>
      <c r="Q2955" s="1" t="s">
        <v>77</v>
      </c>
      <c r="R2955" s="24" t="s">
        <v>439</v>
      </c>
      <c r="S2955" s="45">
        <v>231551</v>
      </c>
      <c r="V2955" s="165" t="str">
        <f>IFERROR(IF(U2955-T2955 &lt;= 0, "", U2955-T2955), "")</f>
        <v/>
      </c>
      <c r="W2955" s="162" t="s">
        <v>333</v>
      </c>
      <c r="X2955" s="1" t="s">
        <v>2427</v>
      </c>
      <c r="Y2955" s="1">
        <v>152105</v>
      </c>
      <c r="Z2955" s="169">
        <v>249</v>
      </c>
      <c r="AA2955" s="169">
        <f>Tabela13[[#This Row],[VALOR/UN]]*Tabela13[[#This Row],[QUAN]]</f>
        <v>249</v>
      </c>
      <c r="AB2955" s="251" t="str">
        <f>IFERROR(Tabela13[[#This Row],[TOTAL]]/Tabela13[[#This Row],[Km Rodado]],"")</f>
        <v/>
      </c>
    </row>
    <row r="2956" spans="1:28" hidden="1">
      <c r="A2956" s="30">
        <v>3519</v>
      </c>
      <c r="B2956" s="30" t="s">
        <v>2291</v>
      </c>
      <c r="C2956" s="30" t="s">
        <v>1227</v>
      </c>
      <c r="D2956" s="53">
        <v>45924</v>
      </c>
      <c r="F2956" s="7" t="s">
        <v>196</v>
      </c>
      <c r="G2956" s="1" t="s">
        <v>58</v>
      </c>
      <c r="H2956" s="1" t="s">
        <v>1268</v>
      </c>
      <c r="I2956" s="356" t="s">
        <v>2407</v>
      </c>
      <c r="J2956" s="162">
        <v>1</v>
      </c>
      <c r="K2956" s="1">
        <v>15</v>
      </c>
      <c r="L2956" s="1" t="s">
        <v>22</v>
      </c>
      <c r="M2956" s="1" t="s">
        <v>75</v>
      </c>
      <c r="N2956" s="1" t="s">
        <v>224</v>
      </c>
      <c r="O2956" s="1" t="s">
        <v>1389</v>
      </c>
      <c r="P2956" s="1" t="s">
        <v>69</v>
      </c>
      <c r="Q2956" s="1" t="s">
        <v>77</v>
      </c>
      <c r="R2956" s="24" t="s">
        <v>439</v>
      </c>
      <c r="S2956" s="45">
        <v>231551</v>
      </c>
      <c r="V2956" s="165" t="str">
        <f>IFERROR(IF(U2956-T2956 &lt;= 0, "", U2956-T2956), "")</f>
        <v/>
      </c>
      <c r="W2956" s="162" t="s">
        <v>333</v>
      </c>
      <c r="X2956" s="1" t="s">
        <v>2427</v>
      </c>
      <c r="Y2956" s="1">
        <v>152105</v>
      </c>
      <c r="Z2956" s="169">
        <v>249</v>
      </c>
      <c r="AA2956" s="169">
        <f>Tabela13[[#This Row],[VALOR/UN]]*Tabela13[[#This Row],[QUAN]]</f>
        <v>249</v>
      </c>
      <c r="AB2956" s="251" t="str">
        <f>IFERROR(Tabela13[[#This Row],[TOTAL]]/Tabela13[[#This Row],[Km Rodado]],"")</f>
        <v/>
      </c>
    </row>
    <row r="2957" spans="1:28" hidden="1">
      <c r="A2957" s="30">
        <v>3523</v>
      </c>
      <c r="B2957" s="30" t="s">
        <v>2291</v>
      </c>
      <c r="C2957" s="30" t="s">
        <v>1227</v>
      </c>
      <c r="D2957" s="53">
        <v>45924</v>
      </c>
      <c r="F2957" s="7" t="s">
        <v>196</v>
      </c>
      <c r="G2957" s="1" t="s">
        <v>58</v>
      </c>
      <c r="H2957" s="1" t="s">
        <v>1268</v>
      </c>
      <c r="I2957" s="356" t="s">
        <v>2407</v>
      </c>
      <c r="J2957" s="162">
        <v>1</v>
      </c>
      <c r="K2957" s="1">
        <v>15</v>
      </c>
      <c r="L2957" s="1" t="s">
        <v>24</v>
      </c>
      <c r="M2957" s="1" t="s">
        <v>75</v>
      </c>
      <c r="N2957" s="1" t="s">
        <v>224</v>
      </c>
      <c r="O2957" s="1" t="s">
        <v>1389</v>
      </c>
      <c r="P2957" s="1" t="s">
        <v>69</v>
      </c>
      <c r="Q2957" s="1" t="s">
        <v>77</v>
      </c>
      <c r="R2957" s="24" t="s">
        <v>439</v>
      </c>
      <c r="S2957" s="45">
        <v>231551</v>
      </c>
      <c r="V2957" s="165" t="str">
        <f>IFERROR(IF(U2957-T2957 &lt;= 0, "", U2957-T2957), "")</f>
        <v/>
      </c>
      <c r="W2957" s="162" t="s">
        <v>333</v>
      </c>
      <c r="X2957" s="1" t="s">
        <v>2427</v>
      </c>
      <c r="Y2957" s="1">
        <v>152105</v>
      </c>
      <c r="Z2957" s="169">
        <v>249</v>
      </c>
      <c r="AA2957" s="169">
        <f>Tabela13[[#This Row],[VALOR/UN]]*Tabela13[[#This Row],[QUAN]]</f>
        <v>249</v>
      </c>
      <c r="AB2957" s="251" t="str">
        <f>IFERROR(Tabela13[[#This Row],[TOTAL]]/Tabela13[[#This Row],[Km Rodado]],"")</f>
        <v/>
      </c>
    </row>
    <row r="2958" spans="1:28" hidden="1">
      <c r="A2958" s="30">
        <v>3529</v>
      </c>
      <c r="B2958" s="30" t="s">
        <v>2291</v>
      </c>
      <c r="C2958" s="30" t="s">
        <v>1227</v>
      </c>
      <c r="D2958" s="53">
        <v>45924</v>
      </c>
      <c r="F2958" s="7" t="s">
        <v>196</v>
      </c>
      <c r="G2958" s="1" t="s">
        <v>58</v>
      </c>
      <c r="H2958" s="1" t="s">
        <v>1268</v>
      </c>
      <c r="I2958" s="356" t="s">
        <v>2407</v>
      </c>
      <c r="J2958" s="162">
        <v>1</v>
      </c>
      <c r="K2958" s="1">
        <v>15</v>
      </c>
      <c r="L2958" s="1" t="s">
        <v>24</v>
      </c>
      <c r="M2958" s="1" t="s">
        <v>75</v>
      </c>
      <c r="N2958" s="1" t="s">
        <v>224</v>
      </c>
      <c r="O2958" s="1" t="s">
        <v>1389</v>
      </c>
      <c r="P2958" s="1" t="s">
        <v>69</v>
      </c>
      <c r="Q2958" s="1" t="s">
        <v>77</v>
      </c>
      <c r="R2958" s="24" t="s">
        <v>439</v>
      </c>
      <c r="S2958" s="45">
        <v>231551</v>
      </c>
      <c r="V2958" s="165" t="str">
        <f>IFERROR(IF(U2958-T2958 &lt;= 0, "", U2958-T2958), "")</f>
        <v/>
      </c>
      <c r="W2958" s="162" t="s">
        <v>333</v>
      </c>
      <c r="X2958" s="1" t="s">
        <v>2427</v>
      </c>
      <c r="Y2958" s="1">
        <v>152105</v>
      </c>
      <c r="Z2958" s="169">
        <v>249</v>
      </c>
      <c r="AA2958" s="169">
        <f>Tabela13[[#This Row],[VALOR/UN]]*Tabela13[[#This Row],[QUAN]]</f>
        <v>249</v>
      </c>
      <c r="AB2958" s="251" t="str">
        <f>IFERROR(Tabela13[[#This Row],[TOTAL]]/Tabela13[[#This Row],[Km Rodado]],"")</f>
        <v/>
      </c>
    </row>
    <row r="2959" spans="1:28" hidden="1">
      <c r="A2959" s="30">
        <v>3528</v>
      </c>
      <c r="B2959" s="30" t="s">
        <v>2291</v>
      </c>
      <c r="C2959" s="30" t="s">
        <v>1227</v>
      </c>
      <c r="D2959" s="53">
        <v>45924</v>
      </c>
      <c r="F2959" s="7" t="s">
        <v>196</v>
      </c>
      <c r="G2959" s="1" t="s">
        <v>58</v>
      </c>
      <c r="H2959" s="1" t="s">
        <v>1268</v>
      </c>
      <c r="I2959" s="351" t="s">
        <v>107</v>
      </c>
      <c r="J2959" s="162">
        <v>1</v>
      </c>
      <c r="K2959" s="1">
        <v>15</v>
      </c>
      <c r="L2959" s="1" t="s">
        <v>22</v>
      </c>
      <c r="M2959" s="1" t="s">
        <v>75</v>
      </c>
      <c r="N2959" s="1" t="s">
        <v>224</v>
      </c>
      <c r="O2959" s="1" t="s">
        <v>1389</v>
      </c>
      <c r="P2959" s="1" t="s">
        <v>69</v>
      </c>
      <c r="Q2959" s="1" t="s">
        <v>77</v>
      </c>
      <c r="R2959" s="24" t="s">
        <v>555</v>
      </c>
      <c r="S2959" s="45">
        <v>249963</v>
      </c>
      <c r="V2959" s="165" t="str">
        <f>IFERROR(IF(U2959-T2959 &lt;= 0, "", U2959-T2959), "")</f>
        <v/>
      </c>
      <c r="W2959" s="162" t="s">
        <v>333</v>
      </c>
      <c r="X2959" s="1" t="s">
        <v>2427</v>
      </c>
      <c r="Y2959" s="1">
        <v>152105</v>
      </c>
      <c r="Z2959" s="169">
        <v>249</v>
      </c>
      <c r="AA2959" s="169">
        <f>Tabela13[[#This Row],[VALOR/UN]]*Tabela13[[#This Row],[QUAN]]</f>
        <v>249</v>
      </c>
      <c r="AB2959" s="251" t="str">
        <f>IFERROR(Tabela13[[#This Row],[TOTAL]]/Tabela13[[#This Row],[Km Rodado]],"")</f>
        <v/>
      </c>
    </row>
    <row r="2960" spans="1:28" hidden="1">
      <c r="A2960" s="30" t="s">
        <v>2774</v>
      </c>
      <c r="B2960" s="30" t="s">
        <v>2291</v>
      </c>
      <c r="C2960" s="30" t="s">
        <v>1227</v>
      </c>
      <c r="D2960" s="53">
        <v>45924</v>
      </c>
      <c r="F2960" s="7" t="s">
        <v>196</v>
      </c>
      <c r="G2960" s="1" t="s">
        <v>58</v>
      </c>
      <c r="H2960" s="1" t="s">
        <v>1268</v>
      </c>
      <c r="I2960" s="351" t="s">
        <v>107</v>
      </c>
      <c r="J2960" s="162">
        <v>1</v>
      </c>
      <c r="K2960" s="1">
        <v>15</v>
      </c>
      <c r="L2960" s="1" t="s">
        <v>22</v>
      </c>
      <c r="M2960" s="1" t="s">
        <v>75</v>
      </c>
      <c r="N2960" s="1" t="s">
        <v>224</v>
      </c>
      <c r="O2960" s="1" t="s">
        <v>1389</v>
      </c>
      <c r="P2960" s="1" t="s">
        <v>69</v>
      </c>
      <c r="Q2960" s="1" t="s">
        <v>77</v>
      </c>
      <c r="R2960" s="24" t="s">
        <v>555</v>
      </c>
      <c r="S2960" s="45">
        <v>249963</v>
      </c>
      <c r="V2960" s="165" t="str">
        <f>IFERROR(IF(U2960-T2960 &lt;= 0, "", U2960-T2960), "")</f>
        <v/>
      </c>
      <c r="W2960" s="162" t="s">
        <v>333</v>
      </c>
      <c r="X2960" s="1" t="s">
        <v>2427</v>
      </c>
      <c r="Y2960" s="1">
        <v>152105</v>
      </c>
      <c r="Z2960" s="169">
        <v>249</v>
      </c>
      <c r="AA2960" s="169">
        <f>Tabela13[[#This Row],[VALOR/UN]]*Tabela13[[#This Row],[QUAN]]</f>
        <v>249</v>
      </c>
      <c r="AB2960" s="251" t="str">
        <f>IFERROR(Tabela13[[#This Row],[TOTAL]]/Tabela13[[#This Row],[Km Rodado]],"")</f>
        <v/>
      </c>
    </row>
    <row r="2961" spans="1:28" hidden="1">
      <c r="A2961" s="30" t="s">
        <v>2775</v>
      </c>
      <c r="B2961" s="30" t="s">
        <v>1837</v>
      </c>
      <c r="C2961" s="30" t="s">
        <v>1227</v>
      </c>
      <c r="D2961" s="53">
        <v>45924</v>
      </c>
      <c r="F2961" s="7" t="s">
        <v>196</v>
      </c>
      <c r="G2961" s="1" t="s">
        <v>58</v>
      </c>
      <c r="H2961" s="1" t="s">
        <v>1268</v>
      </c>
      <c r="I2961" s="351" t="s">
        <v>80</v>
      </c>
      <c r="J2961" s="162">
        <v>1</v>
      </c>
      <c r="K2961" s="1" t="s">
        <v>39</v>
      </c>
      <c r="L2961" s="1" t="s">
        <v>22</v>
      </c>
      <c r="M2961" s="1" t="s">
        <v>595</v>
      </c>
      <c r="N2961" s="238" t="s">
        <v>181</v>
      </c>
      <c r="O2961" s="238" t="s">
        <v>2773</v>
      </c>
      <c r="P2961" s="1" t="s">
        <v>69</v>
      </c>
      <c r="Q2961" s="1" t="s">
        <v>1288</v>
      </c>
      <c r="R2961" s="24" t="s">
        <v>1562</v>
      </c>
      <c r="S2961" s="45">
        <v>268821</v>
      </c>
      <c r="T2961" s="45">
        <v>268821</v>
      </c>
      <c r="V2961" s="165" t="str">
        <f>IFERROR(IF(U2961-T2961 &lt;= 0, "", U2961-T2961), "")</f>
        <v/>
      </c>
      <c r="W2961" s="162" t="s">
        <v>333</v>
      </c>
      <c r="X2961" s="1" t="s">
        <v>168</v>
      </c>
      <c r="Y2961" s="1">
        <v>23324</v>
      </c>
      <c r="Z2961" s="169">
        <v>1335.52</v>
      </c>
      <c r="AA2961" s="169">
        <f>Tabela13[[#This Row],[VALOR/UN]]*Tabela13[[#This Row],[QUAN]]</f>
        <v>1335.52</v>
      </c>
      <c r="AB2961" s="251" t="str">
        <f>IFERROR(Tabela13[[#This Row],[TOTAL]]/Tabela13[[#This Row],[Km Rodado]],"")</f>
        <v/>
      </c>
    </row>
    <row r="2962" spans="1:28" hidden="1">
      <c r="A2962" s="30">
        <v>3538</v>
      </c>
      <c r="B2962" s="30" t="s">
        <v>2708</v>
      </c>
      <c r="C2962" s="30" t="s">
        <v>1227</v>
      </c>
      <c r="D2962" s="53">
        <v>45924</v>
      </c>
      <c r="F2962" s="7" t="s">
        <v>196</v>
      </c>
      <c r="G2962" s="1" t="s">
        <v>58</v>
      </c>
      <c r="H2962" s="1" t="s">
        <v>1268</v>
      </c>
      <c r="I2962" s="351" t="s">
        <v>80</v>
      </c>
      <c r="J2962" s="162">
        <v>1</v>
      </c>
      <c r="K2962" s="1" t="s">
        <v>39</v>
      </c>
      <c r="L2962" s="1" t="s">
        <v>22</v>
      </c>
      <c r="M2962" s="1" t="s">
        <v>595</v>
      </c>
      <c r="N2962" s="238" t="s">
        <v>181</v>
      </c>
      <c r="O2962" s="238" t="s">
        <v>2773</v>
      </c>
      <c r="P2962" s="1" t="s">
        <v>69</v>
      </c>
      <c r="Q2962" s="1" t="s">
        <v>1288</v>
      </c>
      <c r="R2962" s="24" t="s">
        <v>1562</v>
      </c>
      <c r="S2962" s="45">
        <v>268821</v>
      </c>
      <c r="T2962" s="45">
        <v>268821</v>
      </c>
      <c r="V2962" s="165" t="str">
        <f>IFERROR(IF(U2962-T2962 &lt;= 0, "", U2962-T2962), "")</f>
        <v/>
      </c>
      <c r="W2962" s="162" t="s">
        <v>333</v>
      </c>
      <c r="X2962" s="1" t="s">
        <v>168</v>
      </c>
      <c r="Y2962" s="1">
        <v>23324</v>
      </c>
      <c r="Z2962" s="169">
        <v>1335.52</v>
      </c>
      <c r="AA2962" s="169">
        <f>Tabela13[[#This Row],[VALOR/UN]]*Tabela13[[#This Row],[QUAN]]</f>
        <v>1335.52</v>
      </c>
      <c r="AB2962" s="251" t="str">
        <f>IFERROR(Tabela13[[#This Row],[TOTAL]]/Tabela13[[#This Row],[Km Rodado]],"")</f>
        <v/>
      </c>
    </row>
    <row r="2963" spans="1:28" hidden="1">
      <c r="A2963" s="30">
        <v>3497</v>
      </c>
      <c r="B2963" s="30" t="s">
        <v>2700</v>
      </c>
      <c r="C2963" s="30" t="s">
        <v>1227</v>
      </c>
      <c r="D2963" s="53">
        <v>45925</v>
      </c>
      <c r="F2963" s="7" t="s">
        <v>196</v>
      </c>
      <c r="G2963" s="1" t="s">
        <v>58</v>
      </c>
      <c r="H2963" s="1" t="s">
        <v>1268</v>
      </c>
      <c r="I2963" s="351" t="s">
        <v>80</v>
      </c>
      <c r="J2963" s="162">
        <v>1</v>
      </c>
      <c r="K2963" s="1" t="s">
        <v>39</v>
      </c>
      <c r="L2963" s="1" t="s">
        <v>22</v>
      </c>
      <c r="M2963" s="1" t="s">
        <v>595</v>
      </c>
      <c r="N2963" s="1" t="s">
        <v>787</v>
      </c>
      <c r="O2963" s="1" t="s">
        <v>788</v>
      </c>
      <c r="P2963" s="1" t="s">
        <v>69</v>
      </c>
      <c r="Q2963" s="1" t="s">
        <v>1241</v>
      </c>
      <c r="R2963" s="24" t="s">
        <v>1451</v>
      </c>
      <c r="S2963" s="45">
        <v>2911141</v>
      </c>
      <c r="T2963" s="45">
        <v>2911141</v>
      </c>
      <c r="V2963" s="165" t="str">
        <f>IFERROR(IF(U2963-T2963 &lt;= 0, "", U2963-T2963), "")</f>
        <v/>
      </c>
      <c r="W2963" s="162" t="s">
        <v>333</v>
      </c>
      <c r="X2963" s="1" t="s">
        <v>58</v>
      </c>
      <c r="Y2963" s="258" t="s">
        <v>151</v>
      </c>
      <c r="Z2963" s="169">
        <v>0</v>
      </c>
      <c r="AA2963" s="169">
        <f>Tabela13[[#This Row],[VALOR/UN]]*Tabela13[[#This Row],[QUAN]]</f>
        <v>0</v>
      </c>
      <c r="AB2963" s="251" t="str">
        <f>IFERROR(Tabela13[[#This Row],[TOTAL]]/Tabela13[[#This Row],[Km Rodado]],"")</f>
        <v/>
      </c>
    </row>
    <row r="2964" spans="1:28" hidden="1">
      <c r="A2964" s="30">
        <v>3499</v>
      </c>
      <c r="B2964" s="30" t="s">
        <v>2700</v>
      </c>
      <c r="C2964" s="30" t="s">
        <v>1227</v>
      </c>
      <c r="D2964" s="53">
        <v>45925</v>
      </c>
      <c r="F2964" s="7" t="s">
        <v>196</v>
      </c>
      <c r="G2964" s="1" t="s">
        <v>58</v>
      </c>
      <c r="H2964" s="1" t="s">
        <v>1268</v>
      </c>
      <c r="I2964" s="351" t="s">
        <v>80</v>
      </c>
      <c r="J2964" s="162">
        <v>1</v>
      </c>
      <c r="K2964" s="1" t="s">
        <v>39</v>
      </c>
      <c r="L2964" s="1" t="s">
        <v>22</v>
      </c>
      <c r="M2964" s="1" t="s">
        <v>595</v>
      </c>
      <c r="N2964" s="1" t="s">
        <v>787</v>
      </c>
      <c r="O2964" s="1" t="s">
        <v>788</v>
      </c>
      <c r="P2964" s="1" t="s">
        <v>69</v>
      </c>
      <c r="Q2964" s="1" t="s">
        <v>1241</v>
      </c>
      <c r="R2964" s="24" t="s">
        <v>1451</v>
      </c>
      <c r="S2964" s="45">
        <v>2911141</v>
      </c>
      <c r="T2964" s="45">
        <v>2911141</v>
      </c>
      <c r="V2964" s="165" t="str">
        <f>IFERROR(IF(U2964-T2964 &lt;= 0, "", U2964-T2964), "")</f>
        <v/>
      </c>
      <c r="W2964" s="162" t="s">
        <v>333</v>
      </c>
      <c r="X2964" s="1" t="s">
        <v>58</v>
      </c>
      <c r="Y2964" s="258" t="s">
        <v>151</v>
      </c>
      <c r="Z2964" s="169">
        <v>0</v>
      </c>
      <c r="AA2964" s="169">
        <f>Tabela13[[#This Row],[VALOR/UN]]*Tabela13[[#This Row],[QUAN]]</f>
        <v>0</v>
      </c>
      <c r="AB2964" s="251" t="str">
        <f>IFERROR(Tabela13[[#This Row],[TOTAL]]/Tabela13[[#This Row],[Km Rodado]],"")</f>
        <v/>
      </c>
    </row>
    <row r="2965" spans="1:28" hidden="1">
      <c r="A2965" s="30">
        <v>3500</v>
      </c>
      <c r="B2965" s="30" t="s">
        <v>1227</v>
      </c>
      <c r="C2965" s="30" t="s">
        <v>1227</v>
      </c>
      <c r="D2965" s="53">
        <v>45925</v>
      </c>
      <c r="F2965" s="7" t="s">
        <v>196</v>
      </c>
      <c r="G2965" s="1" t="s">
        <v>58</v>
      </c>
      <c r="H2965" s="1" t="s">
        <v>1268</v>
      </c>
      <c r="I2965" s="351" t="s">
        <v>80</v>
      </c>
      <c r="J2965" s="162">
        <v>1</v>
      </c>
      <c r="K2965" s="1" t="s">
        <v>39</v>
      </c>
      <c r="L2965" s="1" t="s">
        <v>22</v>
      </c>
      <c r="M2965" s="1" t="s">
        <v>595</v>
      </c>
      <c r="N2965" s="1" t="s">
        <v>787</v>
      </c>
      <c r="O2965" s="1" t="s">
        <v>788</v>
      </c>
      <c r="P2965" s="1" t="s">
        <v>69</v>
      </c>
      <c r="Q2965" s="1" t="s">
        <v>1241</v>
      </c>
      <c r="R2965" s="24" t="s">
        <v>1451</v>
      </c>
      <c r="S2965" s="45">
        <v>2911141</v>
      </c>
      <c r="T2965" s="45">
        <v>2911141</v>
      </c>
      <c r="V2965" s="165" t="str">
        <f>IFERROR(IF(U2965-T2965 &lt;= 0, "", U2965-T2965), "")</f>
        <v/>
      </c>
      <c r="W2965" s="162" t="s">
        <v>333</v>
      </c>
      <c r="X2965" s="1" t="s">
        <v>58</v>
      </c>
      <c r="Y2965" s="258" t="s">
        <v>151</v>
      </c>
      <c r="Z2965" s="169">
        <v>0</v>
      </c>
      <c r="AA2965" s="169">
        <f>Tabela13[[#This Row],[VALOR/UN]]*Tabela13[[#This Row],[QUAN]]</f>
        <v>0</v>
      </c>
      <c r="AB2965" s="251" t="str">
        <f>IFERROR(Tabela13[[#This Row],[TOTAL]]/Tabela13[[#This Row],[Km Rodado]],"")</f>
        <v/>
      </c>
    </row>
    <row r="2966" spans="1:28" hidden="1">
      <c r="A2966" s="30">
        <v>3501</v>
      </c>
      <c r="B2966" s="30" t="s">
        <v>1227</v>
      </c>
      <c r="C2966" s="30" t="s">
        <v>1227</v>
      </c>
      <c r="D2966" s="53">
        <v>45925</v>
      </c>
      <c r="F2966" s="7" t="s">
        <v>196</v>
      </c>
      <c r="G2966" s="1" t="s">
        <v>58</v>
      </c>
      <c r="H2966" s="1" t="s">
        <v>1268</v>
      </c>
      <c r="I2966" s="351" t="s">
        <v>80</v>
      </c>
      <c r="J2966" s="162">
        <v>1</v>
      </c>
      <c r="K2966" s="1" t="s">
        <v>39</v>
      </c>
      <c r="L2966" s="1" t="s">
        <v>22</v>
      </c>
      <c r="M2966" s="1" t="s">
        <v>595</v>
      </c>
      <c r="N2966" s="1" t="s">
        <v>787</v>
      </c>
      <c r="O2966" s="1" t="s">
        <v>788</v>
      </c>
      <c r="P2966" s="1" t="s">
        <v>69</v>
      </c>
      <c r="Q2966" s="1" t="s">
        <v>1241</v>
      </c>
      <c r="R2966" s="24" t="s">
        <v>1451</v>
      </c>
      <c r="S2966" s="45">
        <v>2911141</v>
      </c>
      <c r="T2966" s="45">
        <v>2911141</v>
      </c>
      <c r="V2966" s="165" t="str">
        <f>IFERROR(IF(U2966-T2966 &lt;= 0, "", U2966-T2966), "")</f>
        <v/>
      </c>
      <c r="W2966" s="162" t="s">
        <v>333</v>
      </c>
      <c r="X2966" s="1" t="s">
        <v>58</v>
      </c>
      <c r="Y2966" s="258" t="s">
        <v>151</v>
      </c>
      <c r="Z2966" s="169">
        <v>0</v>
      </c>
      <c r="AA2966" s="169">
        <f>Tabela13[[#This Row],[VALOR/UN]]*Tabela13[[#This Row],[QUAN]]</f>
        <v>0</v>
      </c>
      <c r="AB2966" s="251" t="str">
        <f>IFERROR(Tabela13[[#This Row],[TOTAL]]/Tabela13[[#This Row],[Km Rodado]],"")</f>
        <v/>
      </c>
    </row>
    <row r="2967" spans="1:28" hidden="1">
      <c r="A2967" s="30" t="s">
        <v>2776</v>
      </c>
      <c r="B2967" s="30" t="s">
        <v>2291</v>
      </c>
      <c r="C2967" s="30" t="s">
        <v>1227</v>
      </c>
      <c r="D2967" s="53">
        <v>45925</v>
      </c>
      <c r="F2967" s="7" t="s">
        <v>196</v>
      </c>
      <c r="G2967" s="1" t="s">
        <v>58</v>
      </c>
      <c r="H2967" s="1" t="s">
        <v>1268</v>
      </c>
      <c r="I2967" s="351" t="s">
        <v>104</v>
      </c>
      <c r="J2967" s="162">
        <v>1</v>
      </c>
      <c r="K2967" s="1">
        <v>15</v>
      </c>
      <c r="L2967" s="1" t="s">
        <v>22</v>
      </c>
      <c r="M2967" s="1" t="s">
        <v>75</v>
      </c>
      <c r="N2967" s="1" t="s">
        <v>224</v>
      </c>
      <c r="O2967" s="1" t="s">
        <v>1389</v>
      </c>
      <c r="P2967" s="1" t="s">
        <v>69</v>
      </c>
      <c r="Q2967" s="1" t="s">
        <v>77</v>
      </c>
      <c r="R2967" s="24" t="s">
        <v>824</v>
      </c>
      <c r="S2967" s="45">
        <v>208755</v>
      </c>
      <c r="V2967" s="165" t="str">
        <f>IFERROR(IF(U2967-T2967 &lt;= 0, "", U2967-T2967), "")</f>
        <v/>
      </c>
      <c r="W2967" s="162" t="s">
        <v>333</v>
      </c>
      <c r="X2967" s="1" t="s">
        <v>2427</v>
      </c>
      <c r="Y2967" s="1">
        <v>152105</v>
      </c>
      <c r="Z2967" s="169">
        <v>249</v>
      </c>
      <c r="AA2967" s="169">
        <f>Tabela13[[#This Row],[VALOR/UN]]*Tabela13[[#This Row],[QUAN]]</f>
        <v>249</v>
      </c>
      <c r="AB2967" s="251" t="str">
        <f>IFERROR(Tabela13[[#This Row],[TOTAL]]/Tabela13[[#This Row],[Km Rodado]],"")</f>
        <v/>
      </c>
    </row>
    <row r="2968" spans="1:28" hidden="1">
      <c r="A2968" s="30" t="s">
        <v>2777</v>
      </c>
      <c r="B2968" s="30" t="s">
        <v>2291</v>
      </c>
      <c r="C2968" s="30" t="s">
        <v>1227</v>
      </c>
      <c r="D2968" s="53">
        <v>45925</v>
      </c>
      <c r="F2968" s="7" t="s">
        <v>196</v>
      </c>
      <c r="G2968" s="1" t="s">
        <v>58</v>
      </c>
      <c r="H2968" s="1" t="s">
        <v>1268</v>
      </c>
      <c r="I2968" s="351" t="s">
        <v>104</v>
      </c>
      <c r="J2968" s="162">
        <v>1</v>
      </c>
      <c r="K2968" s="1">
        <v>15</v>
      </c>
      <c r="L2968" s="1" t="s">
        <v>22</v>
      </c>
      <c r="M2968" s="1" t="s">
        <v>75</v>
      </c>
      <c r="N2968" s="1" t="s">
        <v>224</v>
      </c>
      <c r="O2968" s="1" t="s">
        <v>1389</v>
      </c>
      <c r="P2968" s="1" t="s">
        <v>69</v>
      </c>
      <c r="Q2968" s="1" t="s">
        <v>77</v>
      </c>
      <c r="R2968" s="24" t="s">
        <v>824</v>
      </c>
      <c r="S2968" s="45">
        <v>208755</v>
      </c>
      <c r="V2968" s="165" t="str">
        <f>IFERROR(IF(U2968-T2968 &lt;= 0, "", U2968-T2968), "")</f>
        <v/>
      </c>
      <c r="W2968" s="162" t="s">
        <v>333</v>
      </c>
      <c r="X2968" s="1" t="s">
        <v>2427</v>
      </c>
      <c r="Y2968" s="1">
        <v>152105</v>
      </c>
      <c r="Z2968" s="169">
        <v>249</v>
      </c>
      <c r="AA2968" s="169">
        <f>Tabela13[[#This Row],[VALOR/UN]]*Tabela13[[#This Row],[QUAN]]</f>
        <v>249</v>
      </c>
      <c r="AB2968" s="251" t="str">
        <f>IFERROR(Tabela13[[#This Row],[TOTAL]]/Tabela13[[#This Row],[Km Rodado]],"")</f>
        <v/>
      </c>
    </row>
    <row r="2969" spans="1:28" hidden="1">
      <c r="A2969" s="30">
        <v>3561</v>
      </c>
      <c r="B2969" s="30" t="s">
        <v>1227</v>
      </c>
      <c r="C2969" s="30" t="s">
        <v>1227</v>
      </c>
      <c r="D2969" s="53">
        <v>45925</v>
      </c>
      <c r="F2969" s="7" t="s">
        <v>196</v>
      </c>
      <c r="G2969" s="1" t="s">
        <v>58</v>
      </c>
      <c r="H2969" s="1" t="s">
        <v>1268</v>
      </c>
      <c r="I2969" s="351" t="s">
        <v>104</v>
      </c>
      <c r="J2969" s="162">
        <v>1</v>
      </c>
      <c r="K2969" s="1">
        <v>16</v>
      </c>
      <c r="L2969" s="1" t="s">
        <v>22</v>
      </c>
      <c r="M2969" s="1" t="s">
        <v>60</v>
      </c>
      <c r="N2969" s="1" t="s">
        <v>170</v>
      </c>
      <c r="O2969" s="1" t="s">
        <v>170</v>
      </c>
      <c r="P2969" s="1" t="s">
        <v>69</v>
      </c>
      <c r="Q2969" s="1" t="s">
        <v>1008</v>
      </c>
      <c r="R2969" s="24" t="s">
        <v>327</v>
      </c>
      <c r="S2969" s="45">
        <v>189500</v>
      </c>
      <c r="V2969" s="165" t="str">
        <f>IFERROR(IF(U2969-T2969 &lt;= 0, "", U2969-T2969), "")</f>
        <v/>
      </c>
      <c r="W2969" s="162" t="s">
        <v>333</v>
      </c>
      <c r="X2969" s="1" t="s">
        <v>168</v>
      </c>
      <c r="Y2969" s="1" t="s">
        <v>2753</v>
      </c>
      <c r="Z2969" s="169">
        <v>395.24</v>
      </c>
      <c r="AA2969" s="169">
        <f>Tabela13[[#This Row],[VALOR/UN]]*Tabela13[[#This Row],[QUAN]]</f>
        <v>395.24</v>
      </c>
      <c r="AB2969" s="251" t="str">
        <f>IFERROR(Tabela13[[#This Row],[TOTAL]]/Tabela13[[#This Row],[Km Rodado]],"")</f>
        <v/>
      </c>
    </row>
    <row r="2970" spans="1:28" hidden="1">
      <c r="A2970" s="30">
        <v>3562</v>
      </c>
      <c r="B2970" s="30" t="s">
        <v>1227</v>
      </c>
      <c r="C2970" s="30" t="s">
        <v>1227</v>
      </c>
      <c r="D2970" s="53">
        <v>45925</v>
      </c>
      <c r="F2970" s="7" t="s">
        <v>196</v>
      </c>
      <c r="G2970" s="1" t="s">
        <v>58</v>
      </c>
      <c r="H2970" s="1" t="s">
        <v>1268</v>
      </c>
      <c r="I2970" s="351" t="s">
        <v>104</v>
      </c>
      <c r="J2970" s="162">
        <v>1</v>
      </c>
      <c r="K2970" s="1">
        <v>16</v>
      </c>
      <c r="L2970" s="1" t="s">
        <v>22</v>
      </c>
      <c r="M2970" s="1" t="s">
        <v>60</v>
      </c>
      <c r="N2970" s="1" t="s">
        <v>170</v>
      </c>
      <c r="O2970" s="1" t="s">
        <v>170</v>
      </c>
      <c r="P2970" s="1" t="s">
        <v>69</v>
      </c>
      <c r="Q2970" s="1" t="s">
        <v>1008</v>
      </c>
      <c r="R2970" s="24" t="s">
        <v>327</v>
      </c>
      <c r="S2970" s="45">
        <v>189500</v>
      </c>
      <c r="V2970" s="165" t="str">
        <f>IFERROR(IF(U2970-T2970 &lt;= 0, "", U2970-T2970), "")</f>
        <v/>
      </c>
      <c r="W2970" s="162" t="s">
        <v>333</v>
      </c>
      <c r="X2970" s="1" t="s">
        <v>168</v>
      </c>
      <c r="Y2970" s="1" t="s">
        <v>2753</v>
      </c>
      <c r="Z2970" s="169">
        <v>396.24</v>
      </c>
      <c r="AA2970" s="169">
        <f>Tabela13[[#This Row],[VALOR/UN]]*Tabela13[[#This Row],[QUAN]]</f>
        <v>396.24</v>
      </c>
      <c r="AB2970" s="251" t="str">
        <f>IFERROR(Tabela13[[#This Row],[TOTAL]]/Tabela13[[#This Row],[Km Rodado]],"")</f>
        <v/>
      </c>
    </row>
    <row r="2971" spans="1:28" hidden="1">
      <c r="A2971" s="30">
        <v>3567</v>
      </c>
      <c r="B2971" s="30" t="s">
        <v>1227</v>
      </c>
      <c r="C2971" s="30" t="s">
        <v>1227</v>
      </c>
      <c r="D2971" s="53">
        <v>45925</v>
      </c>
      <c r="F2971" s="7" t="s">
        <v>196</v>
      </c>
      <c r="G2971" s="1" t="s">
        <v>58</v>
      </c>
      <c r="H2971" s="1" t="s">
        <v>1268</v>
      </c>
      <c r="I2971" s="351" t="s">
        <v>104</v>
      </c>
      <c r="J2971" s="162">
        <v>1</v>
      </c>
      <c r="K2971" s="1">
        <v>16</v>
      </c>
      <c r="L2971" s="1" t="s">
        <v>24</v>
      </c>
      <c r="M2971" s="1" t="s">
        <v>60</v>
      </c>
      <c r="N2971" s="1" t="s">
        <v>170</v>
      </c>
      <c r="O2971" s="1" t="s">
        <v>170</v>
      </c>
      <c r="P2971" s="1" t="s">
        <v>69</v>
      </c>
      <c r="Q2971" s="1" t="s">
        <v>1008</v>
      </c>
      <c r="R2971" s="24" t="s">
        <v>327</v>
      </c>
      <c r="S2971" s="45">
        <v>189500</v>
      </c>
      <c r="V2971" s="165" t="str">
        <f>IFERROR(IF(U2971-T2971 &lt;= 0, "", U2971-T2971), "")</f>
        <v/>
      </c>
      <c r="W2971" s="162" t="s">
        <v>333</v>
      </c>
      <c r="X2971" s="1" t="s">
        <v>168</v>
      </c>
      <c r="Y2971" s="1" t="s">
        <v>2753</v>
      </c>
      <c r="Z2971" s="169">
        <v>395.24</v>
      </c>
      <c r="AA2971" s="169">
        <f>Tabela13[[#This Row],[VALOR/UN]]*Tabela13[[#This Row],[QUAN]]</f>
        <v>395.24</v>
      </c>
      <c r="AB2971" s="251" t="str">
        <f>IFERROR(Tabela13[[#This Row],[TOTAL]]/Tabela13[[#This Row],[Km Rodado]],"")</f>
        <v/>
      </c>
    </row>
    <row r="2972" spans="1:28" hidden="1">
      <c r="A2972" s="30">
        <v>3568</v>
      </c>
      <c r="B2972" s="30" t="s">
        <v>1227</v>
      </c>
      <c r="C2972" s="30" t="s">
        <v>1227</v>
      </c>
      <c r="D2972" s="53">
        <v>45925</v>
      </c>
      <c r="F2972" s="7" t="s">
        <v>196</v>
      </c>
      <c r="G2972" s="1" t="s">
        <v>58</v>
      </c>
      <c r="H2972" s="1" t="s">
        <v>1268</v>
      </c>
      <c r="I2972" s="351" t="s">
        <v>104</v>
      </c>
      <c r="J2972" s="162">
        <v>1</v>
      </c>
      <c r="K2972" s="1">
        <v>16</v>
      </c>
      <c r="L2972" s="1" t="s">
        <v>24</v>
      </c>
      <c r="M2972" s="1" t="s">
        <v>60</v>
      </c>
      <c r="N2972" s="1" t="s">
        <v>170</v>
      </c>
      <c r="O2972" s="1" t="s">
        <v>170</v>
      </c>
      <c r="P2972" s="1" t="s">
        <v>69</v>
      </c>
      <c r="Q2972" s="1" t="s">
        <v>1008</v>
      </c>
      <c r="R2972" s="24" t="s">
        <v>327</v>
      </c>
      <c r="S2972" s="45">
        <v>189500</v>
      </c>
      <c r="V2972" s="165" t="str">
        <f>IFERROR(IF(U2972-T2972 &lt;= 0, "", U2972-T2972), "")</f>
        <v/>
      </c>
      <c r="W2972" s="162" t="s">
        <v>333</v>
      </c>
      <c r="X2972" s="1" t="s">
        <v>168</v>
      </c>
      <c r="Y2972" s="1" t="s">
        <v>2753</v>
      </c>
      <c r="Z2972" s="169">
        <v>396.24</v>
      </c>
      <c r="AA2972" s="169">
        <f>Tabela13[[#This Row],[VALOR/UN]]*Tabela13[[#This Row],[QUAN]]</f>
        <v>396.24</v>
      </c>
      <c r="AB2972" s="251" t="str">
        <f>IFERROR(Tabela13[[#This Row],[TOTAL]]/Tabela13[[#This Row],[Km Rodado]],"")</f>
        <v/>
      </c>
    </row>
    <row r="2973" spans="1:28" hidden="1">
      <c r="A2973" s="30">
        <v>3137</v>
      </c>
      <c r="B2973" s="30" t="s">
        <v>1313</v>
      </c>
      <c r="C2973" s="30" t="s">
        <v>1227</v>
      </c>
      <c r="D2973" s="53">
        <v>45925</v>
      </c>
      <c r="F2973" s="7" t="s">
        <v>196</v>
      </c>
      <c r="G2973" s="1" t="s">
        <v>58</v>
      </c>
      <c r="H2973" s="1" t="s">
        <v>12</v>
      </c>
      <c r="I2973" s="351" t="s">
        <v>74</v>
      </c>
      <c r="J2973" s="162">
        <v>1</v>
      </c>
      <c r="K2973" s="1">
        <v>16</v>
      </c>
      <c r="L2973" s="1" t="s">
        <v>24</v>
      </c>
      <c r="M2973" s="1" t="s">
        <v>60</v>
      </c>
      <c r="N2973" s="1" t="s">
        <v>1235</v>
      </c>
      <c r="O2973" s="1" t="s">
        <v>1236</v>
      </c>
      <c r="P2973" s="1" t="s">
        <v>69</v>
      </c>
      <c r="Q2973" s="1" t="s">
        <v>1008</v>
      </c>
      <c r="R2973" s="24" t="s">
        <v>2722</v>
      </c>
      <c r="S2973" s="45">
        <v>31246</v>
      </c>
      <c r="V2973" s="165" t="str">
        <f>IFERROR(IF(U2973-T2973 &lt;= 0, "", U2973-T2973), "")</f>
        <v/>
      </c>
      <c r="W2973" s="162" t="s">
        <v>333</v>
      </c>
      <c r="X2973" s="1" t="s">
        <v>58</v>
      </c>
      <c r="Y2973" s="258" t="s">
        <v>151</v>
      </c>
      <c r="Z2973" s="169">
        <v>0</v>
      </c>
      <c r="AA2973" s="169">
        <f>Tabela13[[#This Row],[VALOR/UN]]*Tabela13[[#This Row],[QUAN]]</f>
        <v>0</v>
      </c>
      <c r="AB2973" s="251" t="str">
        <f>IFERROR(Tabela13[[#This Row],[TOTAL]]/Tabela13[[#This Row],[Km Rodado]],"")</f>
        <v/>
      </c>
    </row>
    <row r="2974" spans="1:28" hidden="1">
      <c r="A2974" s="30">
        <v>2606</v>
      </c>
      <c r="B2974" s="30" t="s">
        <v>1322</v>
      </c>
      <c r="C2974" s="30" t="s">
        <v>1227</v>
      </c>
      <c r="D2974" s="53">
        <v>45925</v>
      </c>
      <c r="F2974" s="7" t="s">
        <v>196</v>
      </c>
      <c r="G2974" s="1" t="s">
        <v>58</v>
      </c>
      <c r="H2974" s="1" t="s">
        <v>12</v>
      </c>
      <c r="I2974" s="351" t="s">
        <v>74</v>
      </c>
      <c r="J2974" s="162">
        <v>1</v>
      </c>
      <c r="K2974" s="1">
        <v>16</v>
      </c>
      <c r="L2974" s="1" t="s">
        <v>24</v>
      </c>
      <c r="M2974" s="1" t="s">
        <v>60</v>
      </c>
      <c r="N2974" s="1" t="s">
        <v>1235</v>
      </c>
      <c r="O2974" s="1" t="s">
        <v>1236</v>
      </c>
      <c r="P2974" s="1" t="s">
        <v>69</v>
      </c>
      <c r="Q2974" s="1" t="s">
        <v>1008</v>
      </c>
      <c r="R2974" s="24" t="s">
        <v>2722</v>
      </c>
      <c r="S2974" s="45">
        <v>31246</v>
      </c>
      <c r="V2974" s="165" t="str">
        <f>IFERROR(IF(U2974-T2974 &lt;= 0, "", U2974-T2974), "")</f>
        <v/>
      </c>
      <c r="W2974" s="162" t="s">
        <v>333</v>
      </c>
      <c r="X2974" s="1" t="s">
        <v>58</v>
      </c>
      <c r="Y2974" s="258" t="s">
        <v>151</v>
      </c>
      <c r="Z2974" s="169">
        <v>0</v>
      </c>
      <c r="AA2974" s="169">
        <f>Tabela13[[#This Row],[VALOR/UN]]*Tabela13[[#This Row],[QUAN]]</f>
        <v>0</v>
      </c>
      <c r="AB2974" s="251" t="str">
        <f>IFERROR(Tabela13[[#This Row],[TOTAL]]/Tabela13[[#This Row],[Km Rodado]],"")</f>
        <v/>
      </c>
    </row>
    <row r="2975" spans="1:28" hidden="1">
      <c r="A2975" s="30">
        <v>2362</v>
      </c>
      <c r="B2975" s="30"/>
      <c r="C2975" s="30" t="s">
        <v>1227</v>
      </c>
      <c r="D2975" s="53">
        <v>45925</v>
      </c>
      <c r="F2975" s="7" t="s">
        <v>196</v>
      </c>
      <c r="G2975" s="1" t="s">
        <v>58</v>
      </c>
      <c r="H2975" s="1" t="s">
        <v>1268</v>
      </c>
      <c r="I2975" s="351" t="s">
        <v>80</v>
      </c>
      <c r="J2975" s="162">
        <v>1</v>
      </c>
      <c r="K2975" s="1" t="s">
        <v>39</v>
      </c>
      <c r="L2975" s="1" t="s">
        <v>594</v>
      </c>
      <c r="M2975" s="1" t="s">
        <v>595</v>
      </c>
      <c r="N2975" s="1" t="s">
        <v>684</v>
      </c>
      <c r="O2975" s="1" t="s">
        <v>684</v>
      </c>
      <c r="P2975" s="1" t="s">
        <v>62</v>
      </c>
      <c r="Q2975" s="1" t="s">
        <v>1288</v>
      </c>
      <c r="R2975" s="24" t="s">
        <v>2067</v>
      </c>
      <c r="S2975" s="45">
        <v>292424</v>
      </c>
      <c r="V2975" s="165" t="str">
        <f>IFERROR(IF(U2975-T2975 &lt;= 0, "", U2975-T2975), "")</f>
        <v/>
      </c>
      <c r="W2975" s="162" t="s">
        <v>333</v>
      </c>
      <c r="X2975" s="1" t="s">
        <v>2279</v>
      </c>
      <c r="Y2975" s="1">
        <v>12516</v>
      </c>
      <c r="Z2975" s="169">
        <v>600</v>
      </c>
      <c r="AA2975" s="169">
        <f>Tabela13[[#This Row],[VALOR/UN]]*Tabela13[[#This Row],[QUAN]]</f>
        <v>600</v>
      </c>
      <c r="AB2975" s="251" t="str">
        <f>IFERROR(Tabela13[[#This Row],[TOTAL]]/Tabela13[[#This Row],[Km Rodado]],"")</f>
        <v/>
      </c>
    </row>
    <row r="2976" spans="1:28" hidden="1">
      <c r="A2976" s="30">
        <v>1921</v>
      </c>
      <c r="B2976" s="30"/>
      <c r="C2976" s="30" t="s">
        <v>1227</v>
      </c>
      <c r="D2976" s="53">
        <v>45925</v>
      </c>
      <c r="F2976" s="7" t="s">
        <v>196</v>
      </c>
      <c r="G2976" s="1" t="s">
        <v>58</v>
      </c>
      <c r="H2976" s="1" t="s">
        <v>1268</v>
      </c>
      <c r="I2976" s="351" t="s">
        <v>80</v>
      </c>
      <c r="J2976" s="162">
        <v>1</v>
      </c>
      <c r="K2976" s="1" t="s">
        <v>39</v>
      </c>
      <c r="L2976" s="1" t="s">
        <v>594</v>
      </c>
      <c r="M2976" s="1" t="s">
        <v>595</v>
      </c>
      <c r="N2976" s="1" t="s">
        <v>684</v>
      </c>
      <c r="O2976" s="1" t="s">
        <v>684</v>
      </c>
      <c r="P2976" s="1" t="s">
        <v>62</v>
      </c>
      <c r="Q2976" s="1" t="s">
        <v>1288</v>
      </c>
      <c r="R2976" s="24" t="s">
        <v>2067</v>
      </c>
      <c r="S2976" s="45">
        <v>292424</v>
      </c>
      <c r="V2976" s="165" t="str">
        <f>IFERROR(IF(U2976-T2976 &lt;= 0, "", U2976-T2976), "")</f>
        <v/>
      </c>
      <c r="W2976" s="162" t="s">
        <v>333</v>
      </c>
      <c r="X2976" s="1" t="s">
        <v>2279</v>
      </c>
      <c r="Y2976" s="1">
        <v>12516</v>
      </c>
      <c r="Z2976" s="169">
        <v>600</v>
      </c>
      <c r="AA2976" s="169">
        <f>Tabela13[[#This Row],[VALOR/UN]]*Tabela13[[#This Row],[QUAN]]</f>
        <v>600</v>
      </c>
      <c r="AB2976" s="251" t="str">
        <f>IFERROR(Tabela13[[#This Row],[TOTAL]]/Tabela13[[#This Row],[Km Rodado]],"")</f>
        <v/>
      </c>
    </row>
    <row r="2977" spans="1:28" hidden="1">
      <c r="A2977" s="30" t="s">
        <v>1930</v>
      </c>
      <c r="B2977" s="30"/>
      <c r="C2977" s="30" t="s">
        <v>1227</v>
      </c>
      <c r="D2977" s="53">
        <v>45925</v>
      </c>
      <c r="F2977" s="7" t="s">
        <v>196</v>
      </c>
      <c r="G2977" s="1" t="s">
        <v>58</v>
      </c>
      <c r="H2977" s="1" t="s">
        <v>1268</v>
      </c>
      <c r="I2977" s="351" t="s">
        <v>80</v>
      </c>
      <c r="J2977" s="162">
        <v>1</v>
      </c>
      <c r="K2977" s="1" t="s">
        <v>39</v>
      </c>
      <c r="L2977" s="1" t="s">
        <v>594</v>
      </c>
      <c r="M2977" s="1" t="s">
        <v>595</v>
      </c>
      <c r="N2977" s="1" t="s">
        <v>684</v>
      </c>
      <c r="O2977" s="1" t="s">
        <v>684</v>
      </c>
      <c r="P2977" s="1" t="s">
        <v>62</v>
      </c>
      <c r="Q2977" s="1" t="s">
        <v>1288</v>
      </c>
      <c r="R2977" s="24" t="s">
        <v>2067</v>
      </c>
      <c r="S2977" s="45">
        <v>292424</v>
      </c>
      <c r="V2977" s="165" t="str">
        <f>IFERROR(IF(U2977-T2977 &lt;= 0, "", U2977-T2977), "")</f>
        <v/>
      </c>
      <c r="W2977" s="162" t="s">
        <v>333</v>
      </c>
      <c r="X2977" s="1" t="s">
        <v>2279</v>
      </c>
      <c r="Y2977" s="1">
        <v>12323</v>
      </c>
      <c r="Z2977" s="169">
        <v>600</v>
      </c>
      <c r="AA2977" s="169">
        <f>Tabela13[[#This Row],[VALOR/UN]]*Tabela13[[#This Row],[QUAN]]</f>
        <v>600</v>
      </c>
      <c r="AB2977" s="251" t="str">
        <f>IFERROR(Tabela13[[#This Row],[TOTAL]]/Tabela13[[#This Row],[Km Rodado]],"")</f>
        <v/>
      </c>
    </row>
    <row r="2978" spans="1:28" hidden="1">
      <c r="A2978" s="30">
        <v>3569</v>
      </c>
      <c r="B2978" s="30"/>
      <c r="C2978" s="30" t="s">
        <v>1227</v>
      </c>
      <c r="D2978" s="53">
        <v>45925</v>
      </c>
      <c r="F2978" s="7" t="s">
        <v>196</v>
      </c>
      <c r="G2978" s="1" t="s">
        <v>58</v>
      </c>
      <c r="H2978" s="1" t="s">
        <v>1268</v>
      </c>
      <c r="I2978" s="351" t="s">
        <v>80</v>
      </c>
      <c r="J2978" s="162">
        <v>1</v>
      </c>
      <c r="K2978" s="1" t="s">
        <v>39</v>
      </c>
      <c r="L2978" s="1" t="s">
        <v>594</v>
      </c>
      <c r="M2978" s="1" t="s">
        <v>595</v>
      </c>
      <c r="N2978" s="1" t="s">
        <v>684</v>
      </c>
      <c r="O2978" s="1" t="s">
        <v>684</v>
      </c>
      <c r="P2978" s="1" t="s">
        <v>62</v>
      </c>
      <c r="Q2978" s="1" t="s">
        <v>1288</v>
      </c>
      <c r="R2978" s="24" t="s">
        <v>2067</v>
      </c>
      <c r="S2978" s="45">
        <v>292424</v>
      </c>
      <c r="V2978" s="165" t="str">
        <f>IFERROR(IF(U2978-T2978 &lt;= 0, "", U2978-T2978), "")</f>
        <v/>
      </c>
      <c r="W2978" s="162" t="s">
        <v>333</v>
      </c>
      <c r="X2978" s="1" t="s">
        <v>2279</v>
      </c>
      <c r="Y2978" s="1">
        <v>12323</v>
      </c>
      <c r="Z2978" s="169">
        <v>600</v>
      </c>
      <c r="AA2978" s="169">
        <f>Tabela13[[#This Row],[VALOR/UN]]*Tabela13[[#This Row],[QUAN]]</f>
        <v>600</v>
      </c>
      <c r="AB2978" s="251" t="str">
        <f>IFERROR(Tabela13[[#This Row],[TOTAL]]/Tabela13[[#This Row],[Km Rodado]],"")</f>
        <v/>
      </c>
    </row>
    <row r="2979" spans="1:28" hidden="1">
      <c r="A2979" s="30">
        <v>126</v>
      </c>
      <c r="B2979" s="30" t="s">
        <v>782</v>
      </c>
      <c r="C2979" s="30" t="s">
        <v>1227</v>
      </c>
      <c r="D2979" s="53">
        <v>45925</v>
      </c>
      <c r="F2979" s="7" t="s">
        <v>196</v>
      </c>
      <c r="G2979" s="1" t="s">
        <v>58</v>
      </c>
      <c r="H2979" s="1" t="s">
        <v>12</v>
      </c>
      <c r="I2979" s="351" t="s">
        <v>165</v>
      </c>
      <c r="J2979" s="162">
        <v>1</v>
      </c>
      <c r="K2979" s="1" t="s">
        <v>39</v>
      </c>
      <c r="L2979" s="1" t="s">
        <v>594</v>
      </c>
      <c r="M2979" s="1" t="s">
        <v>595</v>
      </c>
      <c r="N2979" s="1" t="s">
        <v>684</v>
      </c>
      <c r="O2979" s="1" t="s">
        <v>684</v>
      </c>
      <c r="P2979" s="1" t="s">
        <v>62</v>
      </c>
      <c r="Q2979" s="238" t="s">
        <v>2441</v>
      </c>
      <c r="R2979" s="24" t="s">
        <v>2778</v>
      </c>
      <c r="S2979" s="45">
        <v>71208</v>
      </c>
      <c r="V2979" s="165" t="str">
        <f>IFERROR(IF(U2979-T2979 &lt;= 0, "", U2979-T2979), "")</f>
        <v/>
      </c>
      <c r="W2979" s="162" t="s">
        <v>333</v>
      </c>
      <c r="X2979" s="1" t="s">
        <v>2279</v>
      </c>
      <c r="Y2979" s="1" t="s">
        <v>2779</v>
      </c>
      <c r="Z2979" s="169">
        <v>530</v>
      </c>
      <c r="AA2979" s="169">
        <f>Tabela13[[#This Row],[VALOR/UN]]*Tabela13[[#This Row],[QUAN]]</f>
        <v>530</v>
      </c>
      <c r="AB2979" s="251" t="str">
        <f>IFERROR(Tabela13[[#This Row],[TOTAL]]/Tabela13[[#This Row],[Km Rodado]],"")</f>
        <v/>
      </c>
    </row>
    <row r="2980" spans="1:28" hidden="1">
      <c r="A2980" s="30">
        <v>107</v>
      </c>
      <c r="B2980" s="30" t="s">
        <v>2780</v>
      </c>
      <c r="C2980" s="30" t="s">
        <v>1227</v>
      </c>
      <c r="D2980" s="53">
        <v>45925</v>
      </c>
      <c r="F2980" s="7" t="s">
        <v>196</v>
      </c>
      <c r="G2980" s="1" t="s">
        <v>58</v>
      </c>
      <c r="H2980" s="1" t="s">
        <v>12</v>
      </c>
      <c r="I2980" s="351" t="s">
        <v>165</v>
      </c>
      <c r="J2980" s="162">
        <v>1</v>
      </c>
      <c r="K2980" s="1" t="s">
        <v>39</v>
      </c>
      <c r="L2980" s="1" t="s">
        <v>594</v>
      </c>
      <c r="M2980" s="1" t="s">
        <v>595</v>
      </c>
      <c r="N2980" s="1" t="s">
        <v>684</v>
      </c>
      <c r="O2980" s="1" t="s">
        <v>684</v>
      </c>
      <c r="P2980" s="1" t="s">
        <v>62</v>
      </c>
      <c r="Q2980" s="238" t="s">
        <v>2441</v>
      </c>
      <c r="R2980" s="24" t="s">
        <v>2778</v>
      </c>
      <c r="S2980" s="45">
        <v>71208</v>
      </c>
      <c r="V2980" s="165" t="str">
        <f>IFERROR(IF(U2980-T2980 &lt;= 0, "", U2980-T2980), "")</f>
        <v/>
      </c>
      <c r="W2980" s="162" t="s">
        <v>333</v>
      </c>
      <c r="X2980" s="1" t="s">
        <v>2279</v>
      </c>
      <c r="Y2980" s="1" t="s">
        <v>2779</v>
      </c>
      <c r="Z2980" s="169">
        <v>530</v>
      </c>
      <c r="AA2980" s="169">
        <f>Tabela13[[#This Row],[VALOR/UN]]*Tabela13[[#This Row],[QUAN]]</f>
        <v>530</v>
      </c>
      <c r="AB2980" s="251" t="str">
        <f>IFERROR(Tabela13[[#This Row],[TOTAL]]/Tabela13[[#This Row],[Km Rodado]],"")</f>
        <v/>
      </c>
    </row>
    <row r="2981" spans="1:28" hidden="1">
      <c r="A2981" s="30">
        <v>896</v>
      </c>
      <c r="B2981" s="30" t="s">
        <v>1508</v>
      </c>
      <c r="C2981" s="30" t="s">
        <v>1227</v>
      </c>
      <c r="D2981" s="53">
        <v>45925</v>
      </c>
      <c r="F2981" s="7" t="s">
        <v>196</v>
      </c>
      <c r="G2981" s="1" t="s">
        <v>58</v>
      </c>
      <c r="H2981" s="1" t="s">
        <v>12</v>
      </c>
      <c r="I2981" s="351" t="s">
        <v>165</v>
      </c>
      <c r="J2981" s="162">
        <v>1</v>
      </c>
      <c r="K2981" s="1" t="s">
        <v>39</v>
      </c>
      <c r="L2981" s="1" t="s">
        <v>594</v>
      </c>
      <c r="M2981" s="1" t="s">
        <v>595</v>
      </c>
      <c r="N2981" s="1" t="s">
        <v>684</v>
      </c>
      <c r="O2981" s="1" t="s">
        <v>684</v>
      </c>
      <c r="P2981" s="1" t="s">
        <v>62</v>
      </c>
      <c r="Q2981" s="238" t="s">
        <v>2441</v>
      </c>
      <c r="R2981" s="24" t="s">
        <v>2778</v>
      </c>
      <c r="S2981" s="45">
        <v>71208</v>
      </c>
      <c r="V2981" s="165" t="str">
        <f>IFERROR(IF(U2981-T2981 &lt;= 0, "", U2981-T2981), "")</f>
        <v/>
      </c>
      <c r="W2981" s="162" t="s">
        <v>333</v>
      </c>
      <c r="X2981" s="1" t="s">
        <v>2279</v>
      </c>
      <c r="Y2981" s="1" t="s">
        <v>2781</v>
      </c>
      <c r="Z2981" s="169">
        <v>530</v>
      </c>
      <c r="AA2981" s="169">
        <f>Tabela13[[#This Row],[VALOR/UN]]*Tabela13[[#This Row],[QUAN]]</f>
        <v>530</v>
      </c>
      <c r="AB2981" s="251" t="str">
        <f>IFERROR(Tabela13[[#This Row],[TOTAL]]/Tabela13[[#This Row],[Km Rodado]],"")</f>
        <v/>
      </c>
    </row>
    <row r="2982" spans="1:28" hidden="1">
      <c r="A2982" s="30">
        <v>63</v>
      </c>
      <c r="B2982" s="30" t="s">
        <v>1130</v>
      </c>
      <c r="C2982" s="30" t="s">
        <v>1227</v>
      </c>
      <c r="D2982" s="53">
        <v>45925</v>
      </c>
      <c r="F2982" s="7" t="s">
        <v>196</v>
      </c>
      <c r="G2982" s="1" t="s">
        <v>58</v>
      </c>
      <c r="H2982" s="1" t="s">
        <v>12</v>
      </c>
      <c r="I2982" s="351" t="s">
        <v>165</v>
      </c>
      <c r="J2982" s="162">
        <v>1</v>
      </c>
      <c r="K2982" s="1" t="s">
        <v>39</v>
      </c>
      <c r="L2982" s="1" t="s">
        <v>594</v>
      </c>
      <c r="M2982" s="1" t="s">
        <v>595</v>
      </c>
      <c r="N2982" s="1" t="s">
        <v>684</v>
      </c>
      <c r="O2982" s="1" t="s">
        <v>684</v>
      </c>
      <c r="P2982" s="1" t="s">
        <v>62</v>
      </c>
      <c r="Q2982" s="238" t="s">
        <v>2441</v>
      </c>
      <c r="R2982" s="24" t="s">
        <v>2778</v>
      </c>
      <c r="S2982" s="45">
        <v>71208</v>
      </c>
      <c r="V2982" s="165" t="str">
        <f>IFERROR(IF(U2982-T2982 &lt;= 0, "", U2982-T2982), "")</f>
        <v/>
      </c>
      <c r="W2982" s="162" t="s">
        <v>333</v>
      </c>
      <c r="X2982" s="1" t="s">
        <v>2279</v>
      </c>
      <c r="Y2982" s="1" t="s">
        <v>2781</v>
      </c>
      <c r="Z2982" s="169">
        <v>530</v>
      </c>
      <c r="AA2982" s="169">
        <f>Tabela13[[#This Row],[VALOR/UN]]*Tabela13[[#This Row],[QUAN]]</f>
        <v>530</v>
      </c>
      <c r="AB2982" s="251" t="str">
        <f>IFERROR(Tabela13[[#This Row],[TOTAL]]/Tabela13[[#This Row],[Km Rodado]],"")</f>
        <v/>
      </c>
    </row>
    <row r="2983" spans="1:28" hidden="1">
      <c r="A2983" s="30">
        <v>3370</v>
      </c>
      <c r="B2983" s="30" t="s">
        <v>2700</v>
      </c>
      <c r="C2983" s="30" t="s">
        <v>1227</v>
      </c>
      <c r="D2983" s="53">
        <v>45933</v>
      </c>
      <c r="F2983" s="7" t="s">
        <v>257</v>
      </c>
      <c r="G2983" s="1" t="s">
        <v>58</v>
      </c>
      <c r="H2983" s="1" t="s">
        <v>12</v>
      </c>
      <c r="I2983" s="351" t="s">
        <v>99</v>
      </c>
      <c r="J2983" s="162">
        <v>1</v>
      </c>
      <c r="K2983" s="1">
        <v>15</v>
      </c>
      <c r="L2983" s="1" t="s">
        <v>22</v>
      </c>
      <c r="M2983" s="1" t="s">
        <v>2627</v>
      </c>
      <c r="N2983" s="1" t="s">
        <v>224</v>
      </c>
      <c r="O2983" s="1" t="s">
        <v>1389</v>
      </c>
      <c r="P2983" s="1" t="s">
        <v>69</v>
      </c>
      <c r="Q2983" s="1" t="s">
        <v>160</v>
      </c>
      <c r="R2983" s="24" t="s">
        <v>1071</v>
      </c>
      <c r="S2983" s="45">
        <v>80803</v>
      </c>
      <c r="V2983" s="165" t="str">
        <f>IFERROR(IF(U2983-T2983 &lt;= 0, "", U2983-T2983), "")</f>
        <v/>
      </c>
      <c r="W2983" s="162" t="s">
        <v>333</v>
      </c>
      <c r="X2983" s="1" t="s">
        <v>155</v>
      </c>
      <c r="Y2983" s="1" t="s">
        <v>2782</v>
      </c>
      <c r="Z2983" s="169">
        <v>259.52</v>
      </c>
      <c r="AA2983" s="169">
        <f>Tabela13[[#This Row],[VALOR/UN]]*Tabela13[[#This Row],[QUAN]]</f>
        <v>259.52</v>
      </c>
      <c r="AB2983" s="251" t="str">
        <f>IFERROR(Tabela13[[#This Row],[TOTAL]]/Tabela13[[#This Row],[Km Rodado]],"")</f>
        <v/>
      </c>
    </row>
    <row r="2984" spans="1:28" hidden="1">
      <c r="A2984" s="30">
        <v>3368</v>
      </c>
      <c r="B2984" s="30" t="s">
        <v>1944</v>
      </c>
      <c r="C2984" s="30" t="s">
        <v>1227</v>
      </c>
      <c r="D2984" s="53">
        <v>45933</v>
      </c>
      <c r="F2984" s="7" t="s">
        <v>257</v>
      </c>
      <c r="G2984" s="1" t="s">
        <v>58</v>
      </c>
      <c r="H2984" s="1" t="s">
        <v>12</v>
      </c>
      <c r="I2984" s="351" t="s">
        <v>99</v>
      </c>
      <c r="J2984" s="162">
        <v>1</v>
      </c>
      <c r="K2984" s="1">
        <v>15</v>
      </c>
      <c r="L2984" s="1" t="s">
        <v>22</v>
      </c>
      <c r="M2984" s="1" t="s">
        <v>2627</v>
      </c>
      <c r="N2984" s="1" t="s">
        <v>224</v>
      </c>
      <c r="O2984" s="1" t="s">
        <v>1389</v>
      </c>
      <c r="P2984" s="1" t="s">
        <v>69</v>
      </c>
      <c r="Q2984" s="1" t="s">
        <v>160</v>
      </c>
      <c r="R2984" s="24" t="s">
        <v>1071</v>
      </c>
      <c r="S2984" s="45">
        <v>80803</v>
      </c>
      <c r="V2984" s="165" t="str">
        <f>IFERROR(IF(U2984-T2984 &lt;= 0, "", U2984-T2984), "")</f>
        <v/>
      </c>
      <c r="W2984" s="162" t="s">
        <v>333</v>
      </c>
      <c r="X2984" s="1" t="s">
        <v>155</v>
      </c>
      <c r="Y2984" s="1" t="s">
        <v>2782</v>
      </c>
      <c r="Z2984" s="169">
        <v>259.52</v>
      </c>
      <c r="AA2984" s="169">
        <f>Tabela13[[#This Row],[VALOR/UN]]*Tabela13[[#This Row],[QUAN]]</f>
        <v>259.52</v>
      </c>
      <c r="AB2984" s="251" t="str">
        <f>IFERROR(Tabela13[[#This Row],[TOTAL]]/Tabela13[[#This Row],[Km Rodado]],"")</f>
        <v/>
      </c>
    </row>
    <row r="2985" spans="1:28">
      <c r="A2985" s="30">
        <v>3600</v>
      </c>
      <c r="B2985" s="30" t="s">
        <v>2297</v>
      </c>
      <c r="C2985" s="30" t="s">
        <v>1227</v>
      </c>
      <c r="D2985" s="53">
        <v>45933</v>
      </c>
      <c r="F2985" s="7" t="s">
        <v>257</v>
      </c>
      <c r="G2985" s="1" t="s">
        <v>58</v>
      </c>
      <c r="H2985" s="1" t="s">
        <v>12</v>
      </c>
      <c r="I2985" s="351" t="s">
        <v>74</v>
      </c>
      <c r="J2985" s="162">
        <v>1</v>
      </c>
      <c r="K2985" s="1">
        <v>15</v>
      </c>
      <c r="L2985" s="1" t="s">
        <v>22</v>
      </c>
      <c r="M2985" s="1" t="s">
        <v>623</v>
      </c>
      <c r="N2985" s="238" t="s">
        <v>181</v>
      </c>
      <c r="O2985" s="238" t="s">
        <v>2783</v>
      </c>
      <c r="P2985" s="1" t="s">
        <v>69</v>
      </c>
      <c r="Q2985" s="1" t="s">
        <v>102</v>
      </c>
      <c r="R2985" s="24" t="s">
        <v>2570</v>
      </c>
      <c r="V2985" s="165" t="str">
        <f>IFERROR(IF(U2985-T2985 &lt;= 0, "", U2985-T2985), "")</f>
        <v/>
      </c>
      <c r="W2985" s="162" t="s">
        <v>333</v>
      </c>
      <c r="X2985" s="1" t="s">
        <v>2427</v>
      </c>
      <c r="Y2985" s="1" t="s">
        <v>2676</v>
      </c>
      <c r="Z2985" s="169">
        <v>269</v>
      </c>
      <c r="AA2985" s="169">
        <f>Tabela13[[#This Row],[VALOR/UN]]*Tabela13[[#This Row],[QUAN]]</f>
        <v>269</v>
      </c>
      <c r="AB2985" s="251" t="str">
        <f>IFERROR(Tabela13[[#This Row],[TOTAL]]/Tabela13[[#This Row],[Km Rodado]],"")</f>
        <v/>
      </c>
    </row>
    <row r="2986" spans="1:28">
      <c r="A2986" s="30">
        <v>3601</v>
      </c>
      <c r="B2986" s="30" t="s">
        <v>2297</v>
      </c>
      <c r="C2986" s="30" t="s">
        <v>1227</v>
      </c>
      <c r="D2986" s="53">
        <v>45933</v>
      </c>
      <c r="F2986" s="7" t="s">
        <v>257</v>
      </c>
      <c r="G2986" s="1" t="s">
        <v>58</v>
      </c>
      <c r="H2986" s="1" t="s">
        <v>12</v>
      </c>
      <c r="I2986" s="351" t="s">
        <v>74</v>
      </c>
      <c r="J2986" s="162">
        <v>1</v>
      </c>
      <c r="K2986" s="1">
        <v>15</v>
      </c>
      <c r="L2986" s="1" t="s">
        <v>22</v>
      </c>
      <c r="M2986" s="1" t="s">
        <v>623</v>
      </c>
      <c r="N2986" s="238" t="s">
        <v>181</v>
      </c>
      <c r="O2986" s="238" t="s">
        <v>2783</v>
      </c>
      <c r="P2986" s="1" t="s">
        <v>69</v>
      </c>
      <c r="Q2986" s="1" t="s">
        <v>102</v>
      </c>
      <c r="R2986" s="24" t="s">
        <v>2570</v>
      </c>
      <c r="V2986" s="165" t="str">
        <f>IFERROR(IF(U2986-T2986 &lt;= 0, "", U2986-T2986), "")</f>
        <v/>
      </c>
      <c r="W2986" s="162" t="s">
        <v>333</v>
      </c>
      <c r="X2986" s="1" t="s">
        <v>2427</v>
      </c>
      <c r="Y2986" s="1" t="s">
        <v>2676</v>
      </c>
      <c r="Z2986" s="169">
        <v>269</v>
      </c>
      <c r="AA2986" s="169">
        <f>Tabela13[[#This Row],[VALOR/UN]]*Tabela13[[#This Row],[QUAN]]</f>
        <v>269</v>
      </c>
      <c r="AB2986" s="251" t="str">
        <f>IFERROR(Tabela13[[#This Row],[TOTAL]]/Tabela13[[#This Row],[Km Rodado]],"")</f>
        <v/>
      </c>
    </row>
    <row r="2987" spans="1:28">
      <c r="A2987" s="30">
        <v>3483</v>
      </c>
      <c r="B2987" s="30" t="s">
        <v>1944</v>
      </c>
      <c r="C2987" s="30" t="s">
        <v>1227</v>
      </c>
      <c r="D2987" s="53">
        <v>45933</v>
      </c>
      <c r="F2987" s="7" t="s">
        <v>257</v>
      </c>
      <c r="G2987" s="1" t="s">
        <v>58</v>
      </c>
      <c r="H2987" s="1" t="s">
        <v>1268</v>
      </c>
      <c r="I2987" s="356" t="s">
        <v>2407</v>
      </c>
      <c r="J2987" s="162">
        <v>1</v>
      </c>
      <c r="K2987" s="1">
        <v>15</v>
      </c>
      <c r="L2987" s="1" t="s">
        <v>22</v>
      </c>
      <c r="M2987" s="1" t="s">
        <v>623</v>
      </c>
      <c r="N2987" s="1" t="s">
        <v>224</v>
      </c>
      <c r="O2987" s="1" t="s">
        <v>1389</v>
      </c>
      <c r="P2987" s="1" t="s">
        <v>69</v>
      </c>
      <c r="Q2987" s="1" t="s">
        <v>102</v>
      </c>
      <c r="R2987" s="24" t="s">
        <v>1729</v>
      </c>
      <c r="S2987" s="45">
        <v>163105</v>
      </c>
      <c r="V2987" s="165" t="str">
        <f>IFERROR(IF(U2987-T2987 &lt;= 0, "", U2987-T2987), "")</f>
        <v/>
      </c>
      <c r="W2987" s="162" t="s">
        <v>333</v>
      </c>
      <c r="X2987" s="1" t="s">
        <v>2427</v>
      </c>
      <c r="Y2987" s="1" t="s">
        <v>2784</v>
      </c>
      <c r="Z2987" s="169">
        <v>265</v>
      </c>
      <c r="AA2987" s="169">
        <f>Tabela13[[#This Row],[VALOR/UN]]*Tabela13[[#This Row],[QUAN]]</f>
        <v>265</v>
      </c>
      <c r="AB2987" s="251" t="str">
        <f>IFERROR(Tabela13[[#This Row],[TOTAL]]/Tabela13[[#This Row],[Km Rodado]],"")</f>
        <v/>
      </c>
    </row>
    <row r="2988" spans="1:28">
      <c r="A2988" s="30">
        <v>3459</v>
      </c>
      <c r="B2988" s="30" t="s">
        <v>1944</v>
      </c>
      <c r="C2988" s="30" t="s">
        <v>1227</v>
      </c>
      <c r="D2988" s="53">
        <v>45933</v>
      </c>
      <c r="F2988" s="7" t="s">
        <v>257</v>
      </c>
      <c r="G2988" s="1" t="s">
        <v>58</v>
      </c>
      <c r="H2988" s="1" t="s">
        <v>1268</v>
      </c>
      <c r="I2988" s="356" t="s">
        <v>2407</v>
      </c>
      <c r="J2988" s="162">
        <v>1</v>
      </c>
      <c r="K2988" s="1">
        <v>15</v>
      </c>
      <c r="L2988" s="1" t="s">
        <v>22</v>
      </c>
      <c r="M2988" s="1" t="s">
        <v>623</v>
      </c>
      <c r="N2988" s="1" t="s">
        <v>224</v>
      </c>
      <c r="O2988" s="1" t="s">
        <v>1389</v>
      </c>
      <c r="P2988" s="1" t="s">
        <v>69</v>
      </c>
      <c r="Q2988" s="1" t="s">
        <v>102</v>
      </c>
      <c r="R2988" s="24" t="s">
        <v>1729</v>
      </c>
      <c r="S2988" s="45">
        <v>163105</v>
      </c>
      <c r="V2988" s="165" t="str">
        <f>IFERROR(IF(U2988-T2988 &lt;= 0, "", U2988-T2988), "")</f>
        <v/>
      </c>
      <c r="W2988" s="162" t="s">
        <v>333</v>
      </c>
      <c r="X2988" s="1" t="s">
        <v>2427</v>
      </c>
      <c r="Y2988" s="1" t="s">
        <v>2784</v>
      </c>
      <c r="Z2988" s="169">
        <v>265</v>
      </c>
      <c r="AA2988" s="169">
        <f>Tabela13[[#This Row],[VALOR/UN]]*Tabela13[[#This Row],[QUAN]]</f>
        <v>265</v>
      </c>
      <c r="AB2988" s="251" t="str">
        <f>IFERROR(Tabela13[[#This Row],[TOTAL]]/Tabela13[[#This Row],[Km Rodado]],"")</f>
        <v/>
      </c>
    </row>
    <row r="2989" spans="1:28">
      <c r="A2989" s="30">
        <v>3299</v>
      </c>
      <c r="B2989" s="30" t="s">
        <v>2655</v>
      </c>
      <c r="C2989" s="30" t="s">
        <v>1227</v>
      </c>
      <c r="D2989" s="53">
        <v>45933</v>
      </c>
      <c r="F2989" s="7" t="s">
        <v>257</v>
      </c>
      <c r="G2989" s="1" t="s">
        <v>58</v>
      </c>
      <c r="H2989" s="1" t="s">
        <v>1268</v>
      </c>
      <c r="I2989" s="356" t="s">
        <v>2407</v>
      </c>
      <c r="J2989" s="162">
        <v>1</v>
      </c>
      <c r="K2989" s="1">
        <v>15</v>
      </c>
      <c r="L2989" s="1" t="s">
        <v>24</v>
      </c>
      <c r="M2989" s="1" t="s">
        <v>623</v>
      </c>
      <c r="N2989" s="1" t="s">
        <v>224</v>
      </c>
      <c r="O2989" s="1" t="s">
        <v>1389</v>
      </c>
      <c r="P2989" s="1" t="s">
        <v>69</v>
      </c>
      <c r="Q2989" s="1" t="s">
        <v>102</v>
      </c>
      <c r="R2989" s="24" t="s">
        <v>1729</v>
      </c>
      <c r="S2989" s="45">
        <v>163105</v>
      </c>
      <c r="V2989" s="165" t="str">
        <f>IFERROR(IF(U2989-T2989 &lt;= 0, "", U2989-T2989), "")</f>
        <v/>
      </c>
      <c r="W2989" s="162" t="s">
        <v>333</v>
      </c>
      <c r="X2989" s="1" t="s">
        <v>2427</v>
      </c>
      <c r="Y2989" s="1" t="s">
        <v>2784</v>
      </c>
      <c r="Z2989" s="169">
        <v>265</v>
      </c>
      <c r="AA2989" s="169">
        <f>Tabela13[[#This Row],[VALOR/UN]]*Tabela13[[#This Row],[QUAN]]</f>
        <v>265</v>
      </c>
      <c r="AB2989" s="251" t="str">
        <f>IFERROR(Tabela13[[#This Row],[TOTAL]]/Tabela13[[#This Row],[Km Rodado]],"")</f>
        <v/>
      </c>
    </row>
    <row r="2990" spans="1:28">
      <c r="A2990" s="30">
        <v>3480</v>
      </c>
      <c r="B2990" s="30" t="s">
        <v>2750</v>
      </c>
      <c r="C2990" s="30" t="s">
        <v>1227</v>
      </c>
      <c r="D2990" s="53">
        <v>45933</v>
      </c>
      <c r="F2990" s="7" t="s">
        <v>257</v>
      </c>
      <c r="G2990" s="1" t="s">
        <v>58</v>
      </c>
      <c r="H2990" s="1" t="s">
        <v>1268</v>
      </c>
      <c r="I2990" s="356" t="s">
        <v>2407</v>
      </c>
      <c r="J2990" s="162">
        <v>1</v>
      </c>
      <c r="K2990" s="1">
        <v>15</v>
      </c>
      <c r="L2990" s="1" t="s">
        <v>24</v>
      </c>
      <c r="M2990" s="1" t="s">
        <v>623</v>
      </c>
      <c r="N2990" s="1" t="s">
        <v>224</v>
      </c>
      <c r="O2990" s="1" t="s">
        <v>1389</v>
      </c>
      <c r="P2990" s="1" t="s">
        <v>69</v>
      </c>
      <c r="Q2990" s="1" t="s">
        <v>102</v>
      </c>
      <c r="R2990" s="24" t="s">
        <v>1729</v>
      </c>
      <c r="S2990" s="45">
        <v>163105</v>
      </c>
      <c r="V2990" s="165" t="str">
        <f>IFERROR(IF(U2990-T2990 &lt;= 0, "", U2990-T2990), "")</f>
        <v/>
      </c>
      <c r="W2990" s="162" t="s">
        <v>333</v>
      </c>
      <c r="X2990" s="1" t="s">
        <v>2427</v>
      </c>
      <c r="Y2990" s="1" t="s">
        <v>2784</v>
      </c>
      <c r="Z2990" s="169">
        <v>265</v>
      </c>
      <c r="AA2990" s="169">
        <f>Tabela13[[#This Row],[VALOR/UN]]*Tabela13[[#This Row],[QUAN]]</f>
        <v>265</v>
      </c>
      <c r="AB2990" s="251" t="str">
        <f>IFERROR(Tabela13[[#This Row],[TOTAL]]/Tabela13[[#This Row],[Km Rodado]],"")</f>
        <v/>
      </c>
    </row>
    <row r="2991" spans="1:28">
      <c r="A2991" s="30">
        <v>3468</v>
      </c>
      <c r="B2991" s="30" t="s">
        <v>1227</v>
      </c>
      <c r="C2991" s="30" t="s">
        <v>1227</v>
      </c>
      <c r="D2991" s="53">
        <v>45933</v>
      </c>
      <c r="F2991" s="7" t="s">
        <v>257</v>
      </c>
      <c r="G2991" s="1" t="s">
        <v>58</v>
      </c>
      <c r="H2991" s="1" t="s">
        <v>1268</v>
      </c>
      <c r="I2991" s="351" t="s">
        <v>107</v>
      </c>
      <c r="J2991" s="162">
        <v>1</v>
      </c>
      <c r="K2991" s="1">
        <v>15</v>
      </c>
      <c r="L2991" s="1" t="s">
        <v>22</v>
      </c>
      <c r="M2991" s="1" t="s">
        <v>623</v>
      </c>
      <c r="N2991" s="1" t="s">
        <v>224</v>
      </c>
      <c r="O2991" s="1" t="s">
        <v>1389</v>
      </c>
      <c r="P2991" s="1" t="s">
        <v>69</v>
      </c>
      <c r="Q2991" s="1" t="s">
        <v>102</v>
      </c>
      <c r="R2991" s="24" t="s">
        <v>2785</v>
      </c>
      <c r="S2991" s="45">
        <v>111866</v>
      </c>
      <c r="V2991" s="165" t="str">
        <f>IFERROR(IF(U2991-T2991 &lt;= 0, "", U2991-T2991), "")</f>
        <v/>
      </c>
      <c r="W2991" s="162" t="s">
        <v>333</v>
      </c>
      <c r="X2991" s="1" t="s">
        <v>2427</v>
      </c>
      <c r="Y2991" s="1" t="s">
        <v>2676</v>
      </c>
      <c r="Z2991" s="169">
        <v>269</v>
      </c>
      <c r="AA2991" s="169">
        <f>Tabela13[[#This Row],[VALOR/UN]]*Tabela13[[#This Row],[QUAN]]</f>
        <v>269</v>
      </c>
      <c r="AB2991" s="251" t="str">
        <f>IFERROR(Tabela13[[#This Row],[TOTAL]]/Tabela13[[#This Row],[Km Rodado]],"")</f>
        <v/>
      </c>
    </row>
    <row r="2992" spans="1:28">
      <c r="A2992" s="30">
        <v>3290</v>
      </c>
      <c r="B2992" s="30" t="s">
        <v>1227</v>
      </c>
      <c r="C2992" s="30" t="s">
        <v>1227</v>
      </c>
      <c r="D2992" s="53">
        <v>45933</v>
      </c>
      <c r="F2992" s="7" t="s">
        <v>257</v>
      </c>
      <c r="G2992" s="1" t="s">
        <v>58</v>
      </c>
      <c r="H2992" s="1" t="s">
        <v>1268</v>
      </c>
      <c r="I2992" s="351" t="s">
        <v>107</v>
      </c>
      <c r="J2992" s="162">
        <v>1</v>
      </c>
      <c r="K2992" s="1">
        <v>15</v>
      </c>
      <c r="L2992" s="1" t="s">
        <v>22</v>
      </c>
      <c r="M2992" s="1" t="s">
        <v>623</v>
      </c>
      <c r="N2992" s="1" t="s">
        <v>224</v>
      </c>
      <c r="O2992" s="1" t="s">
        <v>1389</v>
      </c>
      <c r="P2992" s="1" t="s">
        <v>69</v>
      </c>
      <c r="Q2992" s="1" t="s">
        <v>102</v>
      </c>
      <c r="R2992" s="24" t="s">
        <v>2785</v>
      </c>
      <c r="S2992" s="45">
        <v>111866</v>
      </c>
      <c r="V2992" s="165" t="str">
        <f>IFERROR(IF(U2992-T2992 &lt;= 0, "", U2992-T2992), "")</f>
        <v/>
      </c>
      <c r="W2992" s="162" t="s">
        <v>333</v>
      </c>
      <c r="X2992" s="1" t="s">
        <v>2427</v>
      </c>
      <c r="Y2992" s="1" t="s">
        <v>2676</v>
      </c>
      <c r="Z2992" s="169">
        <v>269</v>
      </c>
      <c r="AA2992" s="169">
        <f>Tabela13[[#This Row],[VALOR/UN]]*Tabela13[[#This Row],[QUAN]]</f>
        <v>269</v>
      </c>
      <c r="AB2992" s="251" t="str">
        <f>IFERROR(Tabela13[[#This Row],[TOTAL]]/Tabela13[[#This Row],[Km Rodado]],"")</f>
        <v/>
      </c>
    </row>
    <row r="2993" spans="1:28">
      <c r="A2993" s="30">
        <v>3479</v>
      </c>
      <c r="B2993" s="30" t="s">
        <v>1944</v>
      </c>
      <c r="C2993" s="30" t="s">
        <v>1227</v>
      </c>
      <c r="D2993" s="53">
        <v>45933</v>
      </c>
      <c r="F2993" s="7" t="s">
        <v>257</v>
      </c>
      <c r="G2993" s="1" t="s">
        <v>58</v>
      </c>
      <c r="H2993" s="1" t="s">
        <v>1268</v>
      </c>
      <c r="I2993" s="351" t="s">
        <v>107</v>
      </c>
      <c r="J2993" s="162">
        <v>1</v>
      </c>
      <c r="K2993" s="1">
        <v>15</v>
      </c>
      <c r="L2993" s="1" t="s">
        <v>24</v>
      </c>
      <c r="M2993" s="1" t="s">
        <v>623</v>
      </c>
      <c r="N2993" s="1" t="s">
        <v>224</v>
      </c>
      <c r="O2993" s="1" t="s">
        <v>1389</v>
      </c>
      <c r="P2993" s="1" t="s">
        <v>69</v>
      </c>
      <c r="Q2993" s="1" t="s">
        <v>102</v>
      </c>
      <c r="R2993" s="24" t="s">
        <v>2785</v>
      </c>
      <c r="S2993" s="45">
        <v>111866</v>
      </c>
      <c r="V2993" s="165" t="str">
        <f>IFERROR(IF(U2993-T2993 &lt;= 0, "", U2993-T2993), "")</f>
        <v/>
      </c>
      <c r="W2993" s="162" t="s">
        <v>333</v>
      </c>
      <c r="X2993" s="1" t="s">
        <v>2427</v>
      </c>
      <c r="Y2993" s="1" t="s">
        <v>2784</v>
      </c>
      <c r="Z2993" s="169">
        <v>265</v>
      </c>
      <c r="AA2993" s="169">
        <f>Tabela13[[#This Row],[VALOR/UN]]*Tabela13[[#This Row],[QUAN]]</f>
        <v>265</v>
      </c>
      <c r="AB2993" s="251" t="str">
        <f>IFERROR(Tabela13[[#This Row],[TOTAL]]/Tabela13[[#This Row],[Km Rodado]],"")</f>
        <v/>
      </c>
    </row>
    <row r="2994" spans="1:28">
      <c r="A2994" s="30">
        <v>3495</v>
      </c>
      <c r="B2994" s="30" t="s">
        <v>2750</v>
      </c>
      <c r="C2994" s="30" t="s">
        <v>1227</v>
      </c>
      <c r="D2994" s="53">
        <v>45933</v>
      </c>
      <c r="F2994" s="7" t="s">
        <v>257</v>
      </c>
      <c r="G2994" s="1" t="s">
        <v>58</v>
      </c>
      <c r="H2994" s="1" t="s">
        <v>1268</v>
      </c>
      <c r="I2994" s="351" t="s">
        <v>107</v>
      </c>
      <c r="J2994" s="162">
        <v>1</v>
      </c>
      <c r="K2994" s="1">
        <v>15</v>
      </c>
      <c r="L2994" s="1" t="s">
        <v>24</v>
      </c>
      <c r="M2994" s="1" t="s">
        <v>623</v>
      </c>
      <c r="N2994" s="1" t="s">
        <v>224</v>
      </c>
      <c r="O2994" s="1" t="s">
        <v>1389</v>
      </c>
      <c r="P2994" s="1" t="s">
        <v>69</v>
      </c>
      <c r="Q2994" s="1" t="s">
        <v>102</v>
      </c>
      <c r="R2994" s="24" t="s">
        <v>2785</v>
      </c>
      <c r="S2994" s="45">
        <v>111866</v>
      </c>
      <c r="V2994" s="165" t="str">
        <f>IFERROR(IF(U2994-T2994 &lt;= 0, "", U2994-T2994), "")</f>
        <v/>
      </c>
      <c r="W2994" s="162" t="s">
        <v>333</v>
      </c>
      <c r="X2994" s="1" t="s">
        <v>2427</v>
      </c>
      <c r="Y2994" s="1" t="s">
        <v>2784</v>
      </c>
      <c r="Z2994" s="169">
        <v>265</v>
      </c>
      <c r="AA2994" s="169">
        <f>Tabela13[[#This Row],[VALOR/UN]]*Tabela13[[#This Row],[QUAN]]</f>
        <v>265</v>
      </c>
      <c r="AB2994" s="251" t="str">
        <f>IFERROR(Tabela13[[#This Row],[TOTAL]]/Tabela13[[#This Row],[Km Rodado]],"")</f>
        <v/>
      </c>
    </row>
    <row r="2995" spans="1:28" hidden="1">
      <c r="A2995" s="30" t="s">
        <v>2786</v>
      </c>
      <c r="B2995" s="30" t="s">
        <v>1227</v>
      </c>
      <c r="C2995" s="30" t="s">
        <v>1227</v>
      </c>
      <c r="D2995" s="53">
        <v>45933</v>
      </c>
      <c r="F2995" s="7" t="s">
        <v>257</v>
      </c>
      <c r="G2995" s="1" t="s">
        <v>58</v>
      </c>
      <c r="H2995" s="1" t="s">
        <v>12</v>
      </c>
      <c r="I2995" s="351" t="s">
        <v>74</v>
      </c>
      <c r="J2995" s="162">
        <v>1</v>
      </c>
      <c r="K2995" s="1">
        <v>15</v>
      </c>
      <c r="L2995" s="1" t="s">
        <v>24</v>
      </c>
      <c r="M2995" s="1" t="s">
        <v>75</v>
      </c>
      <c r="N2995" s="1" t="s">
        <v>224</v>
      </c>
      <c r="O2995" s="1" t="s">
        <v>1389</v>
      </c>
      <c r="P2995" s="1" t="s">
        <v>69</v>
      </c>
      <c r="Q2995" s="1" t="s">
        <v>77</v>
      </c>
      <c r="R2995" s="24" t="s">
        <v>780</v>
      </c>
      <c r="S2995" s="45">
        <v>202537</v>
      </c>
      <c r="V2995" s="165" t="str">
        <f>IFERROR(IF(U2995-T2995 &lt;= 0, "", U2995-T2995), "")</f>
        <v/>
      </c>
      <c r="W2995" s="162" t="s">
        <v>333</v>
      </c>
      <c r="X2995" s="1" t="s">
        <v>2427</v>
      </c>
      <c r="Y2995" s="1">
        <v>152105</v>
      </c>
      <c r="Z2995" s="169">
        <v>249</v>
      </c>
      <c r="AA2995" s="169">
        <f>Tabela13[[#This Row],[VALOR/UN]]*Tabela13[[#This Row],[QUAN]]</f>
        <v>249</v>
      </c>
      <c r="AB2995" s="251" t="str">
        <f>IFERROR(Tabela13[[#This Row],[TOTAL]]/Tabela13[[#This Row],[Km Rodado]],"")</f>
        <v/>
      </c>
    </row>
    <row r="2996" spans="1:28" hidden="1">
      <c r="A2996" s="30">
        <v>3554</v>
      </c>
      <c r="B2996" s="30" t="s">
        <v>1227</v>
      </c>
      <c r="C2996" s="30" t="s">
        <v>1227</v>
      </c>
      <c r="D2996" s="53">
        <v>45933</v>
      </c>
      <c r="F2996" s="7" t="s">
        <v>257</v>
      </c>
      <c r="G2996" s="1" t="s">
        <v>58</v>
      </c>
      <c r="H2996" s="1" t="s">
        <v>1268</v>
      </c>
      <c r="I2996" s="351" t="s">
        <v>2375</v>
      </c>
      <c r="J2996" s="162">
        <v>1</v>
      </c>
      <c r="K2996" s="1">
        <v>16</v>
      </c>
      <c r="L2996" s="1" t="s">
        <v>24</v>
      </c>
      <c r="M2996" s="1" t="s">
        <v>60</v>
      </c>
      <c r="N2996" s="1" t="s">
        <v>170</v>
      </c>
      <c r="O2996" s="1" t="s">
        <v>170</v>
      </c>
      <c r="P2996" s="1" t="s">
        <v>69</v>
      </c>
      <c r="Q2996" s="1" t="s">
        <v>1008</v>
      </c>
      <c r="R2996" s="24" t="s">
        <v>560</v>
      </c>
      <c r="V2996" s="165" t="str">
        <f>IFERROR(IF(U2996-T2996 &lt;= 0, "", U2996-T2996), "")</f>
        <v/>
      </c>
      <c r="W2996" s="162" t="s">
        <v>333</v>
      </c>
      <c r="X2996" s="1" t="s">
        <v>168</v>
      </c>
      <c r="Y2996" s="1" t="s">
        <v>2753</v>
      </c>
      <c r="Z2996" s="45">
        <v>393.24</v>
      </c>
      <c r="AA2996" s="169">
        <f>Tabela13[[#This Row],[VALOR/UN]]*Tabela13[[#This Row],[QUAN]]</f>
        <v>393.24</v>
      </c>
      <c r="AB2996" s="251" t="str">
        <f>IFERROR(Tabela13[[#This Row],[TOTAL]]/Tabela13[[#This Row],[Km Rodado]],"")</f>
        <v/>
      </c>
    </row>
    <row r="2997" spans="1:28" hidden="1">
      <c r="A2997" s="30">
        <v>3545</v>
      </c>
      <c r="B2997" s="30" t="s">
        <v>1227</v>
      </c>
      <c r="C2997" s="30" t="s">
        <v>1227</v>
      </c>
      <c r="D2997" s="53">
        <v>45933</v>
      </c>
      <c r="F2997" s="7" t="s">
        <v>257</v>
      </c>
      <c r="G2997" s="1" t="s">
        <v>58</v>
      </c>
      <c r="H2997" s="1" t="s">
        <v>1268</v>
      </c>
      <c r="I2997" s="351" t="s">
        <v>2375</v>
      </c>
      <c r="J2997" s="162">
        <v>1</v>
      </c>
      <c r="K2997" s="1">
        <v>16</v>
      </c>
      <c r="L2997" s="1" t="s">
        <v>24</v>
      </c>
      <c r="M2997" s="1" t="s">
        <v>60</v>
      </c>
      <c r="N2997" s="1" t="s">
        <v>170</v>
      </c>
      <c r="O2997" s="1" t="s">
        <v>170</v>
      </c>
      <c r="P2997" s="1" t="s">
        <v>69</v>
      </c>
      <c r="Q2997" s="1" t="s">
        <v>1008</v>
      </c>
      <c r="R2997" s="24" t="s">
        <v>560</v>
      </c>
      <c r="V2997" s="165" t="str">
        <f>IFERROR(IF(U2997-T2997 &lt;= 0, "", U2997-T2997), "")</f>
        <v/>
      </c>
      <c r="W2997" s="162" t="s">
        <v>333</v>
      </c>
      <c r="X2997" s="1" t="s">
        <v>168</v>
      </c>
      <c r="Y2997" s="1" t="s">
        <v>2753</v>
      </c>
      <c r="Z2997" s="169">
        <v>393.24</v>
      </c>
      <c r="AA2997" s="169">
        <f>Tabela13[[#This Row],[VALOR/UN]]*Tabela13[[#This Row],[QUAN]]</f>
        <v>393.24</v>
      </c>
      <c r="AB2997" s="251" t="str">
        <f>IFERROR(Tabela13[[#This Row],[TOTAL]]/Tabela13[[#This Row],[Km Rodado]],"")</f>
        <v/>
      </c>
    </row>
    <row r="2998" spans="1:28" hidden="1">
      <c r="A2998" s="30" t="s">
        <v>2515</v>
      </c>
      <c r="B2998" s="30" t="s">
        <v>1313</v>
      </c>
      <c r="C2998" s="30" t="s">
        <v>1227</v>
      </c>
      <c r="D2998" s="53">
        <v>45933</v>
      </c>
      <c r="F2998" s="7" t="s">
        <v>257</v>
      </c>
      <c r="G2998" s="1" t="s">
        <v>58</v>
      </c>
      <c r="H2998" s="1" t="s">
        <v>14</v>
      </c>
      <c r="I2998" s="351" t="s">
        <v>1317</v>
      </c>
      <c r="J2998" s="162">
        <v>1</v>
      </c>
      <c r="K2998" s="1">
        <v>16</v>
      </c>
      <c r="L2998" s="1" t="s">
        <v>24</v>
      </c>
      <c r="M2998" s="1" t="s">
        <v>60</v>
      </c>
      <c r="N2998" s="1" t="s">
        <v>1235</v>
      </c>
      <c r="O2998" s="1" t="s">
        <v>1236</v>
      </c>
      <c r="P2998" s="1" t="s">
        <v>69</v>
      </c>
      <c r="Q2998" s="1" t="s">
        <v>1008</v>
      </c>
      <c r="V2998" s="165" t="str">
        <f>IFERROR(IF(U2998-T2998 &lt;= 0, "", U2998-T2998), "")</f>
        <v/>
      </c>
      <c r="W2998" s="162" t="s">
        <v>333</v>
      </c>
      <c r="X2998" s="1" t="s">
        <v>58</v>
      </c>
      <c r="Y2998" s="258" t="s">
        <v>151</v>
      </c>
      <c r="Z2998" s="169">
        <v>0</v>
      </c>
      <c r="AA2998" s="169">
        <f>Tabela13[[#This Row],[VALOR/UN]]*Tabela13[[#This Row],[QUAN]]</f>
        <v>0</v>
      </c>
      <c r="AB2998" s="251" t="str">
        <f>IFERROR(Tabela13[[#This Row],[TOTAL]]/Tabela13[[#This Row],[Km Rodado]],"")</f>
        <v/>
      </c>
    </row>
    <row r="2999" spans="1:28" hidden="1">
      <c r="A2999" s="30">
        <v>3583</v>
      </c>
      <c r="B2999" s="30" t="s">
        <v>1227</v>
      </c>
      <c r="C2999" s="30" t="s">
        <v>1227</v>
      </c>
      <c r="D2999" s="53">
        <v>45933</v>
      </c>
      <c r="F2999" s="7" t="s">
        <v>257</v>
      </c>
      <c r="G2999" s="1" t="s">
        <v>58</v>
      </c>
      <c r="H2999" s="1" t="s">
        <v>12</v>
      </c>
      <c r="I2999" s="351" t="s">
        <v>74</v>
      </c>
      <c r="J2999" s="162">
        <v>1</v>
      </c>
      <c r="K2999" s="1">
        <v>15</v>
      </c>
      <c r="L2999" s="1" t="s">
        <v>24</v>
      </c>
      <c r="M2999" s="1" t="s">
        <v>75</v>
      </c>
      <c r="N2999" s="1" t="s">
        <v>224</v>
      </c>
      <c r="O2999" s="1" t="s">
        <v>1389</v>
      </c>
      <c r="P2999" s="1" t="s">
        <v>69</v>
      </c>
      <c r="Q2999" s="1" t="s">
        <v>77</v>
      </c>
      <c r="R2999" s="24" t="s">
        <v>780</v>
      </c>
      <c r="S2999" s="45">
        <v>202537</v>
      </c>
      <c r="V2999" s="165" t="str">
        <f>IFERROR(IF(U2999-T2999 &lt;= 0, "", U2999-T2999), "")</f>
        <v/>
      </c>
      <c r="W2999" s="162" t="s">
        <v>333</v>
      </c>
      <c r="X2999" s="1" t="s">
        <v>2427</v>
      </c>
      <c r="Y2999" s="1">
        <v>152105</v>
      </c>
      <c r="Z2999" s="169">
        <v>249</v>
      </c>
      <c r="AA2999" s="169">
        <f>Tabela13[[#This Row],[VALOR/UN]]*Tabela13[[#This Row],[QUAN]]</f>
        <v>249</v>
      </c>
      <c r="AB2999" s="251" t="str">
        <f>IFERROR(Tabela13[[#This Row],[TOTAL]]/Tabela13[[#This Row],[Km Rodado]],"")</f>
        <v/>
      </c>
    </row>
    <row r="3000" spans="1:28" hidden="1">
      <c r="A3000" s="30">
        <v>3585</v>
      </c>
      <c r="B3000" s="30" t="s">
        <v>2750</v>
      </c>
      <c r="C3000" s="30" t="s">
        <v>1227</v>
      </c>
      <c r="D3000" s="53">
        <v>45933</v>
      </c>
      <c r="F3000" s="7" t="s">
        <v>257</v>
      </c>
      <c r="G3000" s="1" t="s">
        <v>58</v>
      </c>
      <c r="H3000" s="1" t="s">
        <v>12</v>
      </c>
      <c r="I3000" s="351" t="s">
        <v>74</v>
      </c>
      <c r="J3000" s="162">
        <v>1</v>
      </c>
      <c r="K3000" s="1">
        <v>15</v>
      </c>
      <c r="L3000" s="1" t="s">
        <v>22</v>
      </c>
      <c r="M3000" s="1" t="s">
        <v>75</v>
      </c>
      <c r="N3000" s="1" t="s">
        <v>224</v>
      </c>
      <c r="O3000" s="1" t="s">
        <v>1389</v>
      </c>
      <c r="P3000" s="1" t="s">
        <v>69</v>
      </c>
      <c r="Q3000" s="1" t="s">
        <v>77</v>
      </c>
      <c r="R3000" s="24" t="s">
        <v>780</v>
      </c>
      <c r="S3000" s="45">
        <v>202537</v>
      </c>
      <c r="V3000" s="165" t="str">
        <f>IFERROR(IF(U3000-T3000 &lt;= 0, "", U3000-T3000), "")</f>
        <v/>
      </c>
      <c r="W3000" s="162" t="s">
        <v>333</v>
      </c>
      <c r="X3000" s="1" t="s">
        <v>2427</v>
      </c>
      <c r="Y3000" s="1">
        <v>152105</v>
      </c>
      <c r="Z3000" s="169">
        <v>249</v>
      </c>
      <c r="AA3000" s="169">
        <f>Tabela13[[#This Row],[VALOR/UN]]*Tabela13[[#This Row],[QUAN]]</f>
        <v>249</v>
      </c>
      <c r="AB3000" s="251" t="str">
        <f>IFERROR(Tabela13[[#This Row],[TOTAL]]/Tabela13[[#This Row],[Km Rodado]],"")</f>
        <v/>
      </c>
    </row>
    <row r="3001" spans="1:28" hidden="1">
      <c r="A3001" s="30">
        <v>3599</v>
      </c>
      <c r="B3001" s="30" t="s">
        <v>2111</v>
      </c>
      <c r="C3001" s="30" t="s">
        <v>1227</v>
      </c>
      <c r="D3001" s="53">
        <v>45933</v>
      </c>
      <c r="F3001" s="7" t="s">
        <v>257</v>
      </c>
      <c r="G3001" s="1" t="s">
        <v>58</v>
      </c>
      <c r="H3001" s="1" t="s">
        <v>12</v>
      </c>
      <c r="I3001" s="351" t="s">
        <v>74</v>
      </c>
      <c r="J3001" s="162">
        <v>1</v>
      </c>
      <c r="K3001" s="1">
        <v>15</v>
      </c>
      <c r="L3001" s="1" t="s">
        <v>22</v>
      </c>
      <c r="M3001" s="1" t="s">
        <v>75</v>
      </c>
      <c r="N3001" s="1" t="s">
        <v>224</v>
      </c>
      <c r="O3001" s="1" t="s">
        <v>1389</v>
      </c>
      <c r="P3001" s="1" t="s">
        <v>69</v>
      </c>
      <c r="Q3001" s="1" t="s">
        <v>77</v>
      </c>
      <c r="R3001" s="24" t="s">
        <v>780</v>
      </c>
      <c r="S3001" s="45">
        <v>202537</v>
      </c>
      <c r="V3001" s="165" t="str">
        <f>IFERROR(IF(U3001-T3001 &lt;= 0, "", U3001-T3001), "")</f>
        <v/>
      </c>
      <c r="W3001" s="162" t="s">
        <v>333</v>
      </c>
      <c r="X3001" s="1" t="s">
        <v>2427</v>
      </c>
      <c r="Y3001" s="1">
        <v>152105</v>
      </c>
      <c r="Z3001" s="169">
        <v>249</v>
      </c>
      <c r="AA3001" s="169">
        <f>Tabela13[[#This Row],[VALOR/UN]]*Tabela13[[#This Row],[QUAN]]</f>
        <v>249</v>
      </c>
      <c r="AB3001" s="251" t="str">
        <f>IFERROR(Tabela13[[#This Row],[TOTAL]]/Tabela13[[#This Row],[Km Rodado]],"")</f>
        <v/>
      </c>
    </row>
    <row r="3002" spans="1:28" hidden="1">
      <c r="A3002" s="30">
        <v>3602</v>
      </c>
      <c r="B3002" s="30"/>
      <c r="C3002" s="30" t="s">
        <v>1227</v>
      </c>
      <c r="D3002" s="53">
        <v>45936</v>
      </c>
      <c r="F3002" s="7" t="s">
        <v>257</v>
      </c>
      <c r="G3002" s="1" t="s">
        <v>58</v>
      </c>
      <c r="H3002" s="1" t="s">
        <v>1268</v>
      </c>
      <c r="I3002" s="351" t="s">
        <v>80</v>
      </c>
      <c r="J3002" s="162">
        <v>1</v>
      </c>
      <c r="K3002" s="1">
        <v>14</v>
      </c>
      <c r="L3002" s="1" t="s">
        <v>22</v>
      </c>
      <c r="M3002" s="1" t="s">
        <v>84</v>
      </c>
      <c r="N3002" s="1" t="s">
        <v>153</v>
      </c>
      <c r="O3002" s="1" t="s">
        <v>154</v>
      </c>
      <c r="P3002" s="1" t="s">
        <v>69</v>
      </c>
      <c r="Q3002" s="1" t="s">
        <v>87</v>
      </c>
      <c r="R3002" s="24" t="s">
        <v>2787</v>
      </c>
      <c r="S3002" s="45">
        <v>116900</v>
      </c>
      <c r="T3002" s="45">
        <v>116900</v>
      </c>
      <c r="V3002" s="165" t="str">
        <f>IFERROR(IF(U3002-T3002 &lt;= 0, "", U3002-T3002), "")</f>
        <v/>
      </c>
      <c r="W3002" s="162" t="s">
        <v>333</v>
      </c>
      <c r="X3002" s="1" t="s">
        <v>155</v>
      </c>
      <c r="Y3002" s="1">
        <v>4383</v>
      </c>
      <c r="Z3002" s="169">
        <v>253.16</v>
      </c>
      <c r="AA3002" s="169">
        <f>Tabela13[[#This Row],[VALOR/UN]]*Tabela13[[#This Row],[QUAN]]</f>
        <v>253.16</v>
      </c>
      <c r="AB3002" s="251" t="str">
        <f>IFERROR(Tabela13[[#This Row],[TOTAL]]/Tabela13[[#This Row],[Km Rodado]],"")</f>
        <v/>
      </c>
    </row>
    <row r="3003" spans="1:28" hidden="1">
      <c r="A3003" s="30">
        <v>3603</v>
      </c>
      <c r="B3003" s="30"/>
      <c r="C3003" s="30" t="s">
        <v>1227</v>
      </c>
      <c r="D3003" s="53">
        <v>45936</v>
      </c>
      <c r="F3003" s="7" t="s">
        <v>257</v>
      </c>
      <c r="G3003" s="1" t="s">
        <v>58</v>
      </c>
      <c r="H3003" s="1" t="s">
        <v>1268</v>
      </c>
      <c r="I3003" s="351" t="s">
        <v>80</v>
      </c>
      <c r="J3003" s="162">
        <v>1</v>
      </c>
      <c r="K3003" s="1">
        <v>14</v>
      </c>
      <c r="L3003" s="1" t="s">
        <v>22</v>
      </c>
      <c r="M3003" s="1" t="s">
        <v>84</v>
      </c>
      <c r="N3003" s="1" t="s">
        <v>153</v>
      </c>
      <c r="O3003" s="1" t="s">
        <v>154</v>
      </c>
      <c r="P3003" s="1" t="s">
        <v>69</v>
      </c>
      <c r="Q3003" s="1" t="s">
        <v>87</v>
      </c>
      <c r="R3003" s="24" t="s">
        <v>2787</v>
      </c>
      <c r="S3003" s="45">
        <v>116900</v>
      </c>
      <c r="T3003" s="45">
        <v>116900</v>
      </c>
      <c r="V3003" s="165" t="str">
        <f>IFERROR(IF(U3003-T3003 &lt;= 0, "", U3003-T3003), "")</f>
        <v/>
      </c>
      <c r="W3003" s="162" t="s">
        <v>333</v>
      </c>
      <c r="X3003" s="1" t="s">
        <v>155</v>
      </c>
      <c r="Y3003" s="1">
        <v>4383</v>
      </c>
      <c r="Z3003" s="169">
        <v>253.16</v>
      </c>
      <c r="AA3003" s="169">
        <f>Tabela13[[#This Row],[VALOR/UN]]*Tabela13[[#This Row],[QUAN]]</f>
        <v>253.16</v>
      </c>
      <c r="AB3003" s="251" t="str">
        <f>IFERROR(Tabela13[[#This Row],[TOTAL]]/Tabela13[[#This Row],[Km Rodado]],"")</f>
        <v/>
      </c>
    </row>
    <row r="3004" spans="1:28" hidden="1">
      <c r="A3004" s="30" t="s">
        <v>2788</v>
      </c>
      <c r="B3004" s="30"/>
      <c r="C3004" s="30" t="s">
        <v>1227</v>
      </c>
      <c r="D3004" s="53">
        <v>45936</v>
      </c>
      <c r="F3004" s="7" t="s">
        <v>257</v>
      </c>
      <c r="G3004" s="1" t="s">
        <v>58</v>
      </c>
      <c r="H3004" s="1" t="s">
        <v>1268</v>
      </c>
      <c r="I3004" s="351" t="s">
        <v>80</v>
      </c>
      <c r="J3004" s="162">
        <v>1</v>
      </c>
      <c r="K3004" s="1">
        <v>14</v>
      </c>
      <c r="L3004" s="1" t="s">
        <v>24</v>
      </c>
      <c r="M3004" s="1" t="s">
        <v>84</v>
      </c>
      <c r="N3004" s="1" t="s">
        <v>153</v>
      </c>
      <c r="O3004" s="1" t="s">
        <v>154</v>
      </c>
      <c r="P3004" s="1" t="s">
        <v>69</v>
      </c>
      <c r="Q3004" s="1" t="s">
        <v>87</v>
      </c>
      <c r="R3004" s="24" t="s">
        <v>2787</v>
      </c>
      <c r="S3004" s="45">
        <v>116900</v>
      </c>
      <c r="T3004" s="45">
        <v>116900</v>
      </c>
      <c r="V3004" s="165" t="str">
        <f>IFERROR(IF(U3004-T3004 &lt;= 0, "", U3004-T3004), "")</f>
        <v/>
      </c>
      <c r="W3004" s="162" t="s">
        <v>333</v>
      </c>
      <c r="X3004" s="1" t="s">
        <v>155</v>
      </c>
      <c r="Y3004" s="1">
        <v>4383</v>
      </c>
      <c r="Z3004" s="169">
        <v>253.16</v>
      </c>
      <c r="AA3004" s="169">
        <f>Tabela13[[#This Row],[VALOR/UN]]*Tabela13[[#This Row],[QUAN]]</f>
        <v>253.16</v>
      </c>
      <c r="AB3004" s="251" t="str">
        <f>IFERROR(Tabela13[[#This Row],[TOTAL]]/Tabela13[[#This Row],[Km Rodado]],"")</f>
        <v/>
      </c>
    </row>
    <row r="3005" spans="1:28" hidden="1">
      <c r="A3005" s="30" t="s">
        <v>2789</v>
      </c>
      <c r="B3005" s="30"/>
      <c r="C3005" s="30" t="s">
        <v>1227</v>
      </c>
      <c r="D3005" s="53">
        <v>45936</v>
      </c>
      <c r="F3005" s="7" t="s">
        <v>257</v>
      </c>
      <c r="G3005" s="1" t="s">
        <v>58</v>
      </c>
      <c r="H3005" s="1" t="s">
        <v>1268</v>
      </c>
      <c r="I3005" s="351" t="s">
        <v>80</v>
      </c>
      <c r="J3005" s="162">
        <v>1</v>
      </c>
      <c r="K3005" s="1">
        <v>14</v>
      </c>
      <c r="L3005" s="1" t="s">
        <v>24</v>
      </c>
      <c r="M3005" s="1" t="s">
        <v>84</v>
      </c>
      <c r="N3005" s="1" t="s">
        <v>153</v>
      </c>
      <c r="O3005" s="1" t="s">
        <v>154</v>
      </c>
      <c r="P3005" s="1" t="s">
        <v>69</v>
      </c>
      <c r="Q3005" s="1" t="s">
        <v>87</v>
      </c>
      <c r="R3005" s="24" t="s">
        <v>2787</v>
      </c>
      <c r="S3005" s="45">
        <v>116900</v>
      </c>
      <c r="T3005" s="45">
        <v>116900</v>
      </c>
      <c r="V3005" s="165" t="str">
        <f>IFERROR(IF(U3005-T3005 &lt;= 0, "", U3005-T3005), "")</f>
        <v/>
      </c>
      <c r="W3005" s="162" t="s">
        <v>333</v>
      </c>
      <c r="X3005" s="1" t="s">
        <v>155</v>
      </c>
      <c r="Y3005" s="1">
        <v>4383</v>
      </c>
      <c r="Z3005" s="169">
        <v>253.16</v>
      </c>
      <c r="AA3005" s="169">
        <f>Tabela13[[#This Row],[VALOR/UN]]*Tabela13[[#This Row],[QUAN]]</f>
        <v>253.16</v>
      </c>
      <c r="AB3005" s="251" t="str">
        <f>IFERROR(Tabela13[[#This Row],[TOTAL]]/Tabela13[[#This Row],[Km Rodado]],"")</f>
        <v/>
      </c>
    </row>
    <row r="3006" spans="1:28" hidden="1">
      <c r="A3006" s="30" t="s">
        <v>2790</v>
      </c>
      <c r="B3006" s="30" t="s">
        <v>2696</v>
      </c>
      <c r="C3006" s="30" t="s">
        <v>1227</v>
      </c>
      <c r="D3006" s="53">
        <v>45939</v>
      </c>
      <c r="F3006" s="7" t="s">
        <v>257</v>
      </c>
      <c r="G3006" s="1" t="s">
        <v>58</v>
      </c>
      <c r="H3006" s="1" t="s">
        <v>14</v>
      </c>
      <c r="I3006" s="351" t="s">
        <v>1317</v>
      </c>
      <c r="J3006" s="162">
        <v>1</v>
      </c>
      <c r="K3006" s="1">
        <v>15</v>
      </c>
      <c r="L3006" s="1" t="s">
        <v>22</v>
      </c>
      <c r="M3006" s="1" t="s">
        <v>1070</v>
      </c>
      <c r="N3006" s="1" t="s">
        <v>153</v>
      </c>
      <c r="O3006" s="1" t="s">
        <v>474</v>
      </c>
      <c r="P3006" s="1" t="s">
        <v>69</v>
      </c>
      <c r="Q3006" s="1" t="s">
        <v>160</v>
      </c>
      <c r="R3006" s="1" t="s">
        <v>2791</v>
      </c>
      <c r="S3006" s="45">
        <v>85529</v>
      </c>
      <c r="V3006" s="165" t="str">
        <f>IFERROR(IF(U3006-T3006 &lt;= 0, "", U3006-T3006), "")</f>
        <v/>
      </c>
      <c r="W3006" s="162" t="s">
        <v>333</v>
      </c>
      <c r="X3006" s="1" t="s">
        <v>2427</v>
      </c>
      <c r="Y3006" s="1">
        <v>4306</v>
      </c>
      <c r="Z3006" s="169">
        <v>249</v>
      </c>
      <c r="AA3006" s="169">
        <f>Tabela13[[#This Row],[VALOR/UN]]*Tabela13[[#This Row],[QUAN]]</f>
        <v>249</v>
      </c>
      <c r="AB3006" s="251" t="str">
        <f>IFERROR(Tabela13[[#This Row],[TOTAL]]/Tabela13[[#This Row],[Km Rodado]],"")</f>
        <v/>
      </c>
    </row>
    <row r="3007" spans="1:28" hidden="1">
      <c r="A3007" s="30" t="s">
        <v>2792</v>
      </c>
      <c r="B3007" s="30" t="s">
        <v>2696</v>
      </c>
      <c r="C3007" s="30" t="s">
        <v>1227</v>
      </c>
      <c r="D3007" s="53">
        <v>45939</v>
      </c>
      <c r="F3007" s="7" t="s">
        <v>257</v>
      </c>
      <c r="G3007" s="1" t="s">
        <v>58</v>
      </c>
      <c r="H3007" s="1" t="s">
        <v>14</v>
      </c>
      <c r="I3007" s="351" t="s">
        <v>1317</v>
      </c>
      <c r="J3007" s="162">
        <v>1</v>
      </c>
      <c r="K3007" s="1">
        <v>15</v>
      </c>
      <c r="L3007" s="1" t="s">
        <v>22</v>
      </c>
      <c r="M3007" s="1" t="s">
        <v>1070</v>
      </c>
      <c r="N3007" s="1" t="s">
        <v>153</v>
      </c>
      <c r="O3007" s="1" t="s">
        <v>474</v>
      </c>
      <c r="P3007" s="1" t="s">
        <v>69</v>
      </c>
      <c r="Q3007" s="1" t="s">
        <v>160</v>
      </c>
      <c r="R3007" s="1" t="s">
        <v>2791</v>
      </c>
      <c r="S3007" s="45">
        <v>85529</v>
      </c>
      <c r="V3007" s="165" t="str">
        <f>IFERROR(IF(U3007-T3007 &lt;= 0, "", U3007-T3007), "")</f>
        <v/>
      </c>
      <c r="W3007" s="162" t="s">
        <v>333</v>
      </c>
      <c r="X3007" s="1" t="s">
        <v>2427</v>
      </c>
      <c r="Y3007" s="1">
        <v>4306</v>
      </c>
      <c r="Z3007" s="169">
        <v>249</v>
      </c>
      <c r="AA3007" s="169">
        <f>Tabela13[[#This Row],[VALOR/UN]]*Tabela13[[#This Row],[QUAN]]</f>
        <v>249</v>
      </c>
      <c r="AB3007" s="251" t="str">
        <f>IFERROR(Tabela13[[#This Row],[TOTAL]]/Tabela13[[#This Row],[Km Rodado]],"")</f>
        <v/>
      </c>
    </row>
    <row r="3008" spans="1:28">
      <c r="A3008" s="30" t="s">
        <v>2793</v>
      </c>
      <c r="B3008" s="30" t="s">
        <v>2655</v>
      </c>
      <c r="C3008" s="30" t="s">
        <v>1227</v>
      </c>
      <c r="D3008" s="53">
        <v>45939</v>
      </c>
      <c r="F3008" s="7" t="s">
        <v>257</v>
      </c>
      <c r="G3008" s="1" t="s">
        <v>58</v>
      </c>
      <c r="H3008" s="1" t="s">
        <v>2465</v>
      </c>
      <c r="I3008" s="351" t="s">
        <v>72</v>
      </c>
      <c r="J3008" s="162">
        <v>1</v>
      </c>
      <c r="K3008" s="1">
        <v>15</v>
      </c>
      <c r="L3008" s="1" t="s">
        <v>22</v>
      </c>
      <c r="M3008" s="1" t="s">
        <v>623</v>
      </c>
      <c r="N3008" s="1" t="s">
        <v>224</v>
      </c>
      <c r="O3008" s="1" t="s">
        <v>1389</v>
      </c>
      <c r="P3008" s="1" t="s">
        <v>69</v>
      </c>
      <c r="Q3008" s="1" t="s">
        <v>102</v>
      </c>
      <c r="R3008" s="24" t="s">
        <v>2473</v>
      </c>
      <c r="S3008" s="45">
        <v>109204</v>
      </c>
      <c r="V3008" s="165" t="str">
        <f>IFERROR(IF(U3008-T3008 &lt;= 0, "", U3008-T3008), "")</f>
        <v/>
      </c>
      <c r="W3008" s="162" t="s">
        <v>333</v>
      </c>
      <c r="X3008" s="1" t="s">
        <v>2427</v>
      </c>
      <c r="Y3008" s="1" t="s">
        <v>2784</v>
      </c>
      <c r="Z3008" s="169">
        <v>249.9</v>
      </c>
      <c r="AA3008" s="169">
        <f>Tabela13[[#This Row],[VALOR/UN]]*Tabela13[[#This Row],[QUAN]]</f>
        <v>249.9</v>
      </c>
      <c r="AB3008" s="251" t="str">
        <f>IFERROR(Tabela13[[#This Row],[TOTAL]]/Tabela13[[#This Row],[Km Rodado]],"")</f>
        <v/>
      </c>
    </row>
    <row r="3009" spans="1:28">
      <c r="A3009" s="30" t="s">
        <v>2794</v>
      </c>
      <c r="B3009" s="30" t="s">
        <v>2655</v>
      </c>
      <c r="C3009" s="30" t="s">
        <v>1227</v>
      </c>
      <c r="D3009" s="53">
        <v>45939</v>
      </c>
      <c r="F3009" s="7" t="s">
        <v>257</v>
      </c>
      <c r="G3009" s="1" t="s">
        <v>58</v>
      </c>
      <c r="H3009" s="1" t="s">
        <v>2465</v>
      </c>
      <c r="I3009" s="351" t="s">
        <v>72</v>
      </c>
      <c r="J3009" s="162">
        <v>1</v>
      </c>
      <c r="K3009" s="1">
        <v>15</v>
      </c>
      <c r="L3009" s="1" t="s">
        <v>22</v>
      </c>
      <c r="M3009" s="1" t="s">
        <v>623</v>
      </c>
      <c r="N3009" s="1" t="s">
        <v>224</v>
      </c>
      <c r="O3009" s="1" t="s">
        <v>1389</v>
      </c>
      <c r="P3009" s="1" t="s">
        <v>69</v>
      </c>
      <c r="Q3009" s="1" t="s">
        <v>102</v>
      </c>
      <c r="R3009" s="24" t="s">
        <v>2473</v>
      </c>
      <c r="S3009" s="45">
        <v>109204</v>
      </c>
      <c r="V3009" s="165" t="str">
        <f>IFERROR(IF(U3009-T3009 &lt;= 0, "", U3009-T3009), "")</f>
        <v/>
      </c>
      <c r="W3009" s="162" t="s">
        <v>333</v>
      </c>
      <c r="X3009" s="1" t="s">
        <v>2427</v>
      </c>
      <c r="Y3009" s="1" t="s">
        <v>2784</v>
      </c>
      <c r="Z3009" s="169">
        <v>249.9</v>
      </c>
      <c r="AA3009" s="169">
        <f>Tabela13[[#This Row],[VALOR/UN]]*Tabela13[[#This Row],[QUAN]]</f>
        <v>249.9</v>
      </c>
      <c r="AB3009" s="251" t="str">
        <f>IFERROR(Tabela13[[#This Row],[TOTAL]]/Tabela13[[#This Row],[Km Rodado]],"")</f>
        <v/>
      </c>
    </row>
    <row r="3010" spans="1:28" hidden="1">
      <c r="A3010" s="30">
        <v>3556</v>
      </c>
      <c r="B3010" s="30" t="s">
        <v>1227</v>
      </c>
      <c r="C3010" s="30" t="s">
        <v>1227</v>
      </c>
      <c r="D3010" s="53">
        <v>45939</v>
      </c>
      <c r="F3010" s="7" t="s">
        <v>257</v>
      </c>
      <c r="G3010" s="1" t="s">
        <v>58</v>
      </c>
      <c r="H3010" s="1" t="s">
        <v>1268</v>
      </c>
      <c r="I3010" s="351" t="s">
        <v>109</v>
      </c>
      <c r="J3010" s="162">
        <v>1</v>
      </c>
      <c r="K3010" s="1">
        <v>16</v>
      </c>
      <c r="L3010" s="1" t="s">
        <v>22</v>
      </c>
      <c r="M3010" s="1" t="s">
        <v>60</v>
      </c>
      <c r="N3010" s="1" t="s">
        <v>170</v>
      </c>
      <c r="O3010" s="1" t="s">
        <v>170</v>
      </c>
      <c r="P3010" s="1" t="s">
        <v>69</v>
      </c>
      <c r="Q3010" s="1" t="s">
        <v>1008</v>
      </c>
      <c r="R3010" s="24" t="s">
        <v>2795</v>
      </c>
      <c r="S3010" s="45">
        <v>82839</v>
      </c>
      <c r="T3010" s="45">
        <v>82839</v>
      </c>
      <c r="V3010" s="165" t="str">
        <f>IFERROR(IF(U3010-T3010 &lt;= 0, "", U3010-T3010), "")</f>
        <v/>
      </c>
      <c r="W3010" s="162" t="s">
        <v>333</v>
      </c>
      <c r="X3010" s="1" t="s">
        <v>168</v>
      </c>
      <c r="Y3010" s="1" t="s">
        <v>2753</v>
      </c>
      <c r="Z3010" s="169">
        <v>393.24</v>
      </c>
      <c r="AA3010" s="169">
        <f>Tabela13[[#This Row],[VALOR/UN]]*Tabela13[[#This Row],[QUAN]]</f>
        <v>393.24</v>
      </c>
      <c r="AB3010" s="251" t="str">
        <f>IFERROR(Tabela13[[#This Row],[TOTAL]]/Tabela13[[#This Row],[Km Rodado]],"")</f>
        <v/>
      </c>
    </row>
    <row r="3011" spans="1:28" hidden="1">
      <c r="A3011" s="30">
        <v>3555</v>
      </c>
      <c r="B3011" s="30" t="s">
        <v>1227</v>
      </c>
      <c r="C3011" s="30" t="s">
        <v>1227</v>
      </c>
      <c r="D3011" s="53">
        <v>45939</v>
      </c>
      <c r="F3011" s="7" t="s">
        <v>257</v>
      </c>
      <c r="G3011" s="1" t="s">
        <v>58</v>
      </c>
      <c r="H3011" s="1" t="s">
        <v>1268</v>
      </c>
      <c r="I3011" s="351" t="s">
        <v>109</v>
      </c>
      <c r="J3011" s="162">
        <v>1</v>
      </c>
      <c r="K3011" s="1">
        <v>16</v>
      </c>
      <c r="L3011" s="1" t="s">
        <v>22</v>
      </c>
      <c r="M3011" s="1" t="s">
        <v>60</v>
      </c>
      <c r="N3011" s="1" t="s">
        <v>170</v>
      </c>
      <c r="O3011" s="1" t="s">
        <v>170</v>
      </c>
      <c r="P3011" s="1" t="s">
        <v>69</v>
      </c>
      <c r="Q3011" s="1" t="s">
        <v>1008</v>
      </c>
      <c r="R3011" s="24" t="s">
        <v>2795</v>
      </c>
      <c r="S3011" s="45">
        <v>82839</v>
      </c>
      <c r="T3011" s="45">
        <v>82839</v>
      </c>
      <c r="V3011" s="165" t="str">
        <f>IFERROR(IF(U3011-T3011 &lt;= 0, "", U3011-T3011), "")</f>
        <v/>
      </c>
      <c r="W3011" s="162" t="s">
        <v>333</v>
      </c>
      <c r="X3011" s="1" t="s">
        <v>168</v>
      </c>
      <c r="Y3011" s="1" t="s">
        <v>2753</v>
      </c>
      <c r="Z3011" s="169">
        <v>393.24</v>
      </c>
      <c r="AA3011" s="169">
        <f>Tabela13[[#This Row],[VALOR/UN]]*Tabela13[[#This Row],[QUAN]]</f>
        <v>393.24</v>
      </c>
      <c r="AB3011" s="251" t="str">
        <f>IFERROR(Tabela13[[#This Row],[TOTAL]]/Tabela13[[#This Row],[Km Rodado]],"")</f>
        <v/>
      </c>
    </row>
    <row r="3012" spans="1:28" hidden="1">
      <c r="A3012" s="30">
        <v>3557</v>
      </c>
      <c r="B3012" s="30" t="s">
        <v>1227</v>
      </c>
      <c r="C3012" s="30" t="s">
        <v>1227</v>
      </c>
      <c r="D3012" s="53">
        <v>45939</v>
      </c>
      <c r="F3012" s="7" t="s">
        <v>257</v>
      </c>
      <c r="G3012" s="1" t="s">
        <v>58</v>
      </c>
      <c r="H3012" s="1" t="s">
        <v>1268</v>
      </c>
      <c r="I3012" s="351" t="s">
        <v>104</v>
      </c>
      <c r="J3012" s="162">
        <v>1</v>
      </c>
      <c r="K3012" s="1">
        <v>16</v>
      </c>
      <c r="L3012" s="1" t="s">
        <v>22</v>
      </c>
      <c r="M3012" s="1" t="s">
        <v>60</v>
      </c>
      <c r="N3012" s="1" t="s">
        <v>170</v>
      </c>
      <c r="O3012" s="1" t="s">
        <v>170</v>
      </c>
      <c r="P3012" s="1" t="s">
        <v>69</v>
      </c>
      <c r="Q3012" s="1" t="s">
        <v>1008</v>
      </c>
      <c r="R3012" s="24" t="s">
        <v>880</v>
      </c>
      <c r="S3012" s="45">
        <v>238247</v>
      </c>
      <c r="V3012" s="165" t="str">
        <f>IFERROR(IF(U3012-T3012 &lt;= 0, "", U3012-T3012), "")</f>
        <v/>
      </c>
      <c r="W3012" s="162" t="s">
        <v>333</v>
      </c>
      <c r="X3012" s="1" t="s">
        <v>168</v>
      </c>
      <c r="Y3012" s="1" t="s">
        <v>2753</v>
      </c>
      <c r="Z3012" s="169">
        <v>393.24</v>
      </c>
      <c r="AA3012" s="169">
        <f>Tabela13[[#This Row],[VALOR/UN]]*Tabela13[[#This Row],[QUAN]]</f>
        <v>393.24</v>
      </c>
      <c r="AB3012" s="251" t="str">
        <f>IFERROR(Tabela13[[#This Row],[TOTAL]]/Tabela13[[#This Row],[Km Rodado]],"")</f>
        <v/>
      </c>
    </row>
    <row r="3013" spans="1:28" hidden="1">
      <c r="A3013" s="30">
        <v>3559</v>
      </c>
      <c r="B3013" s="30" t="s">
        <v>1227</v>
      </c>
      <c r="C3013" s="30" t="s">
        <v>1227</v>
      </c>
      <c r="D3013" s="53">
        <v>45939</v>
      </c>
      <c r="F3013" s="7" t="s">
        <v>257</v>
      </c>
      <c r="G3013" s="1" t="s">
        <v>58</v>
      </c>
      <c r="H3013" s="1" t="s">
        <v>1268</v>
      </c>
      <c r="I3013" s="351" t="s">
        <v>104</v>
      </c>
      <c r="J3013" s="162">
        <v>1</v>
      </c>
      <c r="K3013" s="1">
        <v>16</v>
      </c>
      <c r="L3013" s="1" t="s">
        <v>22</v>
      </c>
      <c r="M3013" s="1" t="s">
        <v>60</v>
      </c>
      <c r="N3013" s="1" t="s">
        <v>170</v>
      </c>
      <c r="O3013" s="1" t="s">
        <v>170</v>
      </c>
      <c r="P3013" s="1" t="s">
        <v>69</v>
      </c>
      <c r="Q3013" s="1" t="s">
        <v>1008</v>
      </c>
      <c r="R3013" s="24" t="s">
        <v>880</v>
      </c>
      <c r="S3013" s="45">
        <v>238247</v>
      </c>
      <c r="V3013" s="165" t="str">
        <f>IFERROR(IF(U3013-T3013 &lt;= 0, "", U3013-T3013), "")</f>
        <v/>
      </c>
      <c r="W3013" s="162" t="s">
        <v>333</v>
      </c>
      <c r="X3013" s="1" t="s">
        <v>168</v>
      </c>
      <c r="Y3013" s="1" t="s">
        <v>2753</v>
      </c>
      <c r="Z3013" s="169">
        <v>393.24</v>
      </c>
      <c r="AA3013" s="169">
        <f>Tabela13[[#This Row],[VALOR/UN]]*Tabela13[[#This Row],[QUAN]]</f>
        <v>393.24</v>
      </c>
      <c r="AB3013" s="251" t="str">
        <f>IFERROR(Tabela13[[#This Row],[TOTAL]]/Tabela13[[#This Row],[Km Rodado]],"")</f>
        <v/>
      </c>
    </row>
    <row r="3014" spans="1:28" hidden="1">
      <c r="A3014" s="30">
        <v>3560</v>
      </c>
      <c r="B3014" s="30" t="s">
        <v>1227</v>
      </c>
      <c r="C3014" s="30" t="s">
        <v>1227</v>
      </c>
      <c r="D3014" s="53">
        <v>45939</v>
      </c>
      <c r="F3014" s="7" t="s">
        <v>257</v>
      </c>
      <c r="G3014" s="1" t="s">
        <v>58</v>
      </c>
      <c r="H3014" s="1" t="s">
        <v>1268</v>
      </c>
      <c r="I3014" s="351" t="s">
        <v>104</v>
      </c>
      <c r="J3014" s="162">
        <v>1</v>
      </c>
      <c r="K3014" s="1">
        <v>16</v>
      </c>
      <c r="L3014" s="1" t="s">
        <v>24</v>
      </c>
      <c r="M3014" s="1" t="s">
        <v>60</v>
      </c>
      <c r="N3014" s="1" t="s">
        <v>170</v>
      </c>
      <c r="O3014" s="1" t="s">
        <v>170</v>
      </c>
      <c r="P3014" s="1" t="s">
        <v>69</v>
      </c>
      <c r="Q3014" s="1" t="s">
        <v>1008</v>
      </c>
      <c r="R3014" s="24" t="s">
        <v>880</v>
      </c>
      <c r="S3014" s="45">
        <v>238247</v>
      </c>
      <c r="V3014" s="165" t="str">
        <f>IFERROR(IF(U3014-T3014 &lt;= 0, "", U3014-T3014), "")</f>
        <v/>
      </c>
      <c r="W3014" s="162" t="s">
        <v>333</v>
      </c>
      <c r="X3014" s="1" t="s">
        <v>168</v>
      </c>
      <c r="Y3014" s="1" t="s">
        <v>2753</v>
      </c>
      <c r="Z3014" s="169">
        <v>393.24</v>
      </c>
      <c r="AA3014" s="169">
        <f>Tabela13[[#This Row],[VALOR/UN]]*Tabela13[[#This Row],[QUAN]]</f>
        <v>393.24</v>
      </c>
      <c r="AB3014" s="251" t="str">
        <f>IFERROR(Tabela13[[#This Row],[TOTAL]]/Tabela13[[#This Row],[Km Rodado]],"")</f>
        <v/>
      </c>
    </row>
    <row r="3015" spans="1:28" hidden="1">
      <c r="A3015" s="30">
        <v>3563</v>
      </c>
      <c r="B3015" s="30" t="s">
        <v>1227</v>
      </c>
      <c r="C3015" s="30" t="s">
        <v>1227</v>
      </c>
      <c r="D3015" s="53">
        <v>45939</v>
      </c>
      <c r="F3015" s="7" t="s">
        <v>257</v>
      </c>
      <c r="G3015" s="1" t="s">
        <v>58</v>
      </c>
      <c r="H3015" s="1" t="s">
        <v>1268</v>
      </c>
      <c r="I3015" s="351" t="s">
        <v>104</v>
      </c>
      <c r="J3015" s="162">
        <v>1</v>
      </c>
      <c r="K3015" s="1">
        <v>16</v>
      </c>
      <c r="L3015" s="1" t="s">
        <v>24</v>
      </c>
      <c r="M3015" s="1" t="s">
        <v>60</v>
      </c>
      <c r="N3015" s="1" t="s">
        <v>170</v>
      </c>
      <c r="O3015" s="1" t="s">
        <v>170</v>
      </c>
      <c r="P3015" s="1" t="s">
        <v>69</v>
      </c>
      <c r="Q3015" s="1" t="s">
        <v>1008</v>
      </c>
      <c r="R3015" s="24" t="s">
        <v>880</v>
      </c>
      <c r="S3015" s="45">
        <v>238247</v>
      </c>
      <c r="V3015" s="165" t="str">
        <f>IFERROR(IF(U3015-T3015 &lt;= 0, "", U3015-T3015), "")</f>
        <v/>
      </c>
      <c r="W3015" s="162" t="s">
        <v>333</v>
      </c>
      <c r="X3015" s="1" t="s">
        <v>168</v>
      </c>
      <c r="Y3015" s="1" t="s">
        <v>2753</v>
      </c>
      <c r="Z3015" s="169">
        <v>393.24</v>
      </c>
      <c r="AA3015" s="169">
        <f>Tabela13[[#This Row],[VALOR/UN]]*Tabela13[[#This Row],[QUAN]]</f>
        <v>393.24</v>
      </c>
      <c r="AB3015" s="251" t="str">
        <f>IFERROR(Tabela13[[#This Row],[TOTAL]]/Tabela13[[#This Row],[Km Rodado]],"")</f>
        <v/>
      </c>
    </row>
    <row r="3016" spans="1:28" hidden="1">
      <c r="A3016" s="30" t="s">
        <v>2796</v>
      </c>
      <c r="B3016" s="30" t="s">
        <v>1227</v>
      </c>
      <c r="C3016" s="30" t="s">
        <v>1227</v>
      </c>
      <c r="D3016" s="53">
        <v>45939</v>
      </c>
      <c r="F3016" s="7" t="s">
        <v>257</v>
      </c>
      <c r="G3016" s="1" t="s">
        <v>58</v>
      </c>
      <c r="H3016" s="1" t="s">
        <v>2465</v>
      </c>
      <c r="I3016" s="351" t="s">
        <v>72</v>
      </c>
      <c r="J3016" s="162">
        <v>1</v>
      </c>
      <c r="K3016" s="1">
        <v>16</v>
      </c>
      <c r="L3016" s="1" t="s">
        <v>22</v>
      </c>
      <c r="M3016" s="1" t="s">
        <v>60</v>
      </c>
      <c r="N3016" s="1" t="s">
        <v>170</v>
      </c>
      <c r="O3016" s="1" t="s">
        <v>170</v>
      </c>
      <c r="P3016" s="1" t="s">
        <v>69</v>
      </c>
      <c r="Q3016" s="1" t="s">
        <v>1008</v>
      </c>
      <c r="R3016" s="24" t="s">
        <v>2797</v>
      </c>
      <c r="S3016" s="45">
        <v>43253</v>
      </c>
      <c r="V3016" s="165" t="str">
        <f>IFERROR(IF(U3016-T3016 &lt;= 0, "", U3016-T3016), "")</f>
        <v/>
      </c>
      <c r="W3016" s="162" t="s">
        <v>333</v>
      </c>
      <c r="X3016" s="1" t="s">
        <v>168</v>
      </c>
      <c r="Y3016" s="1" t="s">
        <v>2753</v>
      </c>
      <c r="Z3016" s="169">
        <v>393.24</v>
      </c>
      <c r="AA3016" s="169">
        <f>Tabela13[[#This Row],[VALOR/UN]]*Tabela13[[#This Row],[QUAN]]</f>
        <v>393.24</v>
      </c>
      <c r="AB3016" s="251" t="str">
        <f>IFERROR(Tabela13[[#This Row],[TOTAL]]/Tabela13[[#This Row],[Km Rodado]],"")</f>
        <v/>
      </c>
    </row>
    <row r="3017" spans="1:28" hidden="1">
      <c r="A3017" s="30" t="s">
        <v>2798</v>
      </c>
      <c r="B3017" s="30" t="s">
        <v>1227</v>
      </c>
      <c r="C3017" s="30" t="s">
        <v>1227</v>
      </c>
      <c r="D3017" s="53">
        <v>45939</v>
      </c>
      <c r="F3017" s="7" t="s">
        <v>257</v>
      </c>
      <c r="G3017" s="1" t="s">
        <v>58</v>
      </c>
      <c r="H3017" s="1" t="s">
        <v>2465</v>
      </c>
      <c r="I3017" s="351" t="s">
        <v>72</v>
      </c>
      <c r="J3017" s="162">
        <v>1</v>
      </c>
      <c r="K3017" s="1">
        <v>16</v>
      </c>
      <c r="L3017" s="1" t="s">
        <v>22</v>
      </c>
      <c r="M3017" s="1" t="s">
        <v>60</v>
      </c>
      <c r="N3017" s="1" t="s">
        <v>170</v>
      </c>
      <c r="O3017" s="1" t="s">
        <v>170</v>
      </c>
      <c r="P3017" s="1" t="s">
        <v>69</v>
      </c>
      <c r="Q3017" s="1" t="s">
        <v>1008</v>
      </c>
      <c r="R3017" s="24" t="s">
        <v>2797</v>
      </c>
      <c r="S3017" s="45">
        <v>43253</v>
      </c>
      <c r="V3017" s="165" t="str">
        <f>IFERROR(IF(U3017-T3017 &lt;= 0, "", U3017-T3017), "")</f>
        <v/>
      </c>
      <c r="W3017" s="162" t="s">
        <v>333</v>
      </c>
      <c r="X3017" s="1" t="s">
        <v>168</v>
      </c>
      <c r="Y3017" s="1" t="s">
        <v>2753</v>
      </c>
      <c r="Z3017" s="169">
        <v>393.24</v>
      </c>
      <c r="AA3017" s="169">
        <f>Tabela13[[#This Row],[VALOR/UN]]*Tabela13[[#This Row],[QUAN]]</f>
        <v>393.24</v>
      </c>
      <c r="AB3017" s="251" t="str">
        <f>IFERROR(Tabela13[[#This Row],[TOTAL]]/Tabela13[[#This Row],[Km Rodado]],"")</f>
        <v/>
      </c>
    </row>
    <row r="3018" spans="1:28" hidden="1">
      <c r="A3018" s="30">
        <v>3550</v>
      </c>
      <c r="B3018" s="30" t="s">
        <v>1837</v>
      </c>
      <c r="C3018" s="30" t="s">
        <v>1227</v>
      </c>
      <c r="D3018" s="53">
        <v>45939</v>
      </c>
      <c r="F3018" s="7" t="s">
        <v>257</v>
      </c>
      <c r="G3018" s="1" t="s">
        <v>58</v>
      </c>
      <c r="H3018" s="1" t="s">
        <v>2465</v>
      </c>
      <c r="I3018" s="351" t="s">
        <v>72</v>
      </c>
      <c r="J3018" s="162">
        <v>1</v>
      </c>
      <c r="K3018" s="1">
        <v>16</v>
      </c>
      <c r="L3018" s="1" t="s">
        <v>24</v>
      </c>
      <c r="M3018" s="1" t="s">
        <v>60</v>
      </c>
      <c r="N3018" s="1" t="s">
        <v>170</v>
      </c>
      <c r="O3018" s="1" t="s">
        <v>170</v>
      </c>
      <c r="P3018" s="1" t="s">
        <v>69</v>
      </c>
      <c r="Q3018" s="1" t="s">
        <v>1008</v>
      </c>
      <c r="R3018" s="24" t="s">
        <v>2797</v>
      </c>
      <c r="S3018" s="45">
        <v>43253</v>
      </c>
      <c r="V3018" s="165" t="str">
        <f>IFERROR(IF(U3018-T3018 &lt;= 0, "", U3018-T3018), "")</f>
        <v/>
      </c>
      <c r="W3018" s="162" t="s">
        <v>333</v>
      </c>
      <c r="X3018" s="1" t="s">
        <v>168</v>
      </c>
      <c r="Y3018" s="1" t="s">
        <v>2753</v>
      </c>
      <c r="Z3018" s="169">
        <v>393.24</v>
      </c>
      <c r="AA3018" s="169">
        <f>Tabela13[[#This Row],[VALOR/UN]]*Tabela13[[#This Row],[QUAN]]</f>
        <v>393.24</v>
      </c>
      <c r="AB3018" s="251" t="str">
        <f>IFERROR(Tabela13[[#This Row],[TOTAL]]/Tabela13[[#This Row],[Km Rodado]],"")</f>
        <v/>
      </c>
    </row>
    <row r="3019" spans="1:28" hidden="1">
      <c r="A3019" s="30">
        <v>3551</v>
      </c>
      <c r="B3019" s="30" t="s">
        <v>1227</v>
      </c>
      <c r="C3019" s="30" t="s">
        <v>1227</v>
      </c>
      <c r="D3019" s="53">
        <v>45939</v>
      </c>
      <c r="F3019" s="7" t="s">
        <v>257</v>
      </c>
      <c r="G3019" s="1" t="s">
        <v>58</v>
      </c>
      <c r="H3019" s="1" t="s">
        <v>2465</v>
      </c>
      <c r="I3019" s="351" t="s">
        <v>72</v>
      </c>
      <c r="J3019" s="162">
        <v>1</v>
      </c>
      <c r="K3019" s="1">
        <v>16</v>
      </c>
      <c r="L3019" s="1" t="s">
        <v>24</v>
      </c>
      <c r="M3019" s="1" t="s">
        <v>60</v>
      </c>
      <c r="N3019" s="1" t="s">
        <v>170</v>
      </c>
      <c r="O3019" s="1" t="s">
        <v>170</v>
      </c>
      <c r="P3019" s="1" t="s">
        <v>69</v>
      </c>
      <c r="Q3019" s="1" t="s">
        <v>1008</v>
      </c>
      <c r="R3019" s="24" t="s">
        <v>2797</v>
      </c>
      <c r="S3019" s="45">
        <v>43253</v>
      </c>
      <c r="V3019" s="165" t="str">
        <f>IFERROR(IF(U3019-T3019 &lt;= 0, "", U3019-T3019), "")</f>
        <v/>
      </c>
      <c r="W3019" s="162" t="s">
        <v>333</v>
      </c>
      <c r="X3019" s="1" t="s">
        <v>168</v>
      </c>
      <c r="Y3019" s="1" t="s">
        <v>2753</v>
      </c>
      <c r="Z3019" s="169">
        <v>393.24</v>
      </c>
      <c r="AA3019" s="169">
        <f>Tabela13[[#This Row],[VALOR/UN]]*Tabela13[[#This Row],[QUAN]]</f>
        <v>393.24</v>
      </c>
      <c r="AB3019" s="251" t="str">
        <f>IFERROR(Tabela13[[#This Row],[TOTAL]]/Tabela13[[#This Row],[Km Rodado]],"")</f>
        <v/>
      </c>
    </row>
    <row r="3020" spans="1:28" hidden="1">
      <c r="A3020" s="30" t="s">
        <v>2799</v>
      </c>
      <c r="B3020" s="30" t="s">
        <v>2667</v>
      </c>
      <c r="C3020" s="30" t="s">
        <v>1227</v>
      </c>
      <c r="D3020" s="53">
        <v>45939</v>
      </c>
      <c r="F3020" s="7" t="s">
        <v>257</v>
      </c>
      <c r="G3020" s="1" t="s">
        <v>58</v>
      </c>
      <c r="H3020" s="1" t="s">
        <v>2465</v>
      </c>
      <c r="I3020" s="351" t="s">
        <v>72</v>
      </c>
      <c r="J3020" s="162">
        <v>1</v>
      </c>
      <c r="K3020" s="1">
        <v>15</v>
      </c>
      <c r="L3020" s="1" t="s">
        <v>22</v>
      </c>
      <c r="M3020" s="1" t="s">
        <v>75</v>
      </c>
      <c r="N3020" s="1" t="s">
        <v>224</v>
      </c>
      <c r="O3020" s="1" t="s">
        <v>1389</v>
      </c>
      <c r="P3020" s="1" t="s">
        <v>69</v>
      </c>
      <c r="Q3020" s="1" t="s">
        <v>77</v>
      </c>
      <c r="R3020" s="24" t="s">
        <v>780</v>
      </c>
      <c r="S3020" s="45">
        <v>202537</v>
      </c>
      <c r="V3020" s="165" t="str">
        <f>IFERROR(IF(U3020-T3020 &lt;= 0, "", U3020-T3020), "")</f>
        <v/>
      </c>
      <c r="W3020" s="162" t="s">
        <v>333</v>
      </c>
      <c r="X3020" s="1" t="s">
        <v>2427</v>
      </c>
      <c r="Y3020" s="1">
        <v>152105</v>
      </c>
      <c r="Z3020" s="169">
        <v>249</v>
      </c>
      <c r="AA3020" s="169">
        <f>Tabela13[[#This Row],[VALOR/UN]]*Tabela13[[#This Row],[QUAN]]</f>
        <v>249</v>
      </c>
      <c r="AB3020" s="251" t="str">
        <f>IFERROR(Tabela13[[#This Row],[TOTAL]]/Tabela13[[#This Row],[Km Rodado]],"")</f>
        <v/>
      </c>
    </row>
    <row r="3021" spans="1:28" hidden="1">
      <c r="A3021" s="30">
        <v>3598</v>
      </c>
      <c r="B3021" s="30" t="s">
        <v>1227</v>
      </c>
      <c r="C3021" s="30" t="s">
        <v>1227</v>
      </c>
      <c r="D3021" s="53">
        <v>45939</v>
      </c>
      <c r="F3021" s="7" t="s">
        <v>257</v>
      </c>
      <c r="G3021" s="1" t="s">
        <v>58</v>
      </c>
      <c r="H3021" s="1" t="s">
        <v>2465</v>
      </c>
      <c r="I3021" s="351" t="s">
        <v>72</v>
      </c>
      <c r="J3021" s="162">
        <v>1</v>
      </c>
      <c r="K3021" s="1">
        <v>15</v>
      </c>
      <c r="L3021" s="1" t="s">
        <v>22</v>
      </c>
      <c r="M3021" s="1" t="s">
        <v>75</v>
      </c>
      <c r="N3021" s="1" t="s">
        <v>224</v>
      </c>
      <c r="O3021" s="1" t="s">
        <v>1389</v>
      </c>
      <c r="P3021" s="1" t="s">
        <v>69</v>
      </c>
      <c r="Q3021" s="1" t="s">
        <v>77</v>
      </c>
      <c r="R3021" s="24" t="s">
        <v>780</v>
      </c>
      <c r="S3021" s="45">
        <v>202537</v>
      </c>
      <c r="V3021" s="165" t="str">
        <f>IFERROR(IF(U3021-T3021 &lt;= 0, "", U3021-T3021), "")</f>
        <v/>
      </c>
      <c r="W3021" s="162" t="s">
        <v>333</v>
      </c>
      <c r="X3021" s="1" t="s">
        <v>2427</v>
      </c>
      <c r="Y3021" s="1">
        <v>152105</v>
      </c>
      <c r="Z3021" s="169">
        <v>249</v>
      </c>
      <c r="AA3021" s="169">
        <f>Tabela13[[#This Row],[VALOR/UN]]*Tabela13[[#This Row],[QUAN]]</f>
        <v>249</v>
      </c>
      <c r="AB3021" s="251" t="str">
        <f>IFERROR(Tabela13[[#This Row],[TOTAL]]/Tabela13[[#This Row],[Km Rodado]],"")</f>
        <v/>
      </c>
    </row>
    <row r="3022" spans="1:28" hidden="1">
      <c r="A3022" s="30">
        <v>3448</v>
      </c>
      <c r="B3022" s="30" t="s">
        <v>1944</v>
      </c>
      <c r="C3022" s="30" t="s">
        <v>1227</v>
      </c>
      <c r="D3022" s="53">
        <v>45939</v>
      </c>
      <c r="F3022" s="7" t="s">
        <v>257</v>
      </c>
      <c r="G3022" s="1" t="s">
        <v>58</v>
      </c>
      <c r="H3022" s="1" t="s">
        <v>14</v>
      </c>
      <c r="I3022" s="351" t="s">
        <v>1317</v>
      </c>
      <c r="J3022" s="162">
        <v>1</v>
      </c>
      <c r="K3022" s="1">
        <v>15</v>
      </c>
      <c r="L3022" s="1" t="s">
        <v>22</v>
      </c>
      <c r="M3022" s="1" t="s">
        <v>75</v>
      </c>
      <c r="N3022" s="1" t="s">
        <v>224</v>
      </c>
      <c r="O3022" s="1" t="s">
        <v>1389</v>
      </c>
      <c r="P3022" s="1" t="s">
        <v>69</v>
      </c>
      <c r="Q3022" s="1" t="s">
        <v>77</v>
      </c>
      <c r="R3022" s="24" t="s">
        <v>2770</v>
      </c>
      <c r="S3022" s="45">
        <v>69272</v>
      </c>
      <c r="V3022" s="165" t="str">
        <f>IFERROR(IF(U3022-T3022 &lt;= 0, "", U3022-T3022), "")</f>
        <v/>
      </c>
      <c r="W3022" s="162" t="s">
        <v>333</v>
      </c>
      <c r="X3022" s="1" t="s">
        <v>2427</v>
      </c>
      <c r="Y3022" s="1">
        <v>153479</v>
      </c>
      <c r="Z3022" s="169">
        <v>249</v>
      </c>
      <c r="AA3022" s="169">
        <f>Tabela13[[#This Row],[VALOR/UN]]*Tabela13[[#This Row],[QUAN]]</f>
        <v>249</v>
      </c>
      <c r="AB3022" s="251" t="str">
        <f>IFERROR(Tabela13[[#This Row],[TOTAL]]/Tabela13[[#This Row],[Km Rodado]],"")</f>
        <v/>
      </c>
    </row>
    <row r="3023" spans="1:28" hidden="1">
      <c r="A3023" s="30">
        <v>3438</v>
      </c>
      <c r="B3023" s="30" t="s">
        <v>2714</v>
      </c>
      <c r="C3023" s="30" t="s">
        <v>1227</v>
      </c>
      <c r="D3023" s="53">
        <v>45939</v>
      </c>
      <c r="F3023" s="7" t="s">
        <v>257</v>
      </c>
      <c r="G3023" s="1" t="s">
        <v>58</v>
      </c>
      <c r="H3023" s="1" t="s">
        <v>14</v>
      </c>
      <c r="I3023" s="351" t="s">
        <v>1317</v>
      </c>
      <c r="J3023" s="162">
        <v>1</v>
      </c>
      <c r="K3023" s="1">
        <v>15</v>
      </c>
      <c r="L3023" s="1" t="s">
        <v>22</v>
      </c>
      <c r="M3023" s="1" t="s">
        <v>75</v>
      </c>
      <c r="N3023" s="1" t="s">
        <v>224</v>
      </c>
      <c r="O3023" s="1" t="s">
        <v>1389</v>
      </c>
      <c r="P3023" s="1" t="s">
        <v>69</v>
      </c>
      <c r="Q3023" s="1" t="s">
        <v>77</v>
      </c>
      <c r="R3023" s="24" t="s">
        <v>2770</v>
      </c>
      <c r="S3023" s="45">
        <v>69272</v>
      </c>
      <c r="V3023" s="165" t="str">
        <f>IFERROR(IF(U3023-T3023 &lt;= 0, "", U3023-T3023), "")</f>
        <v/>
      </c>
      <c r="W3023" s="162" t="s">
        <v>333</v>
      </c>
      <c r="X3023" s="1" t="s">
        <v>2427</v>
      </c>
      <c r="Y3023" s="1">
        <v>153479</v>
      </c>
      <c r="Z3023" s="169">
        <v>249</v>
      </c>
      <c r="AA3023" s="169">
        <f>Tabela13[[#This Row],[VALOR/UN]]*Tabela13[[#This Row],[QUAN]]</f>
        <v>249</v>
      </c>
      <c r="AB3023" s="251" t="str">
        <f>IFERROR(Tabela13[[#This Row],[TOTAL]]/Tabela13[[#This Row],[Km Rodado]],"")</f>
        <v/>
      </c>
    </row>
    <row r="3024" spans="1:28" hidden="1">
      <c r="A3024" s="30" t="s">
        <v>2530</v>
      </c>
      <c r="B3024" s="30" t="s">
        <v>2252</v>
      </c>
      <c r="C3024" s="30" t="s">
        <v>1227</v>
      </c>
      <c r="D3024" s="53">
        <v>45939</v>
      </c>
      <c r="F3024" s="7" t="s">
        <v>257</v>
      </c>
      <c r="G3024" s="1" t="s">
        <v>58</v>
      </c>
      <c r="H3024" s="1" t="s">
        <v>1268</v>
      </c>
      <c r="I3024" s="351" t="s">
        <v>104</v>
      </c>
      <c r="J3024" s="162">
        <v>1</v>
      </c>
      <c r="K3024" s="1">
        <v>16</v>
      </c>
      <c r="L3024" s="1" t="s">
        <v>24</v>
      </c>
      <c r="M3024" s="1" t="s">
        <v>143</v>
      </c>
      <c r="N3024" s="1" t="s">
        <v>291</v>
      </c>
      <c r="O3024" s="1" t="s">
        <v>292</v>
      </c>
      <c r="P3024" s="1" t="s">
        <v>69</v>
      </c>
      <c r="Q3024" s="1" t="s">
        <v>144</v>
      </c>
      <c r="R3024" s="255" t="s">
        <v>2737</v>
      </c>
      <c r="S3024" s="45">
        <v>20432</v>
      </c>
      <c r="V3024" s="165" t="str">
        <f>IFERROR(IF(U3024-T3024 &lt;= 0, "", U3024-T3024), "")</f>
        <v/>
      </c>
      <c r="W3024" s="162" t="s">
        <v>333</v>
      </c>
      <c r="X3024" s="1" t="s">
        <v>168</v>
      </c>
      <c r="Y3024" s="1">
        <v>22780</v>
      </c>
      <c r="Z3024" s="169">
        <v>474.85</v>
      </c>
      <c r="AA3024" s="169">
        <f>Tabela13[[#This Row],[VALOR/UN]]*Tabela13[[#This Row],[QUAN]]</f>
        <v>474.85</v>
      </c>
      <c r="AB3024" s="251" t="str">
        <f>IFERROR(Tabela13[[#This Row],[TOTAL]]/Tabela13[[#This Row],[Km Rodado]],"")</f>
        <v/>
      </c>
    </row>
    <row r="3025" spans="1:28" hidden="1">
      <c r="A3025" s="30">
        <v>2992</v>
      </c>
      <c r="B3025" s="30" t="s">
        <v>2252</v>
      </c>
      <c r="C3025" s="30" t="s">
        <v>1227</v>
      </c>
      <c r="D3025" s="53">
        <v>45939</v>
      </c>
      <c r="F3025" s="7" t="s">
        <v>257</v>
      </c>
      <c r="G3025" s="1" t="s">
        <v>58</v>
      </c>
      <c r="H3025" s="1" t="s">
        <v>1268</v>
      </c>
      <c r="I3025" s="351" t="s">
        <v>104</v>
      </c>
      <c r="J3025" s="162">
        <v>1</v>
      </c>
      <c r="K3025" s="1">
        <v>16</v>
      </c>
      <c r="L3025" s="1" t="s">
        <v>24</v>
      </c>
      <c r="M3025" s="1" t="s">
        <v>143</v>
      </c>
      <c r="N3025" s="1" t="s">
        <v>291</v>
      </c>
      <c r="O3025" s="1" t="s">
        <v>292</v>
      </c>
      <c r="P3025" s="1" t="s">
        <v>69</v>
      </c>
      <c r="Q3025" s="1" t="s">
        <v>144</v>
      </c>
      <c r="R3025" s="255" t="s">
        <v>2737</v>
      </c>
      <c r="S3025" s="45">
        <v>20432</v>
      </c>
      <c r="V3025" s="165" t="str">
        <f>IFERROR(IF(U3025-T3025 &lt;= 0, "", U3025-T3025), "")</f>
        <v/>
      </c>
      <c r="W3025" s="162" t="s">
        <v>333</v>
      </c>
      <c r="X3025" s="1" t="s">
        <v>168</v>
      </c>
      <c r="Y3025" s="1">
        <v>22780</v>
      </c>
      <c r="Z3025" s="169">
        <v>474.85</v>
      </c>
      <c r="AA3025" s="169">
        <f>Tabela13[[#This Row],[VALOR/UN]]*Tabela13[[#This Row],[QUAN]]</f>
        <v>474.85</v>
      </c>
      <c r="AB3025" s="251" t="str">
        <f>IFERROR(Tabela13[[#This Row],[TOTAL]]/Tabela13[[#This Row],[Km Rodado]],"")</f>
        <v/>
      </c>
    </row>
    <row r="3026" spans="1:28" hidden="1">
      <c r="A3026" s="30">
        <v>3414</v>
      </c>
      <c r="B3026" s="30" t="s">
        <v>2607</v>
      </c>
      <c r="C3026" s="30" t="s">
        <v>1227</v>
      </c>
      <c r="D3026" s="53">
        <v>45939</v>
      </c>
      <c r="F3026" s="7" t="s">
        <v>257</v>
      </c>
      <c r="G3026" s="1" t="s">
        <v>58</v>
      </c>
      <c r="H3026" s="1" t="s">
        <v>12</v>
      </c>
      <c r="I3026" s="351" t="s">
        <v>99</v>
      </c>
      <c r="J3026" s="162">
        <v>1</v>
      </c>
      <c r="K3026" s="1">
        <v>16</v>
      </c>
      <c r="L3026" s="1" t="s">
        <v>22</v>
      </c>
      <c r="M3026" s="1" t="s">
        <v>143</v>
      </c>
      <c r="N3026" s="1" t="s">
        <v>291</v>
      </c>
      <c r="O3026" s="1" t="s">
        <v>292</v>
      </c>
      <c r="P3026" s="1" t="s">
        <v>69</v>
      </c>
      <c r="Q3026" s="1" t="s">
        <v>144</v>
      </c>
      <c r="R3026" s="255" t="s">
        <v>2580</v>
      </c>
      <c r="S3026" s="45">
        <v>58200</v>
      </c>
      <c r="V3026" s="165" t="str">
        <f>IFERROR(IF(U3026-T3026 &lt;= 0, "", U3026-T3026), "")</f>
        <v/>
      </c>
      <c r="W3026" s="162" t="s">
        <v>333</v>
      </c>
      <c r="X3026" s="1" t="s">
        <v>168</v>
      </c>
      <c r="Y3026" s="1">
        <v>22780</v>
      </c>
      <c r="Z3026" s="169">
        <v>474.85</v>
      </c>
      <c r="AA3026" s="169">
        <f>Tabela13[[#This Row],[VALOR/UN]]*Tabela13[[#This Row],[QUAN]]</f>
        <v>474.85</v>
      </c>
      <c r="AB3026" s="251" t="str">
        <f>IFERROR(Tabela13[[#This Row],[TOTAL]]/Tabela13[[#This Row],[Km Rodado]],"")</f>
        <v/>
      </c>
    </row>
    <row r="3027" spans="1:28" hidden="1">
      <c r="A3027" s="30">
        <v>3415</v>
      </c>
      <c r="B3027" s="30" t="s">
        <v>2714</v>
      </c>
      <c r="C3027" s="30" t="s">
        <v>1227</v>
      </c>
      <c r="D3027" s="53">
        <v>45939</v>
      </c>
      <c r="F3027" s="7" t="s">
        <v>257</v>
      </c>
      <c r="G3027" s="1" t="s">
        <v>58</v>
      </c>
      <c r="H3027" s="1" t="s">
        <v>12</v>
      </c>
      <c r="I3027" s="351" t="s">
        <v>99</v>
      </c>
      <c r="J3027" s="162">
        <v>1</v>
      </c>
      <c r="K3027" s="1">
        <v>16</v>
      </c>
      <c r="L3027" s="1" t="s">
        <v>22</v>
      </c>
      <c r="M3027" s="1" t="s">
        <v>143</v>
      </c>
      <c r="N3027" s="1" t="s">
        <v>291</v>
      </c>
      <c r="O3027" s="1" t="s">
        <v>292</v>
      </c>
      <c r="P3027" s="1" t="s">
        <v>69</v>
      </c>
      <c r="Q3027" s="1" t="s">
        <v>144</v>
      </c>
      <c r="R3027" s="255" t="s">
        <v>2580</v>
      </c>
      <c r="S3027" s="45">
        <v>58200</v>
      </c>
      <c r="V3027" s="165" t="str">
        <f>IFERROR(IF(U3027-T3027 &lt;= 0, "", U3027-T3027), "")</f>
        <v/>
      </c>
      <c r="W3027" s="162" t="s">
        <v>333</v>
      </c>
      <c r="X3027" s="1" t="s">
        <v>168</v>
      </c>
      <c r="Y3027" s="1">
        <v>22780</v>
      </c>
      <c r="Z3027" s="169">
        <v>474.85</v>
      </c>
      <c r="AA3027" s="169">
        <f>Tabela13[[#This Row],[VALOR/UN]]*Tabela13[[#This Row],[QUAN]]</f>
        <v>474.85</v>
      </c>
      <c r="AB3027" s="251" t="str">
        <f>IFERROR(Tabela13[[#This Row],[TOTAL]]/Tabela13[[#This Row],[Km Rodado]],"")</f>
        <v/>
      </c>
    </row>
    <row r="3028" spans="1:28" hidden="1">
      <c r="A3028" s="30" t="s">
        <v>1015</v>
      </c>
      <c r="B3028" s="30" t="s">
        <v>2607</v>
      </c>
      <c r="C3028" s="30" t="s">
        <v>1227</v>
      </c>
      <c r="D3028" s="53">
        <v>45939</v>
      </c>
      <c r="F3028" s="7" t="s">
        <v>257</v>
      </c>
      <c r="G3028" s="1" t="s">
        <v>58</v>
      </c>
      <c r="H3028" s="1" t="s">
        <v>12</v>
      </c>
      <c r="I3028" s="351" t="s">
        <v>165</v>
      </c>
      <c r="J3028" s="162">
        <v>1</v>
      </c>
      <c r="K3028" s="1">
        <v>16</v>
      </c>
      <c r="L3028" s="1" t="s">
        <v>22</v>
      </c>
      <c r="M3028" s="1" t="s">
        <v>143</v>
      </c>
      <c r="N3028" s="1" t="s">
        <v>291</v>
      </c>
      <c r="O3028" s="1" t="s">
        <v>292</v>
      </c>
      <c r="P3028" s="1" t="s">
        <v>69</v>
      </c>
      <c r="Q3028" s="1" t="s">
        <v>144</v>
      </c>
      <c r="R3028" s="255" t="s">
        <v>2608</v>
      </c>
      <c r="S3028" s="45">
        <v>83885</v>
      </c>
      <c r="V3028" s="165" t="str">
        <f>IFERROR(IF(U3028-T3028 &lt;= 0, "", U3028-T3028), "")</f>
        <v/>
      </c>
      <c r="W3028" s="162" t="s">
        <v>333</v>
      </c>
      <c r="X3028" s="1" t="s">
        <v>168</v>
      </c>
      <c r="Y3028" s="1">
        <v>22780</v>
      </c>
      <c r="Z3028" s="169">
        <v>474.85</v>
      </c>
      <c r="AA3028" s="169">
        <f>Tabela13[[#This Row],[VALOR/UN]]*Tabela13[[#This Row],[QUAN]]</f>
        <v>474.85</v>
      </c>
      <c r="AB3028" s="251" t="str">
        <f>IFERROR(Tabela13[[#This Row],[TOTAL]]/Tabela13[[#This Row],[Km Rodado]],"")</f>
        <v/>
      </c>
    </row>
    <row r="3029" spans="1:28" hidden="1">
      <c r="A3029" s="30">
        <v>3421</v>
      </c>
      <c r="B3029" s="30" t="s">
        <v>2607</v>
      </c>
      <c r="C3029" s="30" t="s">
        <v>1227</v>
      </c>
      <c r="D3029" s="53">
        <v>45939</v>
      </c>
      <c r="F3029" s="7" t="s">
        <v>257</v>
      </c>
      <c r="G3029" s="1" t="s">
        <v>58</v>
      </c>
      <c r="H3029" s="1" t="s">
        <v>12</v>
      </c>
      <c r="I3029" s="351" t="s">
        <v>165</v>
      </c>
      <c r="J3029" s="162">
        <v>1</v>
      </c>
      <c r="K3029" s="1">
        <v>16</v>
      </c>
      <c r="L3029" s="1" t="s">
        <v>22</v>
      </c>
      <c r="M3029" s="1" t="s">
        <v>143</v>
      </c>
      <c r="N3029" s="1" t="s">
        <v>291</v>
      </c>
      <c r="O3029" s="1" t="s">
        <v>292</v>
      </c>
      <c r="P3029" s="1" t="s">
        <v>69</v>
      </c>
      <c r="Q3029" s="1" t="s">
        <v>144</v>
      </c>
      <c r="R3029" s="255" t="s">
        <v>2608</v>
      </c>
      <c r="S3029" s="45">
        <v>83885</v>
      </c>
      <c r="V3029" s="165" t="str">
        <f>IFERROR(IF(U3029-T3029 &lt;= 0, "", U3029-T3029), "")</f>
        <v/>
      </c>
      <c r="W3029" s="162" t="s">
        <v>333</v>
      </c>
      <c r="X3029" s="1" t="s">
        <v>168</v>
      </c>
      <c r="Y3029" s="1">
        <v>22780</v>
      </c>
      <c r="Z3029" s="169">
        <v>474.85</v>
      </c>
      <c r="AA3029" s="169">
        <f>Tabela13[[#This Row],[VALOR/UN]]*Tabela13[[#This Row],[QUAN]]</f>
        <v>474.85</v>
      </c>
      <c r="AB3029" s="251" t="str">
        <f>IFERROR(Tabela13[[#This Row],[TOTAL]]/Tabela13[[#This Row],[Km Rodado]],"")</f>
        <v/>
      </c>
    </row>
    <row r="3030" spans="1:28" hidden="1">
      <c r="A3030" s="30" t="s">
        <v>2800</v>
      </c>
      <c r="B3030" s="30" t="s">
        <v>2607</v>
      </c>
      <c r="C3030" s="30" t="s">
        <v>1227</v>
      </c>
      <c r="D3030" s="53">
        <v>45939</v>
      </c>
      <c r="F3030" s="7" t="s">
        <v>257</v>
      </c>
      <c r="G3030" s="1" t="s">
        <v>58</v>
      </c>
      <c r="H3030" s="1" t="s">
        <v>12</v>
      </c>
      <c r="I3030" s="351" t="s">
        <v>165</v>
      </c>
      <c r="J3030" s="162">
        <v>1</v>
      </c>
      <c r="K3030" s="1">
        <v>16</v>
      </c>
      <c r="L3030" s="1" t="s">
        <v>24</v>
      </c>
      <c r="M3030" s="1" t="s">
        <v>143</v>
      </c>
      <c r="N3030" s="1" t="s">
        <v>291</v>
      </c>
      <c r="O3030" s="1" t="s">
        <v>292</v>
      </c>
      <c r="P3030" s="1" t="s">
        <v>69</v>
      </c>
      <c r="Q3030" s="1" t="s">
        <v>144</v>
      </c>
      <c r="R3030" s="255" t="s">
        <v>2608</v>
      </c>
      <c r="S3030" s="45">
        <v>83885</v>
      </c>
      <c r="V3030" s="165" t="str">
        <f>IFERROR(IF(U3030-T3030 &lt;= 0, "", U3030-T3030), "")</f>
        <v/>
      </c>
      <c r="W3030" s="162" t="s">
        <v>333</v>
      </c>
      <c r="X3030" s="1" t="s">
        <v>168</v>
      </c>
      <c r="Y3030" s="1">
        <v>22780</v>
      </c>
      <c r="Z3030" s="169">
        <v>474.85</v>
      </c>
      <c r="AA3030" s="169">
        <f>Tabela13[[#This Row],[VALOR/UN]]*Tabela13[[#This Row],[QUAN]]</f>
        <v>474.85</v>
      </c>
      <c r="AB3030" s="251" t="str">
        <f>IFERROR(Tabela13[[#This Row],[TOTAL]]/Tabela13[[#This Row],[Km Rodado]],"")</f>
        <v/>
      </c>
    </row>
    <row r="3031" spans="1:28" hidden="1">
      <c r="A3031" s="30">
        <v>3423</v>
      </c>
      <c r="B3031" s="30" t="s">
        <v>2607</v>
      </c>
      <c r="C3031" s="30" t="s">
        <v>1227</v>
      </c>
      <c r="D3031" s="53">
        <v>45939</v>
      </c>
      <c r="F3031" s="7" t="s">
        <v>257</v>
      </c>
      <c r="G3031" s="1" t="s">
        <v>58</v>
      </c>
      <c r="H3031" s="1" t="s">
        <v>12</v>
      </c>
      <c r="I3031" s="351" t="s">
        <v>165</v>
      </c>
      <c r="J3031" s="162">
        <v>1</v>
      </c>
      <c r="K3031" s="1">
        <v>16</v>
      </c>
      <c r="L3031" s="1" t="s">
        <v>24</v>
      </c>
      <c r="M3031" s="1" t="s">
        <v>143</v>
      </c>
      <c r="N3031" s="185" t="s">
        <v>291</v>
      </c>
      <c r="O3031" s="1" t="s">
        <v>292</v>
      </c>
      <c r="P3031" s="1" t="s">
        <v>69</v>
      </c>
      <c r="Q3031" s="1" t="s">
        <v>144</v>
      </c>
      <c r="R3031" s="255" t="s">
        <v>2608</v>
      </c>
      <c r="S3031" s="45">
        <v>83885</v>
      </c>
      <c r="V3031" s="165" t="str">
        <f>IFERROR(IF(U3031-T3031 &lt;= 0, "", U3031-T3031), "")</f>
        <v/>
      </c>
      <c r="W3031" s="162" t="s">
        <v>333</v>
      </c>
      <c r="X3031" s="1" t="s">
        <v>168</v>
      </c>
      <c r="Y3031" s="1">
        <v>22780</v>
      </c>
      <c r="Z3031" s="169">
        <v>474.85</v>
      </c>
      <c r="AA3031" s="169">
        <f>Tabela13[[#This Row],[VALOR/UN]]*Tabela13[[#This Row],[QUAN]]</f>
        <v>474.85</v>
      </c>
      <c r="AB3031" s="251" t="str">
        <f>IFERROR(Tabela13[[#This Row],[TOTAL]]/Tabela13[[#This Row],[Km Rodado]],"")</f>
        <v/>
      </c>
    </row>
    <row r="3032" spans="1:28" hidden="1">
      <c r="A3032" s="30">
        <v>3502</v>
      </c>
      <c r="B3032" s="30" t="s">
        <v>1227</v>
      </c>
      <c r="C3032" s="30" t="s">
        <v>1227</v>
      </c>
      <c r="D3032" s="53">
        <v>45939</v>
      </c>
      <c r="F3032" s="7" t="s">
        <v>257</v>
      </c>
      <c r="G3032" s="1" t="s">
        <v>58</v>
      </c>
      <c r="H3032" s="1" t="s">
        <v>12</v>
      </c>
      <c r="I3032" s="351" t="s">
        <v>165</v>
      </c>
      <c r="J3032" s="162">
        <v>1</v>
      </c>
      <c r="K3032" s="1" t="s">
        <v>39</v>
      </c>
      <c r="L3032" s="1" t="s">
        <v>22</v>
      </c>
      <c r="M3032" s="1" t="s">
        <v>595</v>
      </c>
      <c r="N3032" s="1" t="s">
        <v>787</v>
      </c>
      <c r="O3032" s="1" t="s">
        <v>788</v>
      </c>
      <c r="P3032" s="1" t="s">
        <v>69</v>
      </c>
      <c r="Q3032" s="238" t="s">
        <v>2441</v>
      </c>
      <c r="R3032" s="24" t="s">
        <v>2778</v>
      </c>
      <c r="S3032" s="45">
        <v>80241</v>
      </c>
      <c r="V3032" s="165" t="str">
        <f>IFERROR(IF(U3032-T3032 &lt;= 0, "", U3032-T3032), "")</f>
        <v/>
      </c>
      <c r="W3032" s="162" t="s">
        <v>333</v>
      </c>
      <c r="X3032" s="1" t="s">
        <v>2427</v>
      </c>
      <c r="Y3032" s="1">
        <v>148113</v>
      </c>
      <c r="Z3032" s="169">
        <v>1792.14</v>
      </c>
      <c r="AA3032" s="169">
        <f>Tabela13[[#This Row],[VALOR/UN]]*Tabela13[[#This Row],[QUAN]]</f>
        <v>1792.14</v>
      </c>
      <c r="AB3032" s="251" t="str">
        <f>IFERROR(Tabela13[[#This Row],[TOTAL]]/Tabela13[[#This Row],[Km Rodado]],"")</f>
        <v/>
      </c>
    </row>
    <row r="3033" spans="1:28" hidden="1">
      <c r="A3033" s="30">
        <v>3498</v>
      </c>
      <c r="B3033" s="30" t="s">
        <v>1227</v>
      </c>
      <c r="C3033" s="30" t="s">
        <v>1227</v>
      </c>
      <c r="D3033" s="53">
        <v>45939</v>
      </c>
      <c r="F3033" s="7" t="s">
        <v>257</v>
      </c>
      <c r="G3033" s="1" t="s">
        <v>58</v>
      </c>
      <c r="H3033" s="1" t="s">
        <v>12</v>
      </c>
      <c r="I3033" s="351" t="s">
        <v>165</v>
      </c>
      <c r="J3033" s="162">
        <v>1</v>
      </c>
      <c r="K3033" s="1" t="s">
        <v>39</v>
      </c>
      <c r="L3033" s="1" t="s">
        <v>22</v>
      </c>
      <c r="M3033" s="1" t="s">
        <v>595</v>
      </c>
      <c r="N3033" s="1" t="s">
        <v>787</v>
      </c>
      <c r="O3033" s="1" t="s">
        <v>788</v>
      </c>
      <c r="P3033" s="1" t="s">
        <v>69</v>
      </c>
      <c r="Q3033" s="238" t="s">
        <v>2441</v>
      </c>
      <c r="R3033" s="24" t="s">
        <v>2778</v>
      </c>
      <c r="S3033" s="45">
        <v>80241</v>
      </c>
      <c r="V3033" s="165" t="str">
        <f>IFERROR(IF(U3033-T3033 &lt;= 0, "", U3033-T3033), "")</f>
        <v/>
      </c>
      <c r="W3033" s="162" t="s">
        <v>333</v>
      </c>
      <c r="X3033" s="1" t="s">
        <v>2427</v>
      </c>
      <c r="Y3033" s="1">
        <v>148113</v>
      </c>
      <c r="Z3033" s="169">
        <v>1792.14</v>
      </c>
      <c r="AA3033" s="169">
        <f>Tabela13[[#This Row],[VALOR/UN]]*Tabela13[[#This Row],[QUAN]]</f>
        <v>1792.14</v>
      </c>
      <c r="AB3033" s="251" t="str">
        <f>IFERROR(Tabela13[[#This Row],[TOTAL]]/Tabela13[[#This Row],[Km Rodado]],"")</f>
        <v/>
      </c>
    </row>
    <row r="3034" spans="1:28">
      <c r="A3034" s="30">
        <v>3471</v>
      </c>
      <c r="B3034" s="30" t="s">
        <v>1944</v>
      </c>
      <c r="C3034" s="30" t="s">
        <v>1227</v>
      </c>
      <c r="D3034" s="53">
        <v>45943</v>
      </c>
      <c r="F3034" s="7" t="s">
        <v>257</v>
      </c>
      <c r="G3034" s="1" t="s">
        <v>58</v>
      </c>
      <c r="H3034" s="1" t="s">
        <v>1268</v>
      </c>
      <c r="I3034" s="351" t="s">
        <v>104</v>
      </c>
      <c r="J3034" s="162">
        <v>1</v>
      </c>
      <c r="K3034" s="1">
        <v>15</v>
      </c>
      <c r="L3034" s="1" t="s">
        <v>22</v>
      </c>
      <c r="M3034" s="1" t="s">
        <v>623</v>
      </c>
      <c r="N3034" s="1" t="s">
        <v>224</v>
      </c>
      <c r="O3034" s="1" t="s">
        <v>1389</v>
      </c>
      <c r="P3034" s="1" t="s">
        <v>69</v>
      </c>
      <c r="Q3034" s="1" t="s">
        <v>102</v>
      </c>
      <c r="R3034" s="24" t="s">
        <v>1753</v>
      </c>
      <c r="S3034" s="45">
        <v>172000</v>
      </c>
      <c r="V3034" s="165" t="str">
        <f>IFERROR(IF(U3034-T3034 &lt;= 0, "", U3034-T3034), "")</f>
        <v/>
      </c>
      <c r="W3034" s="162" t="s">
        <v>333</v>
      </c>
      <c r="X3034" s="1" t="s">
        <v>2427</v>
      </c>
      <c r="Y3034" s="1" t="s">
        <v>2784</v>
      </c>
      <c r="Z3034" s="169">
        <v>265</v>
      </c>
      <c r="AA3034" s="169">
        <f>Tabela13[[#This Row],[VALOR/UN]]*Tabela13[[#This Row],[QUAN]]</f>
        <v>265</v>
      </c>
      <c r="AB3034" s="251" t="str">
        <f>IFERROR(Tabela13[[#This Row],[TOTAL]]/Tabela13[[#This Row],[Km Rodado]],"")</f>
        <v/>
      </c>
    </row>
    <row r="3035" spans="1:28">
      <c r="A3035" s="30">
        <v>3475</v>
      </c>
      <c r="B3035" s="30" t="s">
        <v>1944</v>
      </c>
      <c r="C3035" s="30" t="s">
        <v>1227</v>
      </c>
      <c r="D3035" s="53">
        <v>45943</v>
      </c>
      <c r="F3035" s="7" t="s">
        <v>257</v>
      </c>
      <c r="G3035" s="1" t="s">
        <v>58</v>
      </c>
      <c r="H3035" s="1" t="s">
        <v>1268</v>
      </c>
      <c r="I3035" s="351" t="s">
        <v>104</v>
      </c>
      <c r="J3035" s="162">
        <v>1</v>
      </c>
      <c r="K3035" s="1">
        <v>15</v>
      </c>
      <c r="L3035" s="1" t="s">
        <v>22</v>
      </c>
      <c r="M3035" s="1" t="s">
        <v>623</v>
      </c>
      <c r="N3035" s="1" t="s">
        <v>224</v>
      </c>
      <c r="O3035" s="1" t="s">
        <v>1389</v>
      </c>
      <c r="P3035" s="1" t="s">
        <v>69</v>
      </c>
      <c r="Q3035" s="1" t="s">
        <v>102</v>
      </c>
      <c r="R3035" s="24" t="s">
        <v>1753</v>
      </c>
      <c r="S3035" s="45">
        <v>172000</v>
      </c>
      <c r="V3035" s="165" t="str">
        <f>IFERROR(IF(U3035-T3035 &lt;= 0, "", U3035-T3035), "")</f>
        <v/>
      </c>
      <c r="W3035" s="162" t="s">
        <v>333</v>
      </c>
      <c r="X3035" s="1" t="s">
        <v>2427</v>
      </c>
      <c r="Y3035" s="1" t="s">
        <v>2784</v>
      </c>
      <c r="Z3035" s="169">
        <v>265</v>
      </c>
      <c r="AA3035" s="169">
        <f>Tabela13[[#This Row],[VALOR/UN]]*Tabela13[[#This Row],[QUAN]]</f>
        <v>265</v>
      </c>
      <c r="AB3035" s="251" t="str">
        <f>IFERROR(Tabela13[[#This Row],[TOTAL]]/Tabela13[[#This Row],[Km Rodado]],"")</f>
        <v/>
      </c>
    </row>
    <row r="3036" spans="1:28">
      <c r="A3036" s="30">
        <v>3478</v>
      </c>
      <c r="B3036" s="30" t="s">
        <v>1944</v>
      </c>
      <c r="C3036" s="30" t="s">
        <v>1227</v>
      </c>
      <c r="D3036" s="53">
        <v>45943</v>
      </c>
      <c r="F3036" s="7" t="s">
        <v>257</v>
      </c>
      <c r="G3036" s="1" t="s">
        <v>58</v>
      </c>
      <c r="H3036" s="1" t="s">
        <v>1268</v>
      </c>
      <c r="I3036" s="351" t="s">
        <v>104</v>
      </c>
      <c r="J3036" s="162">
        <v>1</v>
      </c>
      <c r="K3036" s="1">
        <v>15</v>
      </c>
      <c r="L3036" s="1" t="s">
        <v>24</v>
      </c>
      <c r="M3036" s="1" t="s">
        <v>623</v>
      </c>
      <c r="N3036" s="1" t="s">
        <v>224</v>
      </c>
      <c r="O3036" s="1" t="s">
        <v>1389</v>
      </c>
      <c r="P3036" s="1" t="s">
        <v>69</v>
      </c>
      <c r="Q3036" s="1" t="s">
        <v>102</v>
      </c>
      <c r="R3036" s="24" t="s">
        <v>1753</v>
      </c>
      <c r="S3036" s="45">
        <v>172000</v>
      </c>
      <c r="V3036" s="165" t="str">
        <f>IFERROR(IF(U3036-T3036 &lt;= 0, "", U3036-T3036), "")</f>
        <v/>
      </c>
      <c r="W3036" s="162" t="s">
        <v>333</v>
      </c>
      <c r="X3036" s="1" t="s">
        <v>2427</v>
      </c>
      <c r="Y3036" s="1" t="s">
        <v>2784</v>
      </c>
      <c r="Z3036" s="169">
        <v>265</v>
      </c>
      <c r="AA3036" s="169">
        <f>Tabela13[[#This Row],[VALOR/UN]]*Tabela13[[#This Row],[QUAN]]</f>
        <v>265</v>
      </c>
      <c r="AB3036" s="251" t="str">
        <f>IFERROR(Tabela13[[#This Row],[TOTAL]]/Tabela13[[#This Row],[Km Rodado]],"")</f>
        <v/>
      </c>
    </row>
    <row r="3037" spans="1:28">
      <c r="A3037" s="30">
        <v>3481</v>
      </c>
      <c r="B3037" s="30" t="s">
        <v>1944</v>
      </c>
      <c r="C3037" s="30" t="s">
        <v>1227</v>
      </c>
      <c r="D3037" s="53">
        <v>45943</v>
      </c>
      <c r="F3037" s="7" t="s">
        <v>257</v>
      </c>
      <c r="G3037" s="1" t="s">
        <v>58</v>
      </c>
      <c r="H3037" s="1" t="s">
        <v>1268</v>
      </c>
      <c r="I3037" s="351" t="s">
        <v>104</v>
      </c>
      <c r="J3037" s="162">
        <v>1</v>
      </c>
      <c r="K3037" s="1">
        <v>15</v>
      </c>
      <c r="L3037" s="1" t="s">
        <v>24</v>
      </c>
      <c r="M3037" s="1" t="s">
        <v>623</v>
      </c>
      <c r="N3037" s="1" t="s">
        <v>224</v>
      </c>
      <c r="O3037" s="1" t="s">
        <v>1389</v>
      </c>
      <c r="P3037" s="1" t="s">
        <v>69</v>
      </c>
      <c r="Q3037" s="1" t="s">
        <v>102</v>
      </c>
      <c r="R3037" s="24" t="s">
        <v>1753</v>
      </c>
      <c r="S3037" s="45">
        <v>172000</v>
      </c>
      <c r="V3037" s="165" t="str">
        <f>IFERROR(IF(U3037-T3037 &lt;= 0, "", U3037-T3037), "")</f>
        <v/>
      </c>
      <c r="W3037" s="162" t="s">
        <v>333</v>
      </c>
      <c r="X3037" s="1" t="s">
        <v>2427</v>
      </c>
      <c r="Y3037" s="1" t="s">
        <v>2784</v>
      </c>
      <c r="Z3037" s="169">
        <v>265</v>
      </c>
      <c r="AA3037" s="169">
        <f>Tabela13[[#This Row],[VALOR/UN]]*Tabela13[[#This Row],[QUAN]]</f>
        <v>265</v>
      </c>
      <c r="AB3037" s="251" t="str">
        <f>IFERROR(Tabela13[[#This Row],[TOTAL]]/Tabela13[[#This Row],[Km Rodado]],"")</f>
        <v/>
      </c>
    </row>
    <row r="3038" spans="1:28" hidden="1">
      <c r="A3038" s="30" t="s">
        <v>2801</v>
      </c>
      <c r="B3038" s="30" t="s">
        <v>1837</v>
      </c>
      <c r="C3038" s="30" t="s">
        <v>1227</v>
      </c>
      <c r="D3038" s="53">
        <v>45944</v>
      </c>
      <c r="F3038" s="7" t="s">
        <v>257</v>
      </c>
      <c r="G3038" s="1" t="s">
        <v>58</v>
      </c>
      <c r="H3038" s="1" t="s">
        <v>1268</v>
      </c>
      <c r="I3038" s="351" t="s">
        <v>80</v>
      </c>
      <c r="J3038" s="162">
        <v>1</v>
      </c>
      <c r="K3038" s="1" t="s">
        <v>7</v>
      </c>
      <c r="L3038" s="1" t="s">
        <v>24</v>
      </c>
      <c r="M3038" s="1" t="s">
        <v>133</v>
      </c>
      <c r="N3038" s="1" t="s">
        <v>787</v>
      </c>
      <c r="O3038" s="1" t="s">
        <v>1861</v>
      </c>
      <c r="P3038" s="1" t="s">
        <v>69</v>
      </c>
      <c r="Q3038" s="1" t="s">
        <v>636</v>
      </c>
      <c r="R3038" s="24" t="s">
        <v>2207</v>
      </c>
      <c r="S3038" s="45">
        <v>214769</v>
      </c>
      <c r="T3038" s="45">
        <v>214769</v>
      </c>
      <c r="W3038" s="162" t="s">
        <v>333</v>
      </c>
      <c r="X3038" s="1" t="s">
        <v>58</v>
      </c>
      <c r="Y3038" s="258" t="s">
        <v>151</v>
      </c>
      <c r="Z3038" s="169">
        <v>0</v>
      </c>
      <c r="AA3038" s="169">
        <f>Tabela13[[#This Row],[VALOR/UN]]*Tabela13[[#This Row],[QUAN]]</f>
        <v>0</v>
      </c>
      <c r="AB3038" s="251" t="str">
        <f>IFERROR(Tabela13[[#This Row],[TOTAL]]/Tabela13[[#This Row],[Km Rodado]],"")</f>
        <v/>
      </c>
    </row>
    <row r="3039" spans="1:28" hidden="1">
      <c r="A3039" s="30">
        <v>3605</v>
      </c>
      <c r="B3039" s="30" t="s">
        <v>1837</v>
      </c>
      <c r="C3039" s="30" t="s">
        <v>1227</v>
      </c>
      <c r="D3039" s="53">
        <v>45944</v>
      </c>
      <c r="F3039" s="7" t="s">
        <v>257</v>
      </c>
      <c r="G3039" s="1" t="s">
        <v>58</v>
      </c>
      <c r="H3039" s="1" t="s">
        <v>1268</v>
      </c>
      <c r="I3039" s="351" t="s">
        <v>80</v>
      </c>
      <c r="J3039" s="162">
        <v>1</v>
      </c>
      <c r="K3039" s="1" t="s">
        <v>7</v>
      </c>
      <c r="L3039" s="1" t="s">
        <v>24</v>
      </c>
      <c r="M3039" s="1" t="s">
        <v>133</v>
      </c>
      <c r="N3039" s="1" t="s">
        <v>787</v>
      </c>
      <c r="O3039" s="1" t="s">
        <v>1861</v>
      </c>
      <c r="P3039" s="1" t="s">
        <v>69</v>
      </c>
      <c r="Q3039" s="1" t="s">
        <v>636</v>
      </c>
      <c r="R3039" s="24" t="s">
        <v>2207</v>
      </c>
      <c r="S3039" s="45">
        <v>214769</v>
      </c>
      <c r="T3039" s="45">
        <v>214769</v>
      </c>
      <c r="V3039" s="165" t="str">
        <f>IFERROR(IF(U3039-T3039 &lt;= 0, "", U3039-T3039), "")</f>
        <v/>
      </c>
      <c r="W3039" s="162" t="s">
        <v>333</v>
      </c>
      <c r="X3039" s="1" t="s">
        <v>58</v>
      </c>
      <c r="Y3039" s="258" t="s">
        <v>151</v>
      </c>
      <c r="Z3039" s="169">
        <v>0</v>
      </c>
      <c r="AA3039" s="169">
        <f>Tabela13[[#This Row],[VALOR/UN]]*Tabela13[[#This Row],[QUAN]]</f>
        <v>0</v>
      </c>
      <c r="AB3039" s="251" t="str">
        <f>IFERROR(Tabela13[[#This Row],[TOTAL]]/Tabela13[[#This Row],[Km Rodado]],"")</f>
        <v/>
      </c>
    </row>
    <row r="3040" spans="1:28" hidden="1">
      <c r="A3040" s="30">
        <v>3572</v>
      </c>
      <c r="B3040" s="30" t="s">
        <v>1227</v>
      </c>
      <c r="C3040" s="30" t="s">
        <v>1227</v>
      </c>
      <c r="D3040" s="53">
        <v>45944</v>
      </c>
      <c r="F3040" s="7" t="s">
        <v>257</v>
      </c>
      <c r="G3040" s="1" t="s">
        <v>58</v>
      </c>
      <c r="H3040" s="1" t="s">
        <v>1268</v>
      </c>
      <c r="I3040" s="351" t="s">
        <v>80</v>
      </c>
      <c r="J3040" s="162">
        <v>1</v>
      </c>
      <c r="K3040" s="1" t="s">
        <v>7</v>
      </c>
      <c r="L3040" s="1" t="s">
        <v>24</v>
      </c>
      <c r="M3040" s="1" t="s">
        <v>133</v>
      </c>
      <c r="N3040" s="1" t="s">
        <v>787</v>
      </c>
      <c r="O3040" s="1" t="s">
        <v>1861</v>
      </c>
      <c r="P3040" s="1" t="s">
        <v>69</v>
      </c>
      <c r="Q3040" s="1" t="s">
        <v>636</v>
      </c>
      <c r="R3040" s="24" t="s">
        <v>2207</v>
      </c>
      <c r="S3040" s="45">
        <v>214769</v>
      </c>
      <c r="T3040" s="45">
        <v>214769</v>
      </c>
      <c r="V3040" s="165" t="str">
        <f>IFERROR(IF(U3040-T3040 &lt;= 0, "", U3040-T3040), "")</f>
        <v/>
      </c>
      <c r="W3040" s="162" t="s">
        <v>333</v>
      </c>
      <c r="X3040" s="1" t="s">
        <v>58</v>
      </c>
      <c r="Y3040" s="258" t="s">
        <v>151</v>
      </c>
      <c r="Z3040" s="169">
        <v>0</v>
      </c>
      <c r="AA3040" s="169">
        <f>Tabela13[[#This Row],[VALOR/UN]]*Tabela13[[#This Row],[QUAN]]</f>
        <v>0</v>
      </c>
      <c r="AB3040" s="251" t="str">
        <f>IFERROR(Tabela13[[#This Row],[TOTAL]]/Tabela13[[#This Row],[Km Rodado]],"")</f>
        <v/>
      </c>
    </row>
    <row r="3041" spans="1:28" hidden="1">
      <c r="A3041" s="30">
        <v>3573</v>
      </c>
      <c r="B3041" s="30" t="s">
        <v>1227</v>
      </c>
      <c r="C3041" s="30" t="s">
        <v>1227</v>
      </c>
      <c r="D3041" s="53">
        <v>45944</v>
      </c>
      <c r="F3041" s="7" t="s">
        <v>257</v>
      </c>
      <c r="G3041" s="1" t="s">
        <v>58</v>
      </c>
      <c r="H3041" s="1" t="s">
        <v>1268</v>
      </c>
      <c r="I3041" s="351" t="s">
        <v>80</v>
      </c>
      <c r="J3041" s="162">
        <v>1</v>
      </c>
      <c r="K3041" s="1" t="s">
        <v>7</v>
      </c>
      <c r="L3041" s="1" t="s">
        <v>24</v>
      </c>
      <c r="M3041" s="1" t="s">
        <v>133</v>
      </c>
      <c r="N3041" s="1" t="s">
        <v>787</v>
      </c>
      <c r="O3041" s="1" t="s">
        <v>1861</v>
      </c>
      <c r="P3041" s="1" t="s">
        <v>69</v>
      </c>
      <c r="Q3041" s="1" t="s">
        <v>636</v>
      </c>
      <c r="R3041" s="24" t="s">
        <v>2207</v>
      </c>
      <c r="S3041" s="45">
        <v>214769</v>
      </c>
      <c r="T3041" s="45">
        <v>214769</v>
      </c>
      <c r="V3041" s="165" t="str">
        <f>IFERROR(IF(U3041-T3041 &lt;= 0, "", U3041-T3041), "")</f>
        <v/>
      </c>
      <c r="W3041" s="162" t="s">
        <v>333</v>
      </c>
      <c r="X3041" s="1" t="s">
        <v>58</v>
      </c>
      <c r="Y3041" s="258" t="s">
        <v>151</v>
      </c>
      <c r="Z3041" s="169">
        <v>0</v>
      </c>
      <c r="AA3041" s="169">
        <f>Tabela13[[#This Row],[VALOR/UN]]*Tabela13[[#This Row],[QUAN]]</f>
        <v>0</v>
      </c>
      <c r="AB3041" s="251" t="str">
        <f>IFERROR(Tabela13[[#This Row],[TOTAL]]/Tabela13[[#This Row],[Km Rodado]],"")</f>
        <v/>
      </c>
    </row>
    <row r="3042" spans="1:28" hidden="1">
      <c r="A3042" s="30">
        <v>3312</v>
      </c>
      <c r="B3042" s="30"/>
      <c r="C3042" s="30" t="s">
        <v>1227</v>
      </c>
      <c r="D3042" s="53">
        <v>45944</v>
      </c>
      <c r="F3042" s="7" t="s">
        <v>257</v>
      </c>
      <c r="G3042" s="1" t="s">
        <v>58</v>
      </c>
      <c r="H3042" s="1" t="s">
        <v>1268</v>
      </c>
      <c r="I3042" s="351" t="s">
        <v>80</v>
      </c>
      <c r="J3042" s="162">
        <v>1</v>
      </c>
      <c r="K3042" s="1" t="s">
        <v>39</v>
      </c>
      <c r="L3042" s="1" t="s">
        <v>22</v>
      </c>
      <c r="M3042" s="1" t="s">
        <v>595</v>
      </c>
      <c r="N3042" s="1" t="s">
        <v>787</v>
      </c>
      <c r="O3042" s="1" t="s">
        <v>788</v>
      </c>
      <c r="P3042" s="1" t="s">
        <v>69</v>
      </c>
      <c r="Q3042" s="1" t="s">
        <v>1241</v>
      </c>
      <c r="R3042" s="24" t="s">
        <v>1800</v>
      </c>
      <c r="S3042" s="45">
        <v>394420</v>
      </c>
      <c r="T3042" s="45">
        <v>394420</v>
      </c>
      <c r="V3042" s="165" t="str">
        <f>IFERROR(IF(U3042-T3042 &lt;= 0, "", U3042-T3042), "")</f>
        <v/>
      </c>
      <c r="W3042" s="162" t="s">
        <v>333</v>
      </c>
      <c r="X3042" s="1" t="s">
        <v>2427</v>
      </c>
      <c r="Y3042" s="1">
        <v>4662</v>
      </c>
      <c r="Z3042" s="169">
        <v>1662.21</v>
      </c>
      <c r="AA3042" s="169">
        <f>Tabela13[[#This Row],[VALOR/UN]]*Tabela13[[#This Row],[QUAN]]</f>
        <v>1662.21</v>
      </c>
      <c r="AB3042" s="251" t="str">
        <f>IFERROR(Tabela13[[#This Row],[TOTAL]]/Tabela13[[#This Row],[Km Rodado]],"")</f>
        <v/>
      </c>
    </row>
    <row r="3043" spans="1:28" hidden="1">
      <c r="A3043" s="30">
        <v>3124</v>
      </c>
      <c r="B3043" s="30"/>
      <c r="C3043" s="30" t="s">
        <v>1227</v>
      </c>
      <c r="D3043" s="53">
        <v>45944</v>
      </c>
      <c r="F3043" s="7" t="s">
        <v>257</v>
      </c>
      <c r="G3043" s="1" t="s">
        <v>58</v>
      </c>
      <c r="H3043" s="1" t="s">
        <v>1268</v>
      </c>
      <c r="I3043" s="351" t="s">
        <v>80</v>
      </c>
      <c r="J3043" s="162">
        <v>1</v>
      </c>
      <c r="K3043" s="1" t="s">
        <v>39</v>
      </c>
      <c r="L3043" s="1" t="s">
        <v>22</v>
      </c>
      <c r="M3043" s="1" t="s">
        <v>595</v>
      </c>
      <c r="N3043" s="1" t="s">
        <v>787</v>
      </c>
      <c r="O3043" s="1" t="s">
        <v>788</v>
      </c>
      <c r="P3043" s="1" t="s">
        <v>69</v>
      </c>
      <c r="Q3043" s="1" t="s">
        <v>1241</v>
      </c>
      <c r="R3043" s="24" t="s">
        <v>1800</v>
      </c>
      <c r="S3043" s="45">
        <v>394420</v>
      </c>
      <c r="T3043" s="45">
        <v>394420</v>
      </c>
      <c r="V3043" s="165" t="str">
        <f>IFERROR(IF(U3043-T3043 &lt;= 0, "", U3043-T3043), "")</f>
        <v/>
      </c>
      <c r="W3043" s="162" t="s">
        <v>333</v>
      </c>
      <c r="X3043" s="1" t="s">
        <v>2427</v>
      </c>
      <c r="Y3043" s="1">
        <v>4662</v>
      </c>
      <c r="Z3043" s="169">
        <v>1662.21</v>
      </c>
      <c r="AA3043" s="169">
        <f>Tabela13[[#This Row],[VALOR/UN]]*Tabela13[[#This Row],[QUAN]]</f>
        <v>1662.21</v>
      </c>
      <c r="AB3043" s="251" t="str">
        <f>IFERROR(Tabela13[[#This Row],[TOTAL]]/Tabela13[[#This Row],[Km Rodado]],"")</f>
        <v/>
      </c>
    </row>
    <row r="3044" spans="1:28" hidden="1">
      <c r="A3044" s="30">
        <v>3566</v>
      </c>
      <c r="B3044" s="30" t="s">
        <v>1227</v>
      </c>
      <c r="C3044" s="30" t="s">
        <v>1227</v>
      </c>
      <c r="D3044" s="53">
        <v>45944</v>
      </c>
      <c r="F3044" s="7" t="s">
        <v>257</v>
      </c>
      <c r="G3044" s="1" t="s">
        <v>58</v>
      </c>
      <c r="H3044" s="1" t="s">
        <v>1268</v>
      </c>
      <c r="I3044" s="351" t="s">
        <v>80</v>
      </c>
      <c r="J3044" s="162">
        <v>1</v>
      </c>
      <c r="K3044" s="1">
        <v>16</v>
      </c>
      <c r="L3044" s="1" t="s">
        <v>22</v>
      </c>
      <c r="M3044" s="1" t="s">
        <v>60</v>
      </c>
      <c r="N3044" s="1" t="s">
        <v>170</v>
      </c>
      <c r="O3044" s="1" t="s">
        <v>170</v>
      </c>
      <c r="P3044" s="1" t="s">
        <v>69</v>
      </c>
      <c r="Q3044" s="1" t="s">
        <v>1008</v>
      </c>
      <c r="R3044" s="156" t="s">
        <v>183</v>
      </c>
      <c r="S3044" s="45">
        <v>185672</v>
      </c>
      <c r="T3044" s="45">
        <v>185672</v>
      </c>
      <c r="V3044" s="165" t="str">
        <f>IFERROR(IF(U3044-T3044 &lt;= 0, "", U3044-T3044), "")</f>
        <v/>
      </c>
      <c r="W3044" s="162" t="s">
        <v>333</v>
      </c>
      <c r="X3044" s="1" t="s">
        <v>168</v>
      </c>
      <c r="Y3044" s="1" t="s">
        <v>2753</v>
      </c>
      <c r="Z3044" s="169">
        <v>393.24</v>
      </c>
      <c r="AA3044" s="169">
        <f>Tabela13[[#This Row],[VALOR/UN]]*Tabela13[[#This Row],[QUAN]]</f>
        <v>393.24</v>
      </c>
      <c r="AB3044" s="251" t="str">
        <f>IFERROR(Tabela13[[#This Row],[TOTAL]]/Tabela13[[#This Row],[Km Rodado]],"")</f>
        <v/>
      </c>
    </row>
    <row r="3045" spans="1:28" hidden="1">
      <c r="A3045" s="30">
        <v>3565</v>
      </c>
      <c r="B3045" s="30" t="s">
        <v>1227</v>
      </c>
      <c r="C3045" s="30" t="s">
        <v>1227</v>
      </c>
      <c r="D3045" s="53">
        <v>45944</v>
      </c>
      <c r="F3045" s="7" t="s">
        <v>257</v>
      </c>
      <c r="G3045" s="1" t="s">
        <v>58</v>
      </c>
      <c r="H3045" s="1" t="s">
        <v>1268</v>
      </c>
      <c r="I3045" s="351" t="s">
        <v>80</v>
      </c>
      <c r="J3045" s="162">
        <v>1</v>
      </c>
      <c r="K3045" s="1">
        <v>16</v>
      </c>
      <c r="L3045" s="1" t="s">
        <v>22</v>
      </c>
      <c r="M3045" s="1" t="s">
        <v>60</v>
      </c>
      <c r="N3045" s="1" t="s">
        <v>170</v>
      </c>
      <c r="O3045" s="1" t="s">
        <v>170</v>
      </c>
      <c r="P3045" s="1" t="s">
        <v>69</v>
      </c>
      <c r="Q3045" s="1" t="s">
        <v>1008</v>
      </c>
      <c r="R3045" s="156" t="s">
        <v>183</v>
      </c>
      <c r="S3045" s="45">
        <v>185672</v>
      </c>
      <c r="T3045" s="45">
        <v>185672</v>
      </c>
      <c r="V3045" s="165" t="str">
        <f>IFERROR(IF(U3045-T3045 &lt;= 0, "", U3045-T3045), "")</f>
        <v/>
      </c>
      <c r="W3045" s="162" t="s">
        <v>333</v>
      </c>
      <c r="X3045" s="1" t="s">
        <v>168</v>
      </c>
      <c r="Y3045" s="1" t="s">
        <v>2753</v>
      </c>
      <c r="Z3045" s="169">
        <v>393.24</v>
      </c>
      <c r="AA3045" s="169">
        <f>Tabela13[[#This Row],[VALOR/UN]]*Tabela13[[#This Row],[QUAN]]</f>
        <v>393.24</v>
      </c>
      <c r="AB3045" s="251" t="str">
        <f>IFERROR(Tabela13[[#This Row],[TOTAL]]/Tabela13[[#This Row],[Km Rodado]],"")</f>
        <v/>
      </c>
    </row>
    <row r="3046" spans="1:28" hidden="1">
      <c r="A3046" s="30">
        <v>3552</v>
      </c>
      <c r="B3046" s="30" t="s">
        <v>1227</v>
      </c>
      <c r="C3046" s="30" t="s">
        <v>1227</v>
      </c>
      <c r="D3046" s="53">
        <v>45944</v>
      </c>
      <c r="F3046" s="7" t="s">
        <v>257</v>
      </c>
      <c r="G3046" s="1" t="s">
        <v>58</v>
      </c>
      <c r="H3046" s="1" t="s">
        <v>1268</v>
      </c>
      <c r="I3046" s="351" t="s">
        <v>80</v>
      </c>
      <c r="J3046" s="162">
        <v>1</v>
      </c>
      <c r="K3046" s="1">
        <v>16</v>
      </c>
      <c r="L3046" s="1" t="s">
        <v>24</v>
      </c>
      <c r="M3046" s="1" t="s">
        <v>60</v>
      </c>
      <c r="N3046" s="1" t="s">
        <v>170</v>
      </c>
      <c r="O3046" s="1" t="s">
        <v>170</v>
      </c>
      <c r="P3046" s="1" t="s">
        <v>69</v>
      </c>
      <c r="Q3046" s="1" t="s">
        <v>1008</v>
      </c>
      <c r="R3046" s="156" t="s">
        <v>183</v>
      </c>
      <c r="S3046" s="45">
        <v>185672</v>
      </c>
      <c r="T3046" s="45">
        <v>185672</v>
      </c>
      <c r="V3046" s="165" t="str">
        <f>IFERROR(IF(U3046-T3046 &lt;= 0, "", U3046-T3046), "")</f>
        <v/>
      </c>
      <c r="W3046" s="162" t="s">
        <v>333</v>
      </c>
      <c r="X3046" s="1" t="s">
        <v>168</v>
      </c>
      <c r="Y3046" s="1" t="s">
        <v>2753</v>
      </c>
      <c r="Z3046" s="169">
        <v>393.24</v>
      </c>
      <c r="AA3046" s="169">
        <f>Tabela13[[#This Row],[VALOR/UN]]*Tabela13[[#This Row],[QUAN]]</f>
        <v>393.24</v>
      </c>
      <c r="AB3046" s="251" t="str">
        <f>IFERROR(Tabela13[[#This Row],[TOTAL]]/Tabela13[[#This Row],[Km Rodado]],"")</f>
        <v/>
      </c>
    </row>
    <row r="3047" spans="1:28" hidden="1">
      <c r="A3047" s="30">
        <v>3553</v>
      </c>
      <c r="B3047" s="30" t="s">
        <v>1227</v>
      </c>
      <c r="C3047" s="30" t="s">
        <v>1227</v>
      </c>
      <c r="D3047" s="53">
        <v>45944</v>
      </c>
      <c r="F3047" s="7" t="s">
        <v>257</v>
      </c>
      <c r="G3047" s="1" t="s">
        <v>58</v>
      </c>
      <c r="H3047" s="1" t="s">
        <v>1268</v>
      </c>
      <c r="I3047" s="351" t="s">
        <v>80</v>
      </c>
      <c r="J3047" s="162">
        <v>1</v>
      </c>
      <c r="K3047" s="1">
        <v>16</v>
      </c>
      <c r="L3047" s="1" t="s">
        <v>24</v>
      </c>
      <c r="M3047" s="1" t="s">
        <v>60</v>
      </c>
      <c r="N3047" s="1" t="s">
        <v>170</v>
      </c>
      <c r="O3047" s="1" t="s">
        <v>170</v>
      </c>
      <c r="P3047" s="1" t="s">
        <v>69</v>
      </c>
      <c r="Q3047" s="1" t="s">
        <v>1008</v>
      </c>
      <c r="R3047" s="156" t="s">
        <v>183</v>
      </c>
      <c r="S3047" s="45">
        <v>185672</v>
      </c>
      <c r="T3047" s="45">
        <v>185672</v>
      </c>
      <c r="V3047" s="165" t="str">
        <f>IFERROR(IF(U3047-T3047 &lt;= 0, "", U3047-T3047), "")</f>
        <v/>
      </c>
      <c r="W3047" s="162" t="s">
        <v>333</v>
      </c>
      <c r="X3047" s="1" t="s">
        <v>168</v>
      </c>
      <c r="Y3047" s="1" t="s">
        <v>2753</v>
      </c>
      <c r="Z3047" s="169">
        <v>393.24</v>
      </c>
      <c r="AA3047" s="169">
        <f>Tabela13[[#This Row],[VALOR/UN]]*Tabela13[[#This Row],[QUAN]]</f>
        <v>393.24</v>
      </c>
      <c r="AB3047" s="251" t="str">
        <f>IFERROR(Tabela13[[#This Row],[TOTAL]]/Tabela13[[#This Row],[Km Rodado]],"")</f>
        <v/>
      </c>
    </row>
    <row r="3048" spans="1:28" hidden="1">
      <c r="A3048" s="30">
        <v>3488</v>
      </c>
      <c r="B3048" s="30" t="s">
        <v>2700</v>
      </c>
      <c r="C3048" s="30" t="s">
        <v>1227</v>
      </c>
      <c r="D3048" s="53">
        <v>45946</v>
      </c>
      <c r="F3048" s="7" t="s">
        <v>257</v>
      </c>
      <c r="G3048" s="1" t="s">
        <v>58</v>
      </c>
      <c r="H3048" s="1" t="s">
        <v>12</v>
      </c>
      <c r="I3048" s="351" t="s">
        <v>74</v>
      </c>
      <c r="J3048" s="162">
        <v>1</v>
      </c>
      <c r="K3048" s="1" t="s">
        <v>7</v>
      </c>
      <c r="L3048" s="1" t="s">
        <v>594</v>
      </c>
      <c r="M3048" s="153" t="s">
        <v>210</v>
      </c>
      <c r="N3048" s="1" t="s">
        <v>787</v>
      </c>
      <c r="O3048" s="1" t="s">
        <v>1861</v>
      </c>
      <c r="P3048" s="1" t="s">
        <v>69</v>
      </c>
      <c r="Q3048" s="1" t="s">
        <v>1057</v>
      </c>
      <c r="R3048" s="24" t="s">
        <v>662</v>
      </c>
      <c r="S3048" s="45">
        <v>401011</v>
      </c>
      <c r="V3048" s="165" t="str">
        <f>IFERROR(IF(U3048-T3048 &lt;= 0, "", U3048-T3048), "")</f>
        <v/>
      </c>
      <c r="W3048" s="162" t="s">
        <v>333</v>
      </c>
      <c r="X3048" s="1" t="s">
        <v>155</v>
      </c>
      <c r="Y3048" s="1">
        <v>4478</v>
      </c>
      <c r="Z3048" s="169">
        <v>803.17</v>
      </c>
      <c r="AA3048" s="169">
        <f>Tabela13[[#This Row],[VALOR/UN]]*Tabela13[[#This Row],[QUAN]]</f>
        <v>803.17</v>
      </c>
      <c r="AB3048" s="251" t="str">
        <f>IFERROR(Tabela13[[#This Row],[TOTAL]]/Tabela13[[#This Row],[Km Rodado]],"")</f>
        <v/>
      </c>
    </row>
    <row r="3049" spans="1:28" hidden="1">
      <c r="A3049" s="30">
        <v>3493</v>
      </c>
      <c r="B3049" s="30" t="s">
        <v>1944</v>
      </c>
      <c r="C3049" s="30" t="s">
        <v>1227</v>
      </c>
      <c r="D3049" s="53">
        <v>45946</v>
      </c>
      <c r="F3049" s="7" t="s">
        <v>257</v>
      </c>
      <c r="G3049" s="1" t="s">
        <v>58</v>
      </c>
      <c r="H3049" s="1" t="s">
        <v>12</v>
      </c>
      <c r="I3049" s="351" t="s">
        <v>74</v>
      </c>
      <c r="J3049" s="162">
        <v>1</v>
      </c>
      <c r="K3049" s="1" t="s">
        <v>7</v>
      </c>
      <c r="L3049" s="1" t="s">
        <v>594</v>
      </c>
      <c r="M3049" s="153" t="s">
        <v>210</v>
      </c>
      <c r="N3049" s="1" t="s">
        <v>787</v>
      </c>
      <c r="O3049" s="1" t="s">
        <v>1861</v>
      </c>
      <c r="P3049" s="1" t="s">
        <v>69</v>
      </c>
      <c r="Q3049" s="1" t="s">
        <v>1057</v>
      </c>
      <c r="R3049" s="24" t="s">
        <v>662</v>
      </c>
      <c r="S3049" s="45">
        <v>401011</v>
      </c>
      <c r="V3049" s="165" t="str">
        <f>IFERROR(IF(U3049-T3049 &lt;= 0, "", U3049-T3049), "")</f>
        <v/>
      </c>
      <c r="W3049" s="162" t="s">
        <v>333</v>
      </c>
      <c r="X3049" s="1" t="s">
        <v>155</v>
      </c>
      <c r="Y3049" s="1">
        <v>4478</v>
      </c>
      <c r="Z3049" s="169">
        <v>803.17</v>
      </c>
      <c r="AA3049" s="169">
        <f>Tabela13[[#This Row],[VALOR/UN]]*Tabela13[[#This Row],[QUAN]]</f>
        <v>803.17</v>
      </c>
      <c r="AB3049" s="251" t="str">
        <f>IFERROR(Tabela13[[#This Row],[TOTAL]]/Tabela13[[#This Row],[Km Rodado]],"")</f>
        <v/>
      </c>
    </row>
    <row r="3050" spans="1:28" hidden="1">
      <c r="A3050" s="30">
        <v>3495</v>
      </c>
      <c r="B3050" s="30" t="s">
        <v>1944</v>
      </c>
      <c r="C3050" s="30" t="s">
        <v>1227</v>
      </c>
      <c r="D3050" s="53">
        <v>45946</v>
      </c>
      <c r="F3050" s="7" t="s">
        <v>257</v>
      </c>
      <c r="G3050" s="1" t="s">
        <v>58</v>
      </c>
      <c r="H3050" s="1" t="s">
        <v>12</v>
      </c>
      <c r="I3050" s="351" t="s">
        <v>74</v>
      </c>
      <c r="J3050" s="162">
        <v>1</v>
      </c>
      <c r="K3050" s="1" t="s">
        <v>7</v>
      </c>
      <c r="L3050" s="1" t="s">
        <v>594</v>
      </c>
      <c r="M3050" s="153" t="s">
        <v>210</v>
      </c>
      <c r="N3050" s="1" t="s">
        <v>787</v>
      </c>
      <c r="O3050" s="1" t="s">
        <v>1861</v>
      </c>
      <c r="P3050" s="1" t="s">
        <v>69</v>
      </c>
      <c r="Q3050" s="1" t="s">
        <v>1057</v>
      </c>
      <c r="R3050" s="24" t="s">
        <v>662</v>
      </c>
      <c r="S3050" s="45">
        <v>401011</v>
      </c>
      <c r="V3050" s="165" t="str">
        <f>IFERROR(IF(U3050-T3050 &lt;= 0, "", U3050-T3050), "")</f>
        <v/>
      </c>
      <c r="W3050" s="162" t="s">
        <v>333</v>
      </c>
      <c r="X3050" s="1" t="s">
        <v>155</v>
      </c>
      <c r="Y3050" s="1">
        <v>4478</v>
      </c>
      <c r="Z3050" s="169">
        <v>803.17</v>
      </c>
      <c r="AA3050" s="169">
        <f>Tabela13[[#This Row],[VALOR/UN]]*Tabela13[[#This Row],[QUAN]]</f>
        <v>803.17</v>
      </c>
      <c r="AB3050" s="251" t="str">
        <f>IFERROR(Tabela13[[#This Row],[TOTAL]]/Tabela13[[#This Row],[Km Rodado]],"")</f>
        <v/>
      </c>
    </row>
    <row r="3051" spans="1:28" hidden="1">
      <c r="A3051" s="30">
        <v>3494</v>
      </c>
      <c r="B3051" s="30" t="s">
        <v>1944</v>
      </c>
      <c r="C3051" s="30" t="s">
        <v>1227</v>
      </c>
      <c r="D3051" s="53">
        <v>45946</v>
      </c>
      <c r="F3051" s="7" t="s">
        <v>257</v>
      </c>
      <c r="G3051" s="1" t="s">
        <v>58</v>
      </c>
      <c r="H3051" s="1" t="s">
        <v>12</v>
      </c>
      <c r="I3051" s="351" t="s">
        <v>74</v>
      </c>
      <c r="J3051" s="162">
        <v>1</v>
      </c>
      <c r="K3051" s="1" t="s">
        <v>7</v>
      </c>
      <c r="L3051" s="1" t="s">
        <v>594</v>
      </c>
      <c r="M3051" s="153" t="s">
        <v>210</v>
      </c>
      <c r="N3051" s="1" t="s">
        <v>787</v>
      </c>
      <c r="O3051" s="1" t="s">
        <v>1861</v>
      </c>
      <c r="P3051" s="1" t="s">
        <v>69</v>
      </c>
      <c r="Q3051" s="1" t="s">
        <v>1057</v>
      </c>
      <c r="R3051" s="24" t="s">
        <v>662</v>
      </c>
      <c r="S3051" s="45">
        <v>401011</v>
      </c>
      <c r="V3051" s="165" t="str">
        <f>IFERROR(IF(U3051-T3051 &lt;= 0, "", U3051-T3051), "")</f>
        <v/>
      </c>
      <c r="W3051" s="162" t="s">
        <v>333</v>
      </c>
      <c r="X3051" s="1" t="s">
        <v>155</v>
      </c>
      <c r="Y3051" s="1">
        <v>4478</v>
      </c>
      <c r="Z3051" s="169">
        <v>803.17</v>
      </c>
      <c r="AA3051" s="169">
        <f>Tabela13[[#This Row],[VALOR/UN]]*Tabela13[[#This Row],[QUAN]]</f>
        <v>803.17</v>
      </c>
      <c r="AB3051" s="251" t="str">
        <f>IFERROR(Tabela13[[#This Row],[TOTAL]]/Tabela13[[#This Row],[Km Rodado]],"")</f>
        <v/>
      </c>
    </row>
    <row r="3052" spans="1:28" hidden="1">
      <c r="A3052" s="30">
        <v>3576</v>
      </c>
      <c r="B3052" s="30" t="s">
        <v>1234</v>
      </c>
      <c r="C3052" s="30" t="s">
        <v>1227</v>
      </c>
      <c r="D3052" s="53">
        <v>45946</v>
      </c>
      <c r="F3052" s="7" t="s">
        <v>257</v>
      </c>
      <c r="G3052" s="1" t="s">
        <v>58</v>
      </c>
      <c r="H3052" s="1" t="s">
        <v>14</v>
      </c>
      <c r="I3052" s="351" t="s">
        <v>1317</v>
      </c>
      <c r="J3052" s="162">
        <v>1</v>
      </c>
      <c r="K3052" s="1">
        <v>14</v>
      </c>
      <c r="L3052" s="1" t="s">
        <v>22</v>
      </c>
      <c r="M3052" s="1" t="s">
        <v>458</v>
      </c>
      <c r="N3052" s="1" t="s">
        <v>1279</v>
      </c>
      <c r="O3052" s="1" t="s">
        <v>1279</v>
      </c>
      <c r="P3052" s="1" t="s">
        <v>69</v>
      </c>
      <c r="Q3052" s="1" t="s">
        <v>160</v>
      </c>
      <c r="R3052" s="24" t="s">
        <v>1318</v>
      </c>
      <c r="V3052" s="165" t="str">
        <f>IFERROR(IF(U3052-T3052 &lt;= 0, "", U3052-T3052), "")</f>
        <v/>
      </c>
      <c r="W3052" s="162" t="s">
        <v>333</v>
      </c>
      <c r="X3052" s="1" t="s">
        <v>2427</v>
      </c>
      <c r="Y3052" s="1" t="s">
        <v>2802</v>
      </c>
      <c r="Z3052" s="169">
        <v>255</v>
      </c>
      <c r="AA3052" s="169">
        <f>Tabela13[[#This Row],[VALOR/UN]]*Tabela13[[#This Row],[QUAN]]</f>
        <v>255</v>
      </c>
      <c r="AB3052" s="251" t="str">
        <f>IFERROR(Tabela13[[#This Row],[TOTAL]]/Tabela13[[#This Row],[Km Rodado]],"")</f>
        <v/>
      </c>
    </row>
    <row r="3053" spans="1:28" hidden="1">
      <c r="A3053" s="30">
        <v>3577</v>
      </c>
      <c r="B3053" s="30" t="s">
        <v>1234</v>
      </c>
      <c r="C3053" s="30" t="s">
        <v>1227</v>
      </c>
      <c r="D3053" s="53">
        <v>45946</v>
      </c>
      <c r="F3053" s="7" t="s">
        <v>257</v>
      </c>
      <c r="G3053" s="1" t="s">
        <v>58</v>
      </c>
      <c r="H3053" s="1" t="s">
        <v>14</v>
      </c>
      <c r="I3053" s="351" t="s">
        <v>1317</v>
      </c>
      <c r="J3053" s="162">
        <v>1</v>
      </c>
      <c r="K3053" s="1">
        <v>14</v>
      </c>
      <c r="L3053" s="1" t="s">
        <v>22</v>
      </c>
      <c r="M3053" s="1" t="s">
        <v>458</v>
      </c>
      <c r="N3053" s="1" t="s">
        <v>1279</v>
      </c>
      <c r="O3053" s="1" t="s">
        <v>1279</v>
      </c>
      <c r="P3053" s="1" t="s">
        <v>69</v>
      </c>
      <c r="Q3053" s="1" t="s">
        <v>160</v>
      </c>
      <c r="R3053" s="24" t="s">
        <v>1318</v>
      </c>
      <c r="V3053" s="165" t="str">
        <f>IFERROR(IF(U3053-T3053 &lt;= 0, "", U3053-T3053), "")</f>
        <v/>
      </c>
      <c r="W3053" s="162" t="s">
        <v>333</v>
      </c>
      <c r="X3053" s="1" t="s">
        <v>2427</v>
      </c>
      <c r="Y3053" s="1" t="s">
        <v>2802</v>
      </c>
      <c r="Z3053" s="169">
        <v>255</v>
      </c>
      <c r="AA3053" s="169">
        <f>Tabela13[[#This Row],[VALOR/UN]]*Tabela13[[#This Row],[QUAN]]</f>
        <v>255</v>
      </c>
      <c r="AB3053" s="251" t="str">
        <f>IFERROR(Tabela13[[#This Row],[TOTAL]]/Tabela13[[#This Row],[Km Rodado]],"")</f>
        <v/>
      </c>
    </row>
    <row r="3054" spans="1:28" hidden="1">
      <c r="A3054" s="30">
        <v>3578</v>
      </c>
      <c r="B3054" s="30" t="s">
        <v>1234</v>
      </c>
      <c r="C3054" s="30" t="s">
        <v>1227</v>
      </c>
      <c r="D3054" s="53">
        <v>45946</v>
      </c>
      <c r="F3054" s="7" t="s">
        <v>257</v>
      </c>
      <c r="G3054" s="1" t="s">
        <v>58</v>
      </c>
      <c r="H3054" s="1" t="s">
        <v>14</v>
      </c>
      <c r="I3054" s="351" t="s">
        <v>1317</v>
      </c>
      <c r="J3054" s="162">
        <v>1</v>
      </c>
      <c r="K3054" s="1">
        <v>14</v>
      </c>
      <c r="L3054" s="1" t="s">
        <v>24</v>
      </c>
      <c r="M3054" s="1" t="s">
        <v>458</v>
      </c>
      <c r="N3054" s="1" t="s">
        <v>1279</v>
      </c>
      <c r="O3054" s="1" t="s">
        <v>1279</v>
      </c>
      <c r="P3054" s="1" t="s">
        <v>69</v>
      </c>
      <c r="Q3054" s="1" t="s">
        <v>160</v>
      </c>
      <c r="R3054" s="24" t="s">
        <v>1318</v>
      </c>
      <c r="V3054" s="165" t="str">
        <f>IFERROR(IF(U3054-T3054 &lt;= 0, "", U3054-T3054), "")</f>
        <v/>
      </c>
      <c r="W3054" s="162" t="s">
        <v>333</v>
      </c>
      <c r="X3054" s="1" t="s">
        <v>2427</v>
      </c>
      <c r="Y3054" s="1" t="s">
        <v>2802</v>
      </c>
      <c r="Z3054" s="169">
        <v>255</v>
      </c>
      <c r="AA3054" s="169">
        <f>Tabela13[[#This Row],[VALOR/UN]]*Tabela13[[#This Row],[QUAN]]</f>
        <v>255</v>
      </c>
      <c r="AB3054" s="251" t="str">
        <f>IFERROR(Tabela13[[#This Row],[TOTAL]]/Tabela13[[#This Row],[Km Rodado]],"")</f>
        <v/>
      </c>
    </row>
    <row r="3055" spans="1:28" hidden="1">
      <c r="A3055" s="30">
        <v>3579</v>
      </c>
      <c r="B3055" s="30" t="s">
        <v>1234</v>
      </c>
      <c r="C3055" s="30" t="s">
        <v>1227</v>
      </c>
      <c r="D3055" s="53">
        <v>45946</v>
      </c>
      <c r="F3055" s="7" t="s">
        <v>257</v>
      </c>
      <c r="G3055" s="1" t="s">
        <v>58</v>
      </c>
      <c r="H3055" s="1" t="s">
        <v>14</v>
      </c>
      <c r="I3055" s="351" t="s">
        <v>1317</v>
      </c>
      <c r="J3055" s="162">
        <v>1</v>
      </c>
      <c r="K3055" s="1">
        <v>14</v>
      </c>
      <c r="L3055" s="1" t="s">
        <v>24</v>
      </c>
      <c r="M3055" s="1" t="s">
        <v>458</v>
      </c>
      <c r="N3055" s="1" t="s">
        <v>1279</v>
      </c>
      <c r="O3055" s="1" t="s">
        <v>1279</v>
      </c>
      <c r="P3055" s="1" t="s">
        <v>69</v>
      </c>
      <c r="Q3055" s="1" t="s">
        <v>160</v>
      </c>
      <c r="R3055" s="24" t="s">
        <v>1318</v>
      </c>
      <c r="V3055" s="165" t="str">
        <f>IFERROR(IF(U3055-T3055 &lt;= 0, "", U3055-T3055), "")</f>
        <v/>
      </c>
      <c r="W3055" s="162" t="s">
        <v>333</v>
      </c>
      <c r="X3055" s="1" t="s">
        <v>2427</v>
      </c>
      <c r="Y3055" s="1" t="s">
        <v>2802</v>
      </c>
      <c r="Z3055" s="169">
        <v>255</v>
      </c>
      <c r="AA3055" s="169">
        <f>Tabela13[[#This Row],[VALOR/UN]]*Tabela13[[#This Row],[QUAN]]</f>
        <v>255</v>
      </c>
      <c r="AB3055" s="251" t="str">
        <f>IFERROR(Tabela13[[#This Row],[TOTAL]]/Tabela13[[#This Row],[Km Rodado]],"")</f>
        <v/>
      </c>
    </row>
    <row r="3056" spans="1:28">
      <c r="A3056" s="30" t="s">
        <v>2803</v>
      </c>
      <c r="B3056" s="30" t="s">
        <v>2750</v>
      </c>
      <c r="C3056" s="30" t="s">
        <v>1227</v>
      </c>
      <c r="D3056" s="53">
        <v>45946</v>
      </c>
      <c r="F3056" s="7" t="s">
        <v>257</v>
      </c>
      <c r="G3056" s="1" t="s">
        <v>58</v>
      </c>
      <c r="H3056" s="1" t="s">
        <v>12</v>
      </c>
      <c r="I3056" s="351" t="s">
        <v>99</v>
      </c>
      <c r="J3056" s="162">
        <v>1</v>
      </c>
      <c r="K3056" s="1">
        <v>15</v>
      </c>
      <c r="L3056" s="1" t="s">
        <v>22</v>
      </c>
      <c r="M3056" s="1" t="s">
        <v>623</v>
      </c>
      <c r="N3056" s="1" t="s">
        <v>224</v>
      </c>
      <c r="O3056" s="1" t="s">
        <v>1389</v>
      </c>
      <c r="P3056" s="1" t="s">
        <v>69</v>
      </c>
      <c r="Q3056" s="1" t="s">
        <v>102</v>
      </c>
      <c r="R3056" s="24" t="s">
        <v>2422</v>
      </c>
      <c r="S3056" s="45">
        <v>148854</v>
      </c>
      <c r="V3056" s="165" t="str">
        <f>IFERROR(IF(U3056-T3056 &lt;= 0, "", U3056-T3056), "")</f>
        <v/>
      </c>
      <c r="W3056" s="162" t="s">
        <v>333</v>
      </c>
      <c r="X3056" s="1" t="s">
        <v>2427</v>
      </c>
      <c r="Y3056" s="1" t="s">
        <v>2784</v>
      </c>
      <c r="Z3056" s="169">
        <v>265</v>
      </c>
      <c r="AA3056" s="169">
        <f>Tabela13[[#This Row],[VALOR/UN]]*Tabela13[[#This Row],[QUAN]]</f>
        <v>265</v>
      </c>
      <c r="AB3056" s="251" t="str">
        <f>IFERROR(Tabela13[[#This Row],[TOTAL]]/Tabela13[[#This Row],[Km Rodado]],"")</f>
        <v/>
      </c>
    </row>
    <row r="3057" spans="1:28">
      <c r="A3057" s="30" t="s">
        <v>2804</v>
      </c>
      <c r="B3057" s="30" t="s">
        <v>1944</v>
      </c>
      <c r="C3057" s="30" t="s">
        <v>1227</v>
      </c>
      <c r="D3057" s="53">
        <v>45946</v>
      </c>
      <c r="F3057" s="7" t="s">
        <v>257</v>
      </c>
      <c r="G3057" s="1" t="s">
        <v>58</v>
      </c>
      <c r="H3057" s="1" t="s">
        <v>12</v>
      </c>
      <c r="I3057" s="351" t="s">
        <v>99</v>
      </c>
      <c r="J3057" s="162">
        <v>1</v>
      </c>
      <c r="K3057" s="1">
        <v>15</v>
      </c>
      <c r="L3057" s="1" t="s">
        <v>22</v>
      </c>
      <c r="M3057" s="1" t="s">
        <v>623</v>
      </c>
      <c r="N3057" s="1" t="s">
        <v>224</v>
      </c>
      <c r="O3057" s="1" t="s">
        <v>1389</v>
      </c>
      <c r="P3057" s="1" t="s">
        <v>69</v>
      </c>
      <c r="Q3057" s="1" t="s">
        <v>102</v>
      </c>
      <c r="R3057" s="24" t="s">
        <v>2422</v>
      </c>
      <c r="S3057" s="45">
        <v>148854</v>
      </c>
      <c r="V3057" s="165" t="str">
        <f>IFERROR(IF(U3057-T3057 &lt;= 0, "", U3057-T3057), "")</f>
        <v/>
      </c>
      <c r="W3057" s="162" t="s">
        <v>333</v>
      </c>
      <c r="X3057" s="1" t="s">
        <v>2427</v>
      </c>
      <c r="Y3057" s="1" t="s">
        <v>2784</v>
      </c>
      <c r="Z3057" s="169">
        <v>265</v>
      </c>
      <c r="AA3057" s="169">
        <f>Tabela13[[#This Row],[VALOR/UN]]*Tabela13[[#This Row],[QUAN]]</f>
        <v>265</v>
      </c>
      <c r="AB3057" s="251" t="str">
        <f>IFERROR(Tabela13[[#This Row],[TOTAL]]/Tabela13[[#This Row],[Km Rodado]],"")</f>
        <v/>
      </c>
    </row>
    <row r="3058" spans="1:28">
      <c r="A3058" s="30" t="s">
        <v>2805</v>
      </c>
      <c r="B3058" s="30" t="s">
        <v>1944</v>
      </c>
      <c r="C3058" s="30" t="s">
        <v>1227</v>
      </c>
      <c r="D3058" s="53">
        <v>45946</v>
      </c>
      <c r="F3058" s="7" t="s">
        <v>257</v>
      </c>
      <c r="G3058" s="1" t="s">
        <v>58</v>
      </c>
      <c r="H3058" s="1" t="s">
        <v>12</v>
      </c>
      <c r="I3058" s="351" t="s">
        <v>99</v>
      </c>
      <c r="J3058" s="162">
        <v>1</v>
      </c>
      <c r="K3058" s="1">
        <v>15</v>
      </c>
      <c r="L3058" s="1" t="s">
        <v>24</v>
      </c>
      <c r="M3058" s="1" t="s">
        <v>623</v>
      </c>
      <c r="N3058" s="1" t="s">
        <v>224</v>
      </c>
      <c r="O3058" s="1" t="s">
        <v>1389</v>
      </c>
      <c r="P3058" s="1" t="s">
        <v>69</v>
      </c>
      <c r="Q3058" s="1" t="s">
        <v>102</v>
      </c>
      <c r="R3058" s="24" t="s">
        <v>2422</v>
      </c>
      <c r="S3058" s="45">
        <v>148854</v>
      </c>
      <c r="V3058" s="165" t="str">
        <f>IFERROR(IF(U3058-T3058 &lt;= 0, "", U3058-T3058), "")</f>
        <v/>
      </c>
      <c r="W3058" s="162" t="s">
        <v>333</v>
      </c>
      <c r="X3058" s="1" t="s">
        <v>2427</v>
      </c>
      <c r="Y3058" s="1" t="s">
        <v>2784</v>
      </c>
      <c r="Z3058" s="169">
        <v>265</v>
      </c>
      <c r="AA3058" s="169">
        <f>Tabela13[[#This Row],[VALOR/UN]]*Tabela13[[#This Row],[QUAN]]</f>
        <v>265</v>
      </c>
      <c r="AB3058" s="251" t="str">
        <f>IFERROR(Tabela13[[#This Row],[TOTAL]]/Tabela13[[#This Row],[Km Rodado]],"")</f>
        <v/>
      </c>
    </row>
    <row r="3059" spans="1:28">
      <c r="A3059" s="30" t="s">
        <v>2806</v>
      </c>
      <c r="B3059" s="30" t="s">
        <v>1944</v>
      </c>
      <c r="C3059" s="30" t="s">
        <v>1227</v>
      </c>
      <c r="D3059" s="53">
        <v>45946</v>
      </c>
      <c r="F3059" s="7" t="s">
        <v>257</v>
      </c>
      <c r="G3059" s="1" t="s">
        <v>58</v>
      </c>
      <c r="H3059" s="1" t="s">
        <v>12</v>
      </c>
      <c r="I3059" s="351" t="s">
        <v>99</v>
      </c>
      <c r="J3059" s="162">
        <v>1</v>
      </c>
      <c r="K3059" s="1">
        <v>15</v>
      </c>
      <c r="L3059" s="1" t="s">
        <v>24</v>
      </c>
      <c r="M3059" s="1" t="s">
        <v>623</v>
      </c>
      <c r="N3059" s="1" t="s">
        <v>224</v>
      </c>
      <c r="O3059" s="1" t="s">
        <v>1389</v>
      </c>
      <c r="P3059" s="1" t="s">
        <v>69</v>
      </c>
      <c r="Q3059" s="1" t="s">
        <v>102</v>
      </c>
      <c r="R3059" s="24" t="s">
        <v>2422</v>
      </c>
      <c r="S3059" s="45">
        <v>148854</v>
      </c>
      <c r="V3059" s="165" t="str">
        <f>IFERROR(IF(U3059-T3059 &lt;= 0, "", U3059-T3059), "")</f>
        <v/>
      </c>
      <c r="W3059" s="162" t="s">
        <v>333</v>
      </c>
      <c r="X3059" s="1" t="s">
        <v>2427</v>
      </c>
      <c r="Y3059" s="1" t="s">
        <v>2784</v>
      </c>
      <c r="Z3059" s="169">
        <v>265</v>
      </c>
      <c r="AA3059" s="169">
        <f>Tabela13[[#This Row],[VALOR/UN]]*Tabela13[[#This Row],[QUAN]]</f>
        <v>265</v>
      </c>
      <c r="AB3059" s="251" t="str">
        <f>IFERROR(Tabela13[[#This Row],[TOTAL]]/Tabela13[[#This Row],[Km Rodado]],"")</f>
        <v/>
      </c>
    </row>
    <row r="3060" spans="1:28" hidden="1">
      <c r="A3060" s="30">
        <v>3549</v>
      </c>
      <c r="B3060" s="30" t="s">
        <v>1227</v>
      </c>
      <c r="C3060" s="30" t="s">
        <v>1227</v>
      </c>
      <c r="D3060" s="53">
        <v>45946</v>
      </c>
      <c r="F3060" s="7" t="s">
        <v>257</v>
      </c>
      <c r="G3060" s="1" t="s">
        <v>58</v>
      </c>
      <c r="H3060" s="1" t="s">
        <v>1268</v>
      </c>
      <c r="I3060" s="351" t="s">
        <v>2375</v>
      </c>
      <c r="J3060" s="162">
        <v>1</v>
      </c>
      <c r="K3060" s="1">
        <v>16</v>
      </c>
      <c r="L3060" s="1" t="s">
        <v>22</v>
      </c>
      <c r="M3060" s="1" t="s">
        <v>60</v>
      </c>
      <c r="N3060" s="1" t="s">
        <v>170</v>
      </c>
      <c r="O3060" s="1" t="s">
        <v>170</v>
      </c>
      <c r="P3060" s="1" t="s">
        <v>69</v>
      </c>
      <c r="Q3060" s="1" t="s">
        <v>1008</v>
      </c>
      <c r="R3060" s="24" t="s">
        <v>2807</v>
      </c>
      <c r="S3060" s="45">
        <v>32035</v>
      </c>
      <c r="V3060" s="165" t="str">
        <f>IFERROR(IF(U3060-T3060 &lt;= 0, "", U3060-T3060), "")</f>
        <v/>
      </c>
      <c r="W3060" s="162" t="s">
        <v>333</v>
      </c>
      <c r="X3060" s="1" t="s">
        <v>168</v>
      </c>
      <c r="Y3060" s="1" t="s">
        <v>2753</v>
      </c>
      <c r="Z3060" s="169">
        <v>393.24</v>
      </c>
      <c r="AA3060" s="169">
        <f>Tabela13[[#This Row],[VALOR/UN]]*Tabela13[[#This Row],[QUAN]]</f>
        <v>393.24</v>
      </c>
      <c r="AB3060" s="251" t="str">
        <f>IFERROR(Tabela13[[#This Row],[TOTAL]]/Tabela13[[#This Row],[Km Rodado]],"")</f>
        <v/>
      </c>
    </row>
    <row r="3061" spans="1:28" hidden="1">
      <c r="A3061" s="30">
        <v>3558</v>
      </c>
      <c r="B3061" s="30" t="s">
        <v>1227</v>
      </c>
      <c r="C3061" s="30" t="s">
        <v>1227</v>
      </c>
      <c r="D3061" s="53">
        <v>45946</v>
      </c>
      <c r="F3061" s="7" t="s">
        <v>257</v>
      </c>
      <c r="G3061" s="1" t="s">
        <v>58</v>
      </c>
      <c r="H3061" s="1" t="s">
        <v>1268</v>
      </c>
      <c r="I3061" s="351" t="s">
        <v>2375</v>
      </c>
      <c r="J3061" s="162">
        <v>1</v>
      </c>
      <c r="K3061" s="1">
        <v>16</v>
      </c>
      <c r="L3061" s="1" t="s">
        <v>22</v>
      </c>
      <c r="M3061" s="1" t="s">
        <v>60</v>
      </c>
      <c r="N3061" s="1" t="s">
        <v>170</v>
      </c>
      <c r="O3061" s="1" t="s">
        <v>170</v>
      </c>
      <c r="P3061" s="1" t="s">
        <v>69</v>
      </c>
      <c r="Q3061" s="1" t="s">
        <v>1008</v>
      </c>
      <c r="R3061" s="24" t="s">
        <v>2807</v>
      </c>
      <c r="S3061" s="45">
        <v>32035</v>
      </c>
      <c r="V3061" s="165" t="str">
        <f>IFERROR(IF(U3061-T3061 &lt;= 0, "", U3061-T3061), "")</f>
        <v/>
      </c>
      <c r="W3061" s="162" t="s">
        <v>333</v>
      </c>
      <c r="X3061" s="1" t="s">
        <v>168</v>
      </c>
      <c r="Y3061" s="1" t="s">
        <v>2753</v>
      </c>
      <c r="Z3061" s="169">
        <v>393.24</v>
      </c>
      <c r="AA3061" s="169">
        <f>Tabela13[[#This Row],[VALOR/UN]]*Tabela13[[#This Row],[QUAN]]</f>
        <v>393.24</v>
      </c>
      <c r="AB3061" s="251" t="str">
        <f>IFERROR(Tabela13[[#This Row],[TOTAL]]/Tabela13[[#This Row],[Km Rodado]],"")</f>
        <v/>
      </c>
    </row>
    <row r="3062" spans="1:28" hidden="1">
      <c r="A3062" s="30">
        <v>3580</v>
      </c>
      <c r="B3062" s="30" t="s">
        <v>1227</v>
      </c>
      <c r="C3062" s="30" t="s">
        <v>1227</v>
      </c>
      <c r="D3062" s="53">
        <v>45946</v>
      </c>
      <c r="F3062" s="7" t="s">
        <v>257</v>
      </c>
      <c r="G3062" s="1" t="s">
        <v>58</v>
      </c>
      <c r="H3062" s="1" t="s">
        <v>12</v>
      </c>
      <c r="I3062" s="351" t="s">
        <v>99</v>
      </c>
      <c r="J3062" s="162">
        <v>1</v>
      </c>
      <c r="K3062" s="1">
        <v>15</v>
      </c>
      <c r="L3062" s="1" t="s">
        <v>24</v>
      </c>
      <c r="M3062" s="1" t="s">
        <v>75</v>
      </c>
      <c r="N3062" s="1" t="s">
        <v>224</v>
      </c>
      <c r="O3062" s="1" t="s">
        <v>1389</v>
      </c>
      <c r="P3062" s="1" t="s">
        <v>69</v>
      </c>
      <c r="Q3062" s="1" t="s">
        <v>77</v>
      </c>
      <c r="R3062" s="24" t="s">
        <v>1191</v>
      </c>
      <c r="S3062" s="45">
        <v>122144</v>
      </c>
      <c r="V3062" s="165" t="str">
        <f>IFERROR(IF(U3062-T3062 &lt;= 0, "", U3062-T3062), "")</f>
        <v/>
      </c>
      <c r="W3062" s="162" t="s">
        <v>333</v>
      </c>
      <c r="X3062" s="1" t="s">
        <v>2427</v>
      </c>
      <c r="Y3062" s="1">
        <v>153479</v>
      </c>
      <c r="Z3062" s="169">
        <v>249</v>
      </c>
      <c r="AA3062" s="169">
        <f>Tabela13[[#This Row],[VALOR/UN]]*Tabela13[[#This Row],[QUAN]]</f>
        <v>249</v>
      </c>
      <c r="AB3062" s="251" t="str">
        <f>IFERROR(Tabela13[[#This Row],[TOTAL]]/Tabela13[[#This Row],[Km Rodado]],"")</f>
        <v/>
      </c>
    </row>
    <row r="3063" spans="1:28" hidden="1">
      <c r="A3063" s="30">
        <v>3581</v>
      </c>
      <c r="B3063" s="30" t="s">
        <v>1227</v>
      </c>
      <c r="C3063" s="30" t="s">
        <v>1227</v>
      </c>
      <c r="D3063" s="53">
        <v>45946</v>
      </c>
      <c r="F3063" s="7" t="s">
        <v>257</v>
      </c>
      <c r="G3063" s="1" t="s">
        <v>58</v>
      </c>
      <c r="H3063" s="1" t="s">
        <v>12</v>
      </c>
      <c r="I3063" s="351" t="s">
        <v>99</v>
      </c>
      <c r="J3063" s="162">
        <v>1</v>
      </c>
      <c r="K3063" s="1">
        <v>15</v>
      </c>
      <c r="L3063" s="1" t="s">
        <v>24</v>
      </c>
      <c r="M3063" s="1" t="s">
        <v>75</v>
      </c>
      <c r="N3063" s="1" t="s">
        <v>224</v>
      </c>
      <c r="O3063" s="1" t="s">
        <v>1389</v>
      </c>
      <c r="P3063" s="1" t="s">
        <v>69</v>
      </c>
      <c r="Q3063" s="1" t="s">
        <v>77</v>
      </c>
      <c r="R3063" s="24" t="s">
        <v>1191</v>
      </c>
      <c r="S3063" s="45">
        <v>122144</v>
      </c>
      <c r="V3063" s="165" t="str">
        <f>IFERROR(IF(U3063-T3063 &lt;= 0, "", U3063-T3063), "")</f>
        <v/>
      </c>
      <c r="W3063" s="162" t="s">
        <v>333</v>
      </c>
      <c r="X3063" s="1" t="s">
        <v>2427</v>
      </c>
      <c r="Y3063" s="1">
        <v>153479</v>
      </c>
      <c r="Z3063" s="169">
        <v>249</v>
      </c>
      <c r="AA3063" s="169">
        <f>Tabela13[[#This Row],[VALOR/UN]]*Tabela13[[#This Row],[QUAN]]</f>
        <v>249</v>
      </c>
      <c r="AB3063" s="251" t="str">
        <f>IFERROR(Tabela13[[#This Row],[TOTAL]]/Tabela13[[#This Row],[Km Rodado]],"")</f>
        <v/>
      </c>
    </row>
    <row r="3064" spans="1:28" hidden="1">
      <c r="A3064" s="30">
        <v>3593</v>
      </c>
      <c r="B3064" s="30" t="s">
        <v>1944</v>
      </c>
      <c r="C3064" s="30" t="s">
        <v>1227</v>
      </c>
      <c r="D3064" s="53">
        <v>45946</v>
      </c>
      <c r="F3064" s="7" t="s">
        <v>257</v>
      </c>
      <c r="G3064" s="1" t="s">
        <v>58</v>
      </c>
      <c r="H3064" s="1" t="s">
        <v>12</v>
      </c>
      <c r="I3064" s="351" t="s">
        <v>99</v>
      </c>
      <c r="J3064" s="162">
        <v>1</v>
      </c>
      <c r="K3064" s="1">
        <v>15</v>
      </c>
      <c r="L3064" s="1" t="s">
        <v>22</v>
      </c>
      <c r="M3064" s="1" t="s">
        <v>75</v>
      </c>
      <c r="N3064" s="1" t="s">
        <v>224</v>
      </c>
      <c r="O3064" s="1" t="s">
        <v>1389</v>
      </c>
      <c r="P3064" s="1" t="s">
        <v>69</v>
      </c>
      <c r="Q3064" s="1" t="s">
        <v>77</v>
      </c>
      <c r="R3064" s="24" t="s">
        <v>1191</v>
      </c>
      <c r="S3064" s="45">
        <v>122144</v>
      </c>
      <c r="V3064" s="165" t="str">
        <f>IFERROR(IF(U3064-T3064 &lt;= 0, "", U3064-T3064), "")</f>
        <v/>
      </c>
      <c r="W3064" s="162" t="s">
        <v>333</v>
      </c>
      <c r="X3064" s="1" t="s">
        <v>2427</v>
      </c>
      <c r="Y3064" s="1">
        <v>153479</v>
      </c>
      <c r="Z3064" s="169">
        <v>249</v>
      </c>
      <c r="AA3064" s="169">
        <f>Tabela13[[#This Row],[VALOR/UN]]*Tabela13[[#This Row],[QUAN]]</f>
        <v>249</v>
      </c>
      <c r="AB3064" s="251" t="str">
        <f>IFERROR(Tabela13[[#This Row],[TOTAL]]/Tabela13[[#This Row],[Km Rodado]],"")</f>
        <v/>
      </c>
    </row>
    <row r="3065" spans="1:28" hidden="1">
      <c r="A3065" s="30">
        <v>3592</v>
      </c>
      <c r="B3065" s="30" t="s">
        <v>1944</v>
      </c>
      <c r="C3065" s="30" t="s">
        <v>1227</v>
      </c>
      <c r="D3065" s="53">
        <v>45946</v>
      </c>
      <c r="F3065" s="7" t="s">
        <v>257</v>
      </c>
      <c r="G3065" s="1" t="s">
        <v>58</v>
      </c>
      <c r="H3065" s="1" t="s">
        <v>12</v>
      </c>
      <c r="I3065" s="351" t="s">
        <v>99</v>
      </c>
      <c r="J3065" s="162">
        <v>1</v>
      </c>
      <c r="K3065" s="1">
        <v>15</v>
      </c>
      <c r="L3065" s="1" t="s">
        <v>22</v>
      </c>
      <c r="M3065" s="1" t="s">
        <v>75</v>
      </c>
      <c r="N3065" s="1" t="s">
        <v>224</v>
      </c>
      <c r="O3065" s="1" t="s">
        <v>1389</v>
      </c>
      <c r="P3065" s="1" t="s">
        <v>69</v>
      </c>
      <c r="Q3065" s="1" t="s">
        <v>77</v>
      </c>
      <c r="R3065" s="24" t="s">
        <v>1191</v>
      </c>
      <c r="S3065" s="45">
        <v>122144</v>
      </c>
      <c r="V3065" s="165" t="str">
        <f>IFERROR(IF(U3065-T3065 &lt;= 0, "", U3065-T3065), "")</f>
        <v/>
      </c>
      <c r="W3065" s="162" t="s">
        <v>333</v>
      </c>
      <c r="X3065" s="1" t="s">
        <v>2427</v>
      </c>
      <c r="Y3065" s="1">
        <v>153479</v>
      </c>
      <c r="Z3065" s="169">
        <v>249</v>
      </c>
      <c r="AA3065" s="169">
        <f>Tabela13[[#This Row],[VALOR/UN]]*Tabela13[[#This Row],[QUAN]]</f>
        <v>249</v>
      </c>
      <c r="AB3065" s="251" t="str">
        <f>IFERROR(Tabela13[[#This Row],[TOTAL]]/Tabela13[[#This Row],[Km Rodado]],"")</f>
        <v/>
      </c>
    </row>
    <row r="3066" spans="1:28" hidden="1">
      <c r="A3066" s="30">
        <v>3030</v>
      </c>
      <c r="B3066" s="30" t="s">
        <v>1337</v>
      </c>
      <c r="C3066" s="30" t="s">
        <v>1227</v>
      </c>
      <c r="D3066" s="53">
        <v>45946</v>
      </c>
      <c r="F3066" s="7" t="s">
        <v>257</v>
      </c>
      <c r="G3066" s="1" t="s">
        <v>58</v>
      </c>
      <c r="H3066" s="1" t="s">
        <v>12</v>
      </c>
      <c r="I3066" s="351" t="s">
        <v>74</v>
      </c>
      <c r="J3066" s="162">
        <v>1</v>
      </c>
      <c r="K3066" s="1" t="s">
        <v>39</v>
      </c>
      <c r="L3066" s="1" t="s">
        <v>594</v>
      </c>
      <c r="M3066" s="1" t="s">
        <v>595</v>
      </c>
      <c r="N3066" s="1" t="s">
        <v>684</v>
      </c>
      <c r="O3066" s="1" t="s">
        <v>1585</v>
      </c>
      <c r="P3066" s="1" t="s">
        <v>62</v>
      </c>
      <c r="Q3066" s="1" t="s">
        <v>657</v>
      </c>
      <c r="R3066" s="24" t="s">
        <v>987</v>
      </c>
      <c r="S3066" s="45">
        <v>473949</v>
      </c>
      <c r="V3066" s="165" t="str">
        <f>IFERROR(IF(U3066-T3066 &lt;= 0, "", U3066-T3066), "")</f>
        <v/>
      </c>
      <c r="W3066" s="162" t="s">
        <v>333</v>
      </c>
      <c r="X3066" s="1" t="s">
        <v>2279</v>
      </c>
      <c r="Y3066" s="1">
        <v>12614</v>
      </c>
      <c r="Z3066" s="169">
        <v>600</v>
      </c>
      <c r="AA3066" s="169">
        <f>Tabela13[[#This Row],[VALOR/UN]]*Tabela13[[#This Row],[QUAN]]</f>
        <v>600</v>
      </c>
      <c r="AB3066" s="251" t="str">
        <f>IFERROR(Tabela13[[#This Row],[TOTAL]]/Tabela13[[#This Row],[Km Rodado]],"")</f>
        <v/>
      </c>
    </row>
    <row r="3067" spans="1:28" hidden="1">
      <c r="A3067" s="30">
        <v>3031</v>
      </c>
      <c r="B3067" s="30" t="s">
        <v>1160</v>
      </c>
      <c r="C3067" s="30" t="s">
        <v>1227</v>
      </c>
      <c r="D3067" s="53">
        <v>45946</v>
      </c>
      <c r="F3067" s="7" t="s">
        <v>257</v>
      </c>
      <c r="G3067" s="1" t="s">
        <v>58</v>
      </c>
      <c r="H3067" s="1" t="s">
        <v>12</v>
      </c>
      <c r="I3067" s="351" t="s">
        <v>74</v>
      </c>
      <c r="J3067" s="162">
        <v>1</v>
      </c>
      <c r="K3067" s="1" t="s">
        <v>39</v>
      </c>
      <c r="L3067" s="1" t="s">
        <v>594</v>
      </c>
      <c r="M3067" s="1" t="s">
        <v>595</v>
      </c>
      <c r="N3067" s="1" t="s">
        <v>684</v>
      </c>
      <c r="O3067" s="1" t="s">
        <v>1585</v>
      </c>
      <c r="P3067" s="1" t="s">
        <v>62</v>
      </c>
      <c r="Q3067" s="1" t="s">
        <v>657</v>
      </c>
      <c r="R3067" s="24" t="s">
        <v>987</v>
      </c>
      <c r="S3067" s="45">
        <v>473949</v>
      </c>
      <c r="V3067" s="165" t="str">
        <f>IFERROR(IF(U3067-T3067 &lt;= 0, "", U3067-T3067), "")</f>
        <v/>
      </c>
      <c r="W3067" s="162" t="s">
        <v>333</v>
      </c>
      <c r="X3067" s="1" t="s">
        <v>2279</v>
      </c>
      <c r="Y3067" s="1">
        <v>12614</v>
      </c>
      <c r="Z3067" s="169">
        <v>600</v>
      </c>
      <c r="AA3067" s="169">
        <f>Tabela13[[#This Row],[VALOR/UN]]*Tabela13[[#This Row],[QUAN]]</f>
        <v>600</v>
      </c>
      <c r="AB3067" s="251" t="str">
        <f>IFERROR(Tabela13[[#This Row],[TOTAL]]/Tabela13[[#This Row],[Km Rodado]],"")</f>
        <v/>
      </c>
    </row>
    <row r="3068" spans="1:28" hidden="1">
      <c r="A3068" s="30">
        <v>3032</v>
      </c>
      <c r="B3068" s="30" t="s">
        <v>1490</v>
      </c>
      <c r="C3068" s="30" t="s">
        <v>1227</v>
      </c>
      <c r="D3068" s="53">
        <v>45946</v>
      </c>
      <c r="F3068" s="7" t="s">
        <v>257</v>
      </c>
      <c r="G3068" s="1" t="s">
        <v>58</v>
      </c>
      <c r="H3068" s="1" t="s">
        <v>12</v>
      </c>
      <c r="I3068" s="351" t="s">
        <v>74</v>
      </c>
      <c r="J3068" s="162">
        <v>1</v>
      </c>
      <c r="K3068" s="1" t="s">
        <v>39</v>
      </c>
      <c r="L3068" s="1" t="s">
        <v>594</v>
      </c>
      <c r="M3068" s="1" t="s">
        <v>595</v>
      </c>
      <c r="N3068" s="1" t="s">
        <v>684</v>
      </c>
      <c r="O3068" s="1" t="s">
        <v>1585</v>
      </c>
      <c r="P3068" s="1" t="s">
        <v>62</v>
      </c>
      <c r="Q3068" s="1" t="s">
        <v>657</v>
      </c>
      <c r="R3068" s="24" t="s">
        <v>987</v>
      </c>
      <c r="S3068" s="45">
        <v>473949</v>
      </c>
      <c r="V3068" s="165" t="str">
        <f>IFERROR(IF(U3068-T3068 &lt;= 0, "", U3068-T3068), "")</f>
        <v/>
      </c>
      <c r="W3068" s="162" t="s">
        <v>333</v>
      </c>
      <c r="X3068" s="1" t="s">
        <v>2279</v>
      </c>
      <c r="Y3068" s="1">
        <v>12614</v>
      </c>
      <c r="Z3068" s="169">
        <v>600</v>
      </c>
      <c r="AA3068" s="169">
        <f>Tabela13[[#This Row],[VALOR/UN]]*Tabela13[[#This Row],[QUAN]]</f>
        <v>600</v>
      </c>
      <c r="AB3068" s="251" t="str">
        <f>IFERROR(Tabela13[[#This Row],[TOTAL]]/Tabela13[[#This Row],[Km Rodado]],"")</f>
        <v/>
      </c>
    </row>
    <row r="3069" spans="1:28" hidden="1">
      <c r="A3069" s="30">
        <v>2109</v>
      </c>
      <c r="B3069" s="30" t="s">
        <v>1894</v>
      </c>
      <c r="C3069" s="30" t="s">
        <v>1227</v>
      </c>
      <c r="D3069" s="53">
        <v>45946</v>
      </c>
      <c r="F3069" s="7" t="s">
        <v>257</v>
      </c>
      <c r="G3069" s="1" t="s">
        <v>58</v>
      </c>
      <c r="H3069" s="1" t="s">
        <v>12</v>
      </c>
      <c r="I3069" s="351" t="s">
        <v>74</v>
      </c>
      <c r="J3069" s="162">
        <v>1</v>
      </c>
      <c r="K3069" s="1" t="s">
        <v>39</v>
      </c>
      <c r="L3069" s="1" t="s">
        <v>594</v>
      </c>
      <c r="M3069" s="1" t="s">
        <v>595</v>
      </c>
      <c r="N3069" s="1" t="s">
        <v>684</v>
      </c>
      <c r="O3069" s="1" t="s">
        <v>1585</v>
      </c>
      <c r="P3069" s="1" t="s">
        <v>62</v>
      </c>
      <c r="Q3069" s="1" t="s">
        <v>657</v>
      </c>
      <c r="R3069" s="24" t="s">
        <v>987</v>
      </c>
      <c r="S3069" s="45">
        <v>473949</v>
      </c>
      <c r="V3069" s="165" t="str">
        <f>IFERROR(IF(U3069-T3069 &lt;= 0, "", U3069-T3069), "")</f>
        <v/>
      </c>
      <c r="W3069" s="162" t="s">
        <v>333</v>
      </c>
      <c r="X3069" s="1" t="s">
        <v>2279</v>
      </c>
      <c r="Y3069" s="1">
        <v>12614</v>
      </c>
      <c r="Z3069" s="169">
        <v>600</v>
      </c>
      <c r="AA3069" s="169">
        <f>Tabela13[[#This Row],[VALOR/UN]]*Tabela13[[#This Row],[QUAN]]</f>
        <v>600</v>
      </c>
      <c r="AB3069" s="251" t="str">
        <f>IFERROR(Tabela13[[#This Row],[TOTAL]]/Tabela13[[#This Row],[Km Rodado]],"")</f>
        <v/>
      </c>
    </row>
    <row r="3070" spans="1:28" hidden="1">
      <c r="A3070" s="30" t="s">
        <v>2808</v>
      </c>
      <c r="B3070" s="30" t="s">
        <v>2708</v>
      </c>
      <c r="C3070" s="30" t="s">
        <v>1227</v>
      </c>
      <c r="D3070" s="53">
        <v>45947</v>
      </c>
      <c r="F3070" s="7" t="s">
        <v>257</v>
      </c>
      <c r="G3070" s="1" t="s">
        <v>58</v>
      </c>
      <c r="H3070" s="1" t="s">
        <v>1268</v>
      </c>
      <c r="I3070" s="351" t="s">
        <v>80</v>
      </c>
      <c r="J3070" s="162">
        <v>1</v>
      </c>
      <c r="K3070" s="1" t="s">
        <v>7</v>
      </c>
      <c r="L3070" s="1" t="s">
        <v>22</v>
      </c>
      <c r="M3070" s="153" t="s">
        <v>210</v>
      </c>
      <c r="N3070" s="1" t="s">
        <v>787</v>
      </c>
      <c r="O3070" s="1" t="s">
        <v>1861</v>
      </c>
      <c r="P3070" s="1" t="s">
        <v>69</v>
      </c>
      <c r="Q3070" s="1" t="s">
        <v>136</v>
      </c>
      <c r="R3070" s="24" t="s">
        <v>751</v>
      </c>
      <c r="S3070" s="45">
        <v>252237</v>
      </c>
      <c r="T3070" s="45">
        <v>252237</v>
      </c>
      <c r="V3070" s="165" t="str">
        <f>IFERROR(IF(U3070-T3070 &lt;= 0, "", U3070-T3070), "")</f>
        <v/>
      </c>
      <c r="W3070" s="162" t="s">
        <v>333</v>
      </c>
      <c r="X3070" s="1" t="s">
        <v>155</v>
      </c>
      <c r="Y3070" s="1">
        <v>4478</v>
      </c>
      <c r="Z3070" s="169">
        <v>766.94</v>
      </c>
      <c r="AA3070" s="169">
        <f>Tabela13[[#This Row],[VALOR/UN]]*Tabela13[[#This Row],[QUAN]]</f>
        <v>766.94</v>
      </c>
      <c r="AB3070" s="251" t="str">
        <f>IFERROR(Tabela13[[#This Row],[TOTAL]]/Tabela13[[#This Row],[Km Rodado]],"")</f>
        <v/>
      </c>
    </row>
    <row r="3071" spans="1:28" hidden="1">
      <c r="A3071" s="30">
        <v>3490</v>
      </c>
      <c r="B3071" s="30" t="s">
        <v>2604</v>
      </c>
      <c r="C3071" s="30" t="s">
        <v>1227</v>
      </c>
      <c r="D3071" s="53">
        <v>45947</v>
      </c>
      <c r="F3071" s="7" t="s">
        <v>257</v>
      </c>
      <c r="G3071" s="1" t="s">
        <v>58</v>
      </c>
      <c r="H3071" s="1" t="s">
        <v>1268</v>
      </c>
      <c r="I3071" s="351" t="s">
        <v>80</v>
      </c>
      <c r="J3071" s="162">
        <v>1</v>
      </c>
      <c r="K3071" s="1" t="s">
        <v>7</v>
      </c>
      <c r="L3071" s="1" t="s">
        <v>22</v>
      </c>
      <c r="M3071" s="153" t="s">
        <v>210</v>
      </c>
      <c r="N3071" s="1" t="s">
        <v>787</v>
      </c>
      <c r="O3071" s="1" t="s">
        <v>1861</v>
      </c>
      <c r="P3071" s="1" t="s">
        <v>69</v>
      </c>
      <c r="Q3071" s="1" t="s">
        <v>136</v>
      </c>
      <c r="R3071" s="24" t="s">
        <v>751</v>
      </c>
      <c r="S3071" s="45">
        <v>252237</v>
      </c>
      <c r="T3071" s="45">
        <v>252237</v>
      </c>
      <c r="V3071" s="165" t="str">
        <f>IFERROR(IF(U3071-T3071 &lt;= 0, "", U3071-T3071), "")</f>
        <v/>
      </c>
      <c r="W3071" s="162" t="s">
        <v>333</v>
      </c>
      <c r="X3071" s="1" t="s">
        <v>155</v>
      </c>
      <c r="Y3071" s="1">
        <v>4478</v>
      </c>
      <c r="Z3071" s="169">
        <v>766.94</v>
      </c>
      <c r="AA3071" s="169">
        <f>Tabela13[[#This Row],[VALOR/UN]]*Tabela13[[#This Row],[QUAN]]</f>
        <v>766.94</v>
      </c>
      <c r="AB3071" s="251" t="str">
        <f>IFERROR(Tabela13[[#This Row],[TOTAL]]/Tabela13[[#This Row],[Km Rodado]],"")</f>
        <v/>
      </c>
    </row>
    <row r="3072" spans="1:28" hidden="1">
      <c r="A3072" s="30">
        <v>3491</v>
      </c>
      <c r="B3072" s="30" t="s">
        <v>1944</v>
      </c>
      <c r="C3072" s="30" t="s">
        <v>1227</v>
      </c>
      <c r="D3072" s="53">
        <v>45947</v>
      </c>
      <c r="F3072" s="7" t="s">
        <v>257</v>
      </c>
      <c r="G3072" s="1" t="s">
        <v>58</v>
      </c>
      <c r="H3072" s="1" t="s">
        <v>1268</v>
      </c>
      <c r="I3072" s="351" t="s">
        <v>80</v>
      </c>
      <c r="J3072" s="162">
        <v>1</v>
      </c>
      <c r="K3072" s="1" t="s">
        <v>7</v>
      </c>
      <c r="L3072" s="1" t="s">
        <v>24</v>
      </c>
      <c r="M3072" s="153" t="s">
        <v>210</v>
      </c>
      <c r="N3072" s="1" t="s">
        <v>787</v>
      </c>
      <c r="O3072" s="1" t="s">
        <v>1861</v>
      </c>
      <c r="P3072" s="1" t="s">
        <v>69</v>
      </c>
      <c r="Q3072" s="1" t="s">
        <v>136</v>
      </c>
      <c r="R3072" s="24" t="s">
        <v>751</v>
      </c>
      <c r="S3072" s="45">
        <v>252237</v>
      </c>
      <c r="T3072" s="45">
        <v>252237</v>
      </c>
      <c r="V3072" s="165" t="str">
        <f>IFERROR(IF(U3072-T3072 &lt;= 0, "", U3072-T3072), "")</f>
        <v/>
      </c>
      <c r="W3072" s="162" t="s">
        <v>333</v>
      </c>
      <c r="X3072" s="1" t="s">
        <v>155</v>
      </c>
      <c r="Y3072" s="1">
        <v>4478</v>
      </c>
      <c r="Z3072" s="169">
        <v>766.94</v>
      </c>
      <c r="AA3072" s="169">
        <f>Tabela13[[#This Row],[VALOR/UN]]*Tabela13[[#This Row],[QUAN]]</f>
        <v>766.94</v>
      </c>
      <c r="AB3072" s="251" t="str">
        <f>IFERROR(Tabela13[[#This Row],[TOTAL]]/Tabela13[[#This Row],[Km Rodado]],"")</f>
        <v/>
      </c>
    </row>
    <row r="3073" spans="1:28" hidden="1">
      <c r="A3073" s="30" t="s">
        <v>2809</v>
      </c>
      <c r="B3073" s="30" t="s">
        <v>1944</v>
      </c>
      <c r="C3073" s="30" t="s">
        <v>1227</v>
      </c>
      <c r="D3073" s="53">
        <v>45947</v>
      </c>
      <c r="F3073" s="7" t="s">
        <v>257</v>
      </c>
      <c r="G3073" s="1" t="s">
        <v>58</v>
      </c>
      <c r="H3073" s="1" t="s">
        <v>1268</v>
      </c>
      <c r="I3073" s="351" t="s">
        <v>80</v>
      </c>
      <c r="J3073" s="162">
        <v>1</v>
      </c>
      <c r="K3073" s="1" t="s">
        <v>7</v>
      </c>
      <c r="L3073" s="1" t="s">
        <v>24</v>
      </c>
      <c r="M3073" s="153" t="s">
        <v>210</v>
      </c>
      <c r="N3073" s="1" t="s">
        <v>787</v>
      </c>
      <c r="O3073" s="1" t="s">
        <v>1861</v>
      </c>
      <c r="P3073" s="1" t="s">
        <v>69</v>
      </c>
      <c r="Q3073" s="1" t="s">
        <v>136</v>
      </c>
      <c r="R3073" s="24" t="s">
        <v>751</v>
      </c>
      <c r="S3073" s="45">
        <v>252237</v>
      </c>
      <c r="T3073" s="45">
        <v>252237</v>
      </c>
      <c r="V3073" s="165" t="str">
        <f>IFERROR(IF(U3073-T3073 &lt;= 0, "", U3073-T3073), "")</f>
        <v/>
      </c>
      <c r="W3073" s="162" t="s">
        <v>333</v>
      </c>
      <c r="X3073" s="1" t="s">
        <v>155</v>
      </c>
      <c r="Y3073" s="1">
        <v>4478</v>
      </c>
      <c r="Z3073" s="169">
        <v>766.94</v>
      </c>
      <c r="AA3073" s="169">
        <f>Tabela13[[#This Row],[VALOR/UN]]*Tabela13[[#This Row],[QUAN]]</f>
        <v>766.94</v>
      </c>
      <c r="AB3073" s="251" t="str">
        <f>IFERROR(Tabela13[[#This Row],[TOTAL]]/Tabela13[[#This Row],[Km Rodado]],"")</f>
        <v/>
      </c>
    </row>
    <row r="3074" spans="1:28" hidden="1">
      <c r="A3074" s="30">
        <v>3610</v>
      </c>
      <c r="B3074" s="30" t="s">
        <v>2585</v>
      </c>
      <c r="C3074" s="30" t="s">
        <v>1227</v>
      </c>
      <c r="D3074" s="53">
        <v>45947</v>
      </c>
      <c r="F3074" s="7" t="s">
        <v>257</v>
      </c>
      <c r="G3074" s="1" t="s">
        <v>58</v>
      </c>
      <c r="H3074" s="1" t="s">
        <v>1268</v>
      </c>
      <c r="I3074" s="351" t="s">
        <v>80</v>
      </c>
      <c r="J3074" s="162">
        <v>1</v>
      </c>
      <c r="K3074" s="1">
        <v>15</v>
      </c>
      <c r="L3074" s="1" t="s">
        <v>22</v>
      </c>
      <c r="M3074" s="1" t="s">
        <v>2627</v>
      </c>
      <c r="N3074" s="1" t="s">
        <v>1235</v>
      </c>
      <c r="O3074" s="1" t="s">
        <v>1236</v>
      </c>
      <c r="P3074" s="1" t="s">
        <v>69</v>
      </c>
      <c r="Q3074" s="1" t="s">
        <v>160</v>
      </c>
      <c r="R3074" s="24" t="s">
        <v>928</v>
      </c>
      <c r="S3074" s="45">
        <v>111301</v>
      </c>
      <c r="T3074" s="45">
        <v>111301</v>
      </c>
      <c r="V3074" s="165" t="str">
        <f>IFERROR(IF(U3074-T3074 &lt;= 0, "", U3074-T3074), "")</f>
        <v/>
      </c>
      <c r="W3074" s="162" t="s">
        <v>333</v>
      </c>
      <c r="X3074" s="1" t="s">
        <v>155</v>
      </c>
      <c r="Y3074" s="1" t="s">
        <v>2782</v>
      </c>
      <c r="Z3074" s="169">
        <v>259.52</v>
      </c>
      <c r="AA3074" s="169">
        <f>Tabela13[[#This Row],[VALOR/UN]]*Tabela13[[#This Row],[QUAN]]</f>
        <v>259.52</v>
      </c>
      <c r="AB3074" s="251" t="str">
        <f>IFERROR(Tabela13[[#This Row],[TOTAL]]/Tabela13[[#This Row],[Km Rodado]],"")</f>
        <v/>
      </c>
    </row>
    <row r="3075" spans="1:28" hidden="1">
      <c r="A3075" s="30">
        <v>3611</v>
      </c>
      <c r="B3075" s="30" t="s">
        <v>2585</v>
      </c>
      <c r="C3075" s="30" t="s">
        <v>1227</v>
      </c>
      <c r="D3075" s="53">
        <v>45947</v>
      </c>
      <c r="F3075" s="7" t="s">
        <v>257</v>
      </c>
      <c r="G3075" s="1" t="s">
        <v>58</v>
      </c>
      <c r="H3075" s="1" t="s">
        <v>1268</v>
      </c>
      <c r="I3075" s="351" t="s">
        <v>80</v>
      </c>
      <c r="J3075" s="162">
        <v>1</v>
      </c>
      <c r="K3075" s="1">
        <v>15</v>
      </c>
      <c r="L3075" s="1" t="s">
        <v>22</v>
      </c>
      <c r="M3075" s="1" t="s">
        <v>2627</v>
      </c>
      <c r="N3075" s="1" t="s">
        <v>1235</v>
      </c>
      <c r="O3075" s="1" t="s">
        <v>1236</v>
      </c>
      <c r="P3075" s="1" t="s">
        <v>69</v>
      </c>
      <c r="Q3075" s="1" t="s">
        <v>160</v>
      </c>
      <c r="R3075" s="24" t="s">
        <v>928</v>
      </c>
      <c r="S3075" s="45">
        <v>111301</v>
      </c>
      <c r="T3075" s="45">
        <v>111301</v>
      </c>
      <c r="V3075" s="165" t="str">
        <f>IFERROR(IF(U3075-T3075 &lt;= 0, "", U3075-T3075), "")</f>
        <v/>
      </c>
      <c r="W3075" s="162" t="s">
        <v>333</v>
      </c>
      <c r="X3075" s="1" t="s">
        <v>155</v>
      </c>
      <c r="Y3075" s="1" t="s">
        <v>2782</v>
      </c>
      <c r="Z3075" s="169">
        <v>259.52300000000002</v>
      </c>
      <c r="AA3075" s="169">
        <f>Tabela13[[#This Row],[VALOR/UN]]*Tabela13[[#This Row],[QUAN]]</f>
        <v>259.52300000000002</v>
      </c>
      <c r="AB3075" s="251" t="str">
        <f>IFERROR(Tabela13[[#This Row],[TOTAL]]/Tabela13[[#This Row],[Km Rodado]],"")</f>
        <v/>
      </c>
    </row>
    <row r="3076" spans="1:28" hidden="1">
      <c r="A3076" s="30">
        <v>84</v>
      </c>
      <c r="B3076" s="30"/>
      <c r="C3076" s="30" t="s">
        <v>1227</v>
      </c>
      <c r="D3076" s="53">
        <v>45947</v>
      </c>
      <c r="F3076" s="7" t="s">
        <v>257</v>
      </c>
      <c r="G3076" s="1" t="s">
        <v>58</v>
      </c>
      <c r="H3076" s="1" t="s">
        <v>1268</v>
      </c>
      <c r="I3076" s="351" t="s">
        <v>80</v>
      </c>
      <c r="J3076" s="162">
        <v>1</v>
      </c>
      <c r="K3076" s="1" t="s">
        <v>39</v>
      </c>
      <c r="L3076" s="1" t="s">
        <v>22</v>
      </c>
      <c r="M3076" s="1" t="s">
        <v>595</v>
      </c>
      <c r="N3076" s="1" t="s">
        <v>596</v>
      </c>
      <c r="O3076" s="1" t="s">
        <v>993</v>
      </c>
      <c r="P3076" s="1" t="s">
        <v>69</v>
      </c>
      <c r="Q3076" s="1" t="s">
        <v>657</v>
      </c>
      <c r="R3076" s="24" t="s">
        <v>2144</v>
      </c>
      <c r="S3076" s="45">
        <v>273736</v>
      </c>
      <c r="T3076" s="45">
        <v>273736</v>
      </c>
      <c r="V3076" s="165" t="str">
        <f>IFERROR(IF(U3076-T3076 &lt;= 0, "", U3076-T3076), "")</f>
        <v/>
      </c>
      <c r="W3076" s="162" t="s">
        <v>333</v>
      </c>
      <c r="X3076" s="1" t="s">
        <v>58</v>
      </c>
      <c r="Y3076" s="258" t="s">
        <v>151</v>
      </c>
      <c r="Z3076" s="169">
        <v>0</v>
      </c>
      <c r="AA3076" s="169">
        <f>Tabela13[[#This Row],[VALOR/UN]]*Tabela13[[#This Row],[QUAN]]</f>
        <v>0</v>
      </c>
      <c r="AB3076" s="251" t="str">
        <f>IFERROR(Tabela13[[#This Row],[TOTAL]]/Tabela13[[#This Row],[Km Rodado]],"")</f>
        <v/>
      </c>
    </row>
    <row r="3077" spans="1:28" hidden="1">
      <c r="A3077" s="30">
        <v>3607</v>
      </c>
      <c r="B3077" s="30"/>
      <c r="C3077" s="30" t="s">
        <v>1227</v>
      </c>
      <c r="D3077" s="53">
        <v>45947</v>
      </c>
      <c r="F3077" s="7" t="s">
        <v>257</v>
      </c>
      <c r="G3077" s="1" t="s">
        <v>58</v>
      </c>
      <c r="H3077" s="1" t="s">
        <v>1268</v>
      </c>
      <c r="I3077" s="351" t="s">
        <v>80</v>
      </c>
      <c r="J3077" s="162">
        <v>1</v>
      </c>
      <c r="K3077" s="1" t="s">
        <v>39</v>
      </c>
      <c r="L3077" s="1" t="s">
        <v>22</v>
      </c>
      <c r="M3077" s="1" t="s">
        <v>595</v>
      </c>
      <c r="N3077" s="1" t="s">
        <v>596</v>
      </c>
      <c r="O3077" s="1" t="s">
        <v>993</v>
      </c>
      <c r="P3077" s="1" t="s">
        <v>69</v>
      </c>
      <c r="Q3077" s="1" t="s">
        <v>657</v>
      </c>
      <c r="R3077" s="24" t="s">
        <v>2144</v>
      </c>
      <c r="S3077" s="45">
        <v>273736</v>
      </c>
      <c r="T3077" s="45">
        <v>273736</v>
      </c>
      <c r="V3077" s="165" t="str">
        <f>IFERROR(IF(U3077-T3077 &lt;= 0, "", U3077-T3077), "")</f>
        <v/>
      </c>
      <c r="W3077" s="162" t="s">
        <v>333</v>
      </c>
      <c r="X3077" s="1" t="s">
        <v>58</v>
      </c>
      <c r="Y3077" s="258" t="s">
        <v>151</v>
      </c>
      <c r="Z3077" s="169">
        <v>0</v>
      </c>
      <c r="AA3077" s="169">
        <f>Tabela13[[#This Row],[VALOR/UN]]*Tabela13[[#This Row],[QUAN]]</f>
        <v>0</v>
      </c>
      <c r="AB3077" s="251" t="str">
        <f>IFERROR(Tabela13[[#This Row],[TOTAL]]/Tabela13[[#This Row],[Km Rodado]],"")</f>
        <v/>
      </c>
    </row>
    <row r="3078" spans="1:28" hidden="1">
      <c r="A3078" s="30">
        <v>3609</v>
      </c>
      <c r="B3078" s="30" t="s">
        <v>2237</v>
      </c>
      <c r="C3078" s="30" t="s">
        <v>1227</v>
      </c>
      <c r="D3078" s="53">
        <v>45947</v>
      </c>
      <c r="F3078" s="7" t="s">
        <v>257</v>
      </c>
      <c r="G3078" s="1" t="s">
        <v>58</v>
      </c>
      <c r="H3078" s="1" t="s">
        <v>1268</v>
      </c>
      <c r="I3078" s="351" t="s">
        <v>80</v>
      </c>
      <c r="J3078" s="162">
        <v>1</v>
      </c>
      <c r="K3078" s="1">
        <v>14</v>
      </c>
      <c r="L3078" s="1" t="s">
        <v>22</v>
      </c>
      <c r="M3078" s="1" t="s">
        <v>84</v>
      </c>
      <c r="N3078" s="1" t="s">
        <v>2810</v>
      </c>
      <c r="O3078" s="1" t="s">
        <v>2810</v>
      </c>
      <c r="P3078" s="1" t="s">
        <v>69</v>
      </c>
      <c r="Q3078" s="1" t="s">
        <v>87</v>
      </c>
      <c r="R3078" s="24" t="s">
        <v>227</v>
      </c>
      <c r="S3078" s="45">
        <v>130800</v>
      </c>
      <c r="T3078" s="45">
        <v>130800</v>
      </c>
      <c r="V3078" s="165" t="str">
        <f>IFERROR(IF(U3078-T3078 &lt;= 0, "", U3078-T3078), "")</f>
        <v/>
      </c>
      <c r="W3078" s="162" t="s">
        <v>333</v>
      </c>
      <c r="X3078" s="1" t="s">
        <v>155</v>
      </c>
      <c r="Y3078" s="1">
        <v>84643</v>
      </c>
      <c r="Z3078" s="169">
        <v>267.8</v>
      </c>
      <c r="AA3078" s="169">
        <f>Tabela13[[#This Row],[VALOR/UN]]*Tabela13[[#This Row],[QUAN]]</f>
        <v>267.8</v>
      </c>
      <c r="AB3078" s="251" t="str">
        <f>IFERROR(Tabela13[[#This Row],[TOTAL]]/Tabela13[[#This Row],[Km Rodado]],"")</f>
        <v/>
      </c>
    </row>
    <row r="3079" spans="1:28" hidden="1">
      <c r="A3079" s="30">
        <v>3608</v>
      </c>
      <c r="B3079" s="30" t="s">
        <v>2237</v>
      </c>
      <c r="C3079" s="30" t="s">
        <v>1227</v>
      </c>
      <c r="D3079" s="53">
        <v>45947</v>
      </c>
      <c r="F3079" s="7" t="s">
        <v>257</v>
      </c>
      <c r="G3079" s="1" t="s">
        <v>58</v>
      </c>
      <c r="H3079" s="1" t="s">
        <v>1268</v>
      </c>
      <c r="I3079" s="351" t="s">
        <v>80</v>
      </c>
      <c r="J3079" s="162">
        <v>1</v>
      </c>
      <c r="K3079" s="1">
        <v>14</v>
      </c>
      <c r="L3079" s="1" t="s">
        <v>22</v>
      </c>
      <c r="M3079" s="1" t="s">
        <v>84</v>
      </c>
      <c r="N3079" s="1" t="s">
        <v>2810</v>
      </c>
      <c r="O3079" s="1" t="s">
        <v>2810</v>
      </c>
      <c r="P3079" s="1" t="s">
        <v>69</v>
      </c>
      <c r="Q3079" s="1" t="s">
        <v>87</v>
      </c>
      <c r="R3079" s="24" t="s">
        <v>227</v>
      </c>
      <c r="S3079" s="45">
        <v>130800</v>
      </c>
      <c r="T3079" s="45">
        <v>130800</v>
      </c>
      <c r="V3079" s="165" t="str">
        <f>IFERROR(IF(U3079-T3079 &lt;= 0, "", U3079-T3079), "")</f>
        <v/>
      </c>
      <c r="W3079" s="162" t="s">
        <v>333</v>
      </c>
      <c r="X3079" s="1" t="s">
        <v>155</v>
      </c>
      <c r="Y3079" s="1">
        <v>84643</v>
      </c>
      <c r="Z3079" s="169">
        <v>267.8</v>
      </c>
      <c r="AA3079" s="169">
        <f>Tabela13[[#This Row],[VALOR/UN]]*Tabela13[[#This Row],[QUAN]]</f>
        <v>267.8</v>
      </c>
      <c r="AB3079" s="251" t="str">
        <f>IFERROR(Tabela13[[#This Row],[TOTAL]]/Tabela13[[#This Row],[Km Rodado]],"")</f>
        <v/>
      </c>
    </row>
    <row r="3080" spans="1:28" hidden="1">
      <c r="A3080" s="30">
        <v>3606</v>
      </c>
      <c r="B3080" s="30" t="s">
        <v>1227</v>
      </c>
      <c r="C3080" s="30" t="s">
        <v>1227</v>
      </c>
      <c r="D3080" s="53">
        <v>45947</v>
      </c>
      <c r="F3080" s="7" t="s">
        <v>257</v>
      </c>
      <c r="G3080" s="1" t="s">
        <v>58</v>
      </c>
      <c r="H3080" s="1" t="s">
        <v>1268</v>
      </c>
      <c r="I3080" s="351" t="s">
        <v>80</v>
      </c>
      <c r="J3080" s="162">
        <v>1</v>
      </c>
      <c r="K3080" s="1" t="s">
        <v>7</v>
      </c>
      <c r="L3080" s="1" t="s">
        <v>22</v>
      </c>
      <c r="M3080" s="1" t="s">
        <v>133</v>
      </c>
      <c r="N3080" s="1" t="s">
        <v>787</v>
      </c>
      <c r="O3080" s="1" t="s">
        <v>788</v>
      </c>
      <c r="P3080" s="1" t="s">
        <v>69</v>
      </c>
      <c r="Q3080" s="1" t="s">
        <v>722</v>
      </c>
      <c r="R3080" s="24" t="s">
        <v>665</v>
      </c>
      <c r="S3080" s="45">
        <v>260713</v>
      </c>
      <c r="T3080" s="45">
        <v>260713</v>
      </c>
      <c r="V3080" s="165" t="str">
        <f>IFERROR(IF(U3080-T3080 &lt;= 0, "", U3080-T3080), "")</f>
        <v/>
      </c>
      <c r="W3080" s="162" t="s">
        <v>333</v>
      </c>
      <c r="X3080" s="1" t="s">
        <v>58</v>
      </c>
      <c r="Y3080" s="258" t="s">
        <v>151</v>
      </c>
      <c r="Z3080" s="169">
        <v>0</v>
      </c>
      <c r="AA3080" s="169">
        <f>Tabela13[[#This Row],[VALOR/UN]]*Tabela13[[#This Row],[QUAN]]</f>
        <v>0</v>
      </c>
      <c r="AB3080" s="251" t="str">
        <f>IFERROR(Tabela13[[#This Row],[TOTAL]]/Tabela13[[#This Row],[Km Rodado]],"")</f>
        <v/>
      </c>
    </row>
    <row r="3081" spans="1:28" hidden="1">
      <c r="A3081" s="30">
        <v>3570</v>
      </c>
      <c r="B3081" s="30" t="s">
        <v>1837</v>
      </c>
      <c r="C3081" s="30" t="s">
        <v>1227</v>
      </c>
      <c r="D3081" s="53">
        <v>45947</v>
      </c>
      <c r="F3081" s="7" t="s">
        <v>257</v>
      </c>
      <c r="G3081" s="1" t="s">
        <v>58</v>
      </c>
      <c r="H3081" s="1" t="s">
        <v>1268</v>
      </c>
      <c r="I3081" s="351" t="s">
        <v>80</v>
      </c>
      <c r="J3081" s="162">
        <v>1</v>
      </c>
      <c r="K3081" s="1" t="s">
        <v>7</v>
      </c>
      <c r="L3081" s="1" t="s">
        <v>22</v>
      </c>
      <c r="M3081" s="1" t="s">
        <v>133</v>
      </c>
      <c r="N3081" s="1" t="s">
        <v>787</v>
      </c>
      <c r="O3081" s="1" t="s">
        <v>788</v>
      </c>
      <c r="P3081" s="1" t="s">
        <v>69</v>
      </c>
      <c r="Q3081" s="1" t="s">
        <v>722</v>
      </c>
      <c r="R3081" s="24" t="s">
        <v>665</v>
      </c>
      <c r="S3081" s="45">
        <v>260213</v>
      </c>
      <c r="T3081" s="45">
        <v>260213</v>
      </c>
      <c r="V3081" s="165" t="str">
        <f>IFERROR(IF(U3081-T3081 &lt;= 0, "", U3081-T3081), "")</f>
        <v/>
      </c>
      <c r="W3081" s="162" t="s">
        <v>333</v>
      </c>
      <c r="X3081" s="1" t="s">
        <v>58</v>
      </c>
      <c r="Y3081" s="258" t="s">
        <v>151</v>
      </c>
      <c r="Z3081" s="169">
        <v>0</v>
      </c>
      <c r="AA3081" s="169">
        <f>Tabela13[[#This Row],[VALOR/UN]]*Tabela13[[#This Row],[QUAN]]</f>
        <v>0</v>
      </c>
      <c r="AB3081" s="251" t="str">
        <f>IFERROR(Tabela13[[#This Row],[TOTAL]]/Tabela13[[#This Row],[Km Rodado]],"")</f>
        <v/>
      </c>
    </row>
    <row r="3082" spans="1:28" hidden="1">
      <c r="A3082" s="30">
        <v>3564</v>
      </c>
      <c r="B3082" s="30" t="s">
        <v>1227</v>
      </c>
      <c r="C3082" s="30" t="s">
        <v>1227</v>
      </c>
      <c r="D3082" s="53">
        <v>45947</v>
      </c>
      <c r="F3082" s="7" t="s">
        <v>257</v>
      </c>
      <c r="G3082" s="1" t="s">
        <v>58</v>
      </c>
      <c r="H3082" s="1" t="s">
        <v>1268</v>
      </c>
      <c r="I3082" s="351" t="s">
        <v>80</v>
      </c>
      <c r="J3082" s="162">
        <v>1</v>
      </c>
      <c r="K3082" s="1">
        <v>16</v>
      </c>
      <c r="L3082" s="1" t="s">
        <v>22</v>
      </c>
      <c r="M3082" s="1" t="s">
        <v>60</v>
      </c>
      <c r="N3082" s="1" t="s">
        <v>224</v>
      </c>
      <c r="O3082" s="1" t="s">
        <v>1389</v>
      </c>
      <c r="P3082" s="1" t="s">
        <v>69</v>
      </c>
      <c r="Q3082" s="1" t="s">
        <v>1008</v>
      </c>
      <c r="R3082" s="24" t="s">
        <v>1685</v>
      </c>
      <c r="S3082" s="45">
        <v>178230</v>
      </c>
      <c r="T3082" s="45">
        <v>178230</v>
      </c>
      <c r="V3082" s="165" t="str">
        <f>IFERROR(IF(U3082-T3082 &lt;= 0, "", U3082-T3082), "")</f>
        <v/>
      </c>
      <c r="W3082" s="162" t="s">
        <v>333</v>
      </c>
      <c r="X3082" s="1" t="s">
        <v>168</v>
      </c>
      <c r="Y3082" s="1" t="s">
        <v>2753</v>
      </c>
      <c r="Z3082" s="169">
        <v>393.24</v>
      </c>
      <c r="AA3082" s="169">
        <f>Tabela13[[#This Row],[VALOR/UN]]*Tabela13[[#This Row],[QUAN]]</f>
        <v>393.24</v>
      </c>
      <c r="AB3082" s="251" t="str">
        <f>IFERROR(Tabela13[[#This Row],[TOTAL]]/Tabela13[[#This Row],[Km Rodado]],"")</f>
        <v/>
      </c>
    </row>
    <row r="3083" spans="1:28" hidden="1">
      <c r="A3083" s="30">
        <v>3548</v>
      </c>
      <c r="B3083" s="30" t="s">
        <v>1227</v>
      </c>
      <c r="C3083" s="30" t="s">
        <v>1227</v>
      </c>
      <c r="D3083" s="53">
        <v>45947</v>
      </c>
      <c r="F3083" s="7" t="s">
        <v>257</v>
      </c>
      <c r="G3083" s="1" t="s">
        <v>58</v>
      </c>
      <c r="H3083" s="1" t="s">
        <v>1268</v>
      </c>
      <c r="I3083" s="351" t="s">
        <v>80</v>
      </c>
      <c r="J3083" s="162">
        <v>1</v>
      </c>
      <c r="K3083" s="1">
        <v>16</v>
      </c>
      <c r="L3083" s="1" t="s">
        <v>22</v>
      </c>
      <c r="M3083" s="1" t="s">
        <v>60</v>
      </c>
      <c r="N3083" s="1" t="s">
        <v>224</v>
      </c>
      <c r="O3083" s="1" t="s">
        <v>1389</v>
      </c>
      <c r="P3083" s="1" t="s">
        <v>69</v>
      </c>
      <c r="Q3083" s="1" t="s">
        <v>1008</v>
      </c>
      <c r="R3083" s="24" t="s">
        <v>1685</v>
      </c>
      <c r="S3083" s="45">
        <v>178230</v>
      </c>
      <c r="T3083" s="45">
        <v>178230</v>
      </c>
      <c r="V3083" s="165" t="str">
        <f>IFERROR(IF(U3083-T3083 &lt;= 0, "", U3083-T3083), "")</f>
        <v/>
      </c>
      <c r="W3083" s="162" t="s">
        <v>333</v>
      </c>
      <c r="X3083" s="1" t="s">
        <v>168</v>
      </c>
      <c r="Y3083" s="1" t="s">
        <v>2753</v>
      </c>
      <c r="Z3083" s="169">
        <v>393.24</v>
      </c>
      <c r="AA3083" s="169">
        <f>Tabela13[[#This Row],[VALOR/UN]]*Tabela13[[#This Row],[QUAN]]</f>
        <v>393.24</v>
      </c>
      <c r="AB3083" s="251" t="str">
        <f>IFERROR(Tabela13[[#This Row],[TOTAL]]/Tabela13[[#This Row],[Km Rodado]],"")</f>
        <v/>
      </c>
    </row>
    <row r="3084" spans="1:28" hidden="1">
      <c r="A3084" s="30" t="s">
        <v>2629</v>
      </c>
      <c r="B3084" s="30" t="s">
        <v>2607</v>
      </c>
      <c r="C3084" s="30" t="s">
        <v>1227</v>
      </c>
      <c r="D3084" s="53">
        <v>45947</v>
      </c>
      <c r="F3084" s="7" t="s">
        <v>257</v>
      </c>
      <c r="G3084" s="1" t="s">
        <v>58</v>
      </c>
      <c r="H3084" s="1" t="s">
        <v>1268</v>
      </c>
      <c r="I3084" s="351" t="s">
        <v>80</v>
      </c>
      <c r="J3084" s="162">
        <v>1</v>
      </c>
      <c r="K3084" s="1">
        <v>16</v>
      </c>
      <c r="L3084" s="1" t="s">
        <v>22</v>
      </c>
      <c r="M3084" s="1" t="s">
        <v>143</v>
      </c>
      <c r="N3084" s="1" t="s">
        <v>291</v>
      </c>
      <c r="O3084" s="1" t="s">
        <v>292</v>
      </c>
      <c r="P3084" s="1" t="s">
        <v>69</v>
      </c>
      <c r="Q3084" s="1" t="s">
        <v>144</v>
      </c>
      <c r="R3084" s="255" t="s">
        <v>2811</v>
      </c>
      <c r="S3084" s="45">
        <v>60000</v>
      </c>
      <c r="T3084" s="45">
        <v>60000</v>
      </c>
      <c r="V3084" s="165" t="str">
        <f>IFERROR(IF(U3084-T3084 &lt;= 0, "", U3084-T3084), "")</f>
        <v/>
      </c>
      <c r="W3084" s="162" t="s">
        <v>333</v>
      </c>
      <c r="X3084" s="1" t="s">
        <v>58</v>
      </c>
      <c r="Y3084" s="258" t="s">
        <v>151</v>
      </c>
      <c r="Z3084" s="169">
        <v>0</v>
      </c>
      <c r="AA3084" s="169">
        <f>Tabela13[[#This Row],[VALOR/UN]]*Tabela13[[#This Row],[QUAN]]</f>
        <v>0</v>
      </c>
      <c r="AB3084" s="251" t="str">
        <f>IFERROR(Tabela13[[#This Row],[TOTAL]]/Tabela13[[#This Row],[Km Rodado]],"")</f>
        <v/>
      </c>
    </row>
    <row r="3085" spans="1:28" hidden="1">
      <c r="A3085" s="30" t="s">
        <v>2812</v>
      </c>
      <c r="B3085" s="30" t="s">
        <v>2607</v>
      </c>
      <c r="C3085" s="30" t="s">
        <v>1227</v>
      </c>
      <c r="D3085" s="53">
        <v>45947</v>
      </c>
      <c r="F3085" s="7" t="s">
        <v>257</v>
      </c>
      <c r="G3085" s="1" t="s">
        <v>58</v>
      </c>
      <c r="H3085" s="1" t="s">
        <v>1268</v>
      </c>
      <c r="I3085" s="351" t="s">
        <v>80</v>
      </c>
      <c r="J3085" s="162">
        <v>1</v>
      </c>
      <c r="K3085" s="1">
        <v>16</v>
      </c>
      <c r="L3085" s="1" t="s">
        <v>22</v>
      </c>
      <c r="M3085" s="1" t="s">
        <v>143</v>
      </c>
      <c r="N3085" s="1" t="s">
        <v>291</v>
      </c>
      <c r="O3085" s="1" t="s">
        <v>292</v>
      </c>
      <c r="P3085" s="1" t="s">
        <v>69</v>
      </c>
      <c r="Q3085" s="1" t="s">
        <v>144</v>
      </c>
      <c r="R3085" s="255" t="s">
        <v>2811</v>
      </c>
      <c r="S3085" s="45">
        <v>60000</v>
      </c>
      <c r="T3085" s="45">
        <v>60000</v>
      </c>
      <c r="V3085" s="165" t="str">
        <f>IFERROR(IF(U3085-T3085 &lt;= 0, "", U3085-T3085), "")</f>
        <v/>
      </c>
      <c r="W3085" s="162" t="s">
        <v>333</v>
      </c>
      <c r="X3085" s="1" t="s">
        <v>58</v>
      </c>
      <c r="Y3085" s="258" t="s">
        <v>151</v>
      </c>
      <c r="Z3085" s="169">
        <v>0</v>
      </c>
      <c r="AA3085" s="169">
        <f>Tabela13[[#This Row],[VALOR/UN]]*Tabela13[[#This Row],[QUAN]]</f>
        <v>0</v>
      </c>
      <c r="AB3085" s="251" t="str">
        <f>IFERROR(Tabela13[[#This Row],[TOTAL]]/Tabela13[[#This Row],[Km Rodado]],"")</f>
        <v/>
      </c>
    </row>
    <row r="3086" spans="1:28" hidden="1">
      <c r="A3086" s="30">
        <v>3408</v>
      </c>
      <c r="B3086" s="30" t="s">
        <v>2667</v>
      </c>
      <c r="C3086" s="186" t="s">
        <v>1227</v>
      </c>
      <c r="D3086" s="53">
        <v>45951</v>
      </c>
      <c r="F3086" s="7" t="s">
        <v>257</v>
      </c>
      <c r="G3086" s="1" t="s">
        <v>58</v>
      </c>
      <c r="H3086" s="1" t="s">
        <v>1268</v>
      </c>
      <c r="I3086" s="351" t="s">
        <v>80</v>
      </c>
      <c r="J3086" s="162">
        <v>1</v>
      </c>
      <c r="K3086" s="1">
        <v>16</v>
      </c>
      <c r="L3086" s="1" t="s">
        <v>22</v>
      </c>
      <c r="M3086" s="1" t="s">
        <v>126</v>
      </c>
      <c r="N3086" s="1" t="s">
        <v>170</v>
      </c>
      <c r="O3086" s="1" t="s">
        <v>170</v>
      </c>
      <c r="P3086" s="1" t="s">
        <v>69</v>
      </c>
      <c r="Q3086" s="1" t="s">
        <v>162</v>
      </c>
      <c r="R3086" s="1" t="s">
        <v>1122</v>
      </c>
      <c r="S3086" s="45">
        <v>228729</v>
      </c>
      <c r="T3086" s="45">
        <v>228728</v>
      </c>
      <c r="V3086" s="165" t="str">
        <f>IFERROR(IF(U3086-T3086 &lt;= 0, "", U3086-T3086), "")</f>
        <v/>
      </c>
      <c r="W3086" s="162" t="s">
        <v>333</v>
      </c>
      <c r="X3086" s="1" t="s">
        <v>168</v>
      </c>
      <c r="Y3086" s="1" t="s">
        <v>2813</v>
      </c>
      <c r="Z3086" s="169">
        <v>370.97</v>
      </c>
      <c r="AA3086" s="169">
        <f>Tabela13[[#This Row],[VALOR/UN]]*Tabela13[[#This Row],[QUAN]]</f>
        <v>370.97</v>
      </c>
      <c r="AB3086" s="251" t="str">
        <f>IFERROR(Tabela13[[#This Row],[TOTAL]]/Tabela13[[#This Row],[Km Rodado]],"")</f>
        <v/>
      </c>
    </row>
    <row r="3087" spans="1:28" hidden="1">
      <c r="A3087" s="30">
        <v>3409</v>
      </c>
      <c r="B3087" s="30" t="s">
        <v>2667</v>
      </c>
      <c r="C3087" s="186" t="s">
        <v>1227</v>
      </c>
      <c r="D3087" s="53">
        <v>45951</v>
      </c>
      <c r="F3087" s="7" t="s">
        <v>257</v>
      </c>
      <c r="G3087" s="1" t="s">
        <v>58</v>
      </c>
      <c r="H3087" s="1" t="s">
        <v>1268</v>
      </c>
      <c r="I3087" s="351" t="s">
        <v>80</v>
      </c>
      <c r="J3087" s="162">
        <v>1</v>
      </c>
      <c r="K3087" s="1">
        <v>16</v>
      </c>
      <c r="L3087" s="1" t="s">
        <v>22</v>
      </c>
      <c r="M3087" s="1" t="s">
        <v>126</v>
      </c>
      <c r="N3087" s="1" t="s">
        <v>170</v>
      </c>
      <c r="O3087" s="1" t="s">
        <v>170</v>
      </c>
      <c r="P3087" s="1" t="s">
        <v>69</v>
      </c>
      <c r="Q3087" s="1" t="s">
        <v>162</v>
      </c>
      <c r="R3087" s="1" t="s">
        <v>1122</v>
      </c>
      <c r="S3087" s="45">
        <v>228729</v>
      </c>
      <c r="T3087" s="45">
        <v>228728</v>
      </c>
      <c r="V3087" s="165" t="str">
        <f>IFERROR(IF(U3087-T3087 &lt;= 0, "", U3087-T3087), "")</f>
        <v/>
      </c>
      <c r="W3087" s="162" t="s">
        <v>333</v>
      </c>
      <c r="X3087" s="1" t="s">
        <v>168</v>
      </c>
      <c r="Y3087" s="1" t="s">
        <v>2813</v>
      </c>
      <c r="Z3087" s="169">
        <v>370.97</v>
      </c>
      <c r="AA3087" s="169">
        <f>Tabela13[[#This Row],[VALOR/UN]]*Tabela13[[#This Row],[QUAN]]</f>
        <v>370.97</v>
      </c>
      <c r="AB3087" s="251" t="str">
        <f>IFERROR(Tabela13[[#This Row],[TOTAL]]/Tabela13[[#This Row],[Km Rodado]],"")</f>
        <v/>
      </c>
    </row>
    <row r="3088" spans="1:28" hidden="1">
      <c r="A3088" s="30">
        <v>3406</v>
      </c>
      <c r="B3088" s="30" t="s">
        <v>2667</v>
      </c>
      <c r="C3088" s="186" t="s">
        <v>1227</v>
      </c>
      <c r="D3088" s="53">
        <v>45951</v>
      </c>
      <c r="F3088" s="7" t="s">
        <v>257</v>
      </c>
      <c r="G3088" s="1" t="s">
        <v>58</v>
      </c>
      <c r="H3088" s="1" t="s">
        <v>1268</v>
      </c>
      <c r="I3088" s="351" t="s">
        <v>80</v>
      </c>
      <c r="J3088" s="162">
        <v>1</v>
      </c>
      <c r="K3088" s="1">
        <v>16</v>
      </c>
      <c r="L3088" s="1" t="s">
        <v>24</v>
      </c>
      <c r="M3088" s="1" t="s">
        <v>126</v>
      </c>
      <c r="N3088" s="1" t="s">
        <v>170</v>
      </c>
      <c r="O3088" s="1" t="s">
        <v>170</v>
      </c>
      <c r="P3088" s="1" t="s">
        <v>69</v>
      </c>
      <c r="Q3088" s="1" t="s">
        <v>162</v>
      </c>
      <c r="R3088" s="1" t="s">
        <v>1122</v>
      </c>
      <c r="S3088" s="45">
        <v>228729</v>
      </c>
      <c r="T3088" s="45">
        <v>228728</v>
      </c>
      <c r="V3088" s="165" t="str">
        <f>IFERROR(IF(U3088-T3088 &lt;= 0, "", U3088-T3088), "")</f>
        <v/>
      </c>
      <c r="W3088" s="162" t="s">
        <v>333</v>
      </c>
      <c r="X3088" s="1" t="s">
        <v>168</v>
      </c>
      <c r="Y3088" s="1" t="s">
        <v>2813</v>
      </c>
      <c r="Z3088" s="169">
        <v>370.97</v>
      </c>
      <c r="AA3088" s="169">
        <f>Tabela13[[#This Row],[VALOR/UN]]*Tabela13[[#This Row],[QUAN]]</f>
        <v>370.97</v>
      </c>
      <c r="AB3088" s="251" t="str">
        <f>IFERROR(Tabela13[[#This Row],[TOTAL]]/Tabela13[[#This Row],[Km Rodado]],"")</f>
        <v/>
      </c>
    </row>
    <row r="3089" spans="1:28" hidden="1">
      <c r="A3089" s="30">
        <v>3410</v>
      </c>
      <c r="B3089" s="30" t="s">
        <v>2667</v>
      </c>
      <c r="C3089" s="186" t="s">
        <v>1227</v>
      </c>
      <c r="D3089" s="53">
        <v>45951</v>
      </c>
      <c r="F3089" s="7" t="s">
        <v>257</v>
      </c>
      <c r="G3089" s="1" t="s">
        <v>58</v>
      </c>
      <c r="H3089" s="1" t="s">
        <v>1268</v>
      </c>
      <c r="I3089" s="351" t="s">
        <v>80</v>
      </c>
      <c r="J3089" s="162">
        <v>1</v>
      </c>
      <c r="K3089" s="1">
        <v>16</v>
      </c>
      <c r="L3089" s="1" t="s">
        <v>24</v>
      </c>
      <c r="M3089" s="1" t="s">
        <v>126</v>
      </c>
      <c r="N3089" s="1" t="s">
        <v>170</v>
      </c>
      <c r="O3089" s="1" t="s">
        <v>170</v>
      </c>
      <c r="P3089" s="1" t="s">
        <v>69</v>
      </c>
      <c r="Q3089" s="1" t="s">
        <v>162</v>
      </c>
      <c r="R3089" s="1" t="s">
        <v>1122</v>
      </c>
      <c r="S3089" s="45">
        <v>228729</v>
      </c>
      <c r="T3089" s="45">
        <v>228728</v>
      </c>
      <c r="V3089" s="165" t="str">
        <f>IFERROR(IF(U3089-T3089 &lt;= 0, "", U3089-T3089), "")</f>
        <v/>
      </c>
      <c r="W3089" s="162" t="s">
        <v>333</v>
      </c>
      <c r="X3089" s="1" t="s">
        <v>168</v>
      </c>
      <c r="Y3089" s="1" t="s">
        <v>2813</v>
      </c>
      <c r="Z3089" s="169">
        <v>370.97</v>
      </c>
      <c r="AA3089" s="169">
        <f>Tabela13[[#This Row],[VALOR/UN]]*Tabela13[[#This Row],[QUAN]]</f>
        <v>370.97</v>
      </c>
      <c r="AB3089" s="251" t="str">
        <f>IFERROR(Tabela13[[#This Row],[TOTAL]]/Tabela13[[#This Row],[Km Rodado]],"")</f>
        <v/>
      </c>
    </row>
    <row r="3090" spans="1:28" hidden="1">
      <c r="A3090" s="30">
        <v>3584</v>
      </c>
      <c r="B3090" s="30" t="s">
        <v>2655</v>
      </c>
      <c r="C3090" s="30" t="s">
        <v>1227</v>
      </c>
      <c r="D3090" s="53">
        <v>45951</v>
      </c>
      <c r="F3090" s="7" t="s">
        <v>257</v>
      </c>
      <c r="G3090" s="1" t="s">
        <v>58</v>
      </c>
      <c r="H3090" s="1" t="s">
        <v>1268</v>
      </c>
      <c r="I3090" s="351" t="s">
        <v>80</v>
      </c>
      <c r="J3090" s="162">
        <v>1</v>
      </c>
      <c r="K3090" s="1">
        <v>15</v>
      </c>
      <c r="L3090" s="1" t="s">
        <v>22</v>
      </c>
      <c r="M3090" s="1" t="s">
        <v>75</v>
      </c>
      <c r="N3090" s="1" t="s">
        <v>224</v>
      </c>
      <c r="O3090" s="1" t="s">
        <v>1389</v>
      </c>
      <c r="P3090" s="1" t="s">
        <v>69</v>
      </c>
      <c r="Q3090" s="1" t="s">
        <v>77</v>
      </c>
      <c r="R3090" s="24" t="s">
        <v>2097</v>
      </c>
      <c r="S3090" s="45">
        <v>80330</v>
      </c>
      <c r="T3090" s="45">
        <v>80330</v>
      </c>
      <c r="V3090" s="165" t="str">
        <f>IFERROR(IF(U3090-T3090 &lt;= 0, "", U3090-T3090), "")</f>
        <v/>
      </c>
      <c r="W3090" s="162" t="s">
        <v>333</v>
      </c>
      <c r="X3090" s="1" t="s">
        <v>2427</v>
      </c>
      <c r="Y3090" s="1">
        <v>153479</v>
      </c>
      <c r="Z3090" s="169">
        <v>249.9</v>
      </c>
      <c r="AA3090" s="169">
        <f>Tabela13[[#This Row],[VALOR/UN]]*Tabela13[[#This Row],[QUAN]]</f>
        <v>249.9</v>
      </c>
      <c r="AB3090" s="251" t="str">
        <f>IFERROR(Tabela13[[#This Row],[TOTAL]]/Tabela13[[#This Row],[Km Rodado]],"")</f>
        <v/>
      </c>
    </row>
    <row r="3091" spans="1:28" hidden="1">
      <c r="A3091" s="30">
        <v>3591</v>
      </c>
      <c r="B3091" s="30" t="s">
        <v>1227</v>
      </c>
      <c r="C3091" s="30" t="s">
        <v>1227</v>
      </c>
      <c r="D3091" s="53">
        <v>45951</v>
      </c>
      <c r="F3091" s="7" t="s">
        <v>257</v>
      </c>
      <c r="G3091" s="1" t="s">
        <v>58</v>
      </c>
      <c r="H3091" s="1" t="s">
        <v>1268</v>
      </c>
      <c r="I3091" s="351" t="s">
        <v>80</v>
      </c>
      <c r="J3091" s="162">
        <v>1</v>
      </c>
      <c r="K3091" s="1">
        <v>15</v>
      </c>
      <c r="L3091" s="1" t="s">
        <v>22</v>
      </c>
      <c r="M3091" s="1" t="s">
        <v>75</v>
      </c>
      <c r="N3091" s="1" t="s">
        <v>224</v>
      </c>
      <c r="O3091" s="1" t="s">
        <v>1389</v>
      </c>
      <c r="P3091" s="1" t="s">
        <v>69</v>
      </c>
      <c r="Q3091" s="1" t="s">
        <v>77</v>
      </c>
      <c r="R3091" s="24" t="s">
        <v>2097</v>
      </c>
      <c r="S3091" s="45">
        <v>80330</v>
      </c>
      <c r="T3091" s="45">
        <v>80330</v>
      </c>
      <c r="V3091" s="165" t="str">
        <f>IFERROR(IF(U3091-T3091 &lt;= 0, "", U3091-T3091), "")</f>
        <v/>
      </c>
      <c r="W3091" s="162" t="s">
        <v>333</v>
      </c>
      <c r="X3091" s="1" t="s">
        <v>2427</v>
      </c>
      <c r="Y3091" s="1">
        <v>153479</v>
      </c>
      <c r="Z3091" s="169">
        <v>249.9</v>
      </c>
      <c r="AA3091" s="169">
        <f>Tabela13[[#This Row],[VALOR/UN]]*Tabela13[[#This Row],[QUAN]]</f>
        <v>249.9</v>
      </c>
      <c r="AB3091" s="251" t="str">
        <f>IFERROR(Tabela13[[#This Row],[TOTAL]]/Tabela13[[#This Row],[Km Rodado]],"")</f>
        <v/>
      </c>
    </row>
    <row r="3092" spans="1:28" hidden="1">
      <c r="A3092" s="30">
        <v>3594</v>
      </c>
      <c r="B3092" s="30" t="s">
        <v>1227</v>
      </c>
      <c r="C3092" s="30" t="s">
        <v>1227</v>
      </c>
      <c r="D3092" s="53">
        <v>45951</v>
      </c>
      <c r="F3092" s="7" t="s">
        <v>257</v>
      </c>
      <c r="G3092" s="1" t="s">
        <v>58</v>
      </c>
      <c r="H3092" s="1" t="s">
        <v>1268</v>
      </c>
      <c r="I3092" s="351" t="s">
        <v>80</v>
      </c>
      <c r="J3092" s="162">
        <v>1</v>
      </c>
      <c r="K3092" s="1">
        <v>15</v>
      </c>
      <c r="L3092" s="1" t="s">
        <v>24</v>
      </c>
      <c r="M3092" s="1" t="s">
        <v>75</v>
      </c>
      <c r="N3092" s="1" t="s">
        <v>224</v>
      </c>
      <c r="O3092" s="1" t="s">
        <v>1389</v>
      </c>
      <c r="P3092" s="1" t="s">
        <v>69</v>
      </c>
      <c r="Q3092" s="1" t="s">
        <v>77</v>
      </c>
      <c r="R3092" s="24" t="s">
        <v>2097</v>
      </c>
      <c r="S3092" s="45">
        <v>80330</v>
      </c>
      <c r="T3092" s="45">
        <v>80330</v>
      </c>
      <c r="V3092" s="165" t="str">
        <f>IFERROR(IF(U3092-T3092 &lt;= 0, "", U3092-T3092), "")</f>
        <v/>
      </c>
      <c r="W3092" s="162" t="s">
        <v>333</v>
      </c>
      <c r="X3092" s="1" t="s">
        <v>2427</v>
      </c>
      <c r="Y3092" s="1">
        <v>153479</v>
      </c>
      <c r="Z3092" s="169">
        <v>249.9</v>
      </c>
      <c r="AA3092" s="169">
        <f>Tabela13[[#This Row],[VALOR/UN]]*Tabela13[[#This Row],[QUAN]]</f>
        <v>249.9</v>
      </c>
      <c r="AB3092" s="251" t="str">
        <f>IFERROR(Tabela13[[#This Row],[TOTAL]]/Tabela13[[#This Row],[Km Rodado]],"")</f>
        <v/>
      </c>
    </row>
    <row r="3093" spans="1:28" hidden="1">
      <c r="A3093" s="30" t="s">
        <v>2814</v>
      </c>
      <c r="B3093" s="30" t="s">
        <v>2667</v>
      </c>
      <c r="C3093" s="30" t="s">
        <v>1227</v>
      </c>
      <c r="D3093" s="53">
        <v>45951</v>
      </c>
      <c r="F3093" s="7" t="s">
        <v>257</v>
      </c>
      <c r="G3093" s="1" t="s">
        <v>58</v>
      </c>
      <c r="H3093" s="1" t="s">
        <v>1268</v>
      </c>
      <c r="I3093" s="351" t="s">
        <v>80</v>
      </c>
      <c r="J3093" s="162">
        <v>1</v>
      </c>
      <c r="K3093" s="1">
        <v>15</v>
      </c>
      <c r="L3093" s="1" t="s">
        <v>24</v>
      </c>
      <c r="M3093" s="1" t="s">
        <v>75</v>
      </c>
      <c r="N3093" s="1" t="s">
        <v>224</v>
      </c>
      <c r="O3093" s="1" t="s">
        <v>1389</v>
      </c>
      <c r="P3093" s="1" t="s">
        <v>69</v>
      </c>
      <c r="Q3093" s="1" t="s">
        <v>77</v>
      </c>
      <c r="R3093" s="24" t="s">
        <v>2097</v>
      </c>
      <c r="S3093" s="45">
        <v>80330</v>
      </c>
      <c r="T3093" s="45">
        <v>80330</v>
      </c>
      <c r="V3093" s="165" t="str">
        <f>IFERROR(IF(U3093-T3093 &lt;= 0, "", U3093-T3093), "")</f>
        <v/>
      </c>
      <c r="W3093" s="162" t="s">
        <v>333</v>
      </c>
      <c r="X3093" s="1" t="s">
        <v>2427</v>
      </c>
      <c r="Y3093" s="1">
        <v>153479</v>
      </c>
      <c r="Z3093" s="169">
        <v>249.9</v>
      </c>
      <c r="AA3093" s="169">
        <f>Tabela13[[#This Row],[VALOR/UN]]*Tabela13[[#This Row],[QUAN]]</f>
        <v>249.9</v>
      </c>
      <c r="AB3093" s="251" t="str">
        <f>IFERROR(Tabela13[[#This Row],[TOTAL]]/Tabela13[[#This Row],[Km Rodado]],"")</f>
        <v/>
      </c>
    </row>
    <row r="3094" spans="1:28" hidden="1">
      <c r="A3094" s="30" t="s">
        <v>2815</v>
      </c>
      <c r="B3094" s="30"/>
      <c r="C3094" s="30" t="s">
        <v>1227</v>
      </c>
      <c r="D3094" s="53">
        <v>45951</v>
      </c>
      <c r="F3094" s="7" t="s">
        <v>257</v>
      </c>
      <c r="G3094" s="1" t="s">
        <v>58</v>
      </c>
      <c r="H3094" s="1" t="s">
        <v>1268</v>
      </c>
      <c r="I3094" s="351" t="s">
        <v>80</v>
      </c>
      <c r="J3094" s="162">
        <v>1</v>
      </c>
      <c r="K3094" s="1" t="s">
        <v>39</v>
      </c>
      <c r="L3094" s="1" t="s">
        <v>594</v>
      </c>
      <c r="M3094" s="1" t="s">
        <v>595</v>
      </c>
      <c r="N3094" s="1" t="s">
        <v>684</v>
      </c>
      <c r="O3094" s="1" t="s">
        <v>684</v>
      </c>
      <c r="P3094" s="1" t="s">
        <v>62</v>
      </c>
      <c r="Q3094" s="1" t="s">
        <v>657</v>
      </c>
      <c r="R3094" s="24" t="s">
        <v>2816</v>
      </c>
      <c r="S3094" s="45">
        <v>1050</v>
      </c>
      <c r="T3094" s="45">
        <v>1050</v>
      </c>
      <c r="V3094" s="165" t="str">
        <f>IFERROR(IF(U3094-T3094 &lt;= 0, "", U3094-T3094), "")</f>
        <v/>
      </c>
      <c r="W3094" s="162" t="s">
        <v>333</v>
      </c>
      <c r="X3094" s="1" t="s">
        <v>2279</v>
      </c>
      <c r="Y3094" s="1">
        <v>12686</v>
      </c>
      <c r="Z3094" s="169">
        <v>600</v>
      </c>
      <c r="AA3094" s="169">
        <f>Tabela13[[#This Row],[VALOR/UN]]*Tabela13[[#This Row],[QUAN]]</f>
        <v>600</v>
      </c>
      <c r="AB3094" s="251" t="str">
        <f>IFERROR(Tabela13[[#This Row],[TOTAL]]/Tabela13[[#This Row],[Km Rodado]],"")</f>
        <v/>
      </c>
    </row>
    <row r="3095" spans="1:28" hidden="1">
      <c r="A3095" s="30">
        <v>1473</v>
      </c>
      <c r="B3095" s="30"/>
      <c r="C3095" s="30" t="s">
        <v>1227</v>
      </c>
      <c r="D3095" s="53">
        <v>45951</v>
      </c>
      <c r="F3095" s="7" t="s">
        <v>257</v>
      </c>
      <c r="G3095" s="1" t="s">
        <v>58</v>
      </c>
      <c r="H3095" s="1" t="s">
        <v>1268</v>
      </c>
      <c r="I3095" s="351" t="s">
        <v>80</v>
      </c>
      <c r="J3095" s="162">
        <v>1</v>
      </c>
      <c r="K3095" s="1" t="s">
        <v>39</v>
      </c>
      <c r="L3095" s="1" t="s">
        <v>594</v>
      </c>
      <c r="M3095" s="1" t="s">
        <v>595</v>
      </c>
      <c r="N3095" s="1" t="s">
        <v>684</v>
      </c>
      <c r="O3095" s="1" t="s">
        <v>684</v>
      </c>
      <c r="P3095" s="1" t="s">
        <v>62</v>
      </c>
      <c r="Q3095" s="1" t="s">
        <v>657</v>
      </c>
      <c r="R3095" s="24" t="s">
        <v>2816</v>
      </c>
      <c r="S3095" s="45">
        <v>1050</v>
      </c>
      <c r="T3095" s="45">
        <v>1050</v>
      </c>
      <c r="V3095" s="165" t="str">
        <f>IFERROR(IF(U3095-T3095 &lt;= 0, "", U3095-T3095), "")</f>
        <v/>
      </c>
      <c r="W3095" s="162" t="s">
        <v>333</v>
      </c>
      <c r="X3095" s="1" t="s">
        <v>2279</v>
      </c>
      <c r="Y3095" s="1">
        <v>12686</v>
      </c>
      <c r="Z3095" s="169">
        <v>600</v>
      </c>
      <c r="AA3095" s="169">
        <f>Tabela13[[#This Row],[VALOR/UN]]*Tabela13[[#This Row],[QUAN]]</f>
        <v>600</v>
      </c>
      <c r="AB3095" s="251" t="str">
        <f>IFERROR(Tabela13[[#This Row],[TOTAL]]/Tabela13[[#This Row],[Km Rodado]],"")</f>
        <v/>
      </c>
    </row>
    <row r="3096" spans="1:28" hidden="1">
      <c r="A3096" s="30">
        <v>2464</v>
      </c>
      <c r="B3096" s="30"/>
      <c r="C3096" s="30" t="s">
        <v>1227</v>
      </c>
      <c r="D3096" s="53">
        <v>45951</v>
      </c>
      <c r="F3096" s="7" t="s">
        <v>257</v>
      </c>
      <c r="G3096" s="1" t="s">
        <v>58</v>
      </c>
      <c r="H3096" s="1" t="s">
        <v>1268</v>
      </c>
      <c r="I3096" s="351" t="s">
        <v>80</v>
      </c>
      <c r="J3096" s="162">
        <v>1</v>
      </c>
      <c r="K3096" s="1" t="s">
        <v>39</v>
      </c>
      <c r="L3096" s="1" t="s">
        <v>594</v>
      </c>
      <c r="M3096" s="1" t="s">
        <v>595</v>
      </c>
      <c r="N3096" s="1" t="s">
        <v>684</v>
      </c>
      <c r="O3096" s="1" t="s">
        <v>684</v>
      </c>
      <c r="P3096" s="1" t="s">
        <v>62</v>
      </c>
      <c r="Q3096" s="1" t="s">
        <v>657</v>
      </c>
      <c r="R3096" s="24" t="s">
        <v>2816</v>
      </c>
      <c r="S3096" s="45">
        <v>1050</v>
      </c>
      <c r="T3096" s="45">
        <v>1050</v>
      </c>
      <c r="V3096" s="165" t="str">
        <f>IFERROR(IF(U3096-T3096 &lt;= 0, "", U3096-T3096), "")</f>
        <v/>
      </c>
      <c r="W3096" s="162" t="s">
        <v>333</v>
      </c>
      <c r="X3096" s="1" t="s">
        <v>2279</v>
      </c>
      <c r="Y3096" s="1">
        <v>12577</v>
      </c>
      <c r="Z3096" s="169">
        <v>600</v>
      </c>
      <c r="AA3096" s="169">
        <f>Tabela13[[#This Row],[VALOR/UN]]*Tabela13[[#This Row],[QUAN]]</f>
        <v>600</v>
      </c>
      <c r="AB3096" s="251" t="str">
        <f>IFERROR(Tabela13[[#This Row],[TOTAL]]/Tabela13[[#This Row],[Km Rodado]],"")</f>
        <v/>
      </c>
    </row>
    <row r="3097" spans="1:28" hidden="1">
      <c r="A3097" s="30">
        <v>131</v>
      </c>
      <c r="B3097" s="30"/>
      <c r="C3097" s="30" t="s">
        <v>1227</v>
      </c>
      <c r="D3097" s="53">
        <v>45951</v>
      </c>
      <c r="F3097" s="7" t="s">
        <v>257</v>
      </c>
      <c r="G3097" s="1" t="s">
        <v>58</v>
      </c>
      <c r="H3097" s="1" t="s">
        <v>1268</v>
      </c>
      <c r="I3097" s="351" t="s">
        <v>80</v>
      </c>
      <c r="J3097" s="162">
        <v>1</v>
      </c>
      <c r="K3097" s="1" t="s">
        <v>39</v>
      </c>
      <c r="L3097" s="1" t="s">
        <v>594</v>
      </c>
      <c r="M3097" s="1" t="s">
        <v>595</v>
      </c>
      <c r="N3097" s="1" t="s">
        <v>684</v>
      </c>
      <c r="O3097" s="1" t="s">
        <v>684</v>
      </c>
      <c r="P3097" s="1" t="s">
        <v>62</v>
      </c>
      <c r="Q3097" s="1" t="s">
        <v>657</v>
      </c>
      <c r="R3097" s="24" t="s">
        <v>2816</v>
      </c>
      <c r="S3097" s="45">
        <v>1050</v>
      </c>
      <c r="T3097" s="45">
        <v>1050</v>
      </c>
      <c r="V3097" s="165" t="str">
        <f>IFERROR(IF(U3097-T3097 &lt;= 0, "", U3097-T3097), "")</f>
        <v/>
      </c>
      <c r="W3097" s="162" t="s">
        <v>333</v>
      </c>
      <c r="X3097" s="1" t="s">
        <v>2279</v>
      </c>
      <c r="Y3097" s="1">
        <v>12577</v>
      </c>
      <c r="Z3097" s="169">
        <v>600</v>
      </c>
      <c r="AA3097" s="169">
        <f>Tabela13[[#This Row],[VALOR/UN]]*Tabela13[[#This Row],[QUAN]]</f>
        <v>600</v>
      </c>
      <c r="AB3097" s="251" t="str">
        <f>IFERROR(Tabela13[[#This Row],[TOTAL]]/Tabela13[[#This Row],[Km Rodado]],"")</f>
        <v/>
      </c>
    </row>
    <row r="3098" spans="1:28" hidden="1">
      <c r="A3098" s="30">
        <v>1919</v>
      </c>
      <c r="B3098" s="30"/>
      <c r="C3098" s="30" t="s">
        <v>1227</v>
      </c>
      <c r="D3098" s="53">
        <v>45951</v>
      </c>
      <c r="F3098" s="7" t="s">
        <v>257</v>
      </c>
      <c r="G3098" s="1" t="s">
        <v>58</v>
      </c>
      <c r="H3098" s="1" t="s">
        <v>1268</v>
      </c>
      <c r="I3098" s="351" t="s">
        <v>80</v>
      </c>
      <c r="J3098" s="162">
        <v>1</v>
      </c>
      <c r="K3098" s="1" t="s">
        <v>39</v>
      </c>
      <c r="L3098" s="1" t="s">
        <v>656</v>
      </c>
      <c r="M3098" s="1" t="s">
        <v>595</v>
      </c>
      <c r="N3098" s="1" t="s">
        <v>684</v>
      </c>
      <c r="O3098" s="1" t="s">
        <v>684</v>
      </c>
      <c r="P3098" s="1" t="s">
        <v>62</v>
      </c>
      <c r="Q3098" s="1" t="s">
        <v>657</v>
      </c>
      <c r="R3098" s="24" t="s">
        <v>2816</v>
      </c>
      <c r="S3098" s="45">
        <v>1050</v>
      </c>
      <c r="T3098" s="45">
        <v>1050</v>
      </c>
      <c r="V3098" s="165" t="str">
        <f>IFERROR(IF(U3098-T3098 &lt;= 0, "", U3098-T3098), "")</f>
        <v/>
      </c>
      <c r="W3098" s="162" t="s">
        <v>333</v>
      </c>
      <c r="X3098" s="1" t="s">
        <v>2279</v>
      </c>
      <c r="Y3098" s="1">
        <v>12734</v>
      </c>
      <c r="Z3098" s="169">
        <v>530</v>
      </c>
      <c r="AA3098" s="169">
        <f>Tabela13[[#This Row],[VALOR/UN]]*Tabela13[[#This Row],[QUAN]]</f>
        <v>530</v>
      </c>
      <c r="AB3098" s="251" t="str">
        <f>IFERROR(Tabela13[[#This Row],[TOTAL]]/Tabela13[[#This Row],[Km Rodado]],"")</f>
        <v/>
      </c>
    </row>
    <row r="3099" spans="1:28" hidden="1">
      <c r="A3099" s="30">
        <v>2108</v>
      </c>
      <c r="B3099" s="30"/>
      <c r="C3099" s="30" t="s">
        <v>1227</v>
      </c>
      <c r="D3099" s="53">
        <v>45951</v>
      </c>
      <c r="F3099" s="7" t="s">
        <v>257</v>
      </c>
      <c r="G3099" s="1" t="s">
        <v>58</v>
      </c>
      <c r="H3099" s="1" t="s">
        <v>1268</v>
      </c>
      <c r="I3099" s="351" t="s">
        <v>80</v>
      </c>
      <c r="J3099" s="162">
        <v>1</v>
      </c>
      <c r="K3099" s="1" t="s">
        <v>39</v>
      </c>
      <c r="L3099" s="1" t="s">
        <v>656</v>
      </c>
      <c r="M3099" s="1" t="s">
        <v>595</v>
      </c>
      <c r="N3099" s="1" t="s">
        <v>684</v>
      </c>
      <c r="O3099" s="1" t="s">
        <v>684</v>
      </c>
      <c r="P3099" s="1" t="s">
        <v>62</v>
      </c>
      <c r="Q3099" s="1" t="s">
        <v>657</v>
      </c>
      <c r="R3099" s="24" t="s">
        <v>2816</v>
      </c>
      <c r="S3099" s="45">
        <v>1050</v>
      </c>
      <c r="T3099" s="45">
        <v>1050</v>
      </c>
      <c r="V3099" s="165" t="str">
        <f>IFERROR(IF(U3099-T3099 &lt;= 0, "", U3099-T3099), "")</f>
        <v/>
      </c>
      <c r="W3099" s="162" t="s">
        <v>333</v>
      </c>
      <c r="X3099" s="1" t="s">
        <v>2279</v>
      </c>
      <c r="Y3099" s="1">
        <v>12734</v>
      </c>
      <c r="Z3099" s="169">
        <v>530</v>
      </c>
      <c r="AA3099" s="169">
        <f>Tabela13[[#This Row],[VALOR/UN]]*Tabela13[[#This Row],[QUAN]]</f>
        <v>530</v>
      </c>
      <c r="AB3099" s="251" t="str">
        <f>IFERROR(Tabela13[[#This Row],[TOTAL]]/Tabela13[[#This Row],[Km Rodado]],"")</f>
        <v/>
      </c>
    </row>
    <row r="3100" spans="1:28" hidden="1">
      <c r="A3100" s="30">
        <v>2642</v>
      </c>
      <c r="B3100" s="30"/>
      <c r="C3100" s="30" t="s">
        <v>1227</v>
      </c>
      <c r="D3100" s="53">
        <v>45951</v>
      </c>
      <c r="F3100" s="7" t="s">
        <v>257</v>
      </c>
      <c r="G3100" s="1" t="s">
        <v>58</v>
      </c>
      <c r="H3100" s="1" t="s">
        <v>1268</v>
      </c>
      <c r="I3100" s="351" t="s">
        <v>80</v>
      </c>
      <c r="J3100" s="162">
        <v>1</v>
      </c>
      <c r="K3100" s="1" t="s">
        <v>39</v>
      </c>
      <c r="L3100" s="1" t="s">
        <v>656</v>
      </c>
      <c r="M3100" s="1" t="s">
        <v>595</v>
      </c>
      <c r="N3100" s="1" t="s">
        <v>684</v>
      </c>
      <c r="O3100" s="1" t="s">
        <v>684</v>
      </c>
      <c r="P3100" s="1" t="s">
        <v>62</v>
      </c>
      <c r="Q3100" s="1" t="s">
        <v>657</v>
      </c>
      <c r="R3100" s="24" t="s">
        <v>2816</v>
      </c>
      <c r="S3100" s="45">
        <v>1050</v>
      </c>
      <c r="T3100" s="45">
        <v>1050</v>
      </c>
      <c r="V3100" s="165" t="str">
        <f>IFERROR(IF(U3100-T3100 &lt;= 0, "", U3100-T3100), "")</f>
        <v/>
      </c>
      <c r="W3100" s="162" t="s">
        <v>333</v>
      </c>
      <c r="X3100" s="1" t="s">
        <v>2279</v>
      </c>
      <c r="Y3100" s="1">
        <v>12734</v>
      </c>
      <c r="Z3100" s="169">
        <v>530</v>
      </c>
      <c r="AA3100" s="169">
        <f>Tabela13[[#This Row],[VALOR/UN]]*Tabela13[[#This Row],[QUAN]]</f>
        <v>530</v>
      </c>
      <c r="AB3100" s="251" t="str">
        <f>IFERROR(Tabela13[[#This Row],[TOTAL]]/Tabela13[[#This Row],[Km Rodado]],"")</f>
        <v/>
      </c>
    </row>
    <row r="3101" spans="1:28" hidden="1">
      <c r="A3101" s="30">
        <v>1920</v>
      </c>
      <c r="B3101" s="30"/>
      <c r="C3101" s="30" t="s">
        <v>1227</v>
      </c>
      <c r="D3101" s="53">
        <v>45951</v>
      </c>
      <c r="F3101" s="7" t="s">
        <v>257</v>
      </c>
      <c r="G3101" s="1" t="s">
        <v>58</v>
      </c>
      <c r="H3101" s="1" t="s">
        <v>1268</v>
      </c>
      <c r="I3101" s="351" t="s">
        <v>80</v>
      </c>
      <c r="J3101" s="162">
        <v>1</v>
      </c>
      <c r="K3101" s="1" t="s">
        <v>39</v>
      </c>
      <c r="L3101" s="1" t="s">
        <v>656</v>
      </c>
      <c r="M3101" s="1" t="s">
        <v>595</v>
      </c>
      <c r="N3101" s="1" t="s">
        <v>684</v>
      </c>
      <c r="O3101" s="1" t="s">
        <v>684</v>
      </c>
      <c r="P3101" s="1" t="s">
        <v>62</v>
      </c>
      <c r="Q3101" s="1" t="s">
        <v>657</v>
      </c>
      <c r="R3101" s="24" t="s">
        <v>2816</v>
      </c>
      <c r="S3101" s="45">
        <v>1050</v>
      </c>
      <c r="T3101" s="45">
        <v>1050</v>
      </c>
      <c r="V3101" s="165" t="str">
        <f>IFERROR(IF(U3101-T3101 &lt;= 0, "", U3101-T3101), "")</f>
        <v/>
      </c>
      <c r="W3101" s="162" t="s">
        <v>333</v>
      </c>
      <c r="X3101" s="1" t="s">
        <v>2279</v>
      </c>
      <c r="Y3101" s="1" t="s">
        <v>2817</v>
      </c>
      <c r="Z3101" s="169">
        <v>530</v>
      </c>
      <c r="AA3101" s="169">
        <f>Tabela13[[#This Row],[VALOR/UN]]*Tabela13[[#This Row],[QUAN]]</f>
        <v>530</v>
      </c>
      <c r="AB3101" s="251" t="str">
        <f>IFERROR(Tabela13[[#This Row],[TOTAL]]/Tabela13[[#This Row],[Km Rodado]],"")</f>
        <v/>
      </c>
    </row>
    <row r="3102" spans="1:28" hidden="1">
      <c r="A3102" s="30" t="s">
        <v>2818</v>
      </c>
      <c r="B3102" s="30" t="s">
        <v>2655</v>
      </c>
      <c r="C3102" s="30" t="s">
        <v>1227</v>
      </c>
      <c r="D3102" s="53">
        <v>45951</v>
      </c>
      <c r="F3102" s="7" t="s">
        <v>257</v>
      </c>
      <c r="G3102" s="1" t="s">
        <v>58</v>
      </c>
      <c r="H3102" s="1" t="s">
        <v>12</v>
      </c>
      <c r="I3102" s="351" t="s">
        <v>99</v>
      </c>
      <c r="J3102" s="162">
        <v>1</v>
      </c>
      <c r="K3102" s="1">
        <v>16</v>
      </c>
      <c r="L3102" s="1" t="s">
        <v>22</v>
      </c>
      <c r="M3102" s="1" t="s">
        <v>143</v>
      </c>
      <c r="N3102" s="1" t="s">
        <v>224</v>
      </c>
      <c r="O3102" s="1" t="s">
        <v>1389</v>
      </c>
      <c r="P3102" s="1" t="s">
        <v>69</v>
      </c>
      <c r="Q3102" s="1" t="s">
        <v>144</v>
      </c>
      <c r="R3102" s="255" t="s">
        <v>2580</v>
      </c>
      <c r="S3102" s="45">
        <v>59600</v>
      </c>
      <c r="V3102" s="165" t="str">
        <f>IFERROR(IF(U3102-T3102 &lt;= 0, "", U3102-T3102), "")</f>
        <v/>
      </c>
      <c r="W3102" s="162" t="s">
        <v>333</v>
      </c>
      <c r="X3102" s="1" t="s">
        <v>2427</v>
      </c>
      <c r="Y3102" s="1" t="s">
        <v>2819</v>
      </c>
      <c r="Z3102" s="169">
        <v>459</v>
      </c>
      <c r="AA3102" s="169">
        <f>Tabela13[[#This Row],[VALOR/UN]]*Tabela13[[#This Row],[QUAN]]</f>
        <v>459</v>
      </c>
      <c r="AB3102" s="251" t="str">
        <f>IFERROR(Tabela13[[#This Row],[TOTAL]]/Tabela13[[#This Row],[Km Rodado]],"")</f>
        <v/>
      </c>
    </row>
    <row r="3103" spans="1:28" hidden="1">
      <c r="A3103" s="30">
        <v>3635</v>
      </c>
      <c r="B3103" s="30" t="s">
        <v>2655</v>
      </c>
      <c r="C3103" s="30" t="s">
        <v>1227</v>
      </c>
      <c r="D3103" s="53">
        <v>45951</v>
      </c>
      <c r="F3103" s="7" t="s">
        <v>257</v>
      </c>
      <c r="G3103" s="1" t="s">
        <v>58</v>
      </c>
      <c r="H3103" s="1" t="s">
        <v>12</v>
      </c>
      <c r="I3103" s="351" t="s">
        <v>99</v>
      </c>
      <c r="J3103" s="162">
        <v>1</v>
      </c>
      <c r="K3103" s="1">
        <v>16</v>
      </c>
      <c r="L3103" s="1" t="s">
        <v>22</v>
      </c>
      <c r="M3103" s="1" t="s">
        <v>143</v>
      </c>
      <c r="N3103" s="1" t="s">
        <v>224</v>
      </c>
      <c r="O3103" s="1" t="s">
        <v>1389</v>
      </c>
      <c r="P3103" s="1" t="s">
        <v>69</v>
      </c>
      <c r="Q3103" s="1" t="s">
        <v>144</v>
      </c>
      <c r="R3103" s="255" t="s">
        <v>2580</v>
      </c>
      <c r="S3103" s="45">
        <v>59600</v>
      </c>
      <c r="V3103" s="165" t="str">
        <f>IFERROR(IF(U3103-T3103 &lt;= 0, "", U3103-T3103), "")</f>
        <v/>
      </c>
      <c r="W3103" s="162" t="s">
        <v>333</v>
      </c>
      <c r="X3103" s="1" t="s">
        <v>2427</v>
      </c>
      <c r="Y3103" s="1" t="s">
        <v>2819</v>
      </c>
      <c r="Z3103" s="169">
        <v>459</v>
      </c>
      <c r="AA3103" s="169">
        <f>Tabela13[[#This Row],[VALOR/UN]]*Tabela13[[#This Row],[QUAN]]</f>
        <v>459</v>
      </c>
      <c r="AB3103" s="251" t="str">
        <f>IFERROR(Tabela13[[#This Row],[TOTAL]]/Tabela13[[#This Row],[Km Rodado]],"")</f>
        <v/>
      </c>
    </row>
    <row r="3104" spans="1:28" hidden="1">
      <c r="A3104" s="30" t="s">
        <v>2820</v>
      </c>
      <c r="B3104" s="30" t="s">
        <v>1234</v>
      </c>
      <c r="C3104" s="30" t="s">
        <v>1227</v>
      </c>
      <c r="D3104" s="53">
        <v>45952</v>
      </c>
      <c r="F3104" s="7" t="s">
        <v>257</v>
      </c>
      <c r="G3104" s="1" t="s">
        <v>58</v>
      </c>
      <c r="H3104" s="1" t="s">
        <v>12</v>
      </c>
      <c r="I3104" s="351" t="s">
        <v>159</v>
      </c>
      <c r="J3104" s="162">
        <v>1</v>
      </c>
      <c r="K3104" s="1">
        <v>14</v>
      </c>
      <c r="L3104" s="1" t="s">
        <v>22</v>
      </c>
      <c r="M3104" s="1" t="s">
        <v>458</v>
      </c>
      <c r="N3104" s="1" t="s">
        <v>2821</v>
      </c>
      <c r="O3104" s="1" t="s">
        <v>2821</v>
      </c>
      <c r="P3104" s="1" t="s">
        <v>69</v>
      </c>
      <c r="Q3104" s="1" t="s">
        <v>160</v>
      </c>
      <c r="R3104" s="24" t="s">
        <v>2822</v>
      </c>
      <c r="V3104" s="165" t="str">
        <f>IFERROR(IF(U3104-T3104 &lt;= 0, "", U3104-T3104), "")</f>
        <v/>
      </c>
      <c r="W3104" s="162" t="s">
        <v>333</v>
      </c>
      <c r="X3104" s="1" t="s">
        <v>2427</v>
      </c>
      <c r="Y3104" s="1" t="s">
        <v>2802</v>
      </c>
      <c r="Z3104" s="169">
        <v>255</v>
      </c>
      <c r="AA3104" s="169">
        <f>Tabela13[[#This Row],[VALOR/UN]]*Tabela13[[#This Row],[QUAN]]</f>
        <v>255</v>
      </c>
      <c r="AB3104" s="251" t="str">
        <f>IFERROR(Tabela13[[#This Row],[TOTAL]]/Tabela13[[#This Row],[Km Rodado]],"")</f>
        <v/>
      </c>
    </row>
    <row r="3105" spans="1:28" hidden="1">
      <c r="A3105" s="30">
        <v>3575</v>
      </c>
      <c r="B3105" s="30" t="s">
        <v>1234</v>
      </c>
      <c r="C3105" s="30" t="s">
        <v>1227</v>
      </c>
      <c r="D3105" s="53">
        <v>45952</v>
      </c>
      <c r="F3105" s="7" t="s">
        <v>257</v>
      </c>
      <c r="G3105" s="1" t="s">
        <v>58</v>
      </c>
      <c r="H3105" s="1" t="s">
        <v>12</v>
      </c>
      <c r="I3105" s="351" t="s">
        <v>159</v>
      </c>
      <c r="J3105" s="162">
        <v>1</v>
      </c>
      <c r="K3105" s="1">
        <v>14</v>
      </c>
      <c r="L3105" s="1" t="s">
        <v>22</v>
      </c>
      <c r="M3105" s="1" t="s">
        <v>458</v>
      </c>
      <c r="N3105" s="1" t="s">
        <v>2821</v>
      </c>
      <c r="O3105" s="1" t="s">
        <v>2821</v>
      </c>
      <c r="P3105" s="1" t="s">
        <v>69</v>
      </c>
      <c r="Q3105" s="1" t="s">
        <v>160</v>
      </c>
      <c r="R3105" s="24" t="s">
        <v>2822</v>
      </c>
      <c r="V3105" s="165" t="str">
        <f>IFERROR(IF(U3105-T3105 &lt;= 0, "", U3105-T3105), "")</f>
        <v/>
      </c>
      <c r="W3105" s="162" t="s">
        <v>333</v>
      </c>
      <c r="X3105" s="1" t="s">
        <v>2427</v>
      </c>
      <c r="Y3105" s="1" t="s">
        <v>2802</v>
      </c>
      <c r="Z3105" s="169">
        <v>255</v>
      </c>
      <c r="AA3105" s="169">
        <f>Tabela13[[#This Row],[VALOR/UN]]*Tabela13[[#This Row],[QUAN]]</f>
        <v>255</v>
      </c>
      <c r="AB3105" s="251" t="str">
        <f>IFERROR(Tabela13[[#This Row],[TOTAL]]/Tabela13[[#This Row],[Km Rodado]],"")</f>
        <v/>
      </c>
    </row>
    <row r="3106" spans="1:28">
      <c r="A3106" s="30">
        <v>3474</v>
      </c>
      <c r="B3106" s="30" t="s">
        <v>1944</v>
      </c>
      <c r="C3106" s="30" t="s">
        <v>1227</v>
      </c>
      <c r="D3106" s="53">
        <v>45952</v>
      </c>
      <c r="F3106" s="7" t="s">
        <v>257</v>
      </c>
      <c r="G3106" s="1" t="s">
        <v>58</v>
      </c>
      <c r="H3106" s="1" t="s">
        <v>1268</v>
      </c>
      <c r="I3106" s="351" t="s">
        <v>2375</v>
      </c>
      <c r="J3106" s="162">
        <v>1</v>
      </c>
      <c r="K3106" s="1">
        <v>15</v>
      </c>
      <c r="L3106" s="1" t="s">
        <v>22</v>
      </c>
      <c r="M3106" s="1" t="s">
        <v>623</v>
      </c>
      <c r="N3106" s="1" t="s">
        <v>224</v>
      </c>
      <c r="O3106" s="1" t="s">
        <v>1389</v>
      </c>
      <c r="P3106" s="1" t="s">
        <v>69</v>
      </c>
      <c r="Q3106" s="1" t="s">
        <v>102</v>
      </c>
      <c r="R3106" s="24" t="s">
        <v>2504</v>
      </c>
      <c r="S3106" s="45">
        <v>97953</v>
      </c>
      <c r="V3106" s="165" t="str">
        <f>IFERROR(IF(U3106-T3106 &lt;= 0, "", U3106-T3106), "")</f>
        <v/>
      </c>
      <c r="W3106" s="162" t="s">
        <v>333</v>
      </c>
      <c r="X3106" s="1" t="s">
        <v>2427</v>
      </c>
      <c r="Y3106" s="1" t="s">
        <v>2784</v>
      </c>
      <c r="Z3106" s="169">
        <v>249</v>
      </c>
      <c r="AA3106" s="169">
        <f>Tabela13[[#This Row],[VALOR/UN]]*Tabela13[[#This Row],[QUAN]]</f>
        <v>249</v>
      </c>
      <c r="AB3106" s="251" t="str">
        <f>IFERROR(Tabela13[[#This Row],[TOTAL]]/Tabela13[[#This Row],[Km Rodado]],"")</f>
        <v/>
      </c>
    </row>
    <row r="3107" spans="1:28">
      <c r="A3107" s="30">
        <v>3477</v>
      </c>
      <c r="B3107" s="30" t="s">
        <v>1944</v>
      </c>
      <c r="C3107" s="30" t="s">
        <v>1227</v>
      </c>
      <c r="D3107" s="53">
        <v>45952</v>
      </c>
      <c r="F3107" s="7" t="s">
        <v>257</v>
      </c>
      <c r="G3107" s="1" t="s">
        <v>58</v>
      </c>
      <c r="H3107" s="1" t="s">
        <v>1268</v>
      </c>
      <c r="I3107" s="351" t="s">
        <v>2375</v>
      </c>
      <c r="J3107" s="162">
        <v>1</v>
      </c>
      <c r="K3107" s="1">
        <v>15</v>
      </c>
      <c r="L3107" s="1" t="s">
        <v>22</v>
      </c>
      <c r="M3107" s="1" t="s">
        <v>623</v>
      </c>
      <c r="N3107" s="1" t="s">
        <v>224</v>
      </c>
      <c r="O3107" s="1" t="s">
        <v>1389</v>
      </c>
      <c r="P3107" s="1" t="s">
        <v>69</v>
      </c>
      <c r="Q3107" s="1" t="s">
        <v>102</v>
      </c>
      <c r="R3107" s="24" t="s">
        <v>2504</v>
      </c>
      <c r="S3107" s="45">
        <v>97953</v>
      </c>
      <c r="V3107" s="165" t="str">
        <f>IFERROR(IF(U3107-T3107 &lt;= 0, "", U3107-T3107), "")</f>
        <v/>
      </c>
      <c r="W3107" s="162" t="s">
        <v>333</v>
      </c>
      <c r="X3107" s="1" t="s">
        <v>2427</v>
      </c>
      <c r="Y3107" s="1" t="s">
        <v>2784</v>
      </c>
      <c r="Z3107" s="169">
        <v>249</v>
      </c>
      <c r="AA3107" s="169">
        <f>Tabela13[[#This Row],[VALOR/UN]]*Tabela13[[#This Row],[QUAN]]</f>
        <v>249</v>
      </c>
      <c r="AB3107" s="251" t="str">
        <f>IFERROR(Tabela13[[#This Row],[TOTAL]]/Tabela13[[#This Row],[Km Rodado]],"")</f>
        <v/>
      </c>
    </row>
    <row r="3108" spans="1:28" hidden="1">
      <c r="A3108" s="30">
        <v>3636</v>
      </c>
      <c r="B3108" s="30" t="s">
        <v>2750</v>
      </c>
      <c r="C3108" s="30" t="s">
        <v>1227</v>
      </c>
      <c r="D3108" s="53">
        <v>45952</v>
      </c>
      <c r="F3108" s="7" t="s">
        <v>257</v>
      </c>
      <c r="G3108" s="1" t="s">
        <v>58</v>
      </c>
      <c r="H3108" s="1" t="s">
        <v>12</v>
      </c>
      <c r="I3108" s="351" t="s">
        <v>159</v>
      </c>
      <c r="J3108" s="162">
        <v>1</v>
      </c>
      <c r="K3108" s="1">
        <v>16</v>
      </c>
      <c r="L3108" s="1" t="s">
        <v>22</v>
      </c>
      <c r="M3108" s="1" t="s">
        <v>60</v>
      </c>
      <c r="N3108" s="1" t="s">
        <v>224</v>
      </c>
      <c r="O3108" s="1" t="s">
        <v>1389</v>
      </c>
      <c r="P3108" s="1" t="s">
        <v>69</v>
      </c>
      <c r="Q3108" s="1" t="s">
        <v>1008</v>
      </c>
      <c r="R3108" s="24" t="s">
        <v>410</v>
      </c>
      <c r="V3108" s="165" t="str">
        <f>IFERROR(IF(U3108-T3108 &lt;= 0, "", U3108-T3108), "")</f>
        <v/>
      </c>
      <c r="W3108" s="162" t="s">
        <v>333</v>
      </c>
      <c r="X3108" s="1" t="s">
        <v>2427</v>
      </c>
      <c r="Y3108" s="1">
        <v>155800</v>
      </c>
      <c r="Z3108" s="169">
        <v>429</v>
      </c>
      <c r="AA3108" s="169">
        <f>Tabela13[[#This Row],[VALOR/UN]]*Tabela13[[#This Row],[QUAN]]</f>
        <v>429</v>
      </c>
      <c r="AB3108" s="251" t="str">
        <f>IFERROR(Tabela13[[#This Row],[TOTAL]]/Tabela13[[#This Row],[Km Rodado]],"")</f>
        <v/>
      </c>
    </row>
    <row r="3109" spans="1:28" hidden="1">
      <c r="A3109" s="30">
        <v>3637</v>
      </c>
      <c r="B3109" s="30" t="s">
        <v>2750</v>
      </c>
      <c r="C3109" s="30" t="s">
        <v>1227</v>
      </c>
      <c r="D3109" s="53">
        <v>45952</v>
      </c>
      <c r="F3109" s="7" t="s">
        <v>257</v>
      </c>
      <c r="G3109" s="1" t="s">
        <v>58</v>
      </c>
      <c r="H3109" s="1" t="s">
        <v>12</v>
      </c>
      <c r="I3109" s="351" t="s">
        <v>159</v>
      </c>
      <c r="J3109" s="162">
        <v>1</v>
      </c>
      <c r="K3109" s="1">
        <v>16</v>
      </c>
      <c r="L3109" s="1" t="s">
        <v>22</v>
      </c>
      <c r="M3109" s="1" t="s">
        <v>60</v>
      </c>
      <c r="N3109" s="1" t="s">
        <v>224</v>
      </c>
      <c r="O3109" s="1" t="s">
        <v>1389</v>
      </c>
      <c r="P3109" s="1" t="s">
        <v>69</v>
      </c>
      <c r="Q3109" s="1" t="s">
        <v>1008</v>
      </c>
      <c r="R3109" s="24" t="s">
        <v>410</v>
      </c>
      <c r="V3109" s="165" t="str">
        <f>IFERROR(IF(U3109-T3109 &lt;= 0, "", U3109-T3109), "")</f>
        <v/>
      </c>
      <c r="W3109" s="162" t="s">
        <v>333</v>
      </c>
      <c r="X3109" s="1" t="s">
        <v>2427</v>
      </c>
      <c r="Y3109" s="1">
        <v>155800</v>
      </c>
      <c r="Z3109" s="169">
        <v>429</v>
      </c>
      <c r="AA3109" s="169">
        <f>Tabela13[[#This Row],[VALOR/UN]]*Tabela13[[#This Row],[QUAN]]</f>
        <v>429</v>
      </c>
      <c r="AB3109" s="251" t="str">
        <f>IFERROR(Tabela13[[#This Row],[TOTAL]]/Tabela13[[#This Row],[Km Rodado]],"")</f>
        <v/>
      </c>
    </row>
    <row r="3110" spans="1:28" hidden="1">
      <c r="A3110" s="30">
        <v>3638</v>
      </c>
      <c r="B3110" s="30" t="s">
        <v>2750</v>
      </c>
      <c r="C3110" s="30" t="s">
        <v>1227</v>
      </c>
      <c r="D3110" s="53">
        <v>45952</v>
      </c>
      <c r="F3110" s="7" t="s">
        <v>257</v>
      </c>
      <c r="G3110" s="1" t="s">
        <v>58</v>
      </c>
      <c r="H3110" s="1" t="s">
        <v>12</v>
      </c>
      <c r="I3110" s="351" t="s">
        <v>159</v>
      </c>
      <c r="J3110" s="162">
        <v>1</v>
      </c>
      <c r="K3110" s="1">
        <v>16</v>
      </c>
      <c r="L3110" s="1" t="s">
        <v>24</v>
      </c>
      <c r="M3110" s="1" t="s">
        <v>60</v>
      </c>
      <c r="N3110" s="1" t="s">
        <v>224</v>
      </c>
      <c r="O3110" s="1" t="s">
        <v>1389</v>
      </c>
      <c r="P3110" s="1" t="s">
        <v>69</v>
      </c>
      <c r="Q3110" s="1" t="s">
        <v>1008</v>
      </c>
      <c r="R3110" s="24" t="s">
        <v>410</v>
      </c>
      <c r="V3110" s="165" t="str">
        <f>IFERROR(IF(U3110-T3110 &lt;= 0, "", U3110-T3110), "")</f>
        <v/>
      </c>
      <c r="W3110" s="162" t="s">
        <v>333</v>
      </c>
      <c r="X3110" s="1" t="s">
        <v>2427</v>
      </c>
      <c r="Y3110" s="1">
        <v>155800</v>
      </c>
      <c r="Z3110" s="169">
        <v>429</v>
      </c>
      <c r="AA3110" s="169">
        <f>Tabela13[[#This Row],[VALOR/UN]]*Tabela13[[#This Row],[QUAN]]</f>
        <v>429</v>
      </c>
      <c r="AB3110" s="251" t="str">
        <f>IFERROR(Tabela13[[#This Row],[TOTAL]]/Tabela13[[#This Row],[Km Rodado]],"")</f>
        <v/>
      </c>
    </row>
    <row r="3111" spans="1:28" hidden="1">
      <c r="A3111" s="30">
        <v>3639</v>
      </c>
      <c r="B3111" s="30" t="s">
        <v>2750</v>
      </c>
      <c r="C3111" s="30" t="s">
        <v>1227</v>
      </c>
      <c r="D3111" s="53">
        <v>45952</v>
      </c>
      <c r="F3111" s="7" t="s">
        <v>257</v>
      </c>
      <c r="G3111" s="1" t="s">
        <v>58</v>
      </c>
      <c r="H3111" s="1" t="s">
        <v>12</v>
      </c>
      <c r="I3111" s="351" t="s">
        <v>159</v>
      </c>
      <c r="J3111" s="162">
        <v>1</v>
      </c>
      <c r="K3111" s="1">
        <v>16</v>
      </c>
      <c r="L3111" s="1" t="s">
        <v>24</v>
      </c>
      <c r="M3111" s="1" t="s">
        <v>60</v>
      </c>
      <c r="N3111" s="1" t="s">
        <v>224</v>
      </c>
      <c r="O3111" s="1" t="s">
        <v>1389</v>
      </c>
      <c r="P3111" s="1" t="s">
        <v>69</v>
      </c>
      <c r="Q3111" s="1" t="s">
        <v>1008</v>
      </c>
      <c r="R3111" s="24" t="s">
        <v>410</v>
      </c>
      <c r="V3111" s="165" t="str">
        <f>IFERROR(IF(U3111-T3111 &lt;= 0, "", U3111-T3111), "")</f>
        <v/>
      </c>
      <c r="W3111" s="162" t="s">
        <v>333</v>
      </c>
      <c r="X3111" s="1" t="s">
        <v>2427</v>
      </c>
      <c r="Y3111" s="1">
        <v>155800</v>
      </c>
      <c r="Z3111" s="169">
        <v>429</v>
      </c>
      <c r="AA3111" s="169">
        <f>Tabela13[[#This Row],[VALOR/UN]]*Tabela13[[#This Row],[QUAN]]</f>
        <v>429</v>
      </c>
      <c r="AB3111" s="251" t="str">
        <f>IFERROR(Tabela13[[#This Row],[TOTAL]]/Tabela13[[#This Row],[Km Rodado]],"")</f>
        <v/>
      </c>
    </row>
    <row r="3112" spans="1:28" hidden="1">
      <c r="A3112" s="30" t="s">
        <v>2823</v>
      </c>
      <c r="B3112" s="30" t="s">
        <v>2655</v>
      </c>
      <c r="C3112" s="30" t="s">
        <v>1227</v>
      </c>
      <c r="D3112" s="53">
        <v>45952</v>
      </c>
      <c r="F3112" s="7" t="s">
        <v>257</v>
      </c>
      <c r="G3112" s="1" t="s">
        <v>58</v>
      </c>
      <c r="H3112" s="1" t="s">
        <v>1268</v>
      </c>
      <c r="I3112" s="351" t="s">
        <v>109</v>
      </c>
      <c r="J3112" s="162">
        <v>1</v>
      </c>
      <c r="K3112" s="1">
        <v>16</v>
      </c>
      <c r="L3112" s="1" t="s">
        <v>22</v>
      </c>
      <c r="M3112" s="1" t="s">
        <v>60</v>
      </c>
      <c r="N3112" s="1" t="s">
        <v>224</v>
      </c>
      <c r="O3112" s="1" t="s">
        <v>1389</v>
      </c>
      <c r="P3112" s="1" t="s">
        <v>69</v>
      </c>
      <c r="Q3112" s="1" t="s">
        <v>1008</v>
      </c>
      <c r="R3112" s="24" t="s">
        <v>524</v>
      </c>
      <c r="S3112" s="45">
        <v>318264</v>
      </c>
      <c r="T3112" s="45">
        <v>318264</v>
      </c>
      <c r="V3112" s="165" t="str">
        <f>IFERROR(IF(U3112-T3112 &lt;= 0, "", U3112-T3112), "")</f>
        <v/>
      </c>
      <c r="W3112" s="162" t="s">
        <v>333</v>
      </c>
      <c r="X3112" s="1" t="s">
        <v>2427</v>
      </c>
      <c r="Y3112" s="1">
        <v>155800</v>
      </c>
      <c r="Z3112" s="169">
        <v>429</v>
      </c>
      <c r="AA3112" s="169">
        <f>Tabela13[[#This Row],[VALOR/UN]]*Tabela13[[#This Row],[QUAN]]</f>
        <v>429</v>
      </c>
      <c r="AB3112" s="251" t="str">
        <f>IFERROR(Tabela13[[#This Row],[TOTAL]]/Tabela13[[#This Row],[Km Rodado]],"")</f>
        <v/>
      </c>
    </row>
    <row r="3113" spans="1:28" hidden="1">
      <c r="A3113" s="30">
        <v>3641</v>
      </c>
      <c r="B3113" s="30" t="s">
        <v>2750</v>
      </c>
      <c r="C3113" s="30" t="s">
        <v>1227</v>
      </c>
      <c r="D3113" s="53">
        <v>45952</v>
      </c>
      <c r="F3113" s="7" t="s">
        <v>257</v>
      </c>
      <c r="G3113" s="1" t="s">
        <v>58</v>
      </c>
      <c r="H3113" s="1" t="s">
        <v>1268</v>
      </c>
      <c r="I3113" s="351" t="s">
        <v>109</v>
      </c>
      <c r="J3113" s="162">
        <v>1</v>
      </c>
      <c r="K3113" s="1">
        <v>16</v>
      </c>
      <c r="L3113" s="1" t="s">
        <v>22</v>
      </c>
      <c r="M3113" s="1" t="s">
        <v>60</v>
      </c>
      <c r="N3113" s="1" t="s">
        <v>224</v>
      </c>
      <c r="O3113" s="1" t="s">
        <v>1389</v>
      </c>
      <c r="P3113" s="1" t="s">
        <v>69</v>
      </c>
      <c r="Q3113" s="1" t="s">
        <v>1008</v>
      </c>
      <c r="R3113" s="24" t="s">
        <v>524</v>
      </c>
      <c r="S3113" s="45">
        <v>318264</v>
      </c>
      <c r="T3113" s="45">
        <v>318264</v>
      </c>
      <c r="V3113" s="165" t="str">
        <f>IFERROR(IF(U3113-T3113 &lt;= 0, "", U3113-T3113), "")</f>
        <v/>
      </c>
      <c r="W3113" s="162" t="s">
        <v>333</v>
      </c>
      <c r="X3113" s="1" t="s">
        <v>2427</v>
      </c>
      <c r="Y3113" s="1">
        <v>155800</v>
      </c>
      <c r="Z3113" s="169">
        <v>429</v>
      </c>
      <c r="AA3113" s="169">
        <f>Tabela13[[#This Row],[VALOR/UN]]*Tabela13[[#This Row],[QUAN]]</f>
        <v>429</v>
      </c>
      <c r="AB3113" s="251" t="str">
        <f>IFERROR(Tabela13[[#This Row],[TOTAL]]/Tabela13[[#This Row],[Km Rodado]],"")</f>
        <v/>
      </c>
    </row>
    <row r="3114" spans="1:28" hidden="1">
      <c r="A3114" s="30">
        <v>3642</v>
      </c>
      <c r="B3114" s="30" t="s">
        <v>2655</v>
      </c>
      <c r="C3114" s="30" t="s">
        <v>1227</v>
      </c>
      <c r="D3114" s="53">
        <v>45952</v>
      </c>
      <c r="F3114" s="7" t="s">
        <v>257</v>
      </c>
      <c r="G3114" s="1" t="s">
        <v>58</v>
      </c>
      <c r="H3114" s="1" t="s">
        <v>1268</v>
      </c>
      <c r="I3114" s="351" t="s">
        <v>109</v>
      </c>
      <c r="J3114" s="162">
        <v>1</v>
      </c>
      <c r="K3114" s="1">
        <v>16</v>
      </c>
      <c r="L3114" s="1" t="s">
        <v>24</v>
      </c>
      <c r="M3114" s="1" t="s">
        <v>60</v>
      </c>
      <c r="N3114" s="1" t="s">
        <v>224</v>
      </c>
      <c r="O3114" s="1" t="s">
        <v>1389</v>
      </c>
      <c r="P3114" s="1" t="s">
        <v>69</v>
      </c>
      <c r="Q3114" s="1" t="s">
        <v>1008</v>
      </c>
      <c r="R3114" s="24" t="s">
        <v>524</v>
      </c>
      <c r="S3114" s="45">
        <v>318264</v>
      </c>
      <c r="T3114" s="45">
        <v>318264</v>
      </c>
      <c r="V3114" s="165" t="str">
        <f>IFERROR(IF(U3114-T3114 &lt;= 0, "", U3114-T3114), "")</f>
        <v/>
      </c>
      <c r="W3114" s="162" t="s">
        <v>333</v>
      </c>
      <c r="X3114" s="1" t="s">
        <v>2427</v>
      </c>
      <c r="Y3114" s="1">
        <v>155800</v>
      </c>
      <c r="Z3114" s="169">
        <v>429</v>
      </c>
      <c r="AA3114" s="169">
        <f>Tabela13[[#This Row],[VALOR/UN]]*Tabela13[[#This Row],[QUAN]]</f>
        <v>429</v>
      </c>
      <c r="AB3114" s="251" t="str">
        <f>IFERROR(Tabela13[[#This Row],[TOTAL]]/Tabela13[[#This Row],[Km Rodado]],"")</f>
        <v/>
      </c>
    </row>
    <row r="3115" spans="1:28" hidden="1">
      <c r="A3115" s="30">
        <v>3643</v>
      </c>
      <c r="B3115" s="30" t="s">
        <v>2750</v>
      </c>
      <c r="C3115" s="30" t="s">
        <v>1227</v>
      </c>
      <c r="D3115" s="53">
        <v>45952</v>
      </c>
      <c r="F3115" s="7" t="s">
        <v>257</v>
      </c>
      <c r="G3115" s="1" t="s">
        <v>58</v>
      </c>
      <c r="H3115" s="1" t="s">
        <v>1268</v>
      </c>
      <c r="I3115" s="351" t="s">
        <v>109</v>
      </c>
      <c r="J3115" s="162">
        <v>1</v>
      </c>
      <c r="K3115" s="1">
        <v>16</v>
      </c>
      <c r="L3115" s="1" t="s">
        <v>24</v>
      </c>
      <c r="M3115" s="1" t="s">
        <v>60</v>
      </c>
      <c r="N3115" s="1" t="s">
        <v>224</v>
      </c>
      <c r="O3115" s="1" t="s">
        <v>1389</v>
      </c>
      <c r="P3115" s="1" t="s">
        <v>69</v>
      </c>
      <c r="Q3115" s="1" t="s">
        <v>1008</v>
      </c>
      <c r="R3115" s="24" t="s">
        <v>524</v>
      </c>
      <c r="S3115" s="45">
        <v>318264</v>
      </c>
      <c r="T3115" s="45">
        <v>318264</v>
      </c>
      <c r="V3115" s="165" t="str">
        <f>IFERROR(IF(U3115-T3115 &lt;= 0, "", U3115-T3115), "")</f>
        <v/>
      </c>
      <c r="W3115" s="162" t="s">
        <v>333</v>
      </c>
      <c r="X3115" s="1" t="s">
        <v>2427</v>
      </c>
      <c r="Y3115" s="1">
        <v>155800</v>
      </c>
      <c r="Z3115" s="169">
        <v>429</v>
      </c>
      <c r="AA3115" s="169">
        <f>Tabela13[[#This Row],[VALOR/UN]]*Tabela13[[#This Row],[QUAN]]</f>
        <v>429</v>
      </c>
      <c r="AB3115" s="251" t="str">
        <f>IFERROR(Tabela13[[#This Row],[TOTAL]]/Tabela13[[#This Row],[Km Rodado]],"")</f>
        <v/>
      </c>
    </row>
    <row r="3116" spans="1:28" hidden="1">
      <c r="A3116" s="30">
        <v>3588</v>
      </c>
      <c r="B3116" s="30" t="s">
        <v>1227</v>
      </c>
      <c r="C3116" s="30" t="s">
        <v>1227</v>
      </c>
      <c r="D3116" s="53">
        <v>45952</v>
      </c>
      <c r="F3116" s="7" t="s">
        <v>257</v>
      </c>
      <c r="G3116" s="1" t="s">
        <v>58</v>
      </c>
      <c r="H3116" s="1" t="s">
        <v>12</v>
      </c>
      <c r="I3116" s="351" t="s">
        <v>99</v>
      </c>
      <c r="J3116" s="162">
        <v>1</v>
      </c>
      <c r="K3116" s="1">
        <v>15</v>
      </c>
      <c r="L3116" s="1" t="s">
        <v>22</v>
      </c>
      <c r="M3116" s="1" t="s">
        <v>75</v>
      </c>
      <c r="N3116" s="1" t="s">
        <v>224</v>
      </c>
      <c r="O3116" s="1" t="s">
        <v>1389</v>
      </c>
      <c r="P3116" s="1" t="s">
        <v>69</v>
      </c>
      <c r="Q3116" s="1" t="s">
        <v>77</v>
      </c>
      <c r="R3116" s="24" t="s">
        <v>564</v>
      </c>
      <c r="S3116" s="45">
        <v>162548</v>
      </c>
      <c r="V3116" s="165" t="str">
        <f>IFERROR(IF(U3116-T3116 &lt;= 0, "", U3116-T3116), "")</f>
        <v/>
      </c>
      <c r="W3116" s="162" t="s">
        <v>333</v>
      </c>
      <c r="X3116" s="1" t="s">
        <v>2427</v>
      </c>
      <c r="Y3116" s="1">
        <v>153479</v>
      </c>
      <c r="Z3116" s="169">
        <v>249</v>
      </c>
      <c r="AA3116" s="169">
        <f>Tabela13[[#This Row],[VALOR/UN]]*Tabela13[[#This Row],[QUAN]]</f>
        <v>249</v>
      </c>
      <c r="AB3116" s="251" t="str">
        <f>IFERROR(Tabela13[[#This Row],[TOTAL]]/Tabela13[[#This Row],[Km Rodado]],"")</f>
        <v/>
      </c>
    </row>
    <row r="3117" spans="1:28" hidden="1">
      <c r="A3117" s="30">
        <v>3589</v>
      </c>
      <c r="B3117" s="30" t="s">
        <v>1227</v>
      </c>
      <c r="C3117" s="30" t="s">
        <v>1227</v>
      </c>
      <c r="D3117" s="53">
        <v>45952</v>
      </c>
      <c r="F3117" s="7" t="s">
        <v>257</v>
      </c>
      <c r="G3117" s="1" t="s">
        <v>58</v>
      </c>
      <c r="H3117" s="1" t="s">
        <v>12</v>
      </c>
      <c r="I3117" s="351" t="s">
        <v>99</v>
      </c>
      <c r="J3117" s="162">
        <v>1</v>
      </c>
      <c r="K3117" s="1">
        <v>15</v>
      </c>
      <c r="L3117" s="1" t="s">
        <v>22</v>
      </c>
      <c r="M3117" s="1" t="s">
        <v>75</v>
      </c>
      <c r="N3117" s="1" t="s">
        <v>224</v>
      </c>
      <c r="O3117" s="1" t="s">
        <v>1389</v>
      </c>
      <c r="P3117" s="1" t="s">
        <v>69</v>
      </c>
      <c r="Q3117" s="1" t="s">
        <v>77</v>
      </c>
      <c r="R3117" s="24" t="s">
        <v>564</v>
      </c>
      <c r="S3117" s="45">
        <v>162548</v>
      </c>
      <c r="V3117" s="165" t="str">
        <f>IFERROR(IF(U3117-T3117 &lt;= 0, "", U3117-T3117), "")</f>
        <v/>
      </c>
      <c r="W3117" s="162" t="s">
        <v>333</v>
      </c>
      <c r="X3117" s="1" t="s">
        <v>2427</v>
      </c>
      <c r="Y3117" s="1">
        <v>153479</v>
      </c>
      <c r="Z3117" s="169">
        <v>249</v>
      </c>
      <c r="AA3117" s="169">
        <f>Tabela13[[#This Row],[VALOR/UN]]*Tabela13[[#This Row],[QUAN]]</f>
        <v>249</v>
      </c>
      <c r="AB3117" s="251" t="str">
        <f>IFERROR(Tabela13[[#This Row],[TOTAL]]/Tabela13[[#This Row],[Km Rodado]],"")</f>
        <v/>
      </c>
    </row>
    <row r="3118" spans="1:28" hidden="1">
      <c r="A3118" s="30">
        <v>3586</v>
      </c>
      <c r="B3118" s="30" t="s">
        <v>2607</v>
      </c>
      <c r="C3118" s="30" t="s">
        <v>1227</v>
      </c>
      <c r="D3118" s="53">
        <v>45952</v>
      </c>
      <c r="F3118" s="7" t="s">
        <v>257</v>
      </c>
      <c r="G3118" s="1" t="s">
        <v>58</v>
      </c>
      <c r="H3118" s="1" t="s">
        <v>12</v>
      </c>
      <c r="I3118" s="351" t="s">
        <v>99</v>
      </c>
      <c r="J3118" s="162">
        <v>1</v>
      </c>
      <c r="K3118" s="1">
        <v>15</v>
      </c>
      <c r="L3118" s="1" t="s">
        <v>24</v>
      </c>
      <c r="M3118" s="1" t="s">
        <v>75</v>
      </c>
      <c r="N3118" s="1" t="s">
        <v>224</v>
      </c>
      <c r="O3118" s="1" t="s">
        <v>1389</v>
      </c>
      <c r="P3118" s="1" t="s">
        <v>69</v>
      </c>
      <c r="Q3118" s="1" t="s">
        <v>77</v>
      </c>
      <c r="R3118" s="24" t="s">
        <v>564</v>
      </c>
      <c r="S3118" s="45">
        <v>162548</v>
      </c>
      <c r="V3118" s="165" t="str">
        <f>IFERROR(IF(U3118-T3118 &lt;= 0, "", U3118-T3118), "")</f>
        <v/>
      </c>
      <c r="W3118" s="162" t="s">
        <v>333</v>
      </c>
      <c r="X3118" s="1" t="s">
        <v>2427</v>
      </c>
      <c r="Y3118" s="1">
        <v>153479</v>
      </c>
      <c r="Z3118" s="169">
        <v>249</v>
      </c>
      <c r="AA3118" s="169">
        <f>Tabela13[[#This Row],[VALOR/UN]]*Tabela13[[#This Row],[QUAN]]</f>
        <v>249</v>
      </c>
      <c r="AB3118" s="251" t="str">
        <f>IFERROR(Tabela13[[#This Row],[TOTAL]]/Tabela13[[#This Row],[Km Rodado]],"")</f>
        <v/>
      </c>
    </row>
    <row r="3119" spans="1:28" hidden="1">
      <c r="A3119" s="30">
        <v>3596</v>
      </c>
      <c r="B3119" s="30" t="s">
        <v>2655</v>
      </c>
      <c r="C3119" s="30" t="s">
        <v>1227</v>
      </c>
      <c r="D3119" s="53">
        <v>45952</v>
      </c>
      <c r="F3119" s="7" t="s">
        <v>257</v>
      </c>
      <c r="G3119" s="1" t="s">
        <v>58</v>
      </c>
      <c r="H3119" s="1" t="s">
        <v>12</v>
      </c>
      <c r="I3119" s="351" t="s">
        <v>99</v>
      </c>
      <c r="J3119" s="162">
        <v>1</v>
      </c>
      <c r="K3119" s="1">
        <v>15</v>
      </c>
      <c r="L3119" s="1" t="s">
        <v>24</v>
      </c>
      <c r="M3119" s="1" t="s">
        <v>75</v>
      </c>
      <c r="N3119" s="1" t="s">
        <v>224</v>
      </c>
      <c r="O3119" s="1" t="s">
        <v>1389</v>
      </c>
      <c r="P3119" s="1" t="s">
        <v>69</v>
      </c>
      <c r="Q3119" s="1" t="s">
        <v>77</v>
      </c>
      <c r="R3119" s="24" t="s">
        <v>564</v>
      </c>
      <c r="S3119" s="45">
        <v>162548</v>
      </c>
      <c r="V3119" s="165" t="str">
        <f>IFERROR(IF(U3119-T3119 &lt;= 0, "", U3119-T3119), "")</f>
        <v/>
      </c>
      <c r="W3119" s="162" t="s">
        <v>333</v>
      </c>
      <c r="X3119" s="1" t="s">
        <v>2427</v>
      </c>
      <c r="Y3119" s="1">
        <v>153479</v>
      </c>
      <c r="Z3119" s="169">
        <v>249</v>
      </c>
      <c r="AA3119" s="169">
        <f>Tabela13[[#This Row],[VALOR/UN]]*Tabela13[[#This Row],[QUAN]]</f>
        <v>249</v>
      </c>
      <c r="AB3119" s="251" t="str">
        <f>IFERROR(Tabela13[[#This Row],[TOTAL]]/Tabela13[[#This Row],[Km Rodado]],"")</f>
        <v/>
      </c>
    </row>
    <row r="3120" spans="1:28" hidden="1">
      <c r="A3120" s="30">
        <v>3587</v>
      </c>
      <c r="B3120" s="30" t="s">
        <v>2714</v>
      </c>
      <c r="C3120" s="30" t="s">
        <v>1227</v>
      </c>
      <c r="D3120" s="53">
        <v>45952</v>
      </c>
      <c r="F3120" s="7" t="s">
        <v>257</v>
      </c>
      <c r="G3120" s="1" t="s">
        <v>58</v>
      </c>
      <c r="H3120" s="1" t="s">
        <v>1268</v>
      </c>
      <c r="I3120" s="351" t="s">
        <v>104</v>
      </c>
      <c r="J3120" s="162">
        <v>1</v>
      </c>
      <c r="K3120" s="1">
        <v>15</v>
      </c>
      <c r="L3120" s="1" t="s">
        <v>22</v>
      </c>
      <c r="M3120" s="1" t="s">
        <v>75</v>
      </c>
      <c r="N3120" s="1" t="s">
        <v>224</v>
      </c>
      <c r="O3120" s="1" t="s">
        <v>1389</v>
      </c>
      <c r="P3120" s="1" t="s">
        <v>69</v>
      </c>
      <c r="Q3120" s="1" t="s">
        <v>77</v>
      </c>
      <c r="R3120" s="24" t="s">
        <v>538</v>
      </c>
      <c r="S3120" s="45">
        <v>109515</v>
      </c>
      <c r="V3120" s="165" t="str">
        <f>IFERROR(IF(U3120-T3120 &lt;= 0, "", U3120-T3120), "")</f>
        <v/>
      </c>
      <c r="W3120" s="162" t="s">
        <v>333</v>
      </c>
      <c r="X3120" s="1" t="s">
        <v>2427</v>
      </c>
      <c r="Y3120" s="1">
        <v>153479</v>
      </c>
      <c r="Z3120" s="169">
        <v>249</v>
      </c>
      <c r="AA3120" s="169">
        <f>Tabela13[[#This Row],[VALOR/UN]]*Tabela13[[#This Row],[QUAN]]</f>
        <v>249</v>
      </c>
      <c r="AB3120" s="251" t="str">
        <f>IFERROR(Tabela13[[#This Row],[TOTAL]]/Tabela13[[#This Row],[Km Rodado]],"")</f>
        <v/>
      </c>
    </row>
    <row r="3121" spans="1:28" hidden="1">
      <c r="A3121" s="30">
        <v>3590</v>
      </c>
      <c r="B3121" s="30" t="s">
        <v>1227</v>
      </c>
      <c r="C3121" s="30" t="s">
        <v>1227</v>
      </c>
      <c r="D3121" s="53">
        <v>45952</v>
      </c>
      <c r="F3121" s="7" t="s">
        <v>257</v>
      </c>
      <c r="G3121" s="1" t="s">
        <v>58</v>
      </c>
      <c r="H3121" s="1" t="s">
        <v>1268</v>
      </c>
      <c r="I3121" s="351" t="s">
        <v>104</v>
      </c>
      <c r="J3121" s="162">
        <v>1</v>
      </c>
      <c r="K3121" s="1">
        <v>15</v>
      </c>
      <c r="L3121" s="1" t="s">
        <v>22</v>
      </c>
      <c r="M3121" s="1" t="s">
        <v>75</v>
      </c>
      <c r="N3121" s="1" t="s">
        <v>224</v>
      </c>
      <c r="O3121" s="1" t="s">
        <v>1389</v>
      </c>
      <c r="P3121" s="1" t="s">
        <v>69</v>
      </c>
      <c r="Q3121" s="1" t="s">
        <v>77</v>
      </c>
      <c r="R3121" s="24" t="s">
        <v>538</v>
      </c>
      <c r="S3121" s="45">
        <v>109515</v>
      </c>
      <c r="V3121" s="165" t="str">
        <f>IFERROR(IF(U3121-T3121 &lt;= 0, "", U3121-T3121), "")</f>
        <v/>
      </c>
      <c r="W3121" s="162" t="s">
        <v>333</v>
      </c>
      <c r="X3121" s="1" t="s">
        <v>2427</v>
      </c>
      <c r="Y3121" s="1">
        <v>153479</v>
      </c>
      <c r="Z3121" s="169">
        <v>249</v>
      </c>
      <c r="AA3121" s="169">
        <f>Tabela13[[#This Row],[VALOR/UN]]*Tabela13[[#This Row],[QUAN]]</f>
        <v>249</v>
      </c>
      <c r="AB3121" s="251" t="str">
        <f>IFERROR(Tabela13[[#This Row],[TOTAL]]/Tabela13[[#This Row],[Km Rodado]],"")</f>
        <v/>
      </c>
    </row>
    <row r="3122" spans="1:28" hidden="1">
      <c r="A3122" s="30">
        <v>3644</v>
      </c>
      <c r="B3122" s="30" t="s">
        <v>1234</v>
      </c>
      <c r="C3122" s="30" t="s">
        <v>1227</v>
      </c>
      <c r="D3122" s="53">
        <v>45952</v>
      </c>
      <c r="F3122" s="7" t="s">
        <v>257</v>
      </c>
      <c r="G3122" s="1" t="s">
        <v>58</v>
      </c>
      <c r="H3122" s="1" t="s">
        <v>12</v>
      </c>
      <c r="I3122" s="351" t="s">
        <v>159</v>
      </c>
      <c r="J3122" s="162">
        <v>1</v>
      </c>
      <c r="K3122" s="1">
        <v>15</v>
      </c>
      <c r="L3122" s="1" t="s">
        <v>22</v>
      </c>
      <c r="M3122" s="1" t="s">
        <v>1035</v>
      </c>
      <c r="N3122" s="1" t="s">
        <v>153</v>
      </c>
      <c r="O3122" s="1" t="s">
        <v>474</v>
      </c>
      <c r="P3122" s="1" t="s">
        <v>69</v>
      </c>
      <c r="Q3122" s="238" t="s">
        <v>2824</v>
      </c>
      <c r="R3122" s="24" t="s">
        <v>2825</v>
      </c>
      <c r="V3122" s="165" t="str">
        <f>IFERROR(IF(U3122-T3122 &lt;= 0, "", U3122-T3122), "")</f>
        <v/>
      </c>
      <c r="W3122" s="162" t="s">
        <v>333</v>
      </c>
      <c r="X3122" s="1" t="s">
        <v>2427</v>
      </c>
      <c r="Y3122" s="1">
        <v>85287</v>
      </c>
      <c r="Z3122" s="169">
        <v>248.07</v>
      </c>
      <c r="AA3122" s="169">
        <f>Tabela13[[#This Row],[VALOR/UN]]*Tabela13[[#This Row],[QUAN]]</f>
        <v>248.07</v>
      </c>
      <c r="AB3122" s="251" t="str">
        <f>IFERROR(Tabela13[[#This Row],[TOTAL]]/Tabela13[[#This Row],[Km Rodado]],"")</f>
        <v/>
      </c>
    </row>
    <row r="3123" spans="1:28" hidden="1">
      <c r="A3123" s="30">
        <v>3645</v>
      </c>
      <c r="B3123" s="30" t="s">
        <v>1234</v>
      </c>
      <c r="C3123" s="30" t="s">
        <v>1227</v>
      </c>
      <c r="D3123" s="53">
        <v>45952</v>
      </c>
      <c r="F3123" s="7" t="s">
        <v>257</v>
      </c>
      <c r="G3123" s="1" t="s">
        <v>58</v>
      </c>
      <c r="H3123" s="1" t="s">
        <v>12</v>
      </c>
      <c r="I3123" s="351" t="s">
        <v>159</v>
      </c>
      <c r="J3123" s="162">
        <v>1</v>
      </c>
      <c r="K3123" s="1">
        <v>15</v>
      </c>
      <c r="L3123" s="1" t="s">
        <v>22</v>
      </c>
      <c r="M3123" s="1" t="s">
        <v>1035</v>
      </c>
      <c r="N3123" s="1" t="s">
        <v>153</v>
      </c>
      <c r="O3123" s="1" t="s">
        <v>474</v>
      </c>
      <c r="P3123" s="1" t="s">
        <v>69</v>
      </c>
      <c r="Q3123" s="238" t="s">
        <v>2824</v>
      </c>
      <c r="R3123" s="24" t="s">
        <v>2825</v>
      </c>
      <c r="V3123" s="165" t="str">
        <f>IFERROR(IF(U3123-T3123 &lt;= 0, "", U3123-T3123), "")</f>
        <v/>
      </c>
      <c r="W3123" s="162" t="s">
        <v>333</v>
      </c>
      <c r="X3123" s="1" t="s">
        <v>2427</v>
      </c>
      <c r="Y3123" s="1">
        <v>85287</v>
      </c>
      <c r="Z3123" s="169">
        <v>278.07</v>
      </c>
      <c r="AA3123" s="169">
        <f>Tabela13[[#This Row],[VALOR/UN]]*Tabela13[[#This Row],[QUAN]]</f>
        <v>278.07</v>
      </c>
      <c r="AB3123" s="251" t="str">
        <f>IFERROR(Tabela13[[#This Row],[TOTAL]]/Tabela13[[#This Row],[Km Rodado]],"")</f>
        <v/>
      </c>
    </row>
    <row r="3124" spans="1:28" hidden="1">
      <c r="A3124" s="30" t="s">
        <v>2826</v>
      </c>
      <c r="B3124" s="30" t="s">
        <v>1407</v>
      </c>
      <c r="C3124" s="30" t="s">
        <v>1227</v>
      </c>
      <c r="D3124" s="53">
        <v>45952</v>
      </c>
      <c r="F3124" s="7" t="s">
        <v>257</v>
      </c>
      <c r="G3124" s="1" t="s">
        <v>58</v>
      </c>
      <c r="H3124" s="1" t="s">
        <v>12</v>
      </c>
      <c r="I3124" s="351" t="s">
        <v>99</v>
      </c>
      <c r="J3124" s="162">
        <v>1</v>
      </c>
      <c r="K3124" s="1" t="s">
        <v>39</v>
      </c>
      <c r="L3124" s="1" t="s">
        <v>594</v>
      </c>
      <c r="M3124" s="1" t="s">
        <v>595</v>
      </c>
      <c r="N3124" s="1" t="s">
        <v>684</v>
      </c>
      <c r="O3124" s="1" t="s">
        <v>684</v>
      </c>
      <c r="P3124" s="1" t="s">
        <v>62</v>
      </c>
      <c r="Q3124" s="1" t="s">
        <v>1470</v>
      </c>
      <c r="R3124" s="24" t="s">
        <v>2827</v>
      </c>
      <c r="S3124" s="45">
        <v>67382</v>
      </c>
      <c r="V3124" s="165" t="str">
        <f>IFERROR(IF(U3124-T3124 &lt;= 0, "", U3124-T3124), "")</f>
        <v/>
      </c>
      <c r="W3124" s="162" t="s">
        <v>333</v>
      </c>
      <c r="X3124" s="1" t="s">
        <v>2279</v>
      </c>
      <c r="Y3124" s="1">
        <v>12614</v>
      </c>
      <c r="Z3124" s="169">
        <v>600</v>
      </c>
      <c r="AA3124" s="169">
        <f>Tabela13[[#This Row],[VALOR/UN]]*Tabela13[[#This Row],[QUAN]]</f>
        <v>600</v>
      </c>
      <c r="AB3124" s="251" t="str">
        <f>IFERROR(Tabela13[[#This Row],[TOTAL]]/Tabela13[[#This Row],[Km Rodado]],"")</f>
        <v/>
      </c>
    </row>
    <row r="3125" spans="1:28" hidden="1">
      <c r="A3125" s="30">
        <v>2271</v>
      </c>
      <c r="B3125" s="30" t="s">
        <v>1407</v>
      </c>
      <c r="C3125" s="30" t="s">
        <v>1227</v>
      </c>
      <c r="D3125" s="53">
        <v>45952</v>
      </c>
      <c r="F3125" s="7" t="s">
        <v>257</v>
      </c>
      <c r="G3125" s="1" t="s">
        <v>58</v>
      </c>
      <c r="H3125" s="1" t="s">
        <v>12</v>
      </c>
      <c r="I3125" s="351" t="s">
        <v>99</v>
      </c>
      <c r="J3125" s="162">
        <v>1</v>
      </c>
      <c r="K3125" s="1" t="s">
        <v>39</v>
      </c>
      <c r="L3125" s="1" t="s">
        <v>594</v>
      </c>
      <c r="M3125" s="1" t="s">
        <v>595</v>
      </c>
      <c r="N3125" s="1" t="s">
        <v>684</v>
      </c>
      <c r="O3125" s="1" t="s">
        <v>684</v>
      </c>
      <c r="P3125" s="1" t="s">
        <v>62</v>
      </c>
      <c r="Q3125" s="1" t="s">
        <v>1470</v>
      </c>
      <c r="R3125" s="24" t="s">
        <v>2827</v>
      </c>
      <c r="S3125" s="45">
        <v>67382</v>
      </c>
      <c r="V3125" s="165" t="str">
        <f>IFERROR(IF(U3125-T3125 &lt;= 0, "", U3125-T3125), "")</f>
        <v/>
      </c>
      <c r="W3125" s="162" t="s">
        <v>333</v>
      </c>
      <c r="X3125" s="1" t="s">
        <v>2279</v>
      </c>
      <c r="Y3125" s="1">
        <v>12614</v>
      </c>
      <c r="Z3125" s="169">
        <v>600</v>
      </c>
      <c r="AA3125" s="169">
        <f>Tabela13[[#This Row],[VALOR/UN]]*Tabela13[[#This Row],[QUAN]]</f>
        <v>600</v>
      </c>
      <c r="AB3125" s="251" t="str">
        <f>IFERROR(Tabela13[[#This Row],[TOTAL]]/Tabela13[[#This Row],[Km Rodado]],"")</f>
        <v/>
      </c>
    </row>
    <row r="3126" spans="1:28" hidden="1">
      <c r="A3126" s="30">
        <v>2272</v>
      </c>
      <c r="B3126" s="30" t="s">
        <v>1459</v>
      </c>
      <c r="C3126" s="30" t="s">
        <v>1227</v>
      </c>
      <c r="D3126" s="53">
        <v>45952</v>
      </c>
      <c r="F3126" s="7" t="s">
        <v>257</v>
      </c>
      <c r="G3126" s="1" t="s">
        <v>58</v>
      </c>
      <c r="H3126" s="1" t="s">
        <v>12</v>
      </c>
      <c r="I3126" s="351" t="s">
        <v>99</v>
      </c>
      <c r="J3126" s="162">
        <v>1</v>
      </c>
      <c r="K3126" s="1" t="s">
        <v>39</v>
      </c>
      <c r="L3126" s="1" t="s">
        <v>594</v>
      </c>
      <c r="M3126" s="1" t="s">
        <v>595</v>
      </c>
      <c r="N3126" s="1" t="s">
        <v>684</v>
      </c>
      <c r="O3126" s="1" t="s">
        <v>684</v>
      </c>
      <c r="P3126" s="1" t="s">
        <v>62</v>
      </c>
      <c r="Q3126" s="1" t="s">
        <v>1470</v>
      </c>
      <c r="R3126" s="24" t="s">
        <v>2827</v>
      </c>
      <c r="S3126" s="45">
        <v>67382</v>
      </c>
      <c r="V3126" s="165" t="str">
        <f>IFERROR(IF(U3126-T3126 &lt;= 0, "", U3126-T3126), "")</f>
        <v/>
      </c>
      <c r="W3126" s="162" t="s">
        <v>333</v>
      </c>
      <c r="X3126" s="1" t="s">
        <v>2279</v>
      </c>
      <c r="Y3126" s="1">
        <v>12686</v>
      </c>
      <c r="Z3126" s="169">
        <v>600</v>
      </c>
      <c r="AA3126" s="169">
        <f>Tabela13[[#This Row],[VALOR/UN]]*Tabela13[[#This Row],[QUAN]]</f>
        <v>600</v>
      </c>
      <c r="AB3126" s="251" t="str">
        <f>IFERROR(Tabela13[[#This Row],[TOTAL]]/Tabela13[[#This Row],[Km Rodado]],"")</f>
        <v/>
      </c>
    </row>
    <row r="3127" spans="1:28" hidden="1">
      <c r="A3127" s="30">
        <v>2273</v>
      </c>
      <c r="B3127" s="30" t="s">
        <v>1459</v>
      </c>
      <c r="C3127" s="30" t="s">
        <v>1227</v>
      </c>
      <c r="D3127" s="53">
        <v>45952</v>
      </c>
      <c r="F3127" s="7" t="s">
        <v>257</v>
      </c>
      <c r="G3127" s="1" t="s">
        <v>58</v>
      </c>
      <c r="H3127" s="1" t="s">
        <v>12</v>
      </c>
      <c r="I3127" s="351" t="s">
        <v>99</v>
      </c>
      <c r="J3127" s="162">
        <v>1</v>
      </c>
      <c r="K3127" s="1" t="s">
        <v>39</v>
      </c>
      <c r="L3127" s="1" t="s">
        <v>594</v>
      </c>
      <c r="M3127" s="1" t="s">
        <v>595</v>
      </c>
      <c r="N3127" s="1" t="s">
        <v>684</v>
      </c>
      <c r="O3127" s="1" t="s">
        <v>684</v>
      </c>
      <c r="P3127" s="1" t="s">
        <v>62</v>
      </c>
      <c r="Q3127" s="1" t="s">
        <v>1470</v>
      </c>
      <c r="R3127" s="24" t="s">
        <v>2827</v>
      </c>
      <c r="S3127" s="45">
        <v>67382</v>
      </c>
      <c r="V3127" s="165" t="str">
        <f>IFERROR(IF(U3127-T3127 &lt;= 0, "", U3127-T3127), "")</f>
        <v/>
      </c>
      <c r="W3127" s="162" t="s">
        <v>333</v>
      </c>
      <c r="X3127" s="1" t="s">
        <v>2279</v>
      </c>
      <c r="Y3127" s="1">
        <v>12686</v>
      </c>
      <c r="Z3127" s="169">
        <v>600</v>
      </c>
      <c r="AA3127" s="169">
        <f>Tabela13[[#This Row],[VALOR/UN]]*Tabela13[[#This Row],[QUAN]]</f>
        <v>600</v>
      </c>
      <c r="AB3127" s="251" t="str">
        <f>IFERROR(Tabela13[[#This Row],[TOTAL]]/Tabela13[[#This Row],[Km Rodado]],"")</f>
        <v/>
      </c>
    </row>
    <row r="3128" spans="1:28" hidden="1">
      <c r="A3128" s="30" t="s">
        <v>2828</v>
      </c>
      <c r="B3128" s="30" t="s">
        <v>1227</v>
      </c>
      <c r="C3128" s="30" t="s">
        <v>1227</v>
      </c>
      <c r="D3128" s="53">
        <v>45954</v>
      </c>
      <c r="F3128" s="7" t="s">
        <v>257</v>
      </c>
      <c r="G3128" s="1" t="s">
        <v>58</v>
      </c>
      <c r="H3128" s="1" t="s">
        <v>1268</v>
      </c>
      <c r="I3128" s="351" t="s">
        <v>107</v>
      </c>
      <c r="J3128" s="162">
        <v>1</v>
      </c>
      <c r="K3128" s="1" t="s">
        <v>7</v>
      </c>
      <c r="L3128" s="1" t="s">
        <v>594</v>
      </c>
      <c r="M3128" s="1" t="s">
        <v>133</v>
      </c>
      <c r="N3128" s="1" t="s">
        <v>787</v>
      </c>
      <c r="O3128" s="1" t="s">
        <v>788</v>
      </c>
      <c r="P3128" s="1" t="s">
        <v>69</v>
      </c>
      <c r="Q3128" s="1" t="s">
        <v>722</v>
      </c>
      <c r="R3128" s="24" t="s">
        <v>723</v>
      </c>
      <c r="S3128" s="45">
        <v>507498</v>
      </c>
      <c r="T3128" s="45">
        <v>507498</v>
      </c>
      <c r="V3128" s="165" t="str">
        <f>IFERROR(IF(U3128-T3128 &lt;= 0, "", U3128-T3128), "")</f>
        <v/>
      </c>
      <c r="W3128" s="162" t="s">
        <v>333</v>
      </c>
      <c r="X3128" s="1" t="s">
        <v>155</v>
      </c>
      <c r="Y3128" s="1">
        <v>4727</v>
      </c>
      <c r="Z3128" s="169">
        <v>712.88</v>
      </c>
      <c r="AA3128" s="169">
        <f>Tabela13[[#This Row],[VALOR/UN]]*Tabela13[[#This Row],[QUAN]]</f>
        <v>712.88</v>
      </c>
      <c r="AB3128" s="251" t="str">
        <f>IFERROR(Tabela13[[#This Row],[TOTAL]]/Tabela13[[#This Row],[Km Rodado]],"")</f>
        <v/>
      </c>
    </row>
    <row r="3129" spans="1:28" hidden="1">
      <c r="A3129" s="30" t="s">
        <v>2829</v>
      </c>
      <c r="B3129" s="30" t="s">
        <v>1227</v>
      </c>
      <c r="C3129" s="30" t="s">
        <v>1227</v>
      </c>
      <c r="D3129" s="53">
        <v>45954</v>
      </c>
      <c r="F3129" s="7" t="s">
        <v>257</v>
      </c>
      <c r="G3129" s="1" t="s">
        <v>58</v>
      </c>
      <c r="H3129" s="1" t="s">
        <v>1268</v>
      </c>
      <c r="I3129" s="351" t="s">
        <v>107</v>
      </c>
      <c r="J3129" s="162">
        <v>1</v>
      </c>
      <c r="K3129" s="1" t="s">
        <v>7</v>
      </c>
      <c r="L3129" s="1" t="s">
        <v>594</v>
      </c>
      <c r="M3129" s="1" t="s">
        <v>133</v>
      </c>
      <c r="N3129" s="1" t="s">
        <v>787</v>
      </c>
      <c r="O3129" s="1" t="s">
        <v>788</v>
      </c>
      <c r="P3129" s="1" t="s">
        <v>69</v>
      </c>
      <c r="Q3129" s="1" t="s">
        <v>722</v>
      </c>
      <c r="R3129" s="24" t="s">
        <v>723</v>
      </c>
      <c r="S3129" s="45">
        <v>507498</v>
      </c>
      <c r="T3129" s="45">
        <v>507498</v>
      </c>
      <c r="V3129" s="165" t="str">
        <f>IFERROR(IF(U3129-T3129 &lt;= 0, "", U3129-T3129), "")</f>
        <v/>
      </c>
      <c r="W3129" s="162" t="s">
        <v>333</v>
      </c>
      <c r="X3129" s="1" t="s">
        <v>155</v>
      </c>
      <c r="Y3129" s="1">
        <v>4727</v>
      </c>
      <c r="Z3129" s="169">
        <v>712.88</v>
      </c>
      <c r="AA3129" s="169">
        <f>Tabela13[[#This Row],[VALOR/UN]]*Tabela13[[#This Row],[QUAN]]</f>
        <v>712.88</v>
      </c>
      <c r="AB3129" s="251" t="str">
        <f>IFERROR(Tabela13[[#This Row],[TOTAL]]/Tabela13[[#This Row],[Km Rodado]],"")</f>
        <v/>
      </c>
    </row>
    <row r="3130" spans="1:28" hidden="1">
      <c r="A3130" s="30" t="s">
        <v>2830</v>
      </c>
      <c r="B3130" s="30" t="s">
        <v>1227</v>
      </c>
      <c r="C3130" s="30" t="s">
        <v>1227</v>
      </c>
      <c r="D3130" s="53">
        <v>45954</v>
      </c>
      <c r="F3130" s="7" t="s">
        <v>257</v>
      </c>
      <c r="G3130" s="1" t="s">
        <v>58</v>
      </c>
      <c r="H3130" s="1" t="s">
        <v>1268</v>
      </c>
      <c r="I3130" s="351" t="s">
        <v>107</v>
      </c>
      <c r="J3130" s="162">
        <v>1</v>
      </c>
      <c r="K3130" s="1" t="s">
        <v>7</v>
      </c>
      <c r="L3130" s="1" t="s">
        <v>594</v>
      </c>
      <c r="M3130" s="1" t="s">
        <v>133</v>
      </c>
      <c r="N3130" s="1" t="s">
        <v>787</v>
      </c>
      <c r="O3130" s="1" t="s">
        <v>788</v>
      </c>
      <c r="P3130" s="1" t="s">
        <v>69</v>
      </c>
      <c r="Q3130" s="1" t="s">
        <v>722</v>
      </c>
      <c r="R3130" s="24" t="s">
        <v>723</v>
      </c>
      <c r="S3130" s="45">
        <v>507498</v>
      </c>
      <c r="T3130" s="45">
        <v>507498</v>
      </c>
      <c r="V3130" s="165" t="str">
        <f>IFERROR(IF(U3130-T3130 &lt;= 0, "", U3130-T3130), "")</f>
        <v/>
      </c>
      <c r="W3130" s="162" t="s">
        <v>333</v>
      </c>
      <c r="X3130" s="1" t="s">
        <v>155</v>
      </c>
      <c r="Y3130" s="1">
        <v>4727</v>
      </c>
      <c r="Z3130" s="169">
        <v>712.88</v>
      </c>
      <c r="AA3130" s="169">
        <f>Tabela13[[#This Row],[VALOR/UN]]*Tabela13[[#This Row],[QUAN]]</f>
        <v>712.88</v>
      </c>
      <c r="AB3130" s="251" t="str">
        <f>IFERROR(Tabela13[[#This Row],[TOTAL]]/Tabela13[[#This Row],[Km Rodado]],"")</f>
        <v/>
      </c>
    </row>
    <row r="3131" spans="1:28" hidden="1">
      <c r="A3131" s="30" t="s">
        <v>2831</v>
      </c>
      <c r="B3131" s="30" t="s">
        <v>1227</v>
      </c>
      <c r="C3131" s="30" t="s">
        <v>1227</v>
      </c>
      <c r="D3131" s="53">
        <v>45954</v>
      </c>
      <c r="F3131" s="7" t="s">
        <v>257</v>
      </c>
      <c r="G3131" s="1" t="s">
        <v>58</v>
      </c>
      <c r="H3131" s="1" t="s">
        <v>1268</v>
      </c>
      <c r="I3131" s="351" t="s">
        <v>107</v>
      </c>
      <c r="J3131" s="162">
        <v>1</v>
      </c>
      <c r="K3131" s="1" t="s">
        <v>7</v>
      </c>
      <c r="L3131" s="1" t="s">
        <v>594</v>
      </c>
      <c r="M3131" s="1" t="s">
        <v>133</v>
      </c>
      <c r="N3131" s="1" t="s">
        <v>787</v>
      </c>
      <c r="O3131" s="1" t="s">
        <v>788</v>
      </c>
      <c r="P3131" s="1" t="s">
        <v>69</v>
      </c>
      <c r="Q3131" s="1" t="s">
        <v>722</v>
      </c>
      <c r="R3131" s="24" t="s">
        <v>723</v>
      </c>
      <c r="S3131" s="45">
        <v>507498</v>
      </c>
      <c r="T3131" s="45">
        <v>507498</v>
      </c>
      <c r="V3131" s="165" t="str">
        <f>IFERROR(IF(U3131-T3131 &lt;= 0, "", U3131-T3131), "")</f>
        <v/>
      </c>
      <c r="W3131" s="162" t="s">
        <v>333</v>
      </c>
      <c r="X3131" s="1" t="s">
        <v>155</v>
      </c>
      <c r="Y3131" s="1">
        <v>4727</v>
      </c>
      <c r="Z3131" s="169">
        <v>712.88</v>
      </c>
      <c r="AA3131" s="169">
        <f>Tabela13[[#This Row],[VALOR/UN]]*Tabela13[[#This Row],[QUAN]]</f>
        <v>712.88</v>
      </c>
      <c r="AB3131" s="251" t="str">
        <f>IFERROR(Tabela13[[#This Row],[TOTAL]]/Tabela13[[#This Row],[Km Rodado]],"")</f>
        <v/>
      </c>
    </row>
    <row r="3132" spans="1:28" hidden="1">
      <c r="A3132" s="30" t="s">
        <v>2832</v>
      </c>
      <c r="B3132" s="30" t="s">
        <v>1227</v>
      </c>
      <c r="C3132" s="30" t="s">
        <v>1227</v>
      </c>
      <c r="D3132" s="53">
        <v>45954</v>
      </c>
      <c r="F3132" s="7" t="s">
        <v>257</v>
      </c>
      <c r="G3132" s="1" t="s">
        <v>58</v>
      </c>
      <c r="H3132" s="1" t="s">
        <v>1268</v>
      </c>
      <c r="I3132" s="351" t="s">
        <v>107</v>
      </c>
      <c r="J3132" s="162">
        <v>1</v>
      </c>
      <c r="K3132" s="1" t="s">
        <v>7</v>
      </c>
      <c r="L3132" s="1" t="s">
        <v>656</v>
      </c>
      <c r="M3132" s="1" t="s">
        <v>133</v>
      </c>
      <c r="N3132" s="1" t="s">
        <v>787</v>
      </c>
      <c r="O3132" s="1" t="s">
        <v>788</v>
      </c>
      <c r="P3132" s="1" t="s">
        <v>69</v>
      </c>
      <c r="Q3132" s="1" t="s">
        <v>722</v>
      </c>
      <c r="R3132" s="24" t="s">
        <v>723</v>
      </c>
      <c r="S3132" s="45">
        <v>507498</v>
      </c>
      <c r="T3132" s="45">
        <v>507498</v>
      </c>
      <c r="V3132" s="165" t="str">
        <f>IFERROR(IF(U3132-T3132 &lt;= 0, "", U3132-T3132), "")</f>
        <v/>
      </c>
      <c r="W3132" s="162" t="s">
        <v>333</v>
      </c>
      <c r="X3132" s="1" t="s">
        <v>155</v>
      </c>
      <c r="Y3132" s="1">
        <v>4727</v>
      </c>
      <c r="Z3132" s="169">
        <v>712.88</v>
      </c>
      <c r="AA3132" s="169">
        <f>Tabela13[[#This Row],[VALOR/UN]]*Tabela13[[#This Row],[QUAN]]</f>
        <v>712.88</v>
      </c>
      <c r="AB3132" s="251" t="str">
        <f>IFERROR(Tabela13[[#This Row],[TOTAL]]/Tabela13[[#This Row],[Km Rodado]],"")</f>
        <v/>
      </c>
    </row>
    <row r="3133" spans="1:28" hidden="1">
      <c r="A3133" s="30" t="s">
        <v>2833</v>
      </c>
      <c r="B3133" s="30" t="s">
        <v>1227</v>
      </c>
      <c r="C3133" s="30" t="s">
        <v>1227</v>
      </c>
      <c r="D3133" s="53">
        <v>45954</v>
      </c>
      <c r="F3133" s="7" t="s">
        <v>257</v>
      </c>
      <c r="G3133" s="1" t="s">
        <v>58</v>
      </c>
      <c r="H3133" s="1" t="s">
        <v>1268</v>
      </c>
      <c r="I3133" s="351" t="s">
        <v>107</v>
      </c>
      <c r="J3133" s="162">
        <v>1</v>
      </c>
      <c r="K3133" s="1" t="s">
        <v>7</v>
      </c>
      <c r="L3133" s="1" t="s">
        <v>656</v>
      </c>
      <c r="M3133" s="1" t="s">
        <v>133</v>
      </c>
      <c r="N3133" s="1" t="s">
        <v>787</v>
      </c>
      <c r="O3133" s="1" t="s">
        <v>788</v>
      </c>
      <c r="P3133" s="1" t="s">
        <v>69</v>
      </c>
      <c r="Q3133" s="1" t="s">
        <v>722</v>
      </c>
      <c r="R3133" s="24" t="s">
        <v>723</v>
      </c>
      <c r="S3133" s="45">
        <v>507498</v>
      </c>
      <c r="T3133" s="45">
        <v>507498</v>
      </c>
      <c r="V3133" s="165" t="str">
        <f>IFERROR(IF(U3133-T3133 &lt;= 0, "", U3133-T3133), "")</f>
        <v/>
      </c>
      <c r="W3133" s="162" t="s">
        <v>333</v>
      </c>
      <c r="X3133" s="1" t="s">
        <v>155</v>
      </c>
      <c r="Y3133" s="1">
        <v>4727</v>
      </c>
      <c r="Z3133" s="169">
        <v>712.88</v>
      </c>
      <c r="AA3133" s="169">
        <f>Tabela13[[#This Row],[VALOR/UN]]*Tabela13[[#This Row],[QUAN]]</f>
        <v>712.88</v>
      </c>
      <c r="AB3133" s="251" t="str">
        <f>IFERROR(Tabela13[[#This Row],[TOTAL]]/Tabela13[[#This Row],[Km Rodado]],"")</f>
        <v/>
      </c>
    </row>
    <row r="3134" spans="1:28" hidden="1">
      <c r="A3134" s="30" t="s">
        <v>2834</v>
      </c>
      <c r="B3134" s="30" t="s">
        <v>1227</v>
      </c>
      <c r="C3134" s="30" t="s">
        <v>1227</v>
      </c>
      <c r="D3134" s="53">
        <v>45954</v>
      </c>
      <c r="F3134" s="7" t="s">
        <v>257</v>
      </c>
      <c r="G3134" s="1" t="s">
        <v>58</v>
      </c>
      <c r="H3134" s="1" t="s">
        <v>1268</v>
      </c>
      <c r="I3134" s="351" t="s">
        <v>107</v>
      </c>
      <c r="J3134" s="162">
        <v>1</v>
      </c>
      <c r="K3134" s="1" t="s">
        <v>7</v>
      </c>
      <c r="L3134" s="1" t="s">
        <v>656</v>
      </c>
      <c r="M3134" s="1" t="s">
        <v>133</v>
      </c>
      <c r="N3134" s="1" t="s">
        <v>787</v>
      </c>
      <c r="O3134" s="1" t="s">
        <v>788</v>
      </c>
      <c r="P3134" s="1" t="s">
        <v>69</v>
      </c>
      <c r="Q3134" s="1" t="s">
        <v>722</v>
      </c>
      <c r="R3134" s="24" t="s">
        <v>723</v>
      </c>
      <c r="S3134" s="45">
        <v>507498</v>
      </c>
      <c r="T3134" s="45">
        <v>507498</v>
      </c>
      <c r="V3134" s="165" t="str">
        <f>IFERROR(IF(U3134-T3134 &lt;= 0, "", U3134-T3134), "")</f>
        <v/>
      </c>
      <c r="W3134" s="162" t="s">
        <v>333</v>
      </c>
      <c r="X3134" s="1" t="s">
        <v>155</v>
      </c>
      <c r="Y3134" s="1">
        <v>4727</v>
      </c>
      <c r="Z3134" s="169">
        <v>712.88</v>
      </c>
      <c r="AA3134" s="169">
        <f>Tabela13[[#This Row],[VALOR/UN]]*Tabela13[[#This Row],[QUAN]]</f>
        <v>712.88</v>
      </c>
      <c r="AB3134" s="251" t="str">
        <f>IFERROR(Tabela13[[#This Row],[TOTAL]]/Tabela13[[#This Row],[Km Rodado]],"")</f>
        <v/>
      </c>
    </row>
    <row r="3135" spans="1:28" hidden="1">
      <c r="A3135" s="30" t="s">
        <v>2835</v>
      </c>
      <c r="B3135" s="30" t="s">
        <v>1227</v>
      </c>
      <c r="C3135" s="30" t="s">
        <v>1227</v>
      </c>
      <c r="D3135" s="53">
        <v>45954</v>
      </c>
      <c r="F3135" s="7" t="s">
        <v>257</v>
      </c>
      <c r="G3135" s="1" t="s">
        <v>58</v>
      </c>
      <c r="H3135" s="1" t="s">
        <v>1268</v>
      </c>
      <c r="I3135" s="351" t="s">
        <v>107</v>
      </c>
      <c r="J3135" s="162">
        <v>1</v>
      </c>
      <c r="K3135" s="1" t="s">
        <v>7</v>
      </c>
      <c r="L3135" s="1" t="s">
        <v>656</v>
      </c>
      <c r="M3135" s="1" t="s">
        <v>133</v>
      </c>
      <c r="N3135" s="1" t="s">
        <v>787</v>
      </c>
      <c r="O3135" s="1" t="s">
        <v>788</v>
      </c>
      <c r="P3135" s="1" t="s">
        <v>69</v>
      </c>
      <c r="Q3135" s="1" t="s">
        <v>722</v>
      </c>
      <c r="R3135" s="24" t="s">
        <v>723</v>
      </c>
      <c r="S3135" s="45">
        <v>507498</v>
      </c>
      <c r="T3135" s="45">
        <v>507498</v>
      </c>
      <c r="V3135" s="165" t="str">
        <f>IFERROR(IF(U3135-T3135 &lt;= 0, "", U3135-T3135), "")</f>
        <v/>
      </c>
      <c r="W3135" s="162" t="s">
        <v>333</v>
      </c>
      <c r="X3135" s="1" t="s">
        <v>155</v>
      </c>
      <c r="Y3135" s="1">
        <v>4727</v>
      </c>
      <c r="Z3135" s="169">
        <v>712.88</v>
      </c>
      <c r="AA3135" s="169">
        <f>Tabela13[[#This Row],[VALOR/UN]]*Tabela13[[#This Row],[QUAN]]</f>
        <v>712.88</v>
      </c>
      <c r="AB3135" s="251" t="str">
        <f>IFERROR(Tabela13[[#This Row],[TOTAL]]/Tabela13[[#This Row],[Km Rodado]],"")</f>
        <v/>
      </c>
    </row>
    <row r="3136" spans="1:28" hidden="1">
      <c r="A3136" s="30">
        <v>3662</v>
      </c>
      <c r="B3136" s="30" t="s">
        <v>2836</v>
      </c>
      <c r="C3136" s="30" t="s">
        <v>1227</v>
      </c>
      <c r="D3136" s="53">
        <v>45957</v>
      </c>
      <c r="F3136" s="7" t="s">
        <v>257</v>
      </c>
      <c r="G3136" s="1" t="s">
        <v>58</v>
      </c>
      <c r="H3136" s="1" t="s">
        <v>12</v>
      </c>
      <c r="I3136" s="351" t="s">
        <v>165</v>
      </c>
      <c r="J3136" s="162">
        <v>1</v>
      </c>
      <c r="K3136" s="1" t="s">
        <v>7</v>
      </c>
      <c r="L3136" s="1" t="s">
        <v>594</v>
      </c>
      <c r="M3136" s="153" t="s">
        <v>210</v>
      </c>
      <c r="N3136" s="1" t="s">
        <v>787</v>
      </c>
      <c r="O3136" s="1" t="s">
        <v>1861</v>
      </c>
      <c r="P3136" s="1" t="s">
        <v>69</v>
      </c>
      <c r="Q3136" s="1" t="s">
        <v>1057</v>
      </c>
      <c r="R3136" s="24" t="s">
        <v>2740</v>
      </c>
      <c r="S3136" s="45">
        <v>225868</v>
      </c>
      <c r="V3136" s="165" t="str">
        <f>IFERROR(IF(U3136-T3136 &lt;= 0, "", U3136-T3136), "")</f>
        <v/>
      </c>
      <c r="W3136" s="162" t="s">
        <v>333</v>
      </c>
      <c r="X3136" s="1" t="s">
        <v>155</v>
      </c>
      <c r="Y3136" s="1">
        <v>4698</v>
      </c>
      <c r="Z3136" s="169">
        <v>766.94</v>
      </c>
      <c r="AA3136" s="169">
        <f>Tabela13[[#This Row],[VALOR/UN]]*Tabela13[[#This Row],[QUAN]]</f>
        <v>766.94</v>
      </c>
      <c r="AB3136" s="251" t="str">
        <f>IFERROR(Tabela13[[#This Row],[TOTAL]]/Tabela13[[#This Row],[Km Rodado]],"")</f>
        <v/>
      </c>
    </row>
    <row r="3137" spans="1:28" hidden="1">
      <c r="A3137" s="30" t="s">
        <v>2837</v>
      </c>
      <c r="B3137" s="30" t="s">
        <v>2750</v>
      </c>
      <c r="C3137" s="30" t="s">
        <v>1227</v>
      </c>
      <c r="D3137" s="53">
        <v>45957</v>
      </c>
      <c r="F3137" s="7" t="s">
        <v>257</v>
      </c>
      <c r="G3137" s="1" t="s">
        <v>58</v>
      </c>
      <c r="H3137" s="1" t="s">
        <v>12</v>
      </c>
      <c r="I3137" s="351" t="s">
        <v>99</v>
      </c>
      <c r="J3137" s="162">
        <v>1</v>
      </c>
      <c r="K3137" s="1">
        <v>16</v>
      </c>
      <c r="L3137" s="1" t="s">
        <v>22</v>
      </c>
      <c r="M3137" s="1" t="s">
        <v>60</v>
      </c>
      <c r="N3137" s="1" t="s">
        <v>224</v>
      </c>
      <c r="O3137" s="1" t="s">
        <v>1389</v>
      </c>
      <c r="P3137" s="1" t="s">
        <v>69</v>
      </c>
      <c r="Q3137" s="1" t="s">
        <v>1008</v>
      </c>
      <c r="R3137" s="24" t="s">
        <v>1064</v>
      </c>
      <c r="S3137" s="45">
        <v>134379</v>
      </c>
      <c r="V3137" s="165" t="str">
        <f>IFERROR(IF(U3137-T3137 &lt;= 0, "", U3137-T3137), "")</f>
        <v/>
      </c>
      <c r="W3137" s="162" t="s">
        <v>333</v>
      </c>
      <c r="X3137" s="1" t="s">
        <v>2427</v>
      </c>
      <c r="Y3137" s="1">
        <v>155800</v>
      </c>
      <c r="Z3137" s="169">
        <v>459</v>
      </c>
      <c r="AA3137" s="169">
        <f>Tabela13[[#This Row],[VALOR/UN]]*Tabela13[[#This Row],[QUAN]]</f>
        <v>459</v>
      </c>
      <c r="AB3137" s="251" t="str">
        <f>IFERROR(Tabela13[[#This Row],[TOTAL]]/Tabela13[[#This Row],[Km Rodado]],"")</f>
        <v/>
      </c>
    </row>
    <row r="3138" spans="1:28" hidden="1">
      <c r="A3138" s="30">
        <v>3659</v>
      </c>
      <c r="B3138" s="30" t="s">
        <v>2750</v>
      </c>
      <c r="C3138" s="30" t="s">
        <v>1227</v>
      </c>
      <c r="D3138" s="53">
        <v>45957</v>
      </c>
      <c r="F3138" s="7" t="s">
        <v>257</v>
      </c>
      <c r="G3138" s="1" t="s">
        <v>58</v>
      </c>
      <c r="H3138" s="1" t="s">
        <v>12</v>
      </c>
      <c r="I3138" s="351" t="s">
        <v>99</v>
      </c>
      <c r="J3138" s="162">
        <v>1</v>
      </c>
      <c r="K3138" s="1">
        <v>16</v>
      </c>
      <c r="L3138" s="1" t="s">
        <v>22</v>
      </c>
      <c r="M3138" s="1" t="s">
        <v>60</v>
      </c>
      <c r="N3138" s="1" t="s">
        <v>224</v>
      </c>
      <c r="O3138" s="1" t="s">
        <v>1389</v>
      </c>
      <c r="P3138" s="1" t="s">
        <v>69</v>
      </c>
      <c r="Q3138" s="1" t="s">
        <v>1008</v>
      </c>
      <c r="R3138" s="24" t="s">
        <v>1064</v>
      </c>
      <c r="S3138" s="45">
        <v>134379</v>
      </c>
      <c r="V3138" s="165" t="str">
        <f>IFERROR(IF(U3138-T3138 &lt;= 0, "", U3138-T3138), "")</f>
        <v/>
      </c>
      <c r="W3138" s="162" t="s">
        <v>333</v>
      </c>
      <c r="X3138" s="1" t="s">
        <v>2427</v>
      </c>
      <c r="Y3138" s="1">
        <v>155800</v>
      </c>
      <c r="Z3138" s="169">
        <v>459</v>
      </c>
      <c r="AA3138" s="169">
        <f>Tabela13[[#This Row],[VALOR/UN]]*Tabela13[[#This Row],[QUAN]]</f>
        <v>459</v>
      </c>
      <c r="AB3138" s="251" t="str">
        <f>IFERROR(Tabela13[[#This Row],[TOTAL]]/Tabela13[[#This Row],[Km Rodado]],"")</f>
        <v/>
      </c>
    </row>
    <row r="3139" spans="1:28" hidden="1">
      <c r="A3139" s="30">
        <v>3660</v>
      </c>
      <c r="B3139" s="30" t="s">
        <v>2750</v>
      </c>
      <c r="C3139" s="30" t="s">
        <v>1227</v>
      </c>
      <c r="D3139" s="53">
        <v>45957</v>
      </c>
      <c r="F3139" s="7" t="s">
        <v>257</v>
      </c>
      <c r="G3139" s="1" t="s">
        <v>58</v>
      </c>
      <c r="H3139" s="1" t="s">
        <v>12</v>
      </c>
      <c r="I3139" s="351" t="s">
        <v>99</v>
      </c>
      <c r="J3139" s="162">
        <v>1</v>
      </c>
      <c r="K3139" s="1">
        <v>16</v>
      </c>
      <c r="L3139" s="1" t="s">
        <v>24</v>
      </c>
      <c r="M3139" s="1" t="s">
        <v>60</v>
      </c>
      <c r="N3139" s="1" t="s">
        <v>224</v>
      </c>
      <c r="O3139" s="1" t="s">
        <v>1389</v>
      </c>
      <c r="P3139" s="1" t="s">
        <v>69</v>
      </c>
      <c r="Q3139" s="1" t="s">
        <v>1008</v>
      </c>
      <c r="R3139" s="24" t="s">
        <v>1064</v>
      </c>
      <c r="S3139" s="45">
        <v>134379</v>
      </c>
      <c r="V3139" s="165" t="str">
        <f>IFERROR(IF(U3139-T3139 &lt;= 0, "", U3139-T3139), "")</f>
        <v/>
      </c>
      <c r="W3139" s="162" t="s">
        <v>333</v>
      </c>
      <c r="X3139" s="1" t="s">
        <v>2427</v>
      </c>
      <c r="Y3139" s="1">
        <v>155800</v>
      </c>
      <c r="Z3139" s="169">
        <v>459</v>
      </c>
      <c r="AA3139" s="169">
        <f>Tabela13[[#This Row],[VALOR/UN]]*Tabela13[[#This Row],[QUAN]]</f>
        <v>459</v>
      </c>
      <c r="AB3139" s="251" t="str">
        <f>IFERROR(Tabela13[[#This Row],[TOTAL]]/Tabela13[[#This Row],[Km Rodado]],"")</f>
        <v/>
      </c>
    </row>
    <row r="3140" spans="1:28" hidden="1">
      <c r="A3140" s="30">
        <v>3661</v>
      </c>
      <c r="B3140" s="30" t="s">
        <v>2750</v>
      </c>
      <c r="C3140" s="30" t="s">
        <v>1227</v>
      </c>
      <c r="D3140" s="53">
        <v>45957</v>
      </c>
      <c r="F3140" s="7" t="s">
        <v>257</v>
      </c>
      <c r="G3140" s="1" t="s">
        <v>58</v>
      </c>
      <c r="H3140" s="1" t="s">
        <v>12</v>
      </c>
      <c r="I3140" s="351" t="s">
        <v>99</v>
      </c>
      <c r="J3140" s="162">
        <v>1</v>
      </c>
      <c r="K3140" s="1">
        <v>16</v>
      </c>
      <c r="L3140" s="1" t="s">
        <v>24</v>
      </c>
      <c r="M3140" s="1" t="s">
        <v>60</v>
      </c>
      <c r="N3140" s="1" t="s">
        <v>224</v>
      </c>
      <c r="O3140" s="1" t="s">
        <v>1389</v>
      </c>
      <c r="P3140" s="1" t="s">
        <v>69</v>
      </c>
      <c r="Q3140" s="1" t="s">
        <v>1008</v>
      </c>
      <c r="R3140" s="24" t="s">
        <v>1064</v>
      </c>
      <c r="S3140" s="45">
        <v>134379</v>
      </c>
      <c r="V3140" s="165" t="str">
        <f>IFERROR(IF(U3140-T3140 &lt;= 0, "", U3140-T3140), "")</f>
        <v/>
      </c>
      <c r="W3140" s="162" t="s">
        <v>333</v>
      </c>
      <c r="X3140" s="1" t="s">
        <v>2427</v>
      </c>
      <c r="Y3140" s="1">
        <v>155800</v>
      </c>
      <c r="Z3140" s="169">
        <v>459</v>
      </c>
      <c r="AA3140" s="169">
        <f>Tabela13[[#This Row],[VALOR/UN]]*Tabela13[[#This Row],[QUAN]]</f>
        <v>459</v>
      </c>
      <c r="AB3140" s="251" t="str">
        <f>IFERROR(Tabela13[[#This Row],[TOTAL]]/Tabela13[[#This Row],[Km Rodado]],"")</f>
        <v/>
      </c>
    </row>
    <row r="3141" spans="1:28" hidden="1">
      <c r="A3141" s="30">
        <v>3663</v>
      </c>
      <c r="B3141" s="30" t="s">
        <v>2838</v>
      </c>
      <c r="C3141" s="30" t="s">
        <v>1227</v>
      </c>
      <c r="D3141" s="53">
        <v>45957</v>
      </c>
      <c r="F3141" s="7" t="s">
        <v>257</v>
      </c>
      <c r="G3141" s="1" t="s">
        <v>58</v>
      </c>
      <c r="H3141" s="1" t="s">
        <v>14</v>
      </c>
      <c r="I3141" s="351" t="s">
        <v>1317</v>
      </c>
      <c r="J3141" s="162">
        <v>1</v>
      </c>
      <c r="K3141" s="1">
        <v>16</v>
      </c>
      <c r="L3141" s="1" t="s">
        <v>22</v>
      </c>
      <c r="M3141" s="1" t="s">
        <v>60</v>
      </c>
      <c r="N3141" s="1" t="s">
        <v>604</v>
      </c>
      <c r="O3141" s="1" t="s">
        <v>604</v>
      </c>
      <c r="P3141" s="1" t="s">
        <v>2200</v>
      </c>
      <c r="Q3141" s="1" t="s">
        <v>1008</v>
      </c>
      <c r="R3141" s="24" t="s">
        <v>1850</v>
      </c>
      <c r="V3141" s="165" t="str">
        <f>IFERROR(IF(U3141-T3141 &lt;= 0, "", U3141-T3141), "")</f>
        <v/>
      </c>
      <c r="W3141" s="162" t="s">
        <v>333</v>
      </c>
      <c r="X3141" s="1" t="s">
        <v>58</v>
      </c>
      <c r="Y3141" s="258" t="s">
        <v>151</v>
      </c>
      <c r="Z3141" s="169">
        <v>0</v>
      </c>
      <c r="AA3141" s="169">
        <f>Tabela13[[#This Row],[VALOR/UN]]*Tabela13[[#This Row],[QUAN]]</f>
        <v>0</v>
      </c>
      <c r="AB3141" s="251" t="str">
        <f>IFERROR(Tabela13[[#This Row],[TOTAL]]/Tabela13[[#This Row],[Km Rodado]],"")</f>
        <v/>
      </c>
    </row>
    <row r="3142" spans="1:28" hidden="1">
      <c r="A3142" s="30" t="s">
        <v>2839</v>
      </c>
      <c r="B3142" s="30" t="s">
        <v>1227</v>
      </c>
      <c r="C3142" s="30" t="s">
        <v>1227</v>
      </c>
      <c r="D3142" s="53">
        <v>45957</v>
      </c>
      <c r="F3142" s="7" t="s">
        <v>257</v>
      </c>
      <c r="G3142" s="1" t="s">
        <v>58</v>
      </c>
      <c r="H3142" s="1" t="s">
        <v>1268</v>
      </c>
      <c r="I3142" s="351" t="s">
        <v>83</v>
      </c>
      <c r="J3142" s="162">
        <v>1</v>
      </c>
      <c r="K3142" s="1">
        <v>16</v>
      </c>
      <c r="L3142" s="1" t="s">
        <v>24</v>
      </c>
      <c r="M3142" s="1" t="s">
        <v>60</v>
      </c>
      <c r="N3142" s="1" t="s">
        <v>224</v>
      </c>
      <c r="O3142" s="1" t="s">
        <v>1389</v>
      </c>
      <c r="P3142" s="1" t="s">
        <v>69</v>
      </c>
      <c r="Q3142" s="1" t="s">
        <v>144</v>
      </c>
      <c r="R3142" s="24" t="s">
        <v>2840</v>
      </c>
      <c r="S3142" s="45">
        <v>96922</v>
      </c>
      <c r="V3142" s="165" t="str">
        <f>IFERROR(IF(U3142-T3142 &lt;= 0, "", U3142-T3142), "")</f>
        <v/>
      </c>
      <c r="W3142" s="162" t="s">
        <v>333</v>
      </c>
      <c r="X3142" s="1" t="s">
        <v>2427</v>
      </c>
      <c r="Y3142" s="1" t="s">
        <v>2819</v>
      </c>
      <c r="Z3142" s="169">
        <v>459</v>
      </c>
      <c r="AA3142" s="169">
        <f>Tabela13[[#This Row],[VALOR/UN]]*Tabela13[[#This Row],[QUAN]]</f>
        <v>459</v>
      </c>
      <c r="AB3142" s="251" t="str">
        <f>IFERROR(Tabela13[[#This Row],[TOTAL]]/Tabela13[[#This Row],[Km Rodado]],"")</f>
        <v/>
      </c>
    </row>
    <row r="3143" spans="1:28" hidden="1">
      <c r="A3143" s="30">
        <v>3657</v>
      </c>
      <c r="B3143" s="30" t="s">
        <v>2667</v>
      </c>
      <c r="C3143" s="30" t="s">
        <v>1227</v>
      </c>
      <c r="D3143" s="53">
        <v>45957</v>
      </c>
      <c r="F3143" s="7" t="s">
        <v>257</v>
      </c>
      <c r="G3143" s="1" t="s">
        <v>58</v>
      </c>
      <c r="H3143" s="1" t="s">
        <v>1268</v>
      </c>
      <c r="I3143" s="351" t="s">
        <v>83</v>
      </c>
      <c r="J3143" s="162">
        <v>1</v>
      </c>
      <c r="K3143" s="1">
        <v>16</v>
      </c>
      <c r="L3143" s="1" t="s">
        <v>24</v>
      </c>
      <c r="M3143" s="1" t="s">
        <v>60</v>
      </c>
      <c r="N3143" s="1" t="s">
        <v>224</v>
      </c>
      <c r="O3143" s="1" t="s">
        <v>1389</v>
      </c>
      <c r="P3143" s="1" t="s">
        <v>69</v>
      </c>
      <c r="Q3143" s="1" t="s">
        <v>144</v>
      </c>
      <c r="R3143" s="24" t="s">
        <v>2840</v>
      </c>
      <c r="S3143" s="45">
        <v>96922</v>
      </c>
      <c r="V3143" s="165" t="str">
        <f>IFERROR(IF(U3143-T3143 &lt;= 0, "", U3143-T3143), "")</f>
        <v/>
      </c>
      <c r="W3143" s="162" t="s">
        <v>333</v>
      </c>
      <c r="X3143" s="1" t="s">
        <v>2427</v>
      </c>
      <c r="Y3143" s="1" t="s">
        <v>2819</v>
      </c>
      <c r="Z3143" s="169">
        <v>459</v>
      </c>
      <c r="AA3143" s="169">
        <f>Tabela13[[#This Row],[VALOR/UN]]*Tabela13[[#This Row],[QUAN]]</f>
        <v>459</v>
      </c>
      <c r="AB3143" s="251" t="str">
        <f>IFERROR(Tabela13[[#This Row],[TOTAL]]/Tabela13[[#This Row],[Km Rodado]],"")</f>
        <v/>
      </c>
    </row>
    <row r="3144" spans="1:28" hidden="1">
      <c r="A3144" s="30" t="s">
        <v>2841</v>
      </c>
      <c r="B3144" s="30" t="s">
        <v>2210</v>
      </c>
      <c r="C3144" s="30" t="s">
        <v>1227</v>
      </c>
      <c r="D3144" s="53">
        <v>45957</v>
      </c>
      <c r="F3144" s="7" t="s">
        <v>257</v>
      </c>
      <c r="G3144" s="1" t="s">
        <v>58</v>
      </c>
      <c r="H3144" s="1" t="s">
        <v>1268</v>
      </c>
      <c r="I3144" s="351" t="s">
        <v>2375</v>
      </c>
      <c r="J3144" s="162">
        <v>1</v>
      </c>
      <c r="K3144" s="1">
        <v>15</v>
      </c>
      <c r="L3144" s="1" t="s">
        <v>22</v>
      </c>
      <c r="M3144" s="1" t="s">
        <v>75</v>
      </c>
      <c r="N3144" s="1" t="s">
        <v>224</v>
      </c>
      <c r="O3144" s="1" t="s">
        <v>1389</v>
      </c>
      <c r="P3144" s="1" t="s">
        <v>69</v>
      </c>
      <c r="Q3144" s="1" t="s">
        <v>77</v>
      </c>
      <c r="R3144" s="24" t="s">
        <v>568</v>
      </c>
      <c r="S3144" s="45">
        <v>177446</v>
      </c>
      <c r="V3144" s="165" t="str">
        <f>IFERROR(IF(U3144-T3144 &lt;= 0, "", U3144-T3144), "")</f>
        <v/>
      </c>
      <c r="W3144" s="162" t="s">
        <v>333</v>
      </c>
      <c r="X3144" s="1" t="s">
        <v>2427</v>
      </c>
      <c r="Y3144" s="1">
        <v>153479</v>
      </c>
      <c r="Z3144" s="169">
        <v>249</v>
      </c>
      <c r="AA3144" s="169">
        <f>Tabela13[[#This Row],[VALOR/UN]]*Tabela13[[#This Row],[QUAN]]</f>
        <v>249</v>
      </c>
      <c r="AB3144" s="251" t="str">
        <f>IFERROR(Tabela13[[#This Row],[TOTAL]]/Tabela13[[#This Row],[Km Rodado]],"")</f>
        <v/>
      </c>
    </row>
    <row r="3145" spans="1:28" hidden="1">
      <c r="A3145" s="30">
        <v>3665</v>
      </c>
      <c r="B3145" s="30" t="s">
        <v>2210</v>
      </c>
      <c r="C3145" s="30" t="s">
        <v>1227</v>
      </c>
      <c r="D3145" s="53">
        <v>45957</v>
      </c>
      <c r="F3145" s="7" t="s">
        <v>257</v>
      </c>
      <c r="G3145" s="1" t="s">
        <v>58</v>
      </c>
      <c r="H3145" s="1" t="s">
        <v>1268</v>
      </c>
      <c r="I3145" s="351" t="s">
        <v>2375</v>
      </c>
      <c r="J3145" s="162">
        <v>1</v>
      </c>
      <c r="K3145" s="1">
        <v>15</v>
      </c>
      <c r="L3145" s="1" t="s">
        <v>22</v>
      </c>
      <c r="M3145" s="1" t="s">
        <v>75</v>
      </c>
      <c r="N3145" s="1" t="s">
        <v>224</v>
      </c>
      <c r="O3145" s="1" t="s">
        <v>1389</v>
      </c>
      <c r="P3145" s="1" t="s">
        <v>69</v>
      </c>
      <c r="Q3145" s="1" t="s">
        <v>77</v>
      </c>
      <c r="R3145" s="24" t="s">
        <v>568</v>
      </c>
      <c r="S3145" s="45">
        <v>177446</v>
      </c>
      <c r="V3145" s="165" t="str">
        <f>IFERROR(IF(U3145-T3145 &lt;= 0, "", U3145-T3145), "")</f>
        <v/>
      </c>
      <c r="W3145" s="162" t="s">
        <v>333</v>
      </c>
      <c r="X3145" s="1" t="s">
        <v>2427</v>
      </c>
      <c r="Y3145" s="1">
        <v>153479</v>
      </c>
      <c r="Z3145" s="169">
        <v>249</v>
      </c>
      <c r="AA3145" s="169">
        <f>Tabela13[[#This Row],[VALOR/UN]]*Tabela13[[#This Row],[QUAN]]</f>
        <v>249</v>
      </c>
      <c r="AB3145" s="251" t="str">
        <f>IFERROR(Tabela13[[#This Row],[TOTAL]]/Tabela13[[#This Row],[Km Rodado]],"")</f>
        <v/>
      </c>
    </row>
    <row r="3146" spans="1:28" hidden="1">
      <c r="A3146" s="30" t="s">
        <v>2842</v>
      </c>
      <c r="B3146" s="30" t="s">
        <v>2291</v>
      </c>
      <c r="C3146" s="30" t="s">
        <v>1227</v>
      </c>
      <c r="D3146" s="53">
        <v>45958</v>
      </c>
      <c r="F3146" s="7" t="s">
        <v>257</v>
      </c>
      <c r="G3146" s="1" t="s">
        <v>58</v>
      </c>
      <c r="H3146" s="1" t="s">
        <v>14</v>
      </c>
      <c r="I3146" s="351" t="s">
        <v>1317</v>
      </c>
      <c r="J3146" s="162">
        <v>1</v>
      </c>
      <c r="K3146" s="1" t="s">
        <v>7</v>
      </c>
      <c r="L3146" s="1" t="s">
        <v>22</v>
      </c>
      <c r="M3146" s="153" t="s">
        <v>210</v>
      </c>
      <c r="N3146" s="1" t="s">
        <v>787</v>
      </c>
      <c r="O3146" s="1" t="s">
        <v>1861</v>
      </c>
      <c r="P3146" s="1" t="s">
        <v>69</v>
      </c>
      <c r="Q3146" s="1" t="s">
        <v>1057</v>
      </c>
      <c r="R3146" s="1" t="s">
        <v>650</v>
      </c>
      <c r="V3146" s="165" t="str">
        <f>IFERROR(IF(U3146-T3146 &lt;= 0, "", U3146-T3146), "")</f>
        <v/>
      </c>
      <c r="W3146" s="162" t="s">
        <v>333</v>
      </c>
      <c r="X3146" s="1" t="s">
        <v>155</v>
      </c>
      <c r="Y3146" s="1">
        <v>4698</v>
      </c>
      <c r="Z3146" s="169">
        <v>766.94</v>
      </c>
      <c r="AA3146" s="169">
        <f>Tabela13[[#This Row],[VALOR/UN]]*Tabela13[[#This Row],[QUAN]]</f>
        <v>766.94</v>
      </c>
      <c r="AB3146" s="251" t="str">
        <f>IFERROR(Tabela13[[#This Row],[TOTAL]]/Tabela13[[#This Row],[Km Rodado]],"")</f>
        <v/>
      </c>
    </row>
    <row r="3147" spans="1:28">
      <c r="A3147" s="30">
        <v>3470</v>
      </c>
      <c r="B3147" s="30" t="s">
        <v>1944</v>
      </c>
      <c r="C3147" s="30" t="s">
        <v>1227</v>
      </c>
      <c r="D3147" s="53">
        <v>45958</v>
      </c>
      <c r="F3147" s="7" t="s">
        <v>257</v>
      </c>
      <c r="G3147" s="1" t="s">
        <v>58</v>
      </c>
      <c r="H3147" s="1" t="s">
        <v>1268</v>
      </c>
      <c r="I3147" s="351" t="s">
        <v>2375</v>
      </c>
      <c r="J3147" s="162">
        <v>1</v>
      </c>
      <c r="K3147" s="1">
        <v>15</v>
      </c>
      <c r="L3147" s="1" t="s">
        <v>22</v>
      </c>
      <c r="M3147" s="1" t="s">
        <v>623</v>
      </c>
      <c r="N3147" s="1" t="s">
        <v>224</v>
      </c>
      <c r="O3147" s="1" t="s">
        <v>1389</v>
      </c>
      <c r="P3147" s="1" t="s">
        <v>69</v>
      </c>
      <c r="Q3147" s="1" t="s">
        <v>102</v>
      </c>
      <c r="R3147" s="24" t="s">
        <v>1997</v>
      </c>
      <c r="S3147" s="45">
        <v>150948</v>
      </c>
      <c r="V3147" s="165" t="str">
        <f>IFERROR(IF(U3147-T3147 &lt;= 0, "", U3147-T3147), "")</f>
        <v/>
      </c>
      <c r="W3147" s="162" t="s">
        <v>333</v>
      </c>
      <c r="X3147" s="1" t="s">
        <v>2427</v>
      </c>
      <c r="Y3147" s="1" t="s">
        <v>2784</v>
      </c>
      <c r="Z3147" s="169">
        <v>249</v>
      </c>
      <c r="AA3147" s="169">
        <f>Tabela13[[#This Row],[VALOR/UN]]*Tabela13[[#This Row],[QUAN]]</f>
        <v>249</v>
      </c>
      <c r="AB3147" s="251" t="str">
        <f>IFERROR(Tabela13[[#This Row],[TOTAL]]/Tabela13[[#This Row],[Km Rodado]],"")</f>
        <v/>
      </c>
    </row>
    <row r="3148" spans="1:28">
      <c r="A3148" s="30">
        <v>3473</v>
      </c>
      <c r="B3148" s="30" t="s">
        <v>1944</v>
      </c>
      <c r="C3148" s="30" t="s">
        <v>1227</v>
      </c>
      <c r="D3148" s="53">
        <v>45958</v>
      </c>
      <c r="F3148" s="7" t="s">
        <v>257</v>
      </c>
      <c r="G3148" s="1" t="s">
        <v>58</v>
      </c>
      <c r="H3148" s="1" t="s">
        <v>1268</v>
      </c>
      <c r="I3148" s="351" t="s">
        <v>2375</v>
      </c>
      <c r="J3148" s="162">
        <v>1</v>
      </c>
      <c r="K3148" s="1">
        <v>15</v>
      </c>
      <c r="L3148" s="1" t="s">
        <v>22</v>
      </c>
      <c r="M3148" s="1" t="s">
        <v>623</v>
      </c>
      <c r="N3148" s="1" t="s">
        <v>224</v>
      </c>
      <c r="O3148" s="1" t="s">
        <v>1389</v>
      </c>
      <c r="P3148" s="1" t="s">
        <v>69</v>
      </c>
      <c r="Q3148" s="1" t="s">
        <v>102</v>
      </c>
      <c r="R3148" s="24" t="s">
        <v>1997</v>
      </c>
      <c r="S3148" s="45">
        <v>150948</v>
      </c>
      <c r="V3148" s="165" t="str">
        <f>IFERROR(IF(U3148-T3148 &lt;= 0, "", U3148-T3148), "")</f>
        <v/>
      </c>
      <c r="W3148" s="162" t="s">
        <v>333</v>
      </c>
      <c r="X3148" s="1" t="s">
        <v>2427</v>
      </c>
      <c r="Y3148" s="1" t="s">
        <v>2784</v>
      </c>
      <c r="Z3148" s="169">
        <v>249</v>
      </c>
      <c r="AA3148" s="169">
        <f>Tabela13[[#This Row],[VALOR/UN]]*Tabela13[[#This Row],[QUAN]]</f>
        <v>249</v>
      </c>
      <c r="AB3148" s="251" t="str">
        <f>IFERROR(Tabela13[[#This Row],[TOTAL]]/Tabela13[[#This Row],[Km Rodado]],"")</f>
        <v/>
      </c>
    </row>
    <row r="3149" spans="1:28" hidden="1">
      <c r="A3149" s="30">
        <v>3669</v>
      </c>
      <c r="B3149" s="30" t="s">
        <v>2750</v>
      </c>
      <c r="C3149" s="186" t="s">
        <v>1227</v>
      </c>
      <c r="D3149" s="53">
        <v>45958</v>
      </c>
      <c r="F3149" s="7" t="s">
        <v>257</v>
      </c>
      <c r="G3149" s="1" t="s">
        <v>58</v>
      </c>
      <c r="H3149" s="1" t="s">
        <v>12</v>
      </c>
      <c r="I3149" s="351" t="s">
        <v>99</v>
      </c>
      <c r="J3149" s="162">
        <v>1</v>
      </c>
      <c r="K3149" s="1">
        <v>16</v>
      </c>
      <c r="L3149" s="1" t="s">
        <v>22</v>
      </c>
      <c r="M3149" s="1" t="s">
        <v>60</v>
      </c>
      <c r="N3149" s="1" t="s">
        <v>224</v>
      </c>
      <c r="O3149" s="1" t="s">
        <v>1389</v>
      </c>
      <c r="P3149" s="1" t="s">
        <v>69</v>
      </c>
      <c r="Q3149" s="1" t="s">
        <v>1008</v>
      </c>
      <c r="R3149" s="24" t="s">
        <v>2124</v>
      </c>
      <c r="S3149" s="45">
        <v>166844</v>
      </c>
      <c r="V3149" s="165" t="str">
        <f>IFERROR(IF(U3149-T3149 &lt;= 0, "", U3149-T3149), "")</f>
        <v/>
      </c>
      <c r="W3149" s="162" t="s">
        <v>333</v>
      </c>
      <c r="X3149" s="1" t="s">
        <v>2427</v>
      </c>
      <c r="Y3149" s="1">
        <v>155800</v>
      </c>
      <c r="Z3149" s="169">
        <v>459</v>
      </c>
      <c r="AA3149" s="169">
        <f>Tabela13[[#This Row],[VALOR/UN]]*Tabela13[[#This Row],[QUAN]]</f>
        <v>459</v>
      </c>
      <c r="AB3149" s="251" t="str">
        <f>IFERROR(Tabela13[[#This Row],[TOTAL]]/Tabela13[[#This Row],[Km Rodado]],"")</f>
        <v/>
      </c>
    </row>
    <row r="3150" spans="1:28" hidden="1">
      <c r="A3150" s="30">
        <v>3670</v>
      </c>
      <c r="B3150" s="30" t="s">
        <v>2750</v>
      </c>
      <c r="C3150" s="186" t="s">
        <v>1227</v>
      </c>
      <c r="D3150" s="53">
        <v>45958</v>
      </c>
      <c r="F3150" s="7" t="s">
        <v>257</v>
      </c>
      <c r="G3150" s="1" t="s">
        <v>58</v>
      </c>
      <c r="H3150" s="1" t="s">
        <v>12</v>
      </c>
      <c r="I3150" s="351" t="s">
        <v>99</v>
      </c>
      <c r="J3150" s="162">
        <v>1</v>
      </c>
      <c r="K3150" s="1">
        <v>16</v>
      </c>
      <c r="L3150" s="1" t="s">
        <v>22</v>
      </c>
      <c r="M3150" s="1" t="s">
        <v>60</v>
      </c>
      <c r="N3150" s="1" t="s">
        <v>224</v>
      </c>
      <c r="O3150" s="1" t="s">
        <v>1389</v>
      </c>
      <c r="P3150" s="1" t="s">
        <v>69</v>
      </c>
      <c r="Q3150" s="1" t="s">
        <v>1008</v>
      </c>
      <c r="R3150" s="24" t="s">
        <v>2124</v>
      </c>
      <c r="S3150" s="45">
        <v>166844</v>
      </c>
      <c r="U3150" s="45">
        <f>S3151-Tabela13[[#This Row],[KM SOLICITADO]]</f>
        <v>-144473</v>
      </c>
      <c r="V3150" s="165" t="str">
        <f>IFERROR(IF(U3150-T3150 &lt;= 0, "", U3150-T3150), "")</f>
        <v/>
      </c>
      <c r="W3150" s="162" t="s">
        <v>333</v>
      </c>
      <c r="X3150" s="1" t="s">
        <v>2427</v>
      </c>
      <c r="Y3150" s="1">
        <v>155800</v>
      </c>
      <c r="Z3150" s="169">
        <v>459</v>
      </c>
      <c r="AA3150" s="169">
        <f>Tabela13[[#This Row],[VALOR/UN]]*Tabela13[[#This Row],[QUAN]]</f>
        <v>459</v>
      </c>
      <c r="AB3150" s="251" t="str">
        <f>IFERROR(Tabela13[[#This Row],[TOTAL]]/Tabela13[[#This Row],[Km Rodado]],"")</f>
        <v/>
      </c>
    </row>
    <row r="3151" spans="1:28" hidden="1">
      <c r="A3151" s="30">
        <v>3666</v>
      </c>
      <c r="B3151" s="30" t="s">
        <v>2750</v>
      </c>
      <c r="C3151" s="30" t="s">
        <v>1227</v>
      </c>
      <c r="D3151" s="53">
        <v>45958</v>
      </c>
      <c r="F3151" s="7" t="s">
        <v>257</v>
      </c>
      <c r="G3151" s="1" t="s">
        <v>58</v>
      </c>
      <c r="H3151" s="1" t="s">
        <v>1268</v>
      </c>
      <c r="I3151" s="351" t="s">
        <v>109</v>
      </c>
      <c r="J3151" s="162">
        <v>1</v>
      </c>
      <c r="K3151" s="1">
        <v>16</v>
      </c>
      <c r="L3151" s="1" t="s">
        <v>22</v>
      </c>
      <c r="M3151" s="1" t="s">
        <v>60</v>
      </c>
      <c r="N3151" s="1" t="s">
        <v>224</v>
      </c>
      <c r="O3151" s="1" t="s">
        <v>1389</v>
      </c>
      <c r="P3151" s="1" t="s">
        <v>69</v>
      </c>
      <c r="Q3151" s="1" t="s">
        <v>1008</v>
      </c>
      <c r="R3151" s="24" t="s">
        <v>2843</v>
      </c>
      <c r="S3151" s="45">
        <v>22371</v>
      </c>
      <c r="T3151" s="45">
        <v>22371</v>
      </c>
      <c r="V3151" s="165" t="str">
        <f>IFERROR(IF(U3151-T3151 &lt;= 0, "", U3151-T3151), "")</f>
        <v/>
      </c>
      <c r="W3151" s="162" t="s">
        <v>333</v>
      </c>
      <c r="X3151" s="1" t="s">
        <v>2427</v>
      </c>
      <c r="Y3151" s="1">
        <v>155800</v>
      </c>
      <c r="Z3151" s="169">
        <v>459</v>
      </c>
      <c r="AA3151" s="169">
        <f>Tabela13[[#This Row],[VALOR/UN]]*Tabela13[[#This Row],[QUAN]]</f>
        <v>459</v>
      </c>
      <c r="AB3151" s="251" t="str">
        <f>IFERROR(Tabela13[[#This Row],[TOTAL]]/Tabela13[[#This Row],[Km Rodado]],"")</f>
        <v/>
      </c>
    </row>
    <row r="3152" spans="1:28" hidden="1">
      <c r="A3152" s="30">
        <v>3667</v>
      </c>
      <c r="B3152" s="30" t="s">
        <v>2750</v>
      </c>
      <c r="C3152" s="30" t="s">
        <v>1227</v>
      </c>
      <c r="D3152" s="53">
        <v>45958</v>
      </c>
      <c r="F3152" s="7" t="s">
        <v>257</v>
      </c>
      <c r="G3152" s="1" t="s">
        <v>58</v>
      </c>
      <c r="H3152" s="1" t="s">
        <v>1268</v>
      </c>
      <c r="I3152" s="351" t="s">
        <v>109</v>
      </c>
      <c r="J3152" s="162">
        <v>1</v>
      </c>
      <c r="K3152" s="1">
        <v>16</v>
      </c>
      <c r="L3152" s="1" t="s">
        <v>22</v>
      </c>
      <c r="M3152" s="1" t="s">
        <v>60</v>
      </c>
      <c r="N3152" s="1" t="s">
        <v>224</v>
      </c>
      <c r="O3152" s="1" t="s">
        <v>1389</v>
      </c>
      <c r="P3152" s="1" t="s">
        <v>69</v>
      </c>
      <c r="Q3152" s="1" t="s">
        <v>1008</v>
      </c>
      <c r="R3152" s="24" t="s">
        <v>2843</v>
      </c>
      <c r="S3152" s="45">
        <v>22371</v>
      </c>
      <c r="T3152" s="45">
        <v>22371</v>
      </c>
      <c r="V3152" s="165" t="str">
        <f>IFERROR(IF(U3152-T3152 &lt;= 0, "", U3152-T3152), "")</f>
        <v/>
      </c>
      <c r="W3152" s="162" t="s">
        <v>333</v>
      </c>
      <c r="X3152" s="1" t="s">
        <v>2427</v>
      </c>
      <c r="Y3152" s="1">
        <v>155800</v>
      </c>
      <c r="Z3152" s="169">
        <v>459</v>
      </c>
      <c r="AA3152" s="169">
        <f>Tabela13[[#This Row],[VALOR/UN]]*Tabela13[[#This Row],[QUAN]]</f>
        <v>459</v>
      </c>
      <c r="AB3152" s="251" t="str">
        <f>IFERROR(Tabela13[[#This Row],[TOTAL]]/Tabela13[[#This Row],[Km Rodado]],"")</f>
        <v/>
      </c>
    </row>
    <row r="3153" spans="1:28" hidden="1">
      <c r="A3153" s="30">
        <v>3671</v>
      </c>
      <c r="B3153" s="30" t="s">
        <v>2750</v>
      </c>
      <c r="C3153" s="30" t="s">
        <v>1227</v>
      </c>
      <c r="D3153" s="53">
        <v>45958</v>
      </c>
      <c r="F3153" s="7" t="s">
        <v>257</v>
      </c>
      <c r="G3153" s="1" t="s">
        <v>58</v>
      </c>
      <c r="H3153" s="1" t="s">
        <v>14</v>
      </c>
      <c r="I3153" s="351" t="s">
        <v>1317</v>
      </c>
      <c r="J3153" s="162">
        <v>1</v>
      </c>
      <c r="K3153" s="1">
        <v>16</v>
      </c>
      <c r="L3153" s="1" t="s">
        <v>22</v>
      </c>
      <c r="M3153" s="1" t="s">
        <v>60</v>
      </c>
      <c r="N3153" s="1" t="s">
        <v>224</v>
      </c>
      <c r="O3153" s="1" t="s">
        <v>1389</v>
      </c>
      <c r="P3153" s="1" t="s">
        <v>69</v>
      </c>
      <c r="Q3153" s="1" t="s">
        <v>1008</v>
      </c>
      <c r="R3153" s="24" t="s">
        <v>1964</v>
      </c>
      <c r="V3153" s="165" t="str">
        <f>IFERROR(IF(U3153-T3153 &lt;= 0, "", U3153-T3153), "")</f>
        <v/>
      </c>
      <c r="W3153" s="162" t="s">
        <v>333</v>
      </c>
      <c r="X3153" s="1" t="s">
        <v>2427</v>
      </c>
      <c r="Y3153" s="1">
        <v>155800</v>
      </c>
      <c r="Z3153" s="169">
        <v>459</v>
      </c>
      <c r="AA3153" s="169">
        <f>Tabela13[[#This Row],[VALOR/UN]]*Tabela13[[#This Row],[QUAN]]</f>
        <v>459</v>
      </c>
      <c r="AB3153" s="251" t="str">
        <f>IFERROR(Tabela13[[#This Row],[TOTAL]]/Tabela13[[#This Row],[Km Rodado]],"")</f>
        <v/>
      </c>
    </row>
    <row r="3154" spans="1:28" hidden="1">
      <c r="A3154" s="30">
        <v>3672</v>
      </c>
      <c r="B3154" s="30" t="s">
        <v>2750</v>
      </c>
      <c r="C3154" s="30" t="s">
        <v>1227</v>
      </c>
      <c r="D3154" s="53">
        <v>45958</v>
      </c>
      <c r="F3154" s="7" t="s">
        <v>257</v>
      </c>
      <c r="G3154" s="1" t="s">
        <v>58</v>
      </c>
      <c r="H3154" s="1" t="s">
        <v>14</v>
      </c>
      <c r="I3154" s="351" t="s">
        <v>1317</v>
      </c>
      <c r="J3154" s="162">
        <v>1</v>
      </c>
      <c r="K3154" s="1">
        <v>16</v>
      </c>
      <c r="L3154" s="1" t="s">
        <v>22</v>
      </c>
      <c r="M3154" s="1" t="s">
        <v>60</v>
      </c>
      <c r="N3154" s="1" t="s">
        <v>224</v>
      </c>
      <c r="O3154" s="1" t="s">
        <v>1389</v>
      </c>
      <c r="P3154" s="1" t="s">
        <v>69</v>
      </c>
      <c r="Q3154" s="1" t="s">
        <v>1008</v>
      </c>
      <c r="R3154" s="24" t="s">
        <v>1964</v>
      </c>
      <c r="V3154" s="165" t="str">
        <f>IFERROR(IF(U3154-T3154 &lt;= 0, "", U3154-T3154), "")</f>
        <v/>
      </c>
      <c r="W3154" s="162" t="s">
        <v>333</v>
      </c>
      <c r="X3154" s="1" t="s">
        <v>2427</v>
      </c>
      <c r="Y3154" s="1">
        <v>155800</v>
      </c>
      <c r="Z3154" s="169">
        <v>459</v>
      </c>
      <c r="AA3154" s="169">
        <f>Tabela13[[#This Row],[VALOR/UN]]*Tabela13[[#This Row],[QUAN]]</f>
        <v>459</v>
      </c>
      <c r="AB3154" s="251" t="str">
        <f>IFERROR(Tabela13[[#This Row],[TOTAL]]/Tabela13[[#This Row],[Km Rodado]],"")</f>
        <v/>
      </c>
    </row>
    <row r="3155" spans="1:28" hidden="1">
      <c r="A3155" s="30">
        <v>3654</v>
      </c>
      <c r="B3155" s="30" t="s">
        <v>2521</v>
      </c>
      <c r="C3155" s="30" t="s">
        <v>1227</v>
      </c>
      <c r="D3155" s="53">
        <v>45958</v>
      </c>
      <c r="F3155" s="7" t="s">
        <v>257</v>
      </c>
      <c r="G3155" s="1" t="s">
        <v>58</v>
      </c>
      <c r="H3155" s="1" t="s">
        <v>12</v>
      </c>
      <c r="I3155" s="351" t="s">
        <v>99</v>
      </c>
      <c r="J3155" s="162">
        <v>1</v>
      </c>
      <c r="K3155" s="1">
        <v>16</v>
      </c>
      <c r="L3155" s="1" t="s">
        <v>22</v>
      </c>
      <c r="M3155" s="1" t="s">
        <v>143</v>
      </c>
      <c r="N3155" s="1" t="s">
        <v>224</v>
      </c>
      <c r="O3155" s="1" t="s">
        <v>1389</v>
      </c>
      <c r="P3155" s="1" t="s">
        <v>69</v>
      </c>
      <c r="Q3155" s="1" t="s">
        <v>144</v>
      </c>
      <c r="R3155" s="255" t="s">
        <v>1413</v>
      </c>
      <c r="S3155" s="45">
        <v>76681</v>
      </c>
      <c r="V3155" s="165" t="str">
        <f>IFERROR(IF(U3155-T3155 &lt;= 0, "", U3155-T3155), "")</f>
        <v/>
      </c>
      <c r="W3155" s="162" t="s">
        <v>333</v>
      </c>
      <c r="X3155" s="1" t="s">
        <v>2427</v>
      </c>
      <c r="Y3155" s="1" t="s">
        <v>2819</v>
      </c>
      <c r="Z3155" s="169">
        <v>459</v>
      </c>
      <c r="AA3155" s="169">
        <f>Tabela13[[#This Row],[VALOR/UN]]*Tabela13[[#This Row],[QUAN]]</f>
        <v>459</v>
      </c>
      <c r="AB3155" s="251" t="str">
        <f>IFERROR(Tabela13[[#This Row],[TOTAL]]/Tabela13[[#This Row],[Km Rodado]],"")</f>
        <v/>
      </c>
    </row>
    <row r="3156" spans="1:28" hidden="1">
      <c r="A3156" s="30">
        <v>3655</v>
      </c>
      <c r="B3156" s="30" t="s">
        <v>2521</v>
      </c>
      <c r="C3156" s="30" t="s">
        <v>1227</v>
      </c>
      <c r="D3156" s="53">
        <v>45958</v>
      </c>
      <c r="F3156" s="7" t="s">
        <v>257</v>
      </c>
      <c r="G3156" s="1" t="s">
        <v>58</v>
      </c>
      <c r="H3156" s="1" t="s">
        <v>12</v>
      </c>
      <c r="I3156" s="351" t="s">
        <v>99</v>
      </c>
      <c r="J3156" s="162">
        <v>1</v>
      </c>
      <c r="K3156" s="1">
        <v>16</v>
      </c>
      <c r="L3156" s="1" t="s">
        <v>22</v>
      </c>
      <c r="M3156" s="1" t="s">
        <v>143</v>
      </c>
      <c r="N3156" s="1" t="s">
        <v>224</v>
      </c>
      <c r="O3156" s="1" t="s">
        <v>1389</v>
      </c>
      <c r="P3156" s="1" t="s">
        <v>69</v>
      </c>
      <c r="Q3156" s="1" t="s">
        <v>144</v>
      </c>
      <c r="R3156" s="255" t="s">
        <v>1413</v>
      </c>
      <c r="S3156" s="45">
        <v>76681</v>
      </c>
      <c r="V3156" s="165" t="str">
        <f>IFERROR(IF(U3156-T3156 &lt;= 0, "", U3156-T3156), "")</f>
        <v/>
      </c>
      <c r="W3156" s="162" t="s">
        <v>333</v>
      </c>
      <c r="X3156" s="1" t="s">
        <v>2427</v>
      </c>
      <c r="Y3156" s="1" t="s">
        <v>2819</v>
      </c>
      <c r="Z3156" s="169">
        <v>459</v>
      </c>
      <c r="AA3156" s="169">
        <f>Tabela13[[#This Row],[VALOR/UN]]*Tabela13[[#This Row],[QUAN]]</f>
        <v>459</v>
      </c>
      <c r="AB3156" s="251" t="str">
        <f>IFERROR(Tabela13[[#This Row],[TOTAL]]/Tabela13[[#This Row],[Km Rodado]],"")</f>
        <v/>
      </c>
    </row>
    <row r="3157" spans="1:28" hidden="1">
      <c r="A3157" s="30">
        <v>3674</v>
      </c>
      <c r="B3157" s="30" t="s">
        <v>2750</v>
      </c>
      <c r="C3157" s="30" t="s">
        <v>1227</v>
      </c>
      <c r="D3157" s="53">
        <v>45959</v>
      </c>
      <c r="F3157" s="7" t="s">
        <v>257</v>
      </c>
      <c r="G3157" s="1" t="s">
        <v>58</v>
      </c>
      <c r="H3157" s="1" t="s">
        <v>1268</v>
      </c>
      <c r="I3157" s="351" t="s">
        <v>96</v>
      </c>
      <c r="J3157" s="162">
        <v>1</v>
      </c>
      <c r="K3157" s="1">
        <v>16</v>
      </c>
      <c r="L3157" s="1" t="s">
        <v>22</v>
      </c>
      <c r="M3157" s="1" t="s">
        <v>60</v>
      </c>
      <c r="N3157" s="1" t="s">
        <v>224</v>
      </c>
      <c r="O3157" s="1" t="s">
        <v>1389</v>
      </c>
      <c r="P3157" s="1" t="s">
        <v>69</v>
      </c>
      <c r="Q3157" s="1" t="s">
        <v>1008</v>
      </c>
      <c r="R3157" s="24" t="s">
        <v>1501</v>
      </c>
      <c r="S3157" s="45">
        <v>159944</v>
      </c>
      <c r="U3157" s="45">
        <f>Tabela13[[#This Row],[KM SOLICITADO]]-S3156</f>
        <v>83263</v>
      </c>
      <c r="V3157" s="165">
        <f>IFERROR(IF(U3157-T3157 &lt;= 0, "", U3157-T3157), "")</f>
        <v>83263</v>
      </c>
      <c r="W3157" s="162" t="s">
        <v>333</v>
      </c>
      <c r="X3157" s="1" t="s">
        <v>2427</v>
      </c>
      <c r="Y3157" s="1">
        <v>155800</v>
      </c>
      <c r="Z3157" s="169">
        <v>459</v>
      </c>
      <c r="AA3157" s="169">
        <f>Tabela13[[#This Row],[VALOR/UN]]*Tabela13[[#This Row],[QUAN]]</f>
        <v>459</v>
      </c>
      <c r="AB3157" s="251">
        <f>IFERROR(Tabela13[[#This Row],[TOTAL]]/Tabela13[[#This Row],[Km Rodado]],"")</f>
        <v>5.5126526788609586E-3</v>
      </c>
    </row>
    <row r="3158" spans="1:28" hidden="1">
      <c r="A3158" s="30">
        <v>3675</v>
      </c>
      <c r="B3158" s="30" t="s">
        <v>2750</v>
      </c>
      <c r="C3158" s="30" t="s">
        <v>1227</v>
      </c>
      <c r="D3158" s="53">
        <v>45959</v>
      </c>
      <c r="F3158" s="7" t="s">
        <v>257</v>
      </c>
      <c r="G3158" s="1" t="s">
        <v>58</v>
      </c>
      <c r="H3158" s="1" t="s">
        <v>1268</v>
      </c>
      <c r="I3158" s="351" t="s">
        <v>96</v>
      </c>
      <c r="J3158" s="162">
        <v>1</v>
      </c>
      <c r="K3158" s="1">
        <v>16</v>
      </c>
      <c r="L3158" s="1" t="s">
        <v>22</v>
      </c>
      <c r="M3158" s="1" t="s">
        <v>60</v>
      </c>
      <c r="N3158" s="1" t="s">
        <v>224</v>
      </c>
      <c r="O3158" s="1" t="s">
        <v>1389</v>
      </c>
      <c r="P3158" s="1" t="s">
        <v>69</v>
      </c>
      <c r="Q3158" s="1" t="s">
        <v>1008</v>
      </c>
      <c r="R3158" s="24" t="s">
        <v>1501</v>
      </c>
      <c r="S3158" s="45">
        <v>159944</v>
      </c>
      <c r="V3158" s="165" t="str">
        <f>IFERROR(IF(U3158-T3158 &lt;= 0, "", U3158-T3158), "")</f>
        <v/>
      </c>
      <c r="W3158" s="162" t="s">
        <v>333</v>
      </c>
      <c r="X3158" s="1" t="s">
        <v>2427</v>
      </c>
      <c r="Y3158" s="1">
        <v>155800</v>
      </c>
      <c r="Z3158" s="169">
        <v>459</v>
      </c>
      <c r="AA3158" s="169">
        <f>Tabela13[[#This Row],[VALOR/UN]]*Tabela13[[#This Row],[QUAN]]</f>
        <v>459</v>
      </c>
      <c r="AB3158" s="251" t="str">
        <f>IFERROR(Tabela13[[#This Row],[TOTAL]]/Tabela13[[#This Row],[Km Rodado]],"")</f>
        <v/>
      </c>
    </row>
    <row r="3159" spans="1:28" hidden="1">
      <c r="A3159" s="30">
        <v>3679</v>
      </c>
      <c r="B3159" s="30" t="s">
        <v>2650</v>
      </c>
      <c r="C3159" s="30" t="s">
        <v>1227</v>
      </c>
      <c r="D3159" s="53">
        <v>45960</v>
      </c>
      <c r="F3159" s="7" t="s">
        <v>257</v>
      </c>
      <c r="G3159" s="1" t="s">
        <v>58</v>
      </c>
      <c r="H3159" s="1" t="s">
        <v>1268</v>
      </c>
      <c r="I3159" s="351" t="s">
        <v>80</v>
      </c>
      <c r="J3159" s="162">
        <v>1</v>
      </c>
      <c r="K3159" s="1" t="s">
        <v>39</v>
      </c>
      <c r="L3159" s="1" t="s">
        <v>22</v>
      </c>
      <c r="M3159" s="1" t="s">
        <v>595</v>
      </c>
      <c r="N3159" s="1" t="s">
        <v>787</v>
      </c>
      <c r="O3159" s="1" t="s">
        <v>788</v>
      </c>
      <c r="P3159" s="1" t="s">
        <v>69</v>
      </c>
      <c r="Q3159" s="1" t="s">
        <v>657</v>
      </c>
      <c r="R3159" s="24" t="s">
        <v>2278</v>
      </c>
      <c r="S3159" s="45">
        <v>343898</v>
      </c>
      <c r="T3159" s="45">
        <v>343898</v>
      </c>
      <c r="V3159" s="165" t="str">
        <f>IFERROR(IF(U3159-T3159 &lt;= 0, "", U3159-T3159), "")</f>
        <v/>
      </c>
      <c r="W3159" s="162" t="s">
        <v>333</v>
      </c>
      <c r="X3159" s="1" t="s">
        <v>155</v>
      </c>
      <c r="Y3159" s="1">
        <v>4662</v>
      </c>
      <c r="Z3159" s="169">
        <v>1662.21</v>
      </c>
      <c r="AA3159" s="169">
        <f>Tabela13[[#This Row],[VALOR/UN]]*Tabela13[[#This Row],[QUAN]]</f>
        <v>1662.21</v>
      </c>
      <c r="AB3159" s="251" t="str">
        <f>IFERROR(Tabela13[[#This Row],[TOTAL]]/Tabela13[[#This Row],[Km Rodado]],"")</f>
        <v/>
      </c>
    </row>
    <row r="3160" spans="1:28" hidden="1">
      <c r="A3160" s="30">
        <v>3678</v>
      </c>
      <c r="B3160" s="30" t="s">
        <v>2650</v>
      </c>
      <c r="C3160" s="30" t="s">
        <v>1227</v>
      </c>
      <c r="D3160" s="53">
        <v>45960</v>
      </c>
      <c r="F3160" s="7" t="s">
        <v>257</v>
      </c>
      <c r="G3160" s="1" t="s">
        <v>58</v>
      </c>
      <c r="H3160" s="1" t="s">
        <v>1268</v>
      </c>
      <c r="I3160" s="351" t="s">
        <v>80</v>
      </c>
      <c r="J3160" s="162">
        <v>1</v>
      </c>
      <c r="K3160" s="1" t="s">
        <v>39</v>
      </c>
      <c r="L3160" s="1" t="s">
        <v>22</v>
      </c>
      <c r="M3160" s="1" t="s">
        <v>595</v>
      </c>
      <c r="N3160" s="1" t="s">
        <v>787</v>
      </c>
      <c r="O3160" s="1" t="s">
        <v>788</v>
      </c>
      <c r="P3160" s="1" t="s">
        <v>69</v>
      </c>
      <c r="Q3160" s="1" t="s">
        <v>657</v>
      </c>
      <c r="R3160" s="24" t="s">
        <v>2278</v>
      </c>
      <c r="S3160" s="45">
        <v>343898</v>
      </c>
      <c r="T3160" s="45">
        <v>343898</v>
      </c>
      <c r="V3160" s="165" t="str">
        <f>IFERROR(IF(U3160-T3160 &lt;= 0, "", U3160-T3160), "")</f>
        <v/>
      </c>
      <c r="W3160" s="162" t="s">
        <v>333</v>
      </c>
      <c r="X3160" s="1" t="s">
        <v>155</v>
      </c>
      <c r="Y3160" s="1">
        <v>4662</v>
      </c>
      <c r="Z3160" s="169">
        <v>1662.21</v>
      </c>
      <c r="AA3160" s="169">
        <f>Tabela13[[#This Row],[VALOR/UN]]*Tabela13[[#This Row],[QUAN]]</f>
        <v>1662.21</v>
      </c>
      <c r="AB3160" s="251" t="str">
        <f>IFERROR(Tabela13[[#This Row],[TOTAL]]/Tabela13[[#This Row],[Km Rodado]],"")</f>
        <v/>
      </c>
    </row>
    <row r="3161" spans="1:28" hidden="1">
      <c r="A3161" s="30" t="s">
        <v>2844</v>
      </c>
      <c r="B3161" s="30" t="s">
        <v>2291</v>
      </c>
      <c r="C3161" s="30" t="s">
        <v>1227</v>
      </c>
      <c r="D3161" s="53">
        <v>45960</v>
      </c>
      <c r="F3161" s="7" t="s">
        <v>257</v>
      </c>
      <c r="G3161" s="1" t="s">
        <v>58</v>
      </c>
      <c r="H3161" s="1" t="s">
        <v>1268</v>
      </c>
      <c r="I3161" s="351" t="s">
        <v>80</v>
      </c>
      <c r="J3161" s="162">
        <v>1</v>
      </c>
      <c r="K3161" s="1">
        <v>15</v>
      </c>
      <c r="L3161" s="1" t="s">
        <v>22</v>
      </c>
      <c r="M3161" s="1" t="s">
        <v>75</v>
      </c>
      <c r="N3161" s="1" t="s">
        <v>224</v>
      </c>
      <c r="O3161" s="1" t="s">
        <v>1389</v>
      </c>
      <c r="P3161" s="1" t="s">
        <v>69</v>
      </c>
      <c r="Q3161" s="1" t="s">
        <v>77</v>
      </c>
      <c r="R3161" s="24" t="s">
        <v>1789</v>
      </c>
      <c r="S3161" s="45">
        <v>109418</v>
      </c>
      <c r="T3161" s="45">
        <v>109418</v>
      </c>
      <c r="V3161" s="165" t="str">
        <f>IFERROR(IF(U3161-T3161 &lt;= 0, "", U3161-T3161), "")</f>
        <v/>
      </c>
      <c r="W3161" s="162" t="s">
        <v>333</v>
      </c>
      <c r="X3161" s="1" t="s">
        <v>2427</v>
      </c>
      <c r="Y3161" s="1">
        <v>153479</v>
      </c>
      <c r="Z3161" s="169">
        <v>249.9</v>
      </c>
      <c r="AA3161" s="169">
        <f>Tabela13[[#This Row],[VALOR/UN]]*Tabela13[[#This Row],[QUAN]]</f>
        <v>249.9</v>
      </c>
      <c r="AB3161" s="251" t="str">
        <f>IFERROR(Tabela13[[#This Row],[TOTAL]]/Tabela13[[#This Row],[Km Rodado]],"")</f>
        <v/>
      </c>
    </row>
    <row r="3162" spans="1:28" hidden="1">
      <c r="A3162" s="30">
        <v>3677</v>
      </c>
      <c r="B3162" s="30" t="s">
        <v>2650</v>
      </c>
      <c r="C3162" s="30" t="s">
        <v>1227</v>
      </c>
      <c r="D3162" s="53">
        <v>45960</v>
      </c>
      <c r="F3162" s="7" t="s">
        <v>257</v>
      </c>
      <c r="G3162" s="1" t="s">
        <v>58</v>
      </c>
      <c r="H3162" s="1" t="s">
        <v>1268</v>
      </c>
      <c r="I3162" s="351" t="s">
        <v>80</v>
      </c>
      <c r="J3162" s="162">
        <v>1</v>
      </c>
      <c r="K3162" s="1">
        <v>15</v>
      </c>
      <c r="L3162" s="1" t="s">
        <v>22</v>
      </c>
      <c r="M3162" s="1" t="s">
        <v>75</v>
      </c>
      <c r="N3162" s="1" t="s">
        <v>224</v>
      </c>
      <c r="O3162" s="1" t="s">
        <v>1389</v>
      </c>
      <c r="P3162" s="1" t="s">
        <v>69</v>
      </c>
      <c r="Q3162" s="1" t="s">
        <v>77</v>
      </c>
      <c r="R3162" s="24" t="s">
        <v>1789</v>
      </c>
      <c r="S3162" s="45">
        <v>109418</v>
      </c>
      <c r="T3162" s="45">
        <v>109418</v>
      </c>
      <c r="V3162" s="165" t="str">
        <f>IFERROR(IF(U3162-T3162 &lt;= 0, "", U3162-T3162), "")</f>
        <v/>
      </c>
      <c r="W3162" s="162" t="s">
        <v>333</v>
      </c>
      <c r="X3162" s="1" t="s">
        <v>2427</v>
      </c>
      <c r="Y3162" s="1">
        <v>153479</v>
      </c>
      <c r="Z3162" s="169">
        <v>249.9</v>
      </c>
      <c r="AA3162" s="169">
        <f>Tabela13[[#This Row],[VALOR/UN]]*Tabela13[[#This Row],[QUAN]]</f>
        <v>249.9</v>
      </c>
      <c r="AB3162" s="251" t="str">
        <f>IFERROR(Tabela13[[#This Row],[TOTAL]]/Tabela13[[#This Row],[Km Rodado]],"")</f>
        <v/>
      </c>
    </row>
    <row r="3163" spans="1:28" hidden="1">
      <c r="A3163" s="30">
        <v>2415</v>
      </c>
      <c r="B3163" s="30" t="s">
        <v>1369</v>
      </c>
      <c r="C3163" s="30" t="s">
        <v>1227</v>
      </c>
      <c r="D3163" s="53">
        <v>45960</v>
      </c>
      <c r="F3163" s="7" t="s">
        <v>257</v>
      </c>
      <c r="G3163" s="1" t="s">
        <v>58</v>
      </c>
      <c r="H3163" s="1" t="s">
        <v>12</v>
      </c>
      <c r="I3163" s="351" t="s">
        <v>99</v>
      </c>
      <c r="J3163" s="162">
        <v>1</v>
      </c>
      <c r="K3163" s="1" t="s">
        <v>39</v>
      </c>
      <c r="L3163" s="1" t="s">
        <v>594</v>
      </c>
      <c r="M3163" s="1" t="s">
        <v>595</v>
      </c>
      <c r="N3163" s="1" t="s">
        <v>684</v>
      </c>
      <c r="O3163" s="1" t="s">
        <v>684</v>
      </c>
      <c r="P3163" s="1" t="s">
        <v>62</v>
      </c>
      <c r="Q3163" s="1" t="s">
        <v>1470</v>
      </c>
      <c r="R3163" s="24" t="s">
        <v>2328</v>
      </c>
      <c r="S3163" s="45">
        <v>192000</v>
      </c>
      <c r="V3163" s="165" t="str">
        <f>IFERROR(IF(U3163-T3163 &lt;= 0, "", U3163-T3163), "")</f>
        <v/>
      </c>
      <c r="W3163" s="162" t="s">
        <v>333</v>
      </c>
      <c r="X3163" s="1" t="s">
        <v>2279</v>
      </c>
      <c r="Y3163" s="1">
        <v>13077</v>
      </c>
      <c r="Z3163" s="169">
        <v>600</v>
      </c>
      <c r="AA3163" s="169">
        <f>Tabela13[[#This Row],[VALOR/UN]]*Tabela13[[#This Row],[QUAN]]</f>
        <v>600</v>
      </c>
      <c r="AB3163" s="251" t="str">
        <f>IFERROR(Tabela13[[#This Row],[TOTAL]]/Tabela13[[#This Row],[Km Rodado]],"")</f>
        <v/>
      </c>
    </row>
    <row r="3164" spans="1:28" hidden="1">
      <c r="A3164" s="30" t="s">
        <v>2845</v>
      </c>
      <c r="B3164" s="30" t="s">
        <v>644</v>
      </c>
      <c r="C3164" s="30" t="s">
        <v>1227</v>
      </c>
      <c r="D3164" s="53">
        <v>45960</v>
      </c>
      <c r="F3164" s="7" t="s">
        <v>257</v>
      </c>
      <c r="G3164" s="1" t="s">
        <v>58</v>
      </c>
      <c r="H3164" s="1" t="s">
        <v>12</v>
      </c>
      <c r="I3164" s="351" t="s">
        <v>99</v>
      </c>
      <c r="J3164" s="162">
        <v>1</v>
      </c>
      <c r="K3164" s="1" t="s">
        <v>39</v>
      </c>
      <c r="L3164" s="1" t="s">
        <v>594</v>
      </c>
      <c r="M3164" s="1" t="s">
        <v>595</v>
      </c>
      <c r="N3164" s="1" t="s">
        <v>684</v>
      </c>
      <c r="O3164" s="1" t="s">
        <v>684</v>
      </c>
      <c r="P3164" s="1" t="s">
        <v>62</v>
      </c>
      <c r="Q3164" s="1" t="s">
        <v>1470</v>
      </c>
      <c r="R3164" s="24" t="s">
        <v>2328</v>
      </c>
      <c r="S3164" s="45">
        <v>192000</v>
      </c>
      <c r="V3164" s="165" t="str">
        <f>IFERROR(IF(U3164-T3164 &lt;= 0, "", U3164-T3164), "")</f>
        <v/>
      </c>
      <c r="W3164" s="162" t="s">
        <v>333</v>
      </c>
      <c r="X3164" s="1" t="s">
        <v>2279</v>
      </c>
      <c r="Y3164" s="1">
        <v>13077</v>
      </c>
      <c r="Z3164" s="169">
        <v>600</v>
      </c>
      <c r="AA3164" s="169">
        <f>Tabela13[[#This Row],[VALOR/UN]]*Tabela13[[#This Row],[QUAN]]</f>
        <v>600</v>
      </c>
      <c r="AB3164" s="251" t="str">
        <f>IFERROR(Tabela13[[#This Row],[TOTAL]]/Tabela13[[#This Row],[Km Rodado]],"")</f>
        <v/>
      </c>
    </row>
    <row r="3165" spans="1:28" hidden="1">
      <c r="A3165" s="30">
        <v>1623</v>
      </c>
      <c r="B3165" s="30" t="s">
        <v>830</v>
      </c>
      <c r="C3165" s="30" t="s">
        <v>1227</v>
      </c>
      <c r="D3165" s="53">
        <v>45960</v>
      </c>
      <c r="F3165" s="7" t="s">
        <v>257</v>
      </c>
      <c r="G3165" s="1" t="s">
        <v>58</v>
      </c>
      <c r="H3165" s="1" t="s">
        <v>12</v>
      </c>
      <c r="I3165" s="351" t="s">
        <v>99</v>
      </c>
      <c r="J3165" s="162">
        <v>1</v>
      </c>
      <c r="K3165" s="1" t="s">
        <v>39</v>
      </c>
      <c r="L3165" s="1" t="s">
        <v>594</v>
      </c>
      <c r="M3165" s="1" t="s">
        <v>595</v>
      </c>
      <c r="N3165" s="1" t="s">
        <v>684</v>
      </c>
      <c r="O3165" s="1" t="s">
        <v>684</v>
      </c>
      <c r="P3165" s="1" t="s">
        <v>62</v>
      </c>
      <c r="Q3165" s="1" t="s">
        <v>1470</v>
      </c>
      <c r="R3165" s="24" t="s">
        <v>2328</v>
      </c>
      <c r="S3165" s="45">
        <v>192000</v>
      </c>
      <c r="V3165" s="165" t="str">
        <f>IFERROR(IF(U3165-T3165 &lt;= 0, "", U3165-T3165), "")</f>
        <v/>
      </c>
      <c r="W3165" s="162" t="s">
        <v>333</v>
      </c>
      <c r="X3165" s="1" t="s">
        <v>2279</v>
      </c>
      <c r="Y3165" s="1">
        <v>13076</v>
      </c>
      <c r="Z3165" s="169">
        <v>600</v>
      </c>
      <c r="AA3165" s="169">
        <f>Tabela13[[#This Row],[VALOR/UN]]*Tabela13[[#This Row],[QUAN]]</f>
        <v>600</v>
      </c>
      <c r="AB3165" s="251" t="str">
        <f>IFERROR(Tabela13[[#This Row],[TOTAL]]/Tabela13[[#This Row],[Km Rodado]],"")</f>
        <v/>
      </c>
    </row>
    <row r="3166" spans="1:28" hidden="1">
      <c r="A3166" s="30" t="s">
        <v>2846</v>
      </c>
      <c r="B3166" s="30" t="s">
        <v>1499</v>
      </c>
      <c r="C3166" s="30" t="s">
        <v>1227</v>
      </c>
      <c r="D3166" s="53">
        <v>45960</v>
      </c>
      <c r="F3166" s="7" t="s">
        <v>257</v>
      </c>
      <c r="G3166" s="1" t="s">
        <v>58</v>
      </c>
      <c r="H3166" s="1" t="s">
        <v>12</v>
      </c>
      <c r="I3166" s="351" t="s">
        <v>99</v>
      </c>
      <c r="J3166" s="162">
        <v>1</v>
      </c>
      <c r="K3166" s="1" t="s">
        <v>39</v>
      </c>
      <c r="L3166" s="1" t="s">
        <v>594</v>
      </c>
      <c r="M3166" s="1" t="s">
        <v>595</v>
      </c>
      <c r="N3166" s="1" t="s">
        <v>684</v>
      </c>
      <c r="O3166" s="1" t="s">
        <v>684</v>
      </c>
      <c r="P3166" s="1" t="s">
        <v>62</v>
      </c>
      <c r="Q3166" s="1" t="s">
        <v>1470</v>
      </c>
      <c r="R3166" s="24" t="s">
        <v>2328</v>
      </c>
      <c r="S3166" s="45">
        <v>192000</v>
      </c>
      <c r="V3166" s="165" t="str">
        <f>IFERROR(IF(U3166-T3166 &lt;= 0, "", U3166-T3166), "")</f>
        <v/>
      </c>
      <c r="W3166" s="162" t="s">
        <v>333</v>
      </c>
      <c r="X3166" s="1" t="s">
        <v>2279</v>
      </c>
      <c r="Y3166" s="1">
        <v>13076</v>
      </c>
      <c r="Z3166" s="169">
        <v>600</v>
      </c>
      <c r="AA3166" s="169">
        <f>Tabela13[[#This Row],[VALOR/UN]]*Tabela13[[#This Row],[QUAN]]</f>
        <v>600</v>
      </c>
      <c r="AB3166" s="251" t="str">
        <f>IFERROR(Tabela13[[#This Row],[TOTAL]]/Tabela13[[#This Row],[Km Rodado]],"")</f>
        <v/>
      </c>
    </row>
    <row r="3167" spans="1:28" hidden="1">
      <c r="A3167" s="30">
        <v>3624</v>
      </c>
      <c r="B3167" s="30" t="s">
        <v>2237</v>
      </c>
      <c r="C3167" s="30" t="s">
        <v>1227</v>
      </c>
      <c r="D3167" s="53">
        <v>45964</v>
      </c>
      <c r="F3167" s="7" t="s">
        <v>301</v>
      </c>
      <c r="G3167" s="1" t="s">
        <v>58</v>
      </c>
      <c r="H3167" s="1" t="s">
        <v>14</v>
      </c>
      <c r="I3167" s="351" t="s">
        <v>1317</v>
      </c>
      <c r="J3167" s="162">
        <v>1</v>
      </c>
      <c r="K3167" s="1">
        <v>14</v>
      </c>
      <c r="L3167" s="1" t="s">
        <v>22</v>
      </c>
      <c r="M3167" s="1" t="s">
        <v>84</v>
      </c>
      <c r="N3167" s="333" t="s">
        <v>2810</v>
      </c>
      <c r="O3167" s="1" t="s">
        <v>2810</v>
      </c>
      <c r="P3167" s="1" t="s">
        <v>69</v>
      </c>
      <c r="Q3167" s="1" t="s">
        <v>160</v>
      </c>
      <c r="R3167" s="24" t="s">
        <v>2141</v>
      </c>
      <c r="S3167" s="45">
        <v>127502</v>
      </c>
      <c r="V3167" s="165" t="str">
        <f>IFERROR(IF(U3167-T3167 &lt;= 0, "", U3167-T3167), "")</f>
        <v/>
      </c>
      <c r="W3167" s="162" t="s">
        <v>333</v>
      </c>
      <c r="X3167" s="1" t="s">
        <v>220</v>
      </c>
      <c r="Y3167" s="1">
        <v>84643</v>
      </c>
      <c r="Z3167" s="169">
        <v>267.8</v>
      </c>
      <c r="AA3167" s="169">
        <f>Tabela13[[#This Row],[VALOR/UN]]*Tabela13[[#This Row],[QUAN]]</f>
        <v>267.8</v>
      </c>
      <c r="AB3167" s="251" t="str">
        <f>IFERROR(Tabela13[[#This Row],[TOTAL]]/Tabela13[[#This Row],[Km Rodado]],"")</f>
        <v/>
      </c>
    </row>
    <row r="3168" spans="1:28" hidden="1">
      <c r="A3168" s="30">
        <v>3619</v>
      </c>
      <c r="B3168" s="30" t="s">
        <v>2237</v>
      </c>
      <c r="C3168" s="30" t="s">
        <v>1227</v>
      </c>
      <c r="D3168" s="53">
        <v>45964</v>
      </c>
      <c r="F3168" s="7" t="s">
        <v>301</v>
      </c>
      <c r="G3168" s="1" t="s">
        <v>58</v>
      </c>
      <c r="H3168" s="1" t="s">
        <v>14</v>
      </c>
      <c r="I3168" s="351" t="s">
        <v>1317</v>
      </c>
      <c r="J3168" s="162">
        <v>1</v>
      </c>
      <c r="K3168" s="1">
        <v>14</v>
      </c>
      <c r="L3168" s="1" t="s">
        <v>22</v>
      </c>
      <c r="M3168" s="1" t="s">
        <v>84</v>
      </c>
      <c r="N3168" s="334" t="s">
        <v>2810</v>
      </c>
      <c r="O3168" s="1" t="s">
        <v>2810</v>
      </c>
      <c r="P3168" s="1" t="s">
        <v>69</v>
      </c>
      <c r="Q3168" s="1" t="s">
        <v>160</v>
      </c>
      <c r="R3168" s="24" t="s">
        <v>2141</v>
      </c>
      <c r="S3168" s="45">
        <v>127502</v>
      </c>
      <c r="V3168" s="165" t="str">
        <f>IFERROR(IF(U3168-T3168 &lt;= 0, "", U3168-T3168), "")</f>
        <v/>
      </c>
      <c r="W3168" s="162" t="s">
        <v>333</v>
      </c>
      <c r="X3168" s="1" t="s">
        <v>220</v>
      </c>
      <c r="Y3168" s="1">
        <v>84643</v>
      </c>
      <c r="Z3168" s="169">
        <v>267.8</v>
      </c>
      <c r="AA3168" s="169">
        <f>Tabela13[[#This Row],[VALOR/UN]]*Tabela13[[#This Row],[QUAN]]</f>
        <v>267.8</v>
      </c>
      <c r="AB3168" s="251" t="str">
        <f>IFERROR(Tabela13[[#This Row],[TOTAL]]/Tabela13[[#This Row],[Km Rodado]],"")</f>
        <v/>
      </c>
    </row>
    <row r="3169" spans="1:28" hidden="1">
      <c r="A3169" s="30">
        <v>3680</v>
      </c>
      <c r="B3169" s="30" t="s">
        <v>2750</v>
      </c>
      <c r="C3169" s="30" t="s">
        <v>1227</v>
      </c>
      <c r="D3169" s="53">
        <v>45964</v>
      </c>
      <c r="F3169" s="7" t="s">
        <v>301</v>
      </c>
      <c r="G3169" s="1" t="s">
        <v>58</v>
      </c>
      <c r="H3169" s="1" t="s">
        <v>1268</v>
      </c>
      <c r="I3169" s="351" t="s">
        <v>80</v>
      </c>
      <c r="J3169" s="162">
        <v>1</v>
      </c>
      <c r="K3169" s="1">
        <v>16</v>
      </c>
      <c r="L3169" s="1" t="s">
        <v>22</v>
      </c>
      <c r="M3169" s="1" t="s">
        <v>60</v>
      </c>
      <c r="N3169" s="1" t="s">
        <v>224</v>
      </c>
      <c r="O3169" s="1" t="s">
        <v>1389</v>
      </c>
      <c r="P3169" s="1" t="s">
        <v>69</v>
      </c>
      <c r="Q3169" s="1" t="s">
        <v>1008</v>
      </c>
      <c r="R3169" s="24" t="s">
        <v>827</v>
      </c>
      <c r="S3169" s="45">
        <v>218895</v>
      </c>
      <c r="T3169" s="45">
        <v>218895</v>
      </c>
      <c r="V3169" s="165" t="str">
        <f>IFERROR(IF(U3169-T3169 &lt;= 0, "", U3169-T3169), "")</f>
        <v/>
      </c>
      <c r="W3169" s="162" t="s">
        <v>333</v>
      </c>
      <c r="X3169" s="1" t="s">
        <v>2427</v>
      </c>
      <c r="Y3169" s="1">
        <v>155800</v>
      </c>
      <c r="Z3169" s="169">
        <v>459</v>
      </c>
      <c r="AA3169" s="169">
        <f>Tabela13[[#This Row],[VALOR/UN]]*Tabela13[[#This Row],[QUAN]]</f>
        <v>459</v>
      </c>
      <c r="AB3169" s="251" t="str">
        <f>IFERROR(Tabela13[[#This Row],[TOTAL]]/Tabela13[[#This Row],[Km Rodado]],"")</f>
        <v/>
      </c>
    </row>
    <row r="3170" spans="1:28" hidden="1">
      <c r="A3170" s="30">
        <v>3681</v>
      </c>
      <c r="B3170" s="30" t="s">
        <v>2750</v>
      </c>
      <c r="C3170" s="30" t="s">
        <v>1227</v>
      </c>
      <c r="D3170" s="53">
        <v>45964</v>
      </c>
      <c r="F3170" s="7" t="s">
        <v>301</v>
      </c>
      <c r="G3170" s="1" t="s">
        <v>58</v>
      </c>
      <c r="H3170" s="1" t="s">
        <v>1268</v>
      </c>
      <c r="I3170" s="351" t="s">
        <v>80</v>
      </c>
      <c r="J3170" s="162">
        <v>1</v>
      </c>
      <c r="K3170" s="1">
        <v>16</v>
      </c>
      <c r="L3170" s="1" t="s">
        <v>22</v>
      </c>
      <c r="M3170" s="1" t="s">
        <v>60</v>
      </c>
      <c r="N3170" s="1" t="s">
        <v>224</v>
      </c>
      <c r="O3170" s="1" t="s">
        <v>1389</v>
      </c>
      <c r="P3170" s="1" t="s">
        <v>69</v>
      </c>
      <c r="Q3170" s="1" t="s">
        <v>1008</v>
      </c>
      <c r="R3170" s="24" t="s">
        <v>827</v>
      </c>
      <c r="S3170" s="45">
        <v>218895</v>
      </c>
      <c r="T3170" s="45">
        <v>218895</v>
      </c>
      <c r="V3170" s="165" t="str">
        <f>IFERROR(IF(U3170-T3170 &lt;= 0, "", U3170-T3170), "")</f>
        <v/>
      </c>
      <c r="W3170" s="162" t="s">
        <v>333</v>
      </c>
      <c r="X3170" s="1" t="s">
        <v>2427</v>
      </c>
      <c r="Y3170" s="1">
        <v>155800</v>
      </c>
      <c r="Z3170" s="169">
        <v>459</v>
      </c>
      <c r="AA3170" s="169">
        <f>Tabela13[[#This Row],[VALOR/UN]]*Tabela13[[#This Row],[QUAN]]</f>
        <v>459</v>
      </c>
      <c r="AB3170" s="251" t="str">
        <f>IFERROR(Tabela13[[#This Row],[TOTAL]]/Tabela13[[#This Row],[Km Rodado]],"")</f>
        <v/>
      </c>
    </row>
    <row r="3171" spans="1:28" hidden="1">
      <c r="A3171" s="30" t="s">
        <v>1460</v>
      </c>
      <c r="B3171" s="30"/>
      <c r="C3171" s="30" t="s">
        <v>1227</v>
      </c>
      <c r="D3171" s="53">
        <v>45966</v>
      </c>
      <c r="F3171" s="7" t="s">
        <v>301</v>
      </c>
      <c r="G3171" s="1" t="s">
        <v>58</v>
      </c>
      <c r="H3171" s="1" t="s">
        <v>1268</v>
      </c>
      <c r="I3171" s="351" t="s">
        <v>80</v>
      </c>
      <c r="J3171" s="162">
        <v>1</v>
      </c>
      <c r="K3171" s="1" t="s">
        <v>7</v>
      </c>
      <c r="L3171" s="1" t="s">
        <v>22</v>
      </c>
      <c r="M3171" s="153" t="s">
        <v>210</v>
      </c>
      <c r="N3171" s="1" t="s">
        <v>787</v>
      </c>
      <c r="O3171" s="1" t="s">
        <v>1861</v>
      </c>
      <c r="P3171" s="1" t="s">
        <v>69</v>
      </c>
      <c r="Q3171" s="1" t="s">
        <v>601</v>
      </c>
      <c r="R3171" s="1" t="s">
        <v>650</v>
      </c>
      <c r="S3171" s="45">
        <v>365542</v>
      </c>
      <c r="T3171" s="45">
        <v>365542</v>
      </c>
      <c r="V3171" s="165" t="str">
        <f>IFERROR(IF(U3171-T3171 &lt;= 0, "", U3171-T3171), "")</f>
        <v/>
      </c>
      <c r="W3171" s="162" t="s">
        <v>333</v>
      </c>
      <c r="X3171" s="1" t="s">
        <v>155</v>
      </c>
      <c r="Y3171" s="1">
        <v>4698</v>
      </c>
      <c r="Z3171" s="169">
        <v>766.94</v>
      </c>
      <c r="AA3171" s="169">
        <f>Tabela13[[#This Row],[VALOR/UN]]*Tabela13[[#This Row],[QUAN]]</f>
        <v>766.94</v>
      </c>
      <c r="AB3171" s="251" t="str">
        <f>IFERROR(Tabela13[[#This Row],[TOTAL]]/Tabela13[[#This Row],[Km Rodado]],"")</f>
        <v/>
      </c>
    </row>
    <row r="3172" spans="1:28">
      <c r="A3172" s="30">
        <v>3714</v>
      </c>
      <c r="B3172" s="30" t="s">
        <v>1944</v>
      </c>
      <c r="C3172" s="30" t="s">
        <v>1227</v>
      </c>
      <c r="D3172" s="53">
        <v>45966</v>
      </c>
      <c r="F3172" s="7" t="s">
        <v>301</v>
      </c>
      <c r="G3172" s="1" t="s">
        <v>58</v>
      </c>
      <c r="H3172" s="1" t="s">
        <v>12</v>
      </c>
      <c r="I3172" s="351" t="s">
        <v>165</v>
      </c>
      <c r="J3172" s="162">
        <v>1</v>
      </c>
      <c r="K3172" s="1">
        <v>15</v>
      </c>
      <c r="L3172" s="1" t="s">
        <v>24</v>
      </c>
      <c r="M3172" s="1" t="s">
        <v>623</v>
      </c>
      <c r="N3172" s="1" t="s">
        <v>224</v>
      </c>
      <c r="O3172" s="1" t="s">
        <v>1389</v>
      </c>
      <c r="P3172" s="1" t="s">
        <v>69</v>
      </c>
      <c r="Q3172" s="1" t="s">
        <v>102</v>
      </c>
      <c r="R3172" s="24" t="s">
        <v>2351</v>
      </c>
      <c r="S3172" s="45">
        <v>151403</v>
      </c>
      <c r="V3172" s="165" t="str">
        <f>IFERROR(IF(U3172-T3172 &lt;= 0, "", U3172-T3172), "")</f>
        <v/>
      </c>
      <c r="W3172" s="162" t="s">
        <v>333</v>
      </c>
      <c r="X3172" s="1" t="s">
        <v>2427</v>
      </c>
      <c r="Y3172" s="1" t="s">
        <v>2847</v>
      </c>
      <c r="Z3172" s="169">
        <v>253</v>
      </c>
      <c r="AA3172" s="169">
        <f>Tabela13[[#This Row],[VALOR/UN]]*Tabela13[[#This Row],[QUAN]]</f>
        <v>253</v>
      </c>
      <c r="AB3172" s="251" t="str">
        <f>IFERROR(Tabela13[[#This Row],[TOTAL]]/Tabela13[[#This Row],[Km Rodado]],"")</f>
        <v/>
      </c>
    </row>
    <row r="3173" spans="1:28">
      <c r="A3173" s="30">
        <v>3715</v>
      </c>
      <c r="B3173" s="30" t="s">
        <v>1944</v>
      </c>
      <c r="C3173" s="30" t="s">
        <v>1227</v>
      </c>
      <c r="D3173" s="53">
        <v>45966</v>
      </c>
      <c r="F3173" s="7" t="s">
        <v>301</v>
      </c>
      <c r="G3173" s="1" t="s">
        <v>58</v>
      </c>
      <c r="H3173" s="1" t="s">
        <v>12</v>
      </c>
      <c r="I3173" s="351" t="s">
        <v>165</v>
      </c>
      <c r="J3173" s="162">
        <v>1</v>
      </c>
      <c r="K3173" s="1">
        <v>15</v>
      </c>
      <c r="L3173" s="1" t="s">
        <v>24</v>
      </c>
      <c r="M3173" s="1" t="s">
        <v>623</v>
      </c>
      <c r="N3173" s="1" t="s">
        <v>224</v>
      </c>
      <c r="O3173" s="1" t="s">
        <v>1389</v>
      </c>
      <c r="P3173" s="1" t="s">
        <v>69</v>
      </c>
      <c r="Q3173" s="1" t="s">
        <v>102</v>
      </c>
      <c r="R3173" s="24" t="s">
        <v>2351</v>
      </c>
      <c r="S3173" s="45">
        <v>151403</v>
      </c>
      <c r="V3173" s="165" t="str">
        <f>IFERROR(IF(U3173-T3173 &lt;= 0, "", U3173-T3173), "")</f>
        <v/>
      </c>
      <c r="W3173" s="162" t="s">
        <v>333</v>
      </c>
      <c r="X3173" s="1" t="s">
        <v>2427</v>
      </c>
      <c r="Y3173" s="1" t="s">
        <v>2847</v>
      </c>
      <c r="Z3173" s="169">
        <v>243</v>
      </c>
      <c r="AA3173" s="169">
        <f>Tabela13[[#This Row],[VALOR/UN]]*Tabela13[[#This Row],[QUAN]]</f>
        <v>243</v>
      </c>
      <c r="AB3173" s="251" t="str">
        <f>IFERROR(Tabela13[[#This Row],[TOTAL]]/Tabela13[[#This Row],[Km Rodado]],"")</f>
        <v/>
      </c>
    </row>
    <row r="3174" spans="1:28" hidden="1">
      <c r="A3174" s="30">
        <v>3746</v>
      </c>
      <c r="B3174" s="30" t="s">
        <v>2750</v>
      </c>
      <c r="C3174" s="30" t="s">
        <v>1227</v>
      </c>
      <c r="D3174" s="53">
        <v>45966</v>
      </c>
      <c r="F3174" s="7" t="s">
        <v>301</v>
      </c>
      <c r="G3174" s="1" t="s">
        <v>58</v>
      </c>
      <c r="H3174" s="1" t="s">
        <v>1268</v>
      </c>
      <c r="I3174" s="351" t="s">
        <v>104</v>
      </c>
      <c r="J3174" s="162">
        <v>1</v>
      </c>
      <c r="K3174" s="1">
        <v>16</v>
      </c>
      <c r="L3174" s="1" t="s">
        <v>22</v>
      </c>
      <c r="M3174" s="1" t="s">
        <v>60</v>
      </c>
      <c r="N3174" s="1" t="s">
        <v>224</v>
      </c>
      <c r="O3174" s="1" t="s">
        <v>1389</v>
      </c>
      <c r="P3174" s="1" t="s">
        <v>69</v>
      </c>
      <c r="Q3174" s="1" t="s">
        <v>1008</v>
      </c>
      <c r="R3174" s="24" t="s">
        <v>2709</v>
      </c>
      <c r="S3174" s="45">
        <v>61085</v>
      </c>
      <c r="V3174" s="165" t="str">
        <f>IFERROR(IF(U3174-T3174 &lt;= 0, "", U3174-T3174), "")</f>
        <v/>
      </c>
      <c r="W3174" s="162" t="s">
        <v>333</v>
      </c>
      <c r="X3174" s="1" t="s">
        <v>2427</v>
      </c>
      <c r="Y3174" s="1">
        <v>155800</v>
      </c>
      <c r="Z3174" s="169">
        <v>429</v>
      </c>
      <c r="AA3174" s="169">
        <f>Tabela13[[#This Row],[VALOR/UN]]*Tabela13[[#This Row],[QUAN]]</f>
        <v>429</v>
      </c>
      <c r="AB3174" s="251" t="str">
        <f>IFERROR(Tabela13[[#This Row],[TOTAL]]/Tabela13[[#This Row],[Km Rodado]],"")</f>
        <v/>
      </c>
    </row>
    <row r="3175" spans="1:28" hidden="1">
      <c r="A3175" s="30">
        <v>3747</v>
      </c>
      <c r="B3175" s="30" t="s">
        <v>2655</v>
      </c>
      <c r="C3175" s="30" t="s">
        <v>1227</v>
      </c>
      <c r="D3175" s="53">
        <v>45966</v>
      </c>
      <c r="F3175" s="7" t="s">
        <v>301</v>
      </c>
      <c r="G3175" s="1" t="s">
        <v>58</v>
      </c>
      <c r="H3175" s="1" t="s">
        <v>1268</v>
      </c>
      <c r="I3175" s="351" t="s">
        <v>104</v>
      </c>
      <c r="J3175" s="162">
        <v>1</v>
      </c>
      <c r="K3175" s="1">
        <v>16</v>
      </c>
      <c r="L3175" s="1" t="s">
        <v>22</v>
      </c>
      <c r="M3175" s="1" t="s">
        <v>60</v>
      </c>
      <c r="N3175" s="1" t="s">
        <v>224</v>
      </c>
      <c r="O3175" s="1" t="s">
        <v>1389</v>
      </c>
      <c r="P3175" s="1" t="s">
        <v>69</v>
      </c>
      <c r="Q3175" s="1" t="s">
        <v>1008</v>
      </c>
      <c r="R3175" s="24" t="s">
        <v>2709</v>
      </c>
      <c r="S3175" s="45">
        <v>61805</v>
      </c>
      <c r="V3175" s="165" t="str">
        <f>IFERROR(IF(U3175-T3175 &lt;= 0, "", U3175-T3175), "")</f>
        <v/>
      </c>
      <c r="W3175" s="162" t="s">
        <v>333</v>
      </c>
      <c r="X3175" s="1" t="s">
        <v>2427</v>
      </c>
      <c r="Y3175" s="1">
        <v>155800</v>
      </c>
      <c r="Z3175" s="169">
        <v>429</v>
      </c>
      <c r="AA3175" s="169">
        <f>Tabela13[[#This Row],[VALOR/UN]]*Tabela13[[#This Row],[QUAN]]</f>
        <v>429</v>
      </c>
      <c r="AB3175" s="251" t="str">
        <f>IFERROR(Tabela13[[#This Row],[TOTAL]]/Tabela13[[#This Row],[Km Rodado]],"")</f>
        <v/>
      </c>
    </row>
    <row r="3176" spans="1:28" hidden="1">
      <c r="A3176" s="30" t="s">
        <v>2848</v>
      </c>
      <c r="B3176" s="30" t="s">
        <v>2650</v>
      </c>
      <c r="C3176" s="30" t="s">
        <v>1227</v>
      </c>
      <c r="D3176" s="53">
        <v>45966</v>
      </c>
      <c r="F3176" s="7" t="s">
        <v>301</v>
      </c>
      <c r="G3176" s="1" t="s">
        <v>58</v>
      </c>
      <c r="H3176" s="1" t="s">
        <v>12</v>
      </c>
      <c r="I3176" s="351" t="s">
        <v>165</v>
      </c>
      <c r="J3176" s="162">
        <v>1</v>
      </c>
      <c r="K3176" s="1">
        <v>15</v>
      </c>
      <c r="L3176" s="1" t="s">
        <v>22</v>
      </c>
      <c r="M3176" s="1" t="s">
        <v>75</v>
      </c>
      <c r="N3176" s="1" t="s">
        <v>224</v>
      </c>
      <c r="O3176" s="1" t="s">
        <v>1389</v>
      </c>
      <c r="P3176" s="1" t="s">
        <v>69</v>
      </c>
      <c r="Q3176" s="1" t="s">
        <v>77</v>
      </c>
      <c r="R3176" s="24" t="s">
        <v>1041</v>
      </c>
      <c r="S3176" s="45">
        <v>181351</v>
      </c>
      <c r="V3176" s="165" t="str">
        <f>IFERROR(IF(U3176-T3176 &lt;= 0, "", U3176-T3176), "")</f>
        <v/>
      </c>
      <c r="W3176" s="162" t="s">
        <v>333</v>
      </c>
      <c r="X3176" s="1" t="s">
        <v>2427</v>
      </c>
      <c r="Y3176" s="1">
        <v>156707</v>
      </c>
      <c r="Z3176" s="169">
        <v>249.9</v>
      </c>
      <c r="AA3176" s="169">
        <f>Tabela13[[#This Row],[VALOR/UN]]*Tabela13[[#This Row],[QUAN]]</f>
        <v>249.9</v>
      </c>
      <c r="AB3176" s="251" t="str">
        <f>IFERROR(Tabela13[[#This Row],[TOTAL]]/Tabela13[[#This Row],[Km Rodado]],"")</f>
        <v/>
      </c>
    </row>
    <row r="3177" spans="1:28" hidden="1">
      <c r="A3177" s="30" t="s">
        <v>2849</v>
      </c>
      <c r="B3177" s="30" t="s">
        <v>2650</v>
      </c>
      <c r="C3177" s="30" t="s">
        <v>1227</v>
      </c>
      <c r="D3177" s="53">
        <v>45966</v>
      </c>
      <c r="F3177" s="7" t="s">
        <v>301</v>
      </c>
      <c r="G3177" s="1" t="s">
        <v>58</v>
      </c>
      <c r="H3177" s="1" t="s">
        <v>12</v>
      </c>
      <c r="I3177" s="351" t="s">
        <v>165</v>
      </c>
      <c r="J3177" s="162">
        <v>1</v>
      </c>
      <c r="K3177" s="1">
        <v>15</v>
      </c>
      <c r="L3177" s="1" t="s">
        <v>22</v>
      </c>
      <c r="M3177" s="1" t="s">
        <v>75</v>
      </c>
      <c r="N3177" s="1" t="s">
        <v>224</v>
      </c>
      <c r="O3177" s="1" t="s">
        <v>1389</v>
      </c>
      <c r="P3177" s="1" t="s">
        <v>69</v>
      </c>
      <c r="Q3177" s="1" t="s">
        <v>77</v>
      </c>
      <c r="R3177" s="24" t="s">
        <v>1041</v>
      </c>
      <c r="S3177" s="45">
        <v>181351</v>
      </c>
      <c r="V3177" s="165" t="str">
        <f>IFERROR(IF(U3177-T3177 &lt;= 0, "", U3177-T3177), "")</f>
        <v/>
      </c>
      <c r="W3177" s="162" t="s">
        <v>333</v>
      </c>
      <c r="X3177" s="1" t="s">
        <v>2427</v>
      </c>
      <c r="Y3177" s="1">
        <v>156707</v>
      </c>
      <c r="Z3177" s="169">
        <v>249.9</v>
      </c>
      <c r="AA3177" s="169">
        <f>Tabela13[[#This Row],[VALOR/UN]]*Tabela13[[#This Row],[QUAN]]</f>
        <v>249.9</v>
      </c>
      <c r="AB3177" s="251" t="str">
        <f>IFERROR(Tabela13[[#This Row],[TOTAL]]/Tabela13[[#This Row],[Km Rodado]],"")</f>
        <v/>
      </c>
    </row>
    <row r="3178" spans="1:28" hidden="1">
      <c r="A3178" s="30">
        <v>1251</v>
      </c>
      <c r="B3178" s="30" t="s">
        <v>415</v>
      </c>
      <c r="C3178" s="30" t="s">
        <v>1227</v>
      </c>
      <c r="D3178" s="53">
        <v>45966</v>
      </c>
      <c r="F3178" s="7" t="s">
        <v>301</v>
      </c>
      <c r="G3178" s="1" t="s">
        <v>58</v>
      </c>
      <c r="H3178" s="1" t="s">
        <v>1268</v>
      </c>
      <c r="I3178" s="351" t="s">
        <v>80</v>
      </c>
      <c r="J3178" s="162">
        <v>1</v>
      </c>
      <c r="K3178" s="1" t="s">
        <v>39</v>
      </c>
      <c r="L3178" s="1" t="s">
        <v>594</v>
      </c>
      <c r="M3178" s="1" t="s">
        <v>595</v>
      </c>
      <c r="N3178" s="1" t="s">
        <v>684</v>
      </c>
      <c r="O3178" s="1" t="s">
        <v>1585</v>
      </c>
      <c r="P3178" s="1" t="s">
        <v>62</v>
      </c>
      <c r="Q3178" s="1" t="s">
        <v>1241</v>
      </c>
      <c r="R3178" s="24" t="s">
        <v>2074</v>
      </c>
      <c r="S3178" s="45">
        <v>337129</v>
      </c>
      <c r="T3178" s="45">
        <v>337129</v>
      </c>
      <c r="V3178" s="165" t="str">
        <f>IFERROR(IF(U3178-T3178 &lt;= 0, "", U3178-T3178), "")</f>
        <v/>
      </c>
      <c r="W3178" s="162" t="s">
        <v>333</v>
      </c>
      <c r="X3178" s="1" t="s">
        <v>2279</v>
      </c>
      <c r="Y3178" s="1">
        <v>13076</v>
      </c>
      <c r="Z3178" s="169">
        <v>600</v>
      </c>
      <c r="AA3178" s="169">
        <f>Tabela13[[#This Row],[VALOR/UN]]*Tabela13[[#This Row],[QUAN]]</f>
        <v>600</v>
      </c>
      <c r="AB3178" s="251" t="str">
        <f>IFERROR(Tabela13[[#This Row],[TOTAL]]/Tabela13[[#This Row],[Km Rodado]],"")</f>
        <v/>
      </c>
    </row>
    <row r="3179" spans="1:28" hidden="1">
      <c r="A3179" s="30">
        <v>1250</v>
      </c>
      <c r="B3179" s="30" t="s">
        <v>415</v>
      </c>
      <c r="C3179" s="30" t="s">
        <v>1227</v>
      </c>
      <c r="D3179" s="53">
        <v>45966</v>
      </c>
      <c r="F3179" s="7" t="s">
        <v>301</v>
      </c>
      <c r="G3179" s="1" t="s">
        <v>58</v>
      </c>
      <c r="H3179" s="1" t="s">
        <v>1268</v>
      </c>
      <c r="I3179" s="351" t="s">
        <v>80</v>
      </c>
      <c r="J3179" s="162">
        <v>1</v>
      </c>
      <c r="K3179" s="1" t="s">
        <v>39</v>
      </c>
      <c r="L3179" s="1" t="s">
        <v>594</v>
      </c>
      <c r="M3179" s="1" t="s">
        <v>595</v>
      </c>
      <c r="N3179" s="1" t="s">
        <v>684</v>
      </c>
      <c r="O3179" s="1" t="s">
        <v>1585</v>
      </c>
      <c r="P3179" s="1" t="s">
        <v>62</v>
      </c>
      <c r="Q3179" s="1" t="s">
        <v>1241</v>
      </c>
      <c r="R3179" s="24" t="s">
        <v>2074</v>
      </c>
      <c r="S3179" s="45">
        <v>337129</v>
      </c>
      <c r="T3179" s="45">
        <v>337129</v>
      </c>
      <c r="V3179" s="165" t="str">
        <f>IFERROR(IF(U3179-T3179 &lt;= 0, "", U3179-T3179), "")</f>
        <v/>
      </c>
      <c r="W3179" s="162" t="s">
        <v>333</v>
      </c>
      <c r="X3179" s="1" t="s">
        <v>2279</v>
      </c>
      <c r="Y3179" s="1">
        <v>13076</v>
      </c>
      <c r="Z3179" s="169">
        <v>600</v>
      </c>
      <c r="AA3179" s="169">
        <f>Tabela13[[#This Row],[VALOR/UN]]*Tabela13[[#This Row],[QUAN]]</f>
        <v>600</v>
      </c>
      <c r="AB3179" s="251" t="str">
        <f>IFERROR(Tabela13[[#This Row],[TOTAL]]/Tabela13[[#This Row],[Km Rodado]],"")</f>
        <v/>
      </c>
    </row>
    <row r="3180" spans="1:28" hidden="1">
      <c r="A3180" s="30">
        <v>1471</v>
      </c>
      <c r="B3180" s="30" t="s">
        <v>1374</v>
      </c>
      <c r="C3180" s="30" t="s">
        <v>1227</v>
      </c>
      <c r="D3180" s="53">
        <v>45966</v>
      </c>
      <c r="F3180" s="7" t="s">
        <v>301</v>
      </c>
      <c r="G3180" s="1" t="s">
        <v>58</v>
      </c>
      <c r="H3180" s="1" t="s">
        <v>1268</v>
      </c>
      <c r="I3180" s="351" t="s">
        <v>80</v>
      </c>
      <c r="J3180" s="162">
        <v>1</v>
      </c>
      <c r="K3180" s="1" t="s">
        <v>39</v>
      </c>
      <c r="L3180" s="1" t="s">
        <v>594</v>
      </c>
      <c r="M3180" s="1" t="s">
        <v>595</v>
      </c>
      <c r="N3180" s="1" t="s">
        <v>684</v>
      </c>
      <c r="O3180" s="1" t="s">
        <v>1585</v>
      </c>
      <c r="P3180" s="1" t="s">
        <v>62</v>
      </c>
      <c r="Q3180" s="1" t="s">
        <v>1241</v>
      </c>
      <c r="R3180" s="24" t="s">
        <v>2074</v>
      </c>
      <c r="S3180" s="45">
        <v>337129</v>
      </c>
      <c r="T3180" s="45">
        <v>337129</v>
      </c>
      <c r="V3180" s="165" t="str">
        <f>IFERROR(IF(U3180-T3180 &lt;= 0, "", U3180-T3180), "")</f>
        <v/>
      </c>
      <c r="W3180" s="162" t="s">
        <v>333</v>
      </c>
      <c r="X3180" s="1" t="s">
        <v>2279</v>
      </c>
      <c r="Y3180" s="1">
        <v>13076</v>
      </c>
      <c r="Z3180" s="169">
        <v>600</v>
      </c>
      <c r="AA3180" s="169">
        <f>Tabela13[[#This Row],[VALOR/UN]]*Tabela13[[#This Row],[QUAN]]</f>
        <v>600</v>
      </c>
      <c r="AB3180" s="251" t="str">
        <f>IFERROR(Tabela13[[#This Row],[TOTAL]]/Tabela13[[#This Row],[Km Rodado]],"")</f>
        <v/>
      </c>
    </row>
    <row r="3181" spans="1:28" hidden="1">
      <c r="A3181" s="30">
        <v>1472</v>
      </c>
      <c r="B3181" s="30" t="s">
        <v>1369</v>
      </c>
      <c r="C3181" s="30" t="s">
        <v>1227</v>
      </c>
      <c r="D3181" s="53">
        <v>45966</v>
      </c>
      <c r="F3181" s="7" t="s">
        <v>301</v>
      </c>
      <c r="G3181" s="1" t="s">
        <v>58</v>
      </c>
      <c r="H3181" s="1" t="s">
        <v>1268</v>
      </c>
      <c r="I3181" s="351" t="s">
        <v>80</v>
      </c>
      <c r="J3181" s="162">
        <v>1</v>
      </c>
      <c r="K3181" s="1" t="s">
        <v>39</v>
      </c>
      <c r="L3181" s="1" t="s">
        <v>594</v>
      </c>
      <c r="M3181" s="1" t="s">
        <v>595</v>
      </c>
      <c r="N3181" s="1" t="s">
        <v>684</v>
      </c>
      <c r="O3181" s="1" t="s">
        <v>1585</v>
      </c>
      <c r="P3181" s="1" t="s">
        <v>62</v>
      </c>
      <c r="Q3181" s="1" t="s">
        <v>1241</v>
      </c>
      <c r="R3181" s="24" t="s">
        <v>2074</v>
      </c>
      <c r="S3181" s="45">
        <v>337129</v>
      </c>
      <c r="T3181" s="45">
        <v>337129</v>
      </c>
      <c r="V3181" s="165" t="str">
        <f>IFERROR(IF(U3181-T3181 &lt;= 0, "", U3181-T3181), "")</f>
        <v/>
      </c>
      <c r="W3181" s="162" t="s">
        <v>333</v>
      </c>
      <c r="X3181" s="1" t="s">
        <v>2279</v>
      </c>
      <c r="Y3181" s="1">
        <v>13076</v>
      </c>
      <c r="Z3181" s="169">
        <v>600</v>
      </c>
      <c r="AA3181" s="169">
        <f>Tabela13[[#This Row],[VALOR/UN]]*Tabela13[[#This Row],[QUAN]]</f>
        <v>600</v>
      </c>
      <c r="AB3181" s="251" t="str">
        <f>IFERROR(Tabela13[[#This Row],[TOTAL]]/Tabela13[[#This Row],[Km Rodado]],"")</f>
        <v/>
      </c>
    </row>
    <row r="3182" spans="1:28" hidden="1">
      <c r="A3182" s="30">
        <v>285</v>
      </c>
      <c r="B3182" s="30" t="s">
        <v>644</v>
      </c>
      <c r="C3182" s="30" t="s">
        <v>1227</v>
      </c>
      <c r="D3182" s="53">
        <v>45966</v>
      </c>
      <c r="F3182" s="7" t="s">
        <v>301</v>
      </c>
      <c r="G3182" s="1" t="s">
        <v>58</v>
      </c>
      <c r="H3182" s="1" t="s">
        <v>1268</v>
      </c>
      <c r="I3182" s="351" t="s">
        <v>80</v>
      </c>
      <c r="J3182" s="162">
        <v>1</v>
      </c>
      <c r="K3182" s="1" t="s">
        <v>39</v>
      </c>
      <c r="L3182" s="1" t="s">
        <v>594</v>
      </c>
      <c r="M3182" s="1" t="s">
        <v>595</v>
      </c>
      <c r="N3182" s="1" t="s">
        <v>684</v>
      </c>
      <c r="O3182" s="1" t="s">
        <v>1213</v>
      </c>
      <c r="P3182" s="1" t="s">
        <v>62</v>
      </c>
      <c r="Q3182" s="1" t="s">
        <v>1241</v>
      </c>
      <c r="R3182" s="24" t="s">
        <v>1451</v>
      </c>
      <c r="S3182" s="45">
        <v>307848</v>
      </c>
      <c r="T3182" s="45">
        <v>307848</v>
      </c>
      <c r="V3182" s="165" t="str">
        <f>IFERROR(IF(U3182-T3182 &lt;= 0, "", U3182-T3182), "")</f>
        <v/>
      </c>
      <c r="W3182" s="162" t="s">
        <v>333</v>
      </c>
      <c r="X3182" s="1" t="s">
        <v>2279</v>
      </c>
      <c r="Y3182" s="1">
        <v>13076</v>
      </c>
      <c r="Z3182" s="169">
        <v>600</v>
      </c>
      <c r="AA3182" s="169">
        <f>Tabela13[[#This Row],[VALOR/UN]]*Tabela13[[#This Row],[QUAN]]</f>
        <v>600</v>
      </c>
      <c r="AB3182" s="251" t="str">
        <f>IFERROR(Tabela13[[#This Row],[TOTAL]]/Tabela13[[#This Row],[Km Rodado]],"")</f>
        <v/>
      </c>
    </row>
    <row r="3183" spans="1:28" hidden="1">
      <c r="A3183" s="30">
        <v>3742</v>
      </c>
      <c r="B3183" s="30" t="s">
        <v>2237</v>
      </c>
      <c r="C3183" s="30" t="s">
        <v>1227</v>
      </c>
      <c r="D3183" s="53">
        <v>45966</v>
      </c>
      <c r="F3183" s="7" t="s">
        <v>301</v>
      </c>
      <c r="G3183" s="1" t="s">
        <v>58</v>
      </c>
      <c r="H3183" s="1" t="s">
        <v>14</v>
      </c>
      <c r="I3183" s="351" t="s">
        <v>2375</v>
      </c>
      <c r="J3183" s="162">
        <v>1</v>
      </c>
      <c r="K3183" s="1">
        <v>16</v>
      </c>
      <c r="L3183" s="1" t="s">
        <v>22</v>
      </c>
      <c r="M3183" s="1" t="s">
        <v>143</v>
      </c>
      <c r="N3183" s="1" t="s">
        <v>224</v>
      </c>
      <c r="O3183" s="1" t="s">
        <v>1389</v>
      </c>
      <c r="P3183" s="1" t="s">
        <v>69</v>
      </c>
      <c r="Q3183" s="1" t="s">
        <v>144</v>
      </c>
      <c r="R3183" s="255" t="s">
        <v>2433</v>
      </c>
      <c r="S3183" s="45">
        <v>77801</v>
      </c>
      <c r="V3183" s="165" t="str">
        <f>IFERROR(IF(U3183-T3183 &lt;= 0, "", U3183-T3183), "")</f>
        <v/>
      </c>
      <c r="W3183" s="162" t="s">
        <v>333</v>
      </c>
      <c r="X3183" s="1" t="s">
        <v>2427</v>
      </c>
      <c r="Y3183" s="1" t="s">
        <v>2819</v>
      </c>
      <c r="Z3183" s="169">
        <v>459</v>
      </c>
      <c r="AA3183" s="169">
        <f>Tabela13[[#This Row],[VALOR/UN]]*Tabela13[[#This Row],[QUAN]]</f>
        <v>459</v>
      </c>
      <c r="AB3183" s="251" t="str">
        <f>IFERROR(Tabela13[[#This Row],[TOTAL]]/Tabela13[[#This Row],[Km Rodado]],"")</f>
        <v/>
      </c>
    </row>
    <row r="3184" spans="1:28" hidden="1">
      <c r="A3184" s="186">
        <v>3743</v>
      </c>
      <c r="B3184" s="186" t="s">
        <v>2667</v>
      </c>
      <c r="C3184" s="30" t="s">
        <v>1227</v>
      </c>
      <c r="D3184" s="53">
        <v>45966</v>
      </c>
      <c r="E3184" s="279"/>
      <c r="F3184" s="7" t="s">
        <v>301</v>
      </c>
      <c r="G3184" s="1" t="s">
        <v>58</v>
      </c>
      <c r="H3184" s="1" t="s">
        <v>14</v>
      </c>
      <c r="I3184" s="351" t="s">
        <v>2375</v>
      </c>
      <c r="J3184" s="162">
        <v>1</v>
      </c>
      <c r="K3184" s="1">
        <v>16</v>
      </c>
      <c r="L3184" s="1" t="s">
        <v>22</v>
      </c>
      <c r="M3184" s="1" t="s">
        <v>143</v>
      </c>
      <c r="N3184" s="1" t="s">
        <v>224</v>
      </c>
      <c r="O3184" s="1" t="s">
        <v>1389</v>
      </c>
      <c r="P3184" s="1" t="s">
        <v>69</v>
      </c>
      <c r="Q3184" s="1" t="s">
        <v>144</v>
      </c>
      <c r="R3184" s="255" t="s">
        <v>2433</v>
      </c>
      <c r="S3184" s="45">
        <v>77801</v>
      </c>
      <c r="T3184" s="187"/>
      <c r="U3184" s="187"/>
      <c r="V3184" s="312" t="str">
        <f>IFERROR(IF(U3184-T3184 &lt;= 0, "", U3184-T3184), "")</f>
        <v/>
      </c>
      <c r="W3184" s="162" t="s">
        <v>333</v>
      </c>
      <c r="X3184" s="1" t="s">
        <v>2427</v>
      </c>
      <c r="Y3184" s="1" t="s">
        <v>2819</v>
      </c>
      <c r="Z3184" s="169">
        <v>459</v>
      </c>
      <c r="AA3184" s="313">
        <f>Tabela13[[#This Row],[VALOR/UN]]*Tabela13[[#This Row],[QUAN]]</f>
        <v>459</v>
      </c>
      <c r="AB3184" s="314" t="str">
        <f>IFERROR(Tabela13[[#This Row],[TOTAL]]/Tabela13[[#This Row],[Km Rodado]],"")</f>
        <v/>
      </c>
    </row>
    <row r="3185" spans="1:28" hidden="1">
      <c r="A3185" s="30">
        <v>3744</v>
      </c>
      <c r="B3185" s="30" t="s">
        <v>2237</v>
      </c>
      <c r="C3185" s="30" t="s">
        <v>1227</v>
      </c>
      <c r="D3185" s="53">
        <v>45966</v>
      </c>
      <c r="F3185" s="7" t="s">
        <v>301</v>
      </c>
      <c r="G3185" s="1" t="s">
        <v>58</v>
      </c>
      <c r="H3185" s="1" t="s">
        <v>14</v>
      </c>
      <c r="I3185" s="351" t="s">
        <v>2375</v>
      </c>
      <c r="J3185" s="162">
        <v>1</v>
      </c>
      <c r="K3185" s="1">
        <v>16</v>
      </c>
      <c r="L3185" s="1" t="s">
        <v>24</v>
      </c>
      <c r="M3185" s="1" t="s">
        <v>143</v>
      </c>
      <c r="N3185" s="1" t="s">
        <v>224</v>
      </c>
      <c r="O3185" s="1" t="s">
        <v>1389</v>
      </c>
      <c r="P3185" s="1" t="s">
        <v>69</v>
      </c>
      <c r="Q3185" s="1" t="s">
        <v>144</v>
      </c>
      <c r="R3185" s="255" t="s">
        <v>2433</v>
      </c>
      <c r="S3185" s="45">
        <v>77801</v>
      </c>
      <c r="V3185" s="165" t="str">
        <f>IFERROR(IF(U3185-T3185 &lt;= 0, "", U3185-T3185), "")</f>
        <v/>
      </c>
      <c r="W3185" s="162" t="s">
        <v>333</v>
      </c>
      <c r="X3185" s="1" t="s">
        <v>2427</v>
      </c>
      <c r="Y3185" s="1" t="s">
        <v>2819</v>
      </c>
      <c r="Z3185" s="169">
        <v>459</v>
      </c>
      <c r="AA3185" s="169">
        <f>Tabela13[[#This Row],[VALOR/UN]]*Tabela13[[#This Row],[QUAN]]</f>
        <v>459</v>
      </c>
      <c r="AB3185" s="251" t="str">
        <f>IFERROR(Tabela13[[#This Row],[TOTAL]]/Tabela13[[#This Row],[Km Rodado]],"")</f>
        <v/>
      </c>
    </row>
    <row r="3186" spans="1:28" hidden="1">
      <c r="A3186" s="30">
        <v>3745</v>
      </c>
      <c r="B3186" s="30" t="s">
        <v>2667</v>
      </c>
      <c r="C3186" s="30" t="s">
        <v>1227</v>
      </c>
      <c r="D3186" s="53">
        <v>45966</v>
      </c>
      <c r="F3186" s="7" t="s">
        <v>301</v>
      </c>
      <c r="G3186" s="1" t="s">
        <v>58</v>
      </c>
      <c r="H3186" s="1" t="s">
        <v>14</v>
      </c>
      <c r="I3186" s="351" t="s">
        <v>2375</v>
      </c>
      <c r="J3186" s="162">
        <v>1</v>
      </c>
      <c r="K3186" s="1">
        <v>16</v>
      </c>
      <c r="L3186" s="1" t="s">
        <v>24</v>
      </c>
      <c r="M3186" s="1" t="s">
        <v>143</v>
      </c>
      <c r="N3186" s="1" t="s">
        <v>224</v>
      </c>
      <c r="O3186" s="1" t="s">
        <v>1389</v>
      </c>
      <c r="P3186" s="1" t="s">
        <v>69</v>
      </c>
      <c r="Q3186" s="1" t="s">
        <v>144</v>
      </c>
      <c r="R3186" s="255" t="s">
        <v>2433</v>
      </c>
      <c r="S3186" s="45">
        <v>77801</v>
      </c>
      <c r="V3186" s="165" t="str">
        <f>IFERROR(IF(U3186-T3186 &lt;= 0, "", U3186-T3186), "")</f>
        <v/>
      </c>
      <c r="W3186" s="162" t="s">
        <v>333</v>
      </c>
      <c r="X3186" s="1" t="s">
        <v>2427</v>
      </c>
      <c r="Y3186" s="1" t="s">
        <v>2819</v>
      </c>
      <c r="Z3186" s="169">
        <v>459</v>
      </c>
      <c r="AA3186" s="169">
        <f>Tabela13[[#This Row],[VALOR/UN]]*Tabela13[[#This Row],[QUAN]]</f>
        <v>459</v>
      </c>
      <c r="AB3186" s="251" t="str">
        <f>IFERROR(Tabela13[[#This Row],[TOTAL]]/Tabela13[[#This Row],[Km Rodado]],"")</f>
        <v/>
      </c>
    </row>
    <row r="3187" spans="1:28" hidden="1">
      <c r="A3187" s="30" t="s">
        <v>2850</v>
      </c>
      <c r="B3187" s="30" t="s">
        <v>2237</v>
      </c>
      <c r="C3187" s="30" t="s">
        <v>1227</v>
      </c>
      <c r="D3187" s="53">
        <v>45966</v>
      </c>
      <c r="F3187" s="7" t="s">
        <v>301</v>
      </c>
      <c r="G3187" s="1" t="s">
        <v>58</v>
      </c>
      <c r="H3187" s="1" t="s">
        <v>12</v>
      </c>
      <c r="I3187" s="351" t="s">
        <v>165</v>
      </c>
      <c r="J3187" s="162">
        <v>1</v>
      </c>
      <c r="K3187" s="1">
        <v>16</v>
      </c>
      <c r="L3187" s="1" t="s">
        <v>22</v>
      </c>
      <c r="M3187" s="1" t="s">
        <v>143</v>
      </c>
      <c r="N3187" s="1" t="s">
        <v>224</v>
      </c>
      <c r="O3187" s="1" t="s">
        <v>1389</v>
      </c>
      <c r="P3187" s="1" t="s">
        <v>69</v>
      </c>
      <c r="Q3187" s="1" t="s">
        <v>144</v>
      </c>
      <c r="R3187" s="255" t="s">
        <v>2605</v>
      </c>
      <c r="S3187" s="45">
        <v>64538</v>
      </c>
      <c r="V3187" s="165" t="str">
        <f>IFERROR(IF(U3187-T3187 &lt;= 0, "", U3187-T3187), "")</f>
        <v/>
      </c>
      <c r="W3187" s="162" t="s">
        <v>333</v>
      </c>
      <c r="X3187" s="1" t="s">
        <v>2427</v>
      </c>
      <c r="Y3187" s="1" t="s">
        <v>2819</v>
      </c>
      <c r="Z3187" s="169">
        <v>459</v>
      </c>
      <c r="AA3187" s="169">
        <f>Tabela13[[#This Row],[VALOR/UN]]*Tabela13[[#This Row],[QUAN]]</f>
        <v>459</v>
      </c>
      <c r="AB3187" s="251" t="str">
        <f>IFERROR(Tabela13[[#This Row],[TOTAL]]/Tabela13[[#This Row],[Km Rodado]],"")</f>
        <v/>
      </c>
    </row>
    <row r="3188" spans="1:28" hidden="1">
      <c r="A3188" s="30">
        <v>3739</v>
      </c>
      <c r="B3188" s="30" t="s">
        <v>2667</v>
      </c>
      <c r="C3188" s="30" t="s">
        <v>1227</v>
      </c>
      <c r="D3188" s="53">
        <v>45966</v>
      </c>
      <c r="F3188" s="7" t="s">
        <v>301</v>
      </c>
      <c r="G3188" s="1" t="s">
        <v>58</v>
      </c>
      <c r="H3188" s="1" t="s">
        <v>12</v>
      </c>
      <c r="I3188" s="351" t="s">
        <v>165</v>
      </c>
      <c r="J3188" s="162">
        <v>1</v>
      </c>
      <c r="K3188" s="1">
        <v>16</v>
      </c>
      <c r="L3188" s="1" t="s">
        <v>22</v>
      </c>
      <c r="M3188" s="1" t="s">
        <v>143</v>
      </c>
      <c r="N3188" s="1" t="s">
        <v>224</v>
      </c>
      <c r="O3188" s="1" t="s">
        <v>1389</v>
      </c>
      <c r="P3188" s="1" t="s">
        <v>69</v>
      </c>
      <c r="Q3188" s="1" t="s">
        <v>144</v>
      </c>
      <c r="R3188" s="255" t="s">
        <v>2605</v>
      </c>
      <c r="S3188" s="45">
        <v>64538</v>
      </c>
      <c r="V3188" s="165" t="str">
        <f>IFERROR(IF(U3188-T3188 &lt;= 0, "", U3188-T3188), "")</f>
        <v/>
      </c>
      <c r="W3188" s="162" t="s">
        <v>333</v>
      </c>
      <c r="X3188" s="1" t="s">
        <v>2427</v>
      </c>
      <c r="Y3188" s="1" t="s">
        <v>2819</v>
      </c>
      <c r="Z3188" s="169">
        <v>459</v>
      </c>
      <c r="AA3188" s="169">
        <f>Tabela13[[#This Row],[VALOR/UN]]*Tabela13[[#This Row],[QUAN]]</f>
        <v>459</v>
      </c>
      <c r="AB3188" s="251" t="str">
        <f>IFERROR(Tabela13[[#This Row],[TOTAL]]/Tabela13[[#This Row],[Km Rodado]],"")</f>
        <v/>
      </c>
    </row>
    <row r="3189" spans="1:28" hidden="1">
      <c r="A3189" s="30">
        <v>3740</v>
      </c>
      <c r="B3189" s="30" t="s">
        <v>2655</v>
      </c>
      <c r="C3189" s="30" t="s">
        <v>1227</v>
      </c>
      <c r="D3189" s="53">
        <v>45966</v>
      </c>
      <c r="F3189" s="7" t="s">
        <v>301</v>
      </c>
      <c r="G3189" s="1" t="s">
        <v>58</v>
      </c>
      <c r="H3189" s="1" t="s">
        <v>12</v>
      </c>
      <c r="I3189" s="351" t="s">
        <v>165</v>
      </c>
      <c r="J3189" s="162">
        <v>1</v>
      </c>
      <c r="K3189" s="1">
        <v>16</v>
      </c>
      <c r="L3189" s="1" t="s">
        <v>24</v>
      </c>
      <c r="M3189" s="1" t="s">
        <v>143</v>
      </c>
      <c r="N3189" s="1" t="s">
        <v>224</v>
      </c>
      <c r="O3189" s="1" t="s">
        <v>1389</v>
      </c>
      <c r="P3189" s="1" t="s">
        <v>69</v>
      </c>
      <c r="Q3189" s="1" t="s">
        <v>144</v>
      </c>
      <c r="R3189" s="255" t="s">
        <v>2605</v>
      </c>
      <c r="S3189" s="45">
        <v>64538</v>
      </c>
      <c r="V3189" s="165" t="str">
        <f>IFERROR(IF(U3189-T3189 &lt;= 0, "", U3189-T3189), "")</f>
        <v/>
      </c>
      <c r="W3189" s="162" t="s">
        <v>333</v>
      </c>
      <c r="X3189" s="1" t="s">
        <v>2427</v>
      </c>
      <c r="Y3189" s="1" t="s">
        <v>2819</v>
      </c>
      <c r="Z3189" s="169">
        <v>459</v>
      </c>
      <c r="AA3189" s="169">
        <f>Tabela13[[#This Row],[VALOR/UN]]*Tabela13[[#This Row],[QUAN]]</f>
        <v>459</v>
      </c>
      <c r="AB3189" s="251" t="str">
        <f>IFERROR(Tabela13[[#This Row],[TOTAL]]/Tabela13[[#This Row],[Km Rodado]],"")</f>
        <v/>
      </c>
    </row>
    <row r="3190" spans="1:28" hidden="1">
      <c r="A3190" s="30">
        <v>3741</v>
      </c>
      <c r="B3190" s="30" t="s">
        <v>2667</v>
      </c>
      <c r="C3190" s="30" t="s">
        <v>1227</v>
      </c>
      <c r="D3190" s="53">
        <v>45966</v>
      </c>
      <c r="F3190" s="7" t="s">
        <v>301</v>
      </c>
      <c r="G3190" s="1" t="s">
        <v>58</v>
      </c>
      <c r="H3190" s="1" t="s">
        <v>12</v>
      </c>
      <c r="I3190" s="351" t="s">
        <v>165</v>
      </c>
      <c r="J3190" s="162">
        <v>1</v>
      </c>
      <c r="K3190" s="1">
        <v>16</v>
      </c>
      <c r="L3190" s="1" t="s">
        <v>24</v>
      </c>
      <c r="M3190" s="1" t="s">
        <v>143</v>
      </c>
      <c r="N3190" s="1" t="s">
        <v>224</v>
      </c>
      <c r="O3190" s="1" t="s">
        <v>1389</v>
      </c>
      <c r="P3190" s="1" t="s">
        <v>69</v>
      </c>
      <c r="Q3190" s="1" t="s">
        <v>144</v>
      </c>
      <c r="R3190" s="255" t="s">
        <v>2605</v>
      </c>
      <c r="S3190" s="45">
        <v>64538</v>
      </c>
      <c r="V3190" s="165" t="str">
        <f>IFERROR(IF(U3190-T3190 &lt;= 0, "", U3190-T3190), "")</f>
        <v/>
      </c>
      <c r="W3190" s="162" t="s">
        <v>333</v>
      </c>
      <c r="X3190" s="1" t="s">
        <v>2427</v>
      </c>
      <c r="Y3190" s="1" t="s">
        <v>2819</v>
      </c>
      <c r="Z3190" s="169">
        <v>459</v>
      </c>
      <c r="AA3190" s="169">
        <f>Tabela13[[#This Row],[VALOR/UN]]*Tabela13[[#This Row],[QUAN]]</f>
        <v>459</v>
      </c>
      <c r="AB3190" s="251" t="str">
        <f>IFERROR(Tabela13[[#This Row],[TOTAL]]/Tabela13[[#This Row],[Km Rodado]],"")</f>
        <v/>
      </c>
    </row>
    <row r="3191" spans="1:28" hidden="1">
      <c r="A3191" s="30">
        <v>53</v>
      </c>
      <c r="B3191" s="30" t="s">
        <v>1212</v>
      </c>
      <c r="C3191" s="30" t="s">
        <v>1227</v>
      </c>
      <c r="D3191" s="53">
        <v>45966</v>
      </c>
      <c r="F3191" s="7" t="s">
        <v>301</v>
      </c>
      <c r="G3191" s="1" t="s">
        <v>58</v>
      </c>
      <c r="H3191" s="1" t="s">
        <v>1268</v>
      </c>
      <c r="I3191" s="351" t="s">
        <v>80</v>
      </c>
      <c r="J3191" s="162">
        <v>1</v>
      </c>
      <c r="K3191" s="1" t="s">
        <v>39</v>
      </c>
      <c r="L3191" s="1" t="s">
        <v>594</v>
      </c>
      <c r="M3191" s="1" t="s">
        <v>595</v>
      </c>
      <c r="N3191" s="1" t="s">
        <v>684</v>
      </c>
      <c r="O3191" s="1" t="s">
        <v>1213</v>
      </c>
      <c r="P3191" s="1" t="s">
        <v>62</v>
      </c>
      <c r="Q3191" s="1" t="s">
        <v>1241</v>
      </c>
      <c r="R3191" s="24" t="s">
        <v>1451</v>
      </c>
      <c r="S3191" s="45">
        <v>307848</v>
      </c>
      <c r="T3191" s="45">
        <v>307848</v>
      </c>
      <c r="V3191" s="165" t="str">
        <f>IFERROR(IF(U3191-T3191 &lt;= 0, "", U3191-T3191), "")</f>
        <v/>
      </c>
      <c r="W3191" s="162" t="s">
        <v>333</v>
      </c>
      <c r="X3191" s="1" t="s">
        <v>2279</v>
      </c>
      <c r="Y3191" s="1">
        <v>13271</v>
      </c>
      <c r="Z3191" s="169">
        <v>600</v>
      </c>
      <c r="AA3191" s="169">
        <f>Tabela13[[#This Row],[VALOR/UN]]*Tabela13[[#This Row],[QUAN]]</f>
        <v>600</v>
      </c>
      <c r="AB3191" s="251" t="str">
        <f>IFERROR(Tabela13[[#This Row],[TOTAL]]/Tabela13[[#This Row],[Km Rodado]],"")</f>
        <v/>
      </c>
    </row>
    <row r="3192" spans="1:28">
      <c r="A3192" s="30">
        <v>3720</v>
      </c>
      <c r="B3192" s="30" t="s">
        <v>1227</v>
      </c>
      <c r="C3192" s="30" t="s">
        <v>1227</v>
      </c>
      <c r="D3192" s="53">
        <v>45973</v>
      </c>
      <c r="F3192" s="7" t="s">
        <v>301</v>
      </c>
      <c r="G3192" s="1" t="s">
        <v>58</v>
      </c>
      <c r="H3192" s="1" t="s">
        <v>1268</v>
      </c>
      <c r="I3192" s="351" t="s">
        <v>80</v>
      </c>
      <c r="J3192" s="162">
        <v>1</v>
      </c>
      <c r="K3192" s="1">
        <v>15</v>
      </c>
      <c r="L3192" s="1" t="s">
        <v>22</v>
      </c>
      <c r="M3192" s="1" t="s">
        <v>623</v>
      </c>
      <c r="N3192" s="1" t="s">
        <v>224</v>
      </c>
      <c r="O3192" s="1" t="s">
        <v>1389</v>
      </c>
      <c r="P3192" s="1" t="s">
        <v>69</v>
      </c>
      <c r="Q3192" s="1" t="s">
        <v>102</v>
      </c>
      <c r="R3192" s="24" t="s">
        <v>2194</v>
      </c>
      <c r="S3192" s="45">
        <v>124085</v>
      </c>
      <c r="T3192" s="45">
        <v>124085</v>
      </c>
      <c r="V3192" s="165" t="str">
        <f>IFERROR(IF(U3192-T3192 &lt;= 0, "", U3192-T3192), "")</f>
        <v/>
      </c>
      <c r="W3192" s="162" t="s">
        <v>333</v>
      </c>
      <c r="X3192" s="1" t="s">
        <v>2427</v>
      </c>
      <c r="Y3192" s="1" t="s">
        <v>2847</v>
      </c>
      <c r="Z3192" s="169">
        <v>253</v>
      </c>
      <c r="AA3192" s="169">
        <f>Tabela13[[#This Row],[VALOR/UN]]*Tabela13[[#This Row],[QUAN]]</f>
        <v>253</v>
      </c>
      <c r="AB3192" s="251" t="str">
        <f>IFERROR(Tabela13[[#This Row],[TOTAL]]/Tabela13[[#This Row],[Km Rodado]],"")</f>
        <v/>
      </c>
    </row>
    <row r="3193" spans="1:28">
      <c r="A3193" s="30">
        <v>3721</v>
      </c>
      <c r="B3193" s="30" t="s">
        <v>1227</v>
      </c>
      <c r="C3193" s="30" t="s">
        <v>1227</v>
      </c>
      <c r="D3193" s="53">
        <v>45973</v>
      </c>
      <c r="F3193" s="7" t="s">
        <v>301</v>
      </c>
      <c r="G3193" s="1" t="s">
        <v>58</v>
      </c>
      <c r="H3193" s="1" t="s">
        <v>1268</v>
      </c>
      <c r="I3193" s="351" t="s">
        <v>80</v>
      </c>
      <c r="J3193" s="162">
        <v>1</v>
      </c>
      <c r="K3193" s="1">
        <v>15</v>
      </c>
      <c r="L3193" s="1" t="s">
        <v>22</v>
      </c>
      <c r="M3193" s="1" t="s">
        <v>623</v>
      </c>
      <c r="N3193" s="1" t="s">
        <v>224</v>
      </c>
      <c r="O3193" s="1" t="s">
        <v>1389</v>
      </c>
      <c r="P3193" s="1" t="s">
        <v>69</v>
      </c>
      <c r="Q3193" s="1" t="s">
        <v>102</v>
      </c>
      <c r="R3193" s="24" t="s">
        <v>2194</v>
      </c>
      <c r="S3193" s="45">
        <v>124085</v>
      </c>
      <c r="T3193" s="45">
        <v>124085</v>
      </c>
      <c r="V3193" s="165" t="str">
        <f>IFERROR(IF(U3193-T3193 &lt;= 0, "", U3193-T3193), "")</f>
        <v/>
      </c>
      <c r="W3193" s="162" t="s">
        <v>333</v>
      </c>
      <c r="X3193" s="1" t="s">
        <v>2427</v>
      </c>
      <c r="Y3193" s="1" t="s">
        <v>2847</v>
      </c>
      <c r="Z3193" s="169">
        <v>243</v>
      </c>
      <c r="AA3193" s="169">
        <f>Tabela13[[#This Row],[VALOR/UN]]*Tabela13[[#This Row],[QUAN]]</f>
        <v>243</v>
      </c>
      <c r="AB3193" s="251" t="str">
        <f>IFERROR(Tabela13[[#This Row],[TOTAL]]/Tabela13[[#This Row],[Km Rodado]],"")</f>
        <v/>
      </c>
    </row>
    <row r="3194" spans="1:28" hidden="1">
      <c r="A3194" s="30">
        <v>3748</v>
      </c>
      <c r="B3194" s="30" t="s">
        <v>1944</v>
      </c>
      <c r="C3194" s="30" t="s">
        <v>1227</v>
      </c>
      <c r="D3194" s="53">
        <v>45973</v>
      </c>
      <c r="F3194" s="7" t="s">
        <v>301</v>
      </c>
      <c r="G3194" s="1" t="s">
        <v>58</v>
      </c>
      <c r="H3194" s="1" t="s">
        <v>1268</v>
      </c>
      <c r="I3194" s="351" t="s">
        <v>109</v>
      </c>
      <c r="J3194" s="162">
        <v>1</v>
      </c>
      <c r="K3194" s="1">
        <v>16</v>
      </c>
      <c r="L3194" s="1" t="s">
        <v>24</v>
      </c>
      <c r="M3194" s="1" t="s">
        <v>60</v>
      </c>
      <c r="N3194" s="1" t="s">
        <v>224</v>
      </c>
      <c r="O3194" s="1" t="s">
        <v>1389</v>
      </c>
      <c r="P3194" s="1" t="s">
        <v>69</v>
      </c>
      <c r="Q3194" s="1" t="s">
        <v>1008</v>
      </c>
      <c r="R3194" s="24" t="s">
        <v>329</v>
      </c>
      <c r="S3194" s="45">
        <v>98224</v>
      </c>
      <c r="V3194" s="165" t="str">
        <f>IFERROR(IF(U3194-T3194 &lt;= 0, "", U3194-T3194), "")</f>
        <v/>
      </c>
      <c r="W3194" s="162" t="s">
        <v>333</v>
      </c>
      <c r="X3194" s="1" t="s">
        <v>2427</v>
      </c>
      <c r="Y3194" s="1">
        <v>157896</v>
      </c>
      <c r="Z3194" s="169">
        <v>429</v>
      </c>
      <c r="AA3194" s="169">
        <f>Tabela13[[#This Row],[VALOR/UN]]*Tabela13[[#This Row],[QUAN]]</f>
        <v>429</v>
      </c>
      <c r="AB3194" s="251" t="str">
        <f>IFERROR(Tabela13[[#This Row],[TOTAL]]/Tabela13[[#This Row],[Km Rodado]],"")</f>
        <v/>
      </c>
    </row>
    <row r="3195" spans="1:28" hidden="1">
      <c r="A3195" s="30">
        <v>3749</v>
      </c>
      <c r="B3195" s="30" t="s">
        <v>2750</v>
      </c>
      <c r="C3195" s="30" t="s">
        <v>1227</v>
      </c>
      <c r="D3195" s="53">
        <v>45973</v>
      </c>
      <c r="F3195" s="7" t="s">
        <v>301</v>
      </c>
      <c r="G3195" s="1" t="s">
        <v>58</v>
      </c>
      <c r="H3195" s="1" t="s">
        <v>1268</v>
      </c>
      <c r="I3195" s="351" t="s">
        <v>109</v>
      </c>
      <c r="J3195" s="162">
        <v>1</v>
      </c>
      <c r="K3195" s="1">
        <v>16</v>
      </c>
      <c r="L3195" s="1" t="s">
        <v>24</v>
      </c>
      <c r="M3195" s="1" t="s">
        <v>60</v>
      </c>
      <c r="N3195" s="1" t="s">
        <v>224</v>
      </c>
      <c r="O3195" s="1" t="s">
        <v>1389</v>
      </c>
      <c r="P3195" s="1" t="s">
        <v>69</v>
      </c>
      <c r="Q3195" s="1" t="s">
        <v>1008</v>
      </c>
      <c r="R3195" s="24" t="s">
        <v>329</v>
      </c>
      <c r="S3195" s="45">
        <v>98224</v>
      </c>
      <c r="V3195" s="165" t="str">
        <f>IFERROR(IF(U3195-T3195 &lt;= 0, "", U3195-T3195), "")</f>
        <v/>
      </c>
      <c r="W3195" s="162" t="s">
        <v>333</v>
      </c>
      <c r="X3195" s="1" t="s">
        <v>2427</v>
      </c>
      <c r="Y3195" s="1">
        <v>157896</v>
      </c>
      <c r="Z3195" s="169">
        <v>429</v>
      </c>
      <c r="AA3195" s="169">
        <f>Tabela13[[#This Row],[VALOR/UN]]*Tabela13[[#This Row],[QUAN]]</f>
        <v>429</v>
      </c>
      <c r="AB3195" s="251" t="str">
        <f>IFERROR(Tabela13[[#This Row],[TOTAL]]/Tabela13[[#This Row],[Km Rodado]],"")</f>
        <v/>
      </c>
    </row>
    <row r="3196" spans="1:28" hidden="1">
      <c r="A3196" s="30">
        <v>3750</v>
      </c>
      <c r="B3196" s="30" t="s">
        <v>2291</v>
      </c>
      <c r="C3196" s="30" t="s">
        <v>1227</v>
      </c>
      <c r="D3196" s="53">
        <v>45973</v>
      </c>
      <c r="F3196" s="7" t="s">
        <v>301</v>
      </c>
      <c r="G3196" s="1" t="s">
        <v>58</v>
      </c>
      <c r="H3196" s="1" t="s">
        <v>1268</v>
      </c>
      <c r="I3196" s="351" t="s">
        <v>109</v>
      </c>
      <c r="J3196" s="162">
        <v>1</v>
      </c>
      <c r="K3196" s="1">
        <v>16</v>
      </c>
      <c r="L3196" s="1" t="s">
        <v>22</v>
      </c>
      <c r="M3196" s="1" t="s">
        <v>60</v>
      </c>
      <c r="N3196" s="1" t="s">
        <v>224</v>
      </c>
      <c r="O3196" s="1" t="s">
        <v>1389</v>
      </c>
      <c r="P3196" s="1" t="s">
        <v>69</v>
      </c>
      <c r="Q3196" s="1" t="s">
        <v>1008</v>
      </c>
      <c r="R3196" s="24" t="s">
        <v>329</v>
      </c>
      <c r="S3196" s="45">
        <v>98224</v>
      </c>
      <c r="V3196" s="165" t="str">
        <f>IFERROR(IF(U3196-T3196 &lt;= 0, "", U3196-T3196), "")</f>
        <v/>
      </c>
      <c r="W3196" s="162" t="s">
        <v>333</v>
      </c>
      <c r="X3196" s="1" t="s">
        <v>2427</v>
      </c>
      <c r="Y3196" s="1">
        <v>157896</v>
      </c>
      <c r="Z3196" s="169">
        <v>429</v>
      </c>
      <c r="AA3196" s="169">
        <f>Tabela13[[#This Row],[VALOR/UN]]*Tabela13[[#This Row],[QUAN]]</f>
        <v>429</v>
      </c>
      <c r="AB3196" s="251" t="str">
        <f>IFERROR(Tabela13[[#This Row],[TOTAL]]/Tabela13[[#This Row],[Km Rodado]],"")</f>
        <v/>
      </c>
    </row>
    <row r="3197" spans="1:28" hidden="1">
      <c r="A3197" s="30">
        <v>3751</v>
      </c>
      <c r="B3197" s="30" t="s">
        <v>2667</v>
      </c>
      <c r="C3197" s="30" t="s">
        <v>1227</v>
      </c>
      <c r="D3197" s="53">
        <v>45973</v>
      </c>
      <c r="F3197" s="7" t="s">
        <v>301</v>
      </c>
      <c r="G3197" s="1" t="s">
        <v>58</v>
      </c>
      <c r="H3197" s="1" t="s">
        <v>1268</v>
      </c>
      <c r="I3197" s="351" t="s">
        <v>109</v>
      </c>
      <c r="J3197" s="162">
        <v>1</v>
      </c>
      <c r="K3197" s="1">
        <v>16</v>
      </c>
      <c r="L3197" s="1" t="s">
        <v>22</v>
      </c>
      <c r="M3197" s="1" t="s">
        <v>60</v>
      </c>
      <c r="N3197" s="1" t="s">
        <v>224</v>
      </c>
      <c r="O3197" s="1" t="s">
        <v>1389</v>
      </c>
      <c r="P3197" s="1" t="s">
        <v>69</v>
      </c>
      <c r="Q3197" s="1" t="s">
        <v>1008</v>
      </c>
      <c r="R3197" s="24" t="s">
        <v>329</v>
      </c>
      <c r="S3197" s="45">
        <v>98224</v>
      </c>
      <c r="V3197" s="165" t="str">
        <f>IFERROR(IF(U3197-T3197 &lt;= 0, "", U3197-T3197), "")</f>
        <v/>
      </c>
      <c r="W3197" s="162" t="s">
        <v>333</v>
      </c>
      <c r="X3197" s="1" t="s">
        <v>2427</v>
      </c>
      <c r="Y3197" s="1">
        <v>157896</v>
      </c>
      <c r="Z3197" s="169">
        <v>429</v>
      </c>
      <c r="AA3197" s="169">
        <f>Tabela13[[#This Row],[VALOR/UN]]*Tabela13[[#This Row],[QUAN]]</f>
        <v>429</v>
      </c>
      <c r="AB3197" s="251" t="str">
        <f>IFERROR(Tabela13[[#This Row],[TOTAL]]/Tabela13[[#This Row],[Km Rodado]],"")</f>
        <v/>
      </c>
    </row>
    <row r="3198" spans="1:28" hidden="1">
      <c r="A3198" s="30">
        <v>3756</v>
      </c>
      <c r="B3198" s="30" t="s">
        <v>2667</v>
      </c>
      <c r="C3198" s="30" t="s">
        <v>1227</v>
      </c>
      <c r="D3198" s="53">
        <v>45973</v>
      </c>
      <c r="F3198" s="7" t="s">
        <v>301</v>
      </c>
      <c r="G3198" s="1" t="s">
        <v>58</v>
      </c>
      <c r="H3198" s="1" t="s">
        <v>1268</v>
      </c>
      <c r="I3198" s="351" t="s">
        <v>96</v>
      </c>
      <c r="J3198" s="162">
        <v>1</v>
      </c>
      <c r="K3198" s="1">
        <v>16</v>
      </c>
      <c r="L3198" s="1" t="s">
        <v>22</v>
      </c>
      <c r="M3198" s="1" t="s">
        <v>60</v>
      </c>
      <c r="N3198" s="1" t="s">
        <v>224</v>
      </c>
      <c r="O3198" s="1" t="s">
        <v>1389</v>
      </c>
      <c r="P3198" s="1" t="s">
        <v>69</v>
      </c>
      <c r="Q3198" s="1" t="s">
        <v>1008</v>
      </c>
      <c r="R3198" s="24" t="s">
        <v>97</v>
      </c>
      <c r="S3198" s="45">
        <v>328085</v>
      </c>
      <c r="V3198" s="165" t="str">
        <f>IFERROR(IF(U3198-T3198 &lt;= 0, "", U3198-T3198), "")</f>
        <v/>
      </c>
      <c r="W3198" s="162" t="s">
        <v>333</v>
      </c>
      <c r="X3198" s="1" t="s">
        <v>2427</v>
      </c>
      <c r="Y3198" s="1">
        <v>157989</v>
      </c>
      <c r="Z3198" s="169">
        <v>429</v>
      </c>
      <c r="AA3198" s="169">
        <f>Tabela13[[#This Row],[VALOR/UN]]*Tabela13[[#This Row],[QUAN]]</f>
        <v>429</v>
      </c>
      <c r="AB3198" s="251" t="str">
        <f>IFERROR(Tabela13[[#This Row],[TOTAL]]/Tabela13[[#This Row],[Km Rodado]],"")</f>
        <v/>
      </c>
    </row>
    <row r="3199" spans="1:28" hidden="1">
      <c r="A3199" s="30">
        <v>3757</v>
      </c>
      <c r="B3199" s="30" t="s">
        <v>2750</v>
      </c>
      <c r="C3199" s="30" t="s">
        <v>1227</v>
      </c>
      <c r="D3199" s="53">
        <v>45973</v>
      </c>
      <c r="F3199" s="7" t="s">
        <v>301</v>
      </c>
      <c r="G3199" s="1" t="s">
        <v>58</v>
      </c>
      <c r="H3199" s="1" t="s">
        <v>1268</v>
      </c>
      <c r="I3199" s="351" t="s">
        <v>96</v>
      </c>
      <c r="J3199" s="162">
        <v>1</v>
      </c>
      <c r="K3199" s="1">
        <v>16</v>
      </c>
      <c r="L3199" s="1" t="s">
        <v>22</v>
      </c>
      <c r="M3199" s="1" t="s">
        <v>60</v>
      </c>
      <c r="N3199" s="1" t="s">
        <v>224</v>
      </c>
      <c r="O3199" s="1" t="s">
        <v>1389</v>
      </c>
      <c r="P3199" s="1" t="s">
        <v>69</v>
      </c>
      <c r="Q3199" s="1" t="s">
        <v>1008</v>
      </c>
      <c r="R3199" s="24" t="s">
        <v>97</v>
      </c>
      <c r="S3199" s="45">
        <v>328085</v>
      </c>
      <c r="V3199" s="165" t="str">
        <f>IFERROR(IF(U3199-T3199 &lt;= 0, "", U3199-T3199), "")</f>
        <v/>
      </c>
      <c r="W3199" s="162" t="s">
        <v>333</v>
      </c>
      <c r="X3199" s="1" t="s">
        <v>2427</v>
      </c>
      <c r="Y3199" s="1">
        <v>157989</v>
      </c>
      <c r="Z3199" s="169">
        <v>429</v>
      </c>
      <c r="AA3199" s="169">
        <f>Tabela13[[#This Row],[VALOR/UN]]*Tabela13[[#This Row],[QUAN]]</f>
        <v>429</v>
      </c>
      <c r="AB3199" s="251" t="str">
        <f>IFERROR(Tabela13[[#This Row],[TOTAL]]/Tabela13[[#This Row],[Km Rodado]],"")</f>
        <v/>
      </c>
    </row>
    <row r="3200" spans="1:28" hidden="1">
      <c r="A3200" s="30">
        <v>3764</v>
      </c>
      <c r="B3200" s="30" t="s">
        <v>2750</v>
      </c>
      <c r="C3200" s="30" t="s">
        <v>1227</v>
      </c>
      <c r="D3200" s="53">
        <v>45973</v>
      </c>
      <c r="F3200" s="7" t="s">
        <v>301</v>
      </c>
      <c r="G3200" s="1" t="s">
        <v>58</v>
      </c>
      <c r="H3200" s="1" t="s">
        <v>1268</v>
      </c>
      <c r="I3200" s="351" t="s">
        <v>96</v>
      </c>
      <c r="J3200" s="162">
        <v>1</v>
      </c>
      <c r="K3200" s="1">
        <v>16</v>
      </c>
      <c r="L3200" s="1" t="s">
        <v>22</v>
      </c>
      <c r="M3200" s="1" t="s">
        <v>60</v>
      </c>
      <c r="N3200" s="1" t="s">
        <v>224</v>
      </c>
      <c r="O3200" s="1" t="s">
        <v>1389</v>
      </c>
      <c r="P3200" s="1" t="s">
        <v>69</v>
      </c>
      <c r="Q3200" s="1" t="s">
        <v>1008</v>
      </c>
      <c r="R3200" s="24" t="s">
        <v>413</v>
      </c>
      <c r="S3200" s="45">
        <v>141433</v>
      </c>
      <c r="V3200" s="165" t="str">
        <f>IFERROR(IF(U3200-T3200 &lt;= 0, "", U3200-T3200), "")</f>
        <v/>
      </c>
      <c r="W3200" s="162" t="s">
        <v>333</v>
      </c>
      <c r="X3200" s="1" t="s">
        <v>2427</v>
      </c>
      <c r="Y3200" s="1">
        <v>157896</v>
      </c>
      <c r="Z3200" s="169">
        <v>429</v>
      </c>
      <c r="AA3200" s="169">
        <f>Tabela13[[#This Row],[VALOR/UN]]*Tabela13[[#This Row],[QUAN]]</f>
        <v>429</v>
      </c>
      <c r="AB3200" s="251" t="str">
        <f>IFERROR(Tabela13[[#This Row],[TOTAL]]/Tabela13[[#This Row],[Km Rodado]],"")</f>
        <v/>
      </c>
    </row>
    <row r="3201" spans="1:28" hidden="1">
      <c r="A3201" s="30">
        <v>3765</v>
      </c>
      <c r="B3201" s="30" t="s">
        <v>2667</v>
      </c>
      <c r="C3201" s="30" t="s">
        <v>1227</v>
      </c>
      <c r="D3201" s="53">
        <v>45973</v>
      </c>
      <c r="F3201" s="7" t="s">
        <v>301</v>
      </c>
      <c r="G3201" s="1" t="s">
        <v>58</v>
      </c>
      <c r="H3201" s="1" t="s">
        <v>1268</v>
      </c>
      <c r="I3201" s="351" t="s">
        <v>96</v>
      </c>
      <c r="J3201" s="162">
        <v>1</v>
      </c>
      <c r="K3201" s="1">
        <v>16</v>
      </c>
      <c r="L3201" s="1" t="s">
        <v>22</v>
      </c>
      <c r="M3201" s="1" t="s">
        <v>60</v>
      </c>
      <c r="N3201" s="1" t="s">
        <v>224</v>
      </c>
      <c r="O3201" s="1" t="s">
        <v>1389</v>
      </c>
      <c r="P3201" s="1" t="s">
        <v>69</v>
      </c>
      <c r="Q3201" s="1" t="s">
        <v>1008</v>
      </c>
      <c r="R3201" s="24" t="s">
        <v>413</v>
      </c>
      <c r="S3201" s="45">
        <v>141433</v>
      </c>
      <c r="V3201" s="165" t="str">
        <f>IFERROR(IF(U3201-T3201 &lt;= 0, "", U3201-T3201), "")</f>
        <v/>
      </c>
      <c r="W3201" s="162" t="s">
        <v>333</v>
      </c>
      <c r="X3201" s="1" t="s">
        <v>2427</v>
      </c>
      <c r="Y3201" s="1">
        <v>157896</v>
      </c>
      <c r="Z3201" s="169">
        <v>429</v>
      </c>
      <c r="AA3201" s="169">
        <f>Tabela13[[#This Row],[VALOR/UN]]*Tabela13[[#This Row],[QUAN]]</f>
        <v>429</v>
      </c>
      <c r="AB3201" s="251" t="str">
        <f>IFERROR(Tabela13[[#This Row],[TOTAL]]/Tabela13[[#This Row],[Km Rodado]],"")</f>
        <v/>
      </c>
    </row>
    <row r="3202" spans="1:28" hidden="1">
      <c r="A3202" s="30" t="s">
        <v>2851</v>
      </c>
      <c r="B3202" s="30" t="s">
        <v>2750</v>
      </c>
      <c r="C3202" s="30" t="s">
        <v>1227</v>
      </c>
      <c r="D3202" s="53">
        <v>45973</v>
      </c>
      <c r="F3202" s="7" t="s">
        <v>301</v>
      </c>
      <c r="G3202" s="1" t="s">
        <v>58</v>
      </c>
      <c r="H3202" s="1" t="s">
        <v>1268</v>
      </c>
      <c r="I3202" s="351" t="s">
        <v>96</v>
      </c>
      <c r="J3202" s="162">
        <v>1</v>
      </c>
      <c r="K3202" s="1">
        <v>16</v>
      </c>
      <c r="L3202" s="1" t="s">
        <v>22</v>
      </c>
      <c r="M3202" s="1" t="s">
        <v>60</v>
      </c>
      <c r="N3202" s="1" t="s">
        <v>224</v>
      </c>
      <c r="O3202" s="1" t="s">
        <v>1389</v>
      </c>
      <c r="P3202" s="1" t="s">
        <v>69</v>
      </c>
      <c r="Q3202" s="1" t="s">
        <v>1008</v>
      </c>
      <c r="R3202" s="24" t="s">
        <v>494</v>
      </c>
      <c r="S3202" s="45">
        <v>53635</v>
      </c>
      <c r="V3202" s="165" t="str">
        <f>IFERROR(IF(U3202-T3202 &lt;= 0, "", U3202-T3202), "")</f>
        <v/>
      </c>
      <c r="W3202" s="162" t="s">
        <v>333</v>
      </c>
      <c r="X3202" s="1" t="s">
        <v>2427</v>
      </c>
      <c r="Y3202" s="1">
        <v>157989</v>
      </c>
      <c r="Z3202" s="169">
        <v>429</v>
      </c>
      <c r="AA3202" s="169">
        <f>Tabela13[[#This Row],[VALOR/UN]]*Tabela13[[#This Row],[QUAN]]</f>
        <v>429</v>
      </c>
      <c r="AB3202" s="251" t="str">
        <f>IFERROR(Tabela13[[#This Row],[TOTAL]]/Tabela13[[#This Row],[Km Rodado]],"")</f>
        <v/>
      </c>
    </row>
    <row r="3203" spans="1:28" hidden="1">
      <c r="A3203" s="30" t="s">
        <v>2852</v>
      </c>
      <c r="B3203" s="30" t="s">
        <v>2230</v>
      </c>
      <c r="C3203" s="30" t="s">
        <v>1227</v>
      </c>
      <c r="D3203" s="53">
        <v>45973</v>
      </c>
      <c r="F3203" s="7" t="s">
        <v>301</v>
      </c>
      <c r="G3203" s="1" t="s">
        <v>58</v>
      </c>
      <c r="H3203" s="1" t="s">
        <v>1268</v>
      </c>
      <c r="I3203" s="351" t="s">
        <v>96</v>
      </c>
      <c r="J3203" s="162">
        <v>1</v>
      </c>
      <c r="K3203" s="1">
        <v>16</v>
      </c>
      <c r="L3203" s="1" t="s">
        <v>22</v>
      </c>
      <c r="M3203" s="1" t="s">
        <v>60</v>
      </c>
      <c r="N3203" s="1" t="s">
        <v>224</v>
      </c>
      <c r="O3203" s="1" t="s">
        <v>1389</v>
      </c>
      <c r="P3203" s="1" t="s">
        <v>69</v>
      </c>
      <c r="Q3203" s="1" t="s">
        <v>1008</v>
      </c>
      <c r="R3203" s="24" t="s">
        <v>494</v>
      </c>
      <c r="S3203" s="45">
        <v>53635</v>
      </c>
      <c r="V3203" s="165" t="str">
        <f>IFERROR(IF(U3203-T3203 &lt;= 0, "", U3203-T3203), "")</f>
        <v/>
      </c>
      <c r="W3203" s="162" t="s">
        <v>333</v>
      </c>
      <c r="X3203" s="1" t="s">
        <v>2427</v>
      </c>
      <c r="Y3203" s="1">
        <v>157989</v>
      </c>
      <c r="Z3203" s="169">
        <v>429</v>
      </c>
      <c r="AA3203" s="169">
        <f>Tabela13[[#This Row],[VALOR/UN]]*Tabela13[[#This Row],[QUAN]]</f>
        <v>429</v>
      </c>
      <c r="AB3203" s="251" t="str">
        <f>IFERROR(Tabela13[[#This Row],[TOTAL]]/Tabela13[[#This Row],[Km Rodado]],"")</f>
        <v/>
      </c>
    </row>
    <row r="3204" spans="1:28" hidden="1">
      <c r="A3204" s="30" t="s">
        <v>2853</v>
      </c>
      <c r="B3204" s="30" t="s">
        <v>2667</v>
      </c>
      <c r="C3204" s="30" t="s">
        <v>1227</v>
      </c>
      <c r="D3204" s="53">
        <v>45973</v>
      </c>
      <c r="F3204" s="7" t="s">
        <v>301</v>
      </c>
      <c r="G3204" s="1" t="s">
        <v>58</v>
      </c>
      <c r="H3204" s="1" t="s">
        <v>1268</v>
      </c>
      <c r="I3204" s="351" t="s">
        <v>96</v>
      </c>
      <c r="J3204" s="162">
        <v>1</v>
      </c>
      <c r="K3204" s="1">
        <v>16</v>
      </c>
      <c r="L3204" s="1" t="s">
        <v>24</v>
      </c>
      <c r="M3204" s="1" t="s">
        <v>60</v>
      </c>
      <c r="N3204" s="1" t="s">
        <v>224</v>
      </c>
      <c r="O3204" s="1" t="s">
        <v>1389</v>
      </c>
      <c r="P3204" s="1" t="s">
        <v>69</v>
      </c>
      <c r="Q3204" s="1" t="s">
        <v>1008</v>
      </c>
      <c r="R3204" s="24" t="s">
        <v>494</v>
      </c>
      <c r="S3204" s="45">
        <v>53635</v>
      </c>
      <c r="V3204" s="165" t="str">
        <f>IFERROR(IF(U3204-T3204 &lt;= 0, "", U3204-T3204), "")</f>
        <v/>
      </c>
      <c r="W3204" s="162" t="s">
        <v>333</v>
      </c>
      <c r="X3204" s="1" t="s">
        <v>2427</v>
      </c>
      <c r="Y3204" s="1">
        <v>157989</v>
      </c>
      <c r="Z3204" s="169">
        <v>429</v>
      </c>
      <c r="AA3204" s="169">
        <f>Tabela13[[#This Row],[VALOR/UN]]*Tabela13[[#This Row],[QUAN]]</f>
        <v>429</v>
      </c>
      <c r="AB3204" s="251" t="str">
        <f>IFERROR(Tabela13[[#This Row],[TOTAL]]/Tabela13[[#This Row],[Km Rodado]],"")</f>
        <v/>
      </c>
    </row>
    <row r="3205" spans="1:28" hidden="1">
      <c r="A3205" s="30">
        <v>3755</v>
      </c>
      <c r="B3205" s="30" t="s">
        <v>1227</v>
      </c>
      <c r="C3205" s="30" t="s">
        <v>1227</v>
      </c>
      <c r="D3205" s="53">
        <v>45973</v>
      </c>
      <c r="F3205" s="7" t="s">
        <v>301</v>
      </c>
      <c r="G3205" s="1" t="s">
        <v>58</v>
      </c>
      <c r="H3205" s="1" t="s">
        <v>1268</v>
      </c>
      <c r="I3205" s="351" t="s">
        <v>96</v>
      </c>
      <c r="J3205" s="162">
        <v>1</v>
      </c>
      <c r="K3205" s="1">
        <v>16</v>
      </c>
      <c r="L3205" s="1" t="s">
        <v>24</v>
      </c>
      <c r="M3205" s="1" t="s">
        <v>60</v>
      </c>
      <c r="N3205" s="1" t="s">
        <v>224</v>
      </c>
      <c r="O3205" s="1" t="s">
        <v>1389</v>
      </c>
      <c r="P3205" s="1" t="s">
        <v>69</v>
      </c>
      <c r="Q3205" s="1" t="s">
        <v>1008</v>
      </c>
      <c r="R3205" s="24" t="s">
        <v>494</v>
      </c>
      <c r="S3205" s="45">
        <v>53635</v>
      </c>
      <c r="V3205" s="165" t="str">
        <f>IFERROR(IF(U3205-T3205 &lt;= 0, "", U3205-T3205), "")</f>
        <v/>
      </c>
      <c r="W3205" s="162" t="s">
        <v>333</v>
      </c>
      <c r="X3205" s="1" t="s">
        <v>2427</v>
      </c>
      <c r="Y3205" s="1">
        <v>157989</v>
      </c>
      <c r="Z3205" s="169">
        <v>429</v>
      </c>
      <c r="AA3205" s="169">
        <f>Tabela13[[#This Row],[VALOR/UN]]*Tabela13[[#This Row],[QUAN]]</f>
        <v>429</v>
      </c>
      <c r="AB3205" s="251" t="str">
        <f>IFERROR(Tabela13[[#This Row],[TOTAL]]/Tabela13[[#This Row],[Km Rodado]],"")</f>
        <v/>
      </c>
    </row>
    <row r="3206" spans="1:28" hidden="1">
      <c r="A3206" s="30">
        <v>3762</v>
      </c>
      <c r="B3206" s="30" t="s">
        <v>1944</v>
      </c>
      <c r="C3206" s="30" t="s">
        <v>1227</v>
      </c>
      <c r="D3206" s="53">
        <v>45973</v>
      </c>
      <c r="F3206" s="7" t="s">
        <v>301</v>
      </c>
      <c r="G3206" s="1" t="s">
        <v>58</v>
      </c>
      <c r="H3206" s="1" t="s">
        <v>1268</v>
      </c>
      <c r="I3206" s="351" t="s">
        <v>96</v>
      </c>
      <c r="J3206" s="162">
        <v>1</v>
      </c>
      <c r="K3206" s="1">
        <v>16</v>
      </c>
      <c r="L3206" s="1" t="s">
        <v>24</v>
      </c>
      <c r="M3206" s="1" t="s">
        <v>60</v>
      </c>
      <c r="N3206" s="1" t="s">
        <v>224</v>
      </c>
      <c r="O3206" s="1" t="s">
        <v>1389</v>
      </c>
      <c r="P3206" s="1" t="s">
        <v>69</v>
      </c>
      <c r="Q3206" s="1" t="s">
        <v>1008</v>
      </c>
      <c r="R3206" s="24" t="s">
        <v>1151</v>
      </c>
      <c r="S3206" s="45">
        <v>134400</v>
      </c>
      <c r="V3206" s="165" t="str">
        <f>IFERROR(IF(U3206-T3206 &lt;= 0, "", U3206-T3206), "")</f>
        <v/>
      </c>
      <c r="W3206" s="162" t="s">
        <v>333</v>
      </c>
      <c r="X3206" s="1" t="s">
        <v>2427</v>
      </c>
      <c r="Y3206" s="1">
        <v>157989</v>
      </c>
      <c r="Z3206" s="169">
        <v>429</v>
      </c>
      <c r="AA3206" s="169">
        <f>Tabela13[[#This Row],[VALOR/UN]]*Tabela13[[#This Row],[QUAN]]</f>
        <v>429</v>
      </c>
      <c r="AB3206" s="251" t="str">
        <f>IFERROR(Tabela13[[#This Row],[TOTAL]]/Tabela13[[#This Row],[Km Rodado]],"")</f>
        <v/>
      </c>
    </row>
    <row r="3207" spans="1:28" hidden="1">
      <c r="A3207" s="30">
        <v>3763</v>
      </c>
      <c r="B3207" s="30" t="s">
        <v>2667</v>
      </c>
      <c r="C3207" s="30" t="s">
        <v>1227</v>
      </c>
      <c r="D3207" s="53">
        <v>45973</v>
      </c>
      <c r="F3207" s="7" t="s">
        <v>301</v>
      </c>
      <c r="G3207" s="1" t="s">
        <v>58</v>
      </c>
      <c r="H3207" s="1" t="s">
        <v>1268</v>
      </c>
      <c r="I3207" s="351" t="s">
        <v>96</v>
      </c>
      <c r="J3207" s="162">
        <v>1</v>
      </c>
      <c r="K3207" s="1">
        <v>16</v>
      </c>
      <c r="L3207" s="1" t="s">
        <v>24</v>
      </c>
      <c r="M3207" s="1" t="s">
        <v>60</v>
      </c>
      <c r="N3207" s="1" t="s">
        <v>224</v>
      </c>
      <c r="O3207" s="1" t="s">
        <v>1389</v>
      </c>
      <c r="P3207" s="1" t="s">
        <v>69</v>
      </c>
      <c r="Q3207" s="1" t="s">
        <v>1008</v>
      </c>
      <c r="R3207" s="24" t="s">
        <v>1151</v>
      </c>
      <c r="S3207" s="45">
        <v>134400</v>
      </c>
      <c r="V3207" s="165" t="str">
        <f>IFERROR(IF(U3207-T3207 &lt;= 0, "", U3207-T3207), "")</f>
        <v/>
      </c>
      <c r="W3207" s="162" t="s">
        <v>333</v>
      </c>
      <c r="X3207" s="1" t="s">
        <v>2427</v>
      </c>
      <c r="Y3207" s="1">
        <v>157989</v>
      </c>
      <c r="Z3207" s="169">
        <v>429</v>
      </c>
      <c r="AA3207" s="169">
        <f>Tabela13[[#This Row],[VALOR/UN]]*Tabela13[[#This Row],[QUAN]]</f>
        <v>429</v>
      </c>
      <c r="AB3207" s="251" t="str">
        <f>IFERROR(Tabela13[[#This Row],[TOTAL]]/Tabela13[[#This Row],[Km Rodado]],"")</f>
        <v/>
      </c>
    </row>
    <row r="3208" spans="1:28" hidden="1">
      <c r="A3208" s="30">
        <v>3759</v>
      </c>
      <c r="B3208" s="30" t="s">
        <v>2667</v>
      </c>
      <c r="C3208" s="30" t="s">
        <v>1227</v>
      </c>
      <c r="D3208" s="53">
        <v>45973</v>
      </c>
      <c r="F3208" s="7" t="s">
        <v>301</v>
      </c>
      <c r="G3208" s="1" t="s">
        <v>58</v>
      </c>
      <c r="H3208" s="1" t="s">
        <v>1268</v>
      </c>
      <c r="I3208" s="351" t="s">
        <v>96</v>
      </c>
      <c r="J3208" s="162">
        <v>1</v>
      </c>
      <c r="K3208" s="1">
        <v>16</v>
      </c>
      <c r="L3208" s="1" t="s">
        <v>22</v>
      </c>
      <c r="M3208" s="1" t="s">
        <v>60</v>
      </c>
      <c r="N3208" s="1" t="s">
        <v>224</v>
      </c>
      <c r="O3208" s="1" t="s">
        <v>1389</v>
      </c>
      <c r="P3208" s="1" t="s">
        <v>69</v>
      </c>
      <c r="Q3208" s="1" t="s">
        <v>1008</v>
      </c>
      <c r="R3208" s="24" t="s">
        <v>1437</v>
      </c>
      <c r="S3208" s="45">
        <v>99110</v>
      </c>
      <c r="V3208" s="165" t="str">
        <f>IFERROR(IF(U3208-T3208 &lt;= 0, "", U3208-T3208), "")</f>
        <v/>
      </c>
      <c r="W3208" s="162" t="s">
        <v>333</v>
      </c>
      <c r="X3208" s="1" t="s">
        <v>2427</v>
      </c>
      <c r="Y3208" s="1">
        <v>157989</v>
      </c>
      <c r="Z3208" s="169">
        <v>429</v>
      </c>
      <c r="AA3208" s="169">
        <f>Tabela13[[#This Row],[VALOR/UN]]*Tabela13[[#This Row],[QUAN]]</f>
        <v>429</v>
      </c>
      <c r="AB3208" s="251" t="str">
        <f>IFERROR(Tabela13[[#This Row],[TOTAL]]/Tabela13[[#This Row],[Km Rodado]],"")</f>
        <v/>
      </c>
    </row>
    <row r="3209" spans="1:28" hidden="1">
      <c r="A3209" s="30">
        <v>3759</v>
      </c>
      <c r="B3209" s="30" t="s">
        <v>2750</v>
      </c>
      <c r="C3209" s="30" t="s">
        <v>1227</v>
      </c>
      <c r="D3209" s="53">
        <v>45973</v>
      </c>
      <c r="F3209" s="7" t="s">
        <v>301</v>
      </c>
      <c r="G3209" s="1" t="s">
        <v>58</v>
      </c>
      <c r="H3209" s="1" t="s">
        <v>1268</v>
      </c>
      <c r="I3209" s="351" t="s">
        <v>96</v>
      </c>
      <c r="J3209" s="162">
        <v>1</v>
      </c>
      <c r="K3209" s="1">
        <v>16</v>
      </c>
      <c r="L3209" s="1" t="s">
        <v>22</v>
      </c>
      <c r="M3209" s="1" t="s">
        <v>60</v>
      </c>
      <c r="N3209" s="1" t="s">
        <v>224</v>
      </c>
      <c r="O3209" s="1" t="s">
        <v>1389</v>
      </c>
      <c r="P3209" s="1" t="s">
        <v>69</v>
      </c>
      <c r="Q3209" s="1" t="s">
        <v>1008</v>
      </c>
      <c r="R3209" s="24" t="s">
        <v>1437</v>
      </c>
      <c r="S3209" s="45">
        <v>99110</v>
      </c>
      <c r="V3209" s="165" t="str">
        <f>IFERROR(IF(U3209-T3209 &lt;= 0, "", U3209-T3209), "")</f>
        <v/>
      </c>
      <c r="W3209" s="162" t="s">
        <v>333</v>
      </c>
      <c r="X3209" s="1" t="s">
        <v>2427</v>
      </c>
      <c r="Y3209" s="1">
        <v>157989</v>
      </c>
      <c r="Z3209" s="169">
        <v>429</v>
      </c>
      <c r="AA3209" s="169">
        <f>Tabela13[[#This Row],[VALOR/UN]]*Tabela13[[#This Row],[QUAN]]</f>
        <v>429</v>
      </c>
      <c r="AB3209" s="251" t="str">
        <f>IFERROR(Tabela13[[#This Row],[TOTAL]]/Tabela13[[#This Row],[Km Rodado]],"")</f>
        <v/>
      </c>
    </row>
    <row r="3210" spans="1:28" hidden="1">
      <c r="A3210" s="30">
        <v>3760</v>
      </c>
      <c r="B3210" s="30" t="s">
        <v>2667</v>
      </c>
      <c r="C3210" s="30" t="s">
        <v>1227</v>
      </c>
      <c r="D3210" s="53">
        <v>45973</v>
      </c>
      <c r="F3210" s="7" t="s">
        <v>301</v>
      </c>
      <c r="G3210" s="1" t="s">
        <v>58</v>
      </c>
      <c r="H3210" s="1" t="s">
        <v>1268</v>
      </c>
      <c r="I3210" s="351" t="s">
        <v>96</v>
      </c>
      <c r="J3210" s="162">
        <v>1</v>
      </c>
      <c r="K3210" s="1">
        <v>16</v>
      </c>
      <c r="L3210" s="1" t="s">
        <v>24</v>
      </c>
      <c r="M3210" s="1" t="s">
        <v>60</v>
      </c>
      <c r="N3210" s="1" t="s">
        <v>224</v>
      </c>
      <c r="O3210" s="1" t="s">
        <v>1389</v>
      </c>
      <c r="P3210" s="1" t="s">
        <v>69</v>
      </c>
      <c r="Q3210" s="1" t="s">
        <v>1008</v>
      </c>
      <c r="R3210" s="24" t="s">
        <v>1437</v>
      </c>
      <c r="S3210" s="45">
        <v>99110</v>
      </c>
      <c r="V3210" s="165" t="str">
        <f>IFERROR(IF(U3210-T3210 &lt;= 0, "", U3210-T3210), "")</f>
        <v/>
      </c>
      <c r="W3210" s="162" t="s">
        <v>333</v>
      </c>
      <c r="X3210" s="1" t="s">
        <v>2427</v>
      </c>
      <c r="Y3210" s="1">
        <v>157989</v>
      </c>
      <c r="Z3210" s="169">
        <v>429</v>
      </c>
      <c r="AA3210" s="169">
        <f>Tabela13[[#This Row],[VALOR/UN]]*Tabela13[[#This Row],[QUAN]]</f>
        <v>429</v>
      </c>
      <c r="AB3210" s="251" t="str">
        <f>IFERROR(Tabela13[[#This Row],[TOTAL]]/Tabela13[[#This Row],[Km Rodado]],"")</f>
        <v/>
      </c>
    </row>
    <row r="3211" spans="1:28" hidden="1">
      <c r="A3211" s="30">
        <v>3761</v>
      </c>
      <c r="B3211" s="30" t="s">
        <v>2667</v>
      </c>
      <c r="C3211" s="30" t="s">
        <v>1227</v>
      </c>
      <c r="D3211" s="53">
        <v>45973</v>
      </c>
      <c r="F3211" s="7" t="s">
        <v>301</v>
      </c>
      <c r="G3211" s="1" t="s">
        <v>58</v>
      </c>
      <c r="H3211" s="1" t="s">
        <v>1268</v>
      </c>
      <c r="I3211" s="351" t="s">
        <v>96</v>
      </c>
      <c r="J3211" s="162">
        <v>1</v>
      </c>
      <c r="K3211" s="1">
        <v>16</v>
      </c>
      <c r="L3211" s="1" t="s">
        <v>24</v>
      </c>
      <c r="M3211" s="1" t="s">
        <v>60</v>
      </c>
      <c r="N3211" s="1" t="s">
        <v>224</v>
      </c>
      <c r="O3211" s="1" t="s">
        <v>1389</v>
      </c>
      <c r="P3211" s="1" t="s">
        <v>69</v>
      </c>
      <c r="Q3211" s="1" t="s">
        <v>1008</v>
      </c>
      <c r="R3211" s="24" t="s">
        <v>1437</v>
      </c>
      <c r="S3211" s="45">
        <v>99110</v>
      </c>
      <c r="V3211" s="165" t="str">
        <f>IFERROR(IF(U3211-T3211 &lt;= 0, "", U3211-T3211), "")</f>
        <v/>
      </c>
      <c r="W3211" s="162" t="s">
        <v>333</v>
      </c>
      <c r="X3211" s="1" t="s">
        <v>2427</v>
      </c>
      <c r="Y3211" s="1">
        <v>157989</v>
      </c>
      <c r="Z3211" s="169">
        <v>429</v>
      </c>
      <c r="AA3211" s="169">
        <f>Tabela13[[#This Row],[VALOR/UN]]*Tabela13[[#This Row],[QUAN]]</f>
        <v>429</v>
      </c>
      <c r="AB3211" s="251" t="str">
        <f>IFERROR(Tabela13[[#This Row],[TOTAL]]/Tabela13[[#This Row],[Km Rodado]],"")</f>
        <v/>
      </c>
    </row>
    <row r="3212" spans="1:28" hidden="1">
      <c r="A3212" s="30">
        <v>3776</v>
      </c>
      <c r="B3212" s="30" t="s">
        <v>2210</v>
      </c>
      <c r="C3212" s="30" t="s">
        <v>1227</v>
      </c>
      <c r="D3212" s="53">
        <v>45973</v>
      </c>
      <c r="F3212" s="7" t="s">
        <v>301</v>
      </c>
      <c r="G3212" s="1" t="s">
        <v>58</v>
      </c>
      <c r="H3212" s="1" t="s">
        <v>1268</v>
      </c>
      <c r="I3212" s="351" t="s">
        <v>107</v>
      </c>
      <c r="J3212" s="162">
        <v>1</v>
      </c>
      <c r="K3212" s="1">
        <v>15</v>
      </c>
      <c r="L3212" s="1" t="s">
        <v>24</v>
      </c>
      <c r="M3212" s="1" t="s">
        <v>75</v>
      </c>
      <c r="N3212" s="1" t="s">
        <v>224</v>
      </c>
      <c r="O3212" s="1" t="s">
        <v>1389</v>
      </c>
      <c r="P3212" s="1" t="s">
        <v>69</v>
      </c>
      <c r="Q3212" s="1" t="s">
        <v>77</v>
      </c>
      <c r="R3212" s="24" t="s">
        <v>555</v>
      </c>
      <c r="S3212" s="45">
        <v>248398</v>
      </c>
      <c r="V3212" s="165" t="str">
        <f>IFERROR(IF(U3212-T3212 &lt;= 0, "", U3212-T3212), "")</f>
        <v/>
      </c>
      <c r="W3212" s="162" t="s">
        <v>333</v>
      </c>
      <c r="X3212" s="1" t="s">
        <v>2427</v>
      </c>
      <c r="Y3212" s="1">
        <v>156707</v>
      </c>
      <c r="Z3212" s="169">
        <v>239</v>
      </c>
      <c r="AA3212" s="169">
        <f>Tabela13[[#This Row],[VALOR/UN]]*Tabela13[[#This Row],[QUAN]]</f>
        <v>239</v>
      </c>
      <c r="AB3212" s="251" t="str">
        <f>IFERROR(Tabela13[[#This Row],[TOTAL]]/Tabela13[[#This Row],[Km Rodado]],"")</f>
        <v/>
      </c>
    </row>
    <row r="3213" spans="1:28" hidden="1">
      <c r="A3213" s="30">
        <v>3777</v>
      </c>
      <c r="B3213" s="30" t="s">
        <v>1197</v>
      </c>
      <c r="C3213" s="30" t="s">
        <v>1227</v>
      </c>
      <c r="D3213" s="53">
        <v>45973</v>
      </c>
      <c r="F3213" s="7" t="s">
        <v>301</v>
      </c>
      <c r="G3213" s="1" t="s">
        <v>58</v>
      </c>
      <c r="H3213" s="1" t="s">
        <v>1268</v>
      </c>
      <c r="I3213" s="351" t="s">
        <v>107</v>
      </c>
      <c r="J3213" s="162">
        <v>1</v>
      </c>
      <c r="K3213" s="1">
        <v>15</v>
      </c>
      <c r="L3213" s="1" t="s">
        <v>24</v>
      </c>
      <c r="M3213" s="1" t="s">
        <v>75</v>
      </c>
      <c r="N3213" s="1" t="s">
        <v>224</v>
      </c>
      <c r="O3213" s="1" t="s">
        <v>1389</v>
      </c>
      <c r="P3213" s="1" t="s">
        <v>69</v>
      </c>
      <c r="Q3213" s="1" t="s">
        <v>77</v>
      </c>
      <c r="R3213" s="24" t="s">
        <v>555</v>
      </c>
      <c r="S3213" s="45">
        <v>248398</v>
      </c>
      <c r="V3213" s="165" t="str">
        <f>IFERROR(IF(U3213-T3213 &lt;= 0, "", U3213-T3213), "")</f>
        <v/>
      </c>
      <c r="W3213" s="162" t="s">
        <v>333</v>
      </c>
      <c r="X3213" s="1" t="s">
        <v>2427</v>
      </c>
      <c r="Y3213" s="1">
        <v>156707</v>
      </c>
      <c r="Z3213" s="169">
        <v>239</v>
      </c>
      <c r="AA3213" s="169">
        <f>Tabela13[[#This Row],[VALOR/UN]]*Tabela13[[#This Row],[QUAN]]</f>
        <v>239</v>
      </c>
      <c r="AB3213" s="251" t="str">
        <f>IFERROR(Tabela13[[#This Row],[TOTAL]]/Tabela13[[#This Row],[Km Rodado]],"")</f>
        <v/>
      </c>
    </row>
    <row r="3214" spans="1:28" hidden="1">
      <c r="A3214" s="30" t="s">
        <v>2854</v>
      </c>
      <c r="B3214" s="30" t="s">
        <v>2650</v>
      </c>
      <c r="C3214" s="30" t="s">
        <v>1227</v>
      </c>
      <c r="D3214" s="53">
        <v>45973</v>
      </c>
      <c r="F3214" s="7" t="s">
        <v>301</v>
      </c>
      <c r="G3214" s="1" t="s">
        <v>58</v>
      </c>
      <c r="H3214" s="1" t="s">
        <v>1268</v>
      </c>
      <c r="I3214" s="351" t="s">
        <v>104</v>
      </c>
      <c r="J3214" s="162">
        <v>1</v>
      </c>
      <c r="K3214" s="1">
        <v>15</v>
      </c>
      <c r="L3214" s="1" t="s">
        <v>22</v>
      </c>
      <c r="M3214" s="1" t="s">
        <v>75</v>
      </c>
      <c r="N3214" s="1" t="s">
        <v>224</v>
      </c>
      <c r="O3214" s="1" t="s">
        <v>1389</v>
      </c>
      <c r="P3214" s="1" t="s">
        <v>69</v>
      </c>
      <c r="Q3214" s="1" t="s">
        <v>77</v>
      </c>
      <c r="R3214" s="24" t="s">
        <v>1421</v>
      </c>
      <c r="S3214" s="45">
        <v>169000</v>
      </c>
      <c r="V3214" s="165" t="str">
        <f>IFERROR(IF(U3214-#REF! &lt;= 0, "", U3214-#REF!), "")</f>
        <v/>
      </c>
      <c r="W3214" s="162" t="s">
        <v>333</v>
      </c>
      <c r="X3214" s="1" t="s">
        <v>2427</v>
      </c>
      <c r="Y3214" s="1">
        <v>156707</v>
      </c>
      <c r="Z3214" s="169">
        <v>239</v>
      </c>
      <c r="AA3214" s="169">
        <f>Tabela13[[#This Row],[VALOR/UN]]*Tabela13[[#This Row],[QUAN]]</f>
        <v>239</v>
      </c>
      <c r="AB3214" s="251" t="str">
        <f>IFERROR(Tabela13[[#This Row],[TOTAL]]/Tabela13[[#This Row],[Km Rodado]],"")</f>
        <v/>
      </c>
    </row>
    <row r="3215" spans="1:28" hidden="1">
      <c r="A3215" s="30">
        <v>3699</v>
      </c>
      <c r="B3215" s="30" t="s">
        <v>2521</v>
      </c>
      <c r="C3215" s="30" t="s">
        <v>1227</v>
      </c>
      <c r="D3215" s="53">
        <v>45973</v>
      </c>
      <c r="F3215" s="7" t="s">
        <v>301</v>
      </c>
      <c r="G3215" s="1" t="s">
        <v>58</v>
      </c>
      <c r="H3215" s="1" t="s">
        <v>1268</v>
      </c>
      <c r="I3215" s="351" t="s">
        <v>104</v>
      </c>
      <c r="J3215" s="162">
        <v>1</v>
      </c>
      <c r="K3215" s="1">
        <v>15</v>
      </c>
      <c r="L3215" s="1" t="s">
        <v>22</v>
      </c>
      <c r="M3215" s="1" t="s">
        <v>75</v>
      </c>
      <c r="N3215" s="1" t="s">
        <v>224</v>
      </c>
      <c r="O3215" s="1" t="s">
        <v>1389</v>
      </c>
      <c r="P3215" s="1" t="s">
        <v>69</v>
      </c>
      <c r="Q3215" s="1" t="s">
        <v>77</v>
      </c>
      <c r="R3215" s="24" t="s">
        <v>1421</v>
      </c>
      <c r="S3215" s="45">
        <v>169000</v>
      </c>
      <c r="V3215" s="165" t="str">
        <f>IFERROR(IF(U3215-#REF! &lt;= 0, "", U3215-#REF!), "")</f>
        <v/>
      </c>
      <c r="W3215" s="162" t="s">
        <v>333</v>
      </c>
      <c r="X3215" s="1" t="s">
        <v>2427</v>
      </c>
      <c r="Y3215" s="1">
        <v>156707</v>
      </c>
      <c r="Z3215" s="169">
        <v>239</v>
      </c>
      <c r="AA3215" s="169">
        <f>Tabela13[[#This Row],[VALOR/UN]]*Tabela13[[#This Row],[QUAN]]</f>
        <v>239</v>
      </c>
      <c r="AB3215" s="251" t="str">
        <f>IFERROR(Tabela13[[#This Row],[TOTAL]]/Tabela13[[#This Row],[Km Rodado]],"")</f>
        <v/>
      </c>
    </row>
    <row r="3216" spans="1:28">
      <c r="A3216" s="30">
        <v>3612</v>
      </c>
      <c r="B3216" s="30" t="s">
        <v>1227</v>
      </c>
      <c r="C3216" s="30" t="s">
        <v>1227</v>
      </c>
      <c r="D3216" s="53">
        <v>45973</v>
      </c>
      <c r="F3216" s="7" t="s">
        <v>301</v>
      </c>
      <c r="G3216" s="1" t="s">
        <v>58</v>
      </c>
      <c r="H3216" s="1" t="s">
        <v>1268</v>
      </c>
      <c r="I3216" s="351" t="s">
        <v>80</v>
      </c>
      <c r="J3216" s="162">
        <v>1</v>
      </c>
      <c r="K3216" s="1">
        <v>15</v>
      </c>
      <c r="L3216" s="1" t="s">
        <v>22</v>
      </c>
      <c r="M3216" s="1" t="s">
        <v>623</v>
      </c>
      <c r="N3216" s="1" t="s">
        <v>224</v>
      </c>
      <c r="O3216" s="1" t="s">
        <v>1389</v>
      </c>
      <c r="P3216" s="1" t="s">
        <v>69</v>
      </c>
      <c r="Q3216" s="1" t="s">
        <v>77</v>
      </c>
      <c r="R3216" s="24" t="s">
        <v>1429</v>
      </c>
      <c r="S3216" s="45">
        <v>100910</v>
      </c>
      <c r="T3216" s="45">
        <v>100910</v>
      </c>
      <c r="V3216" s="165" t="str">
        <f>IFERROR(IF(U3216-#REF! &lt;= 0, "", U3216-#REF!), "")</f>
        <v/>
      </c>
      <c r="W3216" s="162" t="s">
        <v>333</v>
      </c>
      <c r="X3216" s="1" t="s">
        <v>2427</v>
      </c>
      <c r="Y3216" s="1">
        <v>156707</v>
      </c>
      <c r="Z3216" s="169">
        <v>239</v>
      </c>
      <c r="AA3216" s="169">
        <f>Tabela13[[#This Row],[VALOR/UN]]*Tabela13[[#This Row],[QUAN]]</f>
        <v>239</v>
      </c>
      <c r="AB3216" s="251" t="str">
        <f>IFERROR(Tabela13[[#This Row],[TOTAL]]/Tabela13[[#This Row],[Km Rodado]],"")</f>
        <v/>
      </c>
    </row>
    <row r="3217" spans="1:28">
      <c r="A3217" s="30">
        <v>3615</v>
      </c>
      <c r="B3217" s="30" t="s">
        <v>1227</v>
      </c>
      <c r="C3217" s="30" t="s">
        <v>1227</v>
      </c>
      <c r="D3217" s="53">
        <v>45973</v>
      </c>
      <c r="F3217" s="7" t="s">
        <v>301</v>
      </c>
      <c r="G3217" s="1" t="s">
        <v>58</v>
      </c>
      <c r="H3217" s="1" t="s">
        <v>1268</v>
      </c>
      <c r="I3217" s="351" t="s">
        <v>80</v>
      </c>
      <c r="J3217" s="162">
        <v>1</v>
      </c>
      <c r="K3217" s="1">
        <v>15</v>
      </c>
      <c r="L3217" s="1" t="s">
        <v>22</v>
      </c>
      <c r="M3217" s="1" t="s">
        <v>623</v>
      </c>
      <c r="N3217" s="1" t="s">
        <v>224</v>
      </c>
      <c r="O3217" s="1" t="s">
        <v>1389</v>
      </c>
      <c r="P3217" s="1" t="s">
        <v>69</v>
      </c>
      <c r="Q3217" s="1" t="s">
        <v>77</v>
      </c>
      <c r="R3217" s="24" t="s">
        <v>1429</v>
      </c>
      <c r="S3217" s="45">
        <v>100910</v>
      </c>
      <c r="T3217" s="45">
        <v>100910</v>
      </c>
      <c r="V3217" s="165" t="str">
        <f>IFERROR(IF(U3217-#REF! &lt;= 0, "", U3217-#REF!), "")</f>
        <v/>
      </c>
      <c r="W3217" s="162" t="s">
        <v>333</v>
      </c>
      <c r="X3217" s="1" t="s">
        <v>2427</v>
      </c>
      <c r="Y3217" s="1">
        <v>156707</v>
      </c>
      <c r="Z3217" s="169">
        <v>239</v>
      </c>
      <c r="AA3217" s="169">
        <f>Tabela13[[#This Row],[VALOR/UN]]*Tabela13[[#This Row],[QUAN]]</f>
        <v>239</v>
      </c>
      <c r="AB3217" s="251" t="str">
        <f>IFERROR(Tabela13[[#This Row],[TOTAL]]/Tabela13[[#This Row],[Km Rodado]],"")</f>
        <v/>
      </c>
    </row>
    <row r="3218" spans="1:28" hidden="1">
      <c r="A3218" s="30">
        <v>3782</v>
      </c>
      <c r="B3218" s="30" t="s">
        <v>2126</v>
      </c>
      <c r="C3218" s="30" t="s">
        <v>1227</v>
      </c>
      <c r="D3218" s="53">
        <v>45973</v>
      </c>
      <c r="F3218" s="7" t="s">
        <v>301</v>
      </c>
      <c r="G3218" s="1" t="s">
        <v>58</v>
      </c>
      <c r="H3218" s="1" t="s">
        <v>1268</v>
      </c>
      <c r="I3218" s="351" t="s">
        <v>80</v>
      </c>
      <c r="J3218" s="162">
        <v>1</v>
      </c>
      <c r="K3218" s="1" t="s">
        <v>39</v>
      </c>
      <c r="L3218" s="1" t="s">
        <v>22</v>
      </c>
      <c r="M3218" s="1" t="s">
        <v>595</v>
      </c>
      <c r="N3218" s="1" t="s">
        <v>787</v>
      </c>
      <c r="O3218" s="1" t="s">
        <v>788</v>
      </c>
      <c r="P3218" s="1" t="s">
        <v>69</v>
      </c>
      <c r="Q3218" s="1" t="s">
        <v>1288</v>
      </c>
      <c r="R3218" s="24" t="s">
        <v>1289</v>
      </c>
      <c r="S3218" s="45">
        <v>257488</v>
      </c>
      <c r="T3218" s="45">
        <v>257488</v>
      </c>
      <c r="V3218" s="165" t="str">
        <f>IFERROR(IF(U3218-T3218 &lt;= 0, "", U3218-T3218), "")</f>
        <v/>
      </c>
      <c r="W3218" s="162" t="s">
        <v>333</v>
      </c>
      <c r="X3218" s="1" t="s">
        <v>2279</v>
      </c>
      <c r="Y3218" s="1">
        <v>4662</v>
      </c>
      <c r="Z3218" s="169">
        <v>600</v>
      </c>
      <c r="AA3218" s="169">
        <f>Tabela13[[#This Row],[VALOR/UN]]*Tabela13[[#This Row],[QUAN]]</f>
        <v>600</v>
      </c>
      <c r="AB3218" s="251" t="str">
        <f>IFERROR(Tabela13[[#This Row],[TOTAL]]/Tabela13[[#This Row],[Km Rodado]],"")</f>
        <v/>
      </c>
    </row>
    <row r="3219" spans="1:28" hidden="1">
      <c r="A3219" s="30">
        <v>3783</v>
      </c>
      <c r="B3219" s="30" t="s">
        <v>2521</v>
      </c>
      <c r="C3219" s="30" t="s">
        <v>1227</v>
      </c>
      <c r="D3219" s="53">
        <v>45973</v>
      </c>
      <c r="F3219" s="7" t="s">
        <v>301</v>
      </c>
      <c r="G3219" s="1" t="s">
        <v>58</v>
      </c>
      <c r="H3219" s="1" t="s">
        <v>1268</v>
      </c>
      <c r="I3219" s="351" t="s">
        <v>80</v>
      </c>
      <c r="J3219" s="162">
        <v>1</v>
      </c>
      <c r="K3219" s="1" t="s">
        <v>39</v>
      </c>
      <c r="L3219" s="1" t="s">
        <v>22</v>
      </c>
      <c r="M3219" s="1" t="s">
        <v>595</v>
      </c>
      <c r="N3219" s="1" t="s">
        <v>787</v>
      </c>
      <c r="O3219" s="1" t="s">
        <v>788</v>
      </c>
      <c r="P3219" s="1" t="s">
        <v>69</v>
      </c>
      <c r="Q3219" s="1" t="s">
        <v>1288</v>
      </c>
      <c r="R3219" s="24" t="s">
        <v>1289</v>
      </c>
      <c r="S3219" s="45">
        <v>257488</v>
      </c>
      <c r="T3219" s="45">
        <v>257488</v>
      </c>
      <c r="V3219" s="165" t="str">
        <f>IFERROR(IF(U3219-T3219 &lt;= 0, "", U3219-T3219), "")</f>
        <v/>
      </c>
      <c r="W3219" s="162" t="s">
        <v>333</v>
      </c>
      <c r="X3219" s="1" t="s">
        <v>2279</v>
      </c>
      <c r="Y3219" s="1">
        <v>4662</v>
      </c>
      <c r="Z3219" s="169">
        <v>600</v>
      </c>
      <c r="AA3219" s="169">
        <f>Tabela13[[#This Row],[VALOR/UN]]*Tabela13[[#This Row],[QUAN]]</f>
        <v>600</v>
      </c>
      <c r="AB3219" s="251" t="str">
        <f>IFERROR(Tabela13[[#This Row],[TOTAL]]/Tabela13[[#This Row],[Km Rodado]],"")</f>
        <v/>
      </c>
    </row>
    <row r="3220" spans="1:28" hidden="1">
      <c r="A3220" s="30">
        <v>3772</v>
      </c>
      <c r="B3220" s="30" t="s">
        <v>2667</v>
      </c>
      <c r="C3220" s="30" t="s">
        <v>1227</v>
      </c>
      <c r="D3220" s="53">
        <v>45973</v>
      </c>
      <c r="F3220" s="7" t="s">
        <v>301</v>
      </c>
      <c r="G3220" s="1" t="s">
        <v>58</v>
      </c>
      <c r="H3220" s="1" t="s">
        <v>1268</v>
      </c>
      <c r="I3220" s="356" t="s">
        <v>2407</v>
      </c>
      <c r="J3220" s="162">
        <v>1</v>
      </c>
      <c r="K3220" s="1">
        <v>16</v>
      </c>
      <c r="L3220" s="1" t="s">
        <v>22</v>
      </c>
      <c r="M3220" s="1" t="s">
        <v>143</v>
      </c>
      <c r="N3220" s="1" t="s">
        <v>224</v>
      </c>
      <c r="O3220" s="1" t="s">
        <v>1389</v>
      </c>
      <c r="P3220" s="1" t="s">
        <v>69</v>
      </c>
      <c r="Q3220" s="1" t="s">
        <v>144</v>
      </c>
      <c r="R3220" s="255" t="s">
        <v>1776</v>
      </c>
      <c r="S3220" s="45">
        <v>159420</v>
      </c>
      <c r="V3220" s="165" t="str">
        <f>IFERROR(IF(U3220-T3220 &lt;= 0, "", U3220-T3220), "")</f>
        <v/>
      </c>
      <c r="W3220" s="162" t="s">
        <v>333</v>
      </c>
      <c r="X3220" s="1" t="s">
        <v>2427</v>
      </c>
      <c r="Y3220" s="1" t="s">
        <v>2819</v>
      </c>
      <c r="Z3220" s="169">
        <v>459</v>
      </c>
      <c r="AA3220" s="169">
        <f>Tabela13[[#This Row],[VALOR/UN]]*Tabela13[[#This Row],[QUAN]]</f>
        <v>459</v>
      </c>
      <c r="AB3220" s="251" t="str">
        <f>IFERROR(Tabela13[[#This Row],[TOTAL]]/Tabela13[[#This Row],[Km Rodado]],"")</f>
        <v/>
      </c>
    </row>
    <row r="3221" spans="1:28" hidden="1">
      <c r="A3221" s="30">
        <v>3773</v>
      </c>
      <c r="B3221" s="30" t="s">
        <v>2667</v>
      </c>
      <c r="C3221" s="30" t="s">
        <v>1227</v>
      </c>
      <c r="D3221" s="53">
        <v>45973</v>
      </c>
      <c r="F3221" s="7" t="s">
        <v>301</v>
      </c>
      <c r="G3221" s="1" t="s">
        <v>58</v>
      </c>
      <c r="H3221" s="1" t="s">
        <v>1268</v>
      </c>
      <c r="I3221" s="356" t="s">
        <v>2407</v>
      </c>
      <c r="J3221" s="162">
        <v>1</v>
      </c>
      <c r="K3221" s="1">
        <v>16</v>
      </c>
      <c r="L3221" s="1" t="s">
        <v>22</v>
      </c>
      <c r="M3221" s="1" t="s">
        <v>143</v>
      </c>
      <c r="N3221" s="1" t="s">
        <v>224</v>
      </c>
      <c r="O3221" s="1" t="s">
        <v>1389</v>
      </c>
      <c r="P3221" s="1" t="s">
        <v>69</v>
      </c>
      <c r="Q3221" s="1" t="s">
        <v>144</v>
      </c>
      <c r="R3221" s="255" t="s">
        <v>1776</v>
      </c>
      <c r="S3221" s="45">
        <v>159420</v>
      </c>
      <c r="V3221" s="165" t="str">
        <f>IFERROR(IF(U3221-T3221 &lt;= 0, "", U3221-T3221), "")</f>
        <v/>
      </c>
      <c r="W3221" s="162" t="s">
        <v>333</v>
      </c>
      <c r="X3221" s="1" t="s">
        <v>2427</v>
      </c>
      <c r="Y3221" s="1" t="s">
        <v>2819</v>
      </c>
      <c r="Z3221" s="169">
        <v>459</v>
      </c>
      <c r="AA3221" s="169">
        <f>Tabela13[[#This Row],[VALOR/UN]]*Tabela13[[#This Row],[QUAN]]</f>
        <v>459</v>
      </c>
      <c r="AB3221" s="251" t="str">
        <f>IFERROR(Tabela13[[#This Row],[TOTAL]]/Tabela13[[#This Row],[Km Rodado]],"")</f>
        <v/>
      </c>
    </row>
    <row r="3222" spans="1:28" hidden="1">
      <c r="A3222" s="30">
        <v>3774</v>
      </c>
      <c r="B3222" s="30" t="s">
        <v>2667</v>
      </c>
      <c r="C3222" s="30" t="s">
        <v>1227</v>
      </c>
      <c r="D3222" s="53">
        <v>45973</v>
      </c>
      <c r="F3222" s="7" t="s">
        <v>301</v>
      </c>
      <c r="G3222" s="1" t="s">
        <v>58</v>
      </c>
      <c r="H3222" s="1" t="s">
        <v>1268</v>
      </c>
      <c r="I3222" s="356" t="s">
        <v>2407</v>
      </c>
      <c r="J3222" s="162">
        <v>1</v>
      </c>
      <c r="K3222" s="1">
        <v>16</v>
      </c>
      <c r="L3222" s="1" t="s">
        <v>24</v>
      </c>
      <c r="M3222" s="1" t="s">
        <v>143</v>
      </c>
      <c r="N3222" s="1" t="s">
        <v>224</v>
      </c>
      <c r="O3222" s="1" t="s">
        <v>1389</v>
      </c>
      <c r="P3222" s="1" t="s">
        <v>69</v>
      </c>
      <c r="Q3222" s="1" t="s">
        <v>144</v>
      </c>
      <c r="R3222" s="255" t="s">
        <v>1776</v>
      </c>
      <c r="S3222" s="45">
        <v>159420</v>
      </c>
      <c r="V3222" s="165" t="str">
        <f>IFERROR(IF(U3222-T3222 &lt;= 0, "", U3222-T3222), "")</f>
        <v/>
      </c>
      <c r="W3222" s="162" t="s">
        <v>333</v>
      </c>
      <c r="X3222" s="1" t="s">
        <v>2427</v>
      </c>
      <c r="Y3222" s="1" t="s">
        <v>2819</v>
      </c>
      <c r="Z3222" s="169">
        <v>459</v>
      </c>
      <c r="AA3222" s="169">
        <f>Tabela13[[#This Row],[VALOR/UN]]*Tabela13[[#This Row],[QUAN]]</f>
        <v>459</v>
      </c>
      <c r="AB3222" s="251" t="str">
        <f>IFERROR(Tabela13[[#This Row],[TOTAL]]/Tabela13[[#This Row],[Km Rodado]],"")</f>
        <v/>
      </c>
    </row>
    <row r="3223" spans="1:28" hidden="1">
      <c r="A3223" s="30">
        <v>3775</v>
      </c>
      <c r="B3223" s="30" t="s">
        <v>2237</v>
      </c>
      <c r="C3223" s="30" t="s">
        <v>1227</v>
      </c>
      <c r="D3223" s="53">
        <v>45973</v>
      </c>
      <c r="F3223" s="7" t="s">
        <v>301</v>
      </c>
      <c r="G3223" s="1" t="s">
        <v>58</v>
      </c>
      <c r="H3223" s="1" t="s">
        <v>1268</v>
      </c>
      <c r="I3223" s="356" t="s">
        <v>2407</v>
      </c>
      <c r="J3223" s="162">
        <v>1</v>
      </c>
      <c r="K3223" s="1">
        <v>16</v>
      </c>
      <c r="L3223" s="1" t="s">
        <v>24</v>
      </c>
      <c r="M3223" s="1" t="s">
        <v>143</v>
      </c>
      <c r="N3223" s="1" t="s">
        <v>224</v>
      </c>
      <c r="O3223" s="1" t="s">
        <v>1389</v>
      </c>
      <c r="P3223" s="1" t="s">
        <v>69</v>
      </c>
      <c r="Q3223" s="1" t="s">
        <v>144</v>
      </c>
      <c r="R3223" s="255" t="s">
        <v>1776</v>
      </c>
      <c r="S3223" s="45">
        <v>159420</v>
      </c>
      <c r="V3223" s="165" t="str">
        <f>IFERROR(IF(U3223-T3223 &lt;= 0, "", U3223-T3223), "")</f>
        <v/>
      </c>
      <c r="W3223" s="162" t="s">
        <v>333</v>
      </c>
      <c r="X3223" s="1" t="s">
        <v>2427</v>
      </c>
      <c r="Y3223" s="1" t="s">
        <v>2819</v>
      </c>
      <c r="Z3223" s="169">
        <v>459</v>
      </c>
      <c r="AA3223" s="169">
        <f>Tabela13[[#This Row],[VALOR/UN]]*Tabela13[[#This Row],[QUAN]]</f>
        <v>459</v>
      </c>
      <c r="AB3223" s="251" t="str">
        <f>IFERROR(Tabela13[[#This Row],[TOTAL]]/Tabela13[[#This Row],[Km Rodado]],"")</f>
        <v/>
      </c>
    </row>
    <row r="3224" spans="1:28" hidden="1">
      <c r="A3224" s="30">
        <v>3778</v>
      </c>
      <c r="B3224" s="30" t="s">
        <v>2667</v>
      </c>
      <c r="C3224" s="30" t="s">
        <v>1227</v>
      </c>
      <c r="D3224" s="53">
        <v>45973</v>
      </c>
      <c r="F3224" s="7" t="s">
        <v>301</v>
      </c>
      <c r="G3224" s="1" t="s">
        <v>58</v>
      </c>
      <c r="H3224" s="1" t="s">
        <v>12</v>
      </c>
      <c r="I3224" s="351" t="s">
        <v>111</v>
      </c>
      <c r="J3224" s="162">
        <v>1</v>
      </c>
      <c r="K3224" s="1">
        <v>16</v>
      </c>
      <c r="L3224" s="1" t="s">
        <v>22</v>
      </c>
      <c r="M3224" s="1" t="s">
        <v>143</v>
      </c>
      <c r="N3224" s="1" t="s">
        <v>224</v>
      </c>
      <c r="O3224" s="1" t="s">
        <v>1389</v>
      </c>
      <c r="P3224" s="1" t="s">
        <v>69</v>
      </c>
      <c r="Q3224" s="1" t="s">
        <v>144</v>
      </c>
      <c r="R3224" s="255" t="s">
        <v>2855</v>
      </c>
      <c r="S3224" s="45">
        <v>22496</v>
      </c>
      <c r="V3224" s="165" t="str">
        <f>IFERROR(IF(U3224-T3224 &lt;= 0, "", U3224-T3224), "")</f>
        <v/>
      </c>
      <c r="W3224" s="162" t="s">
        <v>333</v>
      </c>
      <c r="X3224" s="1" t="s">
        <v>2427</v>
      </c>
      <c r="Y3224" s="1" t="s">
        <v>2819</v>
      </c>
      <c r="Z3224" s="169">
        <v>459</v>
      </c>
      <c r="AA3224" s="169">
        <f>Tabela13[[#This Row],[VALOR/UN]]*Tabela13[[#This Row],[QUAN]]</f>
        <v>459</v>
      </c>
      <c r="AB3224" s="251" t="str">
        <f>IFERROR(Tabela13[[#This Row],[TOTAL]]/Tabela13[[#This Row],[Km Rodado]],"")</f>
        <v/>
      </c>
    </row>
    <row r="3225" spans="1:28" hidden="1">
      <c r="A3225" s="30">
        <v>3779</v>
      </c>
      <c r="B3225" s="30" t="s">
        <v>2667</v>
      </c>
      <c r="C3225" s="30" t="s">
        <v>1227</v>
      </c>
      <c r="D3225" s="53">
        <v>45973</v>
      </c>
      <c r="F3225" s="7" t="s">
        <v>301</v>
      </c>
      <c r="G3225" s="1" t="s">
        <v>58</v>
      </c>
      <c r="H3225" s="1" t="s">
        <v>12</v>
      </c>
      <c r="I3225" s="351" t="s">
        <v>111</v>
      </c>
      <c r="J3225" s="162">
        <v>1</v>
      </c>
      <c r="K3225" s="1">
        <v>16</v>
      </c>
      <c r="L3225" s="1" t="s">
        <v>22</v>
      </c>
      <c r="M3225" s="1" t="s">
        <v>143</v>
      </c>
      <c r="N3225" s="1" t="s">
        <v>224</v>
      </c>
      <c r="O3225" s="1" t="s">
        <v>1389</v>
      </c>
      <c r="P3225" s="1" t="s">
        <v>69</v>
      </c>
      <c r="Q3225" s="1" t="s">
        <v>144</v>
      </c>
      <c r="R3225" s="255" t="s">
        <v>2855</v>
      </c>
      <c r="S3225" s="45">
        <v>22496</v>
      </c>
      <c r="V3225" s="165" t="str">
        <f>IFERROR(IF(U3225-T3225 &lt;= 0, "", U3225-T3225), "")</f>
        <v/>
      </c>
      <c r="W3225" s="162" t="s">
        <v>333</v>
      </c>
      <c r="X3225" s="1" t="s">
        <v>2427</v>
      </c>
      <c r="Y3225" s="1" t="s">
        <v>2819</v>
      </c>
      <c r="Z3225" s="169">
        <v>459</v>
      </c>
      <c r="AA3225" s="169">
        <f>Tabela13[[#This Row],[VALOR/UN]]*Tabela13[[#This Row],[QUAN]]</f>
        <v>459</v>
      </c>
      <c r="AB3225" s="251" t="str">
        <f>IFERROR(Tabela13[[#This Row],[TOTAL]]/Tabela13[[#This Row],[Km Rodado]],"")</f>
        <v/>
      </c>
    </row>
    <row r="3226" spans="1:28" hidden="1">
      <c r="A3226" s="30">
        <v>3780</v>
      </c>
      <c r="B3226" s="30" t="s">
        <v>2667</v>
      </c>
      <c r="C3226" s="30" t="s">
        <v>1227</v>
      </c>
      <c r="D3226" s="53">
        <v>45973</v>
      </c>
      <c r="F3226" s="7" t="s">
        <v>301</v>
      </c>
      <c r="G3226" s="1" t="s">
        <v>58</v>
      </c>
      <c r="H3226" s="1" t="s">
        <v>12</v>
      </c>
      <c r="I3226" s="351" t="s">
        <v>111</v>
      </c>
      <c r="J3226" s="162">
        <v>1</v>
      </c>
      <c r="K3226" s="1">
        <v>16</v>
      </c>
      <c r="L3226" s="1" t="s">
        <v>24</v>
      </c>
      <c r="M3226" s="1" t="s">
        <v>143</v>
      </c>
      <c r="N3226" s="1" t="s">
        <v>224</v>
      </c>
      <c r="O3226" s="1" t="s">
        <v>1389</v>
      </c>
      <c r="P3226" s="1" t="s">
        <v>69</v>
      </c>
      <c r="Q3226" s="1" t="s">
        <v>144</v>
      </c>
      <c r="R3226" s="255" t="s">
        <v>2855</v>
      </c>
      <c r="S3226" s="45">
        <v>22496</v>
      </c>
      <c r="V3226" s="165" t="str">
        <f>IFERROR(IF(U3226-T3226 &lt;= 0, "", U3226-T3226), "")</f>
        <v/>
      </c>
      <c r="W3226" s="162" t="s">
        <v>333</v>
      </c>
      <c r="X3226" s="1" t="s">
        <v>2427</v>
      </c>
      <c r="Y3226" s="1" t="s">
        <v>2819</v>
      </c>
      <c r="Z3226" s="169">
        <v>459</v>
      </c>
      <c r="AA3226" s="169">
        <f>Tabela13[[#This Row],[VALOR/UN]]*Tabela13[[#This Row],[QUAN]]</f>
        <v>459</v>
      </c>
      <c r="AB3226" s="251" t="str">
        <f>IFERROR(Tabela13[[#This Row],[TOTAL]]/Tabela13[[#This Row],[Km Rodado]],"")</f>
        <v/>
      </c>
    </row>
    <row r="3227" spans="1:28" hidden="1">
      <c r="A3227" s="30">
        <v>3781</v>
      </c>
      <c r="B3227" s="30" t="s">
        <v>2237</v>
      </c>
      <c r="C3227" s="30" t="s">
        <v>1227</v>
      </c>
      <c r="D3227" s="53">
        <v>45973</v>
      </c>
      <c r="F3227" s="7" t="s">
        <v>301</v>
      </c>
      <c r="G3227" s="1" t="s">
        <v>58</v>
      </c>
      <c r="H3227" s="1" t="s">
        <v>12</v>
      </c>
      <c r="I3227" s="351" t="s">
        <v>111</v>
      </c>
      <c r="J3227" s="162">
        <v>1</v>
      </c>
      <c r="K3227" s="1">
        <v>16</v>
      </c>
      <c r="L3227" s="1" t="s">
        <v>24</v>
      </c>
      <c r="M3227" s="1" t="s">
        <v>143</v>
      </c>
      <c r="N3227" s="1" t="s">
        <v>224</v>
      </c>
      <c r="O3227" s="1" t="s">
        <v>1389</v>
      </c>
      <c r="P3227" s="1" t="s">
        <v>69</v>
      </c>
      <c r="Q3227" s="1" t="s">
        <v>144</v>
      </c>
      <c r="R3227" s="255" t="s">
        <v>2855</v>
      </c>
      <c r="S3227" s="45">
        <v>22496</v>
      </c>
      <c r="V3227" s="165" t="str">
        <f>IFERROR(IF(U3227-T3227 &lt;= 0, "", U3227-T3227), "")</f>
        <v/>
      </c>
      <c r="W3227" s="162" t="s">
        <v>333</v>
      </c>
      <c r="X3227" s="1" t="s">
        <v>2427</v>
      </c>
      <c r="Y3227" s="1" t="s">
        <v>2819</v>
      </c>
      <c r="Z3227" s="169">
        <v>459</v>
      </c>
      <c r="AA3227" s="169">
        <f>Tabela13[[#This Row],[VALOR/UN]]*Tabela13[[#This Row],[QUAN]]</f>
        <v>459</v>
      </c>
      <c r="AB3227" s="251" t="str">
        <f>IFERROR(Tabela13[[#This Row],[TOTAL]]/Tabela13[[#This Row],[Km Rodado]],"")</f>
        <v/>
      </c>
    </row>
    <row r="3228" spans="1:28" hidden="1">
      <c r="A3228" s="30">
        <v>2732</v>
      </c>
      <c r="B3228" s="30" t="s">
        <v>2438</v>
      </c>
      <c r="C3228" s="30" t="s">
        <v>1227</v>
      </c>
      <c r="D3228" s="53">
        <v>45973</v>
      </c>
      <c r="F3228" s="7" t="s">
        <v>301</v>
      </c>
      <c r="G3228" s="1" t="s">
        <v>58</v>
      </c>
      <c r="H3228" s="1" t="s">
        <v>12</v>
      </c>
      <c r="I3228" s="351" t="s">
        <v>99</v>
      </c>
      <c r="J3228" s="162">
        <v>1</v>
      </c>
      <c r="K3228" s="1" t="s">
        <v>39</v>
      </c>
      <c r="L3228" s="1" t="s">
        <v>656</v>
      </c>
      <c r="M3228" s="1" t="s">
        <v>595</v>
      </c>
      <c r="N3228" s="1" t="s">
        <v>684</v>
      </c>
      <c r="O3228" s="1" t="s">
        <v>1585</v>
      </c>
      <c r="P3228" s="1" t="s">
        <v>62</v>
      </c>
      <c r="Q3228" s="1" t="s">
        <v>1241</v>
      </c>
      <c r="R3228" s="24" t="s">
        <v>2856</v>
      </c>
      <c r="S3228" s="45">
        <v>220010</v>
      </c>
      <c r="V3228" s="165" t="str">
        <f>IFERROR(IF(U3228-T3228 &lt;= 0, "", U3228-T3228), "")</f>
        <v/>
      </c>
      <c r="W3228" s="162" t="s">
        <v>333</v>
      </c>
      <c r="X3228" s="1" t="s">
        <v>2279</v>
      </c>
      <c r="Y3228" s="1">
        <v>13211</v>
      </c>
      <c r="Z3228" s="169">
        <v>600</v>
      </c>
      <c r="AA3228" s="169">
        <f>Tabela13[[#This Row],[VALOR/UN]]*Tabela13[[#This Row],[QUAN]]</f>
        <v>600</v>
      </c>
      <c r="AB3228" s="251" t="str">
        <f>IFERROR(Tabela13[[#This Row],[TOTAL]]/Tabela13[[#This Row],[Km Rodado]],"")</f>
        <v/>
      </c>
    </row>
    <row r="3229" spans="1:28" hidden="1">
      <c r="A3229" s="30">
        <v>2333</v>
      </c>
      <c r="B3229" s="30" t="s">
        <v>2438</v>
      </c>
      <c r="C3229" s="30" t="s">
        <v>1227</v>
      </c>
      <c r="D3229" s="53">
        <v>45973</v>
      </c>
      <c r="F3229" s="7" t="s">
        <v>301</v>
      </c>
      <c r="G3229" s="1" t="s">
        <v>58</v>
      </c>
      <c r="H3229" s="1" t="s">
        <v>12</v>
      </c>
      <c r="I3229" s="351" t="s">
        <v>99</v>
      </c>
      <c r="J3229" s="162">
        <v>1</v>
      </c>
      <c r="K3229" s="1" t="s">
        <v>39</v>
      </c>
      <c r="L3229" s="1" t="s">
        <v>656</v>
      </c>
      <c r="M3229" s="1" t="s">
        <v>595</v>
      </c>
      <c r="N3229" s="1" t="s">
        <v>684</v>
      </c>
      <c r="O3229" s="1" t="s">
        <v>1585</v>
      </c>
      <c r="P3229" s="1" t="s">
        <v>62</v>
      </c>
      <c r="Q3229" s="1" t="s">
        <v>1241</v>
      </c>
      <c r="R3229" s="24" t="s">
        <v>2856</v>
      </c>
      <c r="S3229" s="45">
        <v>220010</v>
      </c>
      <c r="V3229" s="165" t="str">
        <f>IFERROR(IF(U3229-T3229 &lt;= 0, "", U3229-T3229), "")</f>
        <v/>
      </c>
      <c r="W3229" s="162" t="s">
        <v>333</v>
      </c>
      <c r="X3229" s="1" t="s">
        <v>2279</v>
      </c>
      <c r="Y3229" s="1">
        <v>13211</v>
      </c>
      <c r="Z3229" s="169">
        <v>600</v>
      </c>
      <c r="AA3229" s="169">
        <f>Tabela13[[#This Row],[VALOR/UN]]*Tabela13[[#This Row],[QUAN]]</f>
        <v>600</v>
      </c>
      <c r="AB3229" s="251" t="str">
        <f>IFERROR(Tabela13[[#This Row],[TOTAL]]/Tabela13[[#This Row],[Km Rodado]],"")</f>
        <v/>
      </c>
    </row>
    <row r="3230" spans="1:28" hidden="1">
      <c r="A3230" s="30">
        <v>1598</v>
      </c>
      <c r="B3230" s="30" t="s">
        <v>1657</v>
      </c>
      <c r="C3230" s="30" t="s">
        <v>1227</v>
      </c>
      <c r="D3230" s="53">
        <v>45973</v>
      </c>
      <c r="F3230" s="7" t="s">
        <v>301</v>
      </c>
      <c r="G3230" s="1" t="s">
        <v>58</v>
      </c>
      <c r="H3230" s="1" t="s">
        <v>12</v>
      </c>
      <c r="I3230" s="351" t="s">
        <v>99</v>
      </c>
      <c r="J3230" s="162">
        <v>1</v>
      </c>
      <c r="K3230" s="1" t="s">
        <v>39</v>
      </c>
      <c r="L3230" s="1" t="s">
        <v>656</v>
      </c>
      <c r="M3230" s="1" t="s">
        <v>595</v>
      </c>
      <c r="N3230" s="1" t="s">
        <v>684</v>
      </c>
      <c r="O3230" s="1" t="s">
        <v>1585</v>
      </c>
      <c r="P3230" s="1" t="s">
        <v>62</v>
      </c>
      <c r="Q3230" s="1" t="s">
        <v>1241</v>
      </c>
      <c r="R3230" s="24" t="s">
        <v>2856</v>
      </c>
      <c r="S3230" s="45">
        <v>220010</v>
      </c>
      <c r="V3230" s="165" t="str">
        <f>IFERROR(IF(U3230-T3230 &lt;= 0, "", U3230-T3230), "")</f>
        <v/>
      </c>
      <c r="W3230" s="162" t="s">
        <v>333</v>
      </c>
      <c r="X3230" s="1" t="s">
        <v>2279</v>
      </c>
      <c r="Y3230" s="1">
        <v>13211</v>
      </c>
      <c r="Z3230" s="169">
        <v>600</v>
      </c>
      <c r="AA3230" s="169">
        <f>Tabela13[[#This Row],[VALOR/UN]]*Tabela13[[#This Row],[QUAN]]</f>
        <v>600</v>
      </c>
      <c r="AB3230" s="251" t="str">
        <f>IFERROR(Tabela13[[#This Row],[TOTAL]]/Tabela13[[#This Row],[Km Rodado]],"")</f>
        <v/>
      </c>
    </row>
    <row r="3231" spans="1:28" hidden="1">
      <c r="A3231" s="30">
        <v>1599</v>
      </c>
      <c r="B3231" s="30" t="s">
        <v>1657</v>
      </c>
      <c r="C3231" s="30" t="s">
        <v>1227</v>
      </c>
      <c r="D3231" s="53">
        <v>45973</v>
      </c>
      <c r="F3231" s="7" t="s">
        <v>301</v>
      </c>
      <c r="G3231" s="1" t="s">
        <v>58</v>
      </c>
      <c r="H3231" s="1" t="s">
        <v>12</v>
      </c>
      <c r="I3231" s="351" t="s">
        <v>99</v>
      </c>
      <c r="J3231" s="162">
        <v>1</v>
      </c>
      <c r="K3231" s="1" t="s">
        <v>39</v>
      </c>
      <c r="L3231" s="1" t="s">
        <v>656</v>
      </c>
      <c r="M3231" s="1" t="s">
        <v>595</v>
      </c>
      <c r="N3231" s="1" t="s">
        <v>684</v>
      </c>
      <c r="O3231" s="1" t="s">
        <v>1585</v>
      </c>
      <c r="P3231" s="1" t="s">
        <v>62</v>
      </c>
      <c r="Q3231" s="1" t="s">
        <v>1241</v>
      </c>
      <c r="R3231" s="24" t="s">
        <v>2856</v>
      </c>
      <c r="S3231" s="45">
        <v>220010</v>
      </c>
      <c r="V3231" s="165" t="str">
        <f>IFERROR(IF(U3231-T3231 &lt;= 0, "", U3231-T3231), "")</f>
        <v/>
      </c>
      <c r="W3231" s="162" t="s">
        <v>333</v>
      </c>
      <c r="X3231" s="1" t="s">
        <v>2279</v>
      </c>
      <c r="Y3231" s="1">
        <v>13211</v>
      </c>
      <c r="Z3231" s="169">
        <v>600</v>
      </c>
      <c r="AA3231" s="169">
        <f>Tabela13[[#This Row],[VALOR/UN]]*Tabela13[[#This Row],[QUAN]]</f>
        <v>600</v>
      </c>
      <c r="AB3231" s="251" t="str">
        <f>IFERROR(Tabela13[[#This Row],[TOTAL]]/Tabela13[[#This Row],[Km Rodado]],"")</f>
        <v/>
      </c>
    </row>
    <row r="3232" spans="1:28" hidden="1">
      <c r="A3232" s="30">
        <v>3786</v>
      </c>
      <c r="B3232" s="30" t="s">
        <v>2585</v>
      </c>
      <c r="C3232" s="30" t="s">
        <v>1227</v>
      </c>
      <c r="D3232" s="53">
        <v>45974</v>
      </c>
      <c r="F3232" s="7" t="s">
        <v>301</v>
      </c>
      <c r="G3232" s="1" t="s">
        <v>58</v>
      </c>
      <c r="H3232" s="1" t="s">
        <v>1268</v>
      </c>
      <c r="I3232" s="351" t="s">
        <v>104</v>
      </c>
      <c r="J3232" s="162">
        <v>1</v>
      </c>
      <c r="K3232" s="1">
        <v>16</v>
      </c>
      <c r="L3232" s="1" t="s">
        <v>22</v>
      </c>
      <c r="M3232" s="1" t="s">
        <v>126</v>
      </c>
      <c r="N3232" s="238" t="s">
        <v>181</v>
      </c>
      <c r="O3232" s="1" t="s">
        <v>182</v>
      </c>
      <c r="P3232" s="1" t="s">
        <v>69</v>
      </c>
      <c r="Q3232" s="1" t="s">
        <v>144</v>
      </c>
      <c r="R3232" s="255" t="s">
        <v>1495</v>
      </c>
      <c r="S3232" s="45">
        <v>184000</v>
      </c>
      <c r="V3232" s="165" t="str">
        <f>IFERROR(IF(U3232-T3232 &lt;= 0, "", U3232-T3232), "")</f>
        <v/>
      </c>
      <c r="W3232" s="162" t="s">
        <v>333</v>
      </c>
      <c r="X3232" s="1" t="s">
        <v>155</v>
      </c>
      <c r="Y3232" s="1">
        <v>4846</v>
      </c>
      <c r="Z3232" s="169">
        <v>417.38</v>
      </c>
      <c r="AA3232" s="169">
        <f>Tabela13[[#This Row],[VALOR/UN]]*Tabela13[[#This Row],[QUAN]]</f>
        <v>417.38</v>
      </c>
      <c r="AB3232" s="251" t="str">
        <f>IFERROR(Tabela13[[#This Row],[TOTAL]]/Tabela13[[#This Row],[Km Rodado]],"")</f>
        <v/>
      </c>
    </row>
    <row r="3233" spans="1:28" hidden="1">
      <c r="A3233" s="30">
        <v>3787</v>
      </c>
      <c r="B3233" s="30" t="s">
        <v>2857</v>
      </c>
      <c r="C3233" s="30" t="s">
        <v>1227</v>
      </c>
      <c r="D3233" s="53">
        <v>45974</v>
      </c>
      <c r="F3233" s="7" t="s">
        <v>301</v>
      </c>
      <c r="G3233" s="1" t="s">
        <v>58</v>
      </c>
      <c r="H3233" s="1" t="s">
        <v>1268</v>
      </c>
      <c r="I3233" s="351" t="s">
        <v>104</v>
      </c>
      <c r="J3233" s="162">
        <v>1</v>
      </c>
      <c r="K3233" s="1">
        <v>16</v>
      </c>
      <c r="L3233" s="1" t="s">
        <v>22</v>
      </c>
      <c r="M3233" s="1" t="s">
        <v>126</v>
      </c>
      <c r="N3233" s="238" t="s">
        <v>181</v>
      </c>
      <c r="O3233" s="1" t="s">
        <v>182</v>
      </c>
      <c r="P3233" s="1" t="s">
        <v>69</v>
      </c>
      <c r="Q3233" s="1" t="s">
        <v>144</v>
      </c>
      <c r="R3233" s="255" t="s">
        <v>1495</v>
      </c>
      <c r="S3233" s="45">
        <v>184000</v>
      </c>
      <c r="V3233" s="165" t="str">
        <f>IFERROR(IF(U3233-T3233 &lt;= 0, "", U3233-T3233), "")</f>
        <v/>
      </c>
      <c r="W3233" s="162" t="s">
        <v>333</v>
      </c>
      <c r="X3233" s="1" t="s">
        <v>155</v>
      </c>
      <c r="Y3233" s="1">
        <v>4846</v>
      </c>
      <c r="Z3233" s="169">
        <v>417.38</v>
      </c>
      <c r="AA3233" s="169">
        <f>Tabela13[[#This Row],[VALOR/UN]]*Tabela13[[#This Row],[QUAN]]</f>
        <v>417.38</v>
      </c>
      <c r="AB3233" s="251" t="str">
        <f>IFERROR(Tabela13[[#This Row],[TOTAL]]/Tabela13[[#This Row],[Km Rodado]],"")</f>
        <v/>
      </c>
    </row>
    <row r="3234" spans="1:28" hidden="1">
      <c r="A3234" s="30">
        <v>3788</v>
      </c>
      <c r="B3234" s="30" t="s">
        <v>2857</v>
      </c>
      <c r="C3234" s="30" t="s">
        <v>1227</v>
      </c>
      <c r="D3234" s="53">
        <v>45974</v>
      </c>
      <c r="F3234" s="7" t="s">
        <v>301</v>
      </c>
      <c r="G3234" s="1" t="s">
        <v>58</v>
      </c>
      <c r="H3234" s="1" t="s">
        <v>1268</v>
      </c>
      <c r="I3234" s="351" t="s">
        <v>104</v>
      </c>
      <c r="J3234" s="162">
        <v>1</v>
      </c>
      <c r="K3234" s="1">
        <v>16</v>
      </c>
      <c r="L3234" s="1" t="s">
        <v>24</v>
      </c>
      <c r="M3234" s="1" t="s">
        <v>126</v>
      </c>
      <c r="N3234" s="238" t="s">
        <v>181</v>
      </c>
      <c r="O3234" s="1" t="s">
        <v>182</v>
      </c>
      <c r="P3234" s="1" t="s">
        <v>69</v>
      </c>
      <c r="Q3234" s="1" t="s">
        <v>144</v>
      </c>
      <c r="R3234" s="255" t="s">
        <v>1495</v>
      </c>
      <c r="S3234" s="45">
        <v>184000</v>
      </c>
      <c r="V3234" s="165" t="str">
        <f>IFERROR(IF(U3234-T3234 &lt;= 0, "", U3234-T3234), "")</f>
        <v/>
      </c>
      <c r="W3234" s="162" t="s">
        <v>333</v>
      </c>
      <c r="X3234" s="1" t="s">
        <v>155</v>
      </c>
      <c r="Y3234" s="1">
        <v>4846</v>
      </c>
      <c r="Z3234" s="169">
        <v>417.38</v>
      </c>
      <c r="AA3234" s="169">
        <f>Tabela13[[#This Row],[VALOR/UN]]*Tabela13[[#This Row],[QUAN]]</f>
        <v>417.38</v>
      </c>
      <c r="AB3234" s="251" t="str">
        <f>IFERROR(Tabela13[[#This Row],[TOTAL]]/Tabela13[[#This Row],[Km Rodado]],"")</f>
        <v/>
      </c>
    </row>
    <row r="3235" spans="1:28" hidden="1">
      <c r="A3235" s="30">
        <v>3789</v>
      </c>
      <c r="B3235" s="30" t="s">
        <v>2857</v>
      </c>
      <c r="C3235" s="30" t="s">
        <v>1227</v>
      </c>
      <c r="D3235" s="53">
        <v>45974</v>
      </c>
      <c r="F3235" s="7" t="s">
        <v>301</v>
      </c>
      <c r="G3235" s="1" t="s">
        <v>58</v>
      </c>
      <c r="H3235" s="1" t="s">
        <v>1268</v>
      </c>
      <c r="I3235" s="351" t="s">
        <v>104</v>
      </c>
      <c r="J3235" s="162">
        <v>1</v>
      </c>
      <c r="K3235" s="1">
        <v>16</v>
      </c>
      <c r="L3235" s="1" t="s">
        <v>24</v>
      </c>
      <c r="M3235" s="1" t="s">
        <v>126</v>
      </c>
      <c r="N3235" s="238" t="s">
        <v>181</v>
      </c>
      <c r="O3235" s="1" t="s">
        <v>182</v>
      </c>
      <c r="P3235" s="1" t="s">
        <v>69</v>
      </c>
      <c r="Q3235" s="1" t="s">
        <v>144</v>
      </c>
      <c r="R3235" s="255" t="s">
        <v>1495</v>
      </c>
      <c r="S3235" s="45">
        <v>184000</v>
      </c>
      <c r="V3235" s="165" t="str">
        <f>IFERROR(IF(U3235-T3235 &lt;= 0, "", U3235-T3235), "")</f>
        <v/>
      </c>
      <c r="W3235" s="162" t="s">
        <v>333</v>
      </c>
      <c r="X3235" s="1" t="s">
        <v>155</v>
      </c>
      <c r="Y3235" s="1">
        <v>4846</v>
      </c>
      <c r="Z3235" s="169">
        <v>417.38</v>
      </c>
      <c r="AA3235" s="169">
        <f>Tabela13[[#This Row],[VALOR/UN]]*Tabela13[[#This Row],[QUAN]]</f>
        <v>417.38</v>
      </c>
      <c r="AB3235" s="251" t="str">
        <f>IFERROR(Tabela13[[#This Row],[TOTAL]]/Tabela13[[#This Row],[Km Rodado]],"")</f>
        <v/>
      </c>
    </row>
    <row r="3236" spans="1:28" hidden="1">
      <c r="A3236" s="30">
        <v>3790</v>
      </c>
      <c r="B3236" s="30" t="s">
        <v>2857</v>
      </c>
      <c r="C3236" s="30" t="s">
        <v>1227</v>
      </c>
      <c r="D3236" s="53">
        <v>45974</v>
      </c>
      <c r="F3236" s="7" t="s">
        <v>301</v>
      </c>
      <c r="G3236" s="1" t="s">
        <v>58</v>
      </c>
      <c r="H3236" s="1" t="s">
        <v>1268</v>
      </c>
      <c r="I3236" s="351" t="s">
        <v>104</v>
      </c>
      <c r="J3236" s="162">
        <v>1</v>
      </c>
      <c r="K3236" s="1">
        <v>16</v>
      </c>
      <c r="L3236" s="1" t="s">
        <v>24</v>
      </c>
      <c r="M3236" s="1" t="s">
        <v>126</v>
      </c>
      <c r="N3236" s="238" t="s">
        <v>181</v>
      </c>
      <c r="O3236" s="1" t="s">
        <v>182</v>
      </c>
      <c r="P3236" s="1" t="s">
        <v>69</v>
      </c>
      <c r="Q3236" s="1" t="s">
        <v>144</v>
      </c>
      <c r="R3236" s="255" t="s">
        <v>1495</v>
      </c>
      <c r="S3236" s="45">
        <v>184000</v>
      </c>
      <c r="V3236" s="165" t="str">
        <f>IFERROR(IF(U3236-T3236 &lt;= 0, "", U3236-T3236), "")</f>
        <v/>
      </c>
      <c r="W3236" s="162" t="s">
        <v>333</v>
      </c>
      <c r="X3236" s="1" t="s">
        <v>155</v>
      </c>
      <c r="Y3236" s="1">
        <v>4846</v>
      </c>
      <c r="Z3236" s="169">
        <v>417.38</v>
      </c>
      <c r="AA3236" s="169">
        <f>Tabela13[[#This Row],[VALOR/UN]]*Tabela13[[#This Row],[QUAN]]</f>
        <v>417.38</v>
      </c>
      <c r="AB3236" s="251" t="str">
        <f>IFERROR(Tabela13[[#This Row],[TOTAL]]/Tabela13[[#This Row],[Km Rodado]],"")</f>
        <v/>
      </c>
    </row>
    <row r="3237" spans="1:28" hidden="1">
      <c r="A3237" s="30">
        <v>3791</v>
      </c>
      <c r="B3237" s="30" t="s">
        <v>2857</v>
      </c>
      <c r="C3237" s="30" t="s">
        <v>1227</v>
      </c>
      <c r="D3237" s="53">
        <v>45974</v>
      </c>
      <c r="F3237" s="7" t="s">
        <v>301</v>
      </c>
      <c r="G3237" s="1" t="s">
        <v>58</v>
      </c>
      <c r="H3237" s="1" t="s">
        <v>1268</v>
      </c>
      <c r="I3237" s="351" t="s">
        <v>104</v>
      </c>
      <c r="J3237" s="162">
        <v>1</v>
      </c>
      <c r="K3237" s="1">
        <v>16</v>
      </c>
      <c r="L3237" s="1" t="s">
        <v>24</v>
      </c>
      <c r="M3237" s="1" t="s">
        <v>126</v>
      </c>
      <c r="N3237" s="238" t="s">
        <v>181</v>
      </c>
      <c r="O3237" s="1" t="s">
        <v>182</v>
      </c>
      <c r="P3237" s="1" t="s">
        <v>69</v>
      </c>
      <c r="Q3237" s="1" t="s">
        <v>144</v>
      </c>
      <c r="R3237" s="255" t="s">
        <v>1495</v>
      </c>
      <c r="S3237" s="45">
        <v>184000</v>
      </c>
      <c r="V3237" s="165" t="str">
        <f>IFERROR(IF(U3237-T3237 &lt;= 0, "", U3237-T3237), "")</f>
        <v/>
      </c>
      <c r="W3237" s="162" t="s">
        <v>333</v>
      </c>
      <c r="X3237" s="1" t="s">
        <v>155</v>
      </c>
      <c r="Y3237" s="1">
        <v>4846</v>
      </c>
      <c r="Z3237" s="169">
        <v>417.38</v>
      </c>
      <c r="AA3237" s="169">
        <f>Tabela13[[#This Row],[VALOR/UN]]*Tabela13[[#This Row],[QUAN]]</f>
        <v>417.38</v>
      </c>
      <c r="AB3237" s="251" t="str">
        <f>IFERROR(Tabela13[[#This Row],[TOTAL]]/Tabela13[[#This Row],[Km Rodado]],"")</f>
        <v/>
      </c>
    </row>
    <row r="3238" spans="1:28" hidden="1">
      <c r="A3238" s="30" t="s">
        <v>2858</v>
      </c>
      <c r="B3238" s="30" t="s">
        <v>2750</v>
      </c>
      <c r="C3238" s="30" t="s">
        <v>1227</v>
      </c>
      <c r="D3238" s="53">
        <v>45974</v>
      </c>
      <c r="F3238" s="7" t="s">
        <v>301</v>
      </c>
      <c r="G3238" s="1" t="s">
        <v>58</v>
      </c>
      <c r="H3238" s="1" t="s">
        <v>1268</v>
      </c>
      <c r="I3238" s="351" t="s">
        <v>96</v>
      </c>
      <c r="J3238" s="162">
        <v>1</v>
      </c>
      <c r="K3238" s="1">
        <v>16</v>
      </c>
      <c r="L3238" s="1" t="s">
        <v>22</v>
      </c>
      <c r="M3238" s="1" t="s">
        <v>60</v>
      </c>
      <c r="N3238" s="1" t="s">
        <v>224</v>
      </c>
      <c r="O3238" s="1" t="s">
        <v>1389</v>
      </c>
      <c r="P3238" s="1" t="s">
        <v>69</v>
      </c>
      <c r="Q3238" s="1" t="s">
        <v>1008</v>
      </c>
      <c r="R3238" s="24" t="s">
        <v>97</v>
      </c>
      <c r="S3238" s="45">
        <v>330799</v>
      </c>
      <c r="V3238" s="165" t="str">
        <f>IFERROR(IF(U3238-T3238 &lt;= 0, "", U3238-T3238), "")</f>
        <v/>
      </c>
      <c r="W3238" s="162" t="s">
        <v>333</v>
      </c>
      <c r="X3238" s="1" t="s">
        <v>2427</v>
      </c>
      <c r="Y3238" s="1">
        <v>157896</v>
      </c>
      <c r="Z3238" s="169">
        <v>429</v>
      </c>
      <c r="AA3238" s="169">
        <f>Tabela13[[#This Row],[VALOR/UN]]*Tabela13[[#This Row],[QUAN]]</f>
        <v>429</v>
      </c>
      <c r="AB3238" s="251" t="str">
        <f>IFERROR(Tabela13[[#This Row],[TOTAL]]/Tabela13[[#This Row],[Km Rodado]],"")</f>
        <v/>
      </c>
    </row>
    <row r="3239" spans="1:28" hidden="1">
      <c r="A3239" s="30">
        <v>3770</v>
      </c>
      <c r="B3239" s="30" t="s">
        <v>2667</v>
      </c>
      <c r="C3239" s="30" t="s">
        <v>1227</v>
      </c>
      <c r="D3239" s="53">
        <v>45974</v>
      </c>
      <c r="F3239" s="7" t="s">
        <v>301</v>
      </c>
      <c r="G3239" s="1" t="s">
        <v>58</v>
      </c>
      <c r="H3239" s="1" t="s">
        <v>1268</v>
      </c>
      <c r="I3239" s="351" t="s">
        <v>96</v>
      </c>
      <c r="J3239" s="162">
        <v>1</v>
      </c>
      <c r="K3239" s="1">
        <v>16</v>
      </c>
      <c r="L3239" s="1" t="s">
        <v>22</v>
      </c>
      <c r="M3239" s="1" t="s">
        <v>60</v>
      </c>
      <c r="N3239" s="1" t="s">
        <v>224</v>
      </c>
      <c r="O3239" s="1" t="s">
        <v>1389</v>
      </c>
      <c r="P3239" s="1" t="s">
        <v>69</v>
      </c>
      <c r="Q3239" s="1" t="s">
        <v>1008</v>
      </c>
      <c r="R3239" s="24" t="s">
        <v>97</v>
      </c>
      <c r="S3239" s="45">
        <v>330799</v>
      </c>
      <c r="V3239" s="165" t="str">
        <f>IFERROR(IF(U3239-T3239 &lt;= 0, "", U3239-T3239), "")</f>
        <v/>
      </c>
      <c r="W3239" s="162" t="s">
        <v>333</v>
      </c>
      <c r="X3239" s="1" t="s">
        <v>2427</v>
      </c>
      <c r="Y3239" s="1">
        <v>157896</v>
      </c>
      <c r="Z3239" s="169">
        <v>429</v>
      </c>
      <c r="AA3239" s="169">
        <f>Tabela13[[#This Row],[VALOR/UN]]*Tabela13[[#This Row],[QUAN]]</f>
        <v>429</v>
      </c>
      <c r="AB3239" s="251" t="str">
        <f>IFERROR(Tabela13[[#This Row],[TOTAL]]/Tabela13[[#This Row],[Km Rodado]],"")</f>
        <v/>
      </c>
    </row>
    <row r="3240" spans="1:28" hidden="1">
      <c r="A3240" s="30" t="s">
        <v>2859</v>
      </c>
      <c r="B3240" s="30" t="s">
        <v>2237</v>
      </c>
      <c r="C3240" s="30" t="s">
        <v>1227</v>
      </c>
      <c r="D3240" s="53">
        <v>45974</v>
      </c>
      <c r="F3240" s="7" t="s">
        <v>301</v>
      </c>
      <c r="G3240" s="1" t="s">
        <v>58</v>
      </c>
      <c r="H3240" s="1" t="s">
        <v>1268</v>
      </c>
      <c r="I3240" s="351" t="s">
        <v>83</v>
      </c>
      <c r="J3240" s="162">
        <v>1</v>
      </c>
      <c r="K3240" s="1">
        <v>16</v>
      </c>
      <c r="L3240" s="1" t="s">
        <v>24</v>
      </c>
      <c r="M3240" s="1" t="s">
        <v>143</v>
      </c>
      <c r="N3240" s="1" t="s">
        <v>224</v>
      </c>
      <c r="O3240" s="1" t="s">
        <v>1389</v>
      </c>
      <c r="P3240" s="1" t="s">
        <v>69</v>
      </c>
      <c r="Q3240" s="1" t="s">
        <v>144</v>
      </c>
      <c r="R3240" s="255" t="s">
        <v>2860</v>
      </c>
      <c r="S3240" s="45">
        <v>75189</v>
      </c>
      <c r="V3240" s="165" t="str">
        <f>IFERROR(IF(U3240-T3240 &lt;= 0, "", U3240-T3240), "")</f>
        <v/>
      </c>
      <c r="W3240" s="162" t="s">
        <v>333</v>
      </c>
      <c r="X3240" s="1" t="s">
        <v>2427</v>
      </c>
      <c r="Y3240" s="1" t="s">
        <v>2819</v>
      </c>
      <c r="Z3240" s="169">
        <v>459</v>
      </c>
      <c r="AA3240" s="169">
        <f>Tabela13[[#This Row],[VALOR/UN]]*Tabela13[[#This Row],[QUAN]]</f>
        <v>459</v>
      </c>
      <c r="AB3240" s="251" t="str">
        <f>IFERROR(Tabela13[[#This Row],[TOTAL]]/Tabela13[[#This Row],[Km Rodado]],"")</f>
        <v/>
      </c>
    </row>
    <row r="3241" spans="1:28" hidden="1">
      <c r="A3241" s="30">
        <v>3785</v>
      </c>
      <c r="B3241" s="30" t="s">
        <v>2521</v>
      </c>
      <c r="C3241" s="30" t="s">
        <v>1227</v>
      </c>
      <c r="D3241" s="53">
        <v>45974</v>
      </c>
      <c r="F3241" s="7" t="s">
        <v>301</v>
      </c>
      <c r="G3241" s="1" t="s">
        <v>58</v>
      </c>
      <c r="H3241" s="1" t="s">
        <v>1268</v>
      </c>
      <c r="I3241" s="351" t="s">
        <v>83</v>
      </c>
      <c r="J3241" s="162">
        <v>1</v>
      </c>
      <c r="K3241" s="1">
        <v>16</v>
      </c>
      <c r="L3241" s="1" t="s">
        <v>24</v>
      </c>
      <c r="M3241" s="1" t="s">
        <v>143</v>
      </c>
      <c r="N3241" s="1" t="s">
        <v>224</v>
      </c>
      <c r="O3241" s="1" t="s">
        <v>1389</v>
      </c>
      <c r="P3241" s="1" t="s">
        <v>69</v>
      </c>
      <c r="Q3241" s="1" t="s">
        <v>144</v>
      </c>
      <c r="R3241" s="255" t="s">
        <v>2860</v>
      </c>
      <c r="S3241" s="45">
        <v>75189</v>
      </c>
      <c r="V3241" s="165" t="str">
        <f>IFERROR(IF(U3241-T3241 &lt;= 0, "", U3241-T3241), "")</f>
        <v/>
      </c>
      <c r="W3241" s="162" t="s">
        <v>333</v>
      </c>
      <c r="X3241" s="1" t="s">
        <v>2427</v>
      </c>
      <c r="Y3241" s="1" t="s">
        <v>2819</v>
      </c>
      <c r="Z3241" s="169">
        <v>459</v>
      </c>
      <c r="AA3241" s="169">
        <f>Tabela13[[#This Row],[VALOR/UN]]*Tabela13[[#This Row],[QUAN]]</f>
        <v>459</v>
      </c>
      <c r="AB3241" s="251" t="str">
        <f>IFERROR(Tabela13[[#This Row],[TOTAL]]/Tabela13[[#This Row],[Km Rodado]],"")</f>
        <v/>
      </c>
    </row>
    <row r="3242" spans="1:28" hidden="1">
      <c r="A3242" s="30">
        <v>3828</v>
      </c>
      <c r="B3242" s="30" t="s">
        <v>2237</v>
      </c>
      <c r="C3242" s="30" t="s">
        <v>1227</v>
      </c>
      <c r="D3242" s="53">
        <v>45978</v>
      </c>
      <c r="F3242" s="7" t="s">
        <v>301</v>
      </c>
      <c r="G3242" s="1" t="s">
        <v>58</v>
      </c>
      <c r="H3242" s="1" t="s">
        <v>1268</v>
      </c>
      <c r="I3242" s="351" t="s">
        <v>2375</v>
      </c>
      <c r="J3242" s="162">
        <v>1</v>
      </c>
      <c r="K3242" s="1">
        <v>16</v>
      </c>
      <c r="L3242" s="1" t="s">
        <v>22</v>
      </c>
      <c r="M3242" s="1" t="s">
        <v>60</v>
      </c>
      <c r="N3242" s="1" t="s">
        <v>224</v>
      </c>
      <c r="O3242" s="1" t="s">
        <v>1389</v>
      </c>
      <c r="P3242" s="1" t="s">
        <v>69</v>
      </c>
      <c r="Q3242" s="1" t="s">
        <v>1008</v>
      </c>
      <c r="R3242" s="24" t="s">
        <v>560</v>
      </c>
      <c r="S3242" s="45">
        <v>55924</v>
      </c>
      <c r="V3242" s="165" t="str">
        <f>IFERROR(IF(U3242-T3242 &lt;= 0, "", U3242-T3242), "")</f>
        <v/>
      </c>
      <c r="W3242" s="162" t="s">
        <v>333</v>
      </c>
      <c r="X3242" s="1" t="s">
        <v>2427</v>
      </c>
      <c r="Y3242" s="1">
        <v>157896</v>
      </c>
      <c r="Z3242" s="169">
        <v>459</v>
      </c>
      <c r="AA3242" s="169">
        <f>Tabela13[[#This Row],[VALOR/UN]]*Tabela13[[#This Row],[QUAN]]</f>
        <v>459</v>
      </c>
      <c r="AB3242" s="251" t="str">
        <f>IFERROR(Tabela13[[#This Row],[TOTAL]]/Tabela13[[#This Row],[Km Rodado]],"")</f>
        <v/>
      </c>
    </row>
    <row r="3243" spans="1:28" hidden="1">
      <c r="A3243" s="30">
        <v>3829</v>
      </c>
      <c r="B3243" s="30" t="s">
        <v>1837</v>
      </c>
      <c r="C3243" s="30" t="s">
        <v>1227</v>
      </c>
      <c r="D3243" s="53">
        <v>45978</v>
      </c>
      <c r="F3243" s="7" t="s">
        <v>301</v>
      </c>
      <c r="G3243" s="1" t="s">
        <v>58</v>
      </c>
      <c r="H3243" s="1" t="s">
        <v>1268</v>
      </c>
      <c r="I3243" s="351" t="s">
        <v>2375</v>
      </c>
      <c r="J3243" s="162">
        <v>1</v>
      </c>
      <c r="K3243" s="1">
        <v>16</v>
      </c>
      <c r="L3243" s="1" t="s">
        <v>22</v>
      </c>
      <c r="M3243" s="1" t="s">
        <v>60</v>
      </c>
      <c r="N3243" s="1" t="s">
        <v>224</v>
      </c>
      <c r="O3243" s="1" t="s">
        <v>1389</v>
      </c>
      <c r="P3243" s="1" t="s">
        <v>69</v>
      </c>
      <c r="Q3243" s="1" t="s">
        <v>1008</v>
      </c>
      <c r="R3243" s="24" t="s">
        <v>560</v>
      </c>
      <c r="S3243" s="45">
        <v>55924</v>
      </c>
      <c r="V3243" s="165" t="str">
        <f>IFERROR(IF(U3243-T3243 &lt;= 0, "", U3243-T3243), "")</f>
        <v/>
      </c>
      <c r="W3243" s="162" t="s">
        <v>333</v>
      </c>
      <c r="X3243" s="1" t="s">
        <v>2427</v>
      </c>
      <c r="Y3243" s="1">
        <v>157896</v>
      </c>
      <c r="Z3243" s="169">
        <v>459</v>
      </c>
      <c r="AA3243" s="169">
        <f>Tabela13[[#This Row],[VALOR/UN]]*Tabela13[[#This Row],[QUAN]]</f>
        <v>459</v>
      </c>
      <c r="AB3243" s="251" t="str">
        <f>IFERROR(Tabela13[[#This Row],[TOTAL]]/Tabela13[[#This Row],[Km Rodado]],"")</f>
        <v/>
      </c>
    </row>
    <row r="3244" spans="1:28" hidden="1">
      <c r="A3244" s="30" t="s">
        <v>2861</v>
      </c>
      <c r="B3244" s="30" t="s">
        <v>2521</v>
      </c>
      <c r="C3244" s="30" t="s">
        <v>1227</v>
      </c>
      <c r="D3244" s="53">
        <v>45978</v>
      </c>
      <c r="F3244" s="7" t="s">
        <v>301</v>
      </c>
      <c r="G3244" s="1" t="s">
        <v>58</v>
      </c>
      <c r="H3244" s="1" t="s">
        <v>1268</v>
      </c>
      <c r="I3244" s="351" t="s">
        <v>83</v>
      </c>
      <c r="J3244" s="162">
        <v>1</v>
      </c>
      <c r="K3244" s="1">
        <v>15</v>
      </c>
      <c r="L3244" s="1" t="s">
        <v>24</v>
      </c>
      <c r="M3244" s="1" t="s">
        <v>75</v>
      </c>
      <c r="N3244" s="1" t="s">
        <v>224</v>
      </c>
      <c r="O3244" s="1" t="s">
        <v>1389</v>
      </c>
      <c r="P3244" s="1" t="s">
        <v>69</v>
      </c>
      <c r="Q3244" s="1" t="s">
        <v>77</v>
      </c>
      <c r="R3244" s="24" t="s">
        <v>555</v>
      </c>
      <c r="S3244" s="45">
        <v>206884</v>
      </c>
      <c r="V3244" s="165" t="str">
        <f>IFERROR(IF(U3244-#REF! &lt;= 0, "", U3244-#REF!), "")</f>
        <v/>
      </c>
      <c r="W3244" s="162" t="s">
        <v>333</v>
      </c>
      <c r="X3244" s="1" t="s">
        <v>2427</v>
      </c>
      <c r="Y3244" s="1">
        <v>156707</v>
      </c>
      <c r="Z3244" s="169">
        <v>239</v>
      </c>
      <c r="AA3244" s="169">
        <f>Tabela13[[#This Row],[VALOR/UN]]*Tabela13[[#This Row],[QUAN]]</f>
        <v>239</v>
      </c>
      <c r="AB3244" s="251" t="str">
        <f>IFERROR(Tabela13[[#This Row],[TOTAL]]/Tabela13[[#This Row],[Km Rodado]],"")</f>
        <v/>
      </c>
    </row>
    <row r="3245" spans="1:28" hidden="1">
      <c r="A3245" s="30">
        <v>3701</v>
      </c>
      <c r="B3245" s="30" t="s">
        <v>2291</v>
      </c>
      <c r="C3245" s="30" t="s">
        <v>1227</v>
      </c>
      <c r="D3245" s="53">
        <v>45978</v>
      </c>
      <c r="F3245" s="7" t="s">
        <v>301</v>
      </c>
      <c r="G3245" s="1" t="s">
        <v>58</v>
      </c>
      <c r="H3245" s="1" t="s">
        <v>1268</v>
      </c>
      <c r="I3245" s="351" t="s">
        <v>83</v>
      </c>
      <c r="J3245" s="162">
        <v>1</v>
      </c>
      <c r="K3245" s="1">
        <v>15</v>
      </c>
      <c r="L3245" s="1" t="s">
        <v>24</v>
      </c>
      <c r="M3245" s="1" t="s">
        <v>75</v>
      </c>
      <c r="N3245" s="1" t="s">
        <v>224</v>
      </c>
      <c r="O3245" s="1" t="s">
        <v>1389</v>
      </c>
      <c r="P3245" s="1" t="s">
        <v>69</v>
      </c>
      <c r="Q3245" s="1" t="s">
        <v>77</v>
      </c>
      <c r="R3245" s="24" t="s">
        <v>555</v>
      </c>
      <c r="S3245" s="45">
        <v>206884</v>
      </c>
      <c r="V3245" s="165" t="str">
        <f>IFERROR(IF(U3245-#REF! &lt;= 0, "", U3245-#REF!), "")</f>
        <v/>
      </c>
      <c r="W3245" s="162" t="s">
        <v>333</v>
      </c>
      <c r="X3245" s="1" t="s">
        <v>2427</v>
      </c>
      <c r="Y3245" s="1">
        <v>156707</v>
      </c>
      <c r="Z3245" s="169">
        <v>239</v>
      </c>
      <c r="AA3245" s="169">
        <f>Tabela13[[#This Row],[VALOR/UN]]*Tabela13[[#This Row],[QUAN]]</f>
        <v>239</v>
      </c>
      <c r="AB3245" s="251" t="str">
        <f>IFERROR(Tabela13[[#This Row],[TOTAL]]/Tabela13[[#This Row],[Km Rodado]],"")</f>
        <v/>
      </c>
    </row>
    <row r="3246" spans="1:28" hidden="1">
      <c r="A3246" s="30">
        <v>3798</v>
      </c>
      <c r="B3246" s="30" t="s">
        <v>1227</v>
      </c>
      <c r="C3246" s="30" t="s">
        <v>1227</v>
      </c>
      <c r="D3246" s="53">
        <v>45978</v>
      </c>
      <c r="F3246" s="7" t="s">
        <v>301</v>
      </c>
      <c r="G3246" s="1" t="s">
        <v>58</v>
      </c>
      <c r="H3246" s="1" t="s">
        <v>12</v>
      </c>
      <c r="I3246" s="351" t="s">
        <v>111</v>
      </c>
      <c r="J3246" s="162">
        <v>1</v>
      </c>
      <c r="K3246" s="1">
        <v>16</v>
      </c>
      <c r="L3246" s="1" t="s">
        <v>22</v>
      </c>
      <c r="M3246" s="1" t="s">
        <v>143</v>
      </c>
      <c r="N3246" s="1" t="s">
        <v>224</v>
      </c>
      <c r="O3246" s="1" t="s">
        <v>1389</v>
      </c>
      <c r="P3246" s="1" t="s">
        <v>69</v>
      </c>
      <c r="Q3246" s="1" t="s">
        <v>144</v>
      </c>
      <c r="R3246" s="255" t="s">
        <v>2862</v>
      </c>
      <c r="S3246" s="45">
        <v>31855</v>
      </c>
      <c r="V3246" s="165" t="str">
        <f>IFERROR(IF(U3246-T3246 &lt;= 0, "", U3246-T3246), "")</f>
        <v/>
      </c>
      <c r="W3246" s="162" t="s">
        <v>333</v>
      </c>
      <c r="X3246" s="1" t="s">
        <v>2427</v>
      </c>
      <c r="Y3246" s="1">
        <v>158639</v>
      </c>
      <c r="Z3246" s="169">
        <v>459</v>
      </c>
      <c r="AA3246" s="169">
        <f>Tabela13[[#This Row],[VALOR/UN]]*Tabela13[[#This Row],[QUAN]]</f>
        <v>459</v>
      </c>
      <c r="AB3246" s="251" t="str">
        <f>IFERROR(Tabela13[[#This Row],[TOTAL]]/Tabela13[[#This Row],[Km Rodado]],"")</f>
        <v/>
      </c>
    </row>
    <row r="3247" spans="1:28" hidden="1">
      <c r="A3247" s="30">
        <v>3799</v>
      </c>
      <c r="B3247" s="30" t="s">
        <v>2667</v>
      </c>
      <c r="C3247" s="30" t="s">
        <v>1227</v>
      </c>
      <c r="D3247" s="53">
        <v>45978</v>
      </c>
      <c r="F3247" s="7" t="s">
        <v>301</v>
      </c>
      <c r="G3247" s="1" t="s">
        <v>58</v>
      </c>
      <c r="H3247" s="1" t="s">
        <v>12</v>
      </c>
      <c r="I3247" s="351" t="s">
        <v>111</v>
      </c>
      <c r="J3247" s="162">
        <v>1</v>
      </c>
      <c r="K3247" s="1">
        <v>16</v>
      </c>
      <c r="L3247" s="1" t="s">
        <v>22</v>
      </c>
      <c r="M3247" s="1" t="s">
        <v>143</v>
      </c>
      <c r="N3247" s="1" t="s">
        <v>224</v>
      </c>
      <c r="O3247" s="1" t="s">
        <v>1389</v>
      </c>
      <c r="P3247" s="1" t="s">
        <v>69</v>
      </c>
      <c r="Q3247" s="1" t="s">
        <v>144</v>
      </c>
      <c r="R3247" s="255" t="s">
        <v>2862</v>
      </c>
      <c r="S3247" s="45">
        <v>31855</v>
      </c>
      <c r="V3247" s="165" t="str">
        <f>IFERROR(IF(U3247-T3247 &lt;= 0, "", U3247-T3247), "")</f>
        <v/>
      </c>
      <c r="W3247" s="162" t="s">
        <v>333</v>
      </c>
      <c r="X3247" s="1" t="s">
        <v>2427</v>
      </c>
      <c r="Y3247" s="1">
        <v>158639</v>
      </c>
      <c r="Z3247" s="169">
        <v>459</v>
      </c>
      <c r="AA3247" s="169">
        <f>Tabela13[[#This Row],[VALOR/UN]]*Tabela13[[#This Row],[QUAN]]</f>
        <v>459</v>
      </c>
      <c r="AB3247" s="251" t="str">
        <f>IFERROR(Tabela13[[#This Row],[TOTAL]]/Tabela13[[#This Row],[Km Rodado]],"")</f>
        <v/>
      </c>
    </row>
    <row r="3248" spans="1:28" hidden="1">
      <c r="A3248" s="30">
        <v>3800</v>
      </c>
      <c r="B3248" s="30" t="s">
        <v>2667</v>
      </c>
      <c r="C3248" s="30" t="s">
        <v>1227</v>
      </c>
      <c r="D3248" s="53">
        <v>45978</v>
      </c>
      <c r="F3248" s="7" t="s">
        <v>301</v>
      </c>
      <c r="G3248" s="1" t="s">
        <v>58</v>
      </c>
      <c r="H3248" s="1" t="s">
        <v>12</v>
      </c>
      <c r="I3248" s="351" t="s">
        <v>111</v>
      </c>
      <c r="J3248" s="162">
        <v>1</v>
      </c>
      <c r="K3248" s="1">
        <v>16</v>
      </c>
      <c r="L3248" s="1" t="s">
        <v>24</v>
      </c>
      <c r="M3248" s="1" t="s">
        <v>143</v>
      </c>
      <c r="N3248" s="1" t="s">
        <v>224</v>
      </c>
      <c r="O3248" s="1" t="s">
        <v>1389</v>
      </c>
      <c r="P3248" s="1" t="s">
        <v>69</v>
      </c>
      <c r="Q3248" s="1" t="s">
        <v>144</v>
      </c>
      <c r="R3248" s="255" t="s">
        <v>2862</v>
      </c>
      <c r="S3248" s="45">
        <v>31855</v>
      </c>
      <c r="V3248" s="165" t="str">
        <f>IFERROR(IF(U3248-T3248 &lt;= 0, "", U3248-T3248), "")</f>
        <v/>
      </c>
      <c r="W3248" s="162" t="s">
        <v>333</v>
      </c>
      <c r="X3248" s="1" t="s">
        <v>2427</v>
      </c>
      <c r="Y3248" s="1">
        <v>158639</v>
      </c>
      <c r="Z3248" s="169">
        <v>459</v>
      </c>
      <c r="AA3248" s="169">
        <f>Tabela13[[#This Row],[VALOR/UN]]*Tabela13[[#This Row],[QUAN]]</f>
        <v>459</v>
      </c>
      <c r="AB3248" s="251" t="str">
        <f>IFERROR(Tabela13[[#This Row],[TOTAL]]/Tabela13[[#This Row],[Km Rodado]],"")</f>
        <v/>
      </c>
    </row>
    <row r="3249" spans="1:28" hidden="1">
      <c r="A3249" s="30">
        <v>3801</v>
      </c>
      <c r="B3249" s="30" t="s">
        <v>2667</v>
      </c>
      <c r="C3249" s="30" t="s">
        <v>1227</v>
      </c>
      <c r="D3249" s="53">
        <v>45978</v>
      </c>
      <c r="F3249" s="7" t="s">
        <v>301</v>
      </c>
      <c r="G3249" s="1" t="s">
        <v>58</v>
      </c>
      <c r="H3249" s="1" t="s">
        <v>12</v>
      </c>
      <c r="I3249" s="351" t="s">
        <v>111</v>
      </c>
      <c r="J3249" s="162">
        <v>1</v>
      </c>
      <c r="K3249" s="1">
        <v>16</v>
      </c>
      <c r="L3249" s="1" t="s">
        <v>24</v>
      </c>
      <c r="M3249" s="1" t="s">
        <v>143</v>
      </c>
      <c r="N3249" s="1" t="s">
        <v>224</v>
      </c>
      <c r="O3249" s="1" t="s">
        <v>1389</v>
      </c>
      <c r="P3249" s="1" t="s">
        <v>69</v>
      </c>
      <c r="Q3249" s="1" t="s">
        <v>144</v>
      </c>
      <c r="R3249" s="255" t="s">
        <v>2862</v>
      </c>
      <c r="S3249" s="45">
        <v>31855</v>
      </c>
      <c r="V3249" s="165" t="str">
        <f>IFERROR(IF(U3249-T3249 &lt;= 0, "", U3249-T3249), "")</f>
        <v/>
      </c>
      <c r="W3249" s="162" t="s">
        <v>333</v>
      </c>
      <c r="X3249" s="1" t="s">
        <v>2427</v>
      </c>
      <c r="Y3249" s="1">
        <v>158639</v>
      </c>
      <c r="Z3249" s="169">
        <v>459</v>
      </c>
      <c r="AA3249" s="169">
        <f>Tabela13[[#This Row],[VALOR/UN]]*Tabela13[[#This Row],[QUAN]]</f>
        <v>459</v>
      </c>
      <c r="AB3249" s="251" t="str">
        <f>IFERROR(Tabela13[[#This Row],[TOTAL]]/Tabela13[[#This Row],[Km Rodado]],"")</f>
        <v/>
      </c>
    </row>
    <row r="3250" spans="1:28" hidden="1">
      <c r="A3250" s="30" t="s">
        <v>2863</v>
      </c>
      <c r="B3250" s="30" t="s">
        <v>1227</v>
      </c>
      <c r="C3250" s="30" t="s">
        <v>1227</v>
      </c>
      <c r="D3250" s="53">
        <v>45978</v>
      </c>
      <c r="F3250" s="7" t="s">
        <v>301</v>
      </c>
      <c r="G3250" s="1" t="s">
        <v>58</v>
      </c>
      <c r="H3250" s="1" t="s">
        <v>12</v>
      </c>
      <c r="I3250" s="351" t="s">
        <v>111</v>
      </c>
      <c r="J3250" s="162">
        <v>1</v>
      </c>
      <c r="K3250" s="1">
        <v>16</v>
      </c>
      <c r="L3250" s="1" t="s">
        <v>22</v>
      </c>
      <c r="M3250" s="1" t="s">
        <v>143</v>
      </c>
      <c r="N3250" s="1" t="s">
        <v>224</v>
      </c>
      <c r="O3250" s="1" t="s">
        <v>1389</v>
      </c>
      <c r="P3250" s="1" t="s">
        <v>69</v>
      </c>
      <c r="Q3250" s="1" t="s">
        <v>144</v>
      </c>
      <c r="R3250" s="255" t="s">
        <v>2581</v>
      </c>
      <c r="S3250" s="45">
        <v>47306</v>
      </c>
      <c r="V3250" s="165" t="str">
        <f>IFERROR(IF(U3250-T3250 &lt;= 0, "", U3250-T3250), "")</f>
        <v/>
      </c>
      <c r="W3250" s="162" t="s">
        <v>333</v>
      </c>
      <c r="X3250" s="1" t="s">
        <v>2427</v>
      </c>
      <c r="Y3250" s="1">
        <v>158639</v>
      </c>
      <c r="Z3250" s="169">
        <v>459</v>
      </c>
      <c r="AA3250" s="169">
        <f>Tabela13[[#This Row],[VALOR/UN]]*Tabela13[[#This Row],[QUAN]]</f>
        <v>459</v>
      </c>
      <c r="AB3250" s="251" t="str">
        <f>IFERROR(Tabela13[[#This Row],[TOTAL]]/Tabela13[[#This Row],[Km Rodado]],"")</f>
        <v/>
      </c>
    </row>
    <row r="3251" spans="1:28" hidden="1">
      <c r="A3251" s="30" t="s">
        <v>2864</v>
      </c>
      <c r="B3251" s="30" t="s">
        <v>2750</v>
      </c>
      <c r="C3251" s="30" t="s">
        <v>1227</v>
      </c>
      <c r="D3251" s="53">
        <v>45978</v>
      </c>
      <c r="F3251" s="7" t="s">
        <v>301</v>
      </c>
      <c r="G3251" s="1" t="s">
        <v>58</v>
      </c>
      <c r="H3251" s="1" t="s">
        <v>12</v>
      </c>
      <c r="I3251" s="351" t="s">
        <v>111</v>
      </c>
      <c r="J3251" s="162">
        <v>1</v>
      </c>
      <c r="K3251" s="1">
        <v>16</v>
      </c>
      <c r="L3251" s="1" t="s">
        <v>22</v>
      </c>
      <c r="M3251" s="1" t="s">
        <v>143</v>
      </c>
      <c r="N3251" s="1" t="s">
        <v>224</v>
      </c>
      <c r="O3251" s="1" t="s">
        <v>1389</v>
      </c>
      <c r="P3251" s="1" t="s">
        <v>69</v>
      </c>
      <c r="Q3251" s="1" t="s">
        <v>144</v>
      </c>
      <c r="R3251" s="255" t="s">
        <v>2581</v>
      </c>
      <c r="S3251" s="45">
        <v>47306</v>
      </c>
      <c r="V3251" s="165" t="str">
        <f>IFERROR(IF(U3251-T3251 &lt;= 0, "", U3251-T3251), "")</f>
        <v/>
      </c>
      <c r="W3251" s="162" t="s">
        <v>333</v>
      </c>
      <c r="X3251" s="1" t="s">
        <v>2427</v>
      </c>
      <c r="Y3251" s="1">
        <v>158639</v>
      </c>
      <c r="Z3251" s="169">
        <v>459</v>
      </c>
      <c r="AA3251" s="169">
        <f>Tabela13[[#This Row],[VALOR/UN]]*Tabela13[[#This Row],[QUAN]]</f>
        <v>459</v>
      </c>
      <c r="AB3251" s="251" t="str">
        <f>IFERROR(Tabela13[[#This Row],[TOTAL]]/Tabela13[[#This Row],[Km Rodado]],"")</f>
        <v/>
      </c>
    </row>
    <row r="3252" spans="1:28" hidden="1">
      <c r="A3252" s="30">
        <v>3796</v>
      </c>
      <c r="B3252" s="30" t="s">
        <v>2655</v>
      </c>
      <c r="C3252" s="30" t="s">
        <v>1227</v>
      </c>
      <c r="D3252" s="53">
        <v>45978</v>
      </c>
      <c r="F3252" s="7" t="s">
        <v>301</v>
      </c>
      <c r="G3252" s="1" t="s">
        <v>58</v>
      </c>
      <c r="H3252" s="1" t="s">
        <v>12</v>
      </c>
      <c r="I3252" s="351" t="s">
        <v>111</v>
      </c>
      <c r="J3252" s="162">
        <v>1</v>
      </c>
      <c r="K3252" s="1">
        <v>16</v>
      </c>
      <c r="L3252" s="1" t="s">
        <v>24</v>
      </c>
      <c r="M3252" s="1" t="s">
        <v>143</v>
      </c>
      <c r="N3252" s="1" t="s">
        <v>224</v>
      </c>
      <c r="O3252" s="1" t="s">
        <v>1389</v>
      </c>
      <c r="P3252" s="1" t="s">
        <v>69</v>
      </c>
      <c r="Q3252" s="1" t="s">
        <v>144</v>
      </c>
      <c r="R3252" s="255" t="s">
        <v>2581</v>
      </c>
      <c r="S3252" s="45">
        <v>47306</v>
      </c>
      <c r="V3252" s="165" t="str">
        <f>IFERROR(IF(U3252-T3252 &lt;= 0, "", U3252-T3252), "")</f>
        <v/>
      </c>
      <c r="W3252" s="162" t="s">
        <v>333</v>
      </c>
      <c r="X3252" s="1" t="s">
        <v>2427</v>
      </c>
      <c r="Y3252" s="1">
        <v>158639</v>
      </c>
      <c r="Z3252" s="169">
        <v>459</v>
      </c>
      <c r="AA3252" s="169">
        <f>Tabela13[[#This Row],[VALOR/UN]]*Tabela13[[#This Row],[QUAN]]</f>
        <v>459</v>
      </c>
      <c r="AB3252" s="251" t="str">
        <f>IFERROR(Tabela13[[#This Row],[TOTAL]]/Tabela13[[#This Row],[Km Rodado]],"")</f>
        <v/>
      </c>
    </row>
    <row r="3253" spans="1:28" hidden="1">
      <c r="A3253" s="30">
        <v>3797</v>
      </c>
      <c r="B3253" s="30" t="s">
        <v>2667</v>
      </c>
      <c r="C3253" s="30" t="s">
        <v>1227</v>
      </c>
      <c r="D3253" s="53">
        <v>45978</v>
      </c>
      <c r="F3253" s="7" t="s">
        <v>301</v>
      </c>
      <c r="G3253" s="1" t="s">
        <v>58</v>
      </c>
      <c r="H3253" s="1" t="s">
        <v>12</v>
      </c>
      <c r="I3253" s="351" t="s">
        <v>111</v>
      </c>
      <c r="J3253" s="162">
        <v>1</v>
      </c>
      <c r="K3253" s="1">
        <v>16</v>
      </c>
      <c r="L3253" s="1" t="s">
        <v>24</v>
      </c>
      <c r="M3253" s="1" t="s">
        <v>143</v>
      </c>
      <c r="N3253" s="1" t="s">
        <v>224</v>
      </c>
      <c r="O3253" s="1" t="s">
        <v>1389</v>
      </c>
      <c r="P3253" s="1" t="s">
        <v>69</v>
      </c>
      <c r="Q3253" s="1" t="s">
        <v>144</v>
      </c>
      <c r="R3253" s="255" t="s">
        <v>2581</v>
      </c>
      <c r="S3253" s="45">
        <v>47306</v>
      </c>
      <c r="V3253" s="165" t="str">
        <f>IFERROR(IF(U3253-T3253 &lt;= 0, "", U3253-T3253), "")</f>
        <v/>
      </c>
      <c r="W3253" s="162" t="s">
        <v>333</v>
      </c>
      <c r="X3253" s="1" t="s">
        <v>2427</v>
      </c>
      <c r="Y3253" s="1">
        <v>158639</v>
      </c>
      <c r="Z3253" s="169">
        <v>459</v>
      </c>
      <c r="AA3253" s="169">
        <f>Tabela13[[#This Row],[VALOR/UN]]*Tabela13[[#This Row],[QUAN]]</f>
        <v>459</v>
      </c>
      <c r="AB3253" s="251" t="str">
        <f>IFERROR(Tabela13[[#This Row],[TOTAL]]/Tabela13[[#This Row],[Km Rodado]],"")</f>
        <v/>
      </c>
    </row>
    <row r="3254" spans="1:28" hidden="1">
      <c r="A3254" s="30" t="s">
        <v>2865</v>
      </c>
      <c r="B3254" s="30" t="s">
        <v>2237</v>
      </c>
      <c r="C3254" s="30" t="s">
        <v>1227</v>
      </c>
      <c r="D3254" s="53">
        <v>45978</v>
      </c>
      <c r="F3254" s="7" t="s">
        <v>301</v>
      </c>
      <c r="G3254" s="1" t="s">
        <v>58</v>
      </c>
      <c r="H3254" s="1" t="s">
        <v>12</v>
      </c>
      <c r="I3254" s="351" t="s">
        <v>111</v>
      </c>
      <c r="J3254" s="162">
        <v>1</v>
      </c>
      <c r="K3254" s="1">
        <v>16</v>
      </c>
      <c r="L3254" s="1" t="s">
        <v>22</v>
      </c>
      <c r="M3254" s="1" t="s">
        <v>143</v>
      </c>
      <c r="N3254" s="1" t="s">
        <v>224</v>
      </c>
      <c r="O3254" s="1" t="s">
        <v>1389</v>
      </c>
      <c r="P3254" s="1" t="s">
        <v>69</v>
      </c>
      <c r="Q3254" s="1" t="s">
        <v>144</v>
      </c>
      <c r="R3254" s="255" t="s">
        <v>2866</v>
      </c>
      <c r="S3254" s="45">
        <v>42194</v>
      </c>
      <c r="V3254" s="165" t="str">
        <f>IFERROR(IF(U3254-T3254 &lt;= 0, "", U3254-T3254), "")</f>
        <v/>
      </c>
      <c r="W3254" s="162" t="s">
        <v>333</v>
      </c>
      <c r="X3254" s="1" t="s">
        <v>2427</v>
      </c>
      <c r="Y3254" s="1">
        <v>158639</v>
      </c>
      <c r="Z3254" s="169">
        <v>459</v>
      </c>
      <c r="AA3254" s="169">
        <f>Tabela13[[#This Row],[VALOR/UN]]*Tabela13[[#This Row],[QUAN]]</f>
        <v>459</v>
      </c>
      <c r="AB3254" s="251" t="str">
        <f>IFERROR(Tabela13[[#This Row],[TOTAL]]/Tabela13[[#This Row],[Km Rodado]],"")</f>
        <v/>
      </c>
    </row>
    <row r="3255" spans="1:28" hidden="1">
      <c r="A3255" s="30" t="s">
        <v>2867</v>
      </c>
      <c r="B3255" s="30" t="s">
        <v>2750</v>
      </c>
      <c r="C3255" s="30" t="s">
        <v>1227</v>
      </c>
      <c r="D3255" s="53">
        <v>45978</v>
      </c>
      <c r="F3255" s="7" t="s">
        <v>301</v>
      </c>
      <c r="G3255" s="1" t="s">
        <v>58</v>
      </c>
      <c r="H3255" s="1" t="s">
        <v>12</v>
      </c>
      <c r="I3255" s="351" t="s">
        <v>111</v>
      </c>
      <c r="J3255" s="162">
        <v>1</v>
      </c>
      <c r="K3255" s="1">
        <v>16</v>
      </c>
      <c r="L3255" s="1" t="s">
        <v>22</v>
      </c>
      <c r="M3255" s="1" t="s">
        <v>143</v>
      </c>
      <c r="N3255" s="1" t="s">
        <v>224</v>
      </c>
      <c r="O3255" s="1" t="s">
        <v>1389</v>
      </c>
      <c r="P3255" s="1" t="s">
        <v>69</v>
      </c>
      <c r="Q3255" s="1" t="s">
        <v>144</v>
      </c>
      <c r="R3255" s="255" t="s">
        <v>2866</v>
      </c>
      <c r="S3255" s="45">
        <v>42194</v>
      </c>
      <c r="V3255" s="165" t="str">
        <f>IFERROR(IF(U3255-T3255 &lt;= 0, "", U3255-T3255), "")</f>
        <v/>
      </c>
      <c r="W3255" s="162" t="s">
        <v>333</v>
      </c>
      <c r="X3255" s="1" t="s">
        <v>2427</v>
      </c>
      <c r="Y3255" s="1">
        <v>158639</v>
      </c>
      <c r="Z3255" s="169">
        <v>459</v>
      </c>
      <c r="AA3255" s="169">
        <f>Tabela13[[#This Row],[VALOR/UN]]*Tabela13[[#This Row],[QUAN]]</f>
        <v>459</v>
      </c>
      <c r="AB3255" s="251" t="str">
        <f>IFERROR(Tabela13[[#This Row],[TOTAL]]/Tabela13[[#This Row],[Km Rodado]],"")</f>
        <v/>
      </c>
    </row>
    <row r="3256" spans="1:28" hidden="1">
      <c r="A3256" s="30" t="s">
        <v>2868</v>
      </c>
      <c r="B3256" s="30" t="s">
        <v>2291</v>
      </c>
      <c r="C3256" s="30" t="s">
        <v>1227</v>
      </c>
      <c r="D3256" s="53">
        <v>45978</v>
      </c>
      <c r="F3256" s="7" t="s">
        <v>301</v>
      </c>
      <c r="G3256" s="1" t="s">
        <v>58</v>
      </c>
      <c r="H3256" s="1" t="s">
        <v>12</v>
      </c>
      <c r="I3256" s="351" t="s">
        <v>111</v>
      </c>
      <c r="J3256" s="162">
        <v>1</v>
      </c>
      <c r="K3256" s="1">
        <v>16</v>
      </c>
      <c r="L3256" s="1" t="s">
        <v>24</v>
      </c>
      <c r="M3256" s="1" t="s">
        <v>143</v>
      </c>
      <c r="N3256" s="44" t="s">
        <v>224</v>
      </c>
      <c r="O3256" s="1" t="s">
        <v>1389</v>
      </c>
      <c r="P3256" s="1" t="s">
        <v>69</v>
      </c>
      <c r="Q3256" s="1" t="s">
        <v>144</v>
      </c>
      <c r="R3256" s="255" t="s">
        <v>2866</v>
      </c>
      <c r="S3256" s="45">
        <v>42194</v>
      </c>
      <c r="V3256" s="165" t="str">
        <f>IFERROR(IF(U3256-T3256 &lt;= 0, "", U3256-T3256), "")</f>
        <v/>
      </c>
      <c r="W3256" s="162" t="s">
        <v>333</v>
      </c>
      <c r="X3256" s="1" t="s">
        <v>2427</v>
      </c>
      <c r="Y3256" s="1">
        <v>158639</v>
      </c>
      <c r="Z3256" s="169">
        <v>459</v>
      </c>
      <c r="AA3256" s="169">
        <f>Tabela13[[#This Row],[VALOR/UN]]*Tabela13[[#This Row],[QUAN]]</f>
        <v>459</v>
      </c>
      <c r="AB3256" s="251" t="str">
        <f>IFERROR(Tabela13[[#This Row],[TOTAL]]/Tabela13[[#This Row],[Km Rodado]],"")</f>
        <v/>
      </c>
    </row>
    <row r="3257" spans="1:28" hidden="1">
      <c r="A3257" s="30" t="s">
        <v>2869</v>
      </c>
      <c r="B3257" s="30" t="s">
        <v>2667</v>
      </c>
      <c r="C3257" s="30" t="s">
        <v>1227</v>
      </c>
      <c r="D3257" s="53">
        <v>45978</v>
      </c>
      <c r="F3257" s="7" t="s">
        <v>301</v>
      </c>
      <c r="G3257" s="1" t="s">
        <v>58</v>
      </c>
      <c r="H3257" s="1" t="s">
        <v>12</v>
      </c>
      <c r="I3257" s="351" t="s">
        <v>111</v>
      </c>
      <c r="J3257" s="162">
        <v>1</v>
      </c>
      <c r="K3257" s="1">
        <v>16</v>
      </c>
      <c r="L3257" s="1" t="s">
        <v>24</v>
      </c>
      <c r="M3257" s="1" t="s">
        <v>143</v>
      </c>
      <c r="N3257" s="44" t="s">
        <v>224</v>
      </c>
      <c r="O3257" s="1" t="s">
        <v>1389</v>
      </c>
      <c r="P3257" s="1" t="s">
        <v>69</v>
      </c>
      <c r="Q3257" s="1" t="s">
        <v>144</v>
      </c>
      <c r="R3257" s="255" t="s">
        <v>2866</v>
      </c>
      <c r="S3257" s="45">
        <v>42194</v>
      </c>
      <c r="V3257" s="165" t="str">
        <f>IFERROR(IF(U3257-T3257 &lt;= 0, "", U3257-T3257), "")</f>
        <v/>
      </c>
      <c r="W3257" s="162" t="s">
        <v>333</v>
      </c>
      <c r="X3257" s="1" t="s">
        <v>2427</v>
      </c>
      <c r="Y3257" s="1">
        <v>158639</v>
      </c>
      <c r="Z3257" s="169">
        <v>459</v>
      </c>
      <c r="AA3257" s="169">
        <f>Tabela13[[#This Row],[VALOR/UN]]*Tabela13[[#This Row],[QUAN]]</f>
        <v>459</v>
      </c>
      <c r="AB3257" s="251" t="str">
        <f>IFERROR(Tabela13[[#This Row],[TOTAL]]/Tabela13[[#This Row],[Km Rodado]],"")</f>
        <v/>
      </c>
    </row>
    <row r="3258" spans="1:28" hidden="1">
      <c r="A3258" s="30" t="s">
        <v>2870</v>
      </c>
      <c r="B3258" s="30" t="s">
        <v>2836</v>
      </c>
      <c r="C3258" s="30" t="s">
        <v>1227</v>
      </c>
      <c r="D3258" s="53">
        <v>45982</v>
      </c>
      <c r="F3258" s="7" t="s">
        <v>301</v>
      </c>
      <c r="G3258" s="1" t="s">
        <v>58</v>
      </c>
      <c r="H3258" s="1" t="s">
        <v>1268</v>
      </c>
      <c r="I3258" s="351" t="s">
        <v>83</v>
      </c>
      <c r="J3258" s="162">
        <v>1</v>
      </c>
      <c r="K3258" s="1">
        <v>14</v>
      </c>
      <c r="L3258" s="1" t="s">
        <v>22</v>
      </c>
      <c r="M3258" s="1" t="s">
        <v>84</v>
      </c>
      <c r="N3258" s="325" t="s">
        <v>2810</v>
      </c>
      <c r="O3258" s="1" t="s">
        <v>2810</v>
      </c>
      <c r="P3258" s="1" t="s">
        <v>69</v>
      </c>
      <c r="Q3258" s="1" t="s">
        <v>87</v>
      </c>
      <c r="R3258" s="24" t="s">
        <v>1183</v>
      </c>
      <c r="S3258" s="45">
        <v>122298</v>
      </c>
      <c r="V3258" s="165" t="str">
        <f>IFERROR(IF(U3258-T3258 &lt;= 0, "", U3258-T3258), "")</f>
        <v/>
      </c>
      <c r="W3258" s="162" t="s">
        <v>333</v>
      </c>
      <c r="X3258" s="1" t="s">
        <v>220</v>
      </c>
      <c r="Y3258" s="1">
        <v>84643</v>
      </c>
      <c r="Z3258" s="169">
        <v>267.8</v>
      </c>
      <c r="AA3258" s="169">
        <f>Tabela13[[#This Row],[VALOR/UN]]*Tabela13[[#This Row],[QUAN]]</f>
        <v>267.8</v>
      </c>
      <c r="AB3258" s="251" t="str">
        <f>IFERROR(Tabela13[[#This Row],[TOTAL]]/Tabela13[[#This Row],[Km Rodado]],"")</f>
        <v/>
      </c>
    </row>
    <row r="3259" spans="1:28" hidden="1">
      <c r="A3259" s="30" t="s">
        <v>2871</v>
      </c>
      <c r="B3259" s="30" t="s">
        <v>2237</v>
      </c>
      <c r="C3259" s="30" t="s">
        <v>1227</v>
      </c>
      <c r="D3259" s="53">
        <v>45982</v>
      </c>
      <c r="F3259" s="7" t="s">
        <v>301</v>
      </c>
      <c r="G3259" s="1" t="s">
        <v>58</v>
      </c>
      <c r="H3259" s="1" t="s">
        <v>1268</v>
      </c>
      <c r="I3259" s="351" t="s">
        <v>83</v>
      </c>
      <c r="J3259" s="162">
        <v>1</v>
      </c>
      <c r="K3259" s="1">
        <v>14</v>
      </c>
      <c r="L3259" s="1" t="s">
        <v>22</v>
      </c>
      <c r="M3259" s="1" t="s">
        <v>84</v>
      </c>
      <c r="N3259" s="324" t="s">
        <v>2810</v>
      </c>
      <c r="O3259" s="1" t="s">
        <v>2810</v>
      </c>
      <c r="P3259" s="1" t="s">
        <v>69</v>
      </c>
      <c r="Q3259" s="1" t="s">
        <v>87</v>
      </c>
      <c r="R3259" s="24" t="s">
        <v>1183</v>
      </c>
      <c r="S3259" s="45">
        <v>122298</v>
      </c>
      <c r="V3259" s="165" t="str">
        <f>IFERROR(IF(U3259-T3259 &lt;= 0, "", U3259-T3259), "")</f>
        <v/>
      </c>
      <c r="W3259" s="162" t="s">
        <v>333</v>
      </c>
      <c r="X3259" s="1" t="s">
        <v>220</v>
      </c>
      <c r="Y3259" s="1">
        <v>84643</v>
      </c>
      <c r="Z3259" s="169">
        <v>267.8</v>
      </c>
      <c r="AA3259" s="169">
        <f>Tabela13[[#This Row],[VALOR/UN]]*Tabela13[[#This Row],[QUAN]]</f>
        <v>267.8</v>
      </c>
      <c r="AB3259" s="251" t="str">
        <f>IFERROR(Tabela13[[#This Row],[TOTAL]]/Tabela13[[#This Row],[Km Rodado]],"")</f>
        <v/>
      </c>
    </row>
    <row r="3260" spans="1:28">
      <c r="A3260" s="30" t="s">
        <v>2872</v>
      </c>
      <c r="B3260" s="30" t="s">
        <v>1944</v>
      </c>
      <c r="C3260" s="30" t="s">
        <v>1227</v>
      </c>
      <c r="D3260" s="53">
        <v>45982</v>
      </c>
      <c r="F3260" s="7" t="s">
        <v>301</v>
      </c>
      <c r="G3260" s="1" t="s">
        <v>58</v>
      </c>
      <c r="H3260" s="1" t="s">
        <v>12</v>
      </c>
      <c r="I3260" s="351" t="s">
        <v>74</v>
      </c>
      <c r="J3260" s="162">
        <v>1</v>
      </c>
      <c r="K3260" s="1">
        <v>15</v>
      </c>
      <c r="L3260" s="1" t="s">
        <v>24</v>
      </c>
      <c r="M3260" s="1" t="s">
        <v>623</v>
      </c>
      <c r="N3260" s="1" t="s">
        <v>224</v>
      </c>
      <c r="O3260" s="1" t="s">
        <v>1389</v>
      </c>
      <c r="P3260" s="1" t="s">
        <v>69</v>
      </c>
      <c r="Q3260" s="1" t="s">
        <v>102</v>
      </c>
      <c r="R3260" s="24" t="s">
        <v>2602</v>
      </c>
      <c r="S3260" s="45">
        <v>120102</v>
      </c>
      <c r="V3260" s="165" t="str">
        <f>IFERROR(IF(U3260-T3260 &lt;= 0, "", U3260-T3260), "")</f>
        <v/>
      </c>
      <c r="W3260" s="162" t="s">
        <v>333</v>
      </c>
      <c r="X3260" s="1" t="s">
        <v>2427</v>
      </c>
      <c r="Y3260" s="1" t="s">
        <v>2847</v>
      </c>
      <c r="Z3260" s="169">
        <v>253</v>
      </c>
      <c r="AA3260" s="169">
        <f>Tabela13[[#This Row],[VALOR/UN]]*Tabela13[[#This Row],[QUAN]]</f>
        <v>253</v>
      </c>
      <c r="AB3260" s="251" t="str">
        <f>IFERROR(Tabela13[[#This Row],[TOTAL]]/Tabela13[[#This Row],[Km Rodado]],"")</f>
        <v/>
      </c>
    </row>
    <row r="3261" spans="1:28">
      <c r="A3261" s="30" t="s">
        <v>2873</v>
      </c>
      <c r="B3261" s="30" t="s">
        <v>1944</v>
      </c>
      <c r="C3261" s="30" t="s">
        <v>1227</v>
      </c>
      <c r="D3261" s="53">
        <v>45982</v>
      </c>
      <c r="F3261" s="7" t="s">
        <v>301</v>
      </c>
      <c r="G3261" s="1" t="s">
        <v>58</v>
      </c>
      <c r="H3261" s="1" t="s">
        <v>12</v>
      </c>
      <c r="I3261" s="351" t="s">
        <v>74</v>
      </c>
      <c r="J3261" s="162">
        <v>1</v>
      </c>
      <c r="K3261" s="1">
        <v>15</v>
      </c>
      <c r="L3261" s="1" t="s">
        <v>24</v>
      </c>
      <c r="M3261" s="1" t="s">
        <v>623</v>
      </c>
      <c r="N3261" s="1" t="s">
        <v>224</v>
      </c>
      <c r="O3261" s="1" t="s">
        <v>1389</v>
      </c>
      <c r="P3261" s="1" t="s">
        <v>69</v>
      </c>
      <c r="Q3261" s="1" t="s">
        <v>102</v>
      </c>
      <c r="R3261" s="24" t="s">
        <v>2602</v>
      </c>
      <c r="S3261" s="45">
        <v>120102</v>
      </c>
      <c r="V3261" s="165" t="str">
        <f>IFERROR(IF(U3261-T3261 &lt;= 0, "", U3261-T3261), "")</f>
        <v/>
      </c>
      <c r="W3261" s="162" t="s">
        <v>333</v>
      </c>
      <c r="X3261" s="1" t="s">
        <v>2427</v>
      </c>
      <c r="Y3261" s="1" t="s">
        <v>2847</v>
      </c>
      <c r="Z3261" s="169">
        <v>243</v>
      </c>
      <c r="AA3261" s="169">
        <f>Tabela13[[#This Row],[VALOR/UN]]*Tabela13[[#This Row],[QUAN]]</f>
        <v>243</v>
      </c>
      <c r="AB3261" s="251" t="str">
        <f>IFERROR(Tabela13[[#This Row],[TOTAL]]/Tabela13[[#This Row],[Km Rodado]],"")</f>
        <v/>
      </c>
    </row>
    <row r="3262" spans="1:28">
      <c r="A3262" s="30" t="s">
        <v>1220</v>
      </c>
      <c r="B3262" s="30" t="s">
        <v>2667</v>
      </c>
      <c r="C3262" s="30" t="s">
        <v>1227</v>
      </c>
      <c r="D3262" s="53">
        <v>45982</v>
      </c>
      <c r="F3262" s="7" t="s">
        <v>301</v>
      </c>
      <c r="G3262" s="1" t="s">
        <v>58</v>
      </c>
      <c r="H3262" s="1" t="s">
        <v>12</v>
      </c>
      <c r="I3262" s="351" t="s">
        <v>74</v>
      </c>
      <c r="J3262" s="162">
        <v>1</v>
      </c>
      <c r="K3262" s="1">
        <v>15</v>
      </c>
      <c r="L3262" s="1" t="s">
        <v>22</v>
      </c>
      <c r="M3262" s="1" t="s">
        <v>623</v>
      </c>
      <c r="N3262" s="1" t="s">
        <v>224</v>
      </c>
      <c r="O3262" s="1" t="s">
        <v>1389</v>
      </c>
      <c r="P3262" s="1" t="s">
        <v>69</v>
      </c>
      <c r="Q3262" s="1" t="s">
        <v>102</v>
      </c>
      <c r="R3262" s="24" t="s">
        <v>2602</v>
      </c>
      <c r="S3262" s="45">
        <v>120102</v>
      </c>
      <c r="V3262" s="165" t="str">
        <f>IFERROR(IF(U3262-T3262 &lt;= 0, "", U3262-T3262), "")</f>
        <v/>
      </c>
      <c r="W3262" s="162" t="s">
        <v>333</v>
      </c>
      <c r="X3262" s="1" t="s">
        <v>2427</v>
      </c>
      <c r="Y3262" s="1" t="s">
        <v>2847</v>
      </c>
      <c r="Z3262" s="169">
        <v>253</v>
      </c>
      <c r="AA3262" s="169">
        <f>Tabela13[[#This Row],[VALOR/UN]]*Tabela13[[#This Row],[QUAN]]</f>
        <v>253</v>
      </c>
      <c r="AB3262" s="251" t="str">
        <f>IFERROR(Tabela13[[#This Row],[TOTAL]]/Tabela13[[#This Row],[Km Rodado]],"")</f>
        <v/>
      </c>
    </row>
    <row r="3263" spans="1:28">
      <c r="A3263" s="30" t="s">
        <v>2874</v>
      </c>
      <c r="B3263" s="30" t="s">
        <v>1944</v>
      </c>
      <c r="C3263" s="30" t="s">
        <v>1227</v>
      </c>
      <c r="D3263" s="53">
        <v>45982</v>
      </c>
      <c r="F3263" s="7" t="s">
        <v>301</v>
      </c>
      <c r="G3263" s="1" t="s">
        <v>58</v>
      </c>
      <c r="H3263" s="1" t="s">
        <v>12</v>
      </c>
      <c r="I3263" s="351" t="s">
        <v>74</v>
      </c>
      <c r="J3263" s="162">
        <v>1</v>
      </c>
      <c r="K3263" s="1">
        <v>15</v>
      </c>
      <c r="L3263" s="1" t="s">
        <v>22</v>
      </c>
      <c r="M3263" s="1" t="s">
        <v>623</v>
      </c>
      <c r="N3263" s="1" t="s">
        <v>224</v>
      </c>
      <c r="O3263" s="1" t="s">
        <v>1389</v>
      </c>
      <c r="P3263" s="1" t="s">
        <v>69</v>
      </c>
      <c r="Q3263" s="1" t="s">
        <v>102</v>
      </c>
      <c r="R3263" s="24" t="s">
        <v>2602</v>
      </c>
      <c r="S3263" s="45">
        <v>120102</v>
      </c>
      <c r="V3263" s="165" t="str">
        <f>IFERROR(IF(U3263-T3263 &lt;= 0, "", U3263-T3263), "")</f>
        <v/>
      </c>
      <c r="W3263" s="162" t="s">
        <v>333</v>
      </c>
      <c r="X3263" s="1" t="s">
        <v>2427</v>
      </c>
      <c r="Y3263" s="1" t="s">
        <v>2847</v>
      </c>
      <c r="Z3263" s="169">
        <v>243</v>
      </c>
      <c r="AA3263" s="169">
        <f>Tabela13[[#This Row],[VALOR/UN]]*Tabela13[[#This Row],[QUAN]]</f>
        <v>243</v>
      </c>
      <c r="AB3263" s="251" t="str">
        <f>IFERROR(Tabela13[[#This Row],[TOTAL]]/Tabela13[[#This Row],[Km Rodado]],"")</f>
        <v/>
      </c>
    </row>
    <row r="3264" spans="1:28">
      <c r="A3264" s="30" t="s">
        <v>2875</v>
      </c>
      <c r="B3264" s="30" t="s">
        <v>2667</v>
      </c>
      <c r="C3264" s="30" t="s">
        <v>1227</v>
      </c>
      <c r="D3264" s="53">
        <v>45982</v>
      </c>
      <c r="F3264" s="7" t="s">
        <v>301</v>
      </c>
      <c r="G3264" s="1" t="s">
        <v>58</v>
      </c>
      <c r="H3264" s="1" t="s">
        <v>12</v>
      </c>
      <c r="I3264" s="351" t="s">
        <v>74</v>
      </c>
      <c r="J3264" s="162">
        <v>1</v>
      </c>
      <c r="K3264" s="1">
        <v>15</v>
      </c>
      <c r="L3264" s="1" t="s">
        <v>22</v>
      </c>
      <c r="M3264" s="1" t="s">
        <v>623</v>
      </c>
      <c r="N3264" s="1" t="s">
        <v>224</v>
      </c>
      <c r="O3264" s="1" t="s">
        <v>1389</v>
      </c>
      <c r="P3264" s="1" t="s">
        <v>69</v>
      </c>
      <c r="Q3264" s="1" t="s">
        <v>102</v>
      </c>
      <c r="R3264" s="24" t="s">
        <v>1961</v>
      </c>
      <c r="S3264" s="45">
        <v>176251</v>
      </c>
      <c r="V3264" s="165" t="str">
        <f>IFERROR(IF(U3264-T3264 &lt;= 0, "", U3264-T3264), "")</f>
        <v/>
      </c>
      <c r="W3264" s="162" t="s">
        <v>333</v>
      </c>
      <c r="X3264" s="1" t="s">
        <v>2427</v>
      </c>
      <c r="Y3264" s="1" t="s">
        <v>2847</v>
      </c>
      <c r="Z3264" s="169">
        <v>253</v>
      </c>
      <c r="AA3264" s="169">
        <f>Tabela13[[#This Row],[VALOR/UN]]*Tabela13[[#This Row],[QUAN]]</f>
        <v>253</v>
      </c>
      <c r="AB3264" s="251" t="str">
        <f>IFERROR(Tabela13[[#This Row],[TOTAL]]/Tabela13[[#This Row],[Km Rodado]],"")</f>
        <v/>
      </c>
    </row>
    <row r="3265" spans="1:28">
      <c r="A3265" s="30" t="s">
        <v>2189</v>
      </c>
      <c r="B3265" s="30" t="s">
        <v>2667</v>
      </c>
      <c r="C3265" s="30" t="s">
        <v>1227</v>
      </c>
      <c r="D3265" s="53">
        <v>45982</v>
      </c>
      <c r="F3265" s="7" t="s">
        <v>301</v>
      </c>
      <c r="G3265" s="1" t="s">
        <v>58</v>
      </c>
      <c r="H3265" s="1" t="s">
        <v>12</v>
      </c>
      <c r="I3265" s="351" t="s">
        <v>74</v>
      </c>
      <c r="J3265" s="162">
        <v>1</v>
      </c>
      <c r="K3265" s="1">
        <v>15</v>
      </c>
      <c r="L3265" s="1" t="s">
        <v>22</v>
      </c>
      <c r="M3265" s="1" t="s">
        <v>623</v>
      </c>
      <c r="N3265" s="1" t="s">
        <v>224</v>
      </c>
      <c r="O3265" s="1" t="s">
        <v>1389</v>
      </c>
      <c r="P3265" s="1" t="s">
        <v>69</v>
      </c>
      <c r="Q3265" s="1" t="s">
        <v>102</v>
      </c>
      <c r="R3265" s="24" t="s">
        <v>1961</v>
      </c>
      <c r="S3265" s="45">
        <v>176251</v>
      </c>
      <c r="V3265" s="165" t="str">
        <f>IFERROR(IF(U3265-T3265 &lt;= 0, "", U3265-T3265), "")</f>
        <v/>
      </c>
      <c r="W3265" s="162" t="s">
        <v>333</v>
      </c>
      <c r="X3265" s="1" t="s">
        <v>2427</v>
      </c>
      <c r="Y3265" s="1" t="s">
        <v>2847</v>
      </c>
      <c r="Z3265" s="169">
        <v>243</v>
      </c>
      <c r="AA3265" s="169">
        <f>Tabela13[[#This Row],[VALOR/UN]]*Tabela13[[#This Row],[QUAN]]</f>
        <v>243</v>
      </c>
      <c r="AB3265" s="251" t="str">
        <f>IFERROR(Tabela13[[#This Row],[TOTAL]]/Tabela13[[#This Row],[Km Rodado]],"")</f>
        <v/>
      </c>
    </row>
    <row r="3266" spans="1:28" hidden="1">
      <c r="A3266" s="30" t="s">
        <v>2876</v>
      </c>
      <c r="B3266" s="30" t="s">
        <v>2650</v>
      </c>
      <c r="C3266" s="30" t="s">
        <v>1227</v>
      </c>
      <c r="D3266" s="53">
        <v>45982</v>
      </c>
      <c r="F3266" s="7" t="s">
        <v>301</v>
      </c>
      <c r="G3266" s="1" t="s">
        <v>58</v>
      </c>
      <c r="H3266" s="1" t="s">
        <v>12</v>
      </c>
      <c r="I3266" s="351" t="s">
        <v>74</v>
      </c>
      <c r="J3266" s="162">
        <v>1</v>
      </c>
      <c r="K3266" s="1">
        <v>15</v>
      </c>
      <c r="L3266" s="1" t="s">
        <v>22</v>
      </c>
      <c r="M3266" s="1" t="s">
        <v>75</v>
      </c>
      <c r="N3266" s="1" t="s">
        <v>224</v>
      </c>
      <c r="O3266" s="1" t="s">
        <v>1389</v>
      </c>
      <c r="P3266" s="1" t="s">
        <v>69</v>
      </c>
      <c r="Q3266" s="1" t="s">
        <v>77</v>
      </c>
      <c r="R3266" s="24" t="s">
        <v>642</v>
      </c>
      <c r="S3266" s="45">
        <v>176840</v>
      </c>
      <c r="V3266" s="165" t="str">
        <f>IFERROR(IF(U3266-#REF! &lt;= 0, "", U3266-#REF!), "")</f>
        <v/>
      </c>
      <c r="W3266" s="162" t="s">
        <v>333</v>
      </c>
      <c r="X3266" s="1" t="s">
        <v>2427</v>
      </c>
      <c r="Y3266" s="1">
        <v>156707</v>
      </c>
      <c r="Z3266" s="169">
        <v>239</v>
      </c>
      <c r="AA3266" s="169">
        <f>Tabela13[[#This Row],[VALOR/UN]]*Tabela13[[#This Row],[QUAN]]</f>
        <v>239</v>
      </c>
      <c r="AB3266" s="251" t="str">
        <f>IFERROR(Tabela13[[#This Row],[TOTAL]]/Tabela13[[#This Row],[Km Rodado]],"")</f>
        <v/>
      </c>
    </row>
    <row r="3267" spans="1:28" hidden="1">
      <c r="A3267" s="30" t="s">
        <v>2877</v>
      </c>
      <c r="B3267" s="30" t="s">
        <v>2650</v>
      </c>
      <c r="C3267" s="30" t="s">
        <v>1227</v>
      </c>
      <c r="D3267" s="53">
        <v>45982</v>
      </c>
      <c r="F3267" s="7" t="s">
        <v>301</v>
      </c>
      <c r="G3267" s="1" t="s">
        <v>58</v>
      </c>
      <c r="H3267" s="1" t="s">
        <v>12</v>
      </c>
      <c r="I3267" s="351" t="s">
        <v>74</v>
      </c>
      <c r="J3267" s="162">
        <v>1</v>
      </c>
      <c r="K3267" s="1">
        <v>15</v>
      </c>
      <c r="L3267" s="1" t="s">
        <v>22</v>
      </c>
      <c r="M3267" s="1" t="s">
        <v>75</v>
      </c>
      <c r="N3267" s="1" t="s">
        <v>224</v>
      </c>
      <c r="O3267" s="1" t="s">
        <v>1389</v>
      </c>
      <c r="P3267" s="1" t="s">
        <v>69</v>
      </c>
      <c r="Q3267" s="1" t="s">
        <v>77</v>
      </c>
      <c r="R3267" s="24" t="s">
        <v>642</v>
      </c>
      <c r="S3267" s="45">
        <v>176840</v>
      </c>
      <c r="V3267" s="165" t="str">
        <f>IFERROR(IF(U3267-#REF! &lt;= 0, "", U3267-#REF!), "")</f>
        <v/>
      </c>
      <c r="W3267" s="162" t="s">
        <v>333</v>
      </c>
      <c r="X3267" s="1" t="s">
        <v>2427</v>
      </c>
      <c r="Y3267" s="1">
        <v>156707</v>
      </c>
      <c r="Z3267" s="169">
        <v>239</v>
      </c>
      <c r="AA3267" s="169">
        <f>Tabela13[[#This Row],[VALOR/UN]]*Tabela13[[#This Row],[QUAN]]</f>
        <v>239</v>
      </c>
      <c r="AB3267" s="251" t="str">
        <f>IFERROR(Tabela13[[#This Row],[TOTAL]]/Tabela13[[#This Row],[Km Rodado]],"")</f>
        <v/>
      </c>
    </row>
    <row r="3268" spans="1:28" hidden="1">
      <c r="A3268" s="30" t="s">
        <v>2878</v>
      </c>
      <c r="B3268" s="30" t="s">
        <v>2650</v>
      </c>
      <c r="C3268" s="30" t="s">
        <v>1227</v>
      </c>
      <c r="D3268" s="53">
        <v>45982</v>
      </c>
      <c r="F3268" s="7" t="s">
        <v>301</v>
      </c>
      <c r="G3268" s="1" t="s">
        <v>58</v>
      </c>
      <c r="H3268" s="1" t="s">
        <v>12</v>
      </c>
      <c r="I3268" s="351" t="s">
        <v>74</v>
      </c>
      <c r="J3268" s="162">
        <v>1</v>
      </c>
      <c r="K3268" s="1">
        <v>15</v>
      </c>
      <c r="L3268" s="1" t="s">
        <v>24</v>
      </c>
      <c r="M3268" s="1" t="s">
        <v>75</v>
      </c>
      <c r="N3268" s="1" t="s">
        <v>224</v>
      </c>
      <c r="O3268" s="1" t="s">
        <v>1389</v>
      </c>
      <c r="P3268" s="1" t="s">
        <v>69</v>
      </c>
      <c r="Q3268" s="1" t="s">
        <v>77</v>
      </c>
      <c r="R3268" s="24" t="s">
        <v>642</v>
      </c>
      <c r="S3268" s="45">
        <v>176840</v>
      </c>
      <c r="V3268" s="165" t="str">
        <f>IFERROR(IF(U3268-#REF! &lt;= 0, "", U3268-#REF!), "")</f>
        <v/>
      </c>
      <c r="W3268" s="162" t="s">
        <v>333</v>
      </c>
      <c r="X3268" s="1" t="s">
        <v>2427</v>
      </c>
      <c r="Y3268" s="1">
        <v>156707</v>
      </c>
      <c r="Z3268" s="169">
        <v>239</v>
      </c>
      <c r="AA3268" s="169">
        <f>Tabela13[[#This Row],[VALOR/UN]]*Tabela13[[#This Row],[QUAN]]</f>
        <v>239</v>
      </c>
      <c r="AB3268" s="251" t="str">
        <f>IFERROR(Tabela13[[#This Row],[TOTAL]]/Tabela13[[#This Row],[Km Rodado]],"")</f>
        <v/>
      </c>
    </row>
    <row r="3269" spans="1:28" hidden="1">
      <c r="A3269" s="30" t="s">
        <v>2879</v>
      </c>
      <c r="B3269" s="30" t="s">
        <v>2650</v>
      </c>
      <c r="C3269" s="30" t="s">
        <v>1227</v>
      </c>
      <c r="D3269" s="53">
        <v>45982</v>
      </c>
      <c r="F3269" s="7" t="s">
        <v>301</v>
      </c>
      <c r="G3269" s="1" t="s">
        <v>58</v>
      </c>
      <c r="H3269" s="1" t="s">
        <v>12</v>
      </c>
      <c r="I3269" s="351" t="s">
        <v>74</v>
      </c>
      <c r="J3269" s="162">
        <v>1</v>
      </c>
      <c r="K3269" s="1">
        <v>15</v>
      </c>
      <c r="L3269" s="1" t="s">
        <v>24</v>
      </c>
      <c r="M3269" s="1" t="s">
        <v>75</v>
      </c>
      <c r="N3269" s="1" t="s">
        <v>224</v>
      </c>
      <c r="O3269" s="1" t="s">
        <v>1389</v>
      </c>
      <c r="P3269" s="1" t="s">
        <v>69</v>
      </c>
      <c r="Q3269" s="1" t="s">
        <v>77</v>
      </c>
      <c r="R3269" s="24" t="s">
        <v>642</v>
      </c>
      <c r="S3269" s="45">
        <v>176840</v>
      </c>
      <c r="V3269" s="165" t="str">
        <f>IFERROR(IF(U3269-#REF! &lt;= 0, "", U3269-#REF!), "")</f>
        <v/>
      </c>
      <c r="W3269" s="162" t="s">
        <v>333</v>
      </c>
      <c r="X3269" s="1" t="s">
        <v>2427</v>
      </c>
      <c r="Y3269" s="1">
        <v>156707</v>
      </c>
      <c r="Z3269" s="169">
        <v>239</v>
      </c>
      <c r="AA3269" s="169">
        <f>Tabela13[[#This Row],[VALOR/UN]]*Tabela13[[#This Row],[QUAN]]</f>
        <v>239</v>
      </c>
      <c r="AB3269" s="251" t="str">
        <f>IFERROR(Tabela13[[#This Row],[TOTAL]]/Tabela13[[#This Row],[Km Rodado]],"")</f>
        <v/>
      </c>
    </row>
    <row r="3270" spans="1:28" hidden="1">
      <c r="A3270" s="30" t="s">
        <v>2844</v>
      </c>
      <c r="B3270" s="30" t="s">
        <v>2291</v>
      </c>
      <c r="C3270" s="30" t="s">
        <v>1227</v>
      </c>
      <c r="D3270" s="53">
        <v>45982</v>
      </c>
      <c r="F3270" s="7" t="s">
        <v>301</v>
      </c>
      <c r="G3270" s="1" t="s">
        <v>58</v>
      </c>
      <c r="H3270" s="1" t="s">
        <v>1268</v>
      </c>
      <c r="I3270" s="351" t="s">
        <v>2375</v>
      </c>
      <c r="J3270" s="162">
        <v>1</v>
      </c>
      <c r="K3270" s="1">
        <v>15</v>
      </c>
      <c r="L3270" s="1" t="s">
        <v>22</v>
      </c>
      <c r="M3270" s="1" t="s">
        <v>75</v>
      </c>
      <c r="N3270" s="1" t="s">
        <v>224</v>
      </c>
      <c r="O3270" s="1" t="s">
        <v>1389</v>
      </c>
      <c r="P3270" s="1" t="s">
        <v>69</v>
      </c>
      <c r="Q3270" s="1" t="s">
        <v>77</v>
      </c>
      <c r="R3270" s="24" t="s">
        <v>2880</v>
      </c>
      <c r="S3270" s="45">
        <v>219102</v>
      </c>
      <c r="V3270" s="165" t="str">
        <f>IFERROR(IF(U3270-#REF! &lt;= 0, "", U3270-#REF!), "")</f>
        <v/>
      </c>
      <c r="W3270" s="162" t="s">
        <v>333</v>
      </c>
      <c r="X3270" s="1" t="s">
        <v>2427</v>
      </c>
      <c r="Y3270" s="1">
        <v>156707</v>
      </c>
      <c r="Z3270" s="169">
        <v>239</v>
      </c>
      <c r="AA3270" s="169">
        <f>Tabela13[[#This Row],[VALOR/UN]]*Tabela13[[#This Row],[QUAN]]</f>
        <v>239</v>
      </c>
      <c r="AB3270" s="251" t="str">
        <f>IFERROR(Tabela13[[#This Row],[TOTAL]]/Tabela13[[#This Row],[Km Rodado]],"")</f>
        <v/>
      </c>
    </row>
    <row r="3271" spans="1:28" hidden="1">
      <c r="A3271" s="30" t="s">
        <v>2881</v>
      </c>
      <c r="B3271" s="30" t="s">
        <v>2521</v>
      </c>
      <c r="C3271" s="30" t="s">
        <v>1227</v>
      </c>
      <c r="D3271" s="53">
        <v>45982</v>
      </c>
      <c r="F3271" s="7" t="s">
        <v>301</v>
      </c>
      <c r="G3271" s="1" t="s">
        <v>58</v>
      </c>
      <c r="H3271" s="1" t="s">
        <v>1268</v>
      </c>
      <c r="I3271" s="351" t="s">
        <v>2375</v>
      </c>
      <c r="J3271" s="162">
        <v>1</v>
      </c>
      <c r="K3271" s="1">
        <v>15</v>
      </c>
      <c r="L3271" s="1" t="s">
        <v>22</v>
      </c>
      <c r="M3271" s="1" t="s">
        <v>75</v>
      </c>
      <c r="N3271" s="1" t="s">
        <v>224</v>
      </c>
      <c r="O3271" s="1" t="s">
        <v>1389</v>
      </c>
      <c r="P3271" s="1" t="s">
        <v>69</v>
      </c>
      <c r="Q3271" s="1" t="s">
        <v>77</v>
      </c>
      <c r="R3271" s="24" t="s">
        <v>2880</v>
      </c>
      <c r="S3271" s="45">
        <v>219102</v>
      </c>
      <c r="V3271" s="165" t="str">
        <f>IFERROR(IF(U3271-#REF! &lt;= 0, "", U3271-#REF!), "")</f>
        <v/>
      </c>
      <c r="W3271" s="162" t="s">
        <v>333</v>
      </c>
      <c r="X3271" s="1" t="s">
        <v>2427</v>
      </c>
      <c r="Y3271" s="1">
        <v>156707</v>
      </c>
      <c r="Z3271" s="169">
        <v>239</v>
      </c>
      <c r="AA3271" s="169">
        <f>Tabela13[[#This Row],[VALOR/UN]]*Tabela13[[#This Row],[QUAN]]</f>
        <v>239</v>
      </c>
      <c r="AB3271" s="251" t="str">
        <f>IFERROR(Tabela13[[#This Row],[TOTAL]]/Tabela13[[#This Row],[Km Rodado]],"")</f>
        <v/>
      </c>
    </row>
    <row r="3272" spans="1:28" hidden="1">
      <c r="A3272" s="30" t="s">
        <v>2882</v>
      </c>
      <c r="B3272" s="30" t="s">
        <v>1768</v>
      </c>
      <c r="C3272" s="186" t="s">
        <v>1227</v>
      </c>
      <c r="D3272" s="53">
        <v>45982</v>
      </c>
      <c r="F3272" s="7" t="s">
        <v>301</v>
      </c>
      <c r="G3272" s="1" t="s">
        <v>58</v>
      </c>
      <c r="H3272" s="1" t="s">
        <v>12</v>
      </c>
      <c r="I3272" s="351" t="s">
        <v>74</v>
      </c>
      <c r="J3272" s="162">
        <v>1</v>
      </c>
      <c r="K3272" s="1" t="s">
        <v>39</v>
      </c>
      <c r="L3272" s="1" t="s">
        <v>594</v>
      </c>
      <c r="M3272" s="1" t="s">
        <v>595</v>
      </c>
      <c r="N3272" s="1" t="s">
        <v>684</v>
      </c>
      <c r="O3272" s="1" t="s">
        <v>1213</v>
      </c>
      <c r="P3272" s="1" t="s">
        <v>62</v>
      </c>
      <c r="Q3272" s="1" t="s">
        <v>597</v>
      </c>
      <c r="R3272" s="24" t="s">
        <v>1104</v>
      </c>
      <c r="S3272" s="45">
        <v>328551</v>
      </c>
      <c r="V3272" s="165" t="str">
        <f>IFERROR(IF(U3272-T3272 &lt;= 0, "", U3272-T3272), "")</f>
        <v/>
      </c>
      <c r="W3272" s="162" t="s">
        <v>333</v>
      </c>
      <c r="X3272" s="1" t="s">
        <v>2279</v>
      </c>
      <c r="Y3272" s="1">
        <v>13285</v>
      </c>
      <c r="Z3272" s="169">
        <v>600</v>
      </c>
      <c r="AA3272" s="169">
        <f>Tabela13[[#This Row],[VALOR/UN]]*Tabela13[[#This Row],[QUAN]]</f>
        <v>600</v>
      </c>
      <c r="AB3272" s="251" t="str">
        <f>IFERROR(Tabela13[[#This Row],[TOTAL]]/Tabela13[[#This Row],[Km Rodado]],"")</f>
        <v/>
      </c>
    </row>
    <row r="3273" spans="1:28" hidden="1">
      <c r="A3273" s="30" t="s">
        <v>2883</v>
      </c>
      <c r="B3273" s="30" t="s">
        <v>1768</v>
      </c>
      <c r="C3273" s="186" t="s">
        <v>1227</v>
      </c>
      <c r="D3273" s="53">
        <v>45982</v>
      </c>
      <c r="F3273" s="7" t="s">
        <v>301</v>
      </c>
      <c r="G3273" s="1" t="s">
        <v>58</v>
      </c>
      <c r="H3273" s="1" t="s">
        <v>12</v>
      </c>
      <c r="I3273" s="351" t="s">
        <v>74</v>
      </c>
      <c r="J3273" s="162">
        <v>1</v>
      </c>
      <c r="K3273" s="1" t="s">
        <v>39</v>
      </c>
      <c r="L3273" s="1" t="s">
        <v>594</v>
      </c>
      <c r="M3273" s="1" t="s">
        <v>595</v>
      </c>
      <c r="N3273" s="1" t="s">
        <v>684</v>
      </c>
      <c r="O3273" s="1" t="s">
        <v>1213</v>
      </c>
      <c r="P3273" s="1" t="s">
        <v>62</v>
      </c>
      <c r="Q3273" s="1" t="s">
        <v>597</v>
      </c>
      <c r="R3273" s="24" t="s">
        <v>1104</v>
      </c>
      <c r="S3273" s="45">
        <v>328551</v>
      </c>
      <c r="V3273" s="165" t="str">
        <f>IFERROR(IF(U3273-T3273 &lt;= 0, "", U3273-T3273), "")</f>
        <v/>
      </c>
      <c r="W3273" s="162" t="s">
        <v>333</v>
      </c>
      <c r="X3273" s="1" t="s">
        <v>2279</v>
      </c>
      <c r="Y3273" s="1">
        <v>13285</v>
      </c>
      <c r="Z3273" s="169">
        <v>600</v>
      </c>
      <c r="AA3273" s="169">
        <f>Tabela13[[#This Row],[VALOR/UN]]*Tabela13[[#This Row],[QUAN]]</f>
        <v>600</v>
      </c>
      <c r="AB3273" s="251" t="str">
        <f>IFERROR(Tabela13[[#This Row],[TOTAL]]/Tabela13[[#This Row],[Km Rodado]],"")</f>
        <v/>
      </c>
    </row>
    <row r="3274" spans="1:28" hidden="1">
      <c r="A3274" s="30" t="s">
        <v>2884</v>
      </c>
      <c r="B3274" s="30" t="s">
        <v>1768</v>
      </c>
      <c r="C3274" s="186" t="s">
        <v>1227</v>
      </c>
      <c r="D3274" s="53">
        <v>45982</v>
      </c>
      <c r="F3274" s="7" t="s">
        <v>301</v>
      </c>
      <c r="G3274" s="1" t="s">
        <v>58</v>
      </c>
      <c r="H3274" s="1" t="s">
        <v>12</v>
      </c>
      <c r="I3274" s="351" t="s">
        <v>74</v>
      </c>
      <c r="J3274" s="162">
        <v>1</v>
      </c>
      <c r="K3274" s="1" t="s">
        <v>39</v>
      </c>
      <c r="L3274" s="1" t="s">
        <v>594</v>
      </c>
      <c r="M3274" s="1" t="s">
        <v>595</v>
      </c>
      <c r="N3274" s="1" t="s">
        <v>684</v>
      </c>
      <c r="O3274" s="1" t="s">
        <v>1213</v>
      </c>
      <c r="P3274" s="1" t="s">
        <v>62</v>
      </c>
      <c r="Q3274" s="1" t="s">
        <v>597</v>
      </c>
      <c r="R3274" s="24" t="s">
        <v>1104</v>
      </c>
      <c r="S3274" s="45">
        <v>328551</v>
      </c>
      <c r="V3274" s="165" t="str">
        <f>IFERROR(IF(U3274-T3274 &lt;= 0, "", U3274-T3274), "")</f>
        <v/>
      </c>
      <c r="W3274" s="162" t="s">
        <v>333</v>
      </c>
      <c r="X3274" s="1" t="s">
        <v>2279</v>
      </c>
      <c r="Y3274" s="1">
        <v>13285</v>
      </c>
      <c r="Z3274" s="169">
        <v>600</v>
      </c>
      <c r="AA3274" s="169">
        <f>Tabela13[[#This Row],[VALOR/UN]]*Tabela13[[#This Row],[QUAN]]</f>
        <v>600</v>
      </c>
      <c r="AB3274" s="251" t="str">
        <f>IFERROR(Tabela13[[#This Row],[TOTAL]]/Tabela13[[#This Row],[Km Rodado]],"")</f>
        <v/>
      </c>
    </row>
    <row r="3275" spans="1:28" hidden="1">
      <c r="A3275" s="30" t="s">
        <v>2885</v>
      </c>
      <c r="B3275" s="30" t="s">
        <v>1768</v>
      </c>
      <c r="C3275" s="186" t="s">
        <v>1227</v>
      </c>
      <c r="D3275" s="53">
        <v>45982</v>
      </c>
      <c r="F3275" s="7" t="s">
        <v>301</v>
      </c>
      <c r="G3275" s="1" t="s">
        <v>58</v>
      </c>
      <c r="H3275" s="1" t="s">
        <v>12</v>
      </c>
      <c r="I3275" s="351" t="s">
        <v>74</v>
      </c>
      <c r="J3275" s="162">
        <v>1</v>
      </c>
      <c r="K3275" s="1" t="s">
        <v>39</v>
      </c>
      <c r="L3275" s="1" t="s">
        <v>594</v>
      </c>
      <c r="M3275" s="1" t="s">
        <v>595</v>
      </c>
      <c r="N3275" s="1" t="s">
        <v>684</v>
      </c>
      <c r="O3275" s="1" t="s">
        <v>1213</v>
      </c>
      <c r="P3275" s="1" t="s">
        <v>62</v>
      </c>
      <c r="Q3275" s="1" t="s">
        <v>597</v>
      </c>
      <c r="R3275" s="24" t="s">
        <v>1104</v>
      </c>
      <c r="S3275" s="45">
        <v>328551</v>
      </c>
      <c r="V3275" s="165" t="str">
        <f>IFERROR(IF(U3275-T3275 &lt;= 0, "", U3275-T3275), "")</f>
        <v/>
      </c>
      <c r="W3275" s="162" t="s">
        <v>333</v>
      </c>
      <c r="X3275" s="1" t="s">
        <v>2279</v>
      </c>
      <c r="Y3275" s="1">
        <v>13285</v>
      </c>
      <c r="Z3275" s="169">
        <v>600</v>
      </c>
      <c r="AA3275" s="169">
        <f>Tabela13[[#This Row],[VALOR/UN]]*Tabela13[[#This Row],[QUAN]]</f>
        <v>600</v>
      </c>
      <c r="AB3275" s="251" t="str">
        <f>IFERROR(Tabela13[[#This Row],[TOTAL]]/Tabela13[[#This Row],[Km Rodado]],"")</f>
        <v/>
      </c>
    </row>
    <row r="3276" spans="1:28" hidden="1">
      <c r="A3276" s="30" t="s">
        <v>2886</v>
      </c>
      <c r="B3276" s="30" t="s">
        <v>2126</v>
      </c>
      <c r="C3276" s="30" t="s">
        <v>1227</v>
      </c>
      <c r="D3276" s="53">
        <v>45984</v>
      </c>
      <c r="F3276" s="7" t="s">
        <v>301</v>
      </c>
      <c r="G3276" s="1" t="s">
        <v>58</v>
      </c>
      <c r="H3276" s="1" t="s">
        <v>1268</v>
      </c>
      <c r="I3276" s="351" t="s">
        <v>59</v>
      </c>
      <c r="J3276" s="162">
        <v>1</v>
      </c>
      <c r="K3276" s="1" t="s">
        <v>7</v>
      </c>
      <c r="L3276" s="1" t="s">
        <v>22</v>
      </c>
      <c r="M3276" s="153" t="s">
        <v>210</v>
      </c>
      <c r="N3276" s="1" t="s">
        <v>787</v>
      </c>
      <c r="O3276" s="153" t="s">
        <v>788</v>
      </c>
      <c r="P3276" s="1" t="s">
        <v>69</v>
      </c>
      <c r="Q3276" s="1" t="s">
        <v>1057</v>
      </c>
      <c r="R3276" s="1" t="s">
        <v>2887</v>
      </c>
      <c r="S3276" s="45">
        <v>105313</v>
      </c>
      <c r="T3276" s="45">
        <v>105313</v>
      </c>
      <c r="V3276" s="165" t="str">
        <f>IFERROR(IF(U3276-T3276 &lt;= 0, "", U3276-T3276), "")</f>
        <v/>
      </c>
      <c r="W3276" s="162" t="s">
        <v>333</v>
      </c>
      <c r="X3276" s="1" t="s">
        <v>155</v>
      </c>
      <c r="Y3276" s="1">
        <v>4796</v>
      </c>
      <c r="Z3276" s="169">
        <v>780.5</v>
      </c>
      <c r="AA3276" s="169">
        <f>Tabela13[[#This Row],[VALOR/UN]]*Tabela13[[#This Row],[QUAN]]</f>
        <v>780.5</v>
      </c>
      <c r="AB3276" s="251" t="str">
        <f>IFERROR(Tabela13[[#This Row],[TOTAL]]/Tabela13[[#This Row],[Km Rodado]],"")</f>
        <v/>
      </c>
    </row>
    <row r="3277" spans="1:28" hidden="1">
      <c r="A3277" s="30" t="s">
        <v>2888</v>
      </c>
      <c r="B3277" s="30" t="s">
        <v>2836</v>
      </c>
      <c r="C3277" s="30" t="s">
        <v>1227</v>
      </c>
      <c r="D3277" s="53">
        <v>45984</v>
      </c>
      <c r="F3277" s="7" t="s">
        <v>301</v>
      </c>
      <c r="G3277" s="1" t="s">
        <v>58</v>
      </c>
      <c r="H3277" s="1" t="s">
        <v>1268</v>
      </c>
      <c r="I3277" s="351" t="s">
        <v>59</v>
      </c>
      <c r="J3277" s="162">
        <v>1</v>
      </c>
      <c r="K3277" s="1" t="s">
        <v>7</v>
      </c>
      <c r="L3277" s="1" t="s">
        <v>22</v>
      </c>
      <c r="M3277" s="153" t="s">
        <v>210</v>
      </c>
      <c r="N3277" s="1" t="s">
        <v>787</v>
      </c>
      <c r="O3277" s="153" t="s">
        <v>788</v>
      </c>
      <c r="P3277" s="1" t="s">
        <v>69</v>
      </c>
      <c r="Q3277" s="1" t="s">
        <v>1057</v>
      </c>
      <c r="R3277" s="1" t="s">
        <v>2887</v>
      </c>
      <c r="S3277" s="45">
        <v>105313</v>
      </c>
      <c r="T3277" s="45">
        <v>105313</v>
      </c>
      <c r="V3277" s="165" t="str">
        <f>IFERROR(IF(U3277-T3277 &lt;= 0, "", U3277-T3277), "")</f>
        <v/>
      </c>
      <c r="W3277" s="162" t="s">
        <v>333</v>
      </c>
      <c r="X3277" s="1" t="s">
        <v>155</v>
      </c>
      <c r="Y3277" s="1">
        <v>4796</v>
      </c>
      <c r="Z3277" s="169">
        <v>780.5</v>
      </c>
      <c r="AA3277" s="169">
        <f>Tabela13[[#This Row],[VALOR/UN]]*Tabela13[[#This Row],[QUAN]]</f>
        <v>780.5</v>
      </c>
      <c r="AB3277" s="251" t="str">
        <f>IFERROR(Tabela13[[#This Row],[TOTAL]]/Tabela13[[#This Row],[Km Rodado]],"")</f>
        <v/>
      </c>
    </row>
    <row r="3278" spans="1:28" hidden="1">
      <c r="A3278" s="30" t="s">
        <v>1079</v>
      </c>
      <c r="B3278" s="30"/>
      <c r="C3278" s="186" t="s">
        <v>1227</v>
      </c>
      <c r="D3278" s="53">
        <v>45986</v>
      </c>
      <c r="F3278" s="7" t="s">
        <v>301</v>
      </c>
      <c r="G3278" s="1" t="s">
        <v>58</v>
      </c>
      <c r="H3278" s="1" t="s">
        <v>1268</v>
      </c>
      <c r="I3278" s="351" t="s">
        <v>80</v>
      </c>
      <c r="J3278" s="162">
        <v>1</v>
      </c>
      <c r="K3278" s="1" t="s">
        <v>39</v>
      </c>
      <c r="L3278" s="1" t="s">
        <v>594</v>
      </c>
      <c r="M3278" s="1" t="s">
        <v>595</v>
      </c>
      <c r="N3278" s="1" t="s">
        <v>604</v>
      </c>
      <c r="O3278" s="154" t="s">
        <v>604</v>
      </c>
      <c r="P3278" s="1" t="s">
        <v>2200</v>
      </c>
      <c r="Q3278" s="1" t="s">
        <v>597</v>
      </c>
      <c r="R3278" s="1" t="s">
        <v>2889</v>
      </c>
      <c r="S3278" s="45">
        <v>350059</v>
      </c>
      <c r="T3278" s="45">
        <v>350059</v>
      </c>
      <c r="V3278" s="165" t="str">
        <f>IFERROR(IF(U3278-T3278 &lt;= 0, "", U3278-T3278), "")</f>
        <v/>
      </c>
      <c r="W3278" s="162" t="s">
        <v>333</v>
      </c>
      <c r="X3278" s="1" t="s">
        <v>58</v>
      </c>
      <c r="Y3278" s="258" t="s">
        <v>151</v>
      </c>
      <c r="Z3278" s="169">
        <v>0</v>
      </c>
      <c r="AA3278" s="169">
        <f>Tabela13[[#This Row],[VALOR/UN]]*Tabela13[[#This Row],[QUAN]]</f>
        <v>0</v>
      </c>
      <c r="AB3278" s="251" t="str">
        <f>IFERROR(Tabela13[[#This Row],[TOTAL]]/Tabela13[[#This Row],[Km Rodado]],"")</f>
        <v/>
      </c>
    </row>
    <row r="3279" spans="1:28" hidden="1">
      <c r="A3279" s="30" t="s">
        <v>1313</v>
      </c>
      <c r="B3279" s="30"/>
      <c r="C3279" s="186" t="s">
        <v>1227</v>
      </c>
      <c r="D3279" s="53">
        <v>45986</v>
      </c>
      <c r="F3279" s="7" t="s">
        <v>301</v>
      </c>
      <c r="G3279" s="1" t="s">
        <v>58</v>
      </c>
      <c r="H3279" s="1" t="s">
        <v>1268</v>
      </c>
      <c r="I3279" s="351" t="s">
        <v>80</v>
      </c>
      <c r="J3279" s="162">
        <v>1</v>
      </c>
      <c r="K3279" s="1" t="s">
        <v>39</v>
      </c>
      <c r="L3279" s="1" t="s">
        <v>594</v>
      </c>
      <c r="M3279" s="1" t="s">
        <v>595</v>
      </c>
      <c r="N3279" s="1" t="s">
        <v>604</v>
      </c>
      <c r="O3279" s="154" t="s">
        <v>604</v>
      </c>
      <c r="P3279" s="1" t="s">
        <v>2200</v>
      </c>
      <c r="Q3279" s="1" t="s">
        <v>597</v>
      </c>
      <c r="R3279" s="1" t="s">
        <v>2889</v>
      </c>
      <c r="S3279" s="45">
        <v>350059</v>
      </c>
      <c r="T3279" s="45">
        <v>350059</v>
      </c>
      <c r="V3279" s="165" t="str">
        <f>IFERROR(IF(U3279-T3279 &lt;= 0, "", U3279-T3279), "")</f>
        <v/>
      </c>
      <c r="W3279" s="162" t="s">
        <v>333</v>
      </c>
      <c r="X3279" s="1" t="s">
        <v>58</v>
      </c>
      <c r="Y3279" s="258" t="s">
        <v>151</v>
      </c>
      <c r="Z3279" s="169">
        <v>0</v>
      </c>
      <c r="AA3279" s="169">
        <f>Tabela13[[#This Row],[VALOR/UN]]*Tabela13[[#This Row],[QUAN]]</f>
        <v>0</v>
      </c>
      <c r="AB3279" s="251" t="str">
        <f>IFERROR(Tabela13[[#This Row],[TOTAL]]/Tabela13[[#This Row],[Km Rodado]],"")</f>
        <v/>
      </c>
    </row>
    <row r="3280" spans="1:28" hidden="1">
      <c r="A3280" s="30" t="s">
        <v>2126</v>
      </c>
      <c r="B3280" s="30"/>
      <c r="C3280" s="186" t="s">
        <v>1227</v>
      </c>
      <c r="D3280" s="53">
        <v>45986</v>
      </c>
      <c r="F3280" s="7" t="s">
        <v>301</v>
      </c>
      <c r="G3280" s="1" t="s">
        <v>58</v>
      </c>
      <c r="H3280" s="1" t="s">
        <v>1268</v>
      </c>
      <c r="I3280" s="351" t="s">
        <v>80</v>
      </c>
      <c r="J3280" s="162">
        <v>1</v>
      </c>
      <c r="K3280" s="1" t="s">
        <v>39</v>
      </c>
      <c r="L3280" s="1" t="s">
        <v>594</v>
      </c>
      <c r="M3280" s="1" t="s">
        <v>595</v>
      </c>
      <c r="N3280" s="1" t="s">
        <v>604</v>
      </c>
      <c r="O3280" s="154" t="s">
        <v>604</v>
      </c>
      <c r="P3280" s="1" t="s">
        <v>2200</v>
      </c>
      <c r="Q3280" s="1" t="s">
        <v>597</v>
      </c>
      <c r="R3280" s="1" t="s">
        <v>2889</v>
      </c>
      <c r="S3280" s="45">
        <v>350059</v>
      </c>
      <c r="T3280" s="45">
        <v>350059</v>
      </c>
      <c r="V3280" s="165" t="str">
        <f>IFERROR(IF(U3280-T3280 &lt;= 0, "", U3280-T3280), "")</f>
        <v/>
      </c>
      <c r="W3280" s="162" t="s">
        <v>333</v>
      </c>
      <c r="X3280" s="1" t="s">
        <v>58</v>
      </c>
      <c r="Y3280" s="258" t="s">
        <v>151</v>
      </c>
      <c r="Z3280" s="169">
        <v>0</v>
      </c>
      <c r="AA3280" s="169">
        <f>Tabela13[[#This Row],[VALOR/UN]]*Tabela13[[#This Row],[QUAN]]</f>
        <v>0</v>
      </c>
      <c r="AB3280" s="251" t="str">
        <f>IFERROR(Tabela13[[#This Row],[TOTAL]]/Tabela13[[#This Row],[Km Rodado]],"")</f>
        <v/>
      </c>
    </row>
    <row r="3281" spans="1:28" hidden="1">
      <c r="A3281" s="30" t="s">
        <v>2128</v>
      </c>
      <c r="B3281" s="30"/>
      <c r="C3281" s="186" t="s">
        <v>1227</v>
      </c>
      <c r="D3281" s="53">
        <v>45986</v>
      </c>
      <c r="F3281" s="7" t="s">
        <v>301</v>
      </c>
      <c r="G3281" s="1" t="s">
        <v>58</v>
      </c>
      <c r="H3281" s="1" t="s">
        <v>1268</v>
      </c>
      <c r="I3281" s="351" t="s">
        <v>80</v>
      </c>
      <c r="J3281" s="162">
        <v>1</v>
      </c>
      <c r="K3281" s="1" t="s">
        <v>39</v>
      </c>
      <c r="L3281" s="1" t="s">
        <v>594</v>
      </c>
      <c r="M3281" s="1" t="s">
        <v>595</v>
      </c>
      <c r="N3281" s="1" t="s">
        <v>604</v>
      </c>
      <c r="O3281" s="154" t="s">
        <v>604</v>
      </c>
      <c r="P3281" s="1" t="s">
        <v>2200</v>
      </c>
      <c r="Q3281" s="1" t="s">
        <v>597</v>
      </c>
      <c r="R3281" s="1" t="s">
        <v>2889</v>
      </c>
      <c r="S3281" s="45">
        <v>350059</v>
      </c>
      <c r="T3281" s="45">
        <v>350059</v>
      </c>
      <c r="V3281" s="165" t="str">
        <f>IFERROR(IF(U3281-T3281 &lt;= 0, "", U3281-T3281), "")</f>
        <v/>
      </c>
      <c r="W3281" s="162" t="s">
        <v>333</v>
      </c>
      <c r="X3281" s="1" t="s">
        <v>58</v>
      </c>
      <c r="Y3281" s="258" t="s">
        <v>151</v>
      </c>
      <c r="Z3281" s="169">
        <v>0</v>
      </c>
      <c r="AA3281" s="169">
        <f>Tabela13[[#This Row],[VALOR/UN]]*Tabela13[[#This Row],[QUAN]]</f>
        <v>0</v>
      </c>
      <c r="AB3281" s="251" t="str">
        <f>IFERROR(Tabela13[[#This Row],[TOTAL]]/Tabela13[[#This Row],[Km Rodado]],"")</f>
        <v/>
      </c>
    </row>
    <row r="3282" spans="1:28" hidden="1">
      <c r="A3282" s="30" t="s">
        <v>2890</v>
      </c>
      <c r="B3282" s="30" t="s">
        <v>1227</v>
      </c>
      <c r="C3282" s="30" t="s">
        <v>1227</v>
      </c>
      <c r="D3282" s="53">
        <v>45986</v>
      </c>
      <c r="F3282" s="7" t="s">
        <v>301</v>
      </c>
      <c r="G3282" s="1" t="s">
        <v>58</v>
      </c>
      <c r="H3282" s="1" t="s">
        <v>14</v>
      </c>
      <c r="I3282" s="351" t="s">
        <v>1317</v>
      </c>
      <c r="J3282" s="162">
        <v>1</v>
      </c>
      <c r="K3282" s="1" t="s">
        <v>7</v>
      </c>
      <c r="L3282" s="1" t="s">
        <v>22</v>
      </c>
      <c r="M3282" s="1" t="s">
        <v>133</v>
      </c>
      <c r="N3282" s="1" t="s">
        <v>787</v>
      </c>
      <c r="O3282" s="153" t="s">
        <v>788</v>
      </c>
      <c r="P3282" s="1" t="s">
        <v>69</v>
      </c>
      <c r="Q3282" s="1" t="s">
        <v>636</v>
      </c>
      <c r="R3282" s="24" t="s">
        <v>637</v>
      </c>
      <c r="S3282" s="45">
        <v>210089</v>
      </c>
      <c r="V3282" s="165" t="str">
        <f>IFERROR(IF(U3282-T3282 &lt;= 0, "", U3282-T3282), "")</f>
        <v/>
      </c>
      <c r="W3282" s="162" t="s">
        <v>333</v>
      </c>
      <c r="X3282" s="1" t="s">
        <v>155</v>
      </c>
      <c r="Y3282" s="1" t="s">
        <v>2891</v>
      </c>
      <c r="Z3282" s="169">
        <v>685.32</v>
      </c>
      <c r="AA3282" s="169">
        <f>Tabela13[[#This Row],[VALOR/UN]]*Tabela13[[#This Row],[QUAN]]</f>
        <v>685.32</v>
      </c>
      <c r="AB3282" s="251" t="str">
        <f>IFERROR(Tabela13[[#This Row],[TOTAL]]/Tabela13[[#This Row],[Km Rodado]],"")</f>
        <v/>
      </c>
    </row>
    <row r="3283" spans="1:28" hidden="1">
      <c r="A3283" s="30" t="s">
        <v>2892</v>
      </c>
      <c r="B3283" s="30" t="s">
        <v>2667</v>
      </c>
      <c r="C3283" s="30" t="s">
        <v>1227</v>
      </c>
      <c r="D3283" s="53">
        <v>45986</v>
      </c>
      <c r="F3283" s="7" t="s">
        <v>301</v>
      </c>
      <c r="G3283" s="1" t="s">
        <v>58</v>
      </c>
      <c r="H3283" s="1" t="s">
        <v>14</v>
      </c>
      <c r="I3283" s="351" t="s">
        <v>1317</v>
      </c>
      <c r="J3283" s="162">
        <v>1</v>
      </c>
      <c r="K3283" s="1" t="s">
        <v>7</v>
      </c>
      <c r="L3283" s="1" t="s">
        <v>22</v>
      </c>
      <c r="M3283" s="1" t="s">
        <v>133</v>
      </c>
      <c r="N3283" s="1" t="s">
        <v>787</v>
      </c>
      <c r="O3283" s="153" t="s">
        <v>788</v>
      </c>
      <c r="P3283" s="1" t="s">
        <v>69</v>
      </c>
      <c r="Q3283" s="1" t="s">
        <v>636</v>
      </c>
      <c r="R3283" s="24" t="s">
        <v>637</v>
      </c>
      <c r="S3283" s="45">
        <v>210089</v>
      </c>
      <c r="V3283" s="165" t="str">
        <f>IFERROR(IF(U3283-T3283 &lt;= 0, "", U3283-T3283), "")</f>
        <v/>
      </c>
      <c r="W3283" s="162" t="s">
        <v>333</v>
      </c>
      <c r="X3283" s="1" t="s">
        <v>155</v>
      </c>
      <c r="Y3283" s="1" t="s">
        <v>2891</v>
      </c>
      <c r="Z3283" s="169">
        <v>685.32</v>
      </c>
      <c r="AA3283" s="169">
        <f>Tabela13[[#This Row],[VALOR/UN]]*Tabela13[[#This Row],[QUAN]]</f>
        <v>685.32</v>
      </c>
      <c r="AB3283" s="251" t="str">
        <f>IFERROR(Tabela13[[#This Row],[TOTAL]]/Tabela13[[#This Row],[Km Rodado]],"")</f>
        <v/>
      </c>
    </row>
    <row r="3284" spans="1:28" hidden="1">
      <c r="A3284" s="30" t="s">
        <v>2893</v>
      </c>
      <c r="B3284" s="30" t="s">
        <v>2237</v>
      </c>
      <c r="C3284" s="30" t="s">
        <v>1227</v>
      </c>
      <c r="D3284" s="53">
        <v>45986</v>
      </c>
      <c r="F3284" s="7" t="s">
        <v>301</v>
      </c>
      <c r="G3284" s="1" t="s">
        <v>58</v>
      </c>
      <c r="H3284" s="1" t="s">
        <v>1268</v>
      </c>
      <c r="I3284" s="351" t="s">
        <v>83</v>
      </c>
      <c r="J3284" s="162">
        <v>1</v>
      </c>
      <c r="K3284" s="1">
        <v>16</v>
      </c>
      <c r="L3284" s="1" t="s">
        <v>22</v>
      </c>
      <c r="M3284" s="1" t="s">
        <v>60</v>
      </c>
      <c r="N3284" s="1" t="s">
        <v>1235</v>
      </c>
      <c r="O3284" s="1" t="s">
        <v>1236</v>
      </c>
      <c r="P3284" s="1" t="s">
        <v>69</v>
      </c>
      <c r="Q3284" s="1" t="s">
        <v>1008</v>
      </c>
      <c r="R3284" s="24" t="s">
        <v>1523</v>
      </c>
      <c r="S3284" s="45">
        <v>169655</v>
      </c>
      <c r="V3284" s="165" t="str">
        <f>IFERROR(IF(U3284-T3284 &lt;= 0, "", U3284-T3284), "")</f>
        <v/>
      </c>
      <c r="W3284" s="162" t="s">
        <v>333</v>
      </c>
      <c r="X3284" s="1" t="s">
        <v>155</v>
      </c>
      <c r="Y3284" s="1">
        <v>4856</v>
      </c>
      <c r="Z3284" s="169">
        <v>499.9</v>
      </c>
      <c r="AA3284" s="169">
        <f>Tabela13[[#This Row],[VALOR/UN]]*Tabela13[[#This Row],[QUAN]]</f>
        <v>499.9</v>
      </c>
      <c r="AB3284" s="251" t="str">
        <f>IFERROR(Tabela13[[#This Row],[TOTAL]]/Tabela13[[#This Row],[Km Rodado]],"")</f>
        <v/>
      </c>
    </row>
    <row r="3285" spans="1:28" hidden="1">
      <c r="A3285" s="30" t="s">
        <v>2894</v>
      </c>
      <c r="B3285" s="30" t="s">
        <v>2237</v>
      </c>
      <c r="C3285" s="30" t="s">
        <v>1227</v>
      </c>
      <c r="D3285" s="53">
        <v>45986</v>
      </c>
      <c r="F3285" s="7" t="s">
        <v>301</v>
      </c>
      <c r="G3285" s="1" t="s">
        <v>58</v>
      </c>
      <c r="H3285" s="1" t="s">
        <v>1268</v>
      </c>
      <c r="I3285" s="351" t="s">
        <v>83</v>
      </c>
      <c r="J3285" s="162">
        <v>1</v>
      </c>
      <c r="K3285" s="1">
        <v>16</v>
      </c>
      <c r="L3285" s="1" t="s">
        <v>22</v>
      </c>
      <c r="M3285" s="1" t="s">
        <v>60</v>
      </c>
      <c r="N3285" s="1" t="s">
        <v>1235</v>
      </c>
      <c r="O3285" s="1" t="s">
        <v>1236</v>
      </c>
      <c r="P3285" s="1" t="s">
        <v>69</v>
      </c>
      <c r="Q3285" s="1" t="s">
        <v>1008</v>
      </c>
      <c r="R3285" s="24" t="s">
        <v>1523</v>
      </c>
      <c r="S3285" s="45">
        <v>169655</v>
      </c>
      <c r="V3285" s="165" t="str">
        <f>IFERROR(IF(U3285-T3285 &lt;= 0, "", U3285-T3285), "")</f>
        <v/>
      </c>
      <c r="W3285" s="162" t="s">
        <v>333</v>
      </c>
      <c r="X3285" s="1" t="s">
        <v>155</v>
      </c>
      <c r="Y3285" s="1">
        <v>4856</v>
      </c>
      <c r="Z3285" s="169">
        <v>499.9</v>
      </c>
      <c r="AA3285" s="169">
        <f>Tabela13[[#This Row],[VALOR/UN]]*Tabela13[[#This Row],[QUAN]]</f>
        <v>499.9</v>
      </c>
      <c r="AB3285" s="251" t="str">
        <f>IFERROR(Tabela13[[#This Row],[TOTAL]]/Tabela13[[#This Row],[Km Rodado]],"")</f>
        <v/>
      </c>
    </row>
    <row r="3286" spans="1:28" hidden="1">
      <c r="A3286" s="30" t="s">
        <v>2895</v>
      </c>
      <c r="B3286" s="30" t="s">
        <v>2521</v>
      </c>
      <c r="C3286" s="30" t="s">
        <v>1227</v>
      </c>
      <c r="D3286" s="53">
        <v>45986</v>
      </c>
      <c r="F3286" s="7" t="s">
        <v>301</v>
      </c>
      <c r="G3286" s="1" t="s">
        <v>58</v>
      </c>
      <c r="H3286" s="1" t="s">
        <v>1268</v>
      </c>
      <c r="I3286" s="351" t="s">
        <v>80</v>
      </c>
      <c r="J3286" s="162">
        <v>1</v>
      </c>
      <c r="K3286" s="1" t="s">
        <v>39</v>
      </c>
      <c r="L3286" s="1" t="s">
        <v>22</v>
      </c>
      <c r="M3286" s="1" t="s">
        <v>595</v>
      </c>
      <c r="N3286" s="1" t="s">
        <v>787</v>
      </c>
      <c r="O3286" s="1" t="s">
        <v>1861</v>
      </c>
      <c r="P3286" s="1" t="s">
        <v>69</v>
      </c>
      <c r="Q3286" s="1" t="s">
        <v>1288</v>
      </c>
      <c r="R3286" s="24" t="s">
        <v>1456</v>
      </c>
      <c r="S3286" s="45">
        <v>298816</v>
      </c>
      <c r="T3286" s="45">
        <v>298816</v>
      </c>
      <c r="V3286" s="165" t="str">
        <f>IFERROR(IF(U3286-T3286 &lt;= 0, "", U3286-T3286), "")</f>
        <v/>
      </c>
      <c r="W3286" s="162" t="s">
        <v>333</v>
      </c>
      <c r="X3286" s="1" t="s">
        <v>58</v>
      </c>
      <c r="Y3286" s="258" t="s">
        <v>151</v>
      </c>
      <c r="Z3286" s="169">
        <v>0</v>
      </c>
      <c r="AA3286" s="169">
        <f>Tabela13[[#This Row],[VALOR/UN]]*Tabela13[[#This Row],[QUAN]]</f>
        <v>0</v>
      </c>
      <c r="AB3286" s="251" t="str">
        <f>IFERROR(Tabela13[[#This Row],[TOTAL]]/Tabela13[[#This Row],[Km Rodado]],"")</f>
        <v/>
      </c>
    </row>
    <row r="3287" spans="1:28" hidden="1">
      <c r="A3287" s="30" t="s">
        <v>2896</v>
      </c>
      <c r="B3287" s="30" t="s">
        <v>2126</v>
      </c>
      <c r="C3287" s="30" t="s">
        <v>1227</v>
      </c>
      <c r="D3287" s="53">
        <v>45986</v>
      </c>
      <c r="F3287" s="7" t="s">
        <v>301</v>
      </c>
      <c r="G3287" s="1" t="s">
        <v>58</v>
      </c>
      <c r="H3287" s="1" t="s">
        <v>1268</v>
      </c>
      <c r="I3287" s="351" t="s">
        <v>80</v>
      </c>
      <c r="J3287" s="162">
        <v>1</v>
      </c>
      <c r="K3287" s="1" t="s">
        <v>39</v>
      </c>
      <c r="L3287" s="1" t="s">
        <v>22</v>
      </c>
      <c r="M3287" s="1" t="s">
        <v>595</v>
      </c>
      <c r="N3287" s="1" t="s">
        <v>787</v>
      </c>
      <c r="O3287" s="1" t="s">
        <v>1861</v>
      </c>
      <c r="P3287" s="1" t="s">
        <v>69</v>
      </c>
      <c r="Q3287" s="1" t="s">
        <v>1288</v>
      </c>
      <c r="R3287" s="24" t="s">
        <v>1456</v>
      </c>
      <c r="S3287" s="45">
        <v>298816</v>
      </c>
      <c r="T3287" s="45">
        <v>298816</v>
      </c>
      <c r="V3287" s="165" t="str">
        <f>IFERROR(IF(U3287-T3287 &lt;= 0, "", U3287-T3287), "")</f>
        <v/>
      </c>
      <c r="W3287" s="162" t="s">
        <v>333</v>
      </c>
      <c r="X3287" s="1" t="s">
        <v>58</v>
      </c>
      <c r="Y3287" s="258" t="s">
        <v>151</v>
      </c>
      <c r="Z3287" s="169">
        <v>0</v>
      </c>
      <c r="AA3287" s="169">
        <f>Tabela13[[#This Row],[VALOR/UN]]*Tabela13[[#This Row],[QUAN]]</f>
        <v>0</v>
      </c>
      <c r="AB3287" s="251" t="str">
        <f>IFERROR(Tabela13[[#This Row],[TOTAL]]/Tabela13[[#This Row],[Km Rodado]],"")</f>
        <v/>
      </c>
    </row>
    <row r="3288" spans="1:28" hidden="1">
      <c r="A3288" s="30" t="s">
        <v>2897</v>
      </c>
      <c r="B3288" s="30" t="s">
        <v>2750</v>
      </c>
      <c r="C3288" s="30" t="s">
        <v>1227</v>
      </c>
      <c r="D3288" s="53">
        <v>45986</v>
      </c>
      <c r="F3288" s="7" t="s">
        <v>301</v>
      </c>
      <c r="G3288" s="1" t="s">
        <v>58</v>
      </c>
      <c r="H3288" s="1" t="s">
        <v>1268</v>
      </c>
      <c r="I3288" s="351" t="s">
        <v>80</v>
      </c>
      <c r="J3288" s="162">
        <v>1</v>
      </c>
      <c r="K3288" s="1" t="s">
        <v>39</v>
      </c>
      <c r="L3288" s="1" t="s">
        <v>1455</v>
      </c>
      <c r="M3288" s="1" t="s">
        <v>595</v>
      </c>
      <c r="N3288" s="1" t="s">
        <v>596</v>
      </c>
      <c r="O3288" s="1" t="s">
        <v>993</v>
      </c>
      <c r="P3288" s="1" t="s">
        <v>69</v>
      </c>
      <c r="Q3288" s="1" t="s">
        <v>1288</v>
      </c>
      <c r="R3288" s="24" t="s">
        <v>1456</v>
      </c>
      <c r="S3288" s="45">
        <v>298816</v>
      </c>
      <c r="T3288" s="45">
        <v>298816</v>
      </c>
      <c r="V3288" s="165" t="str">
        <f>IFERROR(IF(U3288-T3288 &lt;= 0, "", U3288-T3288), "")</f>
        <v/>
      </c>
      <c r="W3288" s="162" t="s">
        <v>333</v>
      </c>
      <c r="X3288" s="1" t="s">
        <v>58</v>
      </c>
      <c r="Y3288" s="258" t="s">
        <v>151</v>
      </c>
      <c r="Z3288" s="169">
        <v>0</v>
      </c>
      <c r="AA3288" s="169">
        <f>Tabela13[[#This Row],[VALOR/UN]]*Tabela13[[#This Row],[QUAN]]</f>
        <v>0</v>
      </c>
      <c r="AB3288" s="251" t="str">
        <f>IFERROR(Tabela13[[#This Row],[TOTAL]]/Tabela13[[#This Row],[Km Rodado]],"")</f>
        <v/>
      </c>
    </row>
    <row r="3289" spans="1:28" hidden="1">
      <c r="A3289" s="30" t="s">
        <v>2898</v>
      </c>
      <c r="B3289" s="30" t="s">
        <v>2750</v>
      </c>
      <c r="C3289" s="30" t="s">
        <v>1227</v>
      </c>
      <c r="D3289" s="53">
        <v>45986</v>
      </c>
      <c r="F3289" s="7" t="s">
        <v>301</v>
      </c>
      <c r="G3289" s="1" t="s">
        <v>58</v>
      </c>
      <c r="H3289" s="1" t="s">
        <v>1268</v>
      </c>
      <c r="I3289" s="351" t="s">
        <v>80</v>
      </c>
      <c r="J3289" s="162">
        <v>1</v>
      </c>
      <c r="K3289" s="1" t="s">
        <v>39</v>
      </c>
      <c r="L3289" s="1" t="s">
        <v>1455</v>
      </c>
      <c r="M3289" s="1" t="s">
        <v>595</v>
      </c>
      <c r="N3289" s="1" t="s">
        <v>596</v>
      </c>
      <c r="O3289" s="1" t="s">
        <v>993</v>
      </c>
      <c r="P3289" s="1" t="s">
        <v>69</v>
      </c>
      <c r="Q3289" s="1" t="s">
        <v>1288</v>
      </c>
      <c r="R3289" s="24" t="s">
        <v>1456</v>
      </c>
      <c r="S3289" s="45">
        <v>298816</v>
      </c>
      <c r="T3289" s="45">
        <v>298816</v>
      </c>
      <c r="V3289" s="165" t="str">
        <f>IFERROR(IF(U3289-T3289 &lt;= 0, "", U3289-T3289), "")</f>
        <v/>
      </c>
      <c r="W3289" s="162" t="s">
        <v>333</v>
      </c>
      <c r="X3289" s="1" t="s">
        <v>58</v>
      </c>
      <c r="Y3289" s="258" t="s">
        <v>151</v>
      </c>
      <c r="Z3289" s="169">
        <v>0</v>
      </c>
      <c r="AA3289" s="169">
        <f>Tabela13[[#This Row],[VALOR/UN]]*Tabela13[[#This Row],[QUAN]]</f>
        <v>0</v>
      </c>
      <c r="AB3289" s="251" t="str">
        <f>IFERROR(Tabela13[[#This Row],[TOTAL]]/Tabela13[[#This Row],[Km Rodado]],"")</f>
        <v/>
      </c>
    </row>
    <row r="3290" spans="1:28" hidden="1">
      <c r="A3290" s="30" t="s">
        <v>2189</v>
      </c>
      <c r="B3290" s="30" t="s">
        <v>2188</v>
      </c>
      <c r="C3290" s="30" t="s">
        <v>1227</v>
      </c>
      <c r="D3290" s="53">
        <v>45986</v>
      </c>
      <c r="F3290" s="7" t="s">
        <v>301</v>
      </c>
      <c r="G3290" s="1" t="s">
        <v>58</v>
      </c>
      <c r="H3290" s="1" t="s">
        <v>1268</v>
      </c>
      <c r="I3290" s="351" t="s">
        <v>80</v>
      </c>
      <c r="J3290" s="162">
        <v>1</v>
      </c>
      <c r="K3290" s="1" t="s">
        <v>39</v>
      </c>
      <c r="L3290" s="1" t="s">
        <v>656</v>
      </c>
      <c r="M3290" s="1" t="s">
        <v>595</v>
      </c>
      <c r="N3290" s="1" t="s">
        <v>85</v>
      </c>
      <c r="O3290" s="1" t="s">
        <v>85</v>
      </c>
      <c r="P3290" s="1" t="s">
        <v>2200</v>
      </c>
      <c r="Q3290" s="1" t="s">
        <v>1288</v>
      </c>
      <c r="R3290" s="1" t="s">
        <v>1456</v>
      </c>
      <c r="S3290" s="45">
        <v>298816</v>
      </c>
      <c r="T3290" s="45">
        <v>298816</v>
      </c>
      <c r="V3290" s="165" t="str">
        <f>IFERROR(IF(U3290-T3290 &lt;= 0, "", U3290-T3290), "")</f>
        <v/>
      </c>
      <c r="W3290" s="162" t="s">
        <v>333</v>
      </c>
      <c r="X3290" s="1" t="s">
        <v>58</v>
      </c>
      <c r="Y3290" s="258" t="s">
        <v>151</v>
      </c>
      <c r="Z3290" s="169">
        <v>0</v>
      </c>
      <c r="AA3290" s="169">
        <f>Tabela13[[#This Row],[VALOR/UN]]*Tabela13[[#This Row],[QUAN]]</f>
        <v>0</v>
      </c>
      <c r="AB3290" s="251" t="str">
        <f>IFERROR(Tabela13[[#This Row],[TOTAL]]/Tabela13[[#This Row],[Km Rodado]],"")</f>
        <v/>
      </c>
    </row>
    <row r="3291" spans="1:28" hidden="1">
      <c r="A3291" s="30" t="s">
        <v>2899</v>
      </c>
      <c r="B3291" s="30" t="s">
        <v>2750</v>
      </c>
      <c r="C3291" s="30" t="s">
        <v>1227</v>
      </c>
      <c r="D3291" s="53">
        <v>45986</v>
      </c>
      <c r="F3291" s="7" t="s">
        <v>301</v>
      </c>
      <c r="G3291" s="1" t="s">
        <v>58</v>
      </c>
      <c r="H3291" s="1" t="s">
        <v>12</v>
      </c>
      <c r="I3291" s="351" t="s">
        <v>99</v>
      </c>
      <c r="J3291" s="162">
        <v>1</v>
      </c>
      <c r="K3291" s="1">
        <v>16</v>
      </c>
      <c r="L3291" s="1" t="s">
        <v>22</v>
      </c>
      <c r="M3291" s="1" t="s">
        <v>143</v>
      </c>
      <c r="N3291" s="1" t="s">
        <v>224</v>
      </c>
      <c r="O3291" s="153" t="s">
        <v>1389</v>
      </c>
      <c r="P3291" s="1" t="s">
        <v>69</v>
      </c>
      <c r="Q3291" s="1" t="s">
        <v>144</v>
      </c>
      <c r="R3291" s="255" t="s">
        <v>1413</v>
      </c>
      <c r="S3291" s="45">
        <v>82651</v>
      </c>
      <c r="V3291" s="165" t="str">
        <f>IFERROR(IF(U3291-T3291 &lt;= 0, "", U3291-T3291), "")</f>
        <v/>
      </c>
      <c r="W3291" s="162" t="s">
        <v>333</v>
      </c>
      <c r="X3291" s="1" t="s">
        <v>2427</v>
      </c>
      <c r="Y3291" s="1">
        <v>158639</v>
      </c>
      <c r="Z3291" s="169">
        <v>459</v>
      </c>
      <c r="AA3291" s="169">
        <f>Tabela13[[#This Row],[VALOR/UN]]*Tabela13[[#This Row],[QUAN]]</f>
        <v>459</v>
      </c>
      <c r="AB3291" s="251" t="str">
        <f>IFERROR(Tabela13[[#This Row],[TOTAL]]/Tabela13[[#This Row],[Km Rodado]],"")</f>
        <v/>
      </c>
    </row>
    <row r="3292" spans="1:28" hidden="1">
      <c r="A3292" s="30" t="s">
        <v>2900</v>
      </c>
      <c r="B3292" s="30" t="s">
        <v>2750</v>
      </c>
      <c r="C3292" s="30" t="s">
        <v>1227</v>
      </c>
      <c r="D3292" s="53">
        <v>45986</v>
      </c>
      <c r="F3292" s="7" t="s">
        <v>301</v>
      </c>
      <c r="G3292" s="1" t="s">
        <v>58</v>
      </c>
      <c r="H3292" s="1" t="s">
        <v>12</v>
      </c>
      <c r="I3292" s="351" t="s">
        <v>99</v>
      </c>
      <c r="J3292" s="162">
        <v>1</v>
      </c>
      <c r="K3292" s="1">
        <v>16</v>
      </c>
      <c r="L3292" s="1" t="s">
        <v>22</v>
      </c>
      <c r="M3292" s="1" t="s">
        <v>143</v>
      </c>
      <c r="N3292" s="1" t="s">
        <v>224</v>
      </c>
      <c r="O3292" s="153" t="s">
        <v>1389</v>
      </c>
      <c r="P3292" s="1" t="s">
        <v>69</v>
      </c>
      <c r="Q3292" s="1" t="s">
        <v>144</v>
      </c>
      <c r="R3292" s="255" t="s">
        <v>1413</v>
      </c>
      <c r="S3292" s="45">
        <v>82651</v>
      </c>
      <c r="V3292" s="165" t="str">
        <f>IFERROR(IF(U3292-T3292 &lt;= 0, "", U3292-T3292), "")</f>
        <v/>
      </c>
      <c r="W3292" s="162" t="s">
        <v>333</v>
      </c>
      <c r="X3292" s="1" t="s">
        <v>2427</v>
      </c>
      <c r="Y3292" s="1">
        <v>158639</v>
      </c>
      <c r="Z3292" s="169">
        <v>459</v>
      </c>
      <c r="AA3292" s="169">
        <f>Tabela13[[#This Row],[VALOR/UN]]*Tabela13[[#This Row],[QUAN]]</f>
        <v>459</v>
      </c>
      <c r="AB3292" s="251" t="str">
        <f>IFERROR(Tabela13[[#This Row],[TOTAL]]/Tabela13[[#This Row],[Km Rodado]],"")</f>
        <v/>
      </c>
    </row>
    <row r="3293" spans="1:28" hidden="1">
      <c r="A3293" s="30" t="s">
        <v>2901</v>
      </c>
      <c r="B3293" s="30" t="s">
        <v>2902</v>
      </c>
      <c r="C3293" s="30" t="s">
        <v>1227</v>
      </c>
      <c r="D3293" s="53">
        <v>45986</v>
      </c>
      <c r="F3293" s="7" t="s">
        <v>301</v>
      </c>
      <c r="G3293" s="1" t="s">
        <v>58</v>
      </c>
      <c r="H3293" s="1" t="s">
        <v>1268</v>
      </c>
      <c r="I3293" s="351" t="s">
        <v>80</v>
      </c>
      <c r="J3293" s="162">
        <v>1</v>
      </c>
      <c r="K3293" s="1" t="s">
        <v>39</v>
      </c>
      <c r="L3293" s="1" t="s">
        <v>594</v>
      </c>
      <c r="M3293" s="1" t="s">
        <v>595</v>
      </c>
      <c r="N3293" s="1" t="s">
        <v>684</v>
      </c>
      <c r="O3293" s="1" t="s">
        <v>1213</v>
      </c>
      <c r="P3293" s="1" t="s">
        <v>62</v>
      </c>
      <c r="Q3293" s="1" t="s">
        <v>1288</v>
      </c>
      <c r="R3293" s="24" t="s">
        <v>1456</v>
      </c>
      <c r="S3293" s="45">
        <v>298816</v>
      </c>
      <c r="T3293" s="45">
        <v>298816</v>
      </c>
      <c r="V3293" s="165" t="str">
        <f>IFERROR(IF(U3293-T3293 &lt;= 0, "", U3293-T3293), "")</f>
        <v/>
      </c>
      <c r="W3293" s="162" t="s">
        <v>333</v>
      </c>
      <c r="X3293" s="1" t="s">
        <v>2279</v>
      </c>
      <c r="Y3293" s="1">
        <v>13271</v>
      </c>
      <c r="Z3293" s="169">
        <v>600</v>
      </c>
      <c r="AA3293" s="169">
        <f>Tabela13[[#This Row],[VALOR/UN]]*Tabela13[[#This Row],[QUAN]]</f>
        <v>600</v>
      </c>
      <c r="AB3293" s="251" t="str">
        <f>IFERROR(Tabela13[[#This Row],[TOTAL]]/Tabela13[[#This Row],[Km Rodado]],"")</f>
        <v/>
      </c>
    </row>
    <row r="3294" spans="1:28" hidden="1">
      <c r="A3294" s="30" t="s">
        <v>2903</v>
      </c>
      <c r="B3294" s="30" t="s">
        <v>2902</v>
      </c>
      <c r="C3294" s="30" t="s">
        <v>1227</v>
      </c>
      <c r="D3294" s="53">
        <v>45986</v>
      </c>
      <c r="F3294" s="7" t="s">
        <v>301</v>
      </c>
      <c r="G3294" s="1" t="s">
        <v>58</v>
      </c>
      <c r="H3294" s="1" t="s">
        <v>1268</v>
      </c>
      <c r="I3294" s="351" t="s">
        <v>80</v>
      </c>
      <c r="J3294" s="162">
        <v>1</v>
      </c>
      <c r="K3294" s="1" t="s">
        <v>39</v>
      </c>
      <c r="L3294" s="1" t="s">
        <v>594</v>
      </c>
      <c r="M3294" s="1" t="s">
        <v>595</v>
      </c>
      <c r="N3294" s="1" t="s">
        <v>684</v>
      </c>
      <c r="O3294" s="1" t="s">
        <v>1213</v>
      </c>
      <c r="P3294" s="1" t="s">
        <v>62</v>
      </c>
      <c r="Q3294" s="1" t="s">
        <v>1288</v>
      </c>
      <c r="R3294" s="24" t="s">
        <v>1456</v>
      </c>
      <c r="S3294" s="45">
        <v>298816</v>
      </c>
      <c r="T3294" s="45">
        <v>298816</v>
      </c>
      <c r="V3294" s="165" t="str">
        <f>IFERROR(IF(U3294-T3294 &lt;= 0, "", U3294-T3294), "")</f>
        <v/>
      </c>
      <c r="W3294" s="162" t="s">
        <v>333</v>
      </c>
      <c r="X3294" s="1" t="s">
        <v>2279</v>
      </c>
      <c r="Y3294" s="1">
        <v>13271</v>
      </c>
      <c r="Z3294" s="169">
        <v>600</v>
      </c>
      <c r="AA3294" s="169">
        <f>Tabela13[[#This Row],[VALOR/UN]]*Tabela13[[#This Row],[QUAN]]</f>
        <v>600</v>
      </c>
      <c r="AB3294" s="251" t="str">
        <f>IFERROR(Tabela13[[#This Row],[TOTAL]]/Tabela13[[#This Row],[Km Rodado]],"")</f>
        <v/>
      </c>
    </row>
    <row r="3295" spans="1:28">
      <c r="A3295" s="30" t="s">
        <v>2904</v>
      </c>
      <c r="B3295" s="30" t="s">
        <v>2667</v>
      </c>
      <c r="C3295" s="30" t="s">
        <v>1227</v>
      </c>
      <c r="D3295" s="53">
        <v>45987</v>
      </c>
      <c r="F3295" s="7" t="s">
        <v>301</v>
      </c>
      <c r="G3295" s="1" t="s">
        <v>58</v>
      </c>
      <c r="H3295" s="1" t="s">
        <v>1268</v>
      </c>
      <c r="I3295" s="351" t="s">
        <v>96</v>
      </c>
      <c r="J3295" s="162">
        <v>1</v>
      </c>
      <c r="K3295" s="1">
        <v>15</v>
      </c>
      <c r="L3295" s="1" t="s">
        <v>22</v>
      </c>
      <c r="M3295" s="153" t="s">
        <v>623</v>
      </c>
      <c r="N3295" s="1" t="s">
        <v>224</v>
      </c>
      <c r="O3295" s="153" t="s">
        <v>2905</v>
      </c>
      <c r="P3295" s="1" t="s">
        <v>69</v>
      </c>
      <c r="Q3295" s="1" t="s">
        <v>102</v>
      </c>
      <c r="R3295" s="24" t="s">
        <v>2042</v>
      </c>
      <c r="S3295" s="45">
        <v>150825</v>
      </c>
      <c r="V3295" s="165" t="str">
        <f>IFERROR(IF(U3295-T3295 &lt;= 0, "", U3295-T3295), "")</f>
        <v/>
      </c>
      <c r="W3295" s="162" t="s">
        <v>333</v>
      </c>
      <c r="X3295" s="1" t="s">
        <v>2427</v>
      </c>
      <c r="Y3295" s="1" t="s">
        <v>2847</v>
      </c>
      <c r="Z3295" s="169">
        <v>253</v>
      </c>
      <c r="AA3295" s="169">
        <f>Tabela13[[#This Row],[VALOR/UN]]*Tabela13[[#This Row],[QUAN]]</f>
        <v>253</v>
      </c>
      <c r="AB3295" s="251" t="str">
        <f>IFERROR(Tabela13[[#This Row],[TOTAL]]/Tabela13[[#This Row],[Km Rodado]],"")</f>
        <v/>
      </c>
    </row>
    <row r="3296" spans="1:28">
      <c r="A3296" s="30" t="s">
        <v>2906</v>
      </c>
      <c r="B3296" s="30" t="s">
        <v>2667</v>
      </c>
      <c r="C3296" s="30" t="s">
        <v>1227</v>
      </c>
      <c r="D3296" s="53">
        <v>45987</v>
      </c>
      <c r="F3296" s="7" t="s">
        <v>301</v>
      </c>
      <c r="G3296" s="1" t="s">
        <v>58</v>
      </c>
      <c r="H3296" s="1" t="s">
        <v>1268</v>
      </c>
      <c r="I3296" s="351" t="s">
        <v>96</v>
      </c>
      <c r="J3296" s="162">
        <v>1</v>
      </c>
      <c r="K3296" s="1">
        <v>15</v>
      </c>
      <c r="L3296" s="1" t="s">
        <v>22</v>
      </c>
      <c r="M3296" s="153" t="s">
        <v>623</v>
      </c>
      <c r="N3296" s="1" t="s">
        <v>224</v>
      </c>
      <c r="O3296" s="153" t="s">
        <v>2905</v>
      </c>
      <c r="P3296" s="1" t="s">
        <v>69</v>
      </c>
      <c r="Q3296" s="1" t="s">
        <v>102</v>
      </c>
      <c r="R3296" s="24" t="s">
        <v>2042</v>
      </c>
      <c r="S3296" s="45">
        <v>150825</v>
      </c>
      <c r="V3296" s="165" t="str">
        <f>IFERROR(IF(U3296-T3296 &lt;= 0, "", U3296-T3296), "")</f>
        <v/>
      </c>
      <c r="W3296" s="162" t="s">
        <v>333</v>
      </c>
      <c r="X3296" s="1" t="s">
        <v>2427</v>
      </c>
      <c r="Y3296" s="1" t="s">
        <v>2847</v>
      </c>
      <c r="Z3296" s="169">
        <v>253</v>
      </c>
      <c r="AA3296" s="169">
        <f>Tabela13[[#This Row],[VALOR/UN]]*Tabela13[[#This Row],[QUAN]]</f>
        <v>253</v>
      </c>
      <c r="AB3296" s="251" t="str">
        <f>IFERROR(Tabela13[[#This Row],[TOTAL]]/Tabela13[[#This Row],[Km Rodado]],"")</f>
        <v/>
      </c>
    </row>
    <row r="3297" spans="1:28">
      <c r="A3297" s="30" t="s">
        <v>2170</v>
      </c>
      <c r="B3297" s="30" t="s">
        <v>1944</v>
      </c>
      <c r="C3297" s="30" t="s">
        <v>1227</v>
      </c>
      <c r="D3297" s="53">
        <v>45987</v>
      </c>
      <c r="F3297" s="7" t="s">
        <v>301</v>
      </c>
      <c r="G3297" s="1" t="s">
        <v>58</v>
      </c>
      <c r="H3297" s="1" t="s">
        <v>1268</v>
      </c>
      <c r="I3297" s="351" t="s">
        <v>96</v>
      </c>
      <c r="J3297" s="162">
        <v>1</v>
      </c>
      <c r="K3297" s="1">
        <v>15</v>
      </c>
      <c r="L3297" s="1" t="s">
        <v>24</v>
      </c>
      <c r="M3297" s="153" t="s">
        <v>623</v>
      </c>
      <c r="N3297" s="1" t="s">
        <v>224</v>
      </c>
      <c r="O3297" s="153" t="s">
        <v>2905</v>
      </c>
      <c r="P3297" s="1" t="s">
        <v>69</v>
      </c>
      <c r="Q3297" s="1" t="s">
        <v>102</v>
      </c>
      <c r="R3297" s="24" t="s">
        <v>2042</v>
      </c>
      <c r="S3297" s="45">
        <v>150825</v>
      </c>
      <c r="V3297" s="165" t="str">
        <f>IFERROR(IF(U3297-T3297 &lt;= 0, "", U3297-T3297), "")</f>
        <v/>
      </c>
      <c r="W3297" s="162" t="s">
        <v>333</v>
      </c>
      <c r="X3297" s="1" t="s">
        <v>2427</v>
      </c>
      <c r="Y3297" s="1" t="s">
        <v>2847</v>
      </c>
      <c r="Z3297" s="169">
        <v>253</v>
      </c>
      <c r="AA3297" s="169">
        <f>Tabela13[[#This Row],[VALOR/UN]]*Tabela13[[#This Row],[QUAN]]</f>
        <v>253</v>
      </c>
      <c r="AB3297" s="251" t="str">
        <f>IFERROR(Tabela13[[#This Row],[TOTAL]]/Tabela13[[#This Row],[Km Rodado]],"")</f>
        <v/>
      </c>
    </row>
    <row r="3298" spans="1:28">
      <c r="A3298" s="30" t="s">
        <v>2907</v>
      </c>
      <c r="B3298" s="30" t="s">
        <v>1944</v>
      </c>
      <c r="C3298" s="30" t="s">
        <v>1227</v>
      </c>
      <c r="D3298" s="53">
        <v>45987</v>
      </c>
      <c r="F3298" s="7" t="s">
        <v>301</v>
      </c>
      <c r="G3298" s="1" t="s">
        <v>58</v>
      </c>
      <c r="H3298" s="1" t="s">
        <v>1268</v>
      </c>
      <c r="I3298" s="351" t="s">
        <v>96</v>
      </c>
      <c r="J3298" s="162">
        <v>1</v>
      </c>
      <c r="K3298" s="1">
        <v>15</v>
      </c>
      <c r="L3298" s="1" t="s">
        <v>24</v>
      </c>
      <c r="M3298" s="153" t="s">
        <v>623</v>
      </c>
      <c r="N3298" s="1" t="s">
        <v>224</v>
      </c>
      <c r="O3298" s="153" t="s">
        <v>2905</v>
      </c>
      <c r="P3298" s="1" t="s">
        <v>69</v>
      </c>
      <c r="Q3298" s="1" t="s">
        <v>102</v>
      </c>
      <c r="R3298" s="24" t="s">
        <v>2042</v>
      </c>
      <c r="S3298" s="45">
        <v>150825</v>
      </c>
      <c r="V3298" s="165" t="str">
        <f>IFERROR(IF(U3298-T3298 &lt;= 0, "", U3298-T3298), "")</f>
        <v/>
      </c>
      <c r="W3298" s="162" t="s">
        <v>333</v>
      </c>
      <c r="X3298" s="1" t="s">
        <v>2427</v>
      </c>
      <c r="Y3298" s="1" t="s">
        <v>2847</v>
      </c>
      <c r="Z3298" s="169">
        <v>253</v>
      </c>
      <c r="AA3298" s="169">
        <f>Tabela13[[#This Row],[VALOR/UN]]*Tabela13[[#This Row],[QUAN]]</f>
        <v>253</v>
      </c>
      <c r="AB3298" s="251" t="str">
        <f>IFERROR(Tabela13[[#This Row],[TOTAL]]/Tabela13[[#This Row],[Km Rodado]],"")</f>
        <v/>
      </c>
    </row>
    <row r="3299" spans="1:28" hidden="1">
      <c r="A3299" s="30" t="s">
        <v>2908</v>
      </c>
      <c r="B3299" s="30"/>
      <c r="C3299" s="30" t="s">
        <v>1227</v>
      </c>
      <c r="D3299" s="53">
        <v>45987</v>
      </c>
      <c r="F3299" s="7" t="s">
        <v>301</v>
      </c>
      <c r="G3299" s="1" t="s">
        <v>58</v>
      </c>
      <c r="H3299" s="1" t="s">
        <v>1268</v>
      </c>
      <c r="I3299" s="351" t="s">
        <v>80</v>
      </c>
      <c r="J3299" s="162">
        <v>1</v>
      </c>
      <c r="K3299" s="1">
        <v>16</v>
      </c>
      <c r="L3299" s="1" t="s">
        <v>22</v>
      </c>
      <c r="M3299" s="1" t="s">
        <v>60</v>
      </c>
      <c r="N3299" s="1" t="s">
        <v>1235</v>
      </c>
      <c r="O3299" s="153" t="s">
        <v>1236</v>
      </c>
      <c r="P3299" s="1" t="s">
        <v>69</v>
      </c>
      <c r="Q3299" s="1" t="s">
        <v>1008</v>
      </c>
      <c r="R3299" s="24" t="s">
        <v>1636</v>
      </c>
      <c r="S3299" s="45">
        <v>77934</v>
      </c>
      <c r="T3299" s="45">
        <v>77934</v>
      </c>
      <c r="V3299" s="165" t="str">
        <f>IFERROR(IF(U3299-T3299 &lt;= 0, "", U3299-T3299), "")</f>
        <v/>
      </c>
      <c r="W3299" s="162" t="s">
        <v>333</v>
      </c>
      <c r="X3299" s="1" t="s">
        <v>2427</v>
      </c>
      <c r="Y3299" s="276" t="s">
        <v>2909</v>
      </c>
      <c r="Z3299" s="169">
        <v>429</v>
      </c>
      <c r="AA3299" s="169">
        <f>Tabela13[[#This Row],[VALOR/UN]]*Tabela13[[#This Row],[QUAN]]</f>
        <v>429</v>
      </c>
      <c r="AB3299" s="251" t="str">
        <f>IFERROR(Tabela13[[#This Row],[TOTAL]]/Tabela13[[#This Row],[Km Rodado]],"")</f>
        <v/>
      </c>
    </row>
    <row r="3300" spans="1:28" hidden="1">
      <c r="A3300" s="30" t="s">
        <v>2910</v>
      </c>
      <c r="B3300" s="30"/>
      <c r="C3300" s="30" t="s">
        <v>1227</v>
      </c>
      <c r="D3300" s="53">
        <v>45987</v>
      </c>
      <c r="F3300" s="7" t="s">
        <v>301</v>
      </c>
      <c r="G3300" s="1" t="s">
        <v>58</v>
      </c>
      <c r="H3300" s="1" t="s">
        <v>1268</v>
      </c>
      <c r="I3300" s="351" t="s">
        <v>80</v>
      </c>
      <c r="J3300" s="162">
        <v>1</v>
      </c>
      <c r="K3300" s="1">
        <v>16</v>
      </c>
      <c r="L3300" s="1" t="s">
        <v>22</v>
      </c>
      <c r="M3300" s="1" t="s">
        <v>60</v>
      </c>
      <c r="N3300" s="1" t="s">
        <v>1235</v>
      </c>
      <c r="O3300" s="153" t="s">
        <v>1236</v>
      </c>
      <c r="P3300" s="1" t="s">
        <v>69</v>
      </c>
      <c r="Q3300" s="1" t="s">
        <v>1008</v>
      </c>
      <c r="R3300" s="24" t="s">
        <v>2911</v>
      </c>
      <c r="S3300" s="45">
        <v>77934</v>
      </c>
      <c r="T3300" s="45">
        <v>77934</v>
      </c>
      <c r="V3300" s="165" t="str">
        <f>IFERROR(IF(U3300-T3300 &lt;= 0, "", U3300-T3300), "")</f>
        <v/>
      </c>
      <c r="W3300" s="162" t="s">
        <v>333</v>
      </c>
      <c r="X3300" s="1" t="s">
        <v>2427</v>
      </c>
      <c r="Y3300" s="276" t="s">
        <v>2909</v>
      </c>
      <c r="Z3300" s="169">
        <v>429</v>
      </c>
      <c r="AA3300" s="169">
        <f>Tabela13[[#This Row],[VALOR/UN]]*Tabela13[[#This Row],[QUAN]]</f>
        <v>429</v>
      </c>
      <c r="AB3300" s="251" t="str">
        <f>IFERROR(Tabela13[[#This Row],[TOTAL]]/Tabela13[[#This Row],[Km Rodado]],"")</f>
        <v/>
      </c>
    </row>
    <row r="3301" spans="1:28" hidden="1">
      <c r="A3301" s="30" t="s">
        <v>2912</v>
      </c>
      <c r="B3301" s="30" t="s">
        <v>2521</v>
      </c>
      <c r="C3301" s="30" t="s">
        <v>1227</v>
      </c>
      <c r="D3301" s="53">
        <v>45987</v>
      </c>
      <c r="F3301" s="7" t="s">
        <v>301</v>
      </c>
      <c r="G3301" s="1" t="s">
        <v>58</v>
      </c>
      <c r="H3301" s="1" t="s">
        <v>1268</v>
      </c>
      <c r="I3301" s="351" t="s">
        <v>2375</v>
      </c>
      <c r="J3301" s="162">
        <v>1</v>
      </c>
      <c r="K3301" s="1">
        <v>15</v>
      </c>
      <c r="L3301" s="1" t="s">
        <v>22</v>
      </c>
      <c r="M3301" s="153" t="s">
        <v>75</v>
      </c>
      <c r="N3301" s="1" t="s">
        <v>224</v>
      </c>
      <c r="O3301" s="153" t="s">
        <v>2905</v>
      </c>
      <c r="P3301" s="1" t="s">
        <v>69</v>
      </c>
      <c r="Q3301" s="1" t="s">
        <v>77</v>
      </c>
      <c r="R3301" s="24" t="s">
        <v>568</v>
      </c>
      <c r="S3301" s="45">
        <v>184255</v>
      </c>
      <c r="V3301" s="165" t="str">
        <f>IFERROR(IF(U3301-#REF! &lt;= 0, "", U3301-#REF!), "")</f>
        <v/>
      </c>
      <c r="W3301" s="162" t="s">
        <v>333</v>
      </c>
      <c r="X3301" s="1" t="s">
        <v>2427</v>
      </c>
      <c r="Y3301" s="1">
        <v>156707</v>
      </c>
      <c r="Z3301" s="169">
        <v>239</v>
      </c>
      <c r="AA3301" s="169">
        <f>Tabela13[[#This Row],[VALOR/UN]]*Tabela13[[#This Row],[QUAN]]</f>
        <v>239</v>
      </c>
      <c r="AB3301" s="251" t="str">
        <f>IFERROR(Tabela13[[#This Row],[TOTAL]]/Tabela13[[#This Row],[Km Rodado]],"")</f>
        <v/>
      </c>
    </row>
    <row r="3302" spans="1:28" hidden="1">
      <c r="A3302" s="30" t="s">
        <v>2913</v>
      </c>
      <c r="B3302" s="30" t="s">
        <v>2650</v>
      </c>
      <c r="C3302" s="30" t="s">
        <v>1227</v>
      </c>
      <c r="D3302" s="53">
        <v>45987</v>
      </c>
      <c r="F3302" s="7" t="s">
        <v>301</v>
      </c>
      <c r="G3302" s="1" t="s">
        <v>58</v>
      </c>
      <c r="H3302" s="1" t="s">
        <v>1268</v>
      </c>
      <c r="I3302" s="351" t="s">
        <v>2375</v>
      </c>
      <c r="J3302" s="162">
        <v>1</v>
      </c>
      <c r="K3302" s="1">
        <v>15</v>
      </c>
      <c r="L3302" s="1" t="s">
        <v>22</v>
      </c>
      <c r="M3302" s="153" t="s">
        <v>75</v>
      </c>
      <c r="N3302" s="1" t="s">
        <v>224</v>
      </c>
      <c r="O3302" s="153" t="s">
        <v>2905</v>
      </c>
      <c r="P3302" s="1" t="s">
        <v>69</v>
      </c>
      <c r="Q3302" s="1" t="s">
        <v>77</v>
      </c>
      <c r="R3302" s="24" t="s">
        <v>568</v>
      </c>
      <c r="S3302" s="45">
        <v>184255</v>
      </c>
      <c r="V3302" s="165" t="str">
        <f>IFERROR(IF(U3302-#REF! &lt;= 0, "", U3302-#REF!), "")</f>
        <v/>
      </c>
      <c r="W3302" s="162" t="s">
        <v>333</v>
      </c>
      <c r="X3302" s="1" t="s">
        <v>2427</v>
      </c>
      <c r="Y3302" s="1">
        <v>156707</v>
      </c>
      <c r="Z3302" s="169">
        <v>239</v>
      </c>
      <c r="AA3302" s="169">
        <f>Tabela13[[#This Row],[VALOR/UN]]*Tabela13[[#This Row],[QUAN]]</f>
        <v>239</v>
      </c>
      <c r="AB3302" s="251" t="str">
        <f>IFERROR(Tabela13[[#This Row],[TOTAL]]/Tabela13[[#This Row],[Km Rodado]],"")</f>
        <v/>
      </c>
    </row>
    <row r="3303" spans="1:28" hidden="1">
      <c r="A3303" s="30" t="s">
        <v>2914</v>
      </c>
      <c r="B3303" s="30" t="s">
        <v>2126</v>
      </c>
      <c r="C3303" s="30" t="s">
        <v>1227</v>
      </c>
      <c r="D3303" s="53">
        <v>45987</v>
      </c>
      <c r="F3303" s="7" t="s">
        <v>301</v>
      </c>
      <c r="G3303" s="1" t="s">
        <v>58</v>
      </c>
      <c r="H3303" s="1" t="s">
        <v>1268</v>
      </c>
      <c r="I3303" s="351" t="s">
        <v>59</v>
      </c>
      <c r="J3303" s="162">
        <v>1</v>
      </c>
      <c r="K3303" s="1" t="s">
        <v>7</v>
      </c>
      <c r="L3303" s="1" t="s">
        <v>594</v>
      </c>
      <c r="M3303" s="153" t="s">
        <v>210</v>
      </c>
      <c r="N3303" s="1" t="s">
        <v>787</v>
      </c>
      <c r="O3303" s="153" t="s">
        <v>788</v>
      </c>
      <c r="P3303" s="1" t="s">
        <v>69</v>
      </c>
      <c r="Q3303" s="1" t="s">
        <v>1057</v>
      </c>
      <c r="R3303" s="1" t="s">
        <v>2915</v>
      </c>
      <c r="S3303" s="45">
        <v>119351</v>
      </c>
      <c r="T3303" s="45">
        <v>105313</v>
      </c>
      <c r="V3303" s="165"/>
      <c r="W3303" s="162" t="s">
        <v>333</v>
      </c>
      <c r="X3303" s="1" t="s">
        <v>155</v>
      </c>
      <c r="Y3303" s="1">
        <v>4796</v>
      </c>
      <c r="Z3303" s="169">
        <v>780.5</v>
      </c>
      <c r="AA3303" s="169">
        <f>Tabela13[[#This Row],[VALOR/UN]]*Tabela13[[#This Row],[QUAN]]</f>
        <v>780.5</v>
      </c>
      <c r="AB3303" s="251" t="str">
        <f>IFERROR(Tabela13[[#This Row],[TOTAL]]/Tabela13[[#This Row],[Km Rodado]],"")</f>
        <v/>
      </c>
    </row>
    <row r="3304" spans="1:28" hidden="1">
      <c r="A3304" s="30" t="s">
        <v>2916</v>
      </c>
      <c r="B3304" s="30" t="s">
        <v>2126</v>
      </c>
      <c r="C3304" s="30" t="s">
        <v>1227</v>
      </c>
      <c r="D3304" s="53">
        <v>45987</v>
      </c>
      <c r="F3304" s="7" t="s">
        <v>301</v>
      </c>
      <c r="G3304" s="1" t="s">
        <v>58</v>
      </c>
      <c r="H3304" s="1" t="s">
        <v>1268</v>
      </c>
      <c r="I3304" s="351" t="s">
        <v>59</v>
      </c>
      <c r="J3304" s="162">
        <v>1</v>
      </c>
      <c r="K3304" s="1" t="s">
        <v>7</v>
      </c>
      <c r="L3304" s="1" t="s">
        <v>594</v>
      </c>
      <c r="M3304" s="153" t="s">
        <v>210</v>
      </c>
      <c r="N3304" s="1" t="s">
        <v>787</v>
      </c>
      <c r="O3304" s="153" t="s">
        <v>788</v>
      </c>
      <c r="P3304" s="1" t="s">
        <v>69</v>
      </c>
      <c r="Q3304" s="1" t="s">
        <v>1057</v>
      </c>
      <c r="R3304" s="1" t="s">
        <v>2915</v>
      </c>
      <c r="S3304" s="45">
        <v>119352</v>
      </c>
      <c r="T3304" s="45">
        <v>105313</v>
      </c>
      <c r="V3304" s="165" t="str">
        <f>IFERROR(IF(U3304-T3304 &lt;= 0, "", U3304-T3304), "")</f>
        <v/>
      </c>
      <c r="W3304" s="162" t="s">
        <v>333</v>
      </c>
      <c r="X3304" s="1" t="s">
        <v>155</v>
      </c>
      <c r="Y3304" s="1">
        <v>4796</v>
      </c>
      <c r="Z3304" s="169">
        <v>780.5</v>
      </c>
      <c r="AA3304" s="169">
        <f>Tabela13[[#This Row],[VALOR/UN]]*Tabela13[[#This Row],[QUAN]]</f>
        <v>780.5</v>
      </c>
      <c r="AB3304" s="251" t="str">
        <f>IFERROR(Tabela13[[#This Row],[TOTAL]]/Tabela13[[#This Row],[Km Rodado]],"")</f>
        <v/>
      </c>
    </row>
    <row r="3305" spans="1:28" hidden="1">
      <c r="A3305" s="30" t="s">
        <v>2917</v>
      </c>
      <c r="B3305" s="30" t="s">
        <v>2126</v>
      </c>
      <c r="C3305" s="30" t="s">
        <v>1227</v>
      </c>
      <c r="D3305" s="53">
        <v>45987</v>
      </c>
      <c r="F3305" s="7" t="s">
        <v>301</v>
      </c>
      <c r="G3305" s="1" t="s">
        <v>58</v>
      </c>
      <c r="H3305" s="1" t="s">
        <v>1268</v>
      </c>
      <c r="I3305" s="351" t="s">
        <v>59</v>
      </c>
      <c r="J3305" s="162">
        <v>1</v>
      </c>
      <c r="K3305" s="1" t="s">
        <v>7</v>
      </c>
      <c r="L3305" s="1" t="s">
        <v>594</v>
      </c>
      <c r="M3305" s="153" t="s">
        <v>210</v>
      </c>
      <c r="N3305" s="1" t="s">
        <v>787</v>
      </c>
      <c r="O3305" s="153" t="s">
        <v>788</v>
      </c>
      <c r="P3305" s="1" t="s">
        <v>69</v>
      </c>
      <c r="Q3305" s="1" t="s">
        <v>1057</v>
      </c>
      <c r="R3305" s="1" t="s">
        <v>2915</v>
      </c>
      <c r="S3305" s="45">
        <v>119353</v>
      </c>
      <c r="T3305" s="45">
        <v>105313</v>
      </c>
      <c r="V3305" s="165" t="str">
        <f>IFERROR(IF(U3305-T3305 &lt;= 0, "", U3305-T3305), "")</f>
        <v/>
      </c>
      <c r="W3305" s="162" t="s">
        <v>333</v>
      </c>
      <c r="X3305" s="1" t="s">
        <v>155</v>
      </c>
      <c r="Y3305" s="1">
        <v>4796</v>
      </c>
      <c r="Z3305" s="169">
        <v>780.5</v>
      </c>
      <c r="AA3305" s="169">
        <f>Tabela13[[#This Row],[VALOR/UN]]*Tabela13[[#This Row],[QUAN]]</f>
        <v>780.5</v>
      </c>
      <c r="AB3305" s="251" t="str">
        <f>IFERROR(Tabela13[[#This Row],[TOTAL]]/Tabela13[[#This Row],[Km Rodado]],"")</f>
        <v/>
      </c>
    </row>
    <row r="3306" spans="1:28" hidden="1">
      <c r="A3306" s="30" t="s">
        <v>2918</v>
      </c>
      <c r="B3306" s="30" t="s">
        <v>2126</v>
      </c>
      <c r="C3306" s="30" t="s">
        <v>1227</v>
      </c>
      <c r="D3306" s="53">
        <v>45987</v>
      </c>
      <c r="F3306" s="7" t="s">
        <v>301</v>
      </c>
      <c r="G3306" s="1" t="s">
        <v>58</v>
      </c>
      <c r="H3306" s="1" t="s">
        <v>1268</v>
      </c>
      <c r="I3306" s="351" t="s">
        <v>59</v>
      </c>
      <c r="J3306" s="162">
        <v>1</v>
      </c>
      <c r="K3306" s="1" t="s">
        <v>7</v>
      </c>
      <c r="L3306" s="1" t="s">
        <v>594</v>
      </c>
      <c r="M3306" s="153" t="s">
        <v>210</v>
      </c>
      <c r="N3306" s="1" t="s">
        <v>787</v>
      </c>
      <c r="O3306" s="153" t="s">
        <v>788</v>
      </c>
      <c r="P3306" s="1" t="s">
        <v>69</v>
      </c>
      <c r="Q3306" s="1" t="s">
        <v>1057</v>
      </c>
      <c r="R3306" s="1" t="s">
        <v>2915</v>
      </c>
      <c r="S3306" s="45">
        <v>119354</v>
      </c>
      <c r="T3306" s="45">
        <v>105313</v>
      </c>
      <c r="V3306" s="165" t="str">
        <f>IFERROR(IF(U3306-T3306 &lt;= 0, "", U3306-T3306), "")</f>
        <v/>
      </c>
      <c r="W3306" s="162" t="s">
        <v>333</v>
      </c>
      <c r="X3306" s="1" t="s">
        <v>155</v>
      </c>
      <c r="Y3306" s="1">
        <v>4698</v>
      </c>
      <c r="Z3306" s="169">
        <v>766.94</v>
      </c>
      <c r="AA3306" s="169">
        <f>Tabela13[[#This Row],[VALOR/UN]]*Tabela13[[#This Row],[QUAN]]</f>
        <v>766.94</v>
      </c>
      <c r="AB3306" s="251" t="str">
        <f>IFERROR(Tabela13[[#This Row],[TOTAL]]/Tabela13[[#This Row],[Km Rodado]],"")</f>
        <v/>
      </c>
    </row>
    <row r="3307" spans="1:28" hidden="1">
      <c r="A3307" s="30" t="s">
        <v>2919</v>
      </c>
      <c r="B3307" s="30" t="s">
        <v>2650</v>
      </c>
      <c r="C3307" s="30" t="s">
        <v>1227</v>
      </c>
      <c r="D3307" s="53">
        <v>45988</v>
      </c>
      <c r="F3307" s="7" t="s">
        <v>301</v>
      </c>
      <c r="G3307" s="1" t="s">
        <v>58</v>
      </c>
      <c r="H3307" s="1" t="s">
        <v>1268</v>
      </c>
      <c r="I3307" s="351" t="s">
        <v>1317</v>
      </c>
      <c r="J3307" s="162">
        <v>1</v>
      </c>
      <c r="K3307" s="1" t="s">
        <v>7</v>
      </c>
      <c r="L3307" s="1" t="s">
        <v>22</v>
      </c>
      <c r="M3307" s="1" t="s">
        <v>133</v>
      </c>
      <c r="N3307" s="1" t="s">
        <v>787</v>
      </c>
      <c r="O3307" s="153" t="s">
        <v>788</v>
      </c>
      <c r="P3307" s="1" t="s">
        <v>69</v>
      </c>
      <c r="Q3307" s="1" t="s">
        <v>636</v>
      </c>
      <c r="R3307" s="24" t="s">
        <v>1966</v>
      </c>
      <c r="S3307" s="45">
        <v>172082</v>
      </c>
      <c r="V3307" s="165" t="str">
        <f>IFERROR(IF(U3307-T3307 &lt;= 0, "", U3307-T3307), "")</f>
        <v/>
      </c>
      <c r="W3307" s="162" t="s">
        <v>333</v>
      </c>
      <c r="X3307" s="1" t="s">
        <v>155</v>
      </c>
      <c r="Y3307" s="1" t="s">
        <v>2891</v>
      </c>
      <c r="Z3307" s="169">
        <v>685.32</v>
      </c>
      <c r="AA3307" s="169">
        <f>Tabela13[[#This Row],[VALOR/UN]]*Tabela13[[#This Row],[QUAN]]</f>
        <v>685.32</v>
      </c>
      <c r="AB3307" s="251" t="str">
        <f>IFERROR(Tabela13[[#This Row],[TOTAL]]/Tabela13[[#This Row],[Km Rodado]],"")</f>
        <v/>
      </c>
    </row>
    <row r="3308" spans="1:28" hidden="1">
      <c r="A3308" s="30" t="s">
        <v>2920</v>
      </c>
      <c r="B3308" s="30" t="s">
        <v>2650</v>
      </c>
      <c r="C3308" s="30" t="s">
        <v>1227</v>
      </c>
      <c r="D3308" s="53">
        <v>45989</v>
      </c>
      <c r="F3308" s="7" t="s">
        <v>301</v>
      </c>
      <c r="G3308" s="1" t="s">
        <v>58</v>
      </c>
      <c r="H3308" s="1" t="s">
        <v>1268</v>
      </c>
      <c r="I3308" s="351" t="s">
        <v>1317</v>
      </c>
      <c r="J3308" s="162">
        <v>1</v>
      </c>
      <c r="K3308" s="1" t="s">
        <v>7</v>
      </c>
      <c r="L3308" s="1" t="s">
        <v>22</v>
      </c>
      <c r="M3308" s="1" t="s">
        <v>133</v>
      </c>
      <c r="N3308" s="1" t="s">
        <v>787</v>
      </c>
      <c r="O3308" s="153" t="s">
        <v>788</v>
      </c>
      <c r="P3308" s="1" t="s">
        <v>69</v>
      </c>
      <c r="Q3308" s="1" t="s">
        <v>636</v>
      </c>
      <c r="R3308" s="24" t="s">
        <v>1966</v>
      </c>
      <c r="S3308" s="45">
        <v>172082</v>
      </c>
      <c r="V3308" s="165" t="str">
        <f>IFERROR(IF(U3308-T3308 &lt;= 0, "", U3308-T3308), "")</f>
        <v/>
      </c>
      <c r="W3308" s="162" t="s">
        <v>333</v>
      </c>
      <c r="X3308" s="1" t="s">
        <v>155</v>
      </c>
      <c r="Y3308" s="1" t="s">
        <v>2891</v>
      </c>
      <c r="Z3308" s="169">
        <v>685.32</v>
      </c>
      <c r="AA3308" s="169">
        <f>Tabela13[[#This Row],[VALOR/UN]]*Tabela13[[#This Row],[QUAN]]</f>
        <v>685.32</v>
      </c>
      <c r="AB3308" s="251" t="str">
        <f>IFERROR(Tabela13[[#This Row],[TOTAL]]/Tabela13[[#This Row],[Km Rodado]],"")</f>
        <v/>
      </c>
    </row>
    <row r="3309" spans="1:28" hidden="1">
      <c r="A3309" s="30" t="s">
        <v>2921</v>
      </c>
      <c r="B3309" s="30" t="s">
        <v>2237</v>
      </c>
      <c r="C3309" s="30" t="s">
        <v>1227</v>
      </c>
      <c r="D3309" s="53">
        <v>45989</v>
      </c>
      <c r="F3309" s="7" t="s">
        <v>301</v>
      </c>
      <c r="G3309" s="1" t="s">
        <v>58</v>
      </c>
      <c r="H3309" s="1" t="s">
        <v>1268</v>
      </c>
      <c r="I3309" s="351" t="s">
        <v>1317</v>
      </c>
      <c r="J3309" s="162">
        <v>1</v>
      </c>
      <c r="K3309" s="1" t="s">
        <v>7</v>
      </c>
      <c r="L3309" s="1" t="s">
        <v>22</v>
      </c>
      <c r="M3309" s="1" t="s">
        <v>133</v>
      </c>
      <c r="N3309" s="1" t="s">
        <v>787</v>
      </c>
      <c r="O3309" s="153" t="s">
        <v>788</v>
      </c>
      <c r="P3309" s="1" t="s">
        <v>69</v>
      </c>
      <c r="Q3309" s="1" t="s">
        <v>636</v>
      </c>
      <c r="R3309" s="24" t="s">
        <v>1966</v>
      </c>
      <c r="S3309" s="45">
        <v>172082</v>
      </c>
      <c r="V3309" s="165" t="str">
        <f>IFERROR(IF(U3309-T3309 &lt;= 0, "", U3309-T3309), "")</f>
        <v/>
      </c>
      <c r="W3309" s="162" t="s">
        <v>333</v>
      </c>
      <c r="X3309" s="1" t="s">
        <v>155</v>
      </c>
      <c r="Y3309" s="1" t="s">
        <v>2756</v>
      </c>
      <c r="Z3309" s="169">
        <v>685.32</v>
      </c>
      <c r="AA3309" s="169">
        <f>Tabela13[[#This Row],[VALOR/UN]]*Tabela13[[#This Row],[QUAN]]</f>
        <v>685.32</v>
      </c>
      <c r="AB3309" s="251" t="str">
        <f>IFERROR(Tabela13[[#This Row],[TOTAL]]/Tabela13[[#This Row],[Km Rodado]],"")</f>
        <v/>
      </c>
    </row>
    <row r="3310" spans="1:28" hidden="1">
      <c r="A3310" s="30" t="s">
        <v>2922</v>
      </c>
      <c r="B3310" s="30" t="s">
        <v>2836</v>
      </c>
      <c r="C3310" s="30" t="s">
        <v>1227</v>
      </c>
      <c r="D3310" s="53">
        <v>45989</v>
      </c>
      <c r="F3310" s="7" t="s">
        <v>301</v>
      </c>
      <c r="G3310" s="1" t="s">
        <v>58</v>
      </c>
      <c r="H3310" s="1" t="s">
        <v>1268</v>
      </c>
      <c r="I3310" s="351" t="s">
        <v>1317</v>
      </c>
      <c r="J3310" s="162">
        <v>1</v>
      </c>
      <c r="K3310" s="1" t="s">
        <v>7</v>
      </c>
      <c r="L3310" s="1" t="s">
        <v>22</v>
      </c>
      <c r="M3310" s="1" t="s">
        <v>133</v>
      </c>
      <c r="N3310" s="1" t="s">
        <v>787</v>
      </c>
      <c r="O3310" s="153" t="s">
        <v>788</v>
      </c>
      <c r="P3310" s="1" t="s">
        <v>69</v>
      </c>
      <c r="Q3310" s="1" t="s">
        <v>636</v>
      </c>
      <c r="R3310" s="24" t="s">
        <v>1966</v>
      </c>
      <c r="S3310" s="45">
        <v>172082</v>
      </c>
      <c r="V3310" s="165" t="str">
        <f>IFERROR(IF(U3310-T3310 &lt;= 0, "", U3310-T3310), "")</f>
        <v/>
      </c>
      <c r="W3310" s="162" t="s">
        <v>333</v>
      </c>
      <c r="X3310" s="1" t="s">
        <v>155</v>
      </c>
      <c r="Y3310" s="1">
        <v>2851</v>
      </c>
      <c r="Z3310" s="169">
        <v>685.32</v>
      </c>
      <c r="AA3310" s="169">
        <f>Tabela13[[#This Row],[VALOR/UN]]*Tabela13[[#This Row],[QUAN]]</f>
        <v>685.32</v>
      </c>
      <c r="AB3310" s="251" t="str">
        <f>IFERROR(Tabela13[[#This Row],[TOTAL]]/Tabela13[[#This Row],[Km Rodado]],"")</f>
        <v/>
      </c>
    </row>
    <row r="3311" spans="1:28" hidden="1">
      <c r="A3311" s="30" t="s">
        <v>2923</v>
      </c>
      <c r="B3311" s="30" t="s">
        <v>1227</v>
      </c>
      <c r="C3311" s="30" t="s">
        <v>1227</v>
      </c>
      <c r="D3311" s="53">
        <v>45994</v>
      </c>
      <c r="F3311" s="7" t="s">
        <v>335</v>
      </c>
      <c r="G3311" s="1" t="s">
        <v>58</v>
      </c>
      <c r="H3311" s="1" t="s">
        <v>1268</v>
      </c>
      <c r="I3311" s="351" t="s">
        <v>83</v>
      </c>
      <c r="J3311" s="162">
        <v>1</v>
      </c>
      <c r="K3311" s="1">
        <v>16</v>
      </c>
      <c r="L3311" s="1" t="s">
        <v>24</v>
      </c>
      <c r="M3311" s="1" t="s">
        <v>60</v>
      </c>
      <c r="N3311" s="1" t="s">
        <v>1235</v>
      </c>
      <c r="O3311" s="153" t="s">
        <v>1236</v>
      </c>
      <c r="P3311" s="1" t="s">
        <v>69</v>
      </c>
      <c r="Q3311" s="1" t="s">
        <v>1008</v>
      </c>
      <c r="R3311" s="24" t="s">
        <v>237</v>
      </c>
      <c r="S3311" s="45">
        <v>209979</v>
      </c>
      <c r="V3311" s="165" t="str">
        <f>IFERROR(IF(U3311-T3311 &lt;= 0, "", U3311-T3311), "")</f>
        <v/>
      </c>
      <c r="W3311" s="162" t="s">
        <v>333</v>
      </c>
      <c r="X3311" s="1" t="s">
        <v>155</v>
      </c>
      <c r="Y3311" s="1">
        <v>4856</v>
      </c>
      <c r="Z3311" s="169">
        <v>499.9</v>
      </c>
      <c r="AA3311" s="169">
        <f>Tabela13[[#This Row],[VALOR/UN]]*Tabela13[[#This Row],[QUAN]]</f>
        <v>499.9</v>
      </c>
      <c r="AB3311" s="251" t="str">
        <f>IFERROR(Tabela13[[#This Row],[TOTAL]]/Tabela13[[#This Row],[Km Rodado]],"")</f>
        <v/>
      </c>
    </row>
    <row r="3312" spans="1:28" hidden="1">
      <c r="A3312" s="30" t="s">
        <v>2924</v>
      </c>
      <c r="B3312" s="30" t="s">
        <v>1227</v>
      </c>
      <c r="C3312" s="30" t="s">
        <v>1227</v>
      </c>
      <c r="D3312" s="53">
        <v>45994</v>
      </c>
      <c r="F3312" s="7" t="s">
        <v>335</v>
      </c>
      <c r="G3312" s="1" t="s">
        <v>58</v>
      </c>
      <c r="H3312" s="1" t="s">
        <v>1268</v>
      </c>
      <c r="I3312" s="351" t="s">
        <v>83</v>
      </c>
      <c r="J3312" s="162">
        <v>1</v>
      </c>
      <c r="K3312" s="1">
        <v>16</v>
      </c>
      <c r="L3312" s="1" t="s">
        <v>24</v>
      </c>
      <c r="M3312" s="1" t="s">
        <v>60</v>
      </c>
      <c r="N3312" s="1" t="s">
        <v>1235</v>
      </c>
      <c r="O3312" s="153" t="s">
        <v>1236</v>
      </c>
      <c r="P3312" s="1" t="s">
        <v>69</v>
      </c>
      <c r="Q3312" s="1" t="s">
        <v>1008</v>
      </c>
      <c r="R3312" s="24" t="s">
        <v>237</v>
      </c>
      <c r="S3312" s="45">
        <v>209979</v>
      </c>
      <c r="V3312" s="165" t="str">
        <f>IFERROR(IF(U3312-T3312 &lt;= 0, "", U3312-T3312), "")</f>
        <v/>
      </c>
      <c r="W3312" s="162" t="s">
        <v>333</v>
      </c>
      <c r="X3312" s="1" t="s">
        <v>155</v>
      </c>
      <c r="Y3312" s="1">
        <v>4856</v>
      </c>
      <c r="Z3312" s="169">
        <v>499.9</v>
      </c>
      <c r="AA3312" s="169">
        <f>Tabela13[[#This Row],[VALOR/UN]]*Tabela13[[#This Row],[QUAN]]</f>
        <v>499.9</v>
      </c>
      <c r="AB3312" s="251" t="str">
        <f>IFERROR(Tabela13[[#This Row],[TOTAL]]/Tabela13[[#This Row],[Km Rodado]],"")</f>
        <v/>
      </c>
    </row>
    <row r="3313" spans="1:28" hidden="1">
      <c r="A3313" s="30" t="s">
        <v>2925</v>
      </c>
      <c r="B3313" s="30" t="s">
        <v>2237</v>
      </c>
      <c r="C3313" s="30" t="s">
        <v>1227</v>
      </c>
      <c r="D3313" s="53">
        <v>45994</v>
      </c>
      <c r="F3313" s="7" t="s">
        <v>335</v>
      </c>
      <c r="G3313" s="1" t="s">
        <v>58</v>
      </c>
      <c r="H3313" s="1" t="s">
        <v>1268</v>
      </c>
      <c r="I3313" s="351" t="s">
        <v>83</v>
      </c>
      <c r="J3313" s="162">
        <v>1</v>
      </c>
      <c r="K3313" s="1">
        <v>16</v>
      </c>
      <c r="L3313" s="1" t="s">
        <v>24</v>
      </c>
      <c r="M3313" s="1" t="s">
        <v>60</v>
      </c>
      <c r="N3313" s="1" t="s">
        <v>1235</v>
      </c>
      <c r="O3313" s="153" t="s">
        <v>1236</v>
      </c>
      <c r="P3313" s="1" t="s">
        <v>69</v>
      </c>
      <c r="Q3313" s="1" t="s">
        <v>1008</v>
      </c>
      <c r="R3313" s="24" t="s">
        <v>1285</v>
      </c>
      <c r="S3313" s="45">
        <v>38092</v>
      </c>
      <c r="V3313" s="165" t="str">
        <f>IFERROR(IF(U3313-T3313 &lt;= 0, "", U3313-T3313), "")</f>
        <v/>
      </c>
      <c r="W3313" s="162" t="s">
        <v>333</v>
      </c>
      <c r="X3313" s="1" t="s">
        <v>155</v>
      </c>
      <c r="Y3313" s="1">
        <v>4856</v>
      </c>
      <c r="Z3313" s="169">
        <v>499.9</v>
      </c>
      <c r="AA3313" s="169">
        <f>Tabela13[[#This Row],[VALOR/UN]]*Tabela13[[#This Row],[QUAN]]</f>
        <v>499.9</v>
      </c>
      <c r="AB3313" s="251" t="str">
        <f>IFERROR(Tabela13[[#This Row],[TOTAL]]/Tabela13[[#This Row],[Km Rodado]],"")</f>
        <v/>
      </c>
    </row>
    <row r="3314" spans="1:28" hidden="1">
      <c r="A3314" s="30" t="s">
        <v>2926</v>
      </c>
      <c r="B3314" s="30" t="s">
        <v>1227</v>
      </c>
      <c r="C3314" s="30" t="s">
        <v>1227</v>
      </c>
      <c r="D3314" s="53">
        <v>45994</v>
      </c>
      <c r="F3314" s="7" t="s">
        <v>335</v>
      </c>
      <c r="G3314" s="1" t="s">
        <v>58</v>
      </c>
      <c r="H3314" s="1" t="s">
        <v>1268</v>
      </c>
      <c r="I3314" s="351" t="s">
        <v>83</v>
      </c>
      <c r="J3314" s="162">
        <v>1</v>
      </c>
      <c r="K3314" s="1">
        <v>16</v>
      </c>
      <c r="L3314" s="1" t="s">
        <v>24</v>
      </c>
      <c r="M3314" s="1" t="s">
        <v>60</v>
      </c>
      <c r="N3314" s="1" t="s">
        <v>1235</v>
      </c>
      <c r="O3314" s="153" t="s">
        <v>1236</v>
      </c>
      <c r="P3314" s="1" t="s">
        <v>69</v>
      </c>
      <c r="Q3314" s="1" t="s">
        <v>1008</v>
      </c>
      <c r="R3314" s="24" t="s">
        <v>1285</v>
      </c>
      <c r="S3314" s="45">
        <v>38092</v>
      </c>
      <c r="V3314" s="165" t="str">
        <f>IFERROR(IF(U3314-T3314 &lt;= 0, "", U3314-T3314), "")</f>
        <v/>
      </c>
      <c r="W3314" s="162" t="s">
        <v>333</v>
      </c>
      <c r="X3314" s="1" t="s">
        <v>155</v>
      </c>
      <c r="Y3314" s="1">
        <v>4856</v>
      </c>
      <c r="Z3314" s="169">
        <v>499.9</v>
      </c>
      <c r="AA3314" s="169">
        <f>Tabela13[[#This Row],[VALOR/UN]]*Tabela13[[#This Row],[QUAN]]</f>
        <v>499.9</v>
      </c>
      <c r="AB3314" s="251" t="str">
        <f>IFERROR(Tabela13[[#This Row],[TOTAL]]/Tabela13[[#This Row],[Km Rodado]],"")</f>
        <v/>
      </c>
    </row>
    <row r="3315" spans="1:28" hidden="1">
      <c r="A3315" s="30" t="s">
        <v>2927</v>
      </c>
      <c r="B3315" s="30" t="s">
        <v>2650</v>
      </c>
      <c r="C3315" s="30" t="s">
        <v>1227</v>
      </c>
      <c r="D3315" s="53">
        <v>45994</v>
      </c>
      <c r="F3315" s="7" t="s">
        <v>335</v>
      </c>
      <c r="G3315" s="1" t="s">
        <v>58</v>
      </c>
      <c r="H3315" s="1" t="s">
        <v>12</v>
      </c>
      <c r="I3315" s="351" t="s">
        <v>99</v>
      </c>
      <c r="J3315" s="162">
        <v>1</v>
      </c>
      <c r="K3315" s="1">
        <v>15</v>
      </c>
      <c r="L3315" s="1" t="s">
        <v>22</v>
      </c>
      <c r="M3315" s="1" t="s">
        <v>75</v>
      </c>
      <c r="N3315" s="1" t="s">
        <v>224</v>
      </c>
      <c r="O3315" s="153" t="s">
        <v>2905</v>
      </c>
      <c r="P3315" s="1" t="s">
        <v>69</v>
      </c>
      <c r="Q3315" s="1" t="s">
        <v>77</v>
      </c>
      <c r="R3315" s="24" t="s">
        <v>518</v>
      </c>
      <c r="S3315" s="45">
        <v>74800</v>
      </c>
      <c r="V3315" s="165" t="str">
        <f>IFERROR(IF(U3315-#REF! &lt;= 0, "", U3315-#REF!), "")</f>
        <v/>
      </c>
      <c r="W3315" s="162" t="s">
        <v>333</v>
      </c>
      <c r="X3315" s="1" t="s">
        <v>2427</v>
      </c>
      <c r="Y3315" s="1">
        <v>156707</v>
      </c>
      <c r="Z3315" s="169">
        <v>239</v>
      </c>
      <c r="AA3315" s="169">
        <f>Tabela13[[#This Row],[VALOR/UN]]*Tabela13[[#This Row],[QUAN]]</f>
        <v>239</v>
      </c>
      <c r="AB3315" s="251" t="str">
        <f>IFERROR(Tabela13[[#This Row],[TOTAL]]/Tabela13[[#This Row],[Km Rodado]],"")</f>
        <v/>
      </c>
    </row>
    <row r="3316" spans="1:28" hidden="1">
      <c r="A3316" s="30" t="s">
        <v>2928</v>
      </c>
      <c r="B3316" s="30" t="s">
        <v>2521</v>
      </c>
      <c r="C3316" s="30" t="s">
        <v>1227</v>
      </c>
      <c r="D3316" s="53">
        <v>45994</v>
      </c>
      <c r="F3316" s="7" t="s">
        <v>335</v>
      </c>
      <c r="G3316" s="1" t="s">
        <v>58</v>
      </c>
      <c r="H3316" s="1" t="s">
        <v>12</v>
      </c>
      <c r="I3316" s="351" t="s">
        <v>99</v>
      </c>
      <c r="J3316" s="162">
        <v>1</v>
      </c>
      <c r="K3316" s="1">
        <v>15</v>
      </c>
      <c r="L3316" s="1" t="s">
        <v>22</v>
      </c>
      <c r="M3316" s="1" t="s">
        <v>75</v>
      </c>
      <c r="N3316" s="1" t="s">
        <v>224</v>
      </c>
      <c r="O3316" s="153" t="s">
        <v>2905</v>
      </c>
      <c r="P3316" s="1" t="s">
        <v>69</v>
      </c>
      <c r="Q3316" s="1" t="s">
        <v>77</v>
      </c>
      <c r="R3316" s="24" t="s">
        <v>518</v>
      </c>
      <c r="S3316" s="45">
        <v>74800</v>
      </c>
      <c r="V3316" s="165" t="str">
        <f>IFERROR(IF(U3316-#REF! &lt;= 0, "", U3316-#REF!), "")</f>
        <v/>
      </c>
      <c r="W3316" s="162" t="s">
        <v>333</v>
      </c>
      <c r="X3316" s="1" t="s">
        <v>2427</v>
      </c>
      <c r="Y3316" s="1">
        <v>156707</v>
      </c>
      <c r="Z3316" s="169">
        <v>239</v>
      </c>
      <c r="AA3316" s="169">
        <f>Tabela13[[#This Row],[VALOR/UN]]*Tabela13[[#This Row],[QUAN]]</f>
        <v>239</v>
      </c>
      <c r="AB3316" s="251" t="str">
        <f>IFERROR(Tabela13[[#This Row],[TOTAL]]/Tabela13[[#This Row],[Km Rodado]],"")</f>
        <v/>
      </c>
    </row>
    <row r="3317" spans="1:28" hidden="1">
      <c r="A3317" s="30" t="s">
        <v>2929</v>
      </c>
      <c r="B3317" s="30" t="s">
        <v>2650</v>
      </c>
      <c r="C3317" s="30" t="s">
        <v>1227</v>
      </c>
      <c r="D3317" s="53">
        <v>45994</v>
      </c>
      <c r="F3317" s="7" t="s">
        <v>335</v>
      </c>
      <c r="G3317" s="1" t="s">
        <v>58</v>
      </c>
      <c r="H3317" s="1" t="s">
        <v>12</v>
      </c>
      <c r="I3317" s="351" t="s">
        <v>99</v>
      </c>
      <c r="J3317" s="162">
        <v>1</v>
      </c>
      <c r="K3317" s="1">
        <v>15</v>
      </c>
      <c r="L3317" s="1" t="s">
        <v>24</v>
      </c>
      <c r="M3317" s="1" t="s">
        <v>75</v>
      </c>
      <c r="N3317" s="1" t="s">
        <v>224</v>
      </c>
      <c r="O3317" s="153" t="s">
        <v>2905</v>
      </c>
      <c r="P3317" s="1" t="s">
        <v>69</v>
      </c>
      <c r="Q3317" s="1" t="s">
        <v>77</v>
      </c>
      <c r="R3317" s="24" t="s">
        <v>518</v>
      </c>
      <c r="S3317" s="45">
        <v>74800</v>
      </c>
      <c r="V3317" s="165" t="str">
        <f>IFERROR(IF(U3317-#REF! &lt;= 0, "", U3317-#REF!), "")</f>
        <v/>
      </c>
      <c r="W3317" s="162" t="s">
        <v>333</v>
      </c>
      <c r="X3317" s="1" t="s">
        <v>2427</v>
      </c>
      <c r="Y3317" s="1">
        <v>156707</v>
      </c>
      <c r="Z3317" s="169">
        <v>239</v>
      </c>
      <c r="AA3317" s="169">
        <f>Tabela13[[#This Row],[VALOR/UN]]*Tabela13[[#This Row],[QUAN]]</f>
        <v>239</v>
      </c>
      <c r="AB3317" s="251" t="str">
        <f>IFERROR(Tabela13[[#This Row],[TOTAL]]/Tabela13[[#This Row],[Km Rodado]],"")</f>
        <v/>
      </c>
    </row>
    <row r="3318" spans="1:28" hidden="1">
      <c r="A3318" s="30" t="s">
        <v>2930</v>
      </c>
      <c r="B3318" s="30" t="s">
        <v>2650</v>
      </c>
      <c r="C3318" s="30" t="s">
        <v>1227</v>
      </c>
      <c r="D3318" s="53">
        <v>45994</v>
      </c>
      <c r="F3318" s="7" t="s">
        <v>335</v>
      </c>
      <c r="G3318" s="1" t="s">
        <v>58</v>
      </c>
      <c r="H3318" s="1" t="s">
        <v>12</v>
      </c>
      <c r="I3318" s="351" t="s">
        <v>99</v>
      </c>
      <c r="J3318" s="162">
        <v>1</v>
      </c>
      <c r="K3318" s="1">
        <v>15</v>
      </c>
      <c r="L3318" s="1" t="s">
        <v>24</v>
      </c>
      <c r="M3318" s="1" t="s">
        <v>75</v>
      </c>
      <c r="N3318" s="1" t="s">
        <v>224</v>
      </c>
      <c r="O3318" s="153" t="s">
        <v>2905</v>
      </c>
      <c r="P3318" s="1" t="s">
        <v>69</v>
      </c>
      <c r="Q3318" s="1" t="s">
        <v>77</v>
      </c>
      <c r="R3318" s="24" t="s">
        <v>518</v>
      </c>
      <c r="S3318" s="45">
        <v>74800</v>
      </c>
      <c r="V3318" s="165" t="str">
        <f>IFERROR(IF(U3318-#REF! &lt;= 0, "", U3318-#REF!), "")</f>
        <v/>
      </c>
      <c r="W3318" s="162" t="s">
        <v>333</v>
      </c>
      <c r="X3318" s="1" t="s">
        <v>2427</v>
      </c>
      <c r="Y3318" s="1">
        <v>156707</v>
      </c>
      <c r="Z3318" s="169">
        <v>239</v>
      </c>
      <c r="AA3318" s="169">
        <f>Tabela13[[#This Row],[VALOR/UN]]*Tabela13[[#This Row],[QUAN]]</f>
        <v>239</v>
      </c>
      <c r="AB3318" s="251" t="str">
        <f>IFERROR(Tabela13[[#This Row],[TOTAL]]/Tabela13[[#This Row],[Km Rodado]],"")</f>
        <v/>
      </c>
    </row>
    <row r="3319" spans="1:28" hidden="1">
      <c r="A3319" s="30" t="s">
        <v>2931</v>
      </c>
      <c r="B3319" s="30" t="s">
        <v>2291</v>
      </c>
      <c r="C3319" s="30" t="s">
        <v>1227</v>
      </c>
      <c r="D3319" s="53">
        <v>45994</v>
      </c>
      <c r="F3319" s="7" t="s">
        <v>335</v>
      </c>
      <c r="G3319" s="1" t="s">
        <v>58</v>
      </c>
      <c r="H3319" s="1" t="s">
        <v>12</v>
      </c>
      <c r="I3319" s="351" t="s">
        <v>99</v>
      </c>
      <c r="J3319" s="162">
        <v>1</v>
      </c>
      <c r="K3319" s="1">
        <v>15</v>
      </c>
      <c r="L3319" s="1" t="s">
        <v>22</v>
      </c>
      <c r="M3319" s="1" t="s">
        <v>75</v>
      </c>
      <c r="N3319" s="1" t="s">
        <v>224</v>
      </c>
      <c r="O3319" s="153" t="s">
        <v>2905</v>
      </c>
      <c r="P3319" s="1" t="s">
        <v>69</v>
      </c>
      <c r="Q3319" s="1" t="s">
        <v>77</v>
      </c>
      <c r="R3319" s="24" t="s">
        <v>518</v>
      </c>
      <c r="S3319" s="45">
        <v>74800</v>
      </c>
      <c r="V3319" s="165" t="str">
        <f>IFERROR(IF(U3319-#REF! &lt;= 0, "", U3319-#REF!), "")</f>
        <v/>
      </c>
      <c r="W3319" s="162" t="s">
        <v>333</v>
      </c>
      <c r="X3319" s="1" t="s">
        <v>2427</v>
      </c>
      <c r="Y3319" s="1" t="s">
        <v>2756</v>
      </c>
      <c r="Z3319" s="169">
        <v>239</v>
      </c>
      <c r="AA3319" s="169">
        <f>Tabela13[[#This Row],[VALOR/UN]]*Tabela13[[#This Row],[QUAN]]</f>
        <v>239</v>
      </c>
      <c r="AB3319" s="251" t="str">
        <f>IFERROR(Tabela13[[#This Row],[TOTAL]]/Tabela13[[#This Row],[Km Rodado]],"")</f>
        <v/>
      </c>
    </row>
    <row r="3320" spans="1:28" hidden="1">
      <c r="A3320" s="30" t="s">
        <v>2932</v>
      </c>
      <c r="B3320" s="30" t="s">
        <v>2291</v>
      </c>
      <c r="C3320" s="30" t="s">
        <v>1227</v>
      </c>
      <c r="D3320" s="53">
        <v>45994</v>
      </c>
      <c r="F3320" s="7" t="s">
        <v>335</v>
      </c>
      <c r="G3320" s="1" t="s">
        <v>58</v>
      </c>
      <c r="H3320" s="1" t="s">
        <v>12</v>
      </c>
      <c r="I3320" s="351" t="s">
        <v>99</v>
      </c>
      <c r="J3320" s="162">
        <v>1</v>
      </c>
      <c r="K3320" s="1">
        <v>15</v>
      </c>
      <c r="L3320" s="1" t="s">
        <v>22</v>
      </c>
      <c r="M3320" s="1" t="s">
        <v>75</v>
      </c>
      <c r="N3320" s="1" t="s">
        <v>224</v>
      </c>
      <c r="O3320" s="153" t="s">
        <v>2905</v>
      </c>
      <c r="P3320" s="1" t="s">
        <v>69</v>
      </c>
      <c r="Q3320" s="1" t="s">
        <v>77</v>
      </c>
      <c r="R3320" s="24" t="s">
        <v>518</v>
      </c>
      <c r="S3320" s="45">
        <v>74800</v>
      </c>
      <c r="V3320" s="165" t="str">
        <f>IFERROR(IF(U3320-#REF! &lt;= 0, "", U3320-#REF!), "")</f>
        <v/>
      </c>
      <c r="W3320" s="162" t="s">
        <v>333</v>
      </c>
      <c r="X3320" s="1" t="s">
        <v>2427</v>
      </c>
      <c r="Y3320" s="1" t="s">
        <v>2756</v>
      </c>
      <c r="Z3320" s="169">
        <v>239</v>
      </c>
      <c r="AA3320" s="169">
        <f>Tabela13[[#This Row],[VALOR/UN]]*Tabela13[[#This Row],[QUAN]]</f>
        <v>239</v>
      </c>
      <c r="AB3320" s="251" t="str">
        <f>IFERROR(Tabela13[[#This Row],[TOTAL]]/Tabela13[[#This Row],[Km Rodado]],"")</f>
        <v/>
      </c>
    </row>
    <row r="3321" spans="1:28" hidden="1">
      <c r="A3321" s="30" t="s">
        <v>2933</v>
      </c>
      <c r="B3321" s="30" t="s">
        <v>2790</v>
      </c>
      <c r="C3321" s="30" t="s">
        <v>1227</v>
      </c>
      <c r="D3321" s="53">
        <v>45994</v>
      </c>
      <c r="F3321" s="7" t="s">
        <v>335</v>
      </c>
      <c r="G3321" s="1" t="s">
        <v>58</v>
      </c>
      <c r="H3321" s="1" t="s">
        <v>1268</v>
      </c>
      <c r="I3321" s="351" t="s">
        <v>83</v>
      </c>
      <c r="J3321" s="162">
        <v>1</v>
      </c>
      <c r="K3321" s="1">
        <v>15</v>
      </c>
      <c r="L3321" s="1" t="s">
        <v>24</v>
      </c>
      <c r="M3321" s="1" t="s">
        <v>75</v>
      </c>
      <c r="N3321" s="1" t="s">
        <v>224</v>
      </c>
      <c r="O3321" s="153" t="s">
        <v>2905</v>
      </c>
      <c r="P3321" s="1" t="s">
        <v>69</v>
      </c>
      <c r="Q3321" s="1" t="s">
        <v>77</v>
      </c>
      <c r="R3321" s="24" t="s">
        <v>1269</v>
      </c>
      <c r="S3321" s="45">
        <v>140654</v>
      </c>
      <c r="V3321" s="165" t="str">
        <f>IFERROR(IF(U3321-#REF! &lt;= 0, "", U3321-#REF!), "")</f>
        <v/>
      </c>
      <c r="W3321" s="162" t="s">
        <v>333</v>
      </c>
      <c r="X3321" s="1" t="s">
        <v>2427</v>
      </c>
      <c r="Y3321" s="1">
        <v>156707</v>
      </c>
      <c r="Z3321" s="169">
        <v>239</v>
      </c>
      <c r="AA3321" s="169">
        <f>Tabela13[[#This Row],[VALOR/UN]]*Tabela13[[#This Row],[QUAN]]</f>
        <v>239</v>
      </c>
      <c r="AB3321" s="251" t="str">
        <f>IFERROR(Tabela13[[#This Row],[TOTAL]]/Tabela13[[#This Row],[Km Rodado]],"")</f>
        <v/>
      </c>
    </row>
    <row r="3322" spans="1:28" hidden="1">
      <c r="A3322" s="30" t="s">
        <v>2934</v>
      </c>
      <c r="B3322" s="30" t="s">
        <v>2291</v>
      </c>
      <c r="C3322" s="30" t="s">
        <v>1227</v>
      </c>
      <c r="D3322" s="53">
        <v>45994</v>
      </c>
      <c r="F3322" s="7" t="s">
        <v>335</v>
      </c>
      <c r="G3322" s="1" t="s">
        <v>58</v>
      </c>
      <c r="H3322" s="1" t="s">
        <v>1268</v>
      </c>
      <c r="I3322" s="351" t="s">
        <v>83</v>
      </c>
      <c r="J3322" s="162">
        <v>1</v>
      </c>
      <c r="K3322" s="1">
        <v>15</v>
      </c>
      <c r="L3322" s="1" t="s">
        <v>24</v>
      </c>
      <c r="M3322" s="1" t="s">
        <v>75</v>
      </c>
      <c r="N3322" s="1" t="s">
        <v>224</v>
      </c>
      <c r="O3322" s="153" t="s">
        <v>2905</v>
      </c>
      <c r="P3322" s="1" t="s">
        <v>69</v>
      </c>
      <c r="Q3322" s="1" t="s">
        <v>77</v>
      </c>
      <c r="R3322" s="24" t="s">
        <v>1269</v>
      </c>
      <c r="S3322" s="45">
        <v>140654</v>
      </c>
      <c r="V3322" s="165" t="str">
        <f>IFERROR(IF(U3322-#REF! &lt;= 0, "", U3322-#REF!), "")</f>
        <v/>
      </c>
      <c r="W3322" s="162" t="s">
        <v>333</v>
      </c>
      <c r="X3322" s="1" t="s">
        <v>2427</v>
      </c>
      <c r="Y3322" s="1">
        <v>156707</v>
      </c>
      <c r="Z3322" s="169">
        <v>239</v>
      </c>
      <c r="AA3322" s="169">
        <f>Tabela13[[#This Row],[VALOR/UN]]*Tabela13[[#This Row],[QUAN]]</f>
        <v>239</v>
      </c>
      <c r="AB3322" s="251" t="str">
        <f>IFERROR(Tabela13[[#This Row],[TOTAL]]/Tabela13[[#This Row],[Km Rodado]],"")</f>
        <v/>
      </c>
    </row>
    <row r="3323" spans="1:28" hidden="1">
      <c r="A3323" s="30" t="s">
        <v>2935</v>
      </c>
      <c r="B3323" s="30" t="s">
        <v>1459</v>
      </c>
      <c r="C3323" s="186" t="s">
        <v>1227</v>
      </c>
      <c r="D3323" s="53">
        <v>45994</v>
      </c>
      <c r="F3323" s="7" t="s">
        <v>335</v>
      </c>
      <c r="G3323" s="1" t="s">
        <v>58</v>
      </c>
      <c r="H3323" s="1" t="s">
        <v>12</v>
      </c>
      <c r="I3323" s="351" t="s">
        <v>74</v>
      </c>
      <c r="J3323" s="162">
        <v>1</v>
      </c>
      <c r="K3323" s="1" t="s">
        <v>39</v>
      </c>
      <c r="L3323" s="1" t="s">
        <v>656</v>
      </c>
      <c r="M3323" s="1" t="s">
        <v>595</v>
      </c>
      <c r="N3323" s="1" t="s">
        <v>684</v>
      </c>
      <c r="O3323" s="1" t="s">
        <v>1213</v>
      </c>
      <c r="P3323" s="1" t="s">
        <v>62</v>
      </c>
      <c r="Q3323" s="1" t="s">
        <v>597</v>
      </c>
      <c r="R3323" s="24" t="s">
        <v>1104</v>
      </c>
      <c r="V3323" s="165" t="str">
        <f>IFERROR(IF(U3323-T3323 &lt;= 0, "", U3323-T3323), "")</f>
        <v/>
      </c>
      <c r="W3323" s="162" t="s">
        <v>333</v>
      </c>
      <c r="X3323" s="1" t="s">
        <v>2279</v>
      </c>
      <c r="Y3323" s="1">
        <v>13527</v>
      </c>
      <c r="Z3323" s="169">
        <v>600</v>
      </c>
      <c r="AA3323" s="169">
        <f>Tabela13[[#This Row],[VALOR/UN]]*Tabela13[[#This Row],[QUAN]]</f>
        <v>600</v>
      </c>
      <c r="AB3323" s="251" t="str">
        <f>IFERROR(Tabela13[[#This Row],[TOTAL]]/Tabela13[[#This Row],[Km Rodado]],"")</f>
        <v/>
      </c>
    </row>
    <row r="3324" spans="1:28" hidden="1">
      <c r="A3324" s="30" t="s">
        <v>2936</v>
      </c>
      <c r="B3324" s="30" t="s">
        <v>1369</v>
      </c>
      <c r="C3324" s="186" t="s">
        <v>1227</v>
      </c>
      <c r="D3324" s="53">
        <v>45994</v>
      </c>
      <c r="F3324" s="7" t="s">
        <v>335</v>
      </c>
      <c r="G3324" s="1" t="s">
        <v>58</v>
      </c>
      <c r="H3324" s="1" t="s">
        <v>12</v>
      </c>
      <c r="I3324" s="351" t="s">
        <v>74</v>
      </c>
      <c r="J3324" s="162">
        <v>1</v>
      </c>
      <c r="K3324" s="1" t="s">
        <v>39</v>
      </c>
      <c r="L3324" s="1" t="s">
        <v>656</v>
      </c>
      <c r="M3324" s="1" t="s">
        <v>595</v>
      </c>
      <c r="N3324" s="1" t="s">
        <v>684</v>
      </c>
      <c r="O3324" s="1" t="s">
        <v>1213</v>
      </c>
      <c r="P3324" s="1" t="s">
        <v>62</v>
      </c>
      <c r="Q3324" s="1" t="s">
        <v>597</v>
      </c>
      <c r="R3324" s="24" t="s">
        <v>1104</v>
      </c>
      <c r="V3324" s="165" t="str">
        <f>IFERROR(IF(U3324-T3324 &lt;= 0, "", U3324-T3324), "")</f>
        <v/>
      </c>
      <c r="W3324" s="162" t="s">
        <v>333</v>
      </c>
      <c r="X3324" s="1" t="s">
        <v>2279</v>
      </c>
      <c r="Y3324" s="1">
        <v>13528</v>
      </c>
      <c r="Z3324" s="169">
        <v>600</v>
      </c>
      <c r="AA3324" s="169">
        <f>Tabela13[[#This Row],[VALOR/UN]]*Tabela13[[#This Row],[QUAN]]</f>
        <v>600</v>
      </c>
      <c r="AB3324" s="251" t="str">
        <f>IFERROR(Tabela13[[#This Row],[TOTAL]]/Tabela13[[#This Row],[Km Rodado]],"")</f>
        <v/>
      </c>
    </row>
    <row r="3325" spans="1:28" hidden="1">
      <c r="A3325" s="30" t="s">
        <v>2937</v>
      </c>
      <c r="B3325" s="30" t="s">
        <v>1160</v>
      </c>
      <c r="C3325" s="186" t="s">
        <v>1227</v>
      </c>
      <c r="D3325" s="53">
        <v>45994</v>
      </c>
      <c r="F3325" s="7" t="s">
        <v>335</v>
      </c>
      <c r="G3325" s="1" t="s">
        <v>58</v>
      </c>
      <c r="H3325" s="1" t="s">
        <v>12</v>
      </c>
      <c r="I3325" s="351" t="s">
        <v>74</v>
      </c>
      <c r="J3325" s="162">
        <v>1</v>
      </c>
      <c r="K3325" s="1" t="s">
        <v>39</v>
      </c>
      <c r="L3325" s="1" t="s">
        <v>656</v>
      </c>
      <c r="M3325" s="1" t="s">
        <v>595</v>
      </c>
      <c r="N3325" s="1" t="s">
        <v>684</v>
      </c>
      <c r="O3325" s="1" t="s">
        <v>1213</v>
      </c>
      <c r="P3325" s="1" t="s">
        <v>62</v>
      </c>
      <c r="Q3325" s="1" t="s">
        <v>597</v>
      </c>
      <c r="R3325" s="1" t="s">
        <v>1104</v>
      </c>
      <c r="V3325" s="165" t="str">
        <f>IFERROR(IF(U3325-T3325 &lt;= 0, "", U3325-T3325), "")</f>
        <v/>
      </c>
      <c r="W3325" s="162" t="s">
        <v>333</v>
      </c>
      <c r="X3325" s="1" t="s">
        <v>2279</v>
      </c>
      <c r="Y3325" s="1">
        <v>13528</v>
      </c>
      <c r="Z3325" s="169">
        <v>600</v>
      </c>
      <c r="AA3325" s="169">
        <f>Tabela13[[#This Row],[VALOR/UN]]*Tabela13[[#This Row],[QUAN]]</f>
        <v>600</v>
      </c>
      <c r="AB3325" s="251" t="str">
        <f>IFERROR(Tabela13[[#This Row],[TOTAL]]/Tabela13[[#This Row],[Km Rodado]],"")</f>
        <v/>
      </c>
    </row>
    <row r="3326" spans="1:28" hidden="1">
      <c r="A3326" s="30" t="s">
        <v>2938</v>
      </c>
      <c r="B3326" s="30" t="s">
        <v>1160</v>
      </c>
      <c r="C3326" s="186" t="s">
        <v>1227</v>
      </c>
      <c r="D3326" s="53">
        <v>45994</v>
      </c>
      <c r="F3326" s="7" t="s">
        <v>335</v>
      </c>
      <c r="G3326" s="1" t="s">
        <v>58</v>
      </c>
      <c r="H3326" s="1" t="s">
        <v>12</v>
      </c>
      <c r="I3326" s="351" t="s">
        <v>74</v>
      </c>
      <c r="J3326" s="162">
        <v>1</v>
      </c>
      <c r="K3326" s="1" t="s">
        <v>39</v>
      </c>
      <c r="L3326" s="1" t="s">
        <v>656</v>
      </c>
      <c r="M3326" s="1" t="s">
        <v>595</v>
      </c>
      <c r="N3326" s="1" t="s">
        <v>684</v>
      </c>
      <c r="O3326" s="1" t="s">
        <v>1213</v>
      </c>
      <c r="P3326" s="1" t="s">
        <v>62</v>
      </c>
      <c r="Q3326" s="1" t="s">
        <v>597</v>
      </c>
      <c r="R3326" s="1" t="s">
        <v>1104</v>
      </c>
      <c r="V3326" s="165" t="str">
        <f>IFERROR(IF(U3326-T3326 &lt;= 0, "", U3326-T3326), "")</f>
        <v/>
      </c>
      <c r="W3326" s="162" t="s">
        <v>333</v>
      </c>
      <c r="X3326" s="1" t="s">
        <v>2279</v>
      </c>
      <c r="Y3326" s="1">
        <v>13601</v>
      </c>
      <c r="Z3326" s="169">
        <v>600</v>
      </c>
      <c r="AA3326" s="169">
        <f>Tabela13[[#This Row],[VALOR/UN]]*Tabela13[[#This Row],[QUAN]]</f>
        <v>600</v>
      </c>
      <c r="AB3326" s="251" t="str">
        <f>IFERROR(Tabela13[[#This Row],[TOTAL]]/Tabela13[[#This Row],[Km Rodado]],"")</f>
        <v/>
      </c>
    </row>
    <row r="3327" spans="1:28" hidden="1">
      <c r="A3327" s="30" t="s">
        <v>2939</v>
      </c>
      <c r="B3327" s="30" t="s">
        <v>1291</v>
      </c>
      <c r="C3327" s="30" t="s">
        <v>1227</v>
      </c>
      <c r="D3327" s="53">
        <v>45994</v>
      </c>
      <c r="F3327" s="7" t="s">
        <v>335</v>
      </c>
      <c r="G3327" s="1" t="s">
        <v>58</v>
      </c>
      <c r="H3327" s="1" t="s">
        <v>12</v>
      </c>
      <c r="I3327" s="351" t="s">
        <v>111</v>
      </c>
      <c r="J3327" s="162">
        <v>1</v>
      </c>
      <c r="K3327" s="1" t="s">
        <v>39</v>
      </c>
      <c r="L3327" s="1" t="s">
        <v>594</v>
      </c>
      <c r="M3327" s="1" t="s">
        <v>595</v>
      </c>
      <c r="N3327" s="1" t="s">
        <v>684</v>
      </c>
      <c r="O3327" s="1" t="s">
        <v>1213</v>
      </c>
      <c r="P3327" s="1" t="s">
        <v>62</v>
      </c>
      <c r="Q3327" s="1" t="s">
        <v>1241</v>
      </c>
      <c r="R3327" s="1" t="s">
        <v>2651</v>
      </c>
      <c r="S3327" s="45">
        <v>138544</v>
      </c>
      <c r="V3327" s="165" t="str">
        <f>IFERROR(IF(U3327-T3327 &lt;= 0, "", U3327-T3327), "")</f>
        <v/>
      </c>
      <c r="W3327" s="162" t="s">
        <v>333</v>
      </c>
      <c r="X3327" s="1" t="s">
        <v>2279</v>
      </c>
      <c r="Y3327" s="1">
        <v>13527</v>
      </c>
      <c r="Z3327" s="169">
        <v>600</v>
      </c>
      <c r="AA3327" s="169">
        <f>Tabela13[[#This Row],[VALOR/UN]]*Tabela13[[#This Row],[QUAN]]</f>
        <v>600</v>
      </c>
      <c r="AB3327" s="251" t="str">
        <f>IFERROR(Tabela13[[#This Row],[TOTAL]]/Tabela13[[#This Row],[Km Rodado]],"")</f>
        <v/>
      </c>
    </row>
    <row r="3328" spans="1:28" hidden="1">
      <c r="A3328" s="30" t="s">
        <v>2940</v>
      </c>
      <c r="B3328" s="30" t="s">
        <v>1416</v>
      </c>
      <c r="C3328" s="30" t="s">
        <v>1227</v>
      </c>
      <c r="D3328" s="53">
        <v>45994</v>
      </c>
      <c r="F3328" s="7" t="s">
        <v>335</v>
      </c>
      <c r="G3328" s="1" t="s">
        <v>58</v>
      </c>
      <c r="H3328" s="1" t="s">
        <v>12</v>
      </c>
      <c r="I3328" s="351" t="s">
        <v>111</v>
      </c>
      <c r="J3328" s="162">
        <v>1</v>
      </c>
      <c r="K3328" s="1" t="s">
        <v>39</v>
      </c>
      <c r="L3328" s="1" t="s">
        <v>594</v>
      </c>
      <c r="M3328" s="1" t="s">
        <v>595</v>
      </c>
      <c r="N3328" s="1" t="s">
        <v>684</v>
      </c>
      <c r="O3328" s="1" t="s">
        <v>1213</v>
      </c>
      <c r="P3328" s="1" t="s">
        <v>62</v>
      </c>
      <c r="Q3328" s="1" t="s">
        <v>1241</v>
      </c>
      <c r="R3328" s="1" t="s">
        <v>2651</v>
      </c>
      <c r="S3328" s="45">
        <v>138544</v>
      </c>
      <c r="V3328" s="165" t="str">
        <f>IFERROR(IF(U3328-T3328 &lt;= 0, "", U3328-T3328), "")</f>
        <v/>
      </c>
      <c r="W3328" s="162" t="s">
        <v>333</v>
      </c>
      <c r="X3328" s="1" t="s">
        <v>2279</v>
      </c>
      <c r="Y3328" s="1">
        <v>13527</v>
      </c>
      <c r="Z3328" s="169">
        <v>600</v>
      </c>
      <c r="AA3328" s="169">
        <f>Tabela13[[#This Row],[VALOR/UN]]*Tabela13[[#This Row],[QUAN]]</f>
        <v>600</v>
      </c>
      <c r="AB3328" s="251" t="str">
        <f>IFERROR(Tabela13[[#This Row],[TOTAL]]/Tabela13[[#This Row],[Km Rodado]],"")</f>
        <v/>
      </c>
    </row>
    <row r="3329" spans="1:28" hidden="1">
      <c r="A3329" s="30" t="s">
        <v>2941</v>
      </c>
      <c r="B3329" s="30" t="s">
        <v>830</v>
      </c>
      <c r="C3329" s="30" t="s">
        <v>1227</v>
      </c>
      <c r="D3329" s="53">
        <v>45994</v>
      </c>
      <c r="F3329" s="7" t="s">
        <v>335</v>
      </c>
      <c r="G3329" s="1" t="s">
        <v>58</v>
      </c>
      <c r="H3329" s="1" t="s">
        <v>12</v>
      </c>
      <c r="I3329" s="351" t="s">
        <v>111</v>
      </c>
      <c r="J3329" s="162">
        <v>1</v>
      </c>
      <c r="K3329" s="1" t="s">
        <v>39</v>
      </c>
      <c r="L3329" s="1" t="s">
        <v>594</v>
      </c>
      <c r="M3329" s="1" t="s">
        <v>595</v>
      </c>
      <c r="N3329" s="1" t="s">
        <v>684</v>
      </c>
      <c r="O3329" s="1" t="s">
        <v>1213</v>
      </c>
      <c r="P3329" s="1" t="s">
        <v>62</v>
      </c>
      <c r="Q3329" s="1" t="s">
        <v>1241</v>
      </c>
      <c r="R3329" s="1" t="s">
        <v>2651</v>
      </c>
      <c r="S3329" s="45">
        <v>138544</v>
      </c>
      <c r="V3329" s="165" t="str">
        <f>IFERROR(IF(U3329-T3329 &lt;= 0, "", U3329-T3329), "")</f>
        <v/>
      </c>
      <c r="W3329" s="162" t="s">
        <v>333</v>
      </c>
      <c r="X3329" s="1" t="s">
        <v>2279</v>
      </c>
      <c r="Y3329" s="1">
        <v>13527</v>
      </c>
      <c r="Z3329" s="169">
        <v>600</v>
      </c>
      <c r="AA3329" s="169">
        <f>Tabela13[[#This Row],[VALOR/UN]]*Tabela13[[#This Row],[QUAN]]</f>
        <v>600</v>
      </c>
      <c r="AB3329" s="251" t="str">
        <f>IFERROR(Tabela13[[#This Row],[TOTAL]]/Tabela13[[#This Row],[Km Rodado]],"")</f>
        <v/>
      </c>
    </row>
    <row r="3330" spans="1:28" hidden="1">
      <c r="A3330" s="30" t="s">
        <v>2942</v>
      </c>
      <c r="B3330" s="30" t="s">
        <v>644</v>
      </c>
      <c r="C3330" s="30" t="s">
        <v>1227</v>
      </c>
      <c r="D3330" s="53">
        <v>45994</v>
      </c>
      <c r="F3330" s="7" t="s">
        <v>335</v>
      </c>
      <c r="G3330" s="1" t="s">
        <v>58</v>
      </c>
      <c r="H3330" s="1" t="s">
        <v>12</v>
      </c>
      <c r="I3330" s="351" t="s">
        <v>111</v>
      </c>
      <c r="J3330" s="162">
        <v>1</v>
      </c>
      <c r="K3330" s="1" t="s">
        <v>39</v>
      </c>
      <c r="L3330" s="1" t="s">
        <v>594</v>
      </c>
      <c r="M3330" s="1" t="s">
        <v>595</v>
      </c>
      <c r="N3330" s="1" t="s">
        <v>684</v>
      </c>
      <c r="O3330" s="1" t="s">
        <v>1213</v>
      </c>
      <c r="P3330" s="1" t="s">
        <v>62</v>
      </c>
      <c r="Q3330" s="1" t="s">
        <v>1241</v>
      </c>
      <c r="R3330" s="1" t="s">
        <v>2651</v>
      </c>
      <c r="S3330" s="45">
        <v>138544</v>
      </c>
      <c r="V3330" s="165" t="str">
        <f>IFERROR(IF(U3330-T3330 &lt;= 0, "", U3330-T3330), "")</f>
        <v/>
      </c>
      <c r="W3330" s="162" t="s">
        <v>333</v>
      </c>
      <c r="X3330" s="1" t="s">
        <v>2279</v>
      </c>
      <c r="Y3330" s="1">
        <v>13527</v>
      </c>
      <c r="Z3330" s="169">
        <v>600</v>
      </c>
      <c r="AA3330" s="169">
        <f>Tabela13[[#This Row],[VALOR/UN]]*Tabela13[[#This Row],[QUAN]]</f>
        <v>600</v>
      </c>
      <c r="AB3330" s="251" t="str">
        <f>IFERROR(Tabela13[[#This Row],[TOTAL]]/Tabela13[[#This Row],[Km Rodado]],"")</f>
        <v/>
      </c>
    </row>
    <row r="3331" spans="1:28" hidden="1">
      <c r="A3331" s="30" t="s">
        <v>2943</v>
      </c>
      <c r="B3331" s="30" t="s">
        <v>415</v>
      </c>
      <c r="C3331" s="30" t="s">
        <v>1227</v>
      </c>
      <c r="D3331" s="53">
        <v>45994</v>
      </c>
      <c r="F3331" s="7" t="s">
        <v>335</v>
      </c>
      <c r="G3331" s="1" t="s">
        <v>58</v>
      </c>
      <c r="H3331" s="1" t="s">
        <v>12</v>
      </c>
      <c r="I3331" s="351" t="s">
        <v>111</v>
      </c>
      <c r="J3331" s="162">
        <v>1</v>
      </c>
      <c r="K3331" s="1" t="s">
        <v>39</v>
      </c>
      <c r="L3331" s="1" t="s">
        <v>656</v>
      </c>
      <c r="M3331" s="1" t="s">
        <v>595</v>
      </c>
      <c r="N3331" s="1" t="s">
        <v>684</v>
      </c>
      <c r="O3331" s="1" t="s">
        <v>1806</v>
      </c>
      <c r="P3331" s="1" t="s">
        <v>62</v>
      </c>
      <c r="Q3331" s="1" t="s">
        <v>1241</v>
      </c>
      <c r="R3331" s="1" t="s">
        <v>2651</v>
      </c>
      <c r="S3331" s="45">
        <v>138544</v>
      </c>
      <c r="V3331" s="165" t="str">
        <f>IFERROR(IF(U3331-T3331 &lt;= 0, "", U3331-T3331), "")</f>
        <v/>
      </c>
      <c r="W3331" s="162" t="s">
        <v>333</v>
      </c>
      <c r="X3331" s="1" t="s">
        <v>2279</v>
      </c>
      <c r="Y3331" s="1" t="s">
        <v>2944</v>
      </c>
      <c r="Z3331" s="169">
        <v>500</v>
      </c>
      <c r="AA3331" s="169">
        <f>Tabela13[[#This Row],[VALOR/UN]]*Tabela13[[#This Row],[QUAN]]</f>
        <v>500</v>
      </c>
      <c r="AB3331" s="251" t="str">
        <f>IFERROR(Tabela13[[#This Row],[TOTAL]]/Tabela13[[#This Row],[Km Rodado]],"")</f>
        <v/>
      </c>
    </row>
    <row r="3332" spans="1:28" hidden="1">
      <c r="A3332" s="30" t="s">
        <v>1560</v>
      </c>
      <c r="B3332" s="30" t="s">
        <v>762</v>
      </c>
      <c r="C3332" s="30" t="s">
        <v>1227</v>
      </c>
      <c r="D3332" s="53">
        <v>45994</v>
      </c>
      <c r="F3332" s="7" t="s">
        <v>335</v>
      </c>
      <c r="G3332" s="1" t="s">
        <v>58</v>
      </c>
      <c r="H3332" s="1" t="s">
        <v>12</v>
      </c>
      <c r="I3332" s="351" t="s">
        <v>111</v>
      </c>
      <c r="J3332" s="162">
        <v>1</v>
      </c>
      <c r="K3332" s="1" t="s">
        <v>39</v>
      </c>
      <c r="L3332" s="1" t="s">
        <v>656</v>
      </c>
      <c r="M3332" s="1" t="s">
        <v>595</v>
      </c>
      <c r="N3332" s="1" t="s">
        <v>684</v>
      </c>
      <c r="O3332" s="1" t="s">
        <v>1806</v>
      </c>
      <c r="P3332" s="1" t="s">
        <v>62</v>
      </c>
      <c r="Q3332" s="1" t="s">
        <v>1241</v>
      </c>
      <c r="R3332" s="1" t="s">
        <v>2651</v>
      </c>
      <c r="S3332" s="45">
        <v>138544</v>
      </c>
      <c r="V3332" s="165" t="str">
        <f>IFERROR(IF(U3332-T3332 &lt;= 0, "", U3332-T3332), "")</f>
        <v/>
      </c>
      <c r="W3332" s="162" t="s">
        <v>333</v>
      </c>
      <c r="X3332" s="1" t="s">
        <v>2279</v>
      </c>
      <c r="Y3332" s="1" t="s">
        <v>2944</v>
      </c>
      <c r="Z3332" s="169">
        <v>500</v>
      </c>
      <c r="AA3332" s="169">
        <f>Tabela13[[#This Row],[VALOR/UN]]*Tabela13[[#This Row],[QUAN]]</f>
        <v>500</v>
      </c>
      <c r="AB3332" s="251" t="str">
        <f>IFERROR(Tabela13[[#This Row],[TOTAL]]/Tabela13[[#This Row],[Km Rodado]],"")</f>
        <v/>
      </c>
    </row>
    <row r="3333" spans="1:28" hidden="1">
      <c r="A3333" s="30" t="s">
        <v>1835</v>
      </c>
      <c r="B3333" s="30" t="s">
        <v>1719</v>
      </c>
      <c r="C3333" s="30" t="s">
        <v>1227</v>
      </c>
      <c r="D3333" s="53">
        <v>45994</v>
      </c>
      <c r="F3333" s="7" t="s">
        <v>335</v>
      </c>
      <c r="G3333" s="1" t="s">
        <v>58</v>
      </c>
      <c r="H3333" s="1" t="s">
        <v>12</v>
      </c>
      <c r="I3333" s="351" t="s">
        <v>111</v>
      </c>
      <c r="J3333" s="162">
        <v>1</v>
      </c>
      <c r="K3333" s="1" t="s">
        <v>39</v>
      </c>
      <c r="L3333" s="1" t="s">
        <v>656</v>
      </c>
      <c r="M3333" s="1" t="s">
        <v>595</v>
      </c>
      <c r="N3333" s="1" t="s">
        <v>684</v>
      </c>
      <c r="O3333" s="1" t="s">
        <v>1806</v>
      </c>
      <c r="P3333" s="1" t="s">
        <v>62</v>
      </c>
      <c r="Q3333" s="1" t="s">
        <v>1241</v>
      </c>
      <c r="R3333" s="1" t="s">
        <v>2651</v>
      </c>
      <c r="S3333" s="45">
        <v>138544</v>
      </c>
      <c r="V3333" s="165" t="str">
        <f>IFERROR(IF(U3333-T3333 &lt;= 0, "", U3333-T3333), "")</f>
        <v/>
      </c>
      <c r="W3333" s="162" t="s">
        <v>333</v>
      </c>
      <c r="X3333" s="1" t="s">
        <v>2279</v>
      </c>
      <c r="Y3333" s="1" t="s">
        <v>2945</v>
      </c>
      <c r="Z3333" s="169">
        <v>500</v>
      </c>
      <c r="AA3333" s="169">
        <f>Tabela13[[#This Row],[VALOR/UN]]*Tabela13[[#This Row],[QUAN]]</f>
        <v>500</v>
      </c>
      <c r="AB3333" s="251" t="str">
        <f>IFERROR(Tabela13[[#This Row],[TOTAL]]/Tabela13[[#This Row],[Km Rodado]],"")</f>
        <v/>
      </c>
    </row>
    <row r="3334" spans="1:28" hidden="1">
      <c r="A3334" s="30" t="s">
        <v>2637</v>
      </c>
      <c r="B3334" s="30" t="s">
        <v>1215</v>
      </c>
      <c r="C3334" s="30" t="s">
        <v>1227</v>
      </c>
      <c r="D3334" s="53">
        <v>45994</v>
      </c>
      <c r="F3334" s="7" t="s">
        <v>335</v>
      </c>
      <c r="G3334" s="1" t="s">
        <v>58</v>
      </c>
      <c r="H3334" s="1" t="s">
        <v>12</v>
      </c>
      <c r="I3334" s="351" t="s">
        <v>111</v>
      </c>
      <c r="J3334" s="162">
        <v>1</v>
      </c>
      <c r="K3334" s="1" t="s">
        <v>39</v>
      </c>
      <c r="L3334" s="1" t="s">
        <v>656</v>
      </c>
      <c r="M3334" s="1" t="s">
        <v>595</v>
      </c>
      <c r="N3334" s="1" t="s">
        <v>684</v>
      </c>
      <c r="O3334" s="1" t="s">
        <v>1806</v>
      </c>
      <c r="P3334" s="1" t="s">
        <v>62</v>
      </c>
      <c r="Q3334" s="1" t="s">
        <v>1241</v>
      </c>
      <c r="R3334" s="1" t="s">
        <v>2651</v>
      </c>
      <c r="S3334" s="45">
        <v>138544</v>
      </c>
      <c r="V3334" s="165" t="str">
        <f>IFERROR(IF(U3334-T3334 &lt;= 0, "", U3334-T3334), "")</f>
        <v/>
      </c>
      <c r="W3334" s="162" t="s">
        <v>333</v>
      </c>
      <c r="X3334" s="1" t="s">
        <v>2279</v>
      </c>
      <c r="Y3334" s="1" t="s">
        <v>2945</v>
      </c>
      <c r="Z3334" s="169">
        <v>500</v>
      </c>
      <c r="AA3334" s="169">
        <f>Tabela13[[#This Row],[VALOR/UN]]*Tabela13[[#This Row],[QUAN]]</f>
        <v>500</v>
      </c>
      <c r="AB3334" s="251" t="str">
        <f>IFERROR(Tabela13[[#This Row],[TOTAL]]/Tabela13[[#This Row],[Km Rodado]],"")</f>
        <v/>
      </c>
    </row>
    <row r="3335" spans="1:28" hidden="1">
      <c r="A3335" s="30">
        <v>3881</v>
      </c>
      <c r="B3335" s="30" t="s">
        <v>2790</v>
      </c>
      <c r="C3335" s="30" t="s">
        <v>1227</v>
      </c>
      <c r="D3335" s="53">
        <v>45995</v>
      </c>
      <c r="F3335" s="7" t="s">
        <v>335</v>
      </c>
      <c r="G3335" s="1" t="s">
        <v>58</v>
      </c>
      <c r="H3335" s="1" t="s">
        <v>1268</v>
      </c>
      <c r="I3335" s="351" t="s">
        <v>96</v>
      </c>
      <c r="J3335" s="162">
        <v>1</v>
      </c>
      <c r="K3335" s="1">
        <v>15</v>
      </c>
      <c r="L3335" s="1" t="s">
        <v>22</v>
      </c>
      <c r="M3335" s="1" t="s">
        <v>75</v>
      </c>
      <c r="N3335" s="1" t="s">
        <v>224</v>
      </c>
      <c r="O3335" s="1" t="s">
        <v>1389</v>
      </c>
      <c r="P3335" s="1" t="s">
        <v>69</v>
      </c>
      <c r="Q3335" s="1" t="s">
        <v>77</v>
      </c>
      <c r="R3335" s="24" t="s">
        <v>995</v>
      </c>
      <c r="S3335" s="45">
        <v>115370</v>
      </c>
      <c r="V3335" s="165" t="str">
        <f>IFERROR(IF(U3335-T3335 &lt;= 0, "", U3335-T3335), "")</f>
        <v/>
      </c>
      <c r="W3335" s="162" t="s">
        <v>333</v>
      </c>
      <c r="X3335" s="1" t="s">
        <v>2427</v>
      </c>
      <c r="Y3335" s="1">
        <v>160851</v>
      </c>
      <c r="Z3335" s="169">
        <v>235</v>
      </c>
      <c r="AA3335" s="169">
        <f>Tabela13[[#This Row],[VALOR/UN]]*Tabela13[[#This Row],[QUAN]]</f>
        <v>235</v>
      </c>
      <c r="AB3335" s="251" t="str">
        <f>IFERROR(Tabela13[[#This Row],[TOTAL]]/Tabela13[[#This Row],[Km Rodado]],"")</f>
        <v/>
      </c>
    </row>
    <row r="3336" spans="1:28" hidden="1">
      <c r="A3336" s="30">
        <v>3880</v>
      </c>
      <c r="B3336" s="30" t="s">
        <v>2893</v>
      </c>
      <c r="C3336" s="30" t="s">
        <v>1227</v>
      </c>
      <c r="D3336" s="53">
        <v>45995</v>
      </c>
      <c r="F3336" s="7" t="s">
        <v>335</v>
      </c>
      <c r="G3336" s="1" t="s">
        <v>58</v>
      </c>
      <c r="H3336" s="1" t="s">
        <v>1268</v>
      </c>
      <c r="I3336" s="351" t="s">
        <v>96</v>
      </c>
      <c r="J3336" s="162">
        <v>1</v>
      </c>
      <c r="K3336" s="1">
        <v>15</v>
      </c>
      <c r="L3336" s="1" t="s">
        <v>22</v>
      </c>
      <c r="M3336" s="1" t="s">
        <v>75</v>
      </c>
      <c r="N3336" s="1" t="s">
        <v>224</v>
      </c>
      <c r="O3336" s="1" t="s">
        <v>1389</v>
      </c>
      <c r="P3336" s="1" t="s">
        <v>69</v>
      </c>
      <c r="Q3336" s="1" t="s">
        <v>77</v>
      </c>
      <c r="R3336" s="24" t="s">
        <v>995</v>
      </c>
      <c r="S3336" s="45">
        <v>115370</v>
      </c>
      <c r="V3336" s="165" t="str">
        <f>IFERROR(IF(U3336-T3336 &lt;= 0, "", U3336-T3336), "")</f>
        <v/>
      </c>
      <c r="W3336" s="162" t="s">
        <v>333</v>
      </c>
      <c r="X3336" s="1" t="s">
        <v>2427</v>
      </c>
      <c r="Y3336" s="1">
        <v>160851</v>
      </c>
      <c r="Z3336" s="169">
        <v>235</v>
      </c>
      <c r="AA3336" s="169">
        <f>Tabela13[[#This Row],[VALOR/UN]]*Tabela13[[#This Row],[QUAN]]</f>
        <v>235</v>
      </c>
      <c r="AB3336" s="251" t="str">
        <f>IFERROR(Tabela13[[#This Row],[TOTAL]]/Tabela13[[#This Row],[Km Rodado]],"")</f>
        <v/>
      </c>
    </row>
    <row r="3337" spans="1:28" hidden="1">
      <c r="A3337" s="30">
        <v>3876</v>
      </c>
      <c r="B3337" s="30" t="s">
        <v>2893</v>
      </c>
      <c r="C3337" s="30" t="s">
        <v>1227</v>
      </c>
      <c r="D3337" s="53">
        <v>45995</v>
      </c>
      <c r="F3337" s="7" t="s">
        <v>335</v>
      </c>
      <c r="G3337" s="1" t="s">
        <v>58</v>
      </c>
      <c r="H3337" s="1" t="s">
        <v>1268</v>
      </c>
      <c r="I3337" s="351" t="s">
        <v>96</v>
      </c>
      <c r="J3337" s="162">
        <v>1</v>
      </c>
      <c r="K3337" s="1">
        <v>15</v>
      </c>
      <c r="L3337" s="1" t="s">
        <v>24</v>
      </c>
      <c r="M3337" s="1" t="s">
        <v>75</v>
      </c>
      <c r="N3337" s="1" t="s">
        <v>224</v>
      </c>
      <c r="O3337" s="1" t="s">
        <v>1389</v>
      </c>
      <c r="P3337" s="1" t="s">
        <v>69</v>
      </c>
      <c r="Q3337" s="1" t="s">
        <v>77</v>
      </c>
      <c r="R3337" s="24" t="s">
        <v>995</v>
      </c>
      <c r="S3337" s="45">
        <v>115370</v>
      </c>
      <c r="V3337" s="165" t="str">
        <f>IFERROR(IF(U3337-T3337 &lt;= 0, "", U3337-T3337), "")</f>
        <v/>
      </c>
      <c r="W3337" s="162" t="s">
        <v>333</v>
      </c>
      <c r="X3337" s="1" t="s">
        <v>2427</v>
      </c>
      <c r="Y3337" s="1">
        <v>160851</v>
      </c>
      <c r="Z3337" s="169">
        <v>235</v>
      </c>
      <c r="AA3337" s="169">
        <f>Tabela13[[#This Row],[VALOR/UN]]*Tabela13[[#This Row],[QUAN]]</f>
        <v>235</v>
      </c>
      <c r="AB3337" s="251" t="str">
        <f>IFERROR(Tabela13[[#This Row],[TOTAL]]/Tabela13[[#This Row],[Km Rodado]],"")</f>
        <v/>
      </c>
    </row>
    <row r="3338" spans="1:28" hidden="1">
      <c r="A3338" s="30">
        <v>3877</v>
      </c>
      <c r="B3338" s="30" t="s">
        <v>2893</v>
      </c>
      <c r="C3338" s="30" t="s">
        <v>1227</v>
      </c>
      <c r="D3338" s="53">
        <v>45995</v>
      </c>
      <c r="F3338" s="7" t="s">
        <v>335</v>
      </c>
      <c r="G3338" s="1" t="s">
        <v>58</v>
      </c>
      <c r="H3338" s="1" t="s">
        <v>1268</v>
      </c>
      <c r="I3338" s="351" t="s">
        <v>96</v>
      </c>
      <c r="J3338" s="162">
        <v>1</v>
      </c>
      <c r="K3338" s="1">
        <v>15</v>
      </c>
      <c r="L3338" s="1" t="s">
        <v>24</v>
      </c>
      <c r="M3338" s="1" t="s">
        <v>75</v>
      </c>
      <c r="N3338" s="1" t="s">
        <v>224</v>
      </c>
      <c r="O3338" s="1" t="s">
        <v>1389</v>
      </c>
      <c r="P3338" s="1" t="s">
        <v>69</v>
      </c>
      <c r="Q3338" s="1" t="s">
        <v>77</v>
      </c>
      <c r="R3338" s="24" t="s">
        <v>995</v>
      </c>
      <c r="S3338" s="45">
        <v>115370</v>
      </c>
      <c r="V3338" s="165" t="str">
        <f>IFERROR(IF(U3338-T3338 &lt;= 0, "", U3338-T3338), "")</f>
        <v/>
      </c>
      <c r="W3338" s="162" t="s">
        <v>333</v>
      </c>
      <c r="X3338" s="1" t="s">
        <v>2427</v>
      </c>
      <c r="Y3338" s="1">
        <v>160851</v>
      </c>
      <c r="Z3338" s="169">
        <v>235</v>
      </c>
      <c r="AA3338" s="169">
        <f>Tabela13[[#This Row],[VALOR/UN]]*Tabela13[[#This Row],[QUAN]]</f>
        <v>235</v>
      </c>
      <c r="AB3338" s="251" t="str">
        <f>IFERROR(Tabela13[[#This Row],[TOTAL]]/Tabela13[[#This Row],[Km Rodado]],"")</f>
        <v/>
      </c>
    </row>
    <row r="3339" spans="1:28" hidden="1">
      <c r="A3339" s="30">
        <v>3875</v>
      </c>
      <c r="B3339" s="30" t="s">
        <v>2893</v>
      </c>
      <c r="C3339" s="30" t="s">
        <v>1227</v>
      </c>
      <c r="D3339" s="53">
        <v>45995</v>
      </c>
      <c r="F3339" s="7" t="s">
        <v>335</v>
      </c>
      <c r="G3339" s="1" t="s">
        <v>58</v>
      </c>
      <c r="H3339" s="1" t="s">
        <v>1268</v>
      </c>
      <c r="I3339" s="351" t="s">
        <v>96</v>
      </c>
      <c r="J3339" s="162">
        <v>1</v>
      </c>
      <c r="K3339" s="1">
        <v>15</v>
      </c>
      <c r="L3339" s="1" t="s">
        <v>22</v>
      </c>
      <c r="M3339" s="1" t="s">
        <v>75</v>
      </c>
      <c r="N3339" s="1" t="s">
        <v>224</v>
      </c>
      <c r="O3339" s="1" t="s">
        <v>1389</v>
      </c>
      <c r="P3339" s="1" t="s">
        <v>69</v>
      </c>
      <c r="Q3339" s="1" t="s">
        <v>77</v>
      </c>
      <c r="R3339" s="24" t="s">
        <v>1824</v>
      </c>
      <c r="S3339" s="45">
        <v>98371</v>
      </c>
      <c r="V3339" s="165" t="str">
        <f>IFERROR(IF(U3339-T3339 &lt;= 0, "", U3339-T3339), "")</f>
        <v/>
      </c>
      <c r="W3339" s="162" t="s">
        <v>333</v>
      </c>
      <c r="X3339" s="1" t="s">
        <v>2427</v>
      </c>
      <c r="Y3339" s="1">
        <v>160851</v>
      </c>
      <c r="Z3339" s="169">
        <v>235</v>
      </c>
      <c r="AA3339" s="169">
        <f>Tabela13[[#This Row],[VALOR/UN]]*Tabela13[[#This Row],[QUAN]]</f>
        <v>235</v>
      </c>
      <c r="AB3339" s="251" t="str">
        <f>IFERROR(Tabela13[[#This Row],[TOTAL]]/Tabela13[[#This Row],[Km Rodado]],"")</f>
        <v/>
      </c>
    </row>
    <row r="3340" spans="1:28" hidden="1">
      <c r="A3340" s="30">
        <v>3874</v>
      </c>
      <c r="B3340" s="30" t="s">
        <v>2893</v>
      </c>
      <c r="C3340" s="30" t="s">
        <v>1227</v>
      </c>
      <c r="D3340" s="53">
        <v>45995</v>
      </c>
      <c r="F3340" s="7" t="s">
        <v>335</v>
      </c>
      <c r="G3340" s="1" t="s">
        <v>58</v>
      </c>
      <c r="H3340" s="1" t="s">
        <v>1268</v>
      </c>
      <c r="I3340" s="351" t="s">
        <v>96</v>
      </c>
      <c r="J3340" s="162">
        <v>1</v>
      </c>
      <c r="K3340" s="1">
        <v>15</v>
      </c>
      <c r="L3340" s="1" t="s">
        <v>22</v>
      </c>
      <c r="M3340" s="1" t="s">
        <v>75</v>
      </c>
      <c r="N3340" s="1" t="s">
        <v>224</v>
      </c>
      <c r="O3340" s="1" t="s">
        <v>1389</v>
      </c>
      <c r="P3340" s="1" t="s">
        <v>69</v>
      </c>
      <c r="Q3340" s="1" t="s">
        <v>77</v>
      </c>
      <c r="R3340" s="24" t="s">
        <v>1824</v>
      </c>
      <c r="S3340" s="45">
        <v>98371</v>
      </c>
      <c r="V3340" s="165" t="str">
        <f>IFERROR(IF(U3340-T3340 &lt;= 0, "", U3340-T3340), "")</f>
        <v/>
      </c>
      <c r="W3340" s="162" t="s">
        <v>333</v>
      </c>
      <c r="X3340" s="1" t="s">
        <v>2427</v>
      </c>
      <c r="Y3340" s="1">
        <v>160851</v>
      </c>
      <c r="Z3340" s="169">
        <v>235</v>
      </c>
      <c r="AA3340" s="169">
        <f>Tabela13[[#This Row],[VALOR/UN]]*Tabela13[[#This Row],[QUAN]]</f>
        <v>235</v>
      </c>
      <c r="AB3340" s="251" t="str">
        <f>IFERROR(Tabela13[[#This Row],[TOTAL]]/Tabela13[[#This Row],[Km Rodado]],"")</f>
        <v/>
      </c>
    </row>
    <row r="3341" spans="1:28" hidden="1">
      <c r="A3341" s="30" t="s">
        <v>2946</v>
      </c>
      <c r="B3341" s="30" t="s">
        <v>2291</v>
      </c>
      <c r="C3341" s="30" t="s">
        <v>1227</v>
      </c>
      <c r="D3341" s="53">
        <v>46001</v>
      </c>
      <c r="F3341" s="7" t="s">
        <v>335</v>
      </c>
      <c r="G3341" s="1" t="s">
        <v>58</v>
      </c>
      <c r="H3341" s="1" t="s">
        <v>1268</v>
      </c>
      <c r="I3341" s="351" t="s">
        <v>104</v>
      </c>
      <c r="J3341" s="162">
        <v>1</v>
      </c>
      <c r="K3341" s="1" t="s">
        <v>7</v>
      </c>
      <c r="L3341" s="1" t="s">
        <v>22</v>
      </c>
      <c r="M3341" s="153" t="s">
        <v>210</v>
      </c>
      <c r="N3341" s="1" t="s">
        <v>787</v>
      </c>
      <c r="O3341" s="1" t="s">
        <v>788</v>
      </c>
      <c r="P3341" s="1" t="s">
        <v>69</v>
      </c>
      <c r="Q3341" s="1" t="s">
        <v>1057</v>
      </c>
      <c r="R3341" s="1" t="s">
        <v>214</v>
      </c>
      <c r="S3341" s="45">
        <v>347364</v>
      </c>
      <c r="V3341" s="165" t="str">
        <f>IFERROR(IF(U3341-T3341 &lt;= 0, "", U3341-T3341), "")</f>
        <v/>
      </c>
      <c r="W3341" s="162" t="s">
        <v>333</v>
      </c>
      <c r="X3341" s="1" t="s">
        <v>155</v>
      </c>
      <c r="Y3341" s="1">
        <v>4913</v>
      </c>
      <c r="Z3341" s="169">
        <v>793.02</v>
      </c>
      <c r="AA3341" s="169">
        <f>Tabela13[[#This Row],[VALOR/UN]]*Tabela13[[#This Row],[QUAN]]</f>
        <v>793.02</v>
      </c>
      <c r="AB3341" s="251" t="str">
        <f>IFERROR(Tabela13[[#This Row],[TOTAL]]/Tabela13[[#This Row],[Km Rodado]],"")</f>
        <v/>
      </c>
    </row>
    <row r="3342" spans="1:28" hidden="1">
      <c r="A3342" s="30" t="s">
        <v>2947</v>
      </c>
      <c r="B3342" s="30" t="s">
        <v>2836</v>
      </c>
      <c r="C3342" s="30" t="s">
        <v>1227</v>
      </c>
      <c r="D3342" s="53">
        <v>46001</v>
      </c>
      <c r="F3342" s="7" t="s">
        <v>335</v>
      </c>
      <c r="G3342" s="1" t="s">
        <v>58</v>
      </c>
      <c r="H3342" s="1" t="s">
        <v>1268</v>
      </c>
      <c r="I3342" s="351" t="s">
        <v>104</v>
      </c>
      <c r="J3342" s="162">
        <v>1</v>
      </c>
      <c r="K3342" s="1" t="s">
        <v>7</v>
      </c>
      <c r="L3342" s="1" t="s">
        <v>22</v>
      </c>
      <c r="M3342" s="153" t="s">
        <v>210</v>
      </c>
      <c r="N3342" s="1" t="s">
        <v>787</v>
      </c>
      <c r="O3342" s="1" t="s">
        <v>788</v>
      </c>
      <c r="P3342" s="1" t="s">
        <v>69</v>
      </c>
      <c r="Q3342" s="1" t="s">
        <v>1057</v>
      </c>
      <c r="R3342" s="1" t="s">
        <v>214</v>
      </c>
      <c r="S3342" s="45">
        <v>347364</v>
      </c>
      <c r="V3342" s="165" t="str">
        <f>IFERROR(IF(U3342-T3342 &lt;= 0, "", U3342-T3342), "")</f>
        <v/>
      </c>
      <c r="W3342" s="162" t="s">
        <v>333</v>
      </c>
      <c r="X3342" s="1" t="s">
        <v>155</v>
      </c>
      <c r="Y3342" s="1">
        <v>4913</v>
      </c>
      <c r="Z3342" s="169">
        <v>793.02</v>
      </c>
      <c r="AA3342" s="169">
        <f>Tabela13[[#This Row],[VALOR/UN]]*Tabela13[[#This Row],[QUAN]]</f>
        <v>793.02</v>
      </c>
      <c r="AB3342" s="251" t="str">
        <f>IFERROR(Tabela13[[#This Row],[TOTAL]]/Tabela13[[#This Row],[Km Rodado]],"")</f>
        <v/>
      </c>
    </row>
    <row r="3343" spans="1:28" hidden="1">
      <c r="A3343" s="30">
        <v>3878</v>
      </c>
      <c r="B3343" s="30" t="s">
        <v>2893</v>
      </c>
      <c r="C3343" s="30" t="s">
        <v>1227</v>
      </c>
      <c r="D3343" s="53">
        <v>46001</v>
      </c>
      <c r="F3343" s="7" t="s">
        <v>335</v>
      </c>
      <c r="G3343" s="1" t="s">
        <v>58</v>
      </c>
      <c r="H3343" s="1" t="s">
        <v>1268</v>
      </c>
      <c r="I3343" s="351" t="s">
        <v>2375</v>
      </c>
      <c r="J3343" s="162">
        <v>1</v>
      </c>
      <c r="K3343" s="1">
        <v>15</v>
      </c>
      <c r="L3343" s="1" t="s">
        <v>22</v>
      </c>
      <c r="M3343" s="1" t="s">
        <v>75</v>
      </c>
      <c r="N3343" s="1" t="s">
        <v>224</v>
      </c>
      <c r="O3343" s="1" t="s">
        <v>1389</v>
      </c>
      <c r="P3343" s="1" t="s">
        <v>69</v>
      </c>
      <c r="Q3343" s="1" t="s">
        <v>77</v>
      </c>
      <c r="R3343" s="24" t="s">
        <v>800</v>
      </c>
      <c r="S3343" s="45">
        <v>197607</v>
      </c>
      <c r="V3343" s="165" t="str">
        <f>IFERROR(IF(U3343-T3343 &lt;= 0, "", U3343-T3343), "")</f>
        <v/>
      </c>
      <c r="W3343" s="162" t="s">
        <v>333</v>
      </c>
      <c r="X3343" s="1" t="s">
        <v>2427</v>
      </c>
      <c r="Y3343" s="1">
        <v>160851</v>
      </c>
      <c r="Z3343" s="169">
        <v>235</v>
      </c>
      <c r="AA3343" s="169">
        <f>Tabela13[[#This Row],[VALOR/UN]]*Tabela13[[#This Row],[QUAN]]</f>
        <v>235</v>
      </c>
      <c r="AB3343" s="251" t="str">
        <f>IFERROR(Tabela13[[#This Row],[TOTAL]]/Tabela13[[#This Row],[Km Rodado]],"")</f>
        <v/>
      </c>
    </row>
    <row r="3344" spans="1:28" hidden="1">
      <c r="A3344" s="30">
        <v>3879</v>
      </c>
      <c r="B3344" s="30" t="s">
        <v>2893</v>
      </c>
      <c r="C3344" s="30" t="s">
        <v>1227</v>
      </c>
      <c r="D3344" s="53">
        <v>46001</v>
      </c>
      <c r="F3344" s="7" t="s">
        <v>335</v>
      </c>
      <c r="G3344" s="1" t="s">
        <v>58</v>
      </c>
      <c r="H3344" s="1" t="s">
        <v>1268</v>
      </c>
      <c r="I3344" s="351" t="s">
        <v>2375</v>
      </c>
      <c r="J3344" s="162">
        <v>1</v>
      </c>
      <c r="K3344" s="1">
        <v>15</v>
      </c>
      <c r="L3344" s="1" t="s">
        <v>22</v>
      </c>
      <c r="M3344" s="1" t="s">
        <v>75</v>
      </c>
      <c r="N3344" s="1" t="s">
        <v>224</v>
      </c>
      <c r="O3344" s="1" t="s">
        <v>1389</v>
      </c>
      <c r="P3344" s="1" t="s">
        <v>69</v>
      </c>
      <c r="Q3344" s="1" t="s">
        <v>77</v>
      </c>
      <c r="R3344" s="24" t="s">
        <v>800</v>
      </c>
      <c r="S3344" s="45">
        <v>197607</v>
      </c>
      <c r="V3344" s="165" t="str">
        <f>IFERROR(IF(U3344-T3344 &lt;= 0, "", U3344-T3344), "")</f>
        <v/>
      </c>
      <c r="W3344" s="162" t="s">
        <v>333</v>
      </c>
      <c r="X3344" s="1" t="s">
        <v>2427</v>
      </c>
      <c r="Y3344" s="1">
        <v>160851</v>
      </c>
      <c r="Z3344" s="169">
        <v>235</v>
      </c>
      <c r="AA3344" s="169">
        <f>Tabela13[[#This Row],[VALOR/UN]]*Tabela13[[#This Row],[QUAN]]</f>
        <v>235</v>
      </c>
      <c r="AB3344" s="251" t="str">
        <f>IFERROR(Tabela13[[#This Row],[TOTAL]]/Tabela13[[#This Row],[Km Rodado]],"")</f>
        <v/>
      </c>
    </row>
    <row r="3345" spans="1:28" hidden="1">
      <c r="A3345" s="30" t="s">
        <v>2948</v>
      </c>
      <c r="B3345" s="30" t="s">
        <v>2237</v>
      </c>
      <c r="C3345" s="30" t="s">
        <v>1227</v>
      </c>
      <c r="D3345" s="53">
        <v>46002</v>
      </c>
      <c r="F3345" s="7" t="s">
        <v>335</v>
      </c>
      <c r="G3345" s="1" t="s">
        <v>58</v>
      </c>
      <c r="H3345" s="1" t="s">
        <v>1268</v>
      </c>
      <c r="I3345" s="351" t="s">
        <v>104</v>
      </c>
      <c r="J3345" s="162">
        <v>1</v>
      </c>
      <c r="K3345" s="1">
        <v>16</v>
      </c>
      <c r="L3345" s="1" t="s">
        <v>22</v>
      </c>
      <c r="M3345" s="1" t="s">
        <v>60</v>
      </c>
      <c r="N3345" s="1" t="s">
        <v>1235</v>
      </c>
      <c r="O3345" s="1" t="s">
        <v>1236</v>
      </c>
      <c r="P3345" s="1" t="s">
        <v>69</v>
      </c>
      <c r="Q3345" s="1" t="s">
        <v>1008</v>
      </c>
      <c r="R3345" s="24" t="s">
        <v>2238</v>
      </c>
      <c r="V3345" s="165" t="str">
        <f>IFERROR(IF(U3345-T3345 &lt;= 0, "", U3345-T3345), "")</f>
        <v/>
      </c>
      <c r="W3345" s="162" t="s">
        <v>333</v>
      </c>
      <c r="X3345" s="1" t="s">
        <v>155</v>
      </c>
      <c r="Y3345" s="1">
        <v>4856</v>
      </c>
      <c r="Z3345" s="169">
        <v>499.9</v>
      </c>
      <c r="AA3345" s="169">
        <f>Tabela13[[#This Row],[VALOR/UN]]*Tabela13[[#This Row],[QUAN]]</f>
        <v>499.9</v>
      </c>
      <c r="AB3345" s="251" t="str">
        <f>IFERROR(Tabela13[[#This Row],[TOTAL]]/Tabela13[[#This Row],[Km Rodado]],"")</f>
        <v/>
      </c>
    </row>
    <row r="3346" spans="1:28" hidden="1">
      <c r="A3346" s="30">
        <v>3835</v>
      </c>
      <c r="B3346" s="30" t="s">
        <v>2237</v>
      </c>
      <c r="C3346" s="30" t="s">
        <v>1227</v>
      </c>
      <c r="D3346" s="53">
        <v>46002</v>
      </c>
      <c r="F3346" s="7" t="s">
        <v>335</v>
      </c>
      <c r="G3346" s="1" t="s">
        <v>58</v>
      </c>
      <c r="H3346" s="1" t="s">
        <v>1268</v>
      </c>
      <c r="I3346" s="351" t="s">
        <v>104</v>
      </c>
      <c r="J3346" s="162">
        <v>1</v>
      </c>
      <c r="K3346" s="1">
        <v>16</v>
      </c>
      <c r="L3346" s="1" t="s">
        <v>22</v>
      </c>
      <c r="M3346" s="1" t="s">
        <v>60</v>
      </c>
      <c r="N3346" s="1" t="s">
        <v>1235</v>
      </c>
      <c r="O3346" s="1" t="s">
        <v>1236</v>
      </c>
      <c r="P3346" s="1" t="s">
        <v>69</v>
      </c>
      <c r="Q3346" s="1" t="s">
        <v>1008</v>
      </c>
      <c r="R3346" s="24" t="s">
        <v>2238</v>
      </c>
      <c r="V3346" s="165" t="str">
        <f>IFERROR(IF(U3346-T3346 &lt;= 0, "", U3346-T3346), "")</f>
        <v/>
      </c>
      <c r="W3346" s="162" t="s">
        <v>333</v>
      </c>
      <c r="X3346" s="1" t="s">
        <v>155</v>
      </c>
      <c r="Y3346" s="1">
        <v>4856</v>
      </c>
      <c r="Z3346" s="169">
        <v>499.90100000000001</v>
      </c>
      <c r="AA3346" s="169">
        <f>Tabela13[[#This Row],[VALOR/UN]]*Tabela13[[#This Row],[QUAN]]</f>
        <v>499.90100000000001</v>
      </c>
      <c r="AB3346" s="251" t="str">
        <f>IFERROR(Tabela13[[#This Row],[TOTAL]]/Tabela13[[#This Row],[Km Rodado]],"")</f>
        <v/>
      </c>
    </row>
    <row r="3347" spans="1:28">
      <c r="A3347" s="30">
        <v>3728</v>
      </c>
      <c r="B3347" s="30" t="s">
        <v>2700</v>
      </c>
      <c r="C3347" s="30" t="s">
        <v>1227</v>
      </c>
      <c r="D3347" s="53">
        <v>46006</v>
      </c>
      <c r="F3347" s="7" t="s">
        <v>335</v>
      </c>
      <c r="G3347" s="1" t="s">
        <v>58</v>
      </c>
      <c r="H3347" s="1" t="s">
        <v>1268</v>
      </c>
      <c r="I3347" s="356" t="s">
        <v>2407</v>
      </c>
      <c r="J3347" s="162">
        <v>1</v>
      </c>
      <c r="K3347" s="1">
        <v>15</v>
      </c>
      <c r="L3347" s="1" t="s">
        <v>22</v>
      </c>
      <c r="M3347" s="1" t="s">
        <v>623</v>
      </c>
      <c r="N3347" s="1" t="s">
        <v>224</v>
      </c>
      <c r="O3347" s="1" t="s">
        <v>1389</v>
      </c>
      <c r="P3347" s="1" t="s">
        <v>69</v>
      </c>
      <c r="Q3347" s="1" t="s">
        <v>102</v>
      </c>
      <c r="R3347" s="24" t="s">
        <v>1729</v>
      </c>
      <c r="S3347" s="45">
        <v>178660</v>
      </c>
      <c r="V3347" s="165" t="str">
        <f>IFERROR(IF(U3347-T3347 &lt;= 0, "", U3347-T3347), "")</f>
        <v/>
      </c>
      <c r="W3347" s="162" t="s">
        <v>333</v>
      </c>
      <c r="X3347" s="1" t="s">
        <v>2427</v>
      </c>
      <c r="Y3347" s="1" t="s">
        <v>2847</v>
      </c>
      <c r="Z3347" s="169">
        <v>253</v>
      </c>
      <c r="AA3347" s="169">
        <f>Tabela13[[#This Row],[VALOR/UN]]*Tabela13[[#This Row],[QUAN]]</f>
        <v>253</v>
      </c>
      <c r="AB3347" s="251" t="str">
        <f>IFERROR(Tabela13[[#This Row],[TOTAL]]/Tabela13[[#This Row],[Km Rodado]],"")</f>
        <v/>
      </c>
    </row>
    <row r="3348" spans="1:28">
      <c r="A3348" s="30">
        <v>3728</v>
      </c>
      <c r="B3348" s="30" t="s">
        <v>1944</v>
      </c>
      <c r="C3348" s="30" t="s">
        <v>1227</v>
      </c>
      <c r="D3348" s="53">
        <v>46006</v>
      </c>
      <c r="F3348" s="7" t="s">
        <v>335</v>
      </c>
      <c r="G3348" s="1" t="s">
        <v>58</v>
      </c>
      <c r="H3348" s="1" t="s">
        <v>1268</v>
      </c>
      <c r="I3348" s="356" t="s">
        <v>2407</v>
      </c>
      <c r="J3348" s="162">
        <v>1</v>
      </c>
      <c r="K3348" s="1">
        <v>15</v>
      </c>
      <c r="L3348" s="1" t="s">
        <v>22</v>
      </c>
      <c r="M3348" s="1" t="s">
        <v>623</v>
      </c>
      <c r="N3348" s="1" t="s">
        <v>224</v>
      </c>
      <c r="O3348" s="1" t="s">
        <v>1389</v>
      </c>
      <c r="P3348" s="1" t="s">
        <v>69</v>
      </c>
      <c r="Q3348" s="1" t="s">
        <v>102</v>
      </c>
      <c r="R3348" s="24" t="s">
        <v>1729</v>
      </c>
      <c r="S3348" s="45">
        <v>178660</v>
      </c>
      <c r="V3348" s="165" t="str">
        <f>IFERROR(IF(U3348-T3348 &lt;= 0, "", U3348-T3348), "")</f>
        <v/>
      </c>
      <c r="W3348" s="162" t="s">
        <v>333</v>
      </c>
      <c r="X3348" s="1" t="s">
        <v>2427</v>
      </c>
      <c r="Y3348" s="1" t="s">
        <v>2847</v>
      </c>
      <c r="Z3348" s="169">
        <v>253</v>
      </c>
      <c r="AA3348" s="169">
        <f>Tabela13[[#This Row],[VALOR/UN]]*Tabela13[[#This Row],[QUAN]]</f>
        <v>253</v>
      </c>
      <c r="AB3348" s="251" t="str">
        <f>IFERROR(Tabela13[[#This Row],[TOTAL]]/Tabela13[[#This Row],[Km Rodado]],"")</f>
        <v/>
      </c>
    </row>
    <row r="3349" spans="1:28">
      <c r="A3349" s="30">
        <v>3730</v>
      </c>
      <c r="B3349" s="30" t="s">
        <v>1944</v>
      </c>
      <c r="C3349" s="30" t="s">
        <v>1227</v>
      </c>
      <c r="D3349" s="53">
        <v>46006</v>
      </c>
      <c r="F3349" s="7" t="s">
        <v>335</v>
      </c>
      <c r="G3349" s="1" t="s">
        <v>58</v>
      </c>
      <c r="H3349" s="1" t="s">
        <v>1268</v>
      </c>
      <c r="I3349" s="356" t="s">
        <v>2407</v>
      </c>
      <c r="J3349" s="162">
        <v>1</v>
      </c>
      <c r="K3349" s="1">
        <v>15</v>
      </c>
      <c r="L3349" s="1" t="s">
        <v>24</v>
      </c>
      <c r="M3349" s="1" t="s">
        <v>623</v>
      </c>
      <c r="N3349" s="1" t="s">
        <v>224</v>
      </c>
      <c r="O3349" s="1" t="s">
        <v>1389</v>
      </c>
      <c r="P3349" s="1" t="s">
        <v>69</v>
      </c>
      <c r="Q3349" s="1" t="s">
        <v>102</v>
      </c>
      <c r="R3349" s="24" t="s">
        <v>1729</v>
      </c>
      <c r="S3349" s="45">
        <v>178660</v>
      </c>
      <c r="V3349" s="165" t="str">
        <f>IFERROR(IF(U3349-T3349 &lt;= 0, "", U3349-T3349), "")</f>
        <v/>
      </c>
      <c r="W3349" s="162" t="s">
        <v>333</v>
      </c>
      <c r="X3349" s="1" t="s">
        <v>2427</v>
      </c>
      <c r="Y3349" s="1" t="s">
        <v>2847</v>
      </c>
      <c r="Z3349" s="169">
        <v>253</v>
      </c>
      <c r="AA3349" s="169">
        <f>Tabela13[[#This Row],[VALOR/UN]]*Tabela13[[#This Row],[QUAN]]</f>
        <v>253</v>
      </c>
      <c r="AB3349" s="251" t="str">
        <f>IFERROR(Tabela13[[#This Row],[TOTAL]]/Tabela13[[#This Row],[Km Rodado]],"")</f>
        <v/>
      </c>
    </row>
    <row r="3350" spans="1:28">
      <c r="A3350" s="30">
        <v>3731</v>
      </c>
      <c r="B3350" s="30" t="s">
        <v>2667</v>
      </c>
      <c r="C3350" s="30" t="s">
        <v>1227</v>
      </c>
      <c r="D3350" s="53">
        <v>46006</v>
      </c>
      <c r="F3350" s="7" t="s">
        <v>335</v>
      </c>
      <c r="G3350" s="1" t="s">
        <v>58</v>
      </c>
      <c r="H3350" s="1" t="s">
        <v>1268</v>
      </c>
      <c r="I3350" s="356" t="s">
        <v>2407</v>
      </c>
      <c r="J3350" s="162">
        <v>1</v>
      </c>
      <c r="K3350" s="1">
        <v>15</v>
      </c>
      <c r="L3350" s="1" t="s">
        <v>24</v>
      </c>
      <c r="M3350" s="1" t="s">
        <v>623</v>
      </c>
      <c r="N3350" s="1" t="s">
        <v>224</v>
      </c>
      <c r="O3350" s="1" t="s">
        <v>1389</v>
      </c>
      <c r="P3350" s="1" t="s">
        <v>69</v>
      </c>
      <c r="Q3350" s="1" t="s">
        <v>102</v>
      </c>
      <c r="R3350" s="24" t="s">
        <v>1729</v>
      </c>
      <c r="S3350" s="45">
        <v>178660</v>
      </c>
      <c r="V3350" s="165" t="str">
        <f>IFERROR(IF(U3350-T3350 &lt;= 0, "", U3350-T3350), "")</f>
        <v/>
      </c>
      <c r="W3350" s="162" t="s">
        <v>333</v>
      </c>
      <c r="X3350" s="1" t="s">
        <v>2427</v>
      </c>
      <c r="Y3350" s="1" t="s">
        <v>2847</v>
      </c>
      <c r="Z3350" s="169">
        <v>253</v>
      </c>
      <c r="AA3350" s="169">
        <f>Tabela13[[#This Row],[VALOR/UN]]*Tabela13[[#This Row],[QUAN]]</f>
        <v>253</v>
      </c>
      <c r="AB3350" s="251" t="str">
        <f>IFERROR(Tabela13[[#This Row],[TOTAL]]/Tabela13[[#This Row],[Km Rodado]],"")</f>
        <v/>
      </c>
    </row>
    <row r="3351" spans="1:28" hidden="1">
      <c r="A3351" s="30">
        <v>3766</v>
      </c>
      <c r="B3351" s="30" t="s">
        <v>2750</v>
      </c>
      <c r="C3351" s="30" t="s">
        <v>1227</v>
      </c>
      <c r="D3351" s="53">
        <v>46006</v>
      </c>
      <c r="F3351" s="7" t="s">
        <v>335</v>
      </c>
      <c r="G3351" s="1" t="s">
        <v>58</v>
      </c>
      <c r="H3351" s="1" t="s">
        <v>12</v>
      </c>
      <c r="I3351" s="351" t="s">
        <v>99</v>
      </c>
      <c r="J3351" s="162">
        <v>1</v>
      </c>
      <c r="K3351" s="1">
        <v>16</v>
      </c>
      <c r="L3351" s="1" t="s">
        <v>22</v>
      </c>
      <c r="M3351" s="1" t="s">
        <v>60</v>
      </c>
      <c r="N3351" s="1" t="s">
        <v>1235</v>
      </c>
      <c r="O3351" s="1" t="s">
        <v>1236</v>
      </c>
      <c r="P3351" s="1" t="s">
        <v>69</v>
      </c>
      <c r="Q3351" s="1" t="s">
        <v>1008</v>
      </c>
      <c r="R3351" s="255" t="s">
        <v>332</v>
      </c>
      <c r="S3351" s="45">
        <v>148690</v>
      </c>
      <c r="V3351" s="165" t="str">
        <f>IFERROR(IF(U3351-T3351 &lt;= 0, "", U3351-T3351), "")</f>
        <v/>
      </c>
      <c r="W3351" s="162" t="s">
        <v>333</v>
      </c>
      <c r="X3351" s="1" t="s">
        <v>155</v>
      </c>
      <c r="Y3351" s="1">
        <v>4856</v>
      </c>
      <c r="Z3351" s="169">
        <v>499.9</v>
      </c>
      <c r="AA3351" s="169">
        <f>Tabela13[[#This Row],[VALOR/UN]]*Tabela13[[#This Row],[QUAN]]</f>
        <v>499.9</v>
      </c>
      <c r="AB3351" s="251" t="str">
        <f>IFERROR(Tabela13[[#This Row],[TOTAL]]/Tabela13[[#This Row],[Km Rodado]],"")</f>
        <v/>
      </c>
    </row>
    <row r="3352" spans="1:28" hidden="1">
      <c r="A3352" s="30">
        <v>3767</v>
      </c>
      <c r="B3352" s="30" t="s">
        <v>2667</v>
      </c>
      <c r="C3352" s="30" t="s">
        <v>1227</v>
      </c>
      <c r="D3352" s="53">
        <v>46006</v>
      </c>
      <c r="F3352" s="7" t="s">
        <v>335</v>
      </c>
      <c r="G3352" s="1" t="s">
        <v>58</v>
      </c>
      <c r="H3352" s="1" t="s">
        <v>12</v>
      </c>
      <c r="I3352" s="351" t="s">
        <v>99</v>
      </c>
      <c r="J3352" s="162">
        <v>1</v>
      </c>
      <c r="K3352" s="1">
        <v>16</v>
      </c>
      <c r="L3352" s="1" t="s">
        <v>22</v>
      </c>
      <c r="M3352" s="1" t="s">
        <v>60</v>
      </c>
      <c r="N3352" s="1" t="s">
        <v>1235</v>
      </c>
      <c r="O3352" s="1" t="s">
        <v>1236</v>
      </c>
      <c r="P3352" s="1" t="s">
        <v>69</v>
      </c>
      <c r="Q3352" s="1" t="s">
        <v>1008</v>
      </c>
      <c r="R3352" s="255" t="s">
        <v>332</v>
      </c>
      <c r="S3352" s="45">
        <v>148690</v>
      </c>
      <c r="V3352" s="165" t="str">
        <f>IFERROR(IF(U3352-T3352 &lt;= 0, "", U3352-T3352), "")</f>
        <v/>
      </c>
      <c r="W3352" s="162" t="s">
        <v>333</v>
      </c>
      <c r="X3352" s="1" t="s">
        <v>155</v>
      </c>
      <c r="Y3352" s="1">
        <v>4856</v>
      </c>
      <c r="Z3352" s="169">
        <v>499.90100000000001</v>
      </c>
      <c r="AA3352" s="169">
        <f>Tabela13[[#This Row],[VALOR/UN]]*Tabela13[[#This Row],[QUAN]]</f>
        <v>499.90100000000001</v>
      </c>
      <c r="AB3352" s="251" t="str">
        <f>IFERROR(Tabela13[[#This Row],[TOTAL]]/Tabela13[[#This Row],[Km Rodado]],"")</f>
        <v/>
      </c>
    </row>
    <row r="3353" spans="1:28" hidden="1">
      <c r="A3353" s="30">
        <v>3768</v>
      </c>
      <c r="B3353" s="30" t="s">
        <v>2750</v>
      </c>
      <c r="C3353" s="30" t="s">
        <v>1227</v>
      </c>
      <c r="D3353" s="53">
        <v>46006</v>
      </c>
      <c r="F3353" s="7" t="s">
        <v>335</v>
      </c>
      <c r="G3353" s="1" t="s">
        <v>58</v>
      </c>
      <c r="H3353" s="1" t="s">
        <v>12</v>
      </c>
      <c r="I3353" s="351" t="s">
        <v>99</v>
      </c>
      <c r="J3353" s="162">
        <v>1</v>
      </c>
      <c r="K3353" s="1">
        <v>16</v>
      </c>
      <c r="L3353" s="1" t="s">
        <v>24</v>
      </c>
      <c r="M3353" s="1" t="s">
        <v>60</v>
      </c>
      <c r="N3353" s="1" t="s">
        <v>1235</v>
      </c>
      <c r="O3353" s="1" t="s">
        <v>1236</v>
      </c>
      <c r="P3353" s="1" t="s">
        <v>69</v>
      </c>
      <c r="Q3353" s="1" t="s">
        <v>1008</v>
      </c>
      <c r="R3353" s="255" t="s">
        <v>332</v>
      </c>
      <c r="S3353" s="45">
        <v>148690</v>
      </c>
      <c r="V3353" s="165" t="str">
        <f>IFERROR(IF(U3353-T3353 &lt;= 0, "", U3353-T3353), "")</f>
        <v/>
      </c>
      <c r="W3353" s="162" t="s">
        <v>333</v>
      </c>
      <c r="X3353" s="1" t="s">
        <v>155</v>
      </c>
      <c r="Y3353" s="1">
        <v>4856</v>
      </c>
      <c r="Z3353" s="169">
        <v>499.9</v>
      </c>
      <c r="AA3353" s="169">
        <f>Tabela13[[#This Row],[VALOR/UN]]*Tabela13[[#This Row],[QUAN]]</f>
        <v>499.9</v>
      </c>
      <c r="AB3353" s="251" t="str">
        <f>IFERROR(Tabela13[[#This Row],[TOTAL]]/Tabela13[[#This Row],[Km Rodado]],"")</f>
        <v/>
      </c>
    </row>
    <row r="3354" spans="1:28" hidden="1">
      <c r="A3354" s="30">
        <v>3769</v>
      </c>
      <c r="B3354" s="30" t="s">
        <v>2667</v>
      </c>
      <c r="C3354" s="30" t="s">
        <v>1227</v>
      </c>
      <c r="D3354" s="53">
        <v>46006</v>
      </c>
      <c r="F3354" s="7" t="s">
        <v>335</v>
      </c>
      <c r="G3354" s="1" t="s">
        <v>58</v>
      </c>
      <c r="H3354" s="1" t="s">
        <v>12</v>
      </c>
      <c r="I3354" s="351" t="s">
        <v>99</v>
      </c>
      <c r="J3354" s="162">
        <v>1</v>
      </c>
      <c r="K3354" s="1">
        <v>16</v>
      </c>
      <c r="L3354" s="1" t="s">
        <v>24</v>
      </c>
      <c r="M3354" s="1" t="s">
        <v>60</v>
      </c>
      <c r="N3354" s="1" t="s">
        <v>1235</v>
      </c>
      <c r="O3354" s="1" t="s">
        <v>1236</v>
      </c>
      <c r="P3354" s="1" t="s">
        <v>69</v>
      </c>
      <c r="Q3354" s="1" t="s">
        <v>1008</v>
      </c>
      <c r="R3354" s="255" t="s">
        <v>332</v>
      </c>
      <c r="S3354" s="45">
        <v>148690</v>
      </c>
      <c r="V3354" s="165" t="str">
        <f>IFERROR(IF(U3354-T3354 &lt;= 0, "", U3354-T3354), "")</f>
        <v/>
      </c>
      <c r="W3354" s="162" t="s">
        <v>333</v>
      </c>
      <c r="X3354" s="1" t="s">
        <v>155</v>
      </c>
      <c r="Y3354" s="1">
        <v>4856</v>
      </c>
      <c r="Z3354" s="169">
        <v>499.90100000000001</v>
      </c>
      <c r="AA3354" s="169">
        <f>Tabela13[[#This Row],[VALOR/UN]]*Tabela13[[#This Row],[QUAN]]</f>
        <v>499.90100000000001</v>
      </c>
      <c r="AB3354" s="251" t="str">
        <f>IFERROR(Tabela13[[#This Row],[TOTAL]]/Tabela13[[#This Row],[Km Rodado]],"")</f>
        <v/>
      </c>
    </row>
    <row r="3355" spans="1:28" hidden="1">
      <c r="A3355" s="30" t="s">
        <v>2949</v>
      </c>
      <c r="B3355" s="30" t="s">
        <v>1227</v>
      </c>
      <c r="C3355" s="30" t="s">
        <v>1227</v>
      </c>
      <c r="D3355" s="53">
        <v>46006</v>
      </c>
      <c r="F3355" s="7" t="s">
        <v>335</v>
      </c>
      <c r="G3355" s="1" t="s">
        <v>58</v>
      </c>
      <c r="H3355" s="1" t="s">
        <v>12</v>
      </c>
      <c r="I3355" s="351" t="s">
        <v>165</v>
      </c>
      <c r="J3355" s="162">
        <v>1</v>
      </c>
      <c r="K3355" s="1">
        <v>16</v>
      </c>
      <c r="L3355" s="1" t="s">
        <v>22</v>
      </c>
      <c r="M3355" s="1" t="s">
        <v>60</v>
      </c>
      <c r="N3355" s="1" t="s">
        <v>1235</v>
      </c>
      <c r="O3355" s="1" t="s">
        <v>1236</v>
      </c>
      <c r="P3355" s="1" t="s">
        <v>69</v>
      </c>
      <c r="Q3355" s="1" t="s">
        <v>1008</v>
      </c>
      <c r="R3355" s="255" t="s">
        <v>1603</v>
      </c>
      <c r="S3355" s="45">
        <v>116588</v>
      </c>
      <c r="V3355" s="165" t="str">
        <f>IFERROR(IF(U3355-T3355 &lt;= 0, "", U3355-T3355), "")</f>
        <v/>
      </c>
      <c r="W3355" s="162" t="s">
        <v>333</v>
      </c>
      <c r="X3355" s="1" t="s">
        <v>155</v>
      </c>
      <c r="Y3355" s="1">
        <v>4856</v>
      </c>
      <c r="Z3355" s="169">
        <v>499.9</v>
      </c>
      <c r="AA3355" s="169">
        <f>Tabela13[[#This Row],[VALOR/UN]]*Tabela13[[#This Row],[QUAN]]</f>
        <v>499.9</v>
      </c>
      <c r="AB3355" s="251" t="str">
        <f>IFERROR(Tabela13[[#This Row],[TOTAL]]/Tabela13[[#This Row],[Km Rodado]],"")</f>
        <v/>
      </c>
    </row>
    <row r="3356" spans="1:28" hidden="1">
      <c r="A3356" s="30" t="s">
        <v>2950</v>
      </c>
      <c r="B3356" s="30" t="s">
        <v>2237</v>
      </c>
      <c r="C3356" s="30" t="s">
        <v>1227</v>
      </c>
      <c r="D3356" s="53">
        <v>46006</v>
      </c>
      <c r="F3356" s="7" t="s">
        <v>335</v>
      </c>
      <c r="G3356" s="1" t="s">
        <v>58</v>
      </c>
      <c r="H3356" s="1" t="s">
        <v>12</v>
      </c>
      <c r="I3356" s="351" t="s">
        <v>165</v>
      </c>
      <c r="J3356" s="162">
        <v>1</v>
      </c>
      <c r="K3356" s="1">
        <v>16</v>
      </c>
      <c r="L3356" s="1" t="s">
        <v>22</v>
      </c>
      <c r="M3356" s="1" t="s">
        <v>60</v>
      </c>
      <c r="N3356" s="1" t="s">
        <v>1235</v>
      </c>
      <c r="O3356" s="1" t="s">
        <v>1236</v>
      </c>
      <c r="P3356" s="1" t="s">
        <v>69</v>
      </c>
      <c r="Q3356" s="1" t="s">
        <v>1008</v>
      </c>
      <c r="R3356" s="255" t="s">
        <v>1603</v>
      </c>
      <c r="S3356" s="45">
        <v>116588</v>
      </c>
      <c r="V3356" s="165" t="str">
        <f>IFERROR(IF(U3356-T3356 &lt;= 0, "", U3356-T3356), "")</f>
        <v/>
      </c>
      <c r="W3356" s="162" t="s">
        <v>333</v>
      </c>
      <c r="X3356" s="1" t="s">
        <v>155</v>
      </c>
      <c r="Y3356" s="1">
        <v>4856</v>
      </c>
      <c r="Z3356" s="169">
        <v>499.90100000000001</v>
      </c>
      <c r="AA3356" s="169">
        <f>Tabela13[[#This Row],[VALOR/UN]]*Tabela13[[#This Row],[QUAN]]</f>
        <v>499.90100000000001</v>
      </c>
      <c r="AB3356" s="251" t="str">
        <f>IFERROR(Tabela13[[#This Row],[TOTAL]]/Tabela13[[#This Row],[Km Rodado]],"")</f>
        <v/>
      </c>
    </row>
    <row r="3357" spans="1:28" hidden="1">
      <c r="A3357" s="30">
        <v>3834</v>
      </c>
      <c r="B3357" s="30" t="s">
        <v>1227</v>
      </c>
      <c r="C3357" s="30" t="s">
        <v>1227</v>
      </c>
      <c r="D3357" s="53">
        <v>46006</v>
      </c>
      <c r="F3357" s="7" t="s">
        <v>335</v>
      </c>
      <c r="G3357" s="1" t="s">
        <v>58</v>
      </c>
      <c r="H3357" s="1" t="s">
        <v>12</v>
      </c>
      <c r="I3357" s="351" t="s">
        <v>165</v>
      </c>
      <c r="J3357" s="162">
        <v>1</v>
      </c>
      <c r="K3357" s="1">
        <v>16</v>
      </c>
      <c r="L3357" s="1" t="s">
        <v>22</v>
      </c>
      <c r="M3357" s="1" t="s">
        <v>60</v>
      </c>
      <c r="N3357" s="1" t="s">
        <v>1235</v>
      </c>
      <c r="O3357" s="1" t="s">
        <v>1236</v>
      </c>
      <c r="P3357" s="1" t="s">
        <v>69</v>
      </c>
      <c r="Q3357" s="1" t="s">
        <v>1008</v>
      </c>
      <c r="R3357" s="24" t="s">
        <v>2951</v>
      </c>
      <c r="S3357" s="45">
        <v>27767</v>
      </c>
      <c r="V3357" s="165" t="str">
        <f>IFERROR(IF(U3357-T3357 &lt;= 0, "", U3357-T3357), "")</f>
        <v/>
      </c>
      <c r="W3357" s="162" t="s">
        <v>333</v>
      </c>
      <c r="X3357" s="1" t="s">
        <v>155</v>
      </c>
      <c r="Y3357" s="1">
        <v>4856</v>
      </c>
      <c r="Z3357" s="169">
        <v>499.9</v>
      </c>
      <c r="AA3357" s="169">
        <f>Tabela13[[#This Row],[VALOR/UN]]*Tabela13[[#This Row],[QUAN]]</f>
        <v>499.9</v>
      </c>
      <c r="AB3357" s="251" t="str">
        <f>IFERROR(Tabela13[[#This Row],[TOTAL]]/Tabela13[[#This Row],[Km Rodado]],"")</f>
        <v/>
      </c>
    </row>
    <row r="3358" spans="1:28" hidden="1">
      <c r="A3358" s="30">
        <v>3848</v>
      </c>
      <c r="B3358" s="30" t="s">
        <v>2237</v>
      </c>
      <c r="C3358" s="30" t="s">
        <v>1227</v>
      </c>
      <c r="D3358" s="53">
        <v>46006</v>
      </c>
      <c r="F3358" s="7" t="s">
        <v>335</v>
      </c>
      <c r="G3358" s="1" t="s">
        <v>58</v>
      </c>
      <c r="H3358" s="1" t="s">
        <v>12</v>
      </c>
      <c r="I3358" s="351" t="s">
        <v>165</v>
      </c>
      <c r="J3358" s="162">
        <v>1</v>
      </c>
      <c r="K3358" s="1">
        <v>16</v>
      </c>
      <c r="L3358" s="1" t="s">
        <v>22</v>
      </c>
      <c r="M3358" s="1" t="s">
        <v>60</v>
      </c>
      <c r="N3358" s="1" t="s">
        <v>1235</v>
      </c>
      <c r="O3358" s="1" t="s">
        <v>1236</v>
      </c>
      <c r="P3358" s="1" t="s">
        <v>69</v>
      </c>
      <c r="Q3358" s="1" t="s">
        <v>1008</v>
      </c>
      <c r="R3358" s="24" t="s">
        <v>2951</v>
      </c>
      <c r="S3358" s="45">
        <v>27767</v>
      </c>
      <c r="V3358" s="165" t="str">
        <f>IFERROR(IF(U3358-T3358 &lt;= 0, "", U3358-T3358), "")</f>
        <v/>
      </c>
      <c r="W3358" s="162" t="s">
        <v>333</v>
      </c>
      <c r="X3358" s="1" t="s">
        <v>155</v>
      </c>
      <c r="Y3358" s="1">
        <v>4856</v>
      </c>
      <c r="Z3358" s="169">
        <v>499.90100000000001</v>
      </c>
      <c r="AA3358" s="169">
        <f>Tabela13[[#This Row],[VALOR/UN]]*Tabela13[[#This Row],[QUAN]]</f>
        <v>499.90100000000001</v>
      </c>
      <c r="AB3358" s="251" t="str">
        <f>IFERROR(Tabela13[[#This Row],[TOTAL]]/Tabela13[[#This Row],[Km Rodado]],"")</f>
        <v/>
      </c>
    </row>
    <row r="3359" spans="1:28" hidden="1">
      <c r="A3359" s="30" t="s">
        <v>2952</v>
      </c>
      <c r="B3359" s="30" t="s">
        <v>2667</v>
      </c>
      <c r="C3359" s="30" t="s">
        <v>1227</v>
      </c>
      <c r="D3359" s="53">
        <v>46006</v>
      </c>
      <c r="F3359" s="7" t="s">
        <v>335</v>
      </c>
      <c r="G3359" s="1" t="s">
        <v>58</v>
      </c>
      <c r="H3359" s="1" t="s">
        <v>1268</v>
      </c>
      <c r="I3359" s="356" t="s">
        <v>2407</v>
      </c>
      <c r="J3359" s="162">
        <v>1</v>
      </c>
      <c r="K3359" s="1">
        <v>16</v>
      </c>
      <c r="L3359" s="1" t="s">
        <v>22</v>
      </c>
      <c r="M3359" s="1" t="s">
        <v>143</v>
      </c>
      <c r="N3359" s="1" t="s">
        <v>224</v>
      </c>
      <c r="O3359" s="1" t="s">
        <v>1389</v>
      </c>
      <c r="P3359" s="1" t="s">
        <v>69</v>
      </c>
      <c r="Q3359" s="1" t="s">
        <v>102</v>
      </c>
      <c r="R3359" s="24" t="s">
        <v>2363</v>
      </c>
      <c r="S3359" s="45">
        <v>107107</v>
      </c>
      <c r="V3359" s="165" t="str">
        <f>IFERROR(IF(U3359-T3359 &lt;= 0, "", U3359-T3359), "")</f>
        <v/>
      </c>
      <c r="W3359" s="162" t="s">
        <v>333</v>
      </c>
      <c r="X3359" s="1" t="s">
        <v>2427</v>
      </c>
      <c r="Y3359" s="1">
        <v>158639</v>
      </c>
      <c r="Z3359" s="169">
        <v>459</v>
      </c>
      <c r="AA3359" s="169">
        <f>Tabela13[[#This Row],[VALOR/UN]]*Tabela13[[#This Row],[QUAN]]</f>
        <v>459</v>
      </c>
      <c r="AB3359" s="251" t="str">
        <f>IFERROR(Tabela13[[#This Row],[TOTAL]]/Tabela13[[#This Row],[Km Rodado]],"")</f>
        <v/>
      </c>
    </row>
    <row r="3360" spans="1:28" hidden="1">
      <c r="A3360" s="30" t="s">
        <v>2953</v>
      </c>
      <c r="B3360" s="30" t="s">
        <v>1227</v>
      </c>
      <c r="C3360" s="30" t="s">
        <v>1227</v>
      </c>
      <c r="D3360" s="53">
        <v>46006</v>
      </c>
      <c r="F3360" s="7" t="s">
        <v>335</v>
      </c>
      <c r="G3360" s="1" t="s">
        <v>58</v>
      </c>
      <c r="H3360" s="1" t="s">
        <v>1268</v>
      </c>
      <c r="I3360" s="356" t="s">
        <v>2407</v>
      </c>
      <c r="J3360" s="162">
        <v>1</v>
      </c>
      <c r="K3360" s="1">
        <v>16</v>
      </c>
      <c r="L3360" s="1" t="s">
        <v>22</v>
      </c>
      <c r="M3360" s="1" t="s">
        <v>143</v>
      </c>
      <c r="N3360" s="1" t="s">
        <v>224</v>
      </c>
      <c r="O3360" s="1" t="s">
        <v>1389</v>
      </c>
      <c r="P3360" s="1" t="s">
        <v>69</v>
      </c>
      <c r="Q3360" s="1" t="s">
        <v>102</v>
      </c>
      <c r="R3360" s="24" t="s">
        <v>2363</v>
      </c>
      <c r="S3360" s="45">
        <v>107107</v>
      </c>
      <c r="V3360" s="165" t="str">
        <f>IFERROR(IF(U3360-T3360 &lt;= 0, "", U3360-T3360), "")</f>
        <v/>
      </c>
      <c r="W3360" s="162" t="s">
        <v>333</v>
      </c>
      <c r="X3360" s="1" t="s">
        <v>2427</v>
      </c>
      <c r="Y3360" s="1">
        <v>158639</v>
      </c>
      <c r="Z3360" s="169">
        <v>459</v>
      </c>
      <c r="AA3360" s="169">
        <f>Tabela13[[#This Row],[VALOR/UN]]*Tabela13[[#This Row],[QUAN]]</f>
        <v>459</v>
      </c>
      <c r="AB3360" s="251" t="str">
        <f>IFERROR(Tabela13[[#This Row],[TOTAL]]/Tabela13[[#This Row],[Km Rodado]],"")</f>
        <v/>
      </c>
    </row>
    <row r="3361" spans="1:28" hidden="1">
      <c r="A3361" s="30" t="s">
        <v>1570</v>
      </c>
      <c r="B3361" s="30" t="s">
        <v>2291</v>
      </c>
      <c r="C3361" s="30" t="s">
        <v>1227</v>
      </c>
      <c r="D3361" s="53">
        <v>46006</v>
      </c>
      <c r="F3361" s="7" t="s">
        <v>335</v>
      </c>
      <c r="G3361" s="1" t="s">
        <v>58</v>
      </c>
      <c r="H3361" s="1" t="s">
        <v>1268</v>
      </c>
      <c r="I3361" s="356" t="s">
        <v>2407</v>
      </c>
      <c r="J3361" s="162">
        <v>1</v>
      </c>
      <c r="K3361" s="1">
        <v>16</v>
      </c>
      <c r="L3361" s="1" t="s">
        <v>24</v>
      </c>
      <c r="M3361" s="1" t="s">
        <v>143</v>
      </c>
      <c r="N3361" s="1" t="s">
        <v>224</v>
      </c>
      <c r="O3361" s="1" t="s">
        <v>1389</v>
      </c>
      <c r="P3361" s="1" t="s">
        <v>69</v>
      </c>
      <c r="Q3361" s="1" t="s">
        <v>102</v>
      </c>
      <c r="R3361" s="24" t="s">
        <v>2363</v>
      </c>
      <c r="S3361" s="45">
        <v>107107</v>
      </c>
      <c r="V3361" s="165" t="str">
        <f>IFERROR(IF(U3361-T3361 &lt;= 0, "", U3361-T3361), "")</f>
        <v/>
      </c>
      <c r="W3361" s="162" t="s">
        <v>333</v>
      </c>
      <c r="X3361" s="1" t="s">
        <v>2427</v>
      </c>
      <c r="Y3361" s="1">
        <v>158639</v>
      </c>
      <c r="Z3361" s="169">
        <v>459</v>
      </c>
      <c r="AA3361" s="169">
        <f>Tabela13[[#This Row],[VALOR/UN]]*Tabela13[[#This Row],[QUAN]]</f>
        <v>459</v>
      </c>
      <c r="AB3361" s="251" t="str">
        <f>IFERROR(Tabela13[[#This Row],[TOTAL]]/Tabela13[[#This Row],[Km Rodado]],"")</f>
        <v/>
      </c>
    </row>
    <row r="3362" spans="1:28" hidden="1">
      <c r="A3362" s="30" t="s">
        <v>1369</v>
      </c>
      <c r="B3362" s="30" t="s">
        <v>2291</v>
      </c>
      <c r="C3362" s="30" t="s">
        <v>1227</v>
      </c>
      <c r="D3362" s="53">
        <v>46006</v>
      </c>
      <c r="F3362" s="7" t="s">
        <v>335</v>
      </c>
      <c r="G3362" s="1" t="s">
        <v>58</v>
      </c>
      <c r="H3362" s="1" t="s">
        <v>1268</v>
      </c>
      <c r="I3362" s="356" t="s">
        <v>2407</v>
      </c>
      <c r="J3362" s="162">
        <v>1</v>
      </c>
      <c r="K3362" s="1">
        <v>16</v>
      </c>
      <c r="L3362" s="1" t="s">
        <v>24</v>
      </c>
      <c r="M3362" s="1" t="s">
        <v>143</v>
      </c>
      <c r="N3362" s="1" t="s">
        <v>224</v>
      </c>
      <c r="O3362" s="1" t="s">
        <v>1389</v>
      </c>
      <c r="P3362" s="1" t="s">
        <v>69</v>
      </c>
      <c r="Q3362" s="1" t="s">
        <v>102</v>
      </c>
      <c r="R3362" s="24" t="s">
        <v>2363</v>
      </c>
      <c r="S3362" s="45">
        <v>107107</v>
      </c>
      <c r="V3362" s="165" t="str">
        <f>IFERROR(IF(U3362-T3362 &lt;= 0, "", U3362-T3362), "")</f>
        <v/>
      </c>
      <c r="W3362" s="162" t="s">
        <v>333</v>
      </c>
      <c r="X3362" s="1" t="s">
        <v>2427</v>
      </c>
      <c r="Y3362" s="1">
        <v>158639</v>
      </c>
      <c r="Z3362" s="169">
        <v>459</v>
      </c>
      <c r="AA3362" s="169">
        <f>Tabela13[[#This Row],[VALOR/UN]]*Tabela13[[#This Row],[QUAN]]</f>
        <v>459</v>
      </c>
      <c r="AB3362" s="251" t="str">
        <f>IFERROR(Tabela13[[#This Row],[TOTAL]]/Tabela13[[#This Row],[Km Rodado]],"")</f>
        <v/>
      </c>
    </row>
    <row r="3363" spans="1:28" hidden="1">
      <c r="A3363" s="30">
        <v>3836</v>
      </c>
      <c r="B3363" s="30" t="s">
        <v>2237</v>
      </c>
      <c r="C3363" s="30" t="s">
        <v>1227</v>
      </c>
      <c r="D3363" s="53">
        <v>46007</v>
      </c>
      <c r="F3363" s="7" t="s">
        <v>335</v>
      </c>
      <c r="G3363" s="1" t="s">
        <v>58</v>
      </c>
      <c r="H3363" s="1" t="s">
        <v>14</v>
      </c>
      <c r="I3363" s="351" t="s">
        <v>1317</v>
      </c>
      <c r="J3363" s="162">
        <v>1</v>
      </c>
      <c r="K3363" s="1">
        <v>16</v>
      </c>
      <c r="L3363" s="1" t="s">
        <v>22</v>
      </c>
      <c r="M3363" s="1" t="s">
        <v>60</v>
      </c>
      <c r="N3363" s="1" t="s">
        <v>1235</v>
      </c>
      <c r="O3363" s="1" t="s">
        <v>1236</v>
      </c>
      <c r="P3363" s="1" t="s">
        <v>69</v>
      </c>
      <c r="Q3363" s="1" t="s">
        <v>1008</v>
      </c>
      <c r="R3363" s="255" t="s">
        <v>1850</v>
      </c>
      <c r="S3363" s="45">
        <v>110713</v>
      </c>
      <c r="V3363" s="165" t="str">
        <f>IFERROR(IF(U3363-T3363 &lt;= 0, "", U3363-T3363), "")</f>
        <v/>
      </c>
      <c r="W3363" s="162" t="s">
        <v>333</v>
      </c>
      <c r="X3363" s="1" t="s">
        <v>155</v>
      </c>
      <c r="Y3363" s="1">
        <v>4856</v>
      </c>
      <c r="Z3363" s="169">
        <v>499.9</v>
      </c>
      <c r="AA3363" s="169">
        <f>Tabela13[[#This Row],[VALOR/UN]]*Tabela13[[#This Row],[QUAN]]</f>
        <v>499.9</v>
      </c>
      <c r="AB3363" s="251" t="str">
        <f>IFERROR(Tabela13[[#This Row],[TOTAL]]/Tabela13[[#This Row],[Km Rodado]],"")</f>
        <v/>
      </c>
    </row>
    <row r="3364" spans="1:28" hidden="1">
      <c r="A3364" s="30">
        <v>3882</v>
      </c>
      <c r="B3364" s="30" t="s">
        <v>2237</v>
      </c>
      <c r="C3364" s="30" t="s">
        <v>1227</v>
      </c>
      <c r="D3364" s="53">
        <v>46007</v>
      </c>
      <c r="F3364" s="7" t="s">
        <v>335</v>
      </c>
      <c r="G3364" s="1" t="s">
        <v>58</v>
      </c>
      <c r="H3364" s="1" t="s">
        <v>14</v>
      </c>
      <c r="I3364" s="351" t="s">
        <v>1317</v>
      </c>
      <c r="J3364" s="162">
        <v>1</v>
      </c>
      <c r="K3364" s="1">
        <v>16</v>
      </c>
      <c r="L3364" s="1" t="s">
        <v>22</v>
      </c>
      <c r="M3364" s="1" t="s">
        <v>60</v>
      </c>
      <c r="N3364" s="1" t="s">
        <v>1235</v>
      </c>
      <c r="O3364" s="1" t="s">
        <v>1236</v>
      </c>
      <c r="P3364" s="1" t="s">
        <v>69</v>
      </c>
      <c r="Q3364" s="1" t="s">
        <v>1008</v>
      </c>
      <c r="R3364" s="255" t="s">
        <v>1850</v>
      </c>
      <c r="S3364" s="45">
        <v>110713</v>
      </c>
      <c r="V3364" s="165" t="str">
        <f>IFERROR(IF(U3364-T3364 &lt;= 0, "", U3364-T3364), "")</f>
        <v/>
      </c>
      <c r="W3364" s="162" t="s">
        <v>333</v>
      </c>
      <c r="X3364" s="1" t="s">
        <v>155</v>
      </c>
      <c r="Y3364" s="1">
        <v>4856</v>
      </c>
      <c r="Z3364" s="169">
        <v>499.90100000000001</v>
      </c>
      <c r="AA3364" s="169">
        <f>Tabela13[[#This Row],[VALOR/UN]]*Tabela13[[#This Row],[QUAN]]</f>
        <v>499.90100000000001</v>
      </c>
      <c r="AB3364" s="251" t="str">
        <f>IFERROR(Tabela13[[#This Row],[TOTAL]]/Tabela13[[#This Row],[Km Rodado]],"")</f>
        <v/>
      </c>
    </row>
    <row r="3365" spans="1:28" hidden="1">
      <c r="A3365" s="30">
        <v>227</v>
      </c>
      <c r="B3365" s="30"/>
      <c r="C3365" s="30" t="s">
        <v>1227</v>
      </c>
      <c r="D3365" s="53">
        <v>46007</v>
      </c>
      <c r="F3365" s="7" t="s">
        <v>335</v>
      </c>
      <c r="G3365" s="1" t="s">
        <v>58</v>
      </c>
      <c r="H3365" s="1" t="s">
        <v>1268</v>
      </c>
      <c r="I3365" s="351" t="s">
        <v>80</v>
      </c>
      <c r="J3365" s="162">
        <v>1</v>
      </c>
      <c r="K3365" s="1" t="s">
        <v>39</v>
      </c>
      <c r="L3365" s="1" t="s">
        <v>594</v>
      </c>
      <c r="M3365" s="1" t="s">
        <v>595</v>
      </c>
      <c r="N3365" s="1" t="s">
        <v>684</v>
      </c>
      <c r="O3365" s="1" t="s">
        <v>684</v>
      </c>
      <c r="P3365" s="1" t="s">
        <v>62</v>
      </c>
      <c r="Q3365" s="1" t="s">
        <v>657</v>
      </c>
      <c r="R3365" s="1" t="s">
        <v>2954</v>
      </c>
      <c r="S3365" s="45">
        <v>302407</v>
      </c>
      <c r="V3365" s="165" t="str">
        <f>IFERROR(IF(U3365-T3365 &lt;= 0, "", U3365-T3365), "")</f>
        <v/>
      </c>
      <c r="W3365" s="162" t="s">
        <v>333</v>
      </c>
      <c r="X3365" s="1" t="s">
        <v>2279</v>
      </c>
      <c r="Y3365" s="1">
        <v>13271</v>
      </c>
      <c r="Z3365" s="169">
        <v>600</v>
      </c>
      <c r="AA3365" s="169">
        <f>Tabela13[[#This Row],[VALOR/UN]]*Tabela13[[#This Row],[QUAN]]</f>
        <v>600</v>
      </c>
      <c r="AB3365" s="251" t="str">
        <f>IFERROR(Tabela13[[#This Row],[TOTAL]]/Tabela13[[#This Row],[Km Rodado]],"")</f>
        <v/>
      </c>
    </row>
    <row r="3366" spans="1:28" hidden="1">
      <c r="A3366" s="30" t="s">
        <v>1428</v>
      </c>
      <c r="B3366" s="30"/>
      <c r="C3366" s="186" t="s">
        <v>1227</v>
      </c>
      <c r="D3366" s="53">
        <v>46008</v>
      </c>
      <c r="F3366" s="7" t="s">
        <v>335</v>
      </c>
      <c r="G3366" s="1" t="s">
        <v>58</v>
      </c>
      <c r="H3366" s="1" t="s">
        <v>1268</v>
      </c>
      <c r="I3366" s="351" t="s">
        <v>80</v>
      </c>
      <c r="J3366" s="162">
        <v>1</v>
      </c>
      <c r="K3366" s="1" t="s">
        <v>39</v>
      </c>
      <c r="L3366" s="1" t="s">
        <v>594</v>
      </c>
      <c r="M3366" s="1" t="s">
        <v>595</v>
      </c>
      <c r="N3366" s="1" t="s">
        <v>787</v>
      </c>
      <c r="O3366" s="1" t="s">
        <v>1861</v>
      </c>
      <c r="P3366" s="1" t="s">
        <v>69</v>
      </c>
      <c r="Q3366" s="1" t="s">
        <v>597</v>
      </c>
      <c r="R3366" s="24" t="s">
        <v>2660</v>
      </c>
      <c r="S3366" s="45">
        <v>471595</v>
      </c>
      <c r="V3366" s="165" t="str">
        <f>IFERROR(IF(U3366-T3366 &lt;= 0, "", U3366-T3366), "")</f>
        <v/>
      </c>
      <c r="W3366" s="162" t="s">
        <v>333</v>
      </c>
      <c r="X3366" s="1" t="s">
        <v>155</v>
      </c>
      <c r="Y3366" s="1" t="s">
        <v>2955</v>
      </c>
      <c r="Z3366" s="169">
        <v>1633.34</v>
      </c>
      <c r="AA3366" s="169">
        <f>Tabela13[[#This Row],[VALOR/UN]]*Tabela13[[#This Row],[QUAN]]</f>
        <v>1633.34</v>
      </c>
      <c r="AB3366" s="251" t="str">
        <f>IFERROR(Tabela13[[#This Row],[TOTAL]]/Tabela13[[#This Row],[Km Rodado]],"")</f>
        <v/>
      </c>
    </row>
    <row r="3367" spans="1:28" hidden="1">
      <c r="A3367" s="30" t="s">
        <v>1428</v>
      </c>
      <c r="B3367" s="30"/>
      <c r="C3367" s="30" t="s">
        <v>1227</v>
      </c>
      <c r="D3367" s="53">
        <v>46008</v>
      </c>
      <c r="F3367" s="7" t="s">
        <v>335</v>
      </c>
      <c r="G3367" s="1" t="s">
        <v>58</v>
      </c>
      <c r="H3367" s="1" t="s">
        <v>1268</v>
      </c>
      <c r="I3367" s="351" t="s">
        <v>80</v>
      </c>
      <c r="J3367" s="162">
        <v>1</v>
      </c>
      <c r="K3367" s="1" t="s">
        <v>39</v>
      </c>
      <c r="L3367" s="1" t="s">
        <v>594</v>
      </c>
      <c r="M3367" s="1" t="s">
        <v>595</v>
      </c>
      <c r="N3367" s="1" t="s">
        <v>787</v>
      </c>
      <c r="O3367" s="1" t="s">
        <v>1861</v>
      </c>
      <c r="P3367" s="1" t="s">
        <v>69</v>
      </c>
      <c r="Q3367" s="1" t="s">
        <v>1288</v>
      </c>
      <c r="R3367" s="24" t="s">
        <v>1456</v>
      </c>
      <c r="S3367" s="45">
        <v>312886</v>
      </c>
      <c r="V3367" s="165" t="str">
        <f>IFERROR(IF(U3367-T3367 &lt;= 0, "", U3367-T3367), "")</f>
        <v/>
      </c>
      <c r="W3367" s="162" t="s">
        <v>333</v>
      </c>
      <c r="X3367" s="1" t="s">
        <v>155</v>
      </c>
      <c r="Y3367" s="1" t="s">
        <v>2955</v>
      </c>
      <c r="Z3367" s="169">
        <v>1633.34</v>
      </c>
      <c r="AA3367" s="169">
        <f>Tabela13[[#This Row],[VALOR/UN]]*Tabela13[[#This Row],[QUAN]]</f>
        <v>1633.34</v>
      </c>
      <c r="AB3367" s="251" t="str">
        <f>IFERROR(Tabela13[[#This Row],[TOTAL]]/Tabela13[[#This Row],[Km Rodado]],"")</f>
        <v/>
      </c>
    </row>
    <row r="3368" spans="1:28" hidden="1">
      <c r="A3368" s="30" t="s">
        <v>2956</v>
      </c>
      <c r="B3368" s="30"/>
      <c r="C3368" s="30" t="s">
        <v>1227</v>
      </c>
      <c r="D3368" s="53">
        <v>46009</v>
      </c>
      <c r="F3368" s="7" t="s">
        <v>335</v>
      </c>
      <c r="G3368" s="1" t="s">
        <v>58</v>
      </c>
      <c r="H3368" s="1" t="s">
        <v>1268</v>
      </c>
      <c r="I3368" s="351" t="s">
        <v>80</v>
      </c>
      <c r="J3368" s="162">
        <v>1</v>
      </c>
      <c r="K3368" s="1">
        <v>15</v>
      </c>
      <c r="L3368" s="1" t="s">
        <v>22</v>
      </c>
      <c r="M3368" s="1" t="s">
        <v>75</v>
      </c>
      <c r="N3368" s="1" t="s">
        <v>224</v>
      </c>
      <c r="O3368" s="1" t="s">
        <v>1389</v>
      </c>
      <c r="P3368" s="1" t="s">
        <v>69</v>
      </c>
      <c r="Q3368" s="1" t="s">
        <v>77</v>
      </c>
      <c r="R3368" s="24" t="s">
        <v>565</v>
      </c>
      <c r="S3368" s="45">
        <v>141980</v>
      </c>
      <c r="V3368" s="165" t="str">
        <f>IFERROR(IF(U3368-T3368 &lt;= 0, "", U3368-T3368), "")</f>
        <v/>
      </c>
      <c r="W3368" s="162" t="s">
        <v>333</v>
      </c>
      <c r="X3368" s="1" t="s">
        <v>2427</v>
      </c>
      <c r="Y3368" s="1">
        <v>160851</v>
      </c>
      <c r="Z3368" s="169">
        <v>235</v>
      </c>
      <c r="AA3368" s="169">
        <f>Tabela13[[#This Row],[VALOR/UN]]*Tabela13[[#This Row],[QUAN]]</f>
        <v>235</v>
      </c>
      <c r="AB3368" s="251" t="str">
        <f>IFERROR(Tabela13[[#This Row],[TOTAL]]/Tabela13[[#This Row],[Km Rodado]],"")</f>
        <v/>
      </c>
    </row>
    <row r="3369" spans="1:28" hidden="1">
      <c r="A3369" s="30">
        <v>3884</v>
      </c>
      <c r="B3369" s="30"/>
      <c r="C3369" s="30" t="s">
        <v>1227</v>
      </c>
      <c r="D3369" s="53">
        <v>46009</v>
      </c>
      <c r="F3369" s="7" t="s">
        <v>335</v>
      </c>
      <c r="G3369" s="1" t="s">
        <v>58</v>
      </c>
      <c r="H3369" s="1" t="s">
        <v>1268</v>
      </c>
      <c r="I3369" s="351" t="s">
        <v>80</v>
      </c>
      <c r="J3369" s="162">
        <v>1</v>
      </c>
      <c r="K3369" s="1">
        <v>15</v>
      </c>
      <c r="L3369" s="1" t="s">
        <v>22</v>
      </c>
      <c r="M3369" s="1" t="s">
        <v>75</v>
      </c>
      <c r="N3369" s="1" t="s">
        <v>224</v>
      </c>
      <c r="O3369" s="1" t="s">
        <v>1389</v>
      </c>
      <c r="P3369" s="1" t="s">
        <v>69</v>
      </c>
      <c r="Q3369" s="1" t="s">
        <v>77</v>
      </c>
      <c r="R3369" s="24" t="s">
        <v>565</v>
      </c>
      <c r="S3369" s="45">
        <v>141980</v>
      </c>
      <c r="V3369" s="165" t="str">
        <f>IFERROR(IF(U3369-T3369 &lt;= 0, "", U3369-T3369), "")</f>
        <v/>
      </c>
      <c r="W3369" s="162" t="s">
        <v>333</v>
      </c>
      <c r="X3369" s="1" t="s">
        <v>2427</v>
      </c>
      <c r="Y3369" s="1">
        <v>160851</v>
      </c>
      <c r="Z3369" s="169">
        <v>235</v>
      </c>
      <c r="AA3369" s="169">
        <f>Tabela13[[#This Row],[VALOR/UN]]*Tabela13[[#This Row],[QUAN]]</f>
        <v>235</v>
      </c>
      <c r="AB3369" s="251" t="str">
        <f>IFERROR(Tabela13[[#This Row],[TOTAL]]/Tabela13[[#This Row],[Km Rodado]],"")</f>
        <v/>
      </c>
    </row>
    <row r="3370" spans="1:28" hidden="1">
      <c r="A3370" s="30" t="s">
        <v>1428</v>
      </c>
      <c r="B3370" s="30">
        <v>3923</v>
      </c>
      <c r="C3370" s="30" t="s">
        <v>1227</v>
      </c>
      <c r="D3370" s="53">
        <v>46010</v>
      </c>
      <c r="F3370" s="7" t="s">
        <v>335</v>
      </c>
      <c r="G3370" s="1" t="s">
        <v>58</v>
      </c>
      <c r="H3370" s="1" t="s">
        <v>12</v>
      </c>
      <c r="I3370" s="351" t="s">
        <v>165</v>
      </c>
      <c r="J3370" s="162">
        <v>1</v>
      </c>
      <c r="K3370" s="1" t="s">
        <v>39</v>
      </c>
      <c r="L3370" s="1" t="s">
        <v>594</v>
      </c>
      <c r="M3370" s="1" t="s">
        <v>595</v>
      </c>
      <c r="N3370" s="1" t="s">
        <v>684</v>
      </c>
      <c r="O3370" s="1" t="s">
        <v>684</v>
      </c>
      <c r="P3370" s="1" t="s">
        <v>62</v>
      </c>
      <c r="Q3370" s="321" t="s">
        <v>2441</v>
      </c>
      <c r="R3370" s="322" t="s">
        <v>2778</v>
      </c>
      <c r="S3370" s="320">
        <v>108009</v>
      </c>
      <c r="V3370" s="165" t="str">
        <f>IFERROR(IF(U3370-T3370 &lt;= 0, "", U3370-T3370), "")</f>
        <v/>
      </c>
      <c r="W3370" s="162" t="s">
        <v>333</v>
      </c>
      <c r="X3370" s="1" t="s">
        <v>2279</v>
      </c>
      <c r="Y3370" s="1">
        <v>13809</v>
      </c>
      <c r="Z3370" s="169">
        <v>600</v>
      </c>
      <c r="AA3370" s="169">
        <f>Tabela13[[#This Row],[VALOR/UN]]*Tabela13[[#This Row],[QUAN]]</f>
        <v>600</v>
      </c>
      <c r="AB3370" s="251" t="str">
        <f>IFERROR(Tabela13[[#This Row],[TOTAL]]/Tabela13[[#This Row],[Km Rodado]],"")</f>
        <v/>
      </c>
    </row>
    <row r="3371" spans="1:28" hidden="1">
      <c r="A3371" s="30" t="s">
        <v>1428</v>
      </c>
      <c r="B3371" s="30">
        <v>3923</v>
      </c>
      <c r="C3371" s="30" t="s">
        <v>1227</v>
      </c>
      <c r="D3371" s="53">
        <v>46010</v>
      </c>
      <c r="F3371" s="7" t="s">
        <v>335</v>
      </c>
      <c r="G3371" s="1" t="s">
        <v>58</v>
      </c>
      <c r="H3371" s="1" t="s">
        <v>12</v>
      </c>
      <c r="I3371" s="351" t="s">
        <v>165</v>
      </c>
      <c r="J3371" s="162">
        <v>1</v>
      </c>
      <c r="K3371" s="1" t="s">
        <v>39</v>
      </c>
      <c r="L3371" s="1" t="s">
        <v>594</v>
      </c>
      <c r="M3371" s="1" t="s">
        <v>595</v>
      </c>
      <c r="N3371" s="44" t="s">
        <v>684</v>
      </c>
      <c r="O3371" s="1" t="s">
        <v>684</v>
      </c>
      <c r="P3371" s="1" t="s">
        <v>62</v>
      </c>
      <c r="Q3371" s="321" t="s">
        <v>2441</v>
      </c>
      <c r="R3371" s="322" t="s">
        <v>2778</v>
      </c>
      <c r="S3371" s="320">
        <v>108009</v>
      </c>
      <c r="V3371" s="165" t="str">
        <f>IFERROR(IF(U3371-T3371 &lt;= 0, "", U3371-T3371), "")</f>
        <v/>
      </c>
      <c r="W3371" s="162" t="s">
        <v>333</v>
      </c>
      <c r="X3371" s="1" t="s">
        <v>2279</v>
      </c>
      <c r="Y3371" s="1">
        <v>13809</v>
      </c>
      <c r="Z3371" s="169">
        <v>600</v>
      </c>
      <c r="AA3371" s="169">
        <f>Tabela13[[#This Row],[VALOR/UN]]*Tabela13[[#This Row],[QUAN]]</f>
        <v>600</v>
      </c>
      <c r="AB3371" s="251" t="str">
        <f>IFERROR(Tabela13[[#This Row],[TOTAL]]/Tabela13[[#This Row],[Km Rodado]],"")</f>
        <v/>
      </c>
    </row>
    <row r="3372" spans="1:28" hidden="1">
      <c r="A3372" s="30" t="s">
        <v>1428</v>
      </c>
      <c r="B3372" s="30">
        <v>4623</v>
      </c>
      <c r="C3372" s="30" t="s">
        <v>1227</v>
      </c>
      <c r="D3372" s="53">
        <v>46010</v>
      </c>
      <c r="F3372" s="7" t="s">
        <v>335</v>
      </c>
      <c r="G3372" s="1" t="s">
        <v>58</v>
      </c>
      <c r="H3372" s="1" t="s">
        <v>12</v>
      </c>
      <c r="I3372" s="351" t="s">
        <v>165</v>
      </c>
      <c r="J3372" s="162">
        <v>1</v>
      </c>
      <c r="K3372" s="1" t="s">
        <v>39</v>
      </c>
      <c r="L3372" s="1" t="s">
        <v>594</v>
      </c>
      <c r="M3372" s="1" t="s">
        <v>595</v>
      </c>
      <c r="N3372" s="44" t="s">
        <v>684</v>
      </c>
      <c r="O3372" s="1" t="s">
        <v>684</v>
      </c>
      <c r="P3372" s="1" t="s">
        <v>62</v>
      </c>
      <c r="Q3372" s="321" t="s">
        <v>2441</v>
      </c>
      <c r="R3372" s="322" t="s">
        <v>2778</v>
      </c>
      <c r="S3372" s="320">
        <v>108009</v>
      </c>
      <c r="V3372" s="165" t="str">
        <f>IFERROR(IF(U3372-T3372 &lt;= 0, "", U3372-T3372), "")</f>
        <v/>
      </c>
      <c r="W3372" s="162" t="s">
        <v>333</v>
      </c>
      <c r="X3372" s="1" t="s">
        <v>2279</v>
      </c>
      <c r="Y3372" s="1">
        <v>13809</v>
      </c>
      <c r="Z3372" s="169">
        <v>600</v>
      </c>
      <c r="AA3372" s="169">
        <f>Tabela13[[#This Row],[VALOR/UN]]*Tabela13[[#This Row],[QUAN]]</f>
        <v>600</v>
      </c>
      <c r="AB3372" s="251" t="str">
        <f>IFERROR(Tabela13[[#This Row],[TOTAL]]/Tabela13[[#This Row],[Km Rodado]],"")</f>
        <v/>
      </c>
    </row>
    <row r="3373" spans="1:28" hidden="1">
      <c r="A3373" s="30" t="s">
        <v>1428</v>
      </c>
      <c r="B3373" s="30">
        <v>4723</v>
      </c>
      <c r="C3373" s="30" t="s">
        <v>1227</v>
      </c>
      <c r="D3373" s="53">
        <v>46010</v>
      </c>
      <c r="F3373" s="7" t="s">
        <v>335</v>
      </c>
      <c r="G3373" s="1" t="s">
        <v>58</v>
      </c>
      <c r="H3373" s="1" t="s">
        <v>12</v>
      </c>
      <c r="I3373" s="351" t="s">
        <v>165</v>
      </c>
      <c r="J3373" s="162">
        <v>1</v>
      </c>
      <c r="K3373" s="1" t="s">
        <v>39</v>
      </c>
      <c r="L3373" s="1" t="s">
        <v>594</v>
      </c>
      <c r="M3373" s="1" t="s">
        <v>595</v>
      </c>
      <c r="N3373" s="44" t="s">
        <v>684</v>
      </c>
      <c r="O3373" s="1" t="s">
        <v>684</v>
      </c>
      <c r="P3373" s="1" t="s">
        <v>62</v>
      </c>
      <c r="Q3373" s="321" t="s">
        <v>2441</v>
      </c>
      <c r="R3373" s="322" t="s">
        <v>2778</v>
      </c>
      <c r="S3373" s="320">
        <v>108009</v>
      </c>
      <c r="V3373" s="165" t="str">
        <f>IFERROR(IF(U3373-T3373 &lt;= 0, "", U3373-T3373), "")</f>
        <v/>
      </c>
      <c r="W3373" s="162" t="s">
        <v>333</v>
      </c>
      <c r="X3373" s="1" t="s">
        <v>2279</v>
      </c>
      <c r="Y3373" s="1">
        <v>13809</v>
      </c>
      <c r="Z3373" s="169">
        <v>600</v>
      </c>
      <c r="AA3373" s="169">
        <f>Tabela13[[#This Row],[VALOR/UN]]*Tabela13[[#This Row],[QUAN]]</f>
        <v>600</v>
      </c>
      <c r="AB3373" s="251" t="str">
        <f>IFERROR(Tabela13[[#This Row],[TOTAL]]/Tabela13[[#This Row],[Km Rodado]],"")</f>
        <v/>
      </c>
    </row>
    <row r="3374" spans="1:28" hidden="1">
      <c r="A3374" s="30" t="s">
        <v>1428</v>
      </c>
      <c r="B3374" s="30">
        <v>3822</v>
      </c>
      <c r="C3374" s="30" t="s">
        <v>1227</v>
      </c>
      <c r="D3374" s="53">
        <v>46010</v>
      </c>
      <c r="F3374" s="7" t="s">
        <v>335</v>
      </c>
      <c r="G3374" s="1" t="s">
        <v>58</v>
      </c>
      <c r="H3374" s="1" t="s">
        <v>12</v>
      </c>
      <c r="I3374" s="351" t="s">
        <v>165</v>
      </c>
      <c r="J3374" s="162">
        <v>1</v>
      </c>
      <c r="K3374" s="1" t="s">
        <v>39</v>
      </c>
      <c r="L3374" s="1" t="s">
        <v>656</v>
      </c>
      <c r="M3374" s="1" t="s">
        <v>595</v>
      </c>
      <c r="N3374" s="44" t="s">
        <v>684</v>
      </c>
      <c r="O3374" s="1" t="s">
        <v>684</v>
      </c>
      <c r="P3374" s="1" t="s">
        <v>62</v>
      </c>
      <c r="Q3374" s="321" t="s">
        <v>2441</v>
      </c>
      <c r="R3374" s="322" t="s">
        <v>2778</v>
      </c>
      <c r="S3374" s="320">
        <v>108009</v>
      </c>
      <c r="V3374" s="165" t="str">
        <f>IFERROR(IF(U3374-T3374 &lt;= 0, "", U3374-T3374), "")</f>
        <v/>
      </c>
      <c r="W3374" s="162" t="s">
        <v>333</v>
      </c>
      <c r="X3374" s="1" t="s">
        <v>2279</v>
      </c>
      <c r="Y3374" s="1" t="s">
        <v>2957</v>
      </c>
      <c r="Z3374" s="169">
        <v>500</v>
      </c>
      <c r="AA3374" s="169">
        <f>Tabela13[[#This Row],[VALOR/UN]]*Tabela13[[#This Row],[QUAN]]</f>
        <v>500</v>
      </c>
      <c r="AB3374" s="251" t="str">
        <f>IFERROR(Tabela13[[#This Row],[TOTAL]]/Tabela13[[#This Row],[Km Rodado]],"")</f>
        <v/>
      </c>
    </row>
    <row r="3375" spans="1:28" hidden="1">
      <c r="A3375" s="30" t="s">
        <v>1428</v>
      </c>
      <c r="B3375" s="30">
        <v>4222</v>
      </c>
      <c r="C3375" s="30" t="s">
        <v>1227</v>
      </c>
      <c r="D3375" s="53">
        <v>46010</v>
      </c>
      <c r="F3375" s="7" t="s">
        <v>335</v>
      </c>
      <c r="G3375" s="1" t="s">
        <v>58</v>
      </c>
      <c r="H3375" s="1" t="s">
        <v>12</v>
      </c>
      <c r="I3375" s="351" t="s">
        <v>165</v>
      </c>
      <c r="J3375" s="162">
        <v>1</v>
      </c>
      <c r="K3375" s="1" t="s">
        <v>39</v>
      </c>
      <c r="L3375" s="1" t="s">
        <v>656</v>
      </c>
      <c r="M3375" s="1" t="s">
        <v>595</v>
      </c>
      <c r="N3375" s="1" t="s">
        <v>684</v>
      </c>
      <c r="O3375" s="1" t="s">
        <v>684</v>
      </c>
      <c r="P3375" s="1" t="s">
        <v>62</v>
      </c>
      <c r="Q3375" s="321" t="s">
        <v>2441</v>
      </c>
      <c r="R3375" s="322" t="s">
        <v>2778</v>
      </c>
      <c r="S3375" s="320">
        <v>108009</v>
      </c>
      <c r="V3375" s="165" t="str">
        <f>IFERROR(IF(U3375-T3375 &lt;= 0, "", U3375-T3375), "")</f>
        <v/>
      </c>
      <c r="W3375" s="162" t="s">
        <v>333</v>
      </c>
      <c r="X3375" s="1" t="s">
        <v>2279</v>
      </c>
      <c r="Y3375" s="1" t="s">
        <v>2957</v>
      </c>
      <c r="Z3375" s="169">
        <v>500</v>
      </c>
      <c r="AA3375" s="169">
        <f>Tabela13[[#This Row],[VALOR/UN]]*Tabela13[[#This Row],[QUAN]]</f>
        <v>500</v>
      </c>
      <c r="AB3375" s="251" t="str">
        <f>IFERROR(Tabela13[[#This Row],[TOTAL]]/Tabela13[[#This Row],[Km Rodado]],"")</f>
        <v/>
      </c>
    </row>
    <row r="3376" spans="1:28" hidden="1">
      <c r="A3376" s="30" t="s">
        <v>1428</v>
      </c>
      <c r="B3376" s="30">
        <v>4223</v>
      </c>
      <c r="C3376" s="30" t="s">
        <v>1227</v>
      </c>
      <c r="D3376" s="53">
        <v>46010</v>
      </c>
      <c r="F3376" s="7" t="s">
        <v>335</v>
      </c>
      <c r="G3376" s="1" t="s">
        <v>58</v>
      </c>
      <c r="H3376" s="1" t="s">
        <v>12</v>
      </c>
      <c r="I3376" s="351" t="s">
        <v>165</v>
      </c>
      <c r="J3376" s="162">
        <v>1</v>
      </c>
      <c r="K3376" s="1" t="s">
        <v>39</v>
      </c>
      <c r="L3376" s="1" t="s">
        <v>656</v>
      </c>
      <c r="M3376" s="1" t="s">
        <v>595</v>
      </c>
      <c r="N3376" s="1" t="s">
        <v>684</v>
      </c>
      <c r="O3376" s="1" t="s">
        <v>684</v>
      </c>
      <c r="P3376" s="1" t="s">
        <v>62</v>
      </c>
      <c r="Q3376" s="321" t="s">
        <v>2441</v>
      </c>
      <c r="R3376" s="322" t="s">
        <v>2778</v>
      </c>
      <c r="S3376" s="320">
        <v>108009</v>
      </c>
      <c r="V3376" s="165" t="str">
        <f>IFERROR(IF(U3376-T3376 &lt;= 0, "", U3376-T3376), "")</f>
        <v/>
      </c>
      <c r="W3376" s="162" t="s">
        <v>333</v>
      </c>
      <c r="X3376" s="1" t="s">
        <v>2279</v>
      </c>
      <c r="Y3376" s="1" t="s">
        <v>2756</v>
      </c>
      <c r="Z3376" s="169">
        <v>0</v>
      </c>
      <c r="AA3376" s="169">
        <f>Tabela13[[#This Row],[VALOR/UN]]*Tabela13[[#This Row],[QUAN]]</f>
        <v>0</v>
      </c>
      <c r="AB3376" s="251" t="str">
        <f>IFERROR(Tabela13[[#This Row],[TOTAL]]/Tabela13[[#This Row],[Km Rodado]],"")</f>
        <v/>
      </c>
    </row>
    <row r="3377" spans="1:28" hidden="1">
      <c r="A3377" s="30" t="s">
        <v>1428</v>
      </c>
      <c r="B3377" s="30">
        <v>4224</v>
      </c>
      <c r="C3377" s="30" t="s">
        <v>1227</v>
      </c>
      <c r="D3377" s="53">
        <v>46010</v>
      </c>
      <c r="F3377" s="7" t="s">
        <v>335</v>
      </c>
      <c r="G3377" s="1" t="s">
        <v>58</v>
      </c>
      <c r="H3377" s="1" t="s">
        <v>12</v>
      </c>
      <c r="I3377" s="351" t="s">
        <v>165</v>
      </c>
      <c r="J3377" s="162">
        <v>1</v>
      </c>
      <c r="K3377" s="1" t="s">
        <v>39</v>
      </c>
      <c r="L3377" s="1" t="s">
        <v>656</v>
      </c>
      <c r="M3377" s="1" t="s">
        <v>595</v>
      </c>
      <c r="N3377" s="1" t="s">
        <v>684</v>
      </c>
      <c r="O3377" s="1" t="s">
        <v>684</v>
      </c>
      <c r="P3377" s="1" t="s">
        <v>62</v>
      </c>
      <c r="Q3377" s="321" t="s">
        <v>2441</v>
      </c>
      <c r="R3377" s="322" t="s">
        <v>2778</v>
      </c>
      <c r="S3377" s="320">
        <v>108009</v>
      </c>
      <c r="V3377" s="165" t="str">
        <f>IFERROR(IF(U3377-T3377 &lt;= 0, "", U3377-T3377), "")</f>
        <v/>
      </c>
      <c r="W3377" s="162" t="s">
        <v>333</v>
      </c>
      <c r="X3377" s="1" t="s">
        <v>2279</v>
      </c>
      <c r="Y3377" s="1" t="s">
        <v>2756</v>
      </c>
      <c r="Z3377" s="169">
        <v>0</v>
      </c>
      <c r="AA3377" s="169">
        <f>Tabela13[[#This Row],[VALOR/UN]]*Tabela13[[#This Row],[QUAN]]</f>
        <v>0</v>
      </c>
      <c r="AB3377" s="251" t="str">
        <f>IFERROR(Tabela13[[#This Row],[TOTAL]]/Tabela13[[#This Row],[Km Rodado]],"")</f>
        <v/>
      </c>
    </row>
    <row r="3378" spans="1:28" hidden="1">
      <c r="A3378" s="30">
        <v>3618</v>
      </c>
      <c r="B3378" s="30" t="s">
        <v>1227</v>
      </c>
      <c r="C3378" s="30" t="s">
        <v>1227</v>
      </c>
      <c r="D3378" s="53">
        <v>46014</v>
      </c>
      <c r="F3378" s="7" t="s">
        <v>335</v>
      </c>
      <c r="G3378" s="1" t="s">
        <v>58</v>
      </c>
      <c r="H3378" s="1" t="s">
        <v>12</v>
      </c>
      <c r="I3378" s="351" t="s">
        <v>111</v>
      </c>
      <c r="J3378" s="162">
        <v>1</v>
      </c>
      <c r="K3378" s="1">
        <v>14</v>
      </c>
      <c r="L3378" s="1" t="s">
        <v>22</v>
      </c>
      <c r="M3378" s="1" t="s">
        <v>84</v>
      </c>
      <c r="N3378" s="325" t="s">
        <v>2810</v>
      </c>
      <c r="O3378" s="1" t="s">
        <v>2810</v>
      </c>
      <c r="P3378" s="1" t="s">
        <v>69</v>
      </c>
      <c r="Q3378" s="1" t="s">
        <v>87</v>
      </c>
      <c r="R3378" s="24" t="s">
        <v>999</v>
      </c>
      <c r="S3378" s="45">
        <v>126666</v>
      </c>
      <c r="V3378" s="165" t="str">
        <f>IFERROR(IF(U3378-T3378 &lt;= 0, "", U3378-T3378), "")</f>
        <v/>
      </c>
      <c r="W3378" s="162" t="s">
        <v>333</v>
      </c>
      <c r="X3378" s="1" t="s">
        <v>220</v>
      </c>
      <c r="Y3378" s="1">
        <v>84643</v>
      </c>
      <c r="Z3378" s="169">
        <v>267.8</v>
      </c>
      <c r="AA3378" s="169">
        <f>Tabela13[[#This Row],[VALOR/UN]]*Tabela13[[#This Row],[QUAN]]</f>
        <v>267.8</v>
      </c>
      <c r="AB3378" s="251" t="str">
        <f>IFERROR(Tabela13[[#This Row],[TOTAL]]/Tabela13[[#This Row],[Km Rodado]],"")</f>
        <v/>
      </c>
    </row>
    <row r="3379" spans="1:28" hidden="1">
      <c r="A3379" s="30">
        <v>3629</v>
      </c>
      <c r="B3379" s="30" t="s">
        <v>2521</v>
      </c>
      <c r="C3379" s="30" t="s">
        <v>1227</v>
      </c>
      <c r="D3379" s="53">
        <v>46014</v>
      </c>
      <c r="F3379" s="7" t="s">
        <v>335</v>
      </c>
      <c r="G3379" s="1" t="s">
        <v>58</v>
      </c>
      <c r="H3379" s="1" t="s">
        <v>12</v>
      </c>
      <c r="I3379" s="351" t="s">
        <v>111</v>
      </c>
      <c r="J3379" s="162">
        <v>1</v>
      </c>
      <c r="K3379" s="1">
        <v>14</v>
      </c>
      <c r="L3379" s="1" t="s">
        <v>22</v>
      </c>
      <c r="M3379" s="1" t="s">
        <v>84</v>
      </c>
      <c r="N3379" s="325" t="s">
        <v>2810</v>
      </c>
      <c r="O3379" s="1" t="s">
        <v>2810</v>
      </c>
      <c r="P3379" s="1" t="s">
        <v>69</v>
      </c>
      <c r="Q3379" s="1" t="s">
        <v>87</v>
      </c>
      <c r="R3379" s="24" t="s">
        <v>999</v>
      </c>
      <c r="S3379" s="45">
        <v>126666</v>
      </c>
      <c r="V3379" s="165" t="str">
        <f>IFERROR(IF(U3379-T3379 &lt;= 0, "", U3379-T3379), "")</f>
        <v/>
      </c>
      <c r="W3379" s="162" t="s">
        <v>333</v>
      </c>
      <c r="X3379" s="1" t="s">
        <v>220</v>
      </c>
      <c r="Y3379" s="1">
        <v>84643</v>
      </c>
      <c r="Z3379" s="169">
        <v>267.8</v>
      </c>
      <c r="AA3379" s="169">
        <f>Tabela13[[#This Row],[VALOR/UN]]*Tabela13[[#This Row],[QUAN]]</f>
        <v>267.8</v>
      </c>
      <c r="AB3379" s="251" t="str">
        <f>IFERROR(Tabela13[[#This Row],[TOTAL]]/Tabela13[[#This Row],[Km Rodado]],"")</f>
        <v/>
      </c>
    </row>
    <row r="3380" spans="1:28" hidden="1">
      <c r="A3380" s="30">
        <v>3616</v>
      </c>
      <c r="B3380" s="30" t="s">
        <v>2237</v>
      </c>
      <c r="C3380" s="30" t="s">
        <v>1227</v>
      </c>
      <c r="D3380" s="53">
        <v>46014</v>
      </c>
      <c r="F3380" s="7" t="s">
        <v>335</v>
      </c>
      <c r="G3380" s="1" t="s">
        <v>58</v>
      </c>
      <c r="H3380" s="1" t="s">
        <v>12</v>
      </c>
      <c r="I3380" s="351" t="s">
        <v>111</v>
      </c>
      <c r="J3380" s="162">
        <v>1</v>
      </c>
      <c r="K3380" s="1">
        <v>14</v>
      </c>
      <c r="L3380" s="1" t="s">
        <v>24</v>
      </c>
      <c r="M3380" s="1" t="s">
        <v>84</v>
      </c>
      <c r="N3380" s="325" t="s">
        <v>2810</v>
      </c>
      <c r="O3380" s="1" t="s">
        <v>2810</v>
      </c>
      <c r="P3380" s="1" t="s">
        <v>69</v>
      </c>
      <c r="Q3380" s="1" t="s">
        <v>87</v>
      </c>
      <c r="R3380" s="24" t="s">
        <v>999</v>
      </c>
      <c r="S3380" s="45">
        <v>126666</v>
      </c>
      <c r="V3380" s="165" t="str">
        <f>IFERROR(IF(U3380-T3380 &lt;= 0, "", U3380-T3380), "")</f>
        <v/>
      </c>
      <c r="W3380" s="162" t="s">
        <v>333</v>
      </c>
      <c r="X3380" s="1" t="s">
        <v>220</v>
      </c>
      <c r="Y3380" s="1">
        <v>84643</v>
      </c>
      <c r="Z3380" s="169">
        <v>267.8</v>
      </c>
      <c r="AA3380" s="169">
        <f>Tabela13[[#This Row],[VALOR/UN]]*Tabela13[[#This Row],[QUAN]]</f>
        <v>267.8</v>
      </c>
      <c r="AB3380" s="251" t="str">
        <f>IFERROR(Tabela13[[#This Row],[TOTAL]]/Tabela13[[#This Row],[Km Rodado]],"")</f>
        <v/>
      </c>
    </row>
    <row r="3381" spans="1:28" hidden="1">
      <c r="A3381" s="30">
        <v>3621</v>
      </c>
      <c r="B3381" s="30" t="s">
        <v>1234</v>
      </c>
      <c r="C3381" s="30" t="s">
        <v>1227</v>
      </c>
      <c r="D3381" s="53">
        <v>46014</v>
      </c>
      <c r="F3381" s="7" t="s">
        <v>335</v>
      </c>
      <c r="G3381" s="1" t="s">
        <v>58</v>
      </c>
      <c r="H3381" s="1" t="s">
        <v>12</v>
      </c>
      <c r="I3381" s="351" t="s">
        <v>111</v>
      </c>
      <c r="J3381" s="162">
        <v>1</v>
      </c>
      <c r="K3381" s="1">
        <v>14</v>
      </c>
      <c r="L3381" s="1" t="s">
        <v>24</v>
      </c>
      <c r="M3381" s="1" t="s">
        <v>84</v>
      </c>
      <c r="N3381" s="325" t="s">
        <v>2810</v>
      </c>
      <c r="O3381" s="1" t="s">
        <v>2810</v>
      </c>
      <c r="P3381" s="1" t="s">
        <v>69</v>
      </c>
      <c r="Q3381" s="1" t="s">
        <v>87</v>
      </c>
      <c r="R3381" s="24" t="s">
        <v>999</v>
      </c>
      <c r="S3381" s="45">
        <v>126666</v>
      </c>
      <c r="V3381" s="165" t="str">
        <f>IFERROR(IF(U3381-T3381 &lt;= 0, "", U3381-T3381), "")</f>
        <v/>
      </c>
      <c r="W3381" s="162" t="s">
        <v>333</v>
      </c>
      <c r="X3381" s="1" t="s">
        <v>220</v>
      </c>
      <c r="Y3381" s="1">
        <v>84643</v>
      </c>
      <c r="Z3381" s="169">
        <v>267.8</v>
      </c>
      <c r="AA3381" s="169">
        <f>Tabela13[[#This Row],[VALOR/UN]]*Tabela13[[#This Row],[QUAN]]</f>
        <v>267.8</v>
      </c>
      <c r="AB3381" s="251" t="str">
        <f>IFERROR(Tabela13[[#This Row],[TOTAL]]/Tabela13[[#This Row],[Km Rodado]],"")</f>
        <v/>
      </c>
    </row>
    <row r="3382" spans="1:28" hidden="1">
      <c r="A3382" s="30">
        <v>3940</v>
      </c>
      <c r="B3382" s="30"/>
      <c r="C3382" s="30" t="s">
        <v>1227</v>
      </c>
      <c r="D3382" s="53">
        <v>46014</v>
      </c>
      <c r="F3382" s="7" t="s">
        <v>335</v>
      </c>
      <c r="G3382" s="1" t="s">
        <v>58</v>
      </c>
      <c r="H3382" s="1" t="s">
        <v>1268</v>
      </c>
      <c r="I3382" s="351" t="s">
        <v>80</v>
      </c>
      <c r="J3382" s="162">
        <v>1</v>
      </c>
      <c r="K3382" s="1">
        <v>15</v>
      </c>
      <c r="L3382" s="1" t="s">
        <v>22</v>
      </c>
      <c r="M3382" s="1" t="s">
        <v>75</v>
      </c>
      <c r="N3382" s="1" t="s">
        <v>224</v>
      </c>
      <c r="O3382" s="1" t="s">
        <v>1389</v>
      </c>
      <c r="P3382" s="1" t="s">
        <v>69</v>
      </c>
      <c r="Q3382" s="1" t="s">
        <v>77</v>
      </c>
      <c r="R3382" s="168" t="s">
        <v>2186</v>
      </c>
      <c r="S3382" s="45">
        <v>90511</v>
      </c>
      <c r="V3382" s="165" t="str">
        <f>IFERROR(IF(U3382-T3382 &lt;= 0, "", U3382-T3382), "")</f>
        <v/>
      </c>
      <c r="W3382" s="162" t="s">
        <v>333</v>
      </c>
      <c r="X3382" s="1" t="s">
        <v>2427</v>
      </c>
      <c r="Y3382" s="1">
        <v>160851</v>
      </c>
      <c r="Z3382" s="169">
        <v>235</v>
      </c>
      <c r="AA3382" s="169">
        <f>Tabela13[[#This Row],[VALOR/UN]]*Tabela13[[#This Row],[QUAN]]</f>
        <v>235</v>
      </c>
      <c r="AB3382" s="251" t="str">
        <f>IFERROR(Tabela13[[#This Row],[TOTAL]]/Tabela13[[#This Row],[Km Rodado]],"")</f>
        <v/>
      </c>
    </row>
    <row r="3383" spans="1:28" hidden="1">
      <c r="A3383" s="30">
        <v>3941</v>
      </c>
      <c r="B3383" s="30"/>
      <c r="C3383" s="30" t="s">
        <v>1227</v>
      </c>
      <c r="D3383" s="53">
        <v>46014</v>
      </c>
      <c r="F3383" s="7" t="s">
        <v>335</v>
      </c>
      <c r="G3383" s="1" t="s">
        <v>58</v>
      </c>
      <c r="H3383" s="1" t="s">
        <v>1268</v>
      </c>
      <c r="I3383" s="351" t="s">
        <v>80</v>
      </c>
      <c r="J3383" s="162">
        <v>1</v>
      </c>
      <c r="K3383" s="1">
        <v>15</v>
      </c>
      <c r="L3383" s="1" t="s">
        <v>22</v>
      </c>
      <c r="M3383" s="1" t="s">
        <v>75</v>
      </c>
      <c r="N3383" s="1" t="s">
        <v>224</v>
      </c>
      <c r="O3383" s="1" t="s">
        <v>1389</v>
      </c>
      <c r="P3383" s="1" t="s">
        <v>69</v>
      </c>
      <c r="Q3383" s="1" t="s">
        <v>77</v>
      </c>
      <c r="R3383" s="24" t="s">
        <v>2186</v>
      </c>
      <c r="S3383" s="45">
        <v>90511</v>
      </c>
      <c r="V3383" s="165" t="str">
        <f>IFERROR(IF(U3383-T3383 &lt;= 0, "", U3383-T3383), "")</f>
        <v/>
      </c>
      <c r="W3383" s="162" t="s">
        <v>333</v>
      </c>
      <c r="X3383" s="1" t="s">
        <v>2427</v>
      </c>
      <c r="Y3383" s="1">
        <v>160851</v>
      </c>
      <c r="Z3383" s="169">
        <v>235</v>
      </c>
      <c r="AA3383" s="169">
        <f>Tabela13[[#This Row],[VALOR/UN]]*Tabela13[[#This Row],[QUAN]]</f>
        <v>235</v>
      </c>
      <c r="AB3383" s="251" t="str">
        <f>IFERROR(Tabela13[[#This Row],[TOTAL]]/Tabela13[[#This Row],[Km Rodado]],"")</f>
        <v/>
      </c>
    </row>
    <row r="3384" spans="1:28" hidden="1">
      <c r="A3384" s="30">
        <v>3942</v>
      </c>
      <c r="B3384" s="30"/>
      <c r="C3384" s="30" t="s">
        <v>1227</v>
      </c>
      <c r="D3384" s="53">
        <v>46014</v>
      </c>
      <c r="F3384" s="7" t="s">
        <v>335</v>
      </c>
      <c r="G3384" s="1" t="s">
        <v>58</v>
      </c>
      <c r="H3384" s="1" t="s">
        <v>1268</v>
      </c>
      <c r="I3384" s="351" t="s">
        <v>80</v>
      </c>
      <c r="J3384" s="162">
        <v>1</v>
      </c>
      <c r="K3384" s="1">
        <v>15</v>
      </c>
      <c r="L3384" s="1" t="s">
        <v>24</v>
      </c>
      <c r="M3384" s="1" t="s">
        <v>75</v>
      </c>
      <c r="N3384" s="1" t="s">
        <v>224</v>
      </c>
      <c r="O3384" s="1" t="s">
        <v>1389</v>
      </c>
      <c r="P3384" s="1" t="s">
        <v>69</v>
      </c>
      <c r="Q3384" s="1" t="s">
        <v>77</v>
      </c>
      <c r="R3384" s="24" t="s">
        <v>2186</v>
      </c>
      <c r="S3384" s="45">
        <v>90511</v>
      </c>
      <c r="V3384" s="165" t="str">
        <f>IFERROR(IF(U3384-T3384 &lt;= 0, "", U3384-T3384), "")</f>
        <v/>
      </c>
      <c r="W3384" s="162" t="s">
        <v>333</v>
      </c>
      <c r="X3384" s="1" t="s">
        <v>2427</v>
      </c>
      <c r="Y3384" s="1">
        <v>160851</v>
      </c>
      <c r="Z3384" s="169">
        <v>235</v>
      </c>
      <c r="AA3384" s="169">
        <f>Tabela13[[#This Row],[VALOR/UN]]*Tabela13[[#This Row],[QUAN]]</f>
        <v>235</v>
      </c>
      <c r="AB3384" s="251" t="str">
        <f>IFERROR(Tabela13[[#This Row],[TOTAL]]/Tabela13[[#This Row],[Km Rodado]],"")</f>
        <v/>
      </c>
    </row>
    <row r="3385" spans="1:28" hidden="1">
      <c r="A3385" s="30">
        <v>3943</v>
      </c>
      <c r="B3385" s="30"/>
      <c r="C3385" s="30" t="s">
        <v>1227</v>
      </c>
      <c r="D3385" s="53">
        <v>46014</v>
      </c>
      <c r="F3385" s="7" t="s">
        <v>335</v>
      </c>
      <c r="G3385" s="1" t="s">
        <v>58</v>
      </c>
      <c r="H3385" s="1" t="s">
        <v>1268</v>
      </c>
      <c r="I3385" s="351" t="s">
        <v>80</v>
      </c>
      <c r="J3385" s="162">
        <v>1</v>
      </c>
      <c r="K3385" s="1">
        <v>15</v>
      </c>
      <c r="L3385" s="1" t="s">
        <v>24</v>
      </c>
      <c r="M3385" s="1" t="s">
        <v>75</v>
      </c>
      <c r="N3385" s="1" t="s">
        <v>224</v>
      </c>
      <c r="O3385" s="1" t="s">
        <v>1389</v>
      </c>
      <c r="P3385" s="1" t="s">
        <v>69</v>
      </c>
      <c r="Q3385" s="1" t="s">
        <v>77</v>
      </c>
      <c r="R3385" s="24" t="s">
        <v>2186</v>
      </c>
      <c r="S3385" s="45">
        <v>90511</v>
      </c>
      <c r="V3385" s="165" t="str">
        <f>IFERROR(IF(U3385-T3385 &lt;= 0, "", U3385-T3385), "")</f>
        <v/>
      </c>
      <c r="W3385" s="162" t="s">
        <v>333</v>
      </c>
      <c r="X3385" s="1" t="s">
        <v>2427</v>
      </c>
      <c r="Y3385" s="1">
        <v>160851</v>
      </c>
      <c r="Z3385" s="169">
        <v>235</v>
      </c>
      <c r="AA3385" s="169">
        <f>Tabela13[[#This Row],[VALOR/UN]]*Tabela13[[#This Row],[QUAN]]</f>
        <v>235</v>
      </c>
      <c r="AB3385" s="251" t="str">
        <f>IFERROR(Tabela13[[#This Row],[TOTAL]]/Tabela13[[#This Row],[Km Rodado]],"")</f>
        <v/>
      </c>
    </row>
    <row r="3386" spans="1:28" hidden="1">
      <c r="A3386" s="30">
        <v>3870</v>
      </c>
      <c r="B3386" s="30"/>
      <c r="C3386" s="30" t="s">
        <v>1227</v>
      </c>
      <c r="D3386" s="53">
        <v>46014</v>
      </c>
      <c r="F3386" s="7" t="s">
        <v>335</v>
      </c>
      <c r="G3386" s="1" t="s">
        <v>58</v>
      </c>
      <c r="H3386" s="1" t="s">
        <v>1268</v>
      </c>
      <c r="I3386" s="351" t="s">
        <v>104</v>
      </c>
      <c r="J3386" s="162">
        <v>1</v>
      </c>
      <c r="K3386" s="1">
        <v>15</v>
      </c>
      <c r="L3386" s="1" t="s">
        <v>22</v>
      </c>
      <c r="M3386" s="1" t="s">
        <v>75</v>
      </c>
      <c r="N3386" s="1" t="s">
        <v>224</v>
      </c>
      <c r="O3386" s="1" t="s">
        <v>1389</v>
      </c>
      <c r="P3386" s="1" t="s">
        <v>69</v>
      </c>
      <c r="Q3386" s="1" t="s">
        <v>77</v>
      </c>
      <c r="R3386" s="24" t="s">
        <v>1421</v>
      </c>
      <c r="S3386" s="45">
        <v>175000</v>
      </c>
      <c r="V3386" s="165" t="str">
        <f>IFERROR(IF(U3386-T3386 &lt;= 0, "", U3386-T3386), "")</f>
        <v/>
      </c>
      <c r="W3386" s="162" t="s">
        <v>333</v>
      </c>
      <c r="X3386" s="1" t="s">
        <v>2427</v>
      </c>
      <c r="Y3386" s="1">
        <v>160851</v>
      </c>
      <c r="Z3386" s="169">
        <v>235</v>
      </c>
      <c r="AA3386" s="169">
        <f>Tabela13[[#This Row],[VALOR/UN]]*Tabela13[[#This Row],[QUAN]]</f>
        <v>235</v>
      </c>
      <c r="AB3386" s="251" t="str">
        <f>IFERROR(Tabela13[[#This Row],[TOTAL]]/Tabela13[[#This Row],[Km Rodado]],"")</f>
        <v/>
      </c>
    </row>
    <row r="3387" spans="1:28" hidden="1">
      <c r="A3387" s="30">
        <v>3871</v>
      </c>
      <c r="B3387" s="30"/>
      <c r="C3387" s="30" t="s">
        <v>1227</v>
      </c>
      <c r="D3387" s="53">
        <v>46014</v>
      </c>
      <c r="F3387" s="7" t="s">
        <v>335</v>
      </c>
      <c r="G3387" s="1" t="s">
        <v>58</v>
      </c>
      <c r="H3387" s="1" t="s">
        <v>1268</v>
      </c>
      <c r="I3387" s="351" t="s">
        <v>104</v>
      </c>
      <c r="J3387" s="162">
        <v>1</v>
      </c>
      <c r="K3387" s="1">
        <v>15</v>
      </c>
      <c r="L3387" s="1" t="s">
        <v>22</v>
      </c>
      <c r="M3387" s="1" t="s">
        <v>75</v>
      </c>
      <c r="N3387" s="1" t="s">
        <v>224</v>
      </c>
      <c r="O3387" s="1" t="s">
        <v>1389</v>
      </c>
      <c r="P3387" s="1" t="s">
        <v>69</v>
      </c>
      <c r="Q3387" s="1" t="s">
        <v>77</v>
      </c>
      <c r="R3387" s="24" t="s">
        <v>1421</v>
      </c>
      <c r="S3387" s="45">
        <v>175000</v>
      </c>
      <c r="V3387" s="165" t="str">
        <f>IFERROR(IF(U3387-T3387 &lt;= 0, "", U3387-T3387), "")</f>
        <v/>
      </c>
      <c r="W3387" s="162" t="s">
        <v>333</v>
      </c>
      <c r="X3387" s="1" t="s">
        <v>2427</v>
      </c>
      <c r="Y3387" s="1">
        <v>160851</v>
      </c>
      <c r="Z3387" s="169">
        <v>235</v>
      </c>
      <c r="AA3387" s="169">
        <f>Tabela13[[#This Row],[VALOR/UN]]*Tabela13[[#This Row],[QUAN]]</f>
        <v>235</v>
      </c>
      <c r="AB3387" s="251" t="str">
        <f>IFERROR(Tabela13[[#This Row],[TOTAL]]/Tabela13[[#This Row],[Km Rodado]],"")</f>
        <v/>
      </c>
    </row>
    <row r="3388" spans="1:28" hidden="1">
      <c r="A3388" s="30" t="s">
        <v>2958</v>
      </c>
      <c r="B3388" s="30" t="s">
        <v>2667</v>
      </c>
      <c r="C3388" s="30" t="s">
        <v>1227</v>
      </c>
      <c r="D3388" s="53">
        <v>46014</v>
      </c>
      <c r="F3388" s="7" t="s">
        <v>335</v>
      </c>
      <c r="G3388" s="1" t="s">
        <v>58</v>
      </c>
      <c r="H3388" s="1" t="s">
        <v>12</v>
      </c>
      <c r="I3388" s="351" t="s">
        <v>111</v>
      </c>
      <c r="J3388" s="162">
        <v>1</v>
      </c>
      <c r="K3388" s="1">
        <v>16</v>
      </c>
      <c r="L3388" s="1" t="s">
        <v>22</v>
      </c>
      <c r="M3388" s="1" t="s">
        <v>143</v>
      </c>
      <c r="N3388" s="1" t="s">
        <v>224</v>
      </c>
      <c r="O3388" s="1" t="s">
        <v>1389</v>
      </c>
      <c r="P3388" s="1" t="s">
        <v>69</v>
      </c>
      <c r="Q3388" s="1" t="s">
        <v>144</v>
      </c>
      <c r="R3388" s="24" t="s">
        <v>2959</v>
      </c>
      <c r="S3388" s="45">
        <v>59275</v>
      </c>
      <c r="V3388" s="165" t="str">
        <f>IFERROR(IF(U3388-T3388 &lt;= 0, "", U3388-T3388), "")</f>
        <v/>
      </c>
      <c r="W3388" s="162" t="s">
        <v>333</v>
      </c>
      <c r="X3388" s="1" t="s">
        <v>2427</v>
      </c>
      <c r="Y3388" s="1">
        <v>158639</v>
      </c>
      <c r="Z3388" s="169">
        <v>459</v>
      </c>
      <c r="AA3388" s="169">
        <f>Tabela13[[#This Row],[VALOR/UN]]*Tabela13[[#This Row],[QUAN]]</f>
        <v>459</v>
      </c>
      <c r="AB3388" s="251" t="str">
        <f>IFERROR(Tabela13[[#This Row],[TOTAL]]/Tabela13[[#This Row],[Km Rodado]],"")</f>
        <v/>
      </c>
    </row>
    <row r="3389" spans="1:28" hidden="1">
      <c r="A3389" s="30">
        <v>3809</v>
      </c>
      <c r="B3389" s="30" t="s">
        <v>2750</v>
      </c>
      <c r="C3389" s="30" t="s">
        <v>1227</v>
      </c>
      <c r="D3389" s="53">
        <v>46014</v>
      </c>
      <c r="F3389" s="7" t="s">
        <v>335</v>
      </c>
      <c r="G3389" s="1" t="s">
        <v>58</v>
      </c>
      <c r="H3389" s="1" t="s">
        <v>12</v>
      </c>
      <c r="I3389" s="351" t="s">
        <v>111</v>
      </c>
      <c r="J3389" s="162">
        <v>1</v>
      </c>
      <c r="K3389" s="1">
        <v>16</v>
      </c>
      <c r="L3389" s="1" t="s">
        <v>22</v>
      </c>
      <c r="M3389" s="1" t="s">
        <v>143</v>
      </c>
      <c r="N3389" s="1" t="s">
        <v>224</v>
      </c>
      <c r="O3389" s="1" t="s">
        <v>1389</v>
      </c>
      <c r="P3389" s="1" t="s">
        <v>69</v>
      </c>
      <c r="Q3389" s="1" t="s">
        <v>144</v>
      </c>
      <c r="R3389" s="24" t="s">
        <v>2959</v>
      </c>
      <c r="S3389" s="45">
        <v>59275</v>
      </c>
      <c r="V3389" s="165" t="str">
        <f>IFERROR(IF(U3389-T3389 &lt;= 0, "", U3389-T3389), "")</f>
        <v/>
      </c>
      <c r="W3389" s="162" t="s">
        <v>333</v>
      </c>
      <c r="X3389" s="1" t="s">
        <v>2427</v>
      </c>
      <c r="Y3389" s="1">
        <v>158639</v>
      </c>
      <c r="Z3389" s="169">
        <v>459</v>
      </c>
      <c r="AA3389" s="169">
        <f>Tabela13[[#This Row],[VALOR/UN]]*Tabela13[[#This Row],[QUAN]]</f>
        <v>459</v>
      </c>
      <c r="AB3389" s="251" t="str">
        <f>IFERROR(Tabela13[[#This Row],[TOTAL]]/Tabela13[[#This Row],[Km Rodado]],"")</f>
        <v/>
      </c>
    </row>
    <row r="3390" spans="1:28" hidden="1">
      <c r="A3390" s="30">
        <v>3810</v>
      </c>
      <c r="B3390" s="30" t="s">
        <v>2750</v>
      </c>
      <c r="C3390" s="30" t="s">
        <v>1227</v>
      </c>
      <c r="D3390" s="53">
        <v>46014</v>
      </c>
      <c r="F3390" s="7" t="s">
        <v>335</v>
      </c>
      <c r="G3390" s="1" t="s">
        <v>58</v>
      </c>
      <c r="H3390" s="1" t="s">
        <v>12</v>
      </c>
      <c r="I3390" s="351" t="s">
        <v>111</v>
      </c>
      <c r="J3390" s="162">
        <v>1</v>
      </c>
      <c r="K3390" s="1">
        <v>16</v>
      </c>
      <c r="L3390" s="1" t="s">
        <v>24</v>
      </c>
      <c r="M3390" s="1" t="s">
        <v>143</v>
      </c>
      <c r="N3390" s="1" t="s">
        <v>224</v>
      </c>
      <c r="O3390" s="1" t="s">
        <v>1389</v>
      </c>
      <c r="P3390" s="1" t="s">
        <v>69</v>
      </c>
      <c r="Q3390" s="1" t="s">
        <v>144</v>
      </c>
      <c r="R3390" s="24" t="s">
        <v>2959</v>
      </c>
      <c r="S3390" s="45">
        <v>59275</v>
      </c>
      <c r="V3390" s="165" t="str">
        <f>IFERROR(IF(U3390-T3390 &lt;= 0, "", U3390-T3390), "")</f>
        <v/>
      </c>
      <c r="W3390" s="162" t="s">
        <v>333</v>
      </c>
      <c r="X3390" s="1" t="s">
        <v>2427</v>
      </c>
      <c r="Y3390" s="1">
        <v>158639</v>
      </c>
      <c r="Z3390" s="169">
        <v>459</v>
      </c>
      <c r="AA3390" s="169">
        <f>Tabela13[[#This Row],[VALOR/UN]]*Tabela13[[#This Row],[QUAN]]</f>
        <v>459</v>
      </c>
      <c r="AB3390" s="251" t="str">
        <f>IFERROR(Tabela13[[#This Row],[TOTAL]]/Tabela13[[#This Row],[Km Rodado]],"")</f>
        <v/>
      </c>
    </row>
    <row r="3391" spans="1:28" hidden="1">
      <c r="A3391" s="30">
        <v>3824</v>
      </c>
      <c r="B3391" s="30" t="s">
        <v>2667</v>
      </c>
      <c r="C3391" s="30" t="s">
        <v>1227</v>
      </c>
      <c r="D3391" s="53">
        <v>46014</v>
      </c>
      <c r="F3391" s="7" t="s">
        <v>335</v>
      </c>
      <c r="G3391" s="1" t="s">
        <v>58</v>
      </c>
      <c r="H3391" s="1" t="s">
        <v>12</v>
      </c>
      <c r="I3391" s="351" t="s">
        <v>111</v>
      </c>
      <c r="J3391" s="162">
        <v>1</v>
      </c>
      <c r="K3391" s="1">
        <v>16</v>
      </c>
      <c r="L3391" s="1" t="s">
        <v>24</v>
      </c>
      <c r="M3391" s="1" t="s">
        <v>143</v>
      </c>
      <c r="N3391" s="1" t="s">
        <v>224</v>
      </c>
      <c r="O3391" s="1" t="s">
        <v>1389</v>
      </c>
      <c r="P3391" s="1" t="s">
        <v>69</v>
      </c>
      <c r="Q3391" s="1" t="s">
        <v>144</v>
      </c>
      <c r="R3391" s="24" t="s">
        <v>2959</v>
      </c>
      <c r="S3391" s="45">
        <v>59275</v>
      </c>
      <c r="V3391" s="165" t="str">
        <f>IFERROR(IF(U3391-T3391 &lt;= 0, "", U3391-T3391), "")</f>
        <v/>
      </c>
      <c r="W3391" s="162" t="s">
        <v>333</v>
      </c>
      <c r="X3391" s="1" t="s">
        <v>2427</v>
      </c>
      <c r="Y3391" s="1">
        <v>158639</v>
      </c>
      <c r="Z3391" s="169">
        <v>459</v>
      </c>
      <c r="AA3391" s="169">
        <f>Tabela13[[#This Row],[VALOR/UN]]*Tabela13[[#This Row],[QUAN]]</f>
        <v>459</v>
      </c>
      <c r="AB3391" s="251" t="str">
        <f>IFERROR(Tabela13[[#This Row],[TOTAL]]/Tabela13[[#This Row],[Km Rodado]],"")</f>
        <v/>
      </c>
    </row>
    <row r="3392" spans="1:28" hidden="1">
      <c r="A3392" s="30" t="s">
        <v>2960</v>
      </c>
      <c r="B3392" s="30" t="s">
        <v>2961</v>
      </c>
      <c r="C3392" s="30" t="s">
        <v>1227</v>
      </c>
      <c r="D3392" s="53">
        <v>46014</v>
      </c>
      <c r="F3392" s="7" t="s">
        <v>335</v>
      </c>
      <c r="G3392" s="1" t="s">
        <v>58</v>
      </c>
      <c r="H3392" s="1" t="s">
        <v>14</v>
      </c>
      <c r="I3392" s="351" t="s">
        <v>1317</v>
      </c>
      <c r="J3392" s="162">
        <v>1</v>
      </c>
      <c r="K3392" s="1">
        <v>16</v>
      </c>
      <c r="L3392" s="1" t="s">
        <v>22</v>
      </c>
      <c r="M3392" s="1" t="s">
        <v>126</v>
      </c>
      <c r="N3392" s="1" t="s">
        <v>224</v>
      </c>
      <c r="O3392" s="1" t="s">
        <v>1389</v>
      </c>
      <c r="P3392" s="1" t="s">
        <v>69</v>
      </c>
      <c r="Q3392" s="1" t="s">
        <v>144</v>
      </c>
      <c r="R3392" s="1" t="s">
        <v>2509</v>
      </c>
      <c r="S3392" s="45">
        <v>106909</v>
      </c>
      <c r="V3392" s="165" t="str">
        <f>IFERROR(IF(U3392-T3392 &lt;= 0, "", U3392-T3392), "")</f>
        <v/>
      </c>
      <c r="W3392" s="162" t="s">
        <v>333</v>
      </c>
      <c r="X3392" s="1" t="s">
        <v>2427</v>
      </c>
      <c r="Y3392" s="1">
        <v>162939</v>
      </c>
      <c r="Z3392" s="169">
        <v>429</v>
      </c>
      <c r="AA3392" s="169">
        <f>Tabela13[[#This Row],[VALOR/UN]]*Tabela13[[#This Row],[QUAN]]</f>
        <v>429</v>
      </c>
      <c r="AB3392" s="251" t="str">
        <f>IFERROR(Tabela13[[#This Row],[TOTAL]]/Tabela13[[#This Row],[Km Rodado]],"")</f>
        <v/>
      </c>
    </row>
    <row r="3393" spans="1:28" hidden="1">
      <c r="A3393" s="30" t="s">
        <v>2962</v>
      </c>
      <c r="B3393" s="30" t="s">
        <v>2961</v>
      </c>
      <c r="C3393" s="30" t="s">
        <v>1227</v>
      </c>
      <c r="D3393" s="53">
        <v>46014</v>
      </c>
      <c r="F3393" s="7" t="s">
        <v>335</v>
      </c>
      <c r="G3393" s="1" t="s">
        <v>58</v>
      </c>
      <c r="H3393" s="1" t="s">
        <v>14</v>
      </c>
      <c r="I3393" s="351" t="s">
        <v>1317</v>
      </c>
      <c r="J3393" s="162">
        <v>1</v>
      </c>
      <c r="K3393" s="1">
        <v>16</v>
      </c>
      <c r="L3393" s="1" t="s">
        <v>22</v>
      </c>
      <c r="M3393" s="1" t="s">
        <v>126</v>
      </c>
      <c r="N3393" s="1" t="s">
        <v>224</v>
      </c>
      <c r="O3393" s="1" t="s">
        <v>1389</v>
      </c>
      <c r="P3393" s="1" t="s">
        <v>69</v>
      </c>
      <c r="Q3393" s="1" t="s">
        <v>144</v>
      </c>
      <c r="R3393" s="1" t="s">
        <v>2509</v>
      </c>
      <c r="S3393" s="45">
        <v>106909</v>
      </c>
      <c r="V3393" s="165" t="str">
        <f>IFERROR(IF(U3393-T3393 &lt;= 0, "", U3393-T3393), "")</f>
        <v/>
      </c>
      <c r="W3393" s="162" t="s">
        <v>333</v>
      </c>
      <c r="X3393" s="1" t="s">
        <v>2427</v>
      </c>
      <c r="Y3393" s="1">
        <v>162939</v>
      </c>
      <c r="Z3393" s="169">
        <v>429</v>
      </c>
      <c r="AA3393" s="169">
        <f>Tabela13[[#This Row],[VALOR/UN]]*Tabela13[[#This Row],[QUAN]]</f>
        <v>429</v>
      </c>
      <c r="AB3393" s="251" t="str">
        <f>IFERROR(Tabela13[[#This Row],[TOTAL]]/Tabela13[[#This Row],[Km Rodado]],"")</f>
        <v/>
      </c>
    </row>
    <row r="3394" spans="1:28" hidden="1">
      <c r="A3394" s="30" t="s">
        <v>2963</v>
      </c>
      <c r="B3394" s="30" t="s">
        <v>2961</v>
      </c>
      <c r="C3394" s="30" t="s">
        <v>1227</v>
      </c>
      <c r="D3394" s="53">
        <v>46014</v>
      </c>
      <c r="F3394" s="7" t="s">
        <v>335</v>
      </c>
      <c r="G3394" s="1" t="s">
        <v>58</v>
      </c>
      <c r="H3394" s="1" t="s">
        <v>14</v>
      </c>
      <c r="I3394" s="351" t="s">
        <v>1317</v>
      </c>
      <c r="J3394" s="162">
        <v>1</v>
      </c>
      <c r="K3394" s="1">
        <v>16</v>
      </c>
      <c r="L3394" s="1" t="s">
        <v>24</v>
      </c>
      <c r="M3394" s="1" t="s">
        <v>126</v>
      </c>
      <c r="N3394" s="1" t="s">
        <v>224</v>
      </c>
      <c r="O3394" s="1" t="s">
        <v>1389</v>
      </c>
      <c r="P3394" s="1" t="s">
        <v>69</v>
      </c>
      <c r="Q3394" s="1" t="s">
        <v>144</v>
      </c>
      <c r="R3394" s="1" t="s">
        <v>2509</v>
      </c>
      <c r="S3394" s="45">
        <v>106909</v>
      </c>
      <c r="V3394" s="165" t="str">
        <f>IFERROR(IF(U3394-T3394 &lt;= 0, "", U3394-T3394), "")</f>
        <v/>
      </c>
      <c r="W3394" s="162" t="s">
        <v>333</v>
      </c>
      <c r="X3394" s="1" t="s">
        <v>2427</v>
      </c>
      <c r="Y3394" s="1">
        <v>162939</v>
      </c>
      <c r="Z3394" s="169">
        <v>429</v>
      </c>
      <c r="AA3394" s="169">
        <f>Tabela13[[#This Row],[VALOR/UN]]*Tabela13[[#This Row],[QUAN]]</f>
        <v>429</v>
      </c>
      <c r="AB3394" s="251" t="str">
        <f>IFERROR(Tabela13[[#This Row],[TOTAL]]/Tabela13[[#This Row],[Km Rodado]],"")</f>
        <v/>
      </c>
    </row>
    <row r="3395" spans="1:28" hidden="1">
      <c r="A3395" s="30" t="s">
        <v>2964</v>
      </c>
      <c r="B3395" s="30" t="s">
        <v>2961</v>
      </c>
      <c r="C3395" s="30" t="s">
        <v>1227</v>
      </c>
      <c r="D3395" s="53">
        <v>46014</v>
      </c>
      <c r="F3395" s="7" t="s">
        <v>335</v>
      </c>
      <c r="G3395" s="1" t="s">
        <v>58</v>
      </c>
      <c r="H3395" s="1" t="s">
        <v>14</v>
      </c>
      <c r="I3395" s="351" t="s">
        <v>1317</v>
      </c>
      <c r="J3395" s="162">
        <v>1</v>
      </c>
      <c r="K3395" s="1">
        <v>16</v>
      </c>
      <c r="L3395" s="1" t="s">
        <v>24</v>
      </c>
      <c r="M3395" s="1" t="s">
        <v>126</v>
      </c>
      <c r="N3395" s="1" t="s">
        <v>224</v>
      </c>
      <c r="O3395" s="1" t="s">
        <v>1389</v>
      </c>
      <c r="P3395" s="1" t="s">
        <v>69</v>
      </c>
      <c r="Q3395" s="1" t="s">
        <v>144</v>
      </c>
      <c r="R3395" s="1" t="s">
        <v>2509</v>
      </c>
      <c r="S3395" s="45">
        <v>106909</v>
      </c>
      <c r="V3395" s="165" t="str">
        <f>IFERROR(IF(U3395-T3395 &lt;= 0, "", U3395-T3395), "")</f>
        <v/>
      </c>
      <c r="W3395" s="162" t="s">
        <v>333</v>
      </c>
      <c r="X3395" s="1" t="s">
        <v>2427</v>
      </c>
      <c r="Y3395" s="1">
        <v>162939</v>
      </c>
      <c r="Z3395" s="169">
        <v>429</v>
      </c>
      <c r="AA3395" s="169">
        <f>Tabela13[[#This Row],[VALOR/UN]]*Tabela13[[#This Row],[QUAN]]</f>
        <v>429</v>
      </c>
      <c r="AB3395" s="251" t="str">
        <f>IFERROR(Tabela13[[#This Row],[TOTAL]]/Tabela13[[#This Row],[Km Rodado]],"")</f>
        <v/>
      </c>
    </row>
    <row r="3396" spans="1:28" hidden="1">
      <c r="A3396" s="30" t="s">
        <v>2965</v>
      </c>
      <c r="B3396" s="30" t="s">
        <v>2961</v>
      </c>
      <c r="C3396" s="30" t="s">
        <v>1227</v>
      </c>
      <c r="D3396" s="53">
        <v>46014</v>
      </c>
      <c r="F3396" s="7" t="s">
        <v>335</v>
      </c>
      <c r="G3396" s="1" t="s">
        <v>58</v>
      </c>
      <c r="H3396" s="1" t="s">
        <v>14</v>
      </c>
      <c r="I3396" s="351" t="s">
        <v>1317</v>
      </c>
      <c r="J3396" s="162">
        <v>1</v>
      </c>
      <c r="K3396" s="1">
        <v>16</v>
      </c>
      <c r="L3396" s="1" t="s">
        <v>24</v>
      </c>
      <c r="M3396" s="1" t="s">
        <v>126</v>
      </c>
      <c r="N3396" s="1" t="s">
        <v>224</v>
      </c>
      <c r="O3396" s="1" t="s">
        <v>1389</v>
      </c>
      <c r="P3396" s="1" t="s">
        <v>69</v>
      </c>
      <c r="Q3396" s="1" t="s">
        <v>144</v>
      </c>
      <c r="R3396" s="1" t="s">
        <v>2509</v>
      </c>
      <c r="S3396" s="45">
        <v>106909</v>
      </c>
      <c r="V3396" s="165" t="str">
        <f>IFERROR(IF(U3396-T3396 &lt;= 0, "", U3396-T3396), "")</f>
        <v/>
      </c>
      <c r="W3396" s="162" t="s">
        <v>333</v>
      </c>
      <c r="X3396" s="1" t="s">
        <v>2427</v>
      </c>
      <c r="Y3396" s="1">
        <v>162939</v>
      </c>
      <c r="Z3396" s="169">
        <v>429</v>
      </c>
      <c r="AA3396" s="169">
        <f>Tabela13[[#This Row],[VALOR/UN]]*Tabela13[[#This Row],[QUAN]]</f>
        <v>429</v>
      </c>
      <c r="AB3396" s="251" t="str">
        <f>IFERROR(Tabela13[[#This Row],[TOTAL]]/Tabela13[[#This Row],[Km Rodado]],"")</f>
        <v/>
      </c>
    </row>
    <row r="3397" spans="1:28" hidden="1">
      <c r="A3397" s="30" t="s">
        <v>2966</v>
      </c>
      <c r="B3397" s="30" t="s">
        <v>2961</v>
      </c>
      <c r="C3397" s="30" t="s">
        <v>1227</v>
      </c>
      <c r="D3397" s="53">
        <v>46014</v>
      </c>
      <c r="F3397" s="7" t="s">
        <v>335</v>
      </c>
      <c r="G3397" s="1" t="s">
        <v>58</v>
      </c>
      <c r="H3397" s="1" t="s">
        <v>14</v>
      </c>
      <c r="I3397" s="351" t="s">
        <v>1317</v>
      </c>
      <c r="J3397" s="162">
        <v>1</v>
      </c>
      <c r="K3397" s="1">
        <v>16</v>
      </c>
      <c r="L3397" s="1" t="s">
        <v>24</v>
      </c>
      <c r="M3397" s="1" t="s">
        <v>126</v>
      </c>
      <c r="N3397" s="1" t="s">
        <v>224</v>
      </c>
      <c r="O3397" s="1" t="s">
        <v>1389</v>
      </c>
      <c r="P3397" s="1" t="s">
        <v>69</v>
      </c>
      <c r="Q3397" s="1" t="s">
        <v>144</v>
      </c>
      <c r="R3397" s="1" t="s">
        <v>2509</v>
      </c>
      <c r="S3397" s="45">
        <v>106909</v>
      </c>
      <c r="V3397" s="165" t="str">
        <f>IFERROR(IF(U3397-T3397 &lt;= 0, "", U3397-T3397), "")</f>
        <v/>
      </c>
      <c r="W3397" s="162" t="s">
        <v>333</v>
      </c>
      <c r="X3397" s="1" t="s">
        <v>2427</v>
      </c>
      <c r="Y3397" s="1">
        <v>162939</v>
      </c>
      <c r="Z3397" s="169">
        <v>429</v>
      </c>
      <c r="AA3397" s="169">
        <f>Tabela13[[#This Row],[VALOR/UN]]*Tabela13[[#This Row],[QUAN]]</f>
        <v>429</v>
      </c>
      <c r="AB3397" s="251" t="str">
        <f>IFERROR(Tabela13[[#This Row],[TOTAL]]/Tabela13[[#This Row],[Km Rodado]],"")</f>
        <v/>
      </c>
    </row>
    <row r="3398" spans="1:28" hidden="1">
      <c r="A3398" s="30" t="s">
        <v>2967</v>
      </c>
      <c r="B3398" s="30" t="s">
        <v>2836</v>
      </c>
      <c r="C3398" s="30" t="s">
        <v>1227</v>
      </c>
      <c r="D3398" s="53">
        <v>46019</v>
      </c>
      <c r="F3398" s="7" t="s">
        <v>335</v>
      </c>
      <c r="G3398" s="1" t="s">
        <v>58</v>
      </c>
      <c r="H3398" s="1" t="s">
        <v>12</v>
      </c>
      <c r="I3398" s="351" t="s">
        <v>159</v>
      </c>
      <c r="J3398" s="162">
        <v>1</v>
      </c>
      <c r="K3398" s="1" t="s">
        <v>7</v>
      </c>
      <c r="L3398" s="1" t="s">
        <v>22</v>
      </c>
      <c r="M3398" s="1" t="s">
        <v>133</v>
      </c>
      <c r="N3398" s="185" t="s">
        <v>787</v>
      </c>
      <c r="O3398" s="153" t="s">
        <v>788</v>
      </c>
      <c r="P3398" s="1" t="s">
        <v>69</v>
      </c>
      <c r="Q3398" s="1" t="s">
        <v>636</v>
      </c>
      <c r="R3398" s="24" t="s">
        <v>2968</v>
      </c>
      <c r="S3398" s="45">
        <v>83249</v>
      </c>
      <c r="V3398" s="165" t="str">
        <f>IFERROR(IF(U3398-T3398 &lt;= 0, "", U3398-T3398), "")</f>
        <v/>
      </c>
      <c r="W3398" s="162" t="s">
        <v>333</v>
      </c>
      <c r="X3398" s="1" t="s">
        <v>58</v>
      </c>
      <c r="Y3398" s="258" t="s">
        <v>151</v>
      </c>
      <c r="Z3398" s="169">
        <v>0</v>
      </c>
      <c r="AA3398" s="169">
        <f>Tabela13[[#This Row],[VALOR/UN]]*Tabela13[[#This Row],[QUAN]]</f>
        <v>0</v>
      </c>
      <c r="AB3398" s="251" t="str">
        <f>IFERROR(Tabela13[[#This Row],[TOTAL]]/Tabela13[[#This Row],[Km Rodado]],"")</f>
        <v/>
      </c>
    </row>
    <row r="3399" spans="1:28" hidden="1">
      <c r="A3399" s="30" t="s">
        <v>2969</v>
      </c>
      <c r="B3399" s="30" t="s">
        <v>2836</v>
      </c>
      <c r="C3399" s="30" t="s">
        <v>1227</v>
      </c>
      <c r="D3399" s="53">
        <v>46019</v>
      </c>
      <c r="F3399" s="7" t="s">
        <v>335</v>
      </c>
      <c r="G3399" s="1" t="s">
        <v>58</v>
      </c>
      <c r="H3399" s="1" t="s">
        <v>12</v>
      </c>
      <c r="I3399" s="351" t="s">
        <v>159</v>
      </c>
      <c r="J3399" s="162">
        <v>1</v>
      </c>
      <c r="K3399" s="1" t="s">
        <v>7</v>
      </c>
      <c r="L3399" s="1" t="s">
        <v>22</v>
      </c>
      <c r="M3399" s="1" t="s">
        <v>133</v>
      </c>
      <c r="N3399" s="1" t="s">
        <v>787</v>
      </c>
      <c r="O3399" s="153" t="s">
        <v>788</v>
      </c>
      <c r="P3399" s="1" t="s">
        <v>69</v>
      </c>
      <c r="Q3399" s="1" t="s">
        <v>636</v>
      </c>
      <c r="R3399" s="24" t="s">
        <v>2968</v>
      </c>
      <c r="S3399" s="45">
        <v>83249</v>
      </c>
      <c r="V3399" s="165" t="str">
        <f>IFERROR(IF(U3399-T3399 &lt;= 0, "", U3399-T3399), "")</f>
        <v/>
      </c>
      <c r="W3399" s="162" t="s">
        <v>333</v>
      </c>
      <c r="X3399" s="1" t="s">
        <v>58</v>
      </c>
      <c r="Y3399" s="258" t="s">
        <v>151</v>
      </c>
      <c r="Z3399" s="169">
        <v>0</v>
      </c>
      <c r="AA3399" s="169">
        <f>Tabela13[[#This Row],[VALOR/UN]]*Tabela13[[#This Row],[QUAN]]</f>
        <v>0</v>
      </c>
      <c r="AB3399" s="251" t="str">
        <f>IFERROR(Tabela13[[#This Row],[TOTAL]]/Tabela13[[#This Row],[Km Rodado]],"")</f>
        <v/>
      </c>
    </row>
    <row r="3400" spans="1:28">
      <c r="A3400" s="30" t="s">
        <v>2970</v>
      </c>
      <c r="B3400" s="30" t="s">
        <v>1944</v>
      </c>
      <c r="C3400" s="30" t="s">
        <v>1227</v>
      </c>
      <c r="D3400" s="53">
        <v>46020</v>
      </c>
      <c r="F3400" s="7" t="s">
        <v>335</v>
      </c>
      <c r="G3400" s="1" t="s">
        <v>58</v>
      </c>
      <c r="H3400" s="1" t="s">
        <v>1268</v>
      </c>
      <c r="I3400" s="351" t="s">
        <v>96</v>
      </c>
      <c r="J3400" s="162">
        <v>1</v>
      </c>
      <c r="K3400" s="1">
        <v>15</v>
      </c>
      <c r="L3400" s="1" t="s">
        <v>24</v>
      </c>
      <c r="M3400" s="1" t="s">
        <v>623</v>
      </c>
      <c r="N3400" s="1" t="s">
        <v>224</v>
      </c>
      <c r="O3400" s="1" t="s">
        <v>1389</v>
      </c>
      <c r="P3400" s="1" t="s">
        <v>69</v>
      </c>
      <c r="Q3400" s="1" t="s">
        <v>102</v>
      </c>
      <c r="R3400" s="24" t="s">
        <v>1846</v>
      </c>
      <c r="S3400" s="45">
        <v>126207</v>
      </c>
      <c r="V3400" s="165" t="str">
        <f>IFERROR(IF(U3400-T3400 &lt;= 0, "", U3400-T3400), "")</f>
        <v/>
      </c>
      <c r="W3400" s="162" t="s">
        <v>333</v>
      </c>
      <c r="X3400" s="1" t="s">
        <v>2427</v>
      </c>
      <c r="Y3400" s="1" t="s">
        <v>2847</v>
      </c>
      <c r="Z3400" s="169">
        <v>253</v>
      </c>
      <c r="AA3400" s="169">
        <f>Tabela13[[#This Row],[VALOR/UN]]*Tabela13[[#This Row],[QUAN]]</f>
        <v>253</v>
      </c>
      <c r="AB3400" s="251" t="str">
        <f>IFERROR(Tabela13[[#This Row],[TOTAL]]/Tabela13[[#This Row],[Km Rodado]],"")</f>
        <v/>
      </c>
    </row>
    <row r="3401" spans="1:28">
      <c r="A3401" s="30">
        <v>3727</v>
      </c>
      <c r="B3401" s="30" t="s">
        <v>1944</v>
      </c>
      <c r="C3401" s="30" t="s">
        <v>1227</v>
      </c>
      <c r="D3401" s="53">
        <v>46020</v>
      </c>
      <c r="F3401" s="7" t="s">
        <v>335</v>
      </c>
      <c r="G3401" s="1" t="s">
        <v>58</v>
      </c>
      <c r="H3401" s="1" t="s">
        <v>1268</v>
      </c>
      <c r="I3401" s="351" t="s">
        <v>96</v>
      </c>
      <c r="J3401" s="162">
        <v>1</v>
      </c>
      <c r="K3401" s="1">
        <v>15</v>
      </c>
      <c r="L3401" s="1" t="s">
        <v>24</v>
      </c>
      <c r="M3401" s="1" t="s">
        <v>623</v>
      </c>
      <c r="N3401" s="1" t="s">
        <v>224</v>
      </c>
      <c r="O3401" s="1" t="s">
        <v>1389</v>
      </c>
      <c r="P3401" s="1" t="s">
        <v>69</v>
      </c>
      <c r="Q3401" s="1" t="s">
        <v>102</v>
      </c>
      <c r="R3401" s="24" t="s">
        <v>1846</v>
      </c>
      <c r="S3401" s="45">
        <v>126207</v>
      </c>
      <c r="V3401" s="165" t="str">
        <f>IFERROR(IF(U3401-T3401 &lt;= 0, "", U3401-T3401), "")</f>
        <v/>
      </c>
      <c r="W3401" s="162" t="s">
        <v>333</v>
      </c>
      <c r="X3401" s="1" t="s">
        <v>2427</v>
      </c>
      <c r="Y3401" s="1" t="s">
        <v>2847</v>
      </c>
      <c r="Z3401" s="169">
        <v>253</v>
      </c>
      <c r="AA3401" s="169">
        <f>Tabela13[[#This Row],[VALOR/UN]]*Tabela13[[#This Row],[QUAN]]</f>
        <v>253</v>
      </c>
      <c r="AB3401" s="251" t="str">
        <f>IFERROR(Tabela13[[#This Row],[TOTAL]]/Tabela13[[#This Row],[Km Rodado]],"")</f>
        <v/>
      </c>
    </row>
    <row r="3402" spans="1:28">
      <c r="A3402" s="30">
        <v>3736</v>
      </c>
      <c r="B3402" s="30" t="s">
        <v>1944</v>
      </c>
      <c r="C3402" s="30" t="s">
        <v>1227</v>
      </c>
      <c r="D3402" s="53">
        <v>46020</v>
      </c>
      <c r="F3402" s="7" t="s">
        <v>335</v>
      </c>
      <c r="G3402" s="1" t="s">
        <v>58</v>
      </c>
      <c r="H3402" s="1" t="s">
        <v>1268</v>
      </c>
      <c r="I3402" s="351" t="s">
        <v>96</v>
      </c>
      <c r="J3402" s="162">
        <v>1</v>
      </c>
      <c r="K3402" s="1">
        <v>15</v>
      </c>
      <c r="L3402" s="1" t="s">
        <v>22</v>
      </c>
      <c r="M3402" s="1" t="s">
        <v>623</v>
      </c>
      <c r="N3402" s="1" t="s">
        <v>224</v>
      </c>
      <c r="O3402" s="1" t="s">
        <v>1389</v>
      </c>
      <c r="P3402" s="1" t="s">
        <v>69</v>
      </c>
      <c r="Q3402" s="1" t="s">
        <v>102</v>
      </c>
      <c r="R3402" s="24" t="s">
        <v>1846</v>
      </c>
      <c r="S3402" s="45">
        <v>126207</v>
      </c>
      <c r="V3402" s="165" t="str">
        <f>IFERROR(IF(U3402-T3402 &lt;= 0, "", U3402-T3402), "")</f>
        <v/>
      </c>
      <c r="W3402" s="162" t="s">
        <v>333</v>
      </c>
      <c r="X3402" s="1" t="s">
        <v>2427</v>
      </c>
      <c r="Y3402" s="1" t="s">
        <v>2847</v>
      </c>
      <c r="Z3402" s="169">
        <v>253</v>
      </c>
      <c r="AA3402" s="169">
        <f>Tabela13[[#This Row],[VALOR/UN]]*Tabela13[[#This Row],[QUAN]]</f>
        <v>253</v>
      </c>
      <c r="AB3402" s="251" t="str">
        <f>IFERROR(Tabela13[[#This Row],[TOTAL]]/Tabela13[[#This Row],[Km Rodado]],"")</f>
        <v/>
      </c>
    </row>
    <row r="3403" spans="1:28">
      <c r="A3403" s="30">
        <v>3737</v>
      </c>
      <c r="B3403" s="30" t="s">
        <v>2667</v>
      </c>
      <c r="C3403" s="30" t="s">
        <v>1227</v>
      </c>
      <c r="D3403" s="53">
        <v>46020</v>
      </c>
      <c r="F3403" s="7" t="s">
        <v>335</v>
      </c>
      <c r="G3403" s="1" t="s">
        <v>58</v>
      </c>
      <c r="H3403" s="1" t="s">
        <v>1268</v>
      </c>
      <c r="I3403" s="351" t="s">
        <v>96</v>
      </c>
      <c r="J3403" s="162">
        <v>1</v>
      </c>
      <c r="K3403" s="1">
        <v>15</v>
      </c>
      <c r="L3403" s="1" t="s">
        <v>22</v>
      </c>
      <c r="M3403" s="1" t="s">
        <v>623</v>
      </c>
      <c r="N3403" s="1" t="s">
        <v>224</v>
      </c>
      <c r="O3403" s="1" t="s">
        <v>1389</v>
      </c>
      <c r="P3403" s="1" t="s">
        <v>69</v>
      </c>
      <c r="Q3403" s="1" t="s">
        <v>102</v>
      </c>
      <c r="R3403" s="24" t="s">
        <v>1846</v>
      </c>
      <c r="S3403" s="45">
        <v>126207</v>
      </c>
      <c r="V3403" s="165" t="str">
        <f>IFERROR(IF(U3403-T3403 &lt;= 0, "", U3403-T3403), "")</f>
        <v/>
      </c>
      <c r="W3403" s="162" t="s">
        <v>333</v>
      </c>
      <c r="X3403" s="1" t="s">
        <v>2427</v>
      </c>
      <c r="Y3403" s="1" t="s">
        <v>2847</v>
      </c>
      <c r="Z3403" s="169">
        <v>253</v>
      </c>
      <c r="AA3403" s="169">
        <f>Tabela13[[#This Row],[VALOR/UN]]*Tabela13[[#This Row],[QUAN]]</f>
        <v>253</v>
      </c>
      <c r="AB3403" s="251" t="str">
        <f>IFERROR(Tabela13[[#This Row],[TOTAL]]/Tabela13[[#This Row],[Km Rodado]],"")</f>
        <v/>
      </c>
    </row>
    <row r="3404" spans="1:28" hidden="1">
      <c r="A3404" s="30">
        <v>3946</v>
      </c>
      <c r="B3404" s="30" t="s">
        <v>2893</v>
      </c>
      <c r="C3404" s="30" t="s">
        <v>1227</v>
      </c>
      <c r="D3404" s="53">
        <v>46020</v>
      </c>
      <c r="F3404" s="7" t="s">
        <v>335</v>
      </c>
      <c r="G3404" s="1" t="s">
        <v>58</v>
      </c>
      <c r="H3404" s="1" t="s">
        <v>1268</v>
      </c>
      <c r="I3404" s="351" t="s">
        <v>107</v>
      </c>
      <c r="J3404" s="162">
        <v>1</v>
      </c>
      <c r="K3404" s="1">
        <v>15</v>
      </c>
      <c r="L3404" s="1" t="s">
        <v>22</v>
      </c>
      <c r="M3404" s="1" t="s">
        <v>75</v>
      </c>
      <c r="N3404" s="1" t="s">
        <v>224</v>
      </c>
      <c r="O3404" s="1" t="s">
        <v>1389</v>
      </c>
      <c r="P3404" s="1" t="s">
        <v>69</v>
      </c>
      <c r="Q3404" s="1" t="s">
        <v>77</v>
      </c>
      <c r="R3404" s="24" t="s">
        <v>555</v>
      </c>
      <c r="S3404" s="45">
        <v>257661</v>
      </c>
      <c r="V3404" s="165" t="str">
        <f>IFERROR(IF(U3404-T3404 &lt;= 0, "", U3404-T3404), "")</f>
        <v/>
      </c>
      <c r="W3404" s="162" t="s">
        <v>333</v>
      </c>
      <c r="X3404" s="1" t="s">
        <v>2427</v>
      </c>
      <c r="Y3404" s="1">
        <v>160851</v>
      </c>
      <c r="Z3404" s="169">
        <v>235</v>
      </c>
      <c r="AA3404" s="169">
        <f>Tabela13[[#This Row],[VALOR/UN]]*Tabela13[[#This Row],[QUAN]]</f>
        <v>235</v>
      </c>
      <c r="AB3404" s="251" t="str">
        <f>IFERROR(Tabela13[[#This Row],[TOTAL]]/Tabela13[[#This Row],[Km Rodado]],"")</f>
        <v/>
      </c>
    </row>
    <row r="3405" spans="1:28" hidden="1">
      <c r="A3405" s="30">
        <v>3947</v>
      </c>
      <c r="B3405" s="30" t="s">
        <v>2893</v>
      </c>
      <c r="C3405" s="30" t="s">
        <v>1227</v>
      </c>
      <c r="D3405" s="53">
        <v>46020</v>
      </c>
      <c r="F3405" s="7" t="s">
        <v>335</v>
      </c>
      <c r="G3405" s="1" t="s">
        <v>58</v>
      </c>
      <c r="H3405" s="1" t="s">
        <v>1268</v>
      </c>
      <c r="I3405" s="351" t="s">
        <v>107</v>
      </c>
      <c r="J3405" s="162">
        <v>1</v>
      </c>
      <c r="K3405" s="1">
        <v>15</v>
      </c>
      <c r="L3405" s="1" t="s">
        <v>22</v>
      </c>
      <c r="M3405" s="1" t="s">
        <v>75</v>
      </c>
      <c r="N3405" s="1" t="s">
        <v>224</v>
      </c>
      <c r="O3405" s="1" t="s">
        <v>1389</v>
      </c>
      <c r="P3405" s="1" t="s">
        <v>69</v>
      </c>
      <c r="Q3405" s="1" t="s">
        <v>77</v>
      </c>
      <c r="R3405" s="24" t="s">
        <v>555</v>
      </c>
      <c r="S3405" s="45">
        <v>257661</v>
      </c>
      <c r="V3405" s="165" t="str">
        <f>IFERROR(IF(U3405-T3405 &lt;= 0, "", U3405-T3405), "")</f>
        <v/>
      </c>
      <c r="W3405" s="162" t="s">
        <v>333</v>
      </c>
      <c r="X3405" s="1" t="s">
        <v>2427</v>
      </c>
      <c r="Y3405" s="1">
        <v>160851</v>
      </c>
      <c r="Z3405" s="169">
        <v>235</v>
      </c>
      <c r="AA3405" s="169">
        <f>Tabela13[[#This Row],[VALOR/UN]]*Tabela13[[#This Row],[QUAN]]</f>
        <v>235</v>
      </c>
      <c r="AB3405" s="251" t="str">
        <f>IFERROR(Tabela13[[#This Row],[TOTAL]]/Tabela13[[#This Row],[Km Rodado]],"")</f>
        <v/>
      </c>
    </row>
    <row r="3406" spans="1:28" hidden="1">
      <c r="A3406" s="30">
        <v>3944</v>
      </c>
      <c r="B3406" s="30" t="s">
        <v>2893</v>
      </c>
      <c r="C3406" s="30" t="s">
        <v>1227</v>
      </c>
      <c r="D3406" s="53">
        <v>46020</v>
      </c>
      <c r="F3406" s="7" t="s">
        <v>335</v>
      </c>
      <c r="G3406" s="1" t="s">
        <v>58</v>
      </c>
      <c r="H3406" s="1" t="s">
        <v>1268</v>
      </c>
      <c r="I3406" s="351" t="s">
        <v>109</v>
      </c>
      <c r="J3406" s="162">
        <v>1</v>
      </c>
      <c r="K3406" s="1">
        <v>15</v>
      </c>
      <c r="L3406" s="1" t="s">
        <v>22</v>
      </c>
      <c r="M3406" s="1" t="s">
        <v>75</v>
      </c>
      <c r="N3406" s="1" t="s">
        <v>224</v>
      </c>
      <c r="O3406" s="1" t="s">
        <v>1389</v>
      </c>
      <c r="P3406" s="1" t="s">
        <v>69</v>
      </c>
      <c r="Q3406" s="1" t="s">
        <v>77</v>
      </c>
      <c r="V3406" s="165" t="str">
        <f>IFERROR(IF(U3406-T3406 &lt;= 0, "", U3406-T3406), "")</f>
        <v/>
      </c>
      <c r="W3406" s="162" t="s">
        <v>333</v>
      </c>
      <c r="X3406" s="1" t="s">
        <v>2427</v>
      </c>
      <c r="Y3406" s="1">
        <v>160851</v>
      </c>
      <c r="Z3406" s="169">
        <v>235</v>
      </c>
      <c r="AA3406" s="169">
        <f>Tabela13[[#This Row],[VALOR/UN]]*Tabela13[[#This Row],[QUAN]]</f>
        <v>235</v>
      </c>
      <c r="AB3406" s="251" t="str">
        <f>IFERROR(Tabela13[[#This Row],[TOTAL]]/Tabela13[[#This Row],[Km Rodado]],"")</f>
        <v/>
      </c>
    </row>
    <row r="3407" spans="1:28" hidden="1">
      <c r="A3407" s="30">
        <v>3945</v>
      </c>
      <c r="B3407" s="30" t="s">
        <v>2893</v>
      </c>
      <c r="C3407" s="30" t="s">
        <v>1227</v>
      </c>
      <c r="D3407" s="53">
        <v>46020</v>
      </c>
      <c r="F3407" s="7" t="s">
        <v>335</v>
      </c>
      <c r="G3407" s="1" t="s">
        <v>58</v>
      </c>
      <c r="H3407" s="1" t="s">
        <v>1268</v>
      </c>
      <c r="I3407" s="351" t="s">
        <v>109</v>
      </c>
      <c r="J3407" s="162">
        <v>1</v>
      </c>
      <c r="K3407" s="1">
        <v>15</v>
      </c>
      <c r="L3407" s="1" t="s">
        <v>22</v>
      </c>
      <c r="M3407" s="1" t="s">
        <v>75</v>
      </c>
      <c r="N3407" s="1" t="s">
        <v>224</v>
      </c>
      <c r="O3407" s="1" t="s">
        <v>1389</v>
      </c>
      <c r="P3407" s="1" t="s">
        <v>69</v>
      </c>
      <c r="Q3407" s="1" t="s">
        <v>77</v>
      </c>
      <c r="V3407" s="165" t="str">
        <f>IFERROR(IF(U3407-T3407 &lt;= 0, "", U3407-T3407), "")</f>
        <v/>
      </c>
      <c r="W3407" s="162" t="s">
        <v>333</v>
      </c>
      <c r="X3407" s="1" t="s">
        <v>2427</v>
      </c>
      <c r="Y3407" s="1">
        <v>160851</v>
      </c>
      <c r="Z3407" s="169">
        <v>235</v>
      </c>
      <c r="AA3407" s="169">
        <f>Tabela13[[#This Row],[VALOR/UN]]*Tabela13[[#This Row],[QUAN]]</f>
        <v>235</v>
      </c>
      <c r="AB3407" s="251" t="str">
        <f>IFERROR(Tabela13[[#This Row],[TOTAL]]/Tabela13[[#This Row],[Km Rodado]],"")</f>
        <v/>
      </c>
    </row>
    <row r="3408" spans="1:28" hidden="1">
      <c r="A3408" s="30" t="s">
        <v>2971</v>
      </c>
      <c r="B3408" s="30" t="s">
        <v>2237</v>
      </c>
      <c r="C3408" s="30" t="s">
        <v>1227</v>
      </c>
      <c r="D3408" s="53">
        <v>46020</v>
      </c>
      <c r="F3408" s="7" t="s">
        <v>335</v>
      </c>
      <c r="G3408" s="1" t="s">
        <v>58</v>
      </c>
      <c r="H3408" s="1" t="s">
        <v>12</v>
      </c>
      <c r="I3408" s="351" t="s">
        <v>99</v>
      </c>
      <c r="J3408" s="162">
        <v>1</v>
      </c>
      <c r="K3408" s="1">
        <v>16</v>
      </c>
      <c r="L3408" s="1" t="s">
        <v>24</v>
      </c>
      <c r="M3408" s="1" t="s">
        <v>60</v>
      </c>
      <c r="N3408" s="1" t="s">
        <v>1235</v>
      </c>
      <c r="O3408" s="1" t="s">
        <v>1236</v>
      </c>
      <c r="P3408" s="1" t="s">
        <v>69</v>
      </c>
      <c r="Q3408" s="1" t="s">
        <v>1008</v>
      </c>
      <c r="R3408" s="255" t="s">
        <v>1064</v>
      </c>
      <c r="S3408" s="45">
        <v>145570</v>
      </c>
      <c r="V3408" s="165" t="str">
        <f>IFERROR(IF(U3408-T3408 &lt;= 0, "", U3408-T3408), "")</f>
        <v/>
      </c>
      <c r="W3408" s="162" t="s">
        <v>333</v>
      </c>
      <c r="X3408" s="1" t="s">
        <v>155</v>
      </c>
      <c r="Y3408" s="1">
        <v>4856</v>
      </c>
      <c r="Z3408" s="169">
        <v>499.9</v>
      </c>
      <c r="AA3408" s="169">
        <f>Tabela13[[#This Row],[VALOR/UN]]*Tabela13[[#This Row],[QUAN]]</f>
        <v>499.9</v>
      </c>
      <c r="AB3408" s="251" t="str">
        <f>IFERROR(Tabela13[[#This Row],[TOTAL]]/Tabela13[[#This Row],[Km Rodado]],"")</f>
        <v/>
      </c>
    </row>
    <row r="3409" spans="1:28" hidden="1">
      <c r="A3409" s="30" t="s">
        <v>2972</v>
      </c>
      <c r="B3409" s="30" t="s">
        <v>1227</v>
      </c>
      <c r="C3409" s="30" t="s">
        <v>1227</v>
      </c>
      <c r="D3409" s="53">
        <v>46020</v>
      </c>
      <c r="F3409" s="7" t="s">
        <v>335</v>
      </c>
      <c r="G3409" s="1" t="s">
        <v>58</v>
      </c>
      <c r="H3409" s="1" t="s">
        <v>12</v>
      </c>
      <c r="I3409" s="351" t="s">
        <v>99</v>
      </c>
      <c r="J3409" s="162">
        <v>1</v>
      </c>
      <c r="K3409" s="1">
        <v>16</v>
      </c>
      <c r="L3409" s="1" t="s">
        <v>24</v>
      </c>
      <c r="M3409" s="1" t="s">
        <v>60</v>
      </c>
      <c r="N3409" s="1" t="s">
        <v>1235</v>
      </c>
      <c r="O3409" s="1" t="s">
        <v>1236</v>
      </c>
      <c r="P3409" s="1" t="s">
        <v>69</v>
      </c>
      <c r="Q3409" s="1" t="s">
        <v>1008</v>
      </c>
      <c r="R3409" s="255" t="s">
        <v>1064</v>
      </c>
      <c r="S3409" s="45">
        <v>145570</v>
      </c>
      <c r="V3409" s="165" t="str">
        <f>IFERROR(IF(U3409-T3409 &lt;= 0, "", U3409-T3409), "")</f>
        <v/>
      </c>
      <c r="W3409" s="162" t="s">
        <v>333</v>
      </c>
      <c r="X3409" s="1" t="s">
        <v>155</v>
      </c>
      <c r="Y3409" s="1">
        <v>4856</v>
      </c>
      <c r="Z3409" s="169">
        <v>499.9</v>
      </c>
      <c r="AA3409" s="169">
        <f>Tabela13[[#This Row],[VALOR/UN]]*Tabela13[[#This Row],[QUAN]]</f>
        <v>499.9</v>
      </c>
      <c r="AB3409" s="251" t="str">
        <f>IFERROR(Tabela13[[#This Row],[TOTAL]]/Tabela13[[#This Row],[Km Rodado]],"")</f>
        <v/>
      </c>
    </row>
    <row r="3410" spans="1:28" hidden="1">
      <c r="A3410" s="30" t="s">
        <v>2973</v>
      </c>
      <c r="B3410" s="30" t="s">
        <v>2237</v>
      </c>
      <c r="C3410" s="30" t="s">
        <v>1227</v>
      </c>
      <c r="D3410" s="53">
        <v>46020</v>
      </c>
      <c r="F3410" s="7" t="s">
        <v>335</v>
      </c>
      <c r="G3410" s="1" t="s">
        <v>58</v>
      </c>
      <c r="H3410" s="1" t="s">
        <v>12</v>
      </c>
      <c r="I3410" s="351" t="s">
        <v>99</v>
      </c>
      <c r="J3410" s="162">
        <v>1</v>
      </c>
      <c r="K3410" s="1">
        <v>16</v>
      </c>
      <c r="L3410" s="1" t="s">
        <v>22</v>
      </c>
      <c r="M3410" s="1" t="s">
        <v>60</v>
      </c>
      <c r="N3410" s="1" t="s">
        <v>1235</v>
      </c>
      <c r="O3410" s="1" t="s">
        <v>1236</v>
      </c>
      <c r="P3410" s="1" t="s">
        <v>69</v>
      </c>
      <c r="Q3410" s="1" t="s">
        <v>1008</v>
      </c>
      <c r="R3410" s="255" t="s">
        <v>1064</v>
      </c>
      <c r="S3410" s="45">
        <v>145570</v>
      </c>
      <c r="V3410" s="165" t="str">
        <f>IFERROR(IF(U3410-T3410 &lt;= 0, "", U3410-T3410), "")</f>
        <v/>
      </c>
      <c r="W3410" s="162" t="s">
        <v>333</v>
      </c>
      <c r="X3410" s="1" t="s">
        <v>155</v>
      </c>
      <c r="Y3410" s="1">
        <v>4856</v>
      </c>
      <c r="Z3410" s="169">
        <v>499.9</v>
      </c>
      <c r="AA3410" s="169">
        <f>Tabela13[[#This Row],[VALOR/UN]]*Tabela13[[#This Row],[QUAN]]</f>
        <v>499.9</v>
      </c>
      <c r="AB3410" s="251" t="str">
        <f>IFERROR(Tabela13[[#This Row],[TOTAL]]/Tabela13[[#This Row],[Km Rodado]],"")</f>
        <v/>
      </c>
    </row>
    <row r="3411" spans="1:28" hidden="1">
      <c r="A3411" s="30">
        <v>3908</v>
      </c>
      <c r="B3411" s="30" t="s">
        <v>2237</v>
      </c>
      <c r="C3411" s="30" t="s">
        <v>1227</v>
      </c>
      <c r="D3411" s="53">
        <v>46020</v>
      </c>
      <c r="F3411" s="7" t="s">
        <v>335</v>
      </c>
      <c r="G3411" s="1" t="s">
        <v>58</v>
      </c>
      <c r="H3411" s="1" t="s">
        <v>12</v>
      </c>
      <c r="I3411" s="351" t="s">
        <v>99</v>
      </c>
      <c r="J3411" s="162">
        <v>1</v>
      </c>
      <c r="K3411" s="1">
        <v>16</v>
      </c>
      <c r="L3411" s="1" t="s">
        <v>22</v>
      </c>
      <c r="M3411" s="1" t="s">
        <v>60</v>
      </c>
      <c r="N3411" s="1" t="s">
        <v>1235</v>
      </c>
      <c r="O3411" s="1" t="s">
        <v>1236</v>
      </c>
      <c r="P3411" s="1" t="s">
        <v>69</v>
      </c>
      <c r="Q3411" s="1" t="s">
        <v>1008</v>
      </c>
      <c r="R3411" s="255" t="s">
        <v>1064</v>
      </c>
      <c r="S3411" s="45">
        <v>145570</v>
      </c>
      <c r="V3411" s="165" t="str">
        <f>IFERROR(IF(U3411-T3411 &lt;= 0, "", U3411-T3411), "")</f>
        <v/>
      </c>
      <c r="W3411" s="162" t="s">
        <v>333</v>
      </c>
      <c r="X3411" s="1" t="s">
        <v>155</v>
      </c>
      <c r="Y3411" s="1">
        <v>4856</v>
      </c>
      <c r="Z3411" s="169">
        <v>499.9</v>
      </c>
      <c r="AA3411" s="169">
        <f>Tabela13[[#This Row],[VALOR/UN]]*Tabela13[[#This Row],[QUAN]]</f>
        <v>499.9</v>
      </c>
      <c r="AB3411" s="251" t="str">
        <f>IFERROR(Tabela13[[#This Row],[TOTAL]]/Tabela13[[#This Row],[Km Rodado]],"")</f>
        <v/>
      </c>
    </row>
    <row r="3412" spans="1:28" hidden="1">
      <c r="A3412" s="30" t="s">
        <v>2974</v>
      </c>
      <c r="B3412" s="30" t="s">
        <v>2237</v>
      </c>
      <c r="C3412" s="30" t="s">
        <v>1227</v>
      </c>
      <c r="D3412" s="53">
        <v>46020</v>
      </c>
      <c r="F3412" s="7" t="s">
        <v>335</v>
      </c>
      <c r="G3412" s="1" t="s">
        <v>58</v>
      </c>
      <c r="H3412" s="1" t="s">
        <v>1268</v>
      </c>
      <c r="I3412" s="351" t="s">
        <v>109</v>
      </c>
      <c r="J3412" s="162">
        <v>1</v>
      </c>
      <c r="K3412" s="1">
        <v>16</v>
      </c>
      <c r="L3412" s="1" t="s">
        <v>22</v>
      </c>
      <c r="M3412" s="1" t="s">
        <v>60</v>
      </c>
      <c r="N3412" s="1" t="s">
        <v>1235</v>
      </c>
      <c r="O3412" s="1" t="s">
        <v>1236</v>
      </c>
      <c r="P3412" s="1" t="s">
        <v>69</v>
      </c>
      <c r="Q3412" s="1" t="s">
        <v>1008</v>
      </c>
      <c r="V3412" s="165" t="str">
        <f>IFERROR(IF(U3412-T3412 &lt;= 0, "", U3412-T3412), "")</f>
        <v/>
      </c>
      <c r="W3412" s="162" t="s">
        <v>333</v>
      </c>
      <c r="X3412" s="1" t="s">
        <v>155</v>
      </c>
      <c r="Y3412" s="276" t="s">
        <v>2975</v>
      </c>
      <c r="Z3412" s="169">
        <v>498.77</v>
      </c>
      <c r="AA3412" s="169">
        <f>Tabela13[[#This Row],[VALOR/UN]]*Tabela13[[#This Row],[QUAN]]</f>
        <v>498.77</v>
      </c>
      <c r="AB3412" s="251" t="str">
        <f>IFERROR(Tabela13[[#This Row],[TOTAL]]/Tabela13[[#This Row],[Km Rodado]],"")</f>
        <v/>
      </c>
    </row>
    <row r="3413" spans="1:28" hidden="1">
      <c r="A3413" s="30">
        <v>3906</v>
      </c>
      <c r="B3413" s="30" t="s">
        <v>2237</v>
      </c>
      <c r="C3413" s="30" t="s">
        <v>1227</v>
      </c>
      <c r="D3413" s="53">
        <v>46020</v>
      </c>
      <c r="F3413" s="7" t="s">
        <v>335</v>
      </c>
      <c r="G3413" s="1" t="s">
        <v>58</v>
      </c>
      <c r="H3413" s="1" t="s">
        <v>1268</v>
      </c>
      <c r="I3413" s="351" t="s">
        <v>109</v>
      </c>
      <c r="J3413" s="162">
        <v>1</v>
      </c>
      <c r="K3413" s="1">
        <v>16</v>
      </c>
      <c r="L3413" s="1" t="s">
        <v>22</v>
      </c>
      <c r="M3413" s="1" t="s">
        <v>60</v>
      </c>
      <c r="N3413" s="1" t="s">
        <v>1235</v>
      </c>
      <c r="O3413" s="1" t="s">
        <v>1236</v>
      </c>
      <c r="P3413" s="1" t="s">
        <v>69</v>
      </c>
      <c r="Q3413" s="1" t="s">
        <v>1008</v>
      </c>
      <c r="V3413" s="165" t="str">
        <f>IFERROR(IF(U3413-T3413 &lt;= 0, "", U3413-T3413), "")</f>
        <v/>
      </c>
      <c r="W3413" s="162" t="s">
        <v>333</v>
      </c>
      <c r="X3413" s="1" t="s">
        <v>155</v>
      </c>
      <c r="Y3413" s="276" t="s">
        <v>2975</v>
      </c>
      <c r="Z3413" s="169">
        <v>498.77</v>
      </c>
      <c r="AA3413" s="169">
        <f>Tabela13[[#This Row],[VALOR/UN]]*Tabela13[[#This Row],[QUAN]]</f>
        <v>498.77</v>
      </c>
      <c r="AB3413" s="251" t="str">
        <f>IFERROR(Tabela13[[#This Row],[TOTAL]]/Tabela13[[#This Row],[Km Rodado]],"")</f>
        <v/>
      </c>
    </row>
    <row r="3414" spans="1:28" hidden="1">
      <c r="A3414" s="30">
        <v>3818</v>
      </c>
      <c r="B3414" s="30" t="s">
        <v>2750</v>
      </c>
      <c r="C3414" s="30" t="s">
        <v>1227</v>
      </c>
      <c r="D3414" s="53">
        <v>46020</v>
      </c>
      <c r="F3414" s="7" t="s">
        <v>335</v>
      </c>
      <c r="G3414" s="1" t="s">
        <v>58</v>
      </c>
      <c r="H3414" s="1" t="s">
        <v>1268</v>
      </c>
      <c r="I3414" s="351" t="s">
        <v>96</v>
      </c>
      <c r="J3414" s="162">
        <v>1</v>
      </c>
      <c r="K3414" s="1">
        <v>16</v>
      </c>
      <c r="L3414" s="1" t="s">
        <v>22</v>
      </c>
      <c r="M3414" s="1" t="s">
        <v>143</v>
      </c>
      <c r="N3414" s="185" t="s">
        <v>224</v>
      </c>
      <c r="O3414" s="1" t="s">
        <v>1389</v>
      </c>
      <c r="P3414" s="1" t="s">
        <v>69</v>
      </c>
      <c r="Q3414" s="1" t="s">
        <v>144</v>
      </c>
      <c r="R3414" s="24" t="s">
        <v>2976</v>
      </c>
      <c r="S3414" s="45">
        <v>51701</v>
      </c>
      <c r="V3414" s="165" t="str">
        <f>IFERROR(IF(U3414-T3414 &lt;= 0, "", U3414-T3414), "")</f>
        <v/>
      </c>
      <c r="W3414" s="162" t="s">
        <v>333</v>
      </c>
      <c r="X3414" s="1" t="s">
        <v>2427</v>
      </c>
      <c r="Y3414" s="1">
        <v>158639</v>
      </c>
      <c r="Z3414" s="169">
        <v>459</v>
      </c>
      <c r="AA3414" s="169">
        <f>Tabela13[[#This Row],[VALOR/UN]]*Tabela13[[#This Row],[QUAN]]</f>
        <v>459</v>
      </c>
      <c r="AB3414" s="251" t="str">
        <f>IFERROR(Tabela13[[#This Row],[TOTAL]]/Tabela13[[#This Row],[Km Rodado]],"")</f>
        <v/>
      </c>
    </row>
    <row r="3415" spans="1:28" hidden="1">
      <c r="A3415" s="30">
        <v>3819</v>
      </c>
      <c r="B3415" s="30" t="s">
        <v>2667</v>
      </c>
      <c r="C3415" s="30" t="s">
        <v>1227</v>
      </c>
      <c r="D3415" s="53">
        <v>46020</v>
      </c>
      <c r="F3415" s="7" t="s">
        <v>335</v>
      </c>
      <c r="G3415" s="1" t="s">
        <v>58</v>
      </c>
      <c r="H3415" s="1" t="s">
        <v>1268</v>
      </c>
      <c r="I3415" s="351" t="s">
        <v>96</v>
      </c>
      <c r="J3415" s="162">
        <v>1</v>
      </c>
      <c r="K3415" s="1">
        <v>16</v>
      </c>
      <c r="L3415" s="1" t="s">
        <v>22</v>
      </c>
      <c r="M3415" s="1" t="s">
        <v>143</v>
      </c>
      <c r="N3415" s="185" t="s">
        <v>224</v>
      </c>
      <c r="O3415" s="1" t="s">
        <v>1389</v>
      </c>
      <c r="P3415" s="1" t="s">
        <v>69</v>
      </c>
      <c r="Q3415" s="1" t="s">
        <v>144</v>
      </c>
      <c r="R3415" s="24" t="s">
        <v>2976</v>
      </c>
      <c r="S3415" s="45">
        <v>51701</v>
      </c>
      <c r="V3415" s="165" t="str">
        <f>IFERROR(IF(U3415-T3415 &lt;= 0, "", U3415-T3415), "")</f>
        <v/>
      </c>
      <c r="W3415" s="162" t="s">
        <v>333</v>
      </c>
      <c r="X3415" s="1" t="s">
        <v>2427</v>
      </c>
      <c r="Y3415" s="1">
        <v>158639</v>
      </c>
      <c r="Z3415" s="169">
        <v>459</v>
      </c>
      <c r="AA3415" s="169">
        <f>Tabela13[[#This Row],[VALOR/UN]]*Tabela13[[#This Row],[QUAN]]</f>
        <v>459</v>
      </c>
      <c r="AB3415" s="251" t="str">
        <f>IFERROR(Tabela13[[#This Row],[TOTAL]]/Tabela13[[#This Row],[Km Rodado]],"")</f>
        <v/>
      </c>
    </row>
    <row r="3416" spans="1:28" hidden="1">
      <c r="A3416" s="30">
        <v>3820</v>
      </c>
      <c r="B3416" s="30" t="s">
        <v>2667</v>
      </c>
      <c r="C3416" s="30" t="s">
        <v>1227</v>
      </c>
      <c r="D3416" s="53">
        <v>46020</v>
      </c>
      <c r="F3416" s="7" t="s">
        <v>335</v>
      </c>
      <c r="G3416" s="1" t="s">
        <v>58</v>
      </c>
      <c r="H3416" s="1" t="s">
        <v>1268</v>
      </c>
      <c r="I3416" s="351" t="s">
        <v>96</v>
      </c>
      <c r="J3416" s="162">
        <v>1</v>
      </c>
      <c r="K3416" s="1">
        <v>16</v>
      </c>
      <c r="L3416" s="1" t="s">
        <v>24</v>
      </c>
      <c r="M3416" s="1" t="s">
        <v>143</v>
      </c>
      <c r="N3416" s="1" t="s">
        <v>224</v>
      </c>
      <c r="O3416" s="1" t="s">
        <v>1389</v>
      </c>
      <c r="P3416" s="1" t="s">
        <v>69</v>
      </c>
      <c r="Q3416" s="1" t="s">
        <v>144</v>
      </c>
      <c r="R3416" s="24" t="s">
        <v>2976</v>
      </c>
      <c r="S3416" s="45">
        <v>51701</v>
      </c>
      <c r="V3416" s="165" t="str">
        <f>IFERROR(IF(U3416-T3416 &lt;= 0, "", U3416-T3416), "")</f>
        <v/>
      </c>
      <c r="W3416" s="162" t="s">
        <v>333</v>
      </c>
      <c r="X3416" s="1" t="s">
        <v>2427</v>
      </c>
      <c r="Y3416" s="1">
        <v>158639</v>
      </c>
      <c r="Z3416" s="169">
        <v>459</v>
      </c>
      <c r="AA3416" s="169">
        <f>Tabela13[[#This Row],[VALOR/UN]]*Tabela13[[#This Row],[QUAN]]</f>
        <v>459</v>
      </c>
      <c r="AB3416" s="251" t="str">
        <f>IFERROR(Tabela13[[#This Row],[TOTAL]]/Tabela13[[#This Row],[Km Rodado]],"")</f>
        <v/>
      </c>
    </row>
    <row r="3417" spans="1:28" hidden="1">
      <c r="A3417" s="30">
        <v>3821</v>
      </c>
      <c r="B3417" s="30" t="s">
        <v>2750</v>
      </c>
      <c r="C3417" s="30" t="s">
        <v>1227</v>
      </c>
      <c r="D3417" s="53">
        <v>46020</v>
      </c>
      <c r="F3417" s="7" t="s">
        <v>335</v>
      </c>
      <c r="G3417" s="1" t="s">
        <v>58</v>
      </c>
      <c r="H3417" s="1" t="s">
        <v>1268</v>
      </c>
      <c r="I3417" s="351" t="s">
        <v>96</v>
      </c>
      <c r="J3417" s="162">
        <v>1</v>
      </c>
      <c r="K3417" s="1">
        <v>16</v>
      </c>
      <c r="L3417" s="1" t="s">
        <v>24</v>
      </c>
      <c r="M3417" s="1" t="s">
        <v>143</v>
      </c>
      <c r="N3417" s="1" t="s">
        <v>224</v>
      </c>
      <c r="O3417" s="1" t="s">
        <v>1389</v>
      </c>
      <c r="P3417" s="1" t="s">
        <v>69</v>
      </c>
      <c r="Q3417" s="1" t="s">
        <v>144</v>
      </c>
      <c r="R3417" s="24" t="s">
        <v>2976</v>
      </c>
      <c r="S3417" s="45">
        <v>51701</v>
      </c>
      <c r="V3417" s="165" t="str">
        <f>IFERROR(IF(U3417-T3417 &lt;= 0, "", U3417-T3417), "")</f>
        <v/>
      </c>
      <c r="W3417" s="162" t="s">
        <v>333</v>
      </c>
      <c r="X3417" s="1" t="s">
        <v>2427</v>
      </c>
      <c r="Y3417" s="1">
        <v>158639</v>
      </c>
      <c r="Z3417" s="169">
        <v>459</v>
      </c>
      <c r="AA3417" s="169">
        <f>Tabela13[[#This Row],[VALOR/UN]]*Tabela13[[#This Row],[QUAN]]</f>
        <v>459</v>
      </c>
      <c r="AB3417" s="251" t="str">
        <f>IFERROR(Tabela13[[#This Row],[TOTAL]]/Tabela13[[#This Row],[Km Rodado]],"")</f>
        <v/>
      </c>
    </row>
    <row r="3418" spans="1:28" hidden="1">
      <c r="A3418" s="30">
        <v>3928</v>
      </c>
      <c r="B3418" s="30" t="s">
        <v>2961</v>
      </c>
      <c r="C3418" s="30" t="s">
        <v>1227</v>
      </c>
      <c r="D3418" s="53">
        <v>46020</v>
      </c>
      <c r="F3418" s="7" t="s">
        <v>335</v>
      </c>
      <c r="G3418" s="1" t="s">
        <v>58</v>
      </c>
      <c r="H3418" s="1" t="s">
        <v>14</v>
      </c>
      <c r="I3418" s="351" t="s">
        <v>1317</v>
      </c>
      <c r="J3418" s="162">
        <v>1</v>
      </c>
      <c r="K3418" s="1">
        <v>16</v>
      </c>
      <c r="L3418" s="1" t="s">
        <v>22</v>
      </c>
      <c r="M3418" s="1" t="s">
        <v>126</v>
      </c>
      <c r="N3418" s="1" t="s">
        <v>224</v>
      </c>
      <c r="O3418" s="1" t="s">
        <v>1389</v>
      </c>
      <c r="P3418" s="1" t="s">
        <v>69</v>
      </c>
      <c r="Q3418" s="1" t="s">
        <v>144</v>
      </c>
      <c r="R3418" s="1" t="s">
        <v>2977</v>
      </c>
      <c r="S3418" s="45">
        <v>84390</v>
      </c>
      <c r="V3418" s="165" t="str">
        <f>IFERROR(IF(U3418-T3418 &lt;= 0, "", U3418-T3418), "")</f>
        <v/>
      </c>
      <c r="W3418" s="162" t="s">
        <v>333</v>
      </c>
      <c r="X3418" s="1" t="s">
        <v>2427</v>
      </c>
      <c r="Y3418" s="1">
        <v>162939</v>
      </c>
      <c r="Z3418" s="169">
        <v>429</v>
      </c>
      <c r="AA3418" s="169">
        <f>Tabela13[[#This Row],[VALOR/UN]]*Tabela13[[#This Row],[QUAN]]</f>
        <v>429</v>
      </c>
      <c r="AB3418" s="251" t="str">
        <f>IFERROR(Tabela13[[#This Row],[TOTAL]]/Tabela13[[#This Row],[Km Rodado]],"")</f>
        <v/>
      </c>
    </row>
    <row r="3419" spans="1:28" hidden="1">
      <c r="A3419" s="30" t="s">
        <v>2978</v>
      </c>
      <c r="B3419" s="30" t="s">
        <v>2961</v>
      </c>
      <c r="C3419" s="30" t="s">
        <v>1227</v>
      </c>
      <c r="D3419" s="53">
        <v>46020</v>
      </c>
      <c r="F3419" s="7" t="s">
        <v>335</v>
      </c>
      <c r="G3419" s="1" t="s">
        <v>58</v>
      </c>
      <c r="H3419" s="1" t="s">
        <v>14</v>
      </c>
      <c r="I3419" s="351" t="s">
        <v>1317</v>
      </c>
      <c r="J3419" s="162">
        <v>1</v>
      </c>
      <c r="K3419" s="1">
        <v>16</v>
      </c>
      <c r="L3419" s="1" t="s">
        <v>22</v>
      </c>
      <c r="M3419" s="1" t="s">
        <v>126</v>
      </c>
      <c r="N3419" s="1" t="s">
        <v>224</v>
      </c>
      <c r="O3419" s="1" t="s">
        <v>1389</v>
      </c>
      <c r="P3419" s="1" t="s">
        <v>69</v>
      </c>
      <c r="Q3419" s="1" t="s">
        <v>144</v>
      </c>
      <c r="R3419" s="1" t="s">
        <v>2977</v>
      </c>
      <c r="S3419" s="45">
        <v>84390</v>
      </c>
      <c r="V3419" s="165" t="str">
        <f>IFERROR(IF(U3419-T3419 &lt;= 0, "", U3419-T3419), "")</f>
        <v/>
      </c>
      <c r="W3419" s="162" t="s">
        <v>333</v>
      </c>
      <c r="X3419" s="1" t="s">
        <v>2427</v>
      </c>
      <c r="Y3419" s="1">
        <v>162939</v>
      </c>
      <c r="Z3419" s="169">
        <v>429</v>
      </c>
      <c r="AA3419" s="169">
        <f>Tabela13[[#This Row],[VALOR/UN]]*Tabela13[[#This Row],[QUAN]]</f>
        <v>429</v>
      </c>
      <c r="AB3419" s="251" t="str">
        <f>IFERROR(Tabela13[[#This Row],[TOTAL]]/Tabela13[[#This Row],[Km Rodado]],"")</f>
        <v/>
      </c>
    </row>
    <row r="3420" spans="1:28" hidden="1">
      <c r="A3420" s="30" t="s">
        <v>2979</v>
      </c>
      <c r="B3420" s="30" t="s">
        <v>2961</v>
      </c>
      <c r="C3420" s="30" t="s">
        <v>1227</v>
      </c>
      <c r="D3420" s="53">
        <v>46020</v>
      </c>
      <c r="F3420" s="7" t="s">
        <v>335</v>
      </c>
      <c r="G3420" s="1" t="s">
        <v>58</v>
      </c>
      <c r="H3420" s="1" t="s">
        <v>14</v>
      </c>
      <c r="I3420" s="351" t="s">
        <v>1317</v>
      </c>
      <c r="J3420" s="162">
        <v>1</v>
      </c>
      <c r="K3420" s="1">
        <v>16</v>
      </c>
      <c r="L3420" s="1" t="s">
        <v>24</v>
      </c>
      <c r="M3420" s="1" t="s">
        <v>126</v>
      </c>
      <c r="N3420" s="1" t="s">
        <v>224</v>
      </c>
      <c r="O3420" s="1" t="s">
        <v>1389</v>
      </c>
      <c r="P3420" s="1" t="s">
        <v>69</v>
      </c>
      <c r="Q3420" s="1" t="s">
        <v>144</v>
      </c>
      <c r="R3420" s="1" t="s">
        <v>2977</v>
      </c>
      <c r="S3420" s="45">
        <v>84390</v>
      </c>
      <c r="V3420" s="165" t="str">
        <f>IFERROR(IF(U3420-T3420 &lt;= 0, "", U3420-T3420), "")</f>
        <v/>
      </c>
      <c r="W3420" s="162" t="s">
        <v>333</v>
      </c>
      <c r="X3420" s="1" t="s">
        <v>2427</v>
      </c>
      <c r="Y3420" s="1">
        <v>162939</v>
      </c>
      <c r="Z3420" s="169">
        <v>429</v>
      </c>
      <c r="AA3420" s="169">
        <f>Tabela13[[#This Row],[VALOR/UN]]*Tabela13[[#This Row],[QUAN]]</f>
        <v>429</v>
      </c>
      <c r="AB3420" s="251" t="str">
        <f>IFERROR(Tabela13[[#This Row],[TOTAL]]/Tabela13[[#This Row],[Km Rodado]],"")</f>
        <v/>
      </c>
    </row>
    <row r="3421" spans="1:28" hidden="1">
      <c r="A3421" s="30" t="s">
        <v>2980</v>
      </c>
      <c r="B3421" s="30" t="s">
        <v>2961</v>
      </c>
      <c r="C3421" s="30" t="s">
        <v>1227</v>
      </c>
      <c r="D3421" s="53">
        <v>46020</v>
      </c>
      <c r="F3421" s="7" t="s">
        <v>335</v>
      </c>
      <c r="G3421" s="1" t="s">
        <v>58</v>
      </c>
      <c r="H3421" s="1" t="s">
        <v>14</v>
      </c>
      <c r="I3421" s="351" t="s">
        <v>1317</v>
      </c>
      <c r="J3421" s="162">
        <v>1</v>
      </c>
      <c r="K3421" s="1">
        <v>16</v>
      </c>
      <c r="L3421" s="1" t="s">
        <v>24</v>
      </c>
      <c r="M3421" s="1" t="s">
        <v>126</v>
      </c>
      <c r="N3421" s="1" t="s">
        <v>224</v>
      </c>
      <c r="O3421" s="1" t="s">
        <v>1389</v>
      </c>
      <c r="P3421" s="1" t="s">
        <v>69</v>
      </c>
      <c r="Q3421" s="1" t="s">
        <v>144</v>
      </c>
      <c r="R3421" s="1" t="s">
        <v>2977</v>
      </c>
      <c r="S3421" s="45">
        <v>84390</v>
      </c>
      <c r="V3421" s="165" t="str">
        <f>IFERROR(IF(U3421-T3421 &lt;= 0, "", U3421-T3421), "")</f>
        <v/>
      </c>
      <c r="W3421" s="162" t="s">
        <v>333</v>
      </c>
      <c r="X3421" s="1" t="s">
        <v>2427</v>
      </c>
      <c r="Y3421" s="1">
        <v>162939</v>
      </c>
      <c r="Z3421" s="169">
        <v>429</v>
      </c>
      <c r="AA3421" s="169">
        <f>Tabela13[[#This Row],[VALOR/UN]]*Tabela13[[#This Row],[QUAN]]</f>
        <v>429</v>
      </c>
      <c r="AB3421" s="251" t="str">
        <f>IFERROR(Tabela13[[#This Row],[TOTAL]]/Tabela13[[#This Row],[Km Rodado]],"")</f>
        <v/>
      </c>
    </row>
    <row r="3422" spans="1:28" hidden="1">
      <c r="A3422" s="30" t="s">
        <v>2981</v>
      </c>
      <c r="B3422" s="30" t="s">
        <v>2961</v>
      </c>
      <c r="C3422" s="30" t="s">
        <v>1227</v>
      </c>
      <c r="D3422" s="53">
        <v>46020</v>
      </c>
      <c r="F3422" s="7" t="s">
        <v>335</v>
      </c>
      <c r="G3422" s="1" t="s">
        <v>58</v>
      </c>
      <c r="H3422" s="1" t="s">
        <v>14</v>
      </c>
      <c r="I3422" s="351" t="s">
        <v>1317</v>
      </c>
      <c r="J3422" s="162">
        <v>1</v>
      </c>
      <c r="K3422" s="1">
        <v>16</v>
      </c>
      <c r="L3422" s="1" t="s">
        <v>24</v>
      </c>
      <c r="M3422" s="1" t="s">
        <v>126</v>
      </c>
      <c r="N3422" s="1" t="s">
        <v>224</v>
      </c>
      <c r="O3422" s="1" t="s">
        <v>1389</v>
      </c>
      <c r="P3422" s="1" t="s">
        <v>69</v>
      </c>
      <c r="Q3422" s="1" t="s">
        <v>144</v>
      </c>
      <c r="R3422" s="1" t="s">
        <v>2977</v>
      </c>
      <c r="S3422" s="45">
        <v>84390</v>
      </c>
      <c r="V3422" s="165" t="str">
        <f>IFERROR(IF(U3422-T3422 &lt;= 0, "", U3422-T3422), "")</f>
        <v/>
      </c>
      <c r="W3422" s="162" t="s">
        <v>333</v>
      </c>
      <c r="X3422" s="1" t="s">
        <v>2427</v>
      </c>
      <c r="Y3422" s="1">
        <v>162939</v>
      </c>
      <c r="Z3422" s="169">
        <v>429</v>
      </c>
      <c r="AA3422" s="169">
        <f>Tabela13[[#This Row],[VALOR/UN]]*Tabela13[[#This Row],[QUAN]]</f>
        <v>429</v>
      </c>
      <c r="AB3422" s="251" t="str">
        <f>IFERROR(Tabela13[[#This Row],[TOTAL]]/Tabela13[[#This Row],[Km Rodado]],"")</f>
        <v/>
      </c>
    </row>
    <row r="3423" spans="1:28" hidden="1">
      <c r="A3423" s="30" t="s">
        <v>2982</v>
      </c>
      <c r="B3423" s="30" t="s">
        <v>2961</v>
      </c>
      <c r="C3423" s="30" t="s">
        <v>1227</v>
      </c>
      <c r="D3423" s="53">
        <v>46020</v>
      </c>
      <c r="F3423" s="7" t="s">
        <v>335</v>
      </c>
      <c r="G3423" s="1" t="s">
        <v>58</v>
      </c>
      <c r="H3423" s="1" t="s">
        <v>14</v>
      </c>
      <c r="I3423" s="351" t="s">
        <v>1317</v>
      </c>
      <c r="J3423" s="162">
        <v>1</v>
      </c>
      <c r="K3423" s="1">
        <v>16</v>
      </c>
      <c r="L3423" s="1" t="s">
        <v>24</v>
      </c>
      <c r="M3423" s="1" t="s">
        <v>126</v>
      </c>
      <c r="N3423" s="1" t="s">
        <v>224</v>
      </c>
      <c r="O3423" s="1" t="s">
        <v>1389</v>
      </c>
      <c r="P3423" s="1" t="s">
        <v>69</v>
      </c>
      <c r="Q3423" s="1" t="s">
        <v>144</v>
      </c>
      <c r="R3423" s="1" t="s">
        <v>2977</v>
      </c>
      <c r="S3423" s="45">
        <v>84390</v>
      </c>
      <c r="V3423" s="165" t="str">
        <f>IFERROR(IF(U3423-T3423 &lt;= 0, "", U3423-T3423), "")</f>
        <v/>
      </c>
      <c r="W3423" s="162" t="s">
        <v>333</v>
      </c>
      <c r="X3423" s="1" t="s">
        <v>2427</v>
      </c>
      <c r="Y3423" s="1">
        <v>162939</v>
      </c>
      <c r="Z3423" s="169">
        <v>429</v>
      </c>
      <c r="AA3423" s="169">
        <f>Tabela13[[#This Row],[VALOR/UN]]*Tabela13[[#This Row],[QUAN]]</f>
        <v>429</v>
      </c>
      <c r="AB3423" s="251" t="str">
        <f>IFERROR(Tabela13[[#This Row],[TOTAL]]/Tabela13[[#This Row],[Km Rodado]],"")</f>
        <v/>
      </c>
    </row>
    <row r="3424" spans="1:28">
      <c r="A3424" s="30">
        <v>3952</v>
      </c>
      <c r="B3424" s="30" t="s">
        <v>2893</v>
      </c>
      <c r="C3424" s="30" t="s">
        <v>1951</v>
      </c>
      <c r="D3424" s="53">
        <v>46028</v>
      </c>
      <c r="F3424" s="7" t="s">
        <v>344</v>
      </c>
      <c r="G3424" s="1" t="s">
        <v>58</v>
      </c>
      <c r="H3424" s="1" t="s">
        <v>1268</v>
      </c>
      <c r="I3424" s="351" t="s">
        <v>107</v>
      </c>
      <c r="J3424" s="162">
        <v>1</v>
      </c>
      <c r="K3424" s="1">
        <v>15</v>
      </c>
      <c r="L3424" s="1" t="s">
        <v>22</v>
      </c>
      <c r="M3424" s="1" t="s">
        <v>623</v>
      </c>
      <c r="N3424" s="1" t="s">
        <v>224</v>
      </c>
      <c r="O3424" s="1" t="s">
        <v>1389</v>
      </c>
      <c r="P3424" s="1" t="s">
        <v>69</v>
      </c>
      <c r="Q3424" s="1" t="s">
        <v>102</v>
      </c>
      <c r="R3424" s="24" t="s">
        <v>2292</v>
      </c>
      <c r="S3424" s="45">
        <v>168191</v>
      </c>
      <c r="V3424" s="165" t="str">
        <f>IFERROR(IF(U3424-T3424 &lt;= 0, "", U3424-T3424), "")</f>
        <v/>
      </c>
      <c r="W3424" s="162" t="s">
        <v>333</v>
      </c>
      <c r="X3424" s="1" t="s">
        <v>2427</v>
      </c>
      <c r="Y3424" s="1">
        <v>165817</v>
      </c>
      <c r="Z3424" s="169">
        <v>235</v>
      </c>
      <c r="AA3424" s="169">
        <f>Tabela13[[#This Row],[VALOR/UN]]*Tabela13[[#This Row],[QUAN]]</f>
        <v>235</v>
      </c>
      <c r="AB3424" s="251" t="str">
        <f>IFERROR(Tabela13[[#This Row],[TOTAL]]/Tabela13[[#This Row],[Km Rodado]],"")</f>
        <v/>
      </c>
    </row>
    <row r="3425" spans="1:28">
      <c r="A3425" s="30">
        <v>3953</v>
      </c>
      <c r="B3425" s="30" t="s">
        <v>2893</v>
      </c>
      <c r="C3425" s="30" t="s">
        <v>1951</v>
      </c>
      <c r="D3425" s="53">
        <v>46028</v>
      </c>
      <c r="F3425" s="7" t="s">
        <v>344</v>
      </c>
      <c r="G3425" s="1" t="s">
        <v>58</v>
      </c>
      <c r="H3425" s="1" t="s">
        <v>1268</v>
      </c>
      <c r="I3425" s="351" t="s">
        <v>107</v>
      </c>
      <c r="J3425" s="162">
        <v>1</v>
      </c>
      <c r="K3425" s="1">
        <v>15</v>
      </c>
      <c r="L3425" s="1" t="s">
        <v>22</v>
      </c>
      <c r="M3425" s="1" t="s">
        <v>623</v>
      </c>
      <c r="N3425" s="1" t="s">
        <v>224</v>
      </c>
      <c r="O3425" s="1" t="s">
        <v>1389</v>
      </c>
      <c r="P3425" s="1" t="s">
        <v>69</v>
      </c>
      <c r="Q3425" s="1" t="s">
        <v>102</v>
      </c>
      <c r="R3425" s="24" t="s">
        <v>2292</v>
      </c>
      <c r="S3425" s="45">
        <v>168191</v>
      </c>
      <c r="V3425" s="165" t="str">
        <f>IFERROR(IF(U3425-T3425 &lt;= 0, "", U3425-T3425), "")</f>
        <v/>
      </c>
      <c r="W3425" s="162" t="s">
        <v>333</v>
      </c>
      <c r="X3425" s="1" t="s">
        <v>2427</v>
      </c>
      <c r="Y3425" s="1">
        <v>165817</v>
      </c>
      <c r="Z3425" s="169">
        <v>235</v>
      </c>
      <c r="AA3425" s="169">
        <f>Tabela13[[#This Row],[VALOR/UN]]*Tabela13[[#This Row],[QUAN]]</f>
        <v>235</v>
      </c>
      <c r="AB3425" s="251" t="str">
        <f>IFERROR(Tabela13[[#This Row],[TOTAL]]/Tabela13[[#This Row],[Km Rodado]],"")</f>
        <v/>
      </c>
    </row>
    <row r="3426" spans="1:28">
      <c r="A3426" s="30">
        <v>3954</v>
      </c>
      <c r="B3426" s="30" t="s">
        <v>2893</v>
      </c>
      <c r="C3426" s="30" t="s">
        <v>1951</v>
      </c>
      <c r="D3426" s="53">
        <v>46028</v>
      </c>
      <c r="F3426" s="7" t="s">
        <v>344</v>
      </c>
      <c r="G3426" s="1" t="s">
        <v>58</v>
      </c>
      <c r="H3426" s="1" t="s">
        <v>1268</v>
      </c>
      <c r="I3426" s="351" t="s">
        <v>107</v>
      </c>
      <c r="J3426" s="162">
        <v>1</v>
      </c>
      <c r="K3426" s="1">
        <v>15</v>
      </c>
      <c r="L3426" s="1" t="s">
        <v>24</v>
      </c>
      <c r="M3426" s="1" t="s">
        <v>623</v>
      </c>
      <c r="N3426" s="1" t="s">
        <v>224</v>
      </c>
      <c r="O3426" s="1" t="s">
        <v>1389</v>
      </c>
      <c r="P3426" s="1" t="s">
        <v>69</v>
      </c>
      <c r="Q3426" s="1" t="s">
        <v>102</v>
      </c>
      <c r="R3426" s="24" t="s">
        <v>2292</v>
      </c>
      <c r="S3426" s="45">
        <v>168191</v>
      </c>
      <c r="V3426" s="165" t="str">
        <f>IFERROR(IF(U3426-T3426 &lt;= 0, "", U3426-T3426), "")</f>
        <v/>
      </c>
      <c r="W3426" s="162" t="s">
        <v>333</v>
      </c>
      <c r="X3426" s="1" t="s">
        <v>2427</v>
      </c>
      <c r="Y3426" s="1">
        <v>165817</v>
      </c>
      <c r="Z3426" s="169">
        <v>235</v>
      </c>
      <c r="AA3426" s="169">
        <f>Tabela13[[#This Row],[VALOR/UN]]*Tabela13[[#This Row],[QUAN]]</f>
        <v>235</v>
      </c>
      <c r="AB3426" s="251" t="str">
        <f>IFERROR(Tabela13[[#This Row],[TOTAL]]/Tabela13[[#This Row],[Km Rodado]],"")</f>
        <v/>
      </c>
    </row>
    <row r="3427" spans="1:28">
      <c r="A3427" s="30">
        <v>3855</v>
      </c>
      <c r="B3427" s="30" t="s">
        <v>2893</v>
      </c>
      <c r="C3427" s="30" t="s">
        <v>1951</v>
      </c>
      <c r="D3427" s="53">
        <v>46028</v>
      </c>
      <c r="F3427" s="7" t="s">
        <v>344</v>
      </c>
      <c r="G3427" s="1" t="s">
        <v>58</v>
      </c>
      <c r="H3427" s="1" t="s">
        <v>1268</v>
      </c>
      <c r="I3427" s="351" t="s">
        <v>107</v>
      </c>
      <c r="J3427" s="162">
        <v>1</v>
      </c>
      <c r="K3427" s="1">
        <v>15</v>
      </c>
      <c r="L3427" s="1" t="s">
        <v>24</v>
      </c>
      <c r="M3427" s="1" t="s">
        <v>623</v>
      </c>
      <c r="N3427" s="1" t="s">
        <v>224</v>
      </c>
      <c r="O3427" s="1" t="s">
        <v>1389</v>
      </c>
      <c r="P3427" s="1" t="s">
        <v>69</v>
      </c>
      <c r="Q3427" s="1" t="s">
        <v>102</v>
      </c>
      <c r="R3427" s="24" t="s">
        <v>2292</v>
      </c>
      <c r="S3427" s="45">
        <v>168191</v>
      </c>
      <c r="V3427" s="165" t="str">
        <f>IFERROR(IF(U3427-T3427 &lt;= 0, "", U3427-T3427), "")</f>
        <v/>
      </c>
      <c r="W3427" s="162" t="s">
        <v>333</v>
      </c>
      <c r="X3427" s="1" t="s">
        <v>2427</v>
      </c>
      <c r="Y3427" s="1">
        <v>165817</v>
      </c>
      <c r="Z3427" s="169">
        <v>235</v>
      </c>
      <c r="AA3427" s="169">
        <f>Tabela13[[#This Row],[VALOR/UN]]*Tabela13[[#This Row],[QUAN]]</f>
        <v>235</v>
      </c>
      <c r="AB3427" s="251" t="str">
        <f>IFERROR(Tabela13[[#This Row],[TOTAL]]/Tabela13[[#This Row],[Km Rodado]],"")</f>
        <v/>
      </c>
    </row>
    <row r="3428" spans="1:28">
      <c r="A3428" s="30">
        <v>3734</v>
      </c>
      <c r="B3428" s="30" t="s">
        <v>1944</v>
      </c>
      <c r="C3428" s="30" t="s">
        <v>1951</v>
      </c>
      <c r="D3428" s="53">
        <v>46028</v>
      </c>
      <c r="F3428" s="7" t="s">
        <v>344</v>
      </c>
      <c r="G3428" s="1" t="s">
        <v>58</v>
      </c>
      <c r="H3428" s="1" t="s">
        <v>12</v>
      </c>
      <c r="I3428" s="351" t="s">
        <v>165</v>
      </c>
      <c r="J3428" s="162">
        <v>1</v>
      </c>
      <c r="K3428" s="1">
        <v>15</v>
      </c>
      <c r="L3428" s="1" t="s">
        <v>22</v>
      </c>
      <c r="M3428" s="1" t="s">
        <v>623</v>
      </c>
      <c r="N3428" s="1" t="s">
        <v>224</v>
      </c>
      <c r="O3428" s="1" t="s">
        <v>1389</v>
      </c>
      <c r="P3428" s="1" t="s">
        <v>69</v>
      </c>
      <c r="Q3428" s="1" t="s">
        <v>102</v>
      </c>
      <c r="R3428" s="24" t="s">
        <v>2351</v>
      </c>
      <c r="S3428" s="45">
        <v>164833</v>
      </c>
      <c r="V3428" s="165" t="str">
        <f>IFERROR(IF(U3428-T3428 &lt;= 0, "", U3428-T3428), "")</f>
        <v/>
      </c>
      <c r="W3428" s="162" t="s">
        <v>333</v>
      </c>
      <c r="X3428" s="1" t="s">
        <v>2427</v>
      </c>
      <c r="Y3428" s="1" t="s">
        <v>2847</v>
      </c>
      <c r="Z3428" s="169">
        <v>253</v>
      </c>
      <c r="AA3428" s="169">
        <f>Tabela13[[#This Row],[VALOR/UN]]*Tabela13[[#This Row],[QUAN]]</f>
        <v>253</v>
      </c>
      <c r="AB3428" s="251" t="str">
        <f>IFERROR(Tabela13[[#This Row],[TOTAL]]/Tabela13[[#This Row],[Km Rodado]],"")</f>
        <v/>
      </c>
    </row>
    <row r="3429" spans="1:28">
      <c r="A3429" s="30">
        <v>3735</v>
      </c>
      <c r="B3429" s="30" t="s">
        <v>1944</v>
      </c>
      <c r="C3429" s="30" t="s">
        <v>1951</v>
      </c>
      <c r="D3429" s="53">
        <v>46028</v>
      </c>
      <c r="F3429" s="7" t="s">
        <v>344</v>
      </c>
      <c r="G3429" s="1" t="s">
        <v>58</v>
      </c>
      <c r="H3429" s="1" t="s">
        <v>12</v>
      </c>
      <c r="I3429" s="351" t="s">
        <v>165</v>
      </c>
      <c r="J3429" s="162">
        <v>1</v>
      </c>
      <c r="K3429" s="1">
        <v>15</v>
      </c>
      <c r="L3429" s="1" t="s">
        <v>22</v>
      </c>
      <c r="M3429" s="1" t="s">
        <v>623</v>
      </c>
      <c r="N3429" s="1" t="s">
        <v>224</v>
      </c>
      <c r="O3429" s="1" t="s">
        <v>1389</v>
      </c>
      <c r="P3429" s="1" t="s">
        <v>69</v>
      </c>
      <c r="Q3429" s="1" t="s">
        <v>102</v>
      </c>
      <c r="R3429" s="24" t="s">
        <v>2351</v>
      </c>
      <c r="S3429" s="45">
        <v>164833</v>
      </c>
      <c r="V3429" s="165" t="str">
        <f>IFERROR(IF(U3429-T3429 &lt;= 0, "", U3429-T3429), "")</f>
        <v/>
      </c>
      <c r="W3429" s="162" t="s">
        <v>333</v>
      </c>
      <c r="X3429" s="1" t="s">
        <v>2427</v>
      </c>
      <c r="Y3429" s="1" t="s">
        <v>2847</v>
      </c>
      <c r="Z3429" s="169">
        <v>253</v>
      </c>
      <c r="AA3429" s="169">
        <f>Tabela13[[#This Row],[VALOR/UN]]*Tabela13[[#This Row],[QUAN]]</f>
        <v>253</v>
      </c>
      <c r="AB3429" s="251" t="str">
        <f>IFERROR(Tabela13[[#This Row],[TOTAL]]/Tabela13[[#This Row],[Km Rodado]],"")</f>
        <v/>
      </c>
    </row>
    <row r="3430" spans="1:28" hidden="1">
      <c r="A3430" s="30" t="s">
        <v>2983</v>
      </c>
      <c r="B3430" s="30" t="s">
        <v>2893</v>
      </c>
      <c r="C3430" s="30" t="s">
        <v>1951</v>
      </c>
      <c r="D3430" s="53">
        <v>46028</v>
      </c>
      <c r="F3430" s="7" t="s">
        <v>344</v>
      </c>
      <c r="G3430" s="1" t="s">
        <v>58</v>
      </c>
      <c r="H3430" s="1" t="s">
        <v>12</v>
      </c>
      <c r="I3430" s="351" t="s">
        <v>165</v>
      </c>
      <c r="J3430" s="162">
        <v>1</v>
      </c>
      <c r="K3430" s="1">
        <v>15</v>
      </c>
      <c r="L3430" s="1" t="s">
        <v>22</v>
      </c>
      <c r="M3430" s="1" t="s">
        <v>75</v>
      </c>
      <c r="N3430" s="1" t="s">
        <v>224</v>
      </c>
      <c r="O3430" s="1" t="s">
        <v>1389</v>
      </c>
      <c r="P3430" s="1" t="s">
        <v>69</v>
      </c>
      <c r="Q3430" s="1" t="s">
        <v>77</v>
      </c>
      <c r="R3430" s="24" t="s">
        <v>1041</v>
      </c>
      <c r="S3430" s="45">
        <v>194221</v>
      </c>
      <c r="V3430" s="165" t="str">
        <f>IFERROR(IF(U3430-T3430 &lt;= 0, "", U3430-T3430), "")</f>
        <v/>
      </c>
      <c r="W3430" s="162" t="s">
        <v>333</v>
      </c>
      <c r="X3430" s="1" t="s">
        <v>2427</v>
      </c>
      <c r="Y3430" s="1">
        <v>160851</v>
      </c>
      <c r="Z3430" s="169">
        <v>235</v>
      </c>
      <c r="AA3430" s="169">
        <f>Tabela13[[#This Row],[VALOR/UN]]*Tabela13[[#This Row],[QUAN]]</f>
        <v>235</v>
      </c>
      <c r="AB3430" s="251" t="str">
        <f>IFERROR(Tabela13[[#This Row],[TOTAL]]/Tabela13[[#This Row],[Km Rodado]],"")</f>
        <v/>
      </c>
    </row>
    <row r="3431" spans="1:28" hidden="1">
      <c r="A3431" s="30">
        <v>3951</v>
      </c>
      <c r="B3431" s="30" t="s">
        <v>2893</v>
      </c>
      <c r="C3431" s="30" t="s">
        <v>1951</v>
      </c>
      <c r="D3431" s="53">
        <v>46028</v>
      </c>
      <c r="F3431" s="7" t="s">
        <v>344</v>
      </c>
      <c r="G3431" s="1" t="s">
        <v>58</v>
      </c>
      <c r="H3431" s="1" t="s">
        <v>12</v>
      </c>
      <c r="I3431" s="351" t="s">
        <v>165</v>
      </c>
      <c r="J3431" s="162">
        <v>1</v>
      </c>
      <c r="K3431" s="1">
        <v>15</v>
      </c>
      <c r="L3431" s="1" t="s">
        <v>22</v>
      </c>
      <c r="M3431" s="1" t="s">
        <v>75</v>
      </c>
      <c r="N3431" s="1" t="s">
        <v>224</v>
      </c>
      <c r="O3431" s="1" t="s">
        <v>1389</v>
      </c>
      <c r="P3431" s="1" t="s">
        <v>69</v>
      </c>
      <c r="Q3431" s="1" t="s">
        <v>77</v>
      </c>
      <c r="R3431" s="24" t="s">
        <v>1041</v>
      </c>
      <c r="S3431" s="45">
        <v>194221</v>
      </c>
      <c r="V3431" s="165" t="str">
        <f>IFERROR(IF(U3431-T3431 &lt;= 0, "", U3431-T3431), "")</f>
        <v/>
      </c>
      <c r="W3431" s="162" t="s">
        <v>333</v>
      </c>
      <c r="X3431" s="1" t="s">
        <v>2427</v>
      </c>
      <c r="Y3431" s="1">
        <v>160851</v>
      </c>
      <c r="Z3431" s="169">
        <v>235</v>
      </c>
      <c r="AA3431" s="169">
        <f>Tabela13[[#This Row],[VALOR/UN]]*Tabela13[[#This Row],[QUAN]]</f>
        <v>235</v>
      </c>
      <c r="AB3431" s="251" t="str">
        <f>IFERROR(Tabela13[[#This Row],[TOTAL]]/Tabela13[[#This Row],[Km Rodado]],"")</f>
        <v/>
      </c>
    </row>
    <row r="3432" spans="1:28" hidden="1">
      <c r="A3432" s="30">
        <v>3948</v>
      </c>
      <c r="B3432" s="30" t="s">
        <v>2893</v>
      </c>
      <c r="C3432" s="30" t="s">
        <v>1951</v>
      </c>
      <c r="D3432" s="53">
        <v>46028</v>
      </c>
      <c r="F3432" s="7" t="s">
        <v>344</v>
      </c>
      <c r="G3432" s="1" t="s">
        <v>58</v>
      </c>
      <c r="H3432" s="1" t="s">
        <v>1268</v>
      </c>
      <c r="I3432" s="351" t="s">
        <v>83</v>
      </c>
      <c r="J3432" s="162">
        <v>1</v>
      </c>
      <c r="K3432" s="1">
        <v>15</v>
      </c>
      <c r="L3432" s="1" t="s">
        <v>22</v>
      </c>
      <c r="M3432" s="1" t="s">
        <v>75</v>
      </c>
      <c r="N3432" s="1" t="s">
        <v>224</v>
      </c>
      <c r="O3432" s="1" t="s">
        <v>1389</v>
      </c>
      <c r="P3432" s="1" t="s">
        <v>69</v>
      </c>
      <c r="Q3432" s="1" t="s">
        <v>77</v>
      </c>
      <c r="R3432" s="24" t="s">
        <v>1098</v>
      </c>
      <c r="S3432" s="45">
        <v>189100</v>
      </c>
      <c r="V3432" s="165" t="str">
        <f>IFERROR(IF(U3432-T3432 &lt;= 0, "", U3432-T3432), "")</f>
        <v/>
      </c>
      <c r="W3432" s="162" t="s">
        <v>333</v>
      </c>
      <c r="X3432" s="1" t="s">
        <v>2427</v>
      </c>
      <c r="Y3432" s="1">
        <v>160851</v>
      </c>
      <c r="Z3432" s="169">
        <v>235</v>
      </c>
      <c r="AA3432" s="169">
        <f>Tabela13[[#This Row],[VALOR/UN]]*Tabela13[[#This Row],[QUAN]]</f>
        <v>235</v>
      </c>
      <c r="AB3432" s="251" t="str">
        <f>IFERROR(Tabela13[[#This Row],[TOTAL]]/Tabela13[[#This Row],[Km Rodado]],"")</f>
        <v/>
      </c>
    </row>
    <row r="3433" spans="1:28" hidden="1">
      <c r="A3433" s="30">
        <v>3949</v>
      </c>
      <c r="B3433" s="30" t="s">
        <v>2893</v>
      </c>
      <c r="C3433" s="30" t="s">
        <v>1951</v>
      </c>
      <c r="D3433" s="53">
        <v>46028</v>
      </c>
      <c r="F3433" s="7" t="s">
        <v>344</v>
      </c>
      <c r="G3433" s="1" t="s">
        <v>58</v>
      </c>
      <c r="H3433" s="1" t="s">
        <v>1268</v>
      </c>
      <c r="I3433" s="351" t="s">
        <v>83</v>
      </c>
      <c r="J3433" s="162">
        <v>1</v>
      </c>
      <c r="K3433" s="1">
        <v>15</v>
      </c>
      <c r="L3433" s="1" t="s">
        <v>22</v>
      </c>
      <c r="M3433" s="1" t="s">
        <v>75</v>
      </c>
      <c r="N3433" s="1" t="s">
        <v>224</v>
      </c>
      <c r="O3433" s="1" t="s">
        <v>1389</v>
      </c>
      <c r="P3433" s="1" t="s">
        <v>69</v>
      </c>
      <c r="Q3433" s="1" t="s">
        <v>77</v>
      </c>
      <c r="R3433" s="24" t="s">
        <v>1098</v>
      </c>
      <c r="S3433" s="45">
        <v>189100</v>
      </c>
      <c r="V3433" s="165" t="str">
        <f>IFERROR(IF(U3433-T3433 &lt;= 0, "", U3433-T3433), "")</f>
        <v/>
      </c>
      <c r="W3433" s="162" t="s">
        <v>333</v>
      </c>
      <c r="X3433" s="1" t="s">
        <v>2427</v>
      </c>
      <c r="Y3433" s="1">
        <v>160851</v>
      </c>
      <c r="Z3433" s="169">
        <v>235</v>
      </c>
      <c r="AA3433" s="169">
        <f>Tabela13[[#This Row],[VALOR/UN]]*Tabela13[[#This Row],[QUAN]]</f>
        <v>235</v>
      </c>
      <c r="AB3433" s="251" t="str">
        <f>IFERROR(Tabela13[[#This Row],[TOTAL]]/Tabela13[[#This Row],[Km Rodado]],"")</f>
        <v/>
      </c>
    </row>
    <row r="3434" spans="1:28" hidden="1">
      <c r="A3434" s="30">
        <v>3922</v>
      </c>
      <c r="B3434" s="30" t="s">
        <v>2237</v>
      </c>
      <c r="C3434" s="186" t="s">
        <v>1951</v>
      </c>
      <c r="D3434" s="53">
        <v>46028</v>
      </c>
      <c r="F3434" s="7" t="s">
        <v>344</v>
      </c>
      <c r="G3434" s="1" t="s">
        <v>58</v>
      </c>
      <c r="H3434" s="1" t="s">
        <v>1268</v>
      </c>
      <c r="I3434" s="351" t="s">
        <v>109</v>
      </c>
      <c r="J3434" s="162">
        <v>1</v>
      </c>
      <c r="K3434" s="1">
        <v>16</v>
      </c>
      <c r="L3434" s="1" t="s">
        <v>22</v>
      </c>
      <c r="M3434" s="1" t="s">
        <v>60</v>
      </c>
      <c r="N3434" s="1" t="s">
        <v>1235</v>
      </c>
      <c r="O3434" s="1" t="s">
        <v>1236</v>
      </c>
      <c r="P3434" s="1" t="s">
        <v>69</v>
      </c>
      <c r="Q3434" s="1" t="s">
        <v>1008</v>
      </c>
      <c r="R3434" s="255" t="s">
        <v>119</v>
      </c>
      <c r="S3434" s="45">
        <v>231750</v>
      </c>
      <c r="V3434" s="165" t="str">
        <f>IFERROR(IF(U3434-T3434 &lt;= 0, "", U3434-T3434), "")</f>
        <v/>
      </c>
      <c r="W3434" s="162" t="s">
        <v>333</v>
      </c>
      <c r="X3434" s="1" t="s">
        <v>155</v>
      </c>
      <c r="Y3434" s="1" t="s">
        <v>2984</v>
      </c>
      <c r="Z3434" s="169">
        <v>488.71</v>
      </c>
      <c r="AA3434" s="169">
        <f>Tabela13[[#This Row],[VALOR/UN]]*Tabela13[[#This Row],[QUAN]]</f>
        <v>488.71</v>
      </c>
      <c r="AB3434" s="251" t="str">
        <f>IFERROR(Tabela13[[#This Row],[TOTAL]]/Tabela13[[#This Row],[Km Rodado]],"")</f>
        <v/>
      </c>
    </row>
    <row r="3435" spans="1:28" hidden="1">
      <c r="A3435" s="30">
        <v>3923</v>
      </c>
      <c r="B3435" s="30" t="s">
        <v>1837</v>
      </c>
      <c r="C3435" s="186" t="s">
        <v>1951</v>
      </c>
      <c r="D3435" s="53">
        <v>46028</v>
      </c>
      <c r="F3435" s="7" t="s">
        <v>344</v>
      </c>
      <c r="G3435" s="1" t="s">
        <v>58</v>
      </c>
      <c r="H3435" s="1" t="s">
        <v>1268</v>
      </c>
      <c r="I3435" s="351" t="s">
        <v>109</v>
      </c>
      <c r="J3435" s="162">
        <v>1</v>
      </c>
      <c r="K3435" s="1">
        <v>16</v>
      </c>
      <c r="L3435" s="1" t="s">
        <v>22</v>
      </c>
      <c r="M3435" s="1" t="s">
        <v>60</v>
      </c>
      <c r="N3435" s="1" t="s">
        <v>1235</v>
      </c>
      <c r="O3435" s="1" t="s">
        <v>1236</v>
      </c>
      <c r="P3435" s="1" t="s">
        <v>69</v>
      </c>
      <c r="Q3435" s="1" t="s">
        <v>1008</v>
      </c>
      <c r="R3435" s="255" t="s">
        <v>119</v>
      </c>
      <c r="S3435" s="45">
        <v>231750</v>
      </c>
      <c r="V3435" s="165" t="str">
        <f>IFERROR(IF(U3435-T3435 &lt;= 0, "", U3435-T3435), "")</f>
        <v/>
      </c>
      <c r="W3435" s="162" t="s">
        <v>333</v>
      </c>
      <c r="X3435" s="1" t="s">
        <v>155</v>
      </c>
      <c r="Y3435" s="1" t="s">
        <v>2984</v>
      </c>
      <c r="Z3435" s="169">
        <v>488.71</v>
      </c>
      <c r="AA3435" s="169">
        <f>Tabela13[[#This Row],[VALOR/UN]]*Tabela13[[#This Row],[QUAN]]</f>
        <v>488.71</v>
      </c>
      <c r="AB3435" s="251" t="str">
        <f>IFERROR(Tabela13[[#This Row],[TOTAL]]/Tabela13[[#This Row],[Km Rodado]],"")</f>
        <v/>
      </c>
    </row>
    <row r="3436" spans="1:28" hidden="1">
      <c r="A3436" s="30">
        <v>3924</v>
      </c>
      <c r="B3436" s="30" t="s">
        <v>1837</v>
      </c>
      <c r="C3436" s="186" t="s">
        <v>1951</v>
      </c>
      <c r="D3436" s="53">
        <v>46028</v>
      </c>
      <c r="F3436" s="7" t="s">
        <v>344</v>
      </c>
      <c r="G3436" s="1" t="s">
        <v>58</v>
      </c>
      <c r="H3436" s="1" t="s">
        <v>1268</v>
      </c>
      <c r="I3436" s="351" t="s">
        <v>109</v>
      </c>
      <c r="J3436" s="162">
        <v>1</v>
      </c>
      <c r="K3436" s="1">
        <v>16</v>
      </c>
      <c r="L3436" s="1" t="s">
        <v>24</v>
      </c>
      <c r="M3436" s="1" t="s">
        <v>60</v>
      </c>
      <c r="N3436" s="1" t="s">
        <v>1235</v>
      </c>
      <c r="O3436" s="1" t="s">
        <v>1236</v>
      </c>
      <c r="P3436" s="1" t="s">
        <v>69</v>
      </c>
      <c r="Q3436" s="1" t="s">
        <v>1008</v>
      </c>
      <c r="R3436" s="255" t="s">
        <v>119</v>
      </c>
      <c r="S3436" s="45">
        <v>231750</v>
      </c>
      <c r="V3436" s="165" t="str">
        <f>IFERROR(IF(U3436-T3436 &lt;= 0, "", U3436-T3436), "")</f>
        <v/>
      </c>
      <c r="W3436" s="162" t="s">
        <v>333</v>
      </c>
      <c r="X3436" s="1" t="s">
        <v>155</v>
      </c>
      <c r="Y3436" s="1" t="s">
        <v>2984</v>
      </c>
      <c r="Z3436" s="169">
        <v>488.71</v>
      </c>
      <c r="AA3436" s="169">
        <f>Tabela13[[#This Row],[VALOR/UN]]*Tabela13[[#This Row],[QUAN]]</f>
        <v>488.71</v>
      </c>
      <c r="AB3436" s="251" t="str">
        <f>IFERROR(Tabela13[[#This Row],[TOTAL]]/Tabela13[[#This Row],[Km Rodado]],"")</f>
        <v/>
      </c>
    </row>
    <row r="3437" spans="1:28" hidden="1">
      <c r="A3437" s="30">
        <v>3925</v>
      </c>
      <c r="B3437" s="30" t="s">
        <v>2237</v>
      </c>
      <c r="C3437" s="186" t="s">
        <v>1951</v>
      </c>
      <c r="D3437" s="53">
        <v>46028</v>
      </c>
      <c r="F3437" s="7" t="s">
        <v>344</v>
      </c>
      <c r="G3437" s="1" t="s">
        <v>58</v>
      </c>
      <c r="H3437" s="1" t="s">
        <v>1268</v>
      </c>
      <c r="I3437" s="351" t="s">
        <v>109</v>
      </c>
      <c r="J3437" s="162">
        <v>1</v>
      </c>
      <c r="K3437" s="1">
        <v>16</v>
      </c>
      <c r="L3437" s="1" t="s">
        <v>24</v>
      </c>
      <c r="M3437" s="1" t="s">
        <v>60</v>
      </c>
      <c r="N3437" s="1" t="s">
        <v>1235</v>
      </c>
      <c r="O3437" s="1" t="s">
        <v>1236</v>
      </c>
      <c r="P3437" s="1" t="s">
        <v>69</v>
      </c>
      <c r="Q3437" s="1" t="s">
        <v>1008</v>
      </c>
      <c r="R3437" s="255" t="s">
        <v>119</v>
      </c>
      <c r="S3437" s="45">
        <v>231750</v>
      </c>
      <c r="V3437" s="165" t="str">
        <f>IFERROR(IF(U3437-T3437 &lt;= 0, "", U3437-T3437), "")</f>
        <v/>
      </c>
      <c r="W3437" s="162" t="s">
        <v>333</v>
      </c>
      <c r="X3437" s="1" t="s">
        <v>155</v>
      </c>
      <c r="Y3437" s="1" t="s">
        <v>2984</v>
      </c>
      <c r="Z3437" s="169">
        <v>488.71</v>
      </c>
      <c r="AA3437" s="169">
        <f>Tabela13[[#This Row],[VALOR/UN]]*Tabela13[[#This Row],[QUAN]]</f>
        <v>488.71</v>
      </c>
      <c r="AB3437" s="251" t="str">
        <f>IFERROR(Tabela13[[#This Row],[TOTAL]]/Tabela13[[#This Row],[Km Rodado]],"")</f>
        <v/>
      </c>
    </row>
    <row r="3438" spans="1:28" hidden="1">
      <c r="A3438" s="30" t="s">
        <v>2985</v>
      </c>
      <c r="B3438" s="30" t="s">
        <v>1837</v>
      </c>
      <c r="C3438" s="30" t="s">
        <v>1951</v>
      </c>
      <c r="D3438" s="53">
        <v>46028</v>
      </c>
      <c r="F3438" s="7" t="s">
        <v>344</v>
      </c>
      <c r="G3438" s="1" t="s">
        <v>58</v>
      </c>
      <c r="H3438" s="1" t="s">
        <v>1268</v>
      </c>
      <c r="I3438" s="351" t="s">
        <v>104</v>
      </c>
      <c r="J3438" s="162">
        <v>1</v>
      </c>
      <c r="K3438" s="1">
        <v>16</v>
      </c>
      <c r="L3438" s="1" t="s">
        <v>22</v>
      </c>
      <c r="M3438" s="1" t="s">
        <v>60</v>
      </c>
      <c r="N3438" s="1" t="s">
        <v>1235</v>
      </c>
      <c r="O3438" s="1" t="s">
        <v>1236</v>
      </c>
      <c r="P3438" s="1" t="s">
        <v>69</v>
      </c>
      <c r="Q3438" s="1" t="s">
        <v>1008</v>
      </c>
      <c r="R3438" s="255" t="s">
        <v>1948</v>
      </c>
      <c r="S3438" s="45">
        <v>142624</v>
      </c>
      <c r="V3438" s="165" t="str">
        <f>IFERROR(IF(U3438-T3438 &lt;= 0, "", U3438-T3438), "")</f>
        <v/>
      </c>
      <c r="W3438" s="162" t="s">
        <v>333</v>
      </c>
      <c r="X3438" s="1" t="s">
        <v>155</v>
      </c>
      <c r="Y3438" s="1" t="s">
        <v>2975</v>
      </c>
      <c r="Z3438" s="169">
        <v>498.77</v>
      </c>
      <c r="AA3438" s="169">
        <f>Tabela13[[#This Row],[VALOR/UN]]*Tabela13[[#This Row],[QUAN]]</f>
        <v>498.77</v>
      </c>
      <c r="AB3438" s="251" t="str">
        <f>IFERROR(Tabela13[[#This Row],[TOTAL]]/Tabela13[[#This Row],[Km Rodado]],"")</f>
        <v/>
      </c>
    </row>
    <row r="3439" spans="1:28" hidden="1">
      <c r="A3439" s="30" t="s">
        <v>2986</v>
      </c>
      <c r="B3439" s="30" t="s">
        <v>2667</v>
      </c>
      <c r="C3439" s="30" t="s">
        <v>1951</v>
      </c>
      <c r="D3439" s="53">
        <v>46028</v>
      </c>
      <c r="F3439" s="7" t="s">
        <v>344</v>
      </c>
      <c r="G3439" s="1" t="s">
        <v>58</v>
      </c>
      <c r="H3439" s="1" t="s">
        <v>1268</v>
      </c>
      <c r="I3439" s="351" t="s">
        <v>104</v>
      </c>
      <c r="J3439" s="162">
        <v>1</v>
      </c>
      <c r="K3439" s="1">
        <v>16</v>
      </c>
      <c r="L3439" s="1" t="s">
        <v>22</v>
      </c>
      <c r="M3439" s="1" t="s">
        <v>60</v>
      </c>
      <c r="N3439" s="1" t="s">
        <v>1235</v>
      </c>
      <c r="O3439" s="1" t="s">
        <v>1236</v>
      </c>
      <c r="P3439" s="1" t="s">
        <v>69</v>
      </c>
      <c r="Q3439" s="1" t="s">
        <v>1008</v>
      </c>
      <c r="R3439" s="255" t="s">
        <v>1948</v>
      </c>
      <c r="S3439" s="45">
        <v>142624</v>
      </c>
      <c r="V3439" s="165" t="str">
        <f>IFERROR(IF(U3439-T3439 &lt;= 0, "", U3439-T3439), "")</f>
        <v/>
      </c>
      <c r="W3439" s="162" t="s">
        <v>333</v>
      </c>
      <c r="X3439" s="1" t="s">
        <v>155</v>
      </c>
      <c r="Y3439" s="1" t="s">
        <v>2975</v>
      </c>
      <c r="Z3439" s="169">
        <v>498.77</v>
      </c>
      <c r="AA3439" s="169">
        <f>Tabela13[[#This Row],[VALOR/UN]]*Tabela13[[#This Row],[QUAN]]</f>
        <v>498.77</v>
      </c>
      <c r="AB3439" s="251" t="str">
        <f>IFERROR(Tabela13[[#This Row],[TOTAL]]/Tabela13[[#This Row],[Km Rodado]],"")</f>
        <v/>
      </c>
    </row>
    <row r="3440" spans="1:28" hidden="1">
      <c r="A3440" s="30">
        <v>3815</v>
      </c>
      <c r="B3440" s="30" t="s">
        <v>2667</v>
      </c>
      <c r="C3440" s="30" t="s">
        <v>1951</v>
      </c>
      <c r="D3440" s="53">
        <v>46028</v>
      </c>
      <c r="F3440" s="7" t="s">
        <v>344</v>
      </c>
      <c r="G3440" s="1" t="s">
        <v>58</v>
      </c>
      <c r="H3440" s="1" t="s">
        <v>1268</v>
      </c>
      <c r="I3440" s="351" t="s">
        <v>104</v>
      </c>
      <c r="J3440" s="162">
        <v>1</v>
      </c>
      <c r="K3440" s="1">
        <v>16</v>
      </c>
      <c r="L3440" s="1" t="s">
        <v>22</v>
      </c>
      <c r="M3440" s="1" t="s">
        <v>143</v>
      </c>
      <c r="N3440" s="1" t="s">
        <v>224</v>
      </c>
      <c r="O3440" s="1" t="s">
        <v>1389</v>
      </c>
      <c r="P3440" s="1" t="s">
        <v>69</v>
      </c>
      <c r="Q3440" s="1" t="s">
        <v>144</v>
      </c>
      <c r="R3440" s="24" t="s">
        <v>2737</v>
      </c>
      <c r="S3440" s="45">
        <v>38000</v>
      </c>
      <c r="V3440" s="165" t="str">
        <f>IFERROR(IF(U3440-T3440 &lt;= 0, "", U3440-T3440), "")</f>
        <v/>
      </c>
      <c r="W3440" s="162" t="s">
        <v>333</v>
      </c>
      <c r="X3440" s="1" t="s">
        <v>155</v>
      </c>
      <c r="Y3440" s="1">
        <v>158639</v>
      </c>
      <c r="Z3440" s="169">
        <v>459</v>
      </c>
      <c r="AA3440" s="169">
        <f>Tabela13[[#This Row],[VALOR/UN]]*Tabela13[[#This Row],[QUAN]]</f>
        <v>459</v>
      </c>
      <c r="AB3440" s="251" t="str">
        <f>IFERROR(Tabela13[[#This Row],[TOTAL]]/Tabela13[[#This Row],[Km Rodado]],"")</f>
        <v/>
      </c>
    </row>
    <row r="3441" spans="1:28" hidden="1">
      <c r="A3441" s="30" t="s">
        <v>2987</v>
      </c>
      <c r="B3441" s="30" t="s">
        <v>2667</v>
      </c>
      <c r="C3441" s="30" t="s">
        <v>1951</v>
      </c>
      <c r="D3441" s="53">
        <v>46028</v>
      </c>
      <c r="F3441" s="7" t="s">
        <v>344</v>
      </c>
      <c r="G3441" s="1" t="s">
        <v>58</v>
      </c>
      <c r="H3441" s="1" t="s">
        <v>1268</v>
      </c>
      <c r="I3441" s="351" t="s">
        <v>104</v>
      </c>
      <c r="J3441" s="162">
        <v>1</v>
      </c>
      <c r="K3441" s="1">
        <v>16</v>
      </c>
      <c r="L3441" s="1" t="s">
        <v>22</v>
      </c>
      <c r="M3441" s="1" t="s">
        <v>143</v>
      </c>
      <c r="N3441" s="1" t="s">
        <v>224</v>
      </c>
      <c r="O3441" s="1" t="s">
        <v>1389</v>
      </c>
      <c r="P3441" s="1" t="s">
        <v>69</v>
      </c>
      <c r="Q3441" s="1" t="s">
        <v>144</v>
      </c>
      <c r="R3441" s="24" t="s">
        <v>2737</v>
      </c>
      <c r="S3441" s="45">
        <v>38000</v>
      </c>
      <c r="V3441" s="165" t="str">
        <f>IFERROR(IF(U3441-T3441 &lt;= 0, "", U3441-T3441), "")</f>
        <v/>
      </c>
      <c r="W3441" s="162" t="s">
        <v>333</v>
      </c>
      <c r="X3441" s="1" t="s">
        <v>155</v>
      </c>
      <c r="Y3441" s="1">
        <v>158639</v>
      </c>
      <c r="Z3441" s="169">
        <v>459</v>
      </c>
      <c r="AA3441" s="169">
        <f>Tabela13[[#This Row],[VALOR/UN]]*Tabela13[[#This Row],[QUAN]]</f>
        <v>459</v>
      </c>
      <c r="AB3441" s="251" t="str">
        <f>IFERROR(Tabela13[[#This Row],[TOTAL]]/Tabela13[[#This Row],[Km Rodado]],"")</f>
        <v/>
      </c>
    </row>
    <row r="3442" spans="1:28" hidden="1">
      <c r="A3442" s="30">
        <v>3917</v>
      </c>
      <c r="B3442" s="30" t="s">
        <v>2988</v>
      </c>
      <c r="C3442" s="30" t="s">
        <v>1951</v>
      </c>
      <c r="D3442" s="53">
        <v>46030</v>
      </c>
      <c r="F3442" s="7" t="s">
        <v>344</v>
      </c>
      <c r="G3442" s="1" t="s">
        <v>58</v>
      </c>
      <c r="H3442" s="1" t="s">
        <v>1268</v>
      </c>
      <c r="I3442" s="351" t="s">
        <v>80</v>
      </c>
      <c r="J3442" s="162">
        <v>1</v>
      </c>
      <c r="K3442" s="1">
        <v>16</v>
      </c>
      <c r="L3442" s="1" t="s">
        <v>22</v>
      </c>
      <c r="M3442" s="1" t="s">
        <v>60</v>
      </c>
      <c r="N3442" s="1" t="s">
        <v>224</v>
      </c>
      <c r="O3442" s="1" t="s">
        <v>1389</v>
      </c>
      <c r="P3442" s="1" t="s">
        <v>69</v>
      </c>
      <c r="Q3442" s="1" t="s">
        <v>1008</v>
      </c>
      <c r="R3442" s="24" t="s">
        <v>2989</v>
      </c>
      <c r="S3442" s="45">
        <v>124198</v>
      </c>
      <c r="V3442" s="165" t="str">
        <f>IFERROR(IF(U3442-T3442 &lt;= 0, "", U3442-T3442), "")</f>
        <v/>
      </c>
      <c r="W3442" s="162" t="s">
        <v>333</v>
      </c>
      <c r="X3442" s="1" t="s">
        <v>2427</v>
      </c>
      <c r="Y3442" s="1">
        <v>164794</v>
      </c>
      <c r="Z3442" s="169">
        <v>429</v>
      </c>
      <c r="AA3442" s="169">
        <f>Tabela13[[#This Row],[VALOR/UN]]*Tabela13[[#This Row],[QUAN]]</f>
        <v>429</v>
      </c>
      <c r="AB3442" s="251" t="str">
        <f>IFERROR(Tabela13[[#This Row],[TOTAL]]/Tabela13[[#This Row],[Km Rodado]],"")</f>
        <v/>
      </c>
    </row>
    <row r="3443" spans="1:28" hidden="1">
      <c r="A3443" s="30">
        <v>3927</v>
      </c>
      <c r="B3443" s="30" t="s">
        <v>2988</v>
      </c>
      <c r="C3443" s="30" t="s">
        <v>1951</v>
      </c>
      <c r="D3443" s="53">
        <v>46030</v>
      </c>
      <c r="F3443" s="7" t="s">
        <v>344</v>
      </c>
      <c r="G3443" s="1" t="s">
        <v>58</v>
      </c>
      <c r="H3443" s="1" t="s">
        <v>1268</v>
      </c>
      <c r="I3443" s="351" t="s">
        <v>80</v>
      </c>
      <c r="J3443" s="162">
        <v>1</v>
      </c>
      <c r="K3443" s="1">
        <v>16</v>
      </c>
      <c r="L3443" s="1" t="s">
        <v>22</v>
      </c>
      <c r="M3443" s="1" t="s">
        <v>60</v>
      </c>
      <c r="N3443" s="1" t="s">
        <v>224</v>
      </c>
      <c r="O3443" s="1" t="s">
        <v>1389</v>
      </c>
      <c r="P3443" s="1" t="s">
        <v>69</v>
      </c>
      <c r="Q3443" s="1" t="s">
        <v>1008</v>
      </c>
      <c r="R3443" s="24" t="s">
        <v>2989</v>
      </c>
      <c r="S3443" s="45">
        <v>124198</v>
      </c>
      <c r="V3443" s="165" t="str">
        <f>IFERROR(IF(U3443-T3443 &lt;= 0, "", U3443-T3443), "")</f>
        <v/>
      </c>
      <c r="W3443" s="162" t="s">
        <v>333</v>
      </c>
      <c r="X3443" s="1" t="s">
        <v>2427</v>
      </c>
      <c r="Y3443" s="1">
        <v>164794</v>
      </c>
      <c r="Z3443" s="169">
        <v>429</v>
      </c>
      <c r="AA3443" s="169">
        <f>Tabela13[[#This Row],[VALOR/UN]]*Tabela13[[#This Row],[QUAN]]</f>
        <v>429</v>
      </c>
      <c r="AB3443" s="251" t="str">
        <f>IFERROR(Tabela13[[#This Row],[TOTAL]]/Tabela13[[#This Row],[Km Rodado]],"")</f>
        <v/>
      </c>
    </row>
    <row r="3444" spans="1:28" hidden="1">
      <c r="A3444" s="30" t="s">
        <v>2990</v>
      </c>
      <c r="B3444" s="30" t="s">
        <v>2991</v>
      </c>
      <c r="C3444" s="30" t="s">
        <v>1951</v>
      </c>
      <c r="D3444" s="53">
        <v>46034</v>
      </c>
      <c r="F3444" s="7" t="s">
        <v>344</v>
      </c>
      <c r="G3444" s="1" t="s">
        <v>58</v>
      </c>
      <c r="H3444" s="1" t="s">
        <v>9</v>
      </c>
      <c r="I3444" s="351" t="s">
        <v>72</v>
      </c>
      <c r="J3444" s="162">
        <v>1</v>
      </c>
      <c r="K3444" s="1">
        <v>15</v>
      </c>
      <c r="L3444" s="1" t="s">
        <v>24</v>
      </c>
      <c r="M3444" s="1" t="s">
        <v>75</v>
      </c>
      <c r="N3444" s="1" t="s">
        <v>224</v>
      </c>
      <c r="O3444" s="1" t="s">
        <v>1389</v>
      </c>
      <c r="P3444" s="1" t="s">
        <v>69</v>
      </c>
      <c r="Q3444" s="1" t="s">
        <v>77</v>
      </c>
      <c r="R3444" s="24" t="s">
        <v>363</v>
      </c>
      <c r="S3444" s="45">
        <v>177117</v>
      </c>
      <c r="V3444" s="165" t="str">
        <f>IFERROR(IF(U3444-T3444 &lt;= 0, "", U3444-T3444), "")</f>
        <v/>
      </c>
      <c r="W3444" s="162" t="s">
        <v>333</v>
      </c>
      <c r="X3444" s="1" t="s">
        <v>2427</v>
      </c>
      <c r="Y3444" s="1">
        <v>164179</v>
      </c>
      <c r="Z3444" s="169">
        <v>232.9</v>
      </c>
      <c r="AA3444" s="169">
        <f>Tabela13[[#This Row],[VALOR/UN]]*Tabela13[[#This Row],[QUAN]]</f>
        <v>232.9</v>
      </c>
      <c r="AB3444" s="251" t="str">
        <f>IFERROR(Tabela13[[#This Row],[TOTAL]]/Tabela13[[#This Row],[Km Rodado]],"")</f>
        <v/>
      </c>
    </row>
    <row r="3445" spans="1:28" hidden="1">
      <c r="A3445" s="30" t="s">
        <v>2992</v>
      </c>
      <c r="B3445" s="30" t="s">
        <v>2991</v>
      </c>
      <c r="C3445" s="30" t="s">
        <v>1951</v>
      </c>
      <c r="D3445" s="53">
        <v>46034</v>
      </c>
      <c r="F3445" s="7" t="s">
        <v>344</v>
      </c>
      <c r="G3445" s="1" t="s">
        <v>58</v>
      </c>
      <c r="H3445" s="1" t="s">
        <v>9</v>
      </c>
      <c r="I3445" s="351" t="s">
        <v>72</v>
      </c>
      <c r="J3445" s="162">
        <v>1</v>
      </c>
      <c r="K3445" s="1">
        <v>15</v>
      </c>
      <c r="L3445" s="1" t="s">
        <v>24</v>
      </c>
      <c r="M3445" s="1" t="s">
        <v>75</v>
      </c>
      <c r="N3445" s="1" t="s">
        <v>224</v>
      </c>
      <c r="O3445" s="1" t="s">
        <v>1389</v>
      </c>
      <c r="P3445" s="1" t="s">
        <v>69</v>
      </c>
      <c r="Q3445" s="1" t="s">
        <v>77</v>
      </c>
      <c r="R3445" s="24" t="s">
        <v>363</v>
      </c>
      <c r="S3445" s="45">
        <v>177117</v>
      </c>
      <c r="V3445" s="165" t="str">
        <f>IFERROR(IF(U3445-T3445 &lt;= 0, "", U3445-T3445), "")</f>
        <v/>
      </c>
      <c r="W3445" s="162" t="s">
        <v>333</v>
      </c>
      <c r="X3445" s="1" t="s">
        <v>2427</v>
      </c>
      <c r="Y3445" s="1">
        <v>164179</v>
      </c>
      <c r="Z3445" s="169">
        <v>232.9</v>
      </c>
      <c r="AA3445" s="169">
        <f>Tabela13[[#This Row],[VALOR/UN]]*Tabela13[[#This Row],[QUAN]]</f>
        <v>232.9</v>
      </c>
      <c r="AB3445" s="251" t="str">
        <f>IFERROR(Tabela13[[#This Row],[TOTAL]]/Tabela13[[#This Row],[Km Rodado]],"")</f>
        <v/>
      </c>
    </row>
    <row r="3446" spans="1:28" hidden="1">
      <c r="A3446" s="30" t="s">
        <v>2993</v>
      </c>
      <c r="B3446" s="30" t="s">
        <v>1227</v>
      </c>
      <c r="C3446" s="30" t="s">
        <v>1951</v>
      </c>
      <c r="D3446" s="53">
        <v>46034</v>
      </c>
      <c r="F3446" s="7" t="s">
        <v>344</v>
      </c>
      <c r="G3446" s="1" t="s">
        <v>58</v>
      </c>
      <c r="H3446" s="1" t="s">
        <v>9</v>
      </c>
      <c r="I3446" s="351" t="s">
        <v>72</v>
      </c>
      <c r="J3446" s="162">
        <v>1</v>
      </c>
      <c r="K3446" s="1">
        <v>16</v>
      </c>
      <c r="L3446" s="1" t="s">
        <v>22</v>
      </c>
      <c r="M3446" s="1" t="s">
        <v>60</v>
      </c>
      <c r="N3446" s="1" t="s">
        <v>224</v>
      </c>
      <c r="O3446" s="1" t="s">
        <v>1389</v>
      </c>
      <c r="P3446" s="1" t="s">
        <v>69</v>
      </c>
      <c r="Q3446" s="1" t="s">
        <v>1008</v>
      </c>
      <c r="R3446" s="24" t="s">
        <v>845</v>
      </c>
      <c r="S3446" s="45">
        <v>153479</v>
      </c>
      <c r="V3446" s="165" t="str">
        <f>IFERROR(IF(U3446-T3446 &lt;= 0, "", U3446-T3446), "")</f>
        <v/>
      </c>
      <c r="W3446" s="162" t="s">
        <v>333</v>
      </c>
      <c r="X3446" s="1" t="s">
        <v>2427</v>
      </c>
      <c r="Y3446" s="1">
        <v>164794</v>
      </c>
      <c r="Z3446" s="169">
        <v>429</v>
      </c>
      <c r="AA3446" s="169">
        <f>Tabela13[[#This Row],[VALOR/UN]]*Tabela13[[#This Row],[QUAN]]</f>
        <v>429</v>
      </c>
      <c r="AB3446" s="251" t="str">
        <f>IFERROR(Tabela13[[#This Row],[TOTAL]]/Tabela13[[#This Row],[Km Rodado]],"")</f>
        <v/>
      </c>
    </row>
    <row r="3447" spans="1:28" hidden="1">
      <c r="A3447" s="30" t="s">
        <v>2994</v>
      </c>
      <c r="B3447" s="30" t="s">
        <v>1227</v>
      </c>
      <c r="C3447" s="30" t="s">
        <v>1951</v>
      </c>
      <c r="D3447" s="53">
        <v>46034</v>
      </c>
      <c r="F3447" s="7" t="s">
        <v>344</v>
      </c>
      <c r="G3447" s="1" t="s">
        <v>58</v>
      </c>
      <c r="H3447" s="1" t="s">
        <v>9</v>
      </c>
      <c r="I3447" s="351" t="s">
        <v>72</v>
      </c>
      <c r="J3447" s="162">
        <v>1</v>
      </c>
      <c r="K3447" s="1">
        <v>16</v>
      </c>
      <c r="L3447" s="1" t="s">
        <v>22</v>
      </c>
      <c r="M3447" s="1" t="s">
        <v>60</v>
      </c>
      <c r="N3447" s="1" t="s">
        <v>224</v>
      </c>
      <c r="O3447" s="1" t="s">
        <v>1389</v>
      </c>
      <c r="P3447" s="1" t="s">
        <v>69</v>
      </c>
      <c r="Q3447" s="1" t="s">
        <v>1008</v>
      </c>
      <c r="R3447" s="24" t="s">
        <v>845</v>
      </c>
      <c r="S3447" s="45">
        <v>153479</v>
      </c>
      <c r="V3447" s="165" t="str">
        <f>IFERROR(IF(U3447-T3447 &lt;= 0, "", U3447-T3447), "")</f>
        <v/>
      </c>
      <c r="W3447" s="162" t="s">
        <v>333</v>
      </c>
      <c r="X3447" s="1" t="s">
        <v>2427</v>
      </c>
      <c r="Y3447" s="1">
        <v>164794</v>
      </c>
      <c r="Z3447" s="169">
        <v>429</v>
      </c>
      <c r="AA3447" s="169">
        <f>Tabela13[[#This Row],[VALOR/UN]]*Tabela13[[#This Row],[QUAN]]</f>
        <v>429</v>
      </c>
      <c r="AB3447" s="251" t="str">
        <f>IFERROR(Tabela13[[#This Row],[TOTAL]]/Tabela13[[#This Row],[Km Rodado]],"")</f>
        <v/>
      </c>
    </row>
    <row r="3448" spans="1:28" hidden="1">
      <c r="A3448" s="30" t="s">
        <v>2995</v>
      </c>
      <c r="B3448" s="30" t="s">
        <v>2650</v>
      </c>
      <c r="C3448" s="30" t="s">
        <v>1951</v>
      </c>
      <c r="D3448" s="53">
        <v>46034</v>
      </c>
      <c r="F3448" s="7" t="s">
        <v>344</v>
      </c>
      <c r="G3448" s="1" t="s">
        <v>58</v>
      </c>
      <c r="H3448" s="1" t="s">
        <v>9</v>
      </c>
      <c r="I3448" s="351" t="s">
        <v>72</v>
      </c>
      <c r="J3448" s="162">
        <v>1</v>
      </c>
      <c r="K3448" s="1">
        <v>16</v>
      </c>
      <c r="L3448" s="1" t="s">
        <v>24</v>
      </c>
      <c r="M3448" s="1" t="s">
        <v>60</v>
      </c>
      <c r="N3448" s="1" t="s">
        <v>224</v>
      </c>
      <c r="O3448" s="1" t="s">
        <v>1389</v>
      </c>
      <c r="P3448" s="1" t="s">
        <v>69</v>
      </c>
      <c r="Q3448" s="1" t="s">
        <v>1008</v>
      </c>
      <c r="R3448" s="24" t="s">
        <v>845</v>
      </c>
      <c r="S3448" s="45">
        <v>153479</v>
      </c>
      <c r="V3448" s="165" t="str">
        <f>IFERROR(IF(U3448-T3448 &lt;= 0, "", U3448-T3448), "")</f>
        <v/>
      </c>
      <c r="W3448" s="162" t="s">
        <v>333</v>
      </c>
      <c r="X3448" s="1" t="s">
        <v>2427</v>
      </c>
      <c r="Y3448" s="1">
        <v>164794</v>
      </c>
      <c r="Z3448" s="169">
        <v>429</v>
      </c>
      <c r="AA3448" s="169">
        <f>Tabela13[[#This Row],[VALOR/UN]]*Tabela13[[#This Row],[QUAN]]</f>
        <v>429</v>
      </c>
      <c r="AB3448" s="251" t="str">
        <f>IFERROR(Tabela13[[#This Row],[TOTAL]]/Tabela13[[#This Row],[Km Rodado]],"")</f>
        <v/>
      </c>
    </row>
    <row r="3449" spans="1:28" hidden="1">
      <c r="A3449" s="30" t="s">
        <v>2996</v>
      </c>
      <c r="B3449" s="30" t="s">
        <v>1837</v>
      </c>
      <c r="C3449" s="30" t="s">
        <v>1951</v>
      </c>
      <c r="D3449" s="53">
        <v>46034</v>
      </c>
      <c r="F3449" s="7" t="s">
        <v>344</v>
      </c>
      <c r="G3449" s="1" t="s">
        <v>58</v>
      </c>
      <c r="H3449" s="1" t="s">
        <v>9</v>
      </c>
      <c r="I3449" s="351" t="s">
        <v>72</v>
      </c>
      <c r="J3449" s="162">
        <v>1</v>
      </c>
      <c r="K3449" s="1">
        <v>16</v>
      </c>
      <c r="L3449" s="1" t="s">
        <v>24</v>
      </c>
      <c r="M3449" s="1" t="s">
        <v>60</v>
      </c>
      <c r="N3449" s="1" t="s">
        <v>224</v>
      </c>
      <c r="O3449" s="1" t="s">
        <v>1389</v>
      </c>
      <c r="P3449" s="1" t="s">
        <v>69</v>
      </c>
      <c r="Q3449" s="1" t="s">
        <v>1008</v>
      </c>
      <c r="R3449" s="24" t="s">
        <v>845</v>
      </c>
      <c r="S3449" s="45">
        <v>153479</v>
      </c>
      <c r="V3449" s="165" t="str">
        <f>IFERROR(IF(U3449-T3449 &lt;= 0, "", U3449-T3449), "")</f>
        <v/>
      </c>
      <c r="W3449" s="162" t="s">
        <v>333</v>
      </c>
      <c r="X3449" s="1" t="s">
        <v>2427</v>
      </c>
      <c r="Y3449" s="1">
        <v>164794</v>
      </c>
      <c r="Z3449" s="169">
        <v>429</v>
      </c>
      <c r="AA3449" s="169">
        <f>Tabela13[[#This Row],[VALOR/UN]]*Tabela13[[#This Row],[QUAN]]</f>
        <v>429</v>
      </c>
      <c r="AB3449" s="251" t="str">
        <f>IFERROR(Tabela13[[#This Row],[TOTAL]]/Tabela13[[#This Row],[Km Rodado]],"")</f>
        <v/>
      </c>
    </row>
    <row r="3450" spans="1:28" hidden="1">
      <c r="A3450" s="30" t="s">
        <v>2997</v>
      </c>
      <c r="B3450" s="30" t="s">
        <v>2988</v>
      </c>
      <c r="C3450" s="30" t="s">
        <v>1951</v>
      </c>
      <c r="D3450" s="53">
        <v>46034</v>
      </c>
      <c r="F3450" s="7" t="s">
        <v>344</v>
      </c>
      <c r="G3450" s="1" t="s">
        <v>58</v>
      </c>
      <c r="H3450" s="1" t="s">
        <v>1268</v>
      </c>
      <c r="I3450" s="351" t="s">
        <v>80</v>
      </c>
      <c r="J3450" s="162">
        <v>1</v>
      </c>
      <c r="K3450" s="1">
        <v>16</v>
      </c>
      <c r="L3450" s="1" t="s">
        <v>22</v>
      </c>
      <c r="M3450" s="1" t="s">
        <v>60</v>
      </c>
      <c r="N3450" s="1" t="s">
        <v>224</v>
      </c>
      <c r="O3450" s="1" t="s">
        <v>1389</v>
      </c>
      <c r="P3450" s="1" t="s">
        <v>69</v>
      </c>
      <c r="Q3450" s="1" t="s">
        <v>1008</v>
      </c>
      <c r="R3450" s="24" t="s">
        <v>2843</v>
      </c>
      <c r="S3450" s="45">
        <v>37362</v>
      </c>
      <c r="U3450" s="45">
        <f>Tabela13[[#This Row],[KM SOLICITADO]]-S3449</f>
        <v>-116117</v>
      </c>
      <c r="V3450" s="165" t="str">
        <f>IFERROR(IF(U3450-T3450 &lt;= 0, "", U3450-T3450), "")</f>
        <v/>
      </c>
      <c r="W3450" s="162" t="s">
        <v>333</v>
      </c>
      <c r="X3450" s="1" t="s">
        <v>2427</v>
      </c>
      <c r="Y3450" s="1">
        <v>164794</v>
      </c>
      <c r="Z3450" s="169">
        <v>429</v>
      </c>
      <c r="AA3450" s="169">
        <f>Tabela13[[#This Row],[VALOR/UN]]*Tabela13[[#This Row],[QUAN]]</f>
        <v>429</v>
      </c>
      <c r="AB3450" s="251" t="str">
        <f>IFERROR(Tabela13[[#This Row],[TOTAL]]/Tabela13[[#This Row],[Km Rodado]],"")</f>
        <v/>
      </c>
    </row>
    <row r="3451" spans="1:28" hidden="1">
      <c r="A3451" s="30" t="s">
        <v>2998</v>
      </c>
      <c r="B3451" s="30" t="s">
        <v>2988</v>
      </c>
      <c r="C3451" s="30" t="s">
        <v>1951</v>
      </c>
      <c r="D3451" s="53">
        <v>46034</v>
      </c>
      <c r="F3451" s="7" t="s">
        <v>344</v>
      </c>
      <c r="G3451" s="1" t="s">
        <v>58</v>
      </c>
      <c r="H3451" s="1" t="s">
        <v>1268</v>
      </c>
      <c r="I3451" s="351" t="s">
        <v>80</v>
      </c>
      <c r="J3451" s="162">
        <v>1</v>
      </c>
      <c r="K3451" s="1">
        <v>16</v>
      </c>
      <c r="L3451" s="1" t="s">
        <v>22</v>
      </c>
      <c r="M3451" s="1" t="s">
        <v>60</v>
      </c>
      <c r="N3451" s="1" t="s">
        <v>224</v>
      </c>
      <c r="O3451" s="1" t="s">
        <v>1389</v>
      </c>
      <c r="P3451" s="1" t="s">
        <v>69</v>
      </c>
      <c r="Q3451" s="1" t="s">
        <v>1008</v>
      </c>
      <c r="R3451" s="24" t="s">
        <v>2843</v>
      </c>
      <c r="S3451" s="45">
        <v>37362</v>
      </c>
      <c r="V3451" s="165" t="str">
        <f>IFERROR(IF(U3451-T3451 &lt;= 0, "", U3451-T3451), "")</f>
        <v/>
      </c>
      <c r="W3451" s="162" t="s">
        <v>333</v>
      </c>
      <c r="X3451" s="1" t="s">
        <v>2427</v>
      </c>
      <c r="Y3451" s="1">
        <v>164794</v>
      </c>
      <c r="Z3451" s="169">
        <v>429</v>
      </c>
      <c r="AA3451" s="169">
        <f>Tabela13[[#This Row],[VALOR/UN]]*Tabela13[[#This Row],[QUAN]]</f>
        <v>429</v>
      </c>
      <c r="AB3451" s="251" t="str">
        <f>IFERROR(Tabela13[[#This Row],[TOTAL]]/Tabela13[[#This Row],[Km Rodado]],"")</f>
        <v/>
      </c>
    </row>
    <row r="3452" spans="1:28" hidden="1">
      <c r="A3452" s="30" t="s">
        <v>1215</v>
      </c>
      <c r="B3452" s="30" t="s">
        <v>2667</v>
      </c>
      <c r="C3452" s="30" t="s">
        <v>1951</v>
      </c>
      <c r="D3452" s="53">
        <v>46034</v>
      </c>
      <c r="F3452" s="7" t="s">
        <v>344</v>
      </c>
      <c r="G3452" s="1" t="s">
        <v>58</v>
      </c>
      <c r="H3452" s="1" t="s">
        <v>9</v>
      </c>
      <c r="I3452" s="351" t="s">
        <v>72</v>
      </c>
      <c r="J3452" s="162">
        <v>1</v>
      </c>
      <c r="K3452" s="1">
        <v>16</v>
      </c>
      <c r="L3452" s="1" t="s">
        <v>22</v>
      </c>
      <c r="M3452" s="1" t="s">
        <v>60</v>
      </c>
      <c r="N3452" s="1" t="s">
        <v>224</v>
      </c>
      <c r="O3452" s="1" t="s">
        <v>1389</v>
      </c>
      <c r="P3452" s="1" t="s">
        <v>69</v>
      </c>
      <c r="Q3452" s="1" t="s">
        <v>1008</v>
      </c>
      <c r="R3452" s="24" t="s">
        <v>1009</v>
      </c>
      <c r="S3452" s="45">
        <v>135394</v>
      </c>
      <c r="V3452" s="165" t="str">
        <f>IFERROR(IF(U3452-T3452 &lt;= 0, "", U3452-T3452), "")</f>
        <v/>
      </c>
      <c r="W3452" s="162" t="s">
        <v>333</v>
      </c>
      <c r="X3452" s="1" t="s">
        <v>2427</v>
      </c>
      <c r="Y3452" s="1">
        <v>164794</v>
      </c>
      <c r="Z3452" s="169">
        <v>429</v>
      </c>
      <c r="AA3452" s="169">
        <f>Tabela13[[#This Row],[VALOR/UN]]*Tabela13[[#This Row],[QUAN]]</f>
        <v>429</v>
      </c>
      <c r="AB3452" s="251" t="str">
        <f>IFERROR(Tabela13[[#This Row],[TOTAL]]/Tabela13[[#This Row],[Km Rodado]],"")</f>
        <v/>
      </c>
    </row>
    <row r="3453" spans="1:28" hidden="1">
      <c r="A3453" s="30" t="s">
        <v>2999</v>
      </c>
      <c r="B3453" s="30" t="s">
        <v>2650</v>
      </c>
      <c r="C3453" s="30" t="s">
        <v>1951</v>
      </c>
      <c r="D3453" s="53">
        <v>46034</v>
      </c>
      <c r="F3453" s="7" t="s">
        <v>344</v>
      </c>
      <c r="G3453" s="1" t="s">
        <v>58</v>
      </c>
      <c r="H3453" s="1" t="s">
        <v>9</v>
      </c>
      <c r="I3453" s="351" t="s">
        <v>72</v>
      </c>
      <c r="J3453" s="162">
        <v>1</v>
      </c>
      <c r="K3453" s="1">
        <v>16</v>
      </c>
      <c r="L3453" s="1" t="s">
        <v>22</v>
      </c>
      <c r="M3453" s="1" t="s">
        <v>60</v>
      </c>
      <c r="N3453" s="1" t="s">
        <v>224</v>
      </c>
      <c r="O3453" s="1" t="s">
        <v>1389</v>
      </c>
      <c r="P3453" s="1" t="s">
        <v>69</v>
      </c>
      <c r="Q3453" s="1" t="s">
        <v>1008</v>
      </c>
      <c r="R3453" s="24" t="s">
        <v>1009</v>
      </c>
      <c r="S3453" s="45">
        <v>135394</v>
      </c>
      <c r="V3453" s="165" t="str">
        <f>IFERROR(IF(U3453-T3453 &lt;= 0, "", U3453-T3453), "")</f>
        <v/>
      </c>
      <c r="W3453" s="162" t="s">
        <v>333</v>
      </c>
      <c r="X3453" s="1" t="s">
        <v>2427</v>
      </c>
      <c r="Y3453" s="1">
        <v>164794</v>
      </c>
      <c r="Z3453" s="169">
        <v>429</v>
      </c>
      <c r="AA3453" s="169">
        <f>Tabela13[[#This Row],[VALOR/UN]]*Tabela13[[#This Row],[QUAN]]</f>
        <v>429</v>
      </c>
      <c r="AB3453" s="251" t="str">
        <f>IFERROR(Tabela13[[#This Row],[TOTAL]]/Tabela13[[#This Row],[Km Rodado]],"")</f>
        <v/>
      </c>
    </row>
    <row r="3454" spans="1:28" hidden="1">
      <c r="A3454" s="30" t="s">
        <v>3000</v>
      </c>
      <c r="B3454" s="30" t="s">
        <v>2237</v>
      </c>
      <c r="C3454" s="30" t="s">
        <v>1951</v>
      </c>
      <c r="D3454" s="53">
        <v>46034</v>
      </c>
      <c r="F3454" s="7" t="s">
        <v>344</v>
      </c>
      <c r="G3454" s="1" t="s">
        <v>58</v>
      </c>
      <c r="H3454" s="1" t="s">
        <v>9</v>
      </c>
      <c r="I3454" s="351" t="s">
        <v>72</v>
      </c>
      <c r="J3454" s="162">
        <v>1</v>
      </c>
      <c r="K3454" s="1">
        <v>16</v>
      </c>
      <c r="L3454" s="1" t="s">
        <v>24</v>
      </c>
      <c r="M3454" s="1" t="s">
        <v>60</v>
      </c>
      <c r="N3454" s="1" t="s">
        <v>224</v>
      </c>
      <c r="O3454" s="1" t="s">
        <v>1389</v>
      </c>
      <c r="P3454" s="1" t="s">
        <v>69</v>
      </c>
      <c r="Q3454" s="1" t="s">
        <v>1008</v>
      </c>
      <c r="R3454" s="24" t="s">
        <v>1009</v>
      </c>
      <c r="S3454" s="45">
        <v>135394</v>
      </c>
      <c r="V3454" s="165" t="str">
        <f>IFERROR(IF(U3454-T3454 &lt;= 0, "", U3454-T3454), "")</f>
        <v/>
      </c>
      <c r="W3454" s="162" t="s">
        <v>333</v>
      </c>
      <c r="X3454" s="1" t="s">
        <v>2427</v>
      </c>
      <c r="Y3454" s="1">
        <v>164794</v>
      </c>
      <c r="Z3454" s="169">
        <v>429</v>
      </c>
      <c r="AA3454" s="169">
        <f>Tabela13[[#This Row],[VALOR/UN]]*Tabela13[[#This Row],[QUAN]]</f>
        <v>429</v>
      </c>
      <c r="AB3454" s="251" t="str">
        <f>IFERROR(Tabela13[[#This Row],[TOTAL]]/Tabela13[[#This Row],[Km Rodado]],"")</f>
        <v/>
      </c>
    </row>
    <row r="3455" spans="1:28" hidden="1">
      <c r="A3455" s="30" t="s">
        <v>3001</v>
      </c>
      <c r="B3455" s="30" t="s">
        <v>1837</v>
      </c>
      <c r="C3455" s="30" t="s">
        <v>1951</v>
      </c>
      <c r="D3455" s="53">
        <v>46034</v>
      </c>
      <c r="F3455" s="7" t="s">
        <v>344</v>
      </c>
      <c r="G3455" s="1" t="s">
        <v>58</v>
      </c>
      <c r="H3455" s="1" t="s">
        <v>9</v>
      </c>
      <c r="I3455" s="351" t="s">
        <v>72</v>
      </c>
      <c r="J3455" s="162">
        <v>1</v>
      </c>
      <c r="K3455" s="1">
        <v>16</v>
      </c>
      <c r="L3455" s="1" t="s">
        <v>24</v>
      </c>
      <c r="M3455" s="1" t="s">
        <v>60</v>
      </c>
      <c r="N3455" s="1" t="s">
        <v>224</v>
      </c>
      <c r="O3455" s="1" t="s">
        <v>1389</v>
      </c>
      <c r="P3455" s="1" t="s">
        <v>69</v>
      </c>
      <c r="Q3455" s="1" t="s">
        <v>1008</v>
      </c>
      <c r="R3455" s="24" t="s">
        <v>1009</v>
      </c>
      <c r="S3455" s="45">
        <v>135394</v>
      </c>
      <c r="V3455" s="165" t="str">
        <f>IFERROR(IF(U3455-T3455 &lt;= 0, "", U3455-T3455), "")</f>
        <v/>
      </c>
      <c r="W3455" s="162" t="s">
        <v>333</v>
      </c>
      <c r="X3455" s="1" t="s">
        <v>2427</v>
      </c>
      <c r="Y3455" s="1">
        <v>164794</v>
      </c>
      <c r="Z3455" s="169">
        <v>429</v>
      </c>
      <c r="AA3455" s="169">
        <f>Tabela13[[#This Row],[VALOR/UN]]*Tabela13[[#This Row],[QUAN]]</f>
        <v>429</v>
      </c>
      <c r="AB3455" s="251" t="str">
        <f>IFERROR(Tabela13[[#This Row],[TOTAL]]/Tabela13[[#This Row],[Km Rodado]],"")</f>
        <v/>
      </c>
    </row>
    <row r="3456" spans="1:28" hidden="1">
      <c r="A3456" s="30" t="s">
        <v>3002</v>
      </c>
      <c r="B3456" s="30" t="s">
        <v>1227</v>
      </c>
      <c r="C3456" s="30" t="s">
        <v>1951</v>
      </c>
      <c r="D3456" s="53">
        <v>46034</v>
      </c>
      <c r="F3456" s="7" t="s">
        <v>344</v>
      </c>
      <c r="G3456" s="1" t="s">
        <v>58</v>
      </c>
      <c r="H3456" s="1" t="s">
        <v>9</v>
      </c>
      <c r="I3456" s="351" t="s">
        <v>72</v>
      </c>
      <c r="J3456" s="162">
        <v>1</v>
      </c>
      <c r="K3456" s="1">
        <v>16</v>
      </c>
      <c r="L3456" s="1" t="s">
        <v>22</v>
      </c>
      <c r="M3456" s="1" t="s">
        <v>143</v>
      </c>
      <c r="N3456" s="1" t="s">
        <v>224</v>
      </c>
      <c r="O3456" s="1" t="s">
        <v>1389</v>
      </c>
      <c r="P3456" s="1" t="s">
        <v>69</v>
      </c>
      <c r="Q3456" s="1" t="s">
        <v>144</v>
      </c>
      <c r="R3456" s="24" t="s">
        <v>2498</v>
      </c>
      <c r="S3456" s="45">
        <v>104695</v>
      </c>
      <c r="V3456" s="165" t="str">
        <f>IFERROR(IF(U3456-T3456 &lt;= 0, "", U3456-T3456), "")</f>
        <v/>
      </c>
      <c r="W3456" s="162" t="s">
        <v>333</v>
      </c>
      <c r="X3456" s="1" t="s">
        <v>2427</v>
      </c>
      <c r="Y3456" s="1">
        <v>165604</v>
      </c>
      <c r="Z3456" s="169">
        <v>459</v>
      </c>
      <c r="AA3456" s="169">
        <f>Tabela13[[#This Row],[VALOR/UN]]*Tabela13[[#This Row],[QUAN]]</f>
        <v>459</v>
      </c>
      <c r="AB3456" s="251" t="str">
        <f>IFERROR(Tabela13[[#This Row],[TOTAL]]/Tabela13[[#This Row],[Km Rodado]],"")</f>
        <v/>
      </c>
    </row>
    <row r="3457" spans="1:28" hidden="1">
      <c r="A3457" s="30" t="s">
        <v>3003</v>
      </c>
      <c r="B3457" s="30" t="s">
        <v>2750</v>
      </c>
      <c r="C3457" s="30" t="s">
        <v>1951</v>
      </c>
      <c r="D3457" s="53">
        <v>46034</v>
      </c>
      <c r="F3457" s="7" t="s">
        <v>344</v>
      </c>
      <c r="G3457" s="1" t="s">
        <v>58</v>
      </c>
      <c r="H3457" s="1" t="s">
        <v>9</v>
      </c>
      <c r="I3457" s="351" t="s">
        <v>72</v>
      </c>
      <c r="J3457" s="162">
        <v>1</v>
      </c>
      <c r="K3457" s="1">
        <v>16</v>
      </c>
      <c r="L3457" s="1" t="s">
        <v>22</v>
      </c>
      <c r="M3457" s="1" t="s">
        <v>143</v>
      </c>
      <c r="N3457" s="1" t="s">
        <v>224</v>
      </c>
      <c r="O3457" s="1" t="s">
        <v>1389</v>
      </c>
      <c r="P3457" s="1" t="s">
        <v>69</v>
      </c>
      <c r="Q3457" s="1" t="s">
        <v>144</v>
      </c>
      <c r="R3457" s="24" t="s">
        <v>2498</v>
      </c>
      <c r="S3457" s="45">
        <v>104695</v>
      </c>
      <c r="V3457" s="165" t="str">
        <f>IFERROR(IF(U3457-T3457 &lt;= 0, "", U3457-T3457), "")</f>
        <v/>
      </c>
      <c r="W3457" s="162" t="s">
        <v>333</v>
      </c>
      <c r="X3457" s="1" t="s">
        <v>2427</v>
      </c>
      <c r="Y3457" s="1">
        <v>165604</v>
      </c>
      <c r="Z3457" s="169">
        <v>459</v>
      </c>
      <c r="AA3457" s="169">
        <f>Tabela13[[#This Row],[VALOR/UN]]*Tabela13[[#This Row],[QUAN]]</f>
        <v>459</v>
      </c>
      <c r="AB3457" s="251" t="str">
        <f>IFERROR(Tabela13[[#This Row],[TOTAL]]/Tabela13[[#This Row],[Km Rodado]],"")</f>
        <v/>
      </c>
    </row>
    <row r="3458" spans="1:28" hidden="1">
      <c r="A3458" s="30" t="s">
        <v>3004</v>
      </c>
      <c r="B3458" s="30" t="s">
        <v>2655</v>
      </c>
      <c r="C3458" s="30" t="s">
        <v>1951</v>
      </c>
      <c r="D3458" s="53">
        <v>46034</v>
      </c>
      <c r="F3458" s="7" t="s">
        <v>344</v>
      </c>
      <c r="G3458" s="1" t="s">
        <v>58</v>
      </c>
      <c r="H3458" s="1" t="s">
        <v>9</v>
      </c>
      <c r="I3458" s="351" t="s">
        <v>72</v>
      </c>
      <c r="J3458" s="162">
        <v>1</v>
      </c>
      <c r="K3458" s="1">
        <v>16</v>
      </c>
      <c r="L3458" s="1" t="s">
        <v>24</v>
      </c>
      <c r="M3458" s="1" t="s">
        <v>143</v>
      </c>
      <c r="N3458" s="1" t="s">
        <v>224</v>
      </c>
      <c r="O3458" s="1" t="s">
        <v>1389</v>
      </c>
      <c r="P3458" s="1" t="s">
        <v>69</v>
      </c>
      <c r="Q3458" s="1" t="s">
        <v>144</v>
      </c>
      <c r="R3458" s="24" t="s">
        <v>2498</v>
      </c>
      <c r="S3458" s="45">
        <v>104695</v>
      </c>
      <c r="V3458" s="165" t="str">
        <f>IFERROR(IF(U3458-T3458 &lt;= 0, "", U3458-T3458), "")</f>
        <v/>
      </c>
      <c r="W3458" s="162" t="s">
        <v>333</v>
      </c>
      <c r="X3458" s="1" t="s">
        <v>2427</v>
      </c>
      <c r="Y3458" s="1">
        <v>165604</v>
      </c>
      <c r="Z3458" s="169">
        <v>459</v>
      </c>
      <c r="AA3458" s="169">
        <f>Tabela13[[#This Row],[VALOR/UN]]*Tabela13[[#This Row],[QUAN]]</f>
        <v>459</v>
      </c>
      <c r="AB3458" s="251" t="str">
        <f>IFERROR(Tabela13[[#This Row],[TOTAL]]/Tabela13[[#This Row],[Km Rodado]],"")</f>
        <v/>
      </c>
    </row>
    <row r="3459" spans="1:28" hidden="1">
      <c r="A3459" s="30" t="s">
        <v>3005</v>
      </c>
      <c r="B3459" s="30" t="s">
        <v>2750</v>
      </c>
      <c r="C3459" s="30" t="s">
        <v>1951</v>
      </c>
      <c r="D3459" s="53">
        <v>46034</v>
      </c>
      <c r="F3459" s="7" t="s">
        <v>344</v>
      </c>
      <c r="G3459" s="1" t="s">
        <v>58</v>
      </c>
      <c r="H3459" s="1" t="s">
        <v>9</v>
      </c>
      <c r="I3459" s="351" t="s">
        <v>72</v>
      </c>
      <c r="J3459" s="162">
        <v>1</v>
      </c>
      <c r="K3459" s="1">
        <v>16</v>
      </c>
      <c r="L3459" s="1" t="s">
        <v>24</v>
      </c>
      <c r="M3459" s="1" t="s">
        <v>143</v>
      </c>
      <c r="N3459" s="1" t="s">
        <v>224</v>
      </c>
      <c r="O3459" s="1" t="s">
        <v>1389</v>
      </c>
      <c r="P3459" s="1" t="s">
        <v>69</v>
      </c>
      <c r="Q3459" s="1" t="s">
        <v>144</v>
      </c>
      <c r="R3459" s="24" t="s">
        <v>2498</v>
      </c>
      <c r="S3459" s="45">
        <v>104695</v>
      </c>
      <c r="V3459" s="165" t="str">
        <f>IFERROR(IF(U3459-T3459 &lt;= 0, "", U3459-T3459), "")</f>
        <v/>
      </c>
      <c r="W3459" s="162" t="s">
        <v>333</v>
      </c>
      <c r="X3459" s="1" t="s">
        <v>2427</v>
      </c>
      <c r="Y3459" s="1">
        <v>165604</v>
      </c>
      <c r="Z3459" s="169">
        <v>459</v>
      </c>
      <c r="AA3459" s="169">
        <f>Tabela13[[#This Row],[VALOR/UN]]*Tabela13[[#This Row],[QUAN]]</f>
        <v>459</v>
      </c>
      <c r="AB3459" s="251" t="str">
        <f>IFERROR(Tabela13[[#This Row],[TOTAL]]/Tabela13[[#This Row],[Km Rodado]],"")</f>
        <v/>
      </c>
    </row>
    <row r="3460" spans="1:28" hidden="1">
      <c r="A3460" s="30" t="s">
        <v>3006</v>
      </c>
      <c r="B3460" s="30" t="s">
        <v>1944</v>
      </c>
      <c r="C3460" s="30" t="s">
        <v>1951</v>
      </c>
      <c r="D3460" s="53">
        <v>46034</v>
      </c>
      <c r="F3460" s="7" t="s">
        <v>344</v>
      </c>
      <c r="G3460" s="1" t="s">
        <v>58</v>
      </c>
      <c r="H3460" s="1" t="s">
        <v>9</v>
      </c>
      <c r="I3460" s="351" t="s">
        <v>72</v>
      </c>
      <c r="J3460" s="162">
        <v>1</v>
      </c>
      <c r="K3460" s="1">
        <v>16</v>
      </c>
      <c r="L3460" s="1" t="s">
        <v>22</v>
      </c>
      <c r="M3460" s="1" t="s">
        <v>143</v>
      </c>
      <c r="N3460" s="1" t="s">
        <v>224</v>
      </c>
      <c r="O3460" s="1" t="s">
        <v>1389</v>
      </c>
      <c r="P3460" s="1" t="s">
        <v>69</v>
      </c>
      <c r="Q3460" s="1" t="s">
        <v>144</v>
      </c>
      <c r="R3460" s="24" t="s">
        <v>3007</v>
      </c>
      <c r="S3460" s="45">
        <v>40000</v>
      </c>
      <c r="V3460" s="165" t="str">
        <f>IFERROR(IF(U3460-T3460 &lt;= 0, "", U3460-T3460), "")</f>
        <v/>
      </c>
      <c r="W3460" s="162" t="s">
        <v>333</v>
      </c>
      <c r="X3460" s="1" t="s">
        <v>2427</v>
      </c>
      <c r="Y3460" s="1">
        <v>165604</v>
      </c>
      <c r="Z3460" s="169">
        <v>459</v>
      </c>
      <c r="AA3460" s="169">
        <f>Tabela13[[#This Row],[VALOR/UN]]*Tabela13[[#This Row],[QUAN]]</f>
        <v>459</v>
      </c>
      <c r="AB3460" s="251" t="str">
        <f>IFERROR(Tabela13[[#This Row],[TOTAL]]/Tabela13[[#This Row],[Km Rodado]],"")</f>
        <v/>
      </c>
    </row>
    <row r="3461" spans="1:28" hidden="1">
      <c r="A3461" s="30" t="s">
        <v>3008</v>
      </c>
      <c r="B3461" s="30" t="s">
        <v>2655</v>
      </c>
      <c r="C3461" s="30" t="s">
        <v>1951</v>
      </c>
      <c r="D3461" s="53">
        <v>46034</v>
      </c>
      <c r="F3461" s="7" t="s">
        <v>344</v>
      </c>
      <c r="G3461" s="1" t="s">
        <v>58</v>
      </c>
      <c r="H3461" s="1" t="s">
        <v>9</v>
      </c>
      <c r="I3461" s="351" t="s">
        <v>72</v>
      </c>
      <c r="J3461" s="162">
        <v>1</v>
      </c>
      <c r="K3461" s="1">
        <v>16</v>
      </c>
      <c r="L3461" s="1" t="s">
        <v>22</v>
      </c>
      <c r="M3461" s="1" t="s">
        <v>143</v>
      </c>
      <c r="N3461" s="1" t="s">
        <v>224</v>
      </c>
      <c r="O3461" s="1" t="s">
        <v>1389</v>
      </c>
      <c r="P3461" s="1" t="s">
        <v>69</v>
      </c>
      <c r="Q3461" s="1" t="s">
        <v>144</v>
      </c>
      <c r="R3461" s="24" t="s">
        <v>3007</v>
      </c>
      <c r="S3461" s="45">
        <v>40000</v>
      </c>
      <c r="V3461" s="165" t="str">
        <f>IFERROR(IF(U3461-T3461 &lt;= 0, "", U3461-T3461), "")</f>
        <v/>
      </c>
      <c r="W3461" s="162" t="s">
        <v>333</v>
      </c>
      <c r="X3461" s="1" t="s">
        <v>2427</v>
      </c>
      <c r="Y3461" s="1">
        <v>165604</v>
      </c>
      <c r="Z3461" s="169">
        <v>459</v>
      </c>
      <c r="AA3461" s="169">
        <f>Tabela13[[#This Row],[VALOR/UN]]*Tabela13[[#This Row],[QUAN]]</f>
        <v>459</v>
      </c>
      <c r="AB3461" s="251" t="str">
        <f>IFERROR(Tabela13[[#This Row],[TOTAL]]/Tabela13[[#This Row],[Km Rodado]],"")</f>
        <v/>
      </c>
    </row>
    <row r="3462" spans="1:28" hidden="1">
      <c r="A3462" s="30" t="s">
        <v>3009</v>
      </c>
      <c r="B3462" s="30" t="s">
        <v>2750</v>
      </c>
      <c r="C3462" s="30" t="s">
        <v>1951</v>
      </c>
      <c r="D3462" s="53">
        <v>46034</v>
      </c>
      <c r="F3462" s="7" t="s">
        <v>344</v>
      </c>
      <c r="G3462" s="1" t="s">
        <v>58</v>
      </c>
      <c r="H3462" s="1" t="s">
        <v>9</v>
      </c>
      <c r="I3462" s="351" t="s">
        <v>72</v>
      </c>
      <c r="J3462" s="162">
        <v>1</v>
      </c>
      <c r="K3462" s="1">
        <v>16</v>
      </c>
      <c r="L3462" s="1" t="s">
        <v>24</v>
      </c>
      <c r="M3462" s="1" t="s">
        <v>143</v>
      </c>
      <c r="N3462" s="1" t="s">
        <v>224</v>
      </c>
      <c r="O3462" s="1" t="s">
        <v>1389</v>
      </c>
      <c r="P3462" s="1" t="s">
        <v>69</v>
      </c>
      <c r="Q3462" s="1" t="s">
        <v>144</v>
      </c>
      <c r="R3462" s="24" t="s">
        <v>3007</v>
      </c>
      <c r="S3462" s="45">
        <v>40000</v>
      </c>
      <c r="V3462" s="165" t="str">
        <f>IFERROR(IF(U3462-T3462 &lt;= 0, "", U3462-T3462), "")</f>
        <v/>
      </c>
      <c r="W3462" s="162" t="s">
        <v>333</v>
      </c>
      <c r="X3462" s="1" t="s">
        <v>2427</v>
      </c>
      <c r="Y3462" s="1">
        <v>165604</v>
      </c>
      <c r="Z3462" s="169">
        <v>459</v>
      </c>
      <c r="AA3462" s="169">
        <f>Tabela13[[#This Row],[VALOR/UN]]*Tabela13[[#This Row],[QUAN]]</f>
        <v>459</v>
      </c>
      <c r="AB3462" s="251" t="str">
        <f>IFERROR(Tabela13[[#This Row],[TOTAL]]/Tabela13[[#This Row],[Km Rodado]],"")</f>
        <v/>
      </c>
    </row>
    <row r="3463" spans="1:28" hidden="1">
      <c r="A3463" s="30" t="s">
        <v>3010</v>
      </c>
      <c r="B3463" s="30" t="s">
        <v>2750</v>
      </c>
      <c r="C3463" s="30" t="s">
        <v>1951</v>
      </c>
      <c r="D3463" s="53">
        <v>46034</v>
      </c>
      <c r="F3463" s="7" t="s">
        <v>344</v>
      </c>
      <c r="G3463" s="1" t="s">
        <v>58</v>
      </c>
      <c r="H3463" s="1" t="s">
        <v>9</v>
      </c>
      <c r="I3463" s="351" t="s">
        <v>72</v>
      </c>
      <c r="J3463" s="162">
        <v>1</v>
      </c>
      <c r="K3463" s="1">
        <v>16</v>
      </c>
      <c r="L3463" s="1" t="s">
        <v>24</v>
      </c>
      <c r="M3463" s="1" t="s">
        <v>143</v>
      </c>
      <c r="N3463" s="1" t="s">
        <v>224</v>
      </c>
      <c r="O3463" s="1" t="s">
        <v>1389</v>
      </c>
      <c r="P3463" s="1" t="s">
        <v>69</v>
      </c>
      <c r="Q3463" s="1" t="s">
        <v>144</v>
      </c>
      <c r="R3463" s="24" t="s">
        <v>3007</v>
      </c>
      <c r="S3463" s="45">
        <v>40000</v>
      </c>
      <c r="V3463" s="165" t="str">
        <f>IFERROR(IF(U3463-T3463 &lt;= 0, "", U3463-T3463), "")</f>
        <v/>
      </c>
      <c r="W3463" s="162" t="s">
        <v>333</v>
      </c>
      <c r="X3463" s="1" t="s">
        <v>2427</v>
      </c>
      <c r="Y3463" s="1">
        <v>165604</v>
      </c>
      <c r="Z3463" s="169">
        <v>459</v>
      </c>
      <c r="AA3463" s="169">
        <f>Tabela13[[#This Row],[VALOR/UN]]*Tabela13[[#This Row],[QUAN]]</f>
        <v>459</v>
      </c>
      <c r="AB3463" s="251" t="str">
        <f>IFERROR(Tabela13[[#This Row],[TOTAL]]/Tabela13[[#This Row],[Km Rodado]],"")</f>
        <v/>
      </c>
    </row>
    <row r="3464" spans="1:28" hidden="1">
      <c r="A3464" s="30" t="s">
        <v>3011</v>
      </c>
      <c r="B3464" s="30" t="s">
        <v>2750</v>
      </c>
      <c r="C3464" s="30" t="s">
        <v>1951</v>
      </c>
      <c r="D3464" s="53">
        <v>46034</v>
      </c>
      <c r="F3464" s="7" t="s">
        <v>344</v>
      </c>
      <c r="G3464" s="1" t="s">
        <v>58</v>
      </c>
      <c r="H3464" s="1" t="s">
        <v>9</v>
      </c>
      <c r="I3464" s="351" t="s">
        <v>72</v>
      </c>
      <c r="J3464" s="162">
        <v>1</v>
      </c>
      <c r="K3464" s="1">
        <v>16</v>
      </c>
      <c r="L3464" s="1" t="s">
        <v>22</v>
      </c>
      <c r="M3464" s="1" t="s">
        <v>143</v>
      </c>
      <c r="N3464" s="1" t="s">
        <v>224</v>
      </c>
      <c r="O3464" s="1" t="s">
        <v>1389</v>
      </c>
      <c r="P3464" s="1" t="s">
        <v>69</v>
      </c>
      <c r="Q3464" s="1" t="s">
        <v>144</v>
      </c>
      <c r="R3464" s="24" t="s">
        <v>3012</v>
      </c>
      <c r="S3464" s="45">
        <v>112384</v>
      </c>
      <c r="V3464" s="165" t="str">
        <f>IFERROR(IF(U3464-T3464 &lt;= 0, "", U3464-T3464), "")</f>
        <v/>
      </c>
      <c r="W3464" s="162" t="s">
        <v>333</v>
      </c>
      <c r="X3464" s="1" t="s">
        <v>2427</v>
      </c>
      <c r="Y3464" s="1">
        <v>165604</v>
      </c>
      <c r="Z3464" s="169">
        <v>459</v>
      </c>
      <c r="AA3464" s="169">
        <f>Tabela13[[#This Row],[VALOR/UN]]*Tabela13[[#This Row],[QUAN]]</f>
        <v>459</v>
      </c>
      <c r="AB3464" s="251" t="str">
        <f>IFERROR(Tabela13[[#This Row],[TOTAL]]/Tabela13[[#This Row],[Km Rodado]],"")</f>
        <v/>
      </c>
    </row>
    <row r="3465" spans="1:28" hidden="1">
      <c r="A3465" s="30" t="s">
        <v>3013</v>
      </c>
      <c r="B3465" s="30" t="s">
        <v>2750</v>
      </c>
      <c r="C3465" s="30" t="s">
        <v>1951</v>
      </c>
      <c r="D3465" s="53">
        <v>46034</v>
      </c>
      <c r="F3465" s="7" t="s">
        <v>344</v>
      </c>
      <c r="G3465" s="1" t="s">
        <v>58</v>
      </c>
      <c r="H3465" s="1" t="s">
        <v>9</v>
      </c>
      <c r="I3465" s="351" t="s">
        <v>72</v>
      </c>
      <c r="J3465" s="162">
        <v>1</v>
      </c>
      <c r="K3465" s="1">
        <v>16</v>
      </c>
      <c r="L3465" s="1" t="s">
        <v>22</v>
      </c>
      <c r="M3465" s="1" t="s">
        <v>143</v>
      </c>
      <c r="N3465" s="1" t="s">
        <v>224</v>
      </c>
      <c r="O3465" s="1" t="s">
        <v>1389</v>
      </c>
      <c r="P3465" s="1" t="s">
        <v>69</v>
      </c>
      <c r="Q3465" s="1" t="s">
        <v>144</v>
      </c>
      <c r="R3465" s="24" t="s">
        <v>3012</v>
      </c>
      <c r="S3465" s="45">
        <v>112384</v>
      </c>
      <c r="V3465" s="165" t="str">
        <f>IFERROR(IF(U3465-T3465 &lt;= 0, "", U3465-T3465), "")</f>
        <v/>
      </c>
      <c r="W3465" s="162" t="s">
        <v>333</v>
      </c>
      <c r="X3465" s="1" t="s">
        <v>2427</v>
      </c>
      <c r="Y3465" s="1">
        <v>165604</v>
      </c>
      <c r="Z3465" s="169">
        <v>459</v>
      </c>
      <c r="AA3465" s="169">
        <f>Tabela13[[#This Row],[VALOR/UN]]*Tabela13[[#This Row],[QUAN]]</f>
        <v>459</v>
      </c>
      <c r="AB3465" s="251" t="str">
        <f>IFERROR(Tabela13[[#This Row],[TOTAL]]/Tabela13[[#This Row],[Km Rodado]],"")</f>
        <v/>
      </c>
    </row>
    <row r="3466" spans="1:28" hidden="1">
      <c r="A3466" s="30" t="s">
        <v>3014</v>
      </c>
      <c r="B3466" s="30" t="s">
        <v>1944</v>
      </c>
      <c r="C3466" s="30" t="s">
        <v>1951</v>
      </c>
      <c r="D3466" s="53">
        <v>46034</v>
      </c>
      <c r="F3466" s="7" t="s">
        <v>344</v>
      </c>
      <c r="G3466" s="1" t="s">
        <v>58</v>
      </c>
      <c r="H3466" s="1" t="s">
        <v>9</v>
      </c>
      <c r="I3466" s="351" t="s">
        <v>72</v>
      </c>
      <c r="J3466" s="162">
        <v>1</v>
      </c>
      <c r="K3466" s="1">
        <v>16</v>
      </c>
      <c r="L3466" s="1" t="s">
        <v>24</v>
      </c>
      <c r="M3466" s="1" t="s">
        <v>143</v>
      </c>
      <c r="N3466" s="1" t="s">
        <v>224</v>
      </c>
      <c r="O3466" s="1" t="s">
        <v>1389</v>
      </c>
      <c r="P3466" s="1" t="s">
        <v>69</v>
      </c>
      <c r="Q3466" s="1" t="s">
        <v>144</v>
      </c>
      <c r="R3466" s="24" t="s">
        <v>3012</v>
      </c>
      <c r="S3466" s="45">
        <v>112384</v>
      </c>
      <c r="V3466" s="165" t="str">
        <f>IFERROR(IF(U3466-T3466 &lt;= 0, "", U3466-T3466), "")</f>
        <v/>
      </c>
      <c r="W3466" s="162" t="s">
        <v>333</v>
      </c>
      <c r="X3466" s="1" t="s">
        <v>2427</v>
      </c>
      <c r="Y3466" s="1">
        <v>165604</v>
      </c>
      <c r="Z3466" s="169">
        <v>459</v>
      </c>
      <c r="AA3466" s="169">
        <f>Tabela13[[#This Row],[VALOR/UN]]*Tabela13[[#This Row],[QUAN]]</f>
        <v>459</v>
      </c>
      <c r="AB3466" s="251" t="str">
        <f>IFERROR(Tabela13[[#This Row],[TOTAL]]/Tabela13[[#This Row],[Km Rodado]],"")</f>
        <v/>
      </c>
    </row>
    <row r="3467" spans="1:28" hidden="1">
      <c r="A3467" s="30" t="s">
        <v>3015</v>
      </c>
      <c r="B3467" s="30" t="s">
        <v>2750</v>
      </c>
      <c r="C3467" s="30" t="s">
        <v>1951</v>
      </c>
      <c r="D3467" s="53">
        <v>46034</v>
      </c>
      <c r="F3467" s="7" t="s">
        <v>344</v>
      </c>
      <c r="G3467" s="1" t="s">
        <v>58</v>
      </c>
      <c r="H3467" s="1" t="s">
        <v>9</v>
      </c>
      <c r="I3467" s="351" t="s">
        <v>72</v>
      </c>
      <c r="J3467" s="162">
        <v>1</v>
      </c>
      <c r="K3467" s="1">
        <v>16</v>
      </c>
      <c r="L3467" s="1" t="s">
        <v>24</v>
      </c>
      <c r="M3467" s="1" t="s">
        <v>143</v>
      </c>
      <c r="N3467" s="1" t="s">
        <v>224</v>
      </c>
      <c r="O3467" s="1" t="s">
        <v>1389</v>
      </c>
      <c r="P3467" s="1" t="s">
        <v>69</v>
      </c>
      <c r="Q3467" s="1" t="s">
        <v>144</v>
      </c>
      <c r="R3467" s="24" t="s">
        <v>3012</v>
      </c>
      <c r="S3467" s="45">
        <v>112384</v>
      </c>
      <c r="V3467" s="165" t="str">
        <f>IFERROR(IF(U3467-T3467 &lt;= 0, "", U3467-T3467), "")</f>
        <v/>
      </c>
      <c r="W3467" s="162" t="s">
        <v>333</v>
      </c>
      <c r="X3467" s="1" t="s">
        <v>2427</v>
      </c>
      <c r="Y3467" s="1">
        <v>165604</v>
      </c>
      <c r="Z3467" s="169">
        <v>459</v>
      </c>
      <c r="AA3467" s="169">
        <f>Tabela13[[#This Row],[VALOR/UN]]*Tabela13[[#This Row],[QUAN]]</f>
        <v>459</v>
      </c>
      <c r="AB3467" s="251" t="str">
        <f>IFERROR(Tabela13[[#This Row],[TOTAL]]/Tabela13[[#This Row],[Km Rodado]],"")</f>
        <v/>
      </c>
    </row>
    <row r="3468" spans="1:28" hidden="1">
      <c r="A3468" s="30">
        <v>3901</v>
      </c>
      <c r="B3468" s="30" t="s">
        <v>2521</v>
      </c>
      <c r="C3468" s="30" t="s">
        <v>1951</v>
      </c>
      <c r="D3468" s="53">
        <v>46037</v>
      </c>
      <c r="F3468" s="7" t="s">
        <v>344</v>
      </c>
      <c r="G3468" s="1" t="s">
        <v>58</v>
      </c>
      <c r="H3468" s="1" t="s">
        <v>1268</v>
      </c>
      <c r="I3468" s="351" t="s">
        <v>96</v>
      </c>
      <c r="J3468" s="162">
        <v>1</v>
      </c>
      <c r="K3468" s="1" t="s">
        <v>39</v>
      </c>
      <c r="L3468" s="1" t="s">
        <v>22</v>
      </c>
      <c r="M3468" s="1" t="s">
        <v>595</v>
      </c>
      <c r="N3468" s="1" t="s">
        <v>787</v>
      </c>
      <c r="O3468" s="1" t="s">
        <v>1861</v>
      </c>
      <c r="P3468" s="1" t="s">
        <v>69</v>
      </c>
      <c r="Q3468" s="1" t="s">
        <v>657</v>
      </c>
      <c r="R3468" s="24" t="s">
        <v>658</v>
      </c>
      <c r="S3468" s="45">
        <v>616.71699999999998</v>
      </c>
      <c r="V3468" s="165" t="str">
        <f>IFERROR(IF(U3468-T3468 &lt;= 0, "", U3468-T3468), "")</f>
        <v/>
      </c>
      <c r="W3468" s="162" t="s">
        <v>333</v>
      </c>
      <c r="X3468" s="1" t="s">
        <v>155</v>
      </c>
      <c r="Y3468" s="1" t="s">
        <v>2955</v>
      </c>
      <c r="Z3468" s="169">
        <v>1633.34</v>
      </c>
      <c r="AA3468" s="169">
        <f>Tabela13[[#This Row],[VALOR/UN]]*Tabela13[[#This Row],[QUAN]]</f>
        <v>1633.34</v>
      </c>
      <c r="AB3468" s="251" t="str">
        <f>IFERROR(Tabela13[[#This Row],[TOTAL]]/Tabela13[[#This Row],[Km Rodado]],"")</f>
        <v/>
      </c>
    </row>
    <row r="3469" spans="1:28" hidden="1">
      <c r="A3469" s="30">
        <v>3902</v>
      </c>
      <c r="B3469" s="30" t="s">
        <v>2521</v>
      </c>
      <c r="C3469" s="30" t="s">
        <v>1951</v>
      </c>
      <c r="D3469" s="53">
        <v>46037</v>
      </c>
      <c r="F3469" s="7" t="s">
        <v>344</v>
      </c>
      <c r="G3469" s="1" t="s">
        <v>58</v>
      </c>
      <c r="H3469" s="1" t="s">
        <v>1268</v>
      </c>
      <c r="I3469" s="351" t="s">
        <v>96</v>
      </c>
      <c r="J3469" s="162">
        <v>1</v>
      </c>
      <c r="K3469" s="1" t="s">
        <v>39</v>
      </c>
      <c r="L3469" s="1" t="s">
        <v>22</v>
      </c>
      <c r="M3469" s="1" t="s">
        <v>595</v>
      </c>
      <c r="N3469" s="1" t="s">
        <v>787</v>
      </c>
      <c r="O3469" s="1" t="s">
        <v>1861</v>
      </c>
      <c r="P3469" s="1" t="s">
        <v>69</v>
      </c>
      <c r="Q3469" s="1" t="s">
        <v>657</v>
      </c>
      <c r="R3469" s="24" t="s">
        <v>658</v>
      </c>
      <c r="S3469" s="45">
        <v>616.71699999999998</v>
      </c>
      <c r="V3469" s="165" t="str">
        <f>IFERROR(IF(U3469-T3469 &lt;= 0, "", U3469-T3469), "")</f>
        <v/>
      </c>
      <c r="W3469" s="162" t="s">
        <v>333</v>
      </c>
      <c r="X3469" s="1" t="s">
        <v>155</v>
      </c>
      <c r="Y3469" s="1" t="s">
        <v>2955</v>
      </c>
      <c r="Z3469" s="169">
        <v>1633.34</v>
      </c>
      <c r="AA3469" s="169">
        <f>Tabela13[[#This Row],[VALOR/UN]]*Tabela13[[#This Row],[QUAN]]</f>
        <v>1633.34</v>
      </c>
      <c r="AB3469" s="251" t="str">
        <f>IFERROR(Tabela13[[#This Row],[TOTAL]]/Tabela13[[#This Row],[Km Rodado]],"")</f>
        <v/>
      </c>
    </row>
    <row r="3470" spans="1:28" hidden="1">
      <c r="A3470" s="30">
        <v>3895</v>
      </c>
      <c r="B3470" s="30" t="s">
        <v>2521</v>
      </c>
      <c r="C3470" s="30" t="s">
        <v>1951</v>
      </c>
      <c r="D3470" s="53">
        <v>46037</v>
      </c>
      <c r="F3470" s="7" t="s">
        <v>344</v>
      </c>
      <c r="G3470" s="1" t="s">
        <v>58</v>
      </c>
      <c r="H3470" s="1" t="s">
        <v>1268</v>
      </c>
      <c r="I3470" s="351" t="s">
        <v>96</v>
      </c>
      <c r="J3470" s="162">
        <v>1</v>
      </c>
      <c r="K3470" s="1" t="s">
        <v>39</v>
      </c>
      <c r="L3470" s="1" t="s">
        <v>24</v>
      </c>
      <c r="M3470" s="1" t="s">
        <v>595</v>
      </c>
      <c r="N3470" s="1" t="s">
        <v>787</v>
      </c>
      <c r="O3470" s="1" t="s">
        <v>1861</v>
      </c>
      <c r="P3470" s="1" t="s">
        <v>69</v>
      </c>
      <c r="Q3470" s="1" t="s">
        <v>657</v>
      </c>
      <c r="R3470" s="24" t="s">
        <v>658</v>
      </c>
      <c r="S3470" s="45">
        <v>616.71699999999998</v>
      </c>
      <c r="V3470" s="165" t="str">
        <f>IFERROR(IF(U3470-T3470 &lt;= 0, "", U3470-T3470), "")</f>
        <v/>
      </c>
      <c r="W3470" s="162" t="s">
        <v>333</v>
      </c>
      <c r="X3470" s="1" t="s">
        <v>155</v>
      </c>
      <c r="Y3470" s="1" t="s">
        <v>2955</v>
      </c>
      <c r="Z3470" s="169">
        <v>1633.34</v>
      </c>
      <c r="AA3470" s="169">
        <f>Tabela13[[#This Row],[VALOR/UN]]*Tabela13[[#This Row],[QUAN]]</f>
        <v>1633.34</v>
      </c>
      <c r="AB3470" s="251" t="str">
        <f>IFERROR(Tabela13[[#This Row],[TOTAL]]/Tabela13[[#This Row],[Km Rodado]],"")</f>
        <v/>
      </c>
    </row>
    <row r="3471" spans="1:28" hidden="1">
      <c r="A3471" s="30">
        <v>3896</v>
      </c>
      <c r="B3471" s="30" t="s">
        <v>2237</v>
      </c>
      <c r="C3471" s="30" t="s">
        <v>1951</v>
      </c>
      <c r="D3471" s="53">
        <v>46037</v>
      </c>
      <c r="F3471" s="7" t="s">
        <v>344</v>
      </c>
      <c r="G3471" s="1" t="s">
        <v>58</v>
      </c>
      <c r="H3471" s="1" t="s">
        <v>1268</v>
      </c>
      <c r="I3471" s="351" t="s">
        <v>96</v>
      </c>
      <c r="J3471" s="162">
        <v>1</v>
      </c>
      <c r="K3471" s="1" t="s">
        <v>39</v>
      </c>
      <c r="L3471" s="1" t="s">
        <v>24</v>
      </c>
      <c r="M3471" s="1" t="s">
        <v>595</v>
      </c>
      <c r="N3471" s="1" t="s">
        <v>787</v>
      </c>
      <c r="O3471" s="1" t="s">
        <v>1861</v>
      </c>
      <c r="P3471" s="1" t="s">
        <v>69</v>
      </c>
      <c r="Q3471" s="1" t="s">
        <v>657</v>
      </c>
      <c r="R3471" s="24" t="s">
        <v>658</v>
      </c>
      <c r="S3471" s="45">
        <v>616.71699999999998</v>
      </c>
      <c r="V3471" s="165" t="str">
        <f>IFERROR(IF(U3471-T3471 &lt;= 0, "", U3471-T3471), "")</f>
        <v/>
      </c>
      <c r="W3471" s="162" t="s">
        <v>333</v>
      </c>
      <c r="X3471" s="1" t="s">
        <v>155</v>
      </c>
      <c r="Y3471" s="1" t="s">
        <v>2955</v>
      </c>
      <c r="Z3471" s="169">
        <v>1633.34</v>
      </c>
      <c r="AA3471" s="169">
        <f>Tabela13[[#This Row],[VALOR/UN]]*Tabela13[[#This Row],[QUAN]]</f>
        <v>1633.34</v>
      </c>
      <c r="AB3471" s="251" t="str">
        <f>IFERROR(Tabela13[[#This Row],[TOTAL]]/Tabela13[[#This Row],[Km Rodado]],"")</f>
        <v/>
      </c>
    </row>
    <row r="3472" spans="1:28">
      <c r="A3472" s="30" t="s">
        <v>3016</v>
      </c>
      <c r="B3472" s="30" t="s">
        <v>2291</v>
      </c>
      <c r="C3472" s="30" t="s">
        <v>1951</v>
      </c>
      <c r="D3472" s="53">
        <v>46037</v>
      </c>
      <c r="F3472" s="7" t="s">
        <v>344</v>
      </c>
      <c r="G3472" s="1" t="s">
        <v>58</v>
      </c>
      <c r="H3472" s="1" t="s">
        <v>12</v>
      </c>
      <c r="I3472" s="351" t="s">
        <v>165</v>
      </c>
      <c r="J3472" s="162">
        <v>1</v>
      </c>
      <c r="K3472" s="1">
        <v>15</v>
      </c>
      <c r="L3472" s="1" t="s">
        <v>24</v>
      </c>
      <c r="M3472" s="1" t="s">
        <v>623</v>
      </c>
      <c r="N3472" s="1" t="s">
        <v>3017</v>
      </c>
      <c r="O3472" s="1" t="s">
        <v>3017</v>
      </c>
      <c r="P3472" s="1" t="s">
        <v>69</v>
      </c>
      <c r="Q3472" s="1" t="s">
        <v>102</v>
      </c>
      <c r="R3472" s="24" t="s">
        <v>2351</v>
      </c>
      <c r="S3472" s="45">
        <v>166602</v>
      </c>
      <c r="V3472" s="165" t="str">
        <f>IFERROR(IF(U3472-T3472 &lt;= 0, "", U3472-T3472), "")</f>
        <v/>
      </c>
      <c r="W3472" s="162" t="s">
        <v>333</v>
      </c>
      <c r="X3472" s="1" t="s">
        <v>2427</v>
      </c>
      <c r="Y3472" s="1" t="s">
        <v>3018</v>
      </c>
      <c r="Z3472" s="169">
        <v>245.9</v>
      </c>
      <c r="AA3472" s="169">
        <f>Tabela13[[#This Row],[VALOR/UN]]*Tabela13[[#This Row],[QUAN]]</f>
        <v>245.9</v>
      </c>
      <c r="AB3472" s="251" t="str">
        <f>IFERROR(Tabela13[[#This Row],[TOTAL]]/Tabela13[[#This Row],[Km Rodado]],"")</f>
        <v/>
      </c>
    </row>
    <row r="3473" spans="1:28">
      <c r="A3473" s="30" t="s">
        <v>3019</v>
      </c>
      <c r="B3473" s="30" t="s">
        <v>2291</v>
      </c>
      <c r="C3473" s="30" t="s">
        <v>1951</v>
      </c>
      <c r="D3473" s="53">
        <v>46037</v>
      </c>
      <c r="F3473" s="7" t="s">
        <v>344</v>
      </c>
      <c r="G3473" s="1" t="s">
        <v>58</v>
      </c>
      <c r="H3473" s="1" t="s">
        <v>12</v>
      </c>
      <c r="I3473" s="351" t="s">
        <v>165</v>
      </c>
      <c r="J3473" s="162">
        <v>1</v>
      </c>
      <c r="K3473" s="1">
        <v>15</v>
      </c>
      <c r="L3473" s="1" t="s">
        <v>24</v>
      </c>
      <c r="M3473" s="1" t="s">
        <v>623</v>
      </c>
      <c r="N3473" s="1" t="s">
        <v>3017</v>
      </c>
      <c r="O3473" s="1" t="s">
        <v>3017</v>
      </c>
      <c r="P3473" s="1" t="s">
        <v>69</v>
      </c>
      <c r="Q3473" s="1" t="s">
        <v>102</v>
      </c>
      <c r="R3473" s="24" t="s">
        <v>2351</v>
      </c>
      <c r="S3473" s="45">
        <v>166602</v>
      </c>
      <c r="V3473" s="165" t="str">
        <f>IFERROR(IF(U3473-T3473 &lt;= 0, "", U3473-T3473), "")</f>
        <v/>
      </c>
      <c r="W3473" s="162" t="s">
        <v>333</v>
      </c>
      <c r="X3473" s="1" t="s">
        <v>2427</v>
      </c>
      <c r="Y3473" s="1" t="s">
        <v>3018</v>
      </c>
      <c r="Z3473" s="169">
        <v>245.9</v>
      </c>
      <c r="AA3473" s="169">
        <f>Tabela13[[#This Row],[VALOR/UN]]*Tabela13[[#This Row],[QUAN]]</f>
        <v>245.9</v>
      </c>
      <c r="AB3473" s="251" t="str">
        <f>IFERROR(Tabela13[[#This Row],[TOTAL]]/Tabela13[[#This Row],[Km Rodado]],"")</f>
        <v/>
      </c>
    </row>
    <row r="3474" spans="1:28">
      <c r="A3474" s="30" t="s">
        <v>3020</v>
      </c>
      <c r="B3474" s="30" t="s">
        <v>1234</v>
      </c>
      <c r="C3474" s="30" t="s">
        <v>1951</v>
      </c>
      <c r="D3474" s="53">
        <v>46037</v>
      </c>
      <c r="F3474" s="7" t="s">
        <v>344</v>
      </c>
      <c r="G3474" s="1" t="s">
        <v>58</v>
      </c>
      <c r="H3474" s="1" t="s">
        <v>12</v>
      </c>
      <c r="I3474" s="351" t="s">
        <v>74</v>
      </c>
      <c r="J3474" s="162">
        <v>1</v>
      </c>
      <c r="K3474" s="1">
        <v>15</v>
      </c>
      <c r="L3474" s="1" t="s">
        <v>22</v>
      </c>
      <c r="M3474" s="1" t="s">
        <v>623</v>
      </c>
      <c r="N3474" s="1" t="s">
        <v>3017</v>
      </c>
      <c r="O3474" s="1" t="s">
        <v>3017</v>
      </c>
      <c r="P3474" s="1" t="s">
        <v>69</v>
      </c>
      <c r="Q3474" s="1" t="s">
        <v>102</v>
      </c>
      <c r="R3474" s="24" t="s">
        <v>2570</v>
      </c>
      <c r="S3474" s="45">
        <v>140138</v>
      </c>
      <c r="V3474" s="165" t="str">
        <f>IFERROR(IF(U3474-T3474 &lt;= 0, "", U3474-T3474), "")</f>
        <v/>
      </c>
      <c r="W3474" s="162" t="s">
        <v>333</v>
      </c>
      <c r="X3474" s="1" t="s">
        <v>2427</v>
      </c>
      <c r="Y3474" s="1" t="s">
        <v>3018</v>
      </c>
      <c r="Z3474" s="169">
        <v>245.9</v>
      </c>
      <c r="AA3474" s="169">
        <f>Tabela13[[#This Row],[VALOR/UN]]*Tabela13[[#This Row],[QUAN]]</f>
        <v>245.9</v>
      </c>
      <c r="AB3474" s="251" t="str">
        <f>IFERROR(Tabela13[[#This Row],[TOTAL]]/Tabela13[[#This Row],[Km Rodado]],"")</f>
        <v/>
      </c>
    </row>
    <row r="3475" spans="1:28">
      <c r="A3475" s="30" t="s">
        <v>3021</v>
      </c>
      <c r="B3475" s="30" t="s">
        <v>1234</v>
      </c>
      <c r="C3475" s="30" t="s">
        <v>1951</v>
      </c>
      <c r="D3475" s="53">
        <v>46037</v>
      </c>
      <c r="F3475" s="7" t="s">
        <v>344</v>
      </c>
      <c r="G3475" s="1" t="s">
        <v>58</v>
      </c>
      <c r="H3475" s="1" t="s">
        <v>12</v>
      </c>
      <c r="I3475" s="351" t="s">
        <v>74</v>
      </c>
      <c r="J3475" s="162">
        <v>1</v>
      </c>
      <c r="K3475" s="1">
        <v>15</v>
      </c>
      <c r="L3475" s="1" t="s">
        <v>22</v>
      </c>
      <c r="M3475" s="1" t="s">
        <v>623</v>
      </c>
      <c r="N3475" s="1" t="s">
        <v>3017</v>
      </c>
      <c r="O3475" s="1" t="s">
        <v>3017</v>
      </c>
      <c r="P3475" s="1" t="s">
        <v>69</v>
      </c>
      <c r="Q3475" s="1" t="s">
        <v>102</v>
      </c>
      <c r="R3475" s="24" t="s">
        <v>2570</v>
      </c>
      <c r="S3475" s="45">
        <v>140138</v>
      </c>
      <c r="V3475" s="165" t="str">
        <f>IFERROR(IF(U3475-T3475 &lt;= 0, "", U3475-T3475), "")</f>
        <v/>
      </c>
      <c r="W3475" s="162" t="s">
        <v>333</v>
      </c>
      <c r="X3475" s="1" t="s">
        <v>2427</v>
      </c>
      <c r="Y3475" s="1" t="s">
        <v>3018</v>
      </c>
      <c r="Z3475" s="169">
        <v>245.9</v>
      </c>
      <c r="AA3475" s="169">
        <f>Tabela13[[#This Row],[VALOR/UN]]*Tabela13[[#This Row],[QUAN]]</f>
        <v>245.9</v>
      </c>
      <c r="AB3475" s="251" t="str">
        <f>IFERROR(Tabela13[[#This Row],[TOTAL]]/Tabela13[[#This Row],[Km Rodado]],"")</f>
        <v/>
      </c>
    </row>
    <row r="3476" spans="1:28">
      <c r="A3476" s="30" t="s">
        <v>3022</v>
      </c>
      <c r="B3476" s="323" t="s">
        <v>2291</v>
      </c>
      <c r="C3476" s="30" t="s">
        <v>1951</v>
      </c>
      <c r="D3476" s="53">
        <v>46037</v>
      </c>
      <c r="F3476" s="7" t="s">
        <v>344</v>
      </c>
      <c r="G3476" s="1" t="s">
        <v>58</v>
      </c>
      <c r="H3476" s="1" t="s">
        <v>1268</v>
      </c>
      <c r="I3476" s="351" t="s">
        <v>2375</v>
      </c>
      <c r="J3476" s="162">
        <v>1</v>
      </c>
      <c r="K3476" s="1">
        <v>15</v>
      </c>
      <c r="L3476" s="1" t="s">
        <v>22</v>
      </c>
      <c r="M3476" s="1" t="s">
        <v>623</v>
      </c>
      <c r="N3476" s="1" t="s">
        <v>3017</v>
      </c>
      <c r="O3476" s="1" t="s">
        <v>3017</v>
      </c>
      <c r="P3476" s="1" t="s">
        <v>69</v>
      </c>
      <c r="Q3476" s="1" t="s">
        <v>102</v>
      </c>
      <c r="R3476" s="24" t="s">
        <v>1997</v>
      </c>
      <c r="S3476" s="45">
        <v>160057</v>
      </c>
      <c r="V3476" s="165" t="str">
        <f>IFERROR(IF(U3476-T3476 &lt;= 0, "", U3476-T3476), "")</f>
        <v/>
      </c>
      <c r="W3476" s="162" t="s">
        <v>333</v>
      </c>
      <c r="X3476" s="1" t="s">
        <v>2427</v>
      </c>
      <c r="Y3476" s="1" t="s">
        <v>3018</v>
      </c>
      <c r="Z3476" s="169">
        <v>245.9</v>
      </c>
      <c r="AA3476" s="169">
        <f>Tabela13[[#This Row],[VALOR/UN]]*Tabela13[[#This Row],[QUAN]]</f>
        <v>245.9</v>
      </c>
      <c r="AB3476" s="251" t="str">
        <f>IFERROR(Tabela13[[#This Row],[TOTAL]]/Tabela13[[#This Row],[Km Rodado]],"")</f>
        <v/>
      </c>
    </row>
    <row r="3477" spans="1:28">
      <c r="A3477" s="30" t="s">
        <v>2978</v>
      </c>
      <c r="B3477" s="323" t="s">
        <v>2291</v>
      </c>
      <c r="C3477" s="30" t="s">
        <v>1951</v>
      </c>
      <c r="D3477" s="53">
        <v>46037</v>
      </c>
      <c r="F3477" s="7" t="s">
        <v>344</v>
      </c>
      <c r="G3477" s="1" t="s">
        <v>58</v>
      </c>
      <c r="H3477" s="1" t="s">
        <v>1268</v>
      </c>
      <c r="I3477" s="351" t="s">
        <v>2375</v>
      </c>
      <c r="J3477" s="162">
        <v>1</v>
      </c>
      <c r="K3477" s="1">
        <v>15</v>
      </c>
      <c r="L3477" s="1" t="s">
        <v>22</v>
      </c>
      <c r="M3477" s="1" t="s">
        <v>623</v>
      </c>
      <c r="N3477" s="1" t="s">
        <v>3017</v>
      </c>
      <c r="O3477" s="1" t="s">
        <v>3017</v>
      </c>
      <c r="P3477" s="1" t="s">
        <v>69</v>
      </c>
      <c r="Q3477" s="1" t="s">
        <v>102</v>
      </c>
      <c r="R3477" s="24" t="s">
        <v>1997</v>
      </c>
      <c r="S3477" s="45">
        <v>160057</v>
      </c>
      <c r="V3477" s="165" t="str">
        <f>IFERROR(IF(U3477-T3477 &lt;= 0, "", U3477-T3477), "")</f>
        <v/>
      </c>
      <c r="W3477" s="162" t="s">
        <v>333</v>
      </c>
      <c r="X3477" s="1" t="s">
        <v>2427</v>
      </c>
      <c r="Y3477" s="1" t="s">
        <v>3018</v>
      </c>
      <c r="Z3477" s="169">
        <v>245.9</v>
      </c>
      <c r="AA3477" s="169">
        <f>Tabela13[[#This Row],[VALOR/UN]]*Tabela13[[#This Row],[QUAN]]</f>
        <v>245.9</v>
      </c>
      <c r="AB3477" s="251" t="str">
        <f>IFERROR(Tabela13[[#This Row],[TOTAL]]/Tabela13[[#This Row],[Km Rodado]],"")</f>
        <v/>
      </c>
    </row>
    <row r="3478" spans="1:28">
      <c r="A3478" s="30" t="s">
        <v>3023</v>
      </c>
      <c r="B3478" s="323" t="s">
        <v>2291</v>
      </c>
      <c r="C3478" s="30" t="s">
        <v>1951</v>
      </c>
      <c r="D3478" s="53">
        <v>46037</v>
      </c>
      <c r="F3478" s="7" t="s">
        <v>344</v>
      </c>
      <c r="G3478" s="1" t="s">
        <v>58</v>
      </c>
      <c r="H3478" s="1" t="s">
        <v>1268</v>
      </c>
      <c r="I3478" s="351" t="s">
        <v>2375</v>
      </c>
      <c r="J3478" s="162">
        <v>1</v>
      </c>
      <c r="K3478" s="1">
        <v>15</v>
      </c>
      <c r="L3478" s="1" t="s">
        <v>24</v>
      </c>
      <c r="M3478" s="1" t="s">
        <v>623</v>
      </c>
      <c r="N3478" s="1" t="s">
        <v>3017</v>
      </c>
      <c r="O3478" s="1" t="s">
        <v>3017</v>
      </c>
      <c r="P3478" s="1" t="s">
        <v>69</v>
      </c>
      <c r="Q3478" s="1" t="s">
        <v>102</v>
      </c>
      <c r="R3478" s="24" t="s">
        <v>1997</v>
      </c>
      <c r="S3478" s="45">
        <v>160057</v>
      </c>
      <c r="V3478" s="165" t="str">
        <f>IFERROR(IF(U3478-T3478 &lt;= 0, "", U3478-T3478), "")</f>
        <v/>
      </c>
      <c r="W3478" s="162" t="s">
        <v>333</v>
      </c>
      <c r="X3478" s="1" t="s">
        <v>2427</v>
      </c>
      <c r="Y3478" s="1" t="s">
        <v>3018</v>
      </c>
      <c r="Z3478" s="169">
        <v>245.9</v>
      </c>
      <c r="AA3478" s="169">
        <f>Tabela13[[#This Row],[VALOR/UN]]*Tabela13[[#This Row],[QUAN]]</f>
        <v>245.9</v>
      </c>
      <c r="AB3478" s="251" t="str">
        <f>IFERROR(Tabela13[[#This Row],[TOTAL]]/Tabela13[[#This Row],[Km Rodado]],"")</f>
        <v/>
      </c>
    </row>
    <row r="3479" spans="1:28">
      <c r="A3479" s="30" t="s">
        <v>3024</v>
      </c>
      <c r="B3479" s="323" t="s">
        <v>2291</v>
      </c>
      <c r="C3479" s="30" t="s">
        <v>1951</v>
      </c>
      <c r="D3479" s="53">
        <v>46037</v>
      </c>
      <c r="F3479" s="7" t="s">
        <v>344</v>
      </c>
      <c r="G3479" s="1" t="s">
        <v>58</v>
      </c>
      <c r="H3479" s="1" t="s">
        <v>1268</v>
      </c>
      <c r="I3479" s="351" t="s">
        <v>2375</v>
      </c>
      <c r="J3479" s="162">
        <v>1</v>
      </c>
      <c r="K3479" s="1">
        <v>15</v>
      </c>
      <c r="L3479" s="1" t="s">
        <v>24</v>
      </c>
      <c r="M3479" s="1" t="s">
        <v>623</v>
      </c>
      <c r="N3479" s="1" t="s">
        <v>3017</v>
      </c>
      <c r="O3479" s="1" t="s">
        <v>3017</v>
      </c>
      <c r="P3479" s="1" t="s">
        <v>69</v>
      </c>
      <c r="Q3479" s="1" t="s">
        <v>102</v>
      </c>
      <c r="R3479" s="24" t="s">
        <v>1997</v>
      </c>
      <c r="S3479" s="45">
        <v>160057</v>
      </c>
      <c r="V3479" s="165" t="str">
        <f>IFERROR(IF(U3479-T3479 &lt;= 0, "", U3479-T3479), "")</f>
        <v/>
      </c>
      <c r="W3479" s="162" t="s">
        <v>333</v>
      </c>
      <c r="X3479" s="1" t="s">
        <v>2427</v>
      </c>
      <c r="Y3479" s="1" t="s">
        <v>3018</v>
      </c>
      <c r="Z3479" s="169">
        <v>245.9</v>
      </c>
      <c r="AA3479" s="169">
        <f>Tabela13[[#This Row],[VALOR/UN]]*Tabela13[[#This Row],[QUAN]]</f>
        <v>245.9</v>
      </c>
      <c r="AB3479" s="251" t="str">
        <f>IFERROR(Tabela13[[#This Row],[TOTAL]]/Tabela13[[#This Row],[Km Rodado]],"")</f>
        <v/>
      </c>
    </row>
    <row r="3480" spans="1:28">
      <c r="A3480" s="30" t="s">
        <v>3025</v>
      </c>
      <c r="B3480" s="30" t="s">
        <v>2291</v>
      </c>
      <c r="C3480" s="30" t="s">
        <v>1951</v>
      </c>
      <c r="D3480" s="53">
        <v>46037</v>
      </c>
      <c r="F3480" s="7" t="s">
        <v>344</v>
      </c>
      <c r="G3480" s="1" t="s">
        <v>58</v>
      </c>
      <c r="H3480" s="1" t="s">
        <v>12</v>
      </c>
      <c r="I3480" s="351" t="s">
        <v>74</v>
      </c>
      <c r="J3480" s="162">
        <v>1</v>
      </c>
      <c r="K3480" s="1">
        <v>15</v>
      </c>
      <c r="L3480" s="1" t="s">
        <v>22</v>
      </c>
      <c r="M3480" s="1" t="s">
        <v>623</v>
      </c>
      <c r="N3480" s="1" t="s">
        <v>3017</v>
      </c>
      <c r="O3480" s="1" t="s">
        <v>3017</v>
      </c>
      <c r="P3480" s="1" t="s">
        <v>69</v>
      </c>
      <c r="Q3480" s="1" t="s">
        <v>102</v>
      </c>
      <c r="R3480" s="24" t="s">
        <v>1961</v>
      </c>
      <c r="S3480" s="45">
        <v>182551</v>
      </c>
      <c r="V3480" s="165" t="str">
        <f>IFERROR(IF(U3480-T3480 &lt;= 0, "", U3480-T3480), "")</f>
        <v/>
      </c>
      <c r="W3480" s="162" t="s">
        <v>333</v>
      </c>
      <c r="X3480" s="1" t="s">
        <v>2427</v>
      </c>
      <c r="Y3480" s="1" t="s">
        <v>3018</v>
      </c>
      <c r="Z3480" s="169">
        <v>245.9</v>
      </c>
      <c r="AA3480" s="169">
        <f>Tabela13[[#This Row],[VALOR/UN]]*Tabela13[[#This Row],[QUAN]]</f>
        <v>245.9</v>
      </c>
      <c r="AB3480" s="251" t="str">
        <f>IFERROR(Tabela13[[#This Row],[TOTAL]]/Tabela13[[#This Row],[Km Rodado]],"")</f>
        <v/>
      </c>
    </row>
    <row r="3481" spans="1:28">
      <c r="A3481" s="30" t="s">
        <v>3026</v>
      </c>
      <c r="B3481" s="30" t="s">
        <v>2836</v>
      </c>
      <c r="C3481" s="30" t="s">
        <v>1951</v>
      </c>
      <c r="D3481" s="53">
        <v>46037</v>
      </c>
      <c r="F3481" s="7" t="s">
        <v>344</v>
      </c>
      <c r="G3481" s="1" t="s">
        <v>58</v>
      </c>
      <c r="H3481" s="1" t="s">
        <v>12</v>
      </c>
      <c r="I3481" s="351" t="s">
        <v>74</v>
      </c>
      <c r="J3481" s="162">
        <v>1</v>
      </c>
      <c r="K3481" s="1">
        <v>15</v>
      </c>
      <c r="L3481" s="1" t="s">
        <v>22</v>
      </c>
      <c r="M3481" s="1" t="s">
        <v>623</v>
      </c>
      <c r="N3481" s="1" t="s">
        <v>3017</v>
      </c>
      <c r="O3481" s="1" t="s">
        <v>3017</v>
      </c>
      <c r="P3481" s="1" t="s">
        <v>69</v>
      </c>
      <c r="Q3481" s="1" t="s">
        <v>102</v>
      </c>
      <c r="R3481" s="24" t="s">
        <v>1961</v>
      </c>
      <c r="S3481" s="45">
        <v>182551</v>
      </c>
      <c r="V3481" s="165" t="str">
        <f>IFERROR(IF(U3481-T3481 &lt;= 0, "", U3481-T3481), "")</f>
        <v/>
      </c>
      <c r="W3481" s="162" t="s">
        <v>333</v>
      </c>
      <c r="X3481" s="1" t="s">
        <v>2427</v>
      </c>
      <c r="Y3481" s="1" t="s">
        <v>3018</v>
      </c>
      <c r="Z3481" s="169">
        <v>245.9</v>
      </c>
      <c r="AA3481" s="169">
        <f>Tabela13[[#This Row],[VALOR/UN]]*Tabela13[[#This Row],[QUAN]]</f>
        <v>245.9</v>
      </c>
      <c r="AB3481" s="251" t="str">
        <f>IFERROR(Tabela13[[#This Row],[TOTAL]]/Tabela13[[#This Row],[Km Rodado]],"")</f>
        <v/>
      </c>
    </row>
    <row r="3482" spans="1:28">
      <c r="A3482" s="30" t="s">
        <v>3027</v>
      </c>
      <c r="B3482" s="30" t="s">
        <v>2291</v>
      </c>
      <c r="C3482" s="30" t="s">
        <v>1951</v>
      </c>
      <c r="D3482" s="53">
        <v>46037</v>
      </c>
      <c r="F3482" s="7" t="s">
        <v>344</v>
      </c>
      <c r="G3482" s="1" t="s">
        <v>58</v>
      </c>
      <c r="H3482" s="1" t="s">
        <v>12</v>
      </c>
      <c r="I3482" s="351" t="s">
        <v>74</v>
      </c>
      <c r="J3482" s="162">
        <v>1</v>
      </c>
      <c r="K3482" s="1">
        <v>15</v>
      </c>
      <c r="L3482" s="1" t="s">
        <v>24</v>
      </c>
      <c r="M3482" s="1" t="s">
        <v>623</v>
      </c>
      <c r="N3482" s="1" t="s">
        <v>3017</v>
      </c>
      <c r="O3482" s="1" t="s">
        <v>3017</v>
      </c>
      <c r="P3482" s="1" t="s">
        <v>69</v>
      </c>
      <c r="Q3482" s="1" t="s">
        <v>102</v>
      </c>
      <c r="R3482" s="24" t="s">
        <v>1961</v>
      </c>
      <c r="S3482" s="45">
        <v>182551</v>
      </c>
      <c r="V3482" s="165" t="str">
        <f>IFERROR(IF(U3482-T3482 &lt;= 0, "", U3482-T3482), "")</f>
        <v/>
      </c>
      <c r="W3482" s="162" t="s">
        <v>333</v>
      </c>
      <c r="X3482" s="1" t="s">
        <v>2427</v>
      </c>
      <c r="Y3482" s="1" t="s">
        <v>3018</v>
      </c>
      <c r="Z3482" s="169">
        <v>245.9</v>
      </c>
      <c r="AA3482" s="169">
        <f>Tabela13[[#This Row],[VALOR/UN]]*Tabela13[[#This Row],[QUAN]]</f>
        <v>245.9</v>
      </c>
      <c r="AB3482" s="251" t="str">
        <f>IFERROR(Tabela13[[#This Row],[TOTAL]]/Tabela13[[#This Row],[Km Rodado]],"")</f>
        <v/>
      </c>
    </row>
    <row r="3483" spans="1:28">
      <c r="A3483" s="30" t="s">
        <v>3028</v>
      </c>
      <c r="B3483" s="30" t="s">
        <v>2291</v>
      </c>
      <c r="C3483" s="30" t="s">
        <v>1951</v>
      </c>
      <c r="D3483" s="53">
        <v>46037</v>
      </c>
      <c r="F3483" s="7" t="s">
        <v>344</v>
      </c>
      <c r="G3483" s="1" t="s">
        <v>58</v>
      </c>
      <c r="H3483" s="1" t="s">
        <v>12</v>
      </c>
      <c r="I3483" s="351" t="s">
        <v>74</v>
      </c>
      <c r="J3483" s="162">
        <v>1</v>
      </c>
      <c r="K3483" s="1">
        <v>15</v>
      </c>
      <c r="L3483" s="1" t="s">
        <v>24</v>
      </c>
      <c r="M3483" s="1" t="s">
        <v>623</v>
      </c>
      <c r="N3483" s="1" t="s">
        <v>3017</v>
      </c>
      <c r="O3483" s="1" t="s">
        <v>3017</v>
      </c>
      <c r="P3483" s="1" t="s">
        <v>69</v>
      </c>
      <c r="Q3483" s="1" t="s">
        <v>102</v>
      </c>
      <c r="R3483" s="24" t="s">
        <v>1961</v>
      </c>
      <c r="S3483" s="45">
        <v>182551</v>
      </c>
      <c r="V3483" s="165" t="str">
        <f>IFERROR(IF(U3483-T3483 &lt;= 0, "", U3483-T3483), "")</f>
        <v/>
      </c>
      <c r="W3483" s="162" t="s">
        <v>333</v>
      </c>
      <c r="X3483" s="1" t="s">
        <v>2427</v>
      </c>
      <c r="Y3483" s="1" t="s">
        <v>3018</v>
      </c>
      <c r="Z3483" s="169">
        <v>245.9</v>
      </c>
      <c r="AA3483" s="169">
        <f>Tabela13[[#This Row],[VALOR/UN]]*Tabela13[[#This Row],[QUAN]]</f>
        <v>245.9</v>
      </c>
      <c r="AB3483" s="251" t="str">
        <f>IFERROR(Tabela13[[#This Row],[TOTAL]]/Tabela13[[#This Row],[Km Rodado]],"")</f>
        <v/>
      </c>
    </row>
    <row r="3484" spans="1:28">
      <c r="A3484" s="30" t="s">
        <v>3029</v>
      </c>
      <c r="B3484" s="30" t="s">
        <v>2836</v>
      </c>
      <c r="C3484" s="30" t="s">
        <v>1951</v>
      </c>
      <c r="D3484" s="53">
        <v>46037</v>
      </c>
      <c r="F3484" s="7" t="s">
        <v>344</v>
      </c>
      <c r="G3484" s="1" t="s">
        <v>58</v>
      </c>
      <c r="H3484" s="1" t="s">
        <v>1268</v>
      </c>
      <c r="I3484" s="351" t="s">
        <v>2375</v>
      </c>
      <c r="J3484" s="162">
        <v>1</v>
      </c>
      <c r="K3484" s="1">
        <v>15</v>
      </c>
      <c r="L3484" s="1" t="s">
        <v>22</v>
      </c>
      <c r="M3484" s="1" t="s">
        <v>623</v>
      </c>
      <c r="N3484" s="1" t="s">
        <v>3017</v>
      </c>
      <c r="O3484" s="1" t="s">
        <v>3017</v>
      </c>
      <c r="P3484" s="1" t="s">
        <v>69</v>
      </c>
      <c r="Q3484" s="1" t="s">
        <v>102</v>
      </c>
      <c r="R3484" s="24" t="s">
        <v>2504</v>
      </c>
      <c r="S3484" s="45">
        <v>110428</v>
      </c>
      <c r="V3484" s="165" t="str">
        <f>IFERROR(IF(U3484-T3484 &lt;= 0, "", U3484-T3484), "")</f>
        <v/>
      </c>
      <c r="W3484" s="162" t="s">
        <v>333</v>
      </c>
      <c r="X3484" s="1" t="s">
        <v>2427</v>
      </c>
      <c r="Y3484" s="1" t="s">
        <v>3018</v>
      </c>
      <c r="Z3484" s="169">
        <v>245.9</v>
      </c>
      <c r="AA3484" s="169">
        <f>Tabela13[[#This Row],[VALOR/UN]]*Tabela13[[#This Row],[QUAN]]</f>
        <v>245.9</v>
      </c>
      <c r="AB3484" s="251" t="str">
        <f>IFERROR(Tabela13[[#This Row],[TOTAL]]/Tabela13[[#This Row],[Km Rodado]],"")</f>
        <v/>
      </c>
    </row>
    <row r="3485" spans="1:28">
      <c r="A3485" s="30" t="s">
        <v>3030</v>
      </c>
      <c r="B3485" s="30" t="s">
        <v>2291</v>
      </c>
      <c r="C3485" s="30" t="s">
        <v>1951</v>
      </c>
      <c r="D3485" s="53">
        <v>46037</v>
      </c>
      <c r="F3485" s="7" t="s">
        <v>344</v>
      </c>
      <c r="G3485" s="1" t="s">
        <v>58</v>
      </c>
      <c r="H3485" s="1" t="s">
        <v>1268</v>
      </c>
      <c r="I3485" s="351" t="s">
        <v>2375</v>
      </c>
      <c r="J3485" s="162">
        <v>1</v>
      </c>
      <c r="K3485" s="1">
        <v>15</v>
      </c>
      <c r="L3485" s="1" t="s">
        <v>22</v>
      </c>
      <c r="M3485" s="1" t="s">
        <v>623</v>
      </c>
      <c r="N3485" s="185" t="s">
        <v>3017</v>
      </c>
      <c r="O3485" s="1" t="s">
        <v>3017</v>
      </c>
      <c r="P3485" s="1" t="s">
        <v>69</v>
      </c>
      <c r="Q3485" s="1" t="s">
        <v>102</v>
      </c>
      <c r="R3485" s="24" t="s">
        <v>2504</v>
      </c>
      <c r="S3485" s="45">
        <v>110428</v>
      </c>
      <c r="V3485" s="165" t="str">
        <f>IFERROR(IF(U3485-T3485 &lt;= 0, "", U3485-T3485), "")</f>
        <v/>
      </c>
      <c r="W3485" s="162" t="s">
        <v>333</v>
      </c>
      <c r="X3485" s="1" t="s">
        <v>2427</v>
      </c>
      <c r="Y3485" s="1" t="s">
        <v>3018</v>
      </c>
      <c r="Z3485" s="169">
        <v>245.9</v>
      </c>
      <c r="AA3485" s="169">
        <f>Tabela13[[#This Row],[VALOR/UN]]*Tabela13[[#This Row],[QUAN]]</f>
        <v>245.9</v>
      </c>
      <c r="AB3485" s="251" t="str">
        <f>IFERROR(Tabela13[[#This Row],[TOTAL]]/Tabela13[[#This Row],[Km Rodado]],"")</f>
        <v/>
      </c>
    </row>
    <row r="3486" spans="1:28" hidden="1">
      <c r="A3486" s="30" t="s">
        <v>3031</v>
      </c>
      <c r="B3486" s="30" t="s">
        <v>2988</v>
      </c>
      <c r="C3486" s="30" t="s">
        <v>1951</v>
      </c>
      <c r="D3486" s="53">
        <v>46037</v>
      </c>
      <c r="F3486" s="7" t="s">
        <v>344</v>
      </c>
      <c r="G3486" s="1" t="s">
        <v>58</v>
      </c>
      <c r="H3486" s="1" t="s">
        <v>12</v>
      </c>
      <c r="I3486" s="351" t="s">
        <v>74</v>
      </c>
      <c r="J3486" s="162">
        <v>1</v>
      </c>
      <c r="K3486" s="1">
        <v>15</v>
      </c>
      <c r="L3486" s="1" t="s">
        <v>22</v>
      </c>
      <c r="M3486" s="1" t="s">
        <v>75</v>
      </c>
      <c r="N3486" s="1" t="s">
        <v>224</v>
      </c>
      <c r="O3486" s="1" t="s">
        <v>1389</v>
      </c>
      <c r="P3486" s="1" t="s">
        <v>69</v>
      </c>
      <c r="Q3486" s="1" t="s">
        <v>77</v>
      </c>
      <c r="R3486" s="24" t="s">
        <v>780</v>
      </c>
      <c r="S3486" s="45">
        <v>211487</v>
      </c>
      <c r="V3486" s="165" t="str">
        <f>IFERROR(IF(U3486-T3486 &lt;= 0, "", U3486-T3486), "")</f>
        <v/>
      </c>
      <c r="W3486" s="162" t="s">
        <v>333</v>
      </c>
      <c r="X3486" s="1" t="s">
        <v>2427</v>
      </c>
      <c r="Y3486" s="1">
        <v>164179</v>
      </c>
      <c r="Z3486" s="169">
        <v>232.9</v>
      </c>
      <c r="AA3486" s="169">
        <f>Tabela13[[#This Row],[VALOR/UN]]*Tabela13[[#This Row],[QUAN]]</f>
        <v>232.9</v>
      </c>
      <c r="AB3486" s="251" t="str">
        <f>IFERROR(Tabela13[[#This Row],[TOTAL]]/Tabela13[[#This Row],[Km Rodado]],"")</f>
        <v/>
      </c>
    </row>
    <row r="3487" spans="1:28" hidden="1">
      <c r="A3487" s="30" t="s">
        <v>3032</v>
      </c>
      <c r="B3487" s="30" t="s">
        <v>2988</v>
      </c>
      <c r="C3487" s="30" t="s">
        <v>1951</v>
      </c>
      <c r="D3487" s="53">
        <v>46037</v>
      </c>
      <c r="F3487" s="7" t="s">
        <v>344</v>
      </c>
      <c r="G3487" s="1" t="s">
        <v>58</v>
      </c>
      <c r="H3487" s="1" t="s">
        <v>12</v>
      </c>
      <c r="I3487" s="351" t="s">
        <v>74</v>
      </c>
      <c r="J3487" s="162">
        <v>1</v>
      </c>
      <c r="K3487" s="1">
        <v>15</v>
      </c>
      <c r="L3487" s="1" t="s">
        <v>22</v>
      </c>
      <c r="M3487" s="1" t="s">
        <v>75</v>
      </c>
      <c r="N3487" s="1" t="s">
        <v>224</v>
      </c>
      <c r="O3487" s="1" t="s">
        <v>1389</v>
      </c>
      <c r="P3487" s="1" t="s">
        <v>69</v>
      </c>
      <c r="Q3487" s="1" t="s">
        <v>77</v>
      </c>
      <c r="R3487" s="24" t="s">
        <v>780</v>
      </c>
      <c r="S3487" s="45">
        <v>211487</v>
      </c>
      <c r="V3487" s="165" t="str">
        <f>IFERROR(IF(U3487-T3487 &lt;= 0, "", U3487-T3487), "")</f>
        <v/>
      </c>
      <c r="W3487" s="162" t="s">
        <v>333</v>
      </c>
      <c r="X3487" s="1" t="s">
        <v>2427</v>
      </c>
      <c r="Y3487" s="1">
        <v>164179</v>
      </c>
      <c r="Z3487" s="169">
        <v>232.9</v>
      </c>
      <c r="AA3487" s="169">
        <f>Tabela13[[#This Row],[VALOR/UN]]*Tabela13[[#This Row],[QUAN]]</f>
        <v>232.9</v>
      </c>
      <c r="AB3487" s="251" t="str">
        <f>IFERROR(Tabela13[[#This Row],[TOTAL]]/Tabela13[[#This Row],[Km Rodado]],"")</f>
        <v/>
      </c>
    </row>
    <row r="3488" spans="1:28" hidden="1">
      <c r="A3488" s="30" t="s">
        <v>3033</v>
      </c>
      <c r="B3488" s="30" t="s">
        <v>2988</v>
      </c>
      <c r="C3488" s="30" t="s">
        <v>1951</v>
      </c>
      <c r="D3488" s="53">
        <v>46037</v>
      </c>
      <c r="F3488" s="7" t="s">
        <v>344</v>
      </c>
      <c r="G3488" s="1" t="s">
        <v>58</v>
      </c>
      <c r="H3488" s="1" t="s">
        <v>12</v>
      </c>
      <c r="I3488" s="351" t="s">
        <v>74</v>
      </c>
      <c r="J3488" s="162">
        <v>1</v>
      </c>
      <c r="K3488" s="1">
        <v>15</v>
      </c>
      <c r="L3488" s="1" t="s">
        <v>24</v>
      </c>
      <c r="M3488" s="1" t="s">
        <v>75</v>
      </c>
      <c r="N3488" s="1" t="s">
        <v>224</v>
      </c>
      <c r="O3488" s="1" t="s">
        <v>1389</v>
      </c>
      <c r="P3488" s="1" t="s">
        <v>69</v>
      </c>
      <c r="Q3488" s="1" t="s">
        <v>77</v>
      </c>
      <c r="R3488" s="24" t="s">
        <v>780</v>
      </c>
      <c r="S3488" s="45">
        <v>211487</v>
      </c>
      <c r="V3488" s="165" t="str">
        <f>IFERROR(IF(U3488-T3488 &lt;= 0, "", U3488-T3488), "")</f>
        <v/>
      </c>
      <c r="W3488" s="162" t="s">
        <v>333</v>
      </c>
      <c r="X3488" s="1" t="s">
        <v>2427</v>
      </c>
      <c r="Y3488" s="1">
        <v>164179</v>
      </c>
      <c r="Z3488" s="169">
        <v>232.9</v>
      </c>
      <c r="AA3488" s="169">
        <f>Tabela13[[#This Row],[VALOR/UN]]*Tabela13[[#This Row],[QUAN]]</f>
        <v>232.9</v>
      </c>
      <c r="AB3488" s="251" t="str">
        <f>IFERROR(Tabela13[[#This Row],[TOTAL]]/Tabela13[[#This Row],[Km Rodado]],"")</f>
        <v/>
      </c>
    </row>
    <row r="3489" spans="1:28" hidden="1">
      <c r="A3489" s="30" t="s">
        <v>3034</v>
      </c>
      <c r="B3489" s="30" t="s">
        <v>2988</v>
      </c>
      <c r="C3489" s="30" t="s">
        <v>1951</v>
      </c>
      <c r="D3489" s="53">
        <v>46037</v>
      </c>
      <c r="F3489" s="7" t="s">
        <v>344</v>
      </c>
      <c r="G3489" s="1" t="s">
        <v>58</v>
      </c>
      <c r="H3489" s="1" t="s">
        <v>12</v>
      </c>
      <c r="I3489" s="351" t="s">
        <v>74</v>
      </c>
      <c r="J3489" s="162">
        <v>1</v>
      </c>
      <c r="K3489" s="1">
        <v>15</v>
      </c>
      <c r="L3489" s="1" t="s">
        <v>24</v>
      </c>
      <c r="M3489" s="1" t="s">
        <v>75</v>
      </c>
      <c r="N3489" s="1" t="s">
        <v>224</v>
      </c>
      <c r="O3489" s="1" t="s">
        <v>1389</v>
      </c>
      <c r="P3489" s="1" t="s">
        <v>69</v>
      </c>
      <c r="Q3489" s="1" t="s">
        <v>77</v>
      </c>
      <c r="R3489" s="24" t="s">
        <v>780</v>
      </c>
      <c r="S3489" s="45">
        <v>211487</v>
      </c>
      <c r="V3489" s="165" t="str">
        <f>IFERROR(IF(U3489-T3489 &lt;= 0, "", U3489-T3489), "")</f>
        <v/>
      </c>
      <c r="W3489" s="162" t="s">
        <v>333</v>
      </c>
      <c r="X3489" s="1" t="s">
        <v>2427</v>
      </c>
      <c r="Y3489" s="1">
        <v>164179</v>
      </c>
      <c r="Z3489" s="169">
        <v>232.9</v>
      </c>
      <c r="AA3489" s="169">
        <f>Tabela13[[#This Row],[VALOR/UN]]*Tabela13[[#This Row],[QUAN]]</f>
        <v>232.9</v>
      </c>
      <c r="AB3489" s="251" t="str">
        <f>IFERROR(Tabela13[[#This Row],[TOTAL]]/Tabela13[[#This Row],[Km Rodado]],"")</f>
        <v/>
      </c>
    </row>
    <row r="3490" spans="1:28" hidden="1">
      <c r="A3490" s="30">
        <v>4001</v>
      </c>
      <c r="B3490" s="30" t="s">
        <v>2988</v>
      </c>
      <c r="C3490" s="30" t="s">
        <v>1951</v>
      </c>
      <c r="D3490" s="53">
        <v>46037</v>
      </c>
      <c r="F3490" s="7" t="s">
        <v>344</v>
      </c>
      <c r="G3490" s="1" t="s">
        <v>58</v>
      </c>
      <c r="H3490" s="1" t="s">
        <v>1268</v>
      </c>
      <c r="I3490" s="351" t="s">
        <v>96</v>
      </c>
      <c r="J3490" s="162">
        <v>1</v>
      </c>
      <c r="K3490" s="1">
        <v>15</v>
      </c>
      <c r="L3490" s="1" t="s">
        <v>22</v>
      </c>
      <c r="M3490" s="1" t="s">
        <v>75</v>
      </c>
      <c r="N3490" s="1" t="s">
        <v>224</v>
      </c>
      <c r="O3490" s="1" t="s">
        <v>1389</v>
      </c>
      <c r="P3490" s="1" t="s">
        <v>69</v>
      </c>
      <c r="Q3490" s="1" t="s">
        <v>77</v>
      </c>
      <c r="R3490" s="24" t="s">
        <v>547</v>
      </c>
      <c r="S3490" s="45">
        <v>174619</v>
      </c>
      <c r="V3490" s="165" t="str">
        <f>IFERROR(IF(U3490-T3490 &lt;= 0, "", U3490-T3490), "")</f>
        <v/>
      </c>
      <c r="W3490" s="162" t="s">
        <v>333</v>
      </c>
      <c r="X3490" s="1" t="s">
        <v>2427</v>
      </c>
      <c r="Y3490" s="1">
        <v>164179</v>
      </c>
      <c r="Z3490" s="169">
        <v>232.9</v>
      </c>
      <c r="AA3490" s="169">
        <f>Tabela13[[#This Row],[VALOR/UN]]*Tabela13[[#This Row],[QUAN]]</f>
        <v>232.9</v>
      </c>
      <c r="AB3490" s="251" t="str">
        <f>IFERROR(Tabela13[[#This Row],[TOTAL]]/Tabela13[[#This Row],[Km Rodado]],"")</f>
        <v/>
      </c>
    </row>
    <row r="3491" spans="1:28" hidden="1">
      <c r="A3491" s="30">
        <v>4002</v>
      </c>
      <c r="B3491" s="30" t="s">
        <v>2988</v>
      </c>
      <c r="C3491" s="30" t="s">
        <v>1951</v>
      </c>
      <c r="D3491" s="53">
        <v>46037</v>
      </c>
      <c r="F3491" s="7" t="s">
        <v>344</v>
      </c>
      <c r="G3491" s="1" t="s">
        <v>58</v>
      </c>
      <c r="H3491" s="1" t="s">
        <v>1268</v>
      </c>
      <c r="I3491" s="351" t="s">
        <v>96</v>
      </c>
      <c r="J3491" s="162">
        <v>1</v>
      </c>
      <c r="K3491" s="1">
        <v>15</v>
      </c>
      <c r="L3491" s="1" t="s">
        <v>22</v>
      </c>
      <c r="M3491" s="1" t="s">
        <v>75</v>
      </c>
      <c r="N3491" s="1" t="s">
        <v>224</v>
      </c>
      <c r="O3491" s="1" t="s">
        <v>1389</v>
      </c>
      <c r="P3491" s="1" t="s">
        <v>69</v>
      </c>
      <c r="Q3491" s="1" t="s">
        <v>77</v>
      </c>
      <c r="R3491" s="24" t="s">
        <v>547</v>
      </c>
      <c r="S3491" s="45">
        <v>174619</v>
      </c>
      <c r="V3491" s="165" t="str">
        <f>IFERROR(IF(U3491-T3491 &lt;= 0, "", U3491-T3491), "")</f>
        <v/>
      </c>
      <c r="W3491" s="162" t="s">
        <v>333</v>
      </c>
      <c r="X3491" s="1" t="s">
        <v>2427</v>
      </c>
      <c r="Y3491" s="1">
        <v>164179</v>
      </c>
      <c r="Z3491" s="169">
        <v>232.9</v>
      </c>
      <c r="AA3491" s="169">
        <f>Tabela13[[#This Row],[VALOR/UN]]*Tabela13[[#This Row],[QUAN]]</f>
        <v>232.9</v>
      </c>
      <c r="AB3491" s="251" t="str">
        <f>IFERROR(Tabela13[[#This Row],[TOTAL]]/Tabela13[[#This Row],[Km Rodado]],"")</f>
        <v/>
      </c>
    </row>
    <row r="3492" spans="1:28" hidden="1">
      <c r="A3492" s="30">
        <v>4003</v>
      </c>
      <c r="B3492" s="30" t="s">
        <v>2988</v>
      </c>
      <c r="C3492" s="30" t="s">
        <v>1951</v>
      </c>
      <c r="D3492" s="53">
        <v>46037</v>
      </c>
      <c r="F3492" s="7" t="s">
        <v>344</v>
      </c>
      <c r="G3492" s="1" t="s">
        <v>58</v>
      </c>
      <c r="H3492" s="1" t="s">
        <v>1268</v>
      </c>
      <c r="I3492" s="351" t="s">
        <v>96</v>
      </c>
      <c r="J3492" s="162">
        <v>1</v>
      </c>
      <c r="K3492" s="1">
        <v>15</v>
      </c>
      <c r="L3492" s="1" t="s">
        <v>24</v>
      </c>
      <c r="M3492" s="1" t="s">
        <v>75</v>
      </c>
      <c r="N3492" s="1" t="s">
        <v>224</v>
      </c>
      <c r="O3492" s="1" t="s">
        <v>1389</v>
      </c>
      <c r="P3492" s="1" t="s">
        <v>69</v>
      </c>
      <c r="Q3492" s="1" t="s">
        <v>77</v>
      </c>
      <c r="R3492" s="24" t="s">
        <v>547</v>
      </c>
      <c r="S3492" s="45">
        <v>174619</v>
      </c>
      <c r="V3492" s="165" t="str">
        <f>IFERROR(IF(U3492-T3492 &lt;= 0, "", U3492-T3492), "")</f>
        <v/>
      </c>
      <c r="W3492" s="162" t="s">
        <v>333</v>
      </c>
      <c r="X3492" s="1" t="s">
        <v>2427</v>
      </c>
      <c r="Y3492" s="1">
        <v>164179</v>
      </c>
      <c r="Z3492" s="169">
        <v>232.9</v>
      </c>
      <c r="AA3492" s="169">
        <f>Tabela13[[#This Row],[VALOR/UN]]*Tabela13[[#This Row],[QUAN]]</f>
        <v>232.9</v>
      </c>
      <c r="AB3492" s="251" t="str">
        <f>IFERROR(Tabela13[[#This Row],[TOTAL]]/Tabela13[[#This Row],[Km Rodado]],"")</f>
        <v/>
      </c>
    </row>
    <row r="3493" spans="1:28" hidden="1">
      <c r="A3493" s="30">
        <v>4004</v>
      </c>
      <c r="B3493" s="238">
        <v>4025</v>
      </c>
      <c r="C3493" s="30" t="s">
        <v>1951</v>
      </c>
      <c r="D3493" s="53">
        <v>46037</v>
      </c>
      <c r="F3493" s="7" t="s">
        <v>344</v>
      </c>
      <c r="G3493" s="1" t="s">
        <v>58</v>
      </c>
      <c r="H3493" s="1" t="s">
        <v>1268</v>
      </c>
      <c r="I3493" s="351" t="s">
        <v>96</v>
      </c>
      <c r="J3493" s="162">
        <v>1</v>
      </c>
      <c r="K3493" s="1">
        <v>15</v>
      </c>
      <c r="L3493" s="1" t="s">
        <v>24</v>
      </c>
      <c r="M3493" s="1" t="s">
        <v>75</v>
      </c>
      <c r="N3493" s="1" t="s">
        <v>224</v>
      </c>
      <c r="O3493" s="1" t="s">
        <v>1389</v>
      </c>
      <c r="P3493" s="1" t="s">
        <v>69</v>
      </c>
      <c r="Q3493" s="1" t="s">
        <v>77</v>
      </c>
      <c r="R3493" s="24" t="s">
        <v>547</v>
      </c>
      <c r="S3493" s="45">
        <v>174619</v>
      </c>
      <c r="V3493" s="165" t="str">
        <f>IFERROR(IF(U3493-T3493 &lt;= 0, "", U3493-T3493), "")</f>
        <v/>
      </c>
      <c r="W3493" s="162" t="s">
        <v>333</v>
      </c>
      <c r="X3493" s="1" t="s">
        <v>2427</v>
      </c>
      <c r="Y3493" s="1">
        <v>164179</v>
      </c>
      <c r="Z3493" s="169">
        <v>232.9</v>
      </c>
      <c r="AA3493" s="169">
        <f>Tabela13[[#This Row],[VALOR/UN]]*Tabela13[[#This Row],[QUAN]]</f>
        <v>232.9</v>
      </c>
      <c r="AB3493" s="251" t="str">
        <f>IFERROR(Tabela13[[#This Row],[TOTAL]]/Tabela13[[#This Row],[Km Rodado]],"")</f>
        <v/>
      </c>
    </row>
    <row r="3494" spans="1:28" hidden="1">
      <c r="A3494" s="30">
        <v>3998</v>
      </c>
      <c r="B3494" s="30" t="s">
        <v>3035</v>
      </c>
      <c r="C3494" s="30" t="s">
        <v>1951</v>
      </c>
      <c r="D3494" s="53">
        <v>46037</v>
      </c>
      <c r="F3494" s="7" t="s">
        <v>344</v>
      </c>
      <c r="G3494" s="1" t="s">
        <v>58</v>
      </c>
      <c r="H3494" s="1" t="s">
        <v>1268</v>
      </c>
      <c r="I3494" s="351" t="s">
        <v>83</v>
      </c>
      <c r="J3494" s="162">
        <v>1</v>
      </c>
      <c r="K3494" s="1">
        <v>15</v>
      </c>
      <c r="L3494" s="1" t="s">
        <v>24</v>
      </c>
      <c r="M3494" s="1" t="s">
        <v>75</v>
      </c>
      <c r="N3494" s="185" t="s">
        <v>224</v>
      </c>
      <c r="O3494" s="1" t="s">
        <v>1389</v>
      </c>
      <c r="P3494" s="1" t="s">
        <v>69</v>
      </c>
      <c r="Q3494" s="1" t="s">
        <v>77</v>
      </c>
      <c r="R3494" s="24" t="s">
        <v>710</v>
      </c>
      <c r="S3494" s="45">
        <v>184184</v>
      </c>
      <c r="V3494" s="165" t="str">
        <f>IFERROR(IF(U3494-T3494 &lt;= 0, "", U3494-T3494), "")</f>
        <v/>
      </c>
      <c r="W3494" s="162" t="s">
        <v>333</v>
      </c>
      <c r="X3494" s="1" t="s">
        <v>2427</v>
      </c>
      <c r="Y3494" s="1">
        <v>160851</v>
      </c>
      <c r="Z3494" s="169">
        <v>235</v>
      </c>
      <c r="AA3494" s="169">
        <f>Tabela13[[#This Row],[VALOR/UN]]*Tabela13[[#This Row],[QUAN]]</f>
        <v>235</v>
      </c>
      <c r="AB3494" s="251" t="str">
        <f>IFERROR(Tabela13[[#This Row],[TOTAL]]/Tabela13[[#This Row],[Km Rodado]],"")</f>
        <v/>
      </c>
    </row>
    <row r="3495" spans="1:28" hidden="1">
      <c r="A3495" s="30">
        <v>3999</v>
      </c>
      <c r="B3495" s="30" t="s">
        <v>3035</v>
      </c>
      <c r="C3495" s="30" t="s">
        <v>1951</v>
      </c>
      <c r="D3495" s="53">
        <v>46037</v>
      </c>
      <c r="F3495" s="7" t="s">
        <v>344</v>
      </c>
      <c r="G3495" s="1" t="s">
        <v>58</v>
      </c>
      <c r="H3495" s="1" t="s">
        <v>1268</v>
      </c>
      <c r="I3495" s="351" t="s">
        <v>83</v>
      </c>
      <c r="J3495" s="162">
        <v>1</v>
      </c>
      <c r="K3495" s="1">
        <v>15</v>
      </c>
      <c r="L3495" s="1" t="s">
        <v>24</v>
      </c>
      <c r="M3495" s="1" t="s">
        <v>75</v>
      </c>
      <c r="N3495" s="185" t="s">
        <v>224</v>
      </c>
      <c r="O3495" s="1" t="s">
        <v>1389</v>
      </c>
      <c r="P3495" s="1" t="s">
        <v>69</v>
      </c>
      <c r="Q3495" s="1" t="s">
        <v>77</v>
      </c>
      <c r="R3495" s="24" t="s">
        <v>710</v>
      </c>
      <c r="S3495" s="45">
        <v>184184</v>
      </c>
      <c r="V3495" s="165" t="str">
        <f>IFERROR(IF(U3495-T3495 &lt;= 0, "", U3495-T3495), "")</f>
        <v/>
      </c>
      <c r="W3495" s="162" t="s">
        <v>333</v>
      </c>
      <c r="X3495" s="1" t="s">
        <v>2427</v>
      </c>
      <c r="Y3495" s="1">
        <v>160851</v>
      </c>
      <c r="Z3495" s="169">
        <v>235</v>
      </c>
      <c r="AA3495" s="169">
        <f>Tabela13[[#This Row],[VALOR/UN]]*Tabela13[[#This Row],[QUAN]]</f>
        <v>235</v>
      </c>
      <c r="AB3495" s="251" t="str">
        <f>IFERROR(Tabela13[[#This Row],[TOTAL]]/Tabela13[[#This Row],[Km Rodado]],"")</f>
        <v/>
      </c>
    </row>
    <row r="3496" spans="1:28" hidden="1">
      <c r="A3496" s="30" t="s">
        <v>3036</v>
      </c>
      <c r="B3496" s="30" t="s">
        <v>2988</v>
      </c>
      <c r="C3496" s="30" t="s">
        <v>1951</v>
      </c>
      <c r="D3496" s="53">
        <v>46037</v>
      </c>
      <c r="F3496" s="7" t="s">
        <v>344</v>
      </c>
      <c r="G3496" s="1" t="s">
        <v>58</v>
      </c>
      <c r="H3496" s="1" t="s">
        <v>12</v>
      </c>
      <c r="I3496" s="351" t="s">
        <v>74</v>
      </c>
      <c r="J3496" s="162">
        <v>1</v>
      </c>
      <c r="K3496" s="1">
        <v>15</v>
      </c>
      <c r="L3496" s="1" t="s">
        <v>22</v>
      </c>
      <c r="M3496" s="1" t="s">
        <v>75</v>
      </c>
      <c r="N3496" s="1" t="s">
        <v>224</v>
      </c>
      <c r="O3496" s="1" t="s">
        <v>1389</v>
      </c>
      <c r="P3496" s="1" t="s">
        <v>69</v>
      </c>
      <c r="Q3496" s="1" t="s">
        <v>77</v>
      </c>
      <c r="R3496" s="24" t="s">
        <v>642</v>
      </c>
      <c r="S3496" s="45">
        <v>181010</v>
      </c>
      <c r="V3496" s="165" t="str">
        <f>IFERROR(IF(U3496-T3496 &lt;= 0, "", U3496-T3496), "")</f>
        <v/>
      </c>
      <c r="W3496" s="162" t="s">
        <v>333</v>
      </c>
      <c r="X3496" s="1" t="s">
        <v>2427</v>
      </c>
      <c r="Y3496" s="1">
        <v>164179</v>
      </c>
      <c r="Z3496" s="169">
        <v>232.9</v>
      </c>
      <c r="AA3496" s="169">
        <f>Tabela13[[#This Row],[VALOR/UN]]*Tabela13[[#This Row],[QUAN]]</f>
        <v>232.9</v>
      </c>
      <c r="AB3496" s="251" t="str">
        <f>IFERROR(Tabela13[[#This Row],[TOTAL]]/Tabela13[[#This Row],[Km Rodado]],"")</f>
        <v/>
      </c>
    </row>
    <row r="3497" spans="1:28" hidden="1">
      <c r="A3497" s="30" t="s">
        <v>3037</v>
      </c>
      <c r="B3497" s="30" t="s">
        <v>2988</v>
      </c>
      <c r="C3497" s="30" t="s">
        <v>1951</v>
      </c>
      <c r="D3497" s="53">
        <v>46037</v>
      </c>
      <c r="F3497" s="7" t="s">
        <v>344</v>
      </c>
      <c r="G3497" s="1" t="s">
        <v>58</v>
      </c>
      <c r="H3497" s="1" t="s">
        <v>12</v>
      </c>
      <c r="I3497" s="351" t="s">
        <v>74</v>
      </c>
      <c r="J3497" s="162">
        <v>1</v>
      </c>
      <c r="K3497" s="1">
        <v>15</v>
      </c>
      <c r="L3497" s="1" t="s">
        <v>22</v>
      </c>
      <c r="M3497" s="1" t="s">
        <v>75</v>
      </c>
      <c r="N3497" s="1" t="s">
        <v>224</v>
      </c>
      <c r="O3497" s="1" t="s">
        <v>1389</v>
      </c>
      <c r="P3497" s="1" t="s">
        <v>69</v>
      </c>
      <c r="Q3497" s="1" t="s">
        <v>77</v>
      </c>
      <c r="R3497" s="24" t="s">
        <v>642</v>
      </c>
      <c r="S3497" s="45">
        <v>181010</v>
      </c>
      <c r="V3497" s="165" t="str">
        <f>IFERROR(IF(U3497-T3497 &lt;= 0, "", U3497-T3497), "")</f>
        <v/>
      </c>
      <c r="W3497" s="162" t="s">
        <v>333</v>
      </c>
      <c r="X3497" s="1" t="s">
        <v>2427</v>
      </c>
      <c r="Y3497" s="1">
        <v>164179</v>
      </c>
      <c r="Z3497" s="169">
        <v>232.9</v>
      </c>
      <c r="AA3497" s="169">
        <f>Tabela13[[#This Row],[VALOR/UN]]*Tabela13[[#This Row],[QUAN]]</f>
        <v>232.9</v>
      </c>
      <c r="AB3497" s="251" t="str">
        <f>IFERROR(Tabela13[[#This Row],[TOTAL]]/Tabela13[[#This Row],[Km Rodado]],"")</f>
        <v/>
      </c>
    </row>
    <row r="3498" spans="1:28" hidden="1">
      <c r="A3498" s="30" t="s">
        <v>3038</v>
      </c>
      <c r="B3498" s="30" t="s">
        <v>3035</v>
      </c>
      <c r="C3498" s="30" t="s">
        <v>1951</v>
      </c>
      <c r="D3498" s="53">
        <v>46037</v>
      </c>
      <c r="F3498" s="7" t="s">
        <v>344</v>
      </c>
      <c r="G3498" s="1" t="s">
        <v>58</v>
      </c>
      <c r="H3498" s="1" t="s">
        <v>12</v>
      </c>
      <c r="I3498" s="351" t="s">
        <v>74</v>
      </c>
      <c r="J3498" s="162">
        <v>1</v>
      </c>
      <c r="K3498" s="1">
        <v>15</v>
      </c>
      <c r="L3498" s="1" t="s">
        <v>24</v>
      </c>
      <c r="M3498" s="1" t="s">
        <v>75</v>
      </c>
      <c r="N3498" s="1" t="s">
        <v>224</v>
      </c>
      <c r="O3498" s="1" t="s">
        <v>1389</v>
      </c>
      <c r="P3498" s="1" t="s">
        <v>69</v>
      </c>
      <c r="Q3498" s="1" t="s">
        <v>77</v>
      </c>
      <c r="R3498" s="24" t="s">
        <v>642</v>
      </c>
      <c r="S3498" s="45">
        <v>181010</v>
      </c>
      <c r="V3498" s="165" t="str">
        <f>IFERROR(IF(U3498-T3498 &lt;= 0, "", U3498-T3498), "")</f>
        <v/>
      </c>
      <c r="W3498" s="162" t="s">
        <v>333</v>
      </c>
      <c r="X3498" s="1" t="s">
        <v>2427</v>
      </c>
      <c r="Y3498" s="1">
        <v>164179</v>
      </c>
      <c r="Z3498" s="169">
        <v>232.9</v>
      </c>
      <c r="AA3498" s="169">
        <f>Tabela13[[#This Row],[VALOR/UN]]*Tabela13[[#This Row],[QUAN]]</f>
        <v>232.9</v>
      </c>
      <c r="AB3498" s="251" t="str">
        <f>IFERROR(Tabela13[[#This Row],[TOTAL]]/Tabela13[[#This Row],[Km Rodado]],"")</f>
        <v/>
      </c>
    </row>
    <row r="3499" spans="1:28" hidden="1">
      <c r="A3499" s="30" t="s">
        <v>3039</v>
      </c>
      <c r="B3499" s="30" t="s">
        <v>2893</v>
      </c>
      <c r="C3499" s="30" t="s">
        <v>1951</v>
      </c>
      <c r="D3499" s="53">
        <v>46037</v>
      </c>
      <c r="F3499" s="7" t="s">
        <v>344</v>
      </c>
      <c r="G3499" s="1" t="s">
        <v>58</v>
      </c>
      <c r="H3499" s="1" t="s">
        <v>12</v>
      </c>
      <c r="I3499" s="351" t="s">
        <v>74</v>
      </c>
      <c r="J3499" s="162">
        <v>1</v>
      </c>
      <c r="K3499" s="1">
        <v>15</v>
      </c>
      <c r="L3499" s="1" t="s">
        <v>24</v>
      </c>
      <c r="M3499" s="1" t="s">
        <v>75</v>
      </c>
      <c r="N3499" s="1" t="s">
        <v>224</v>
      </c>
      <c r="O3499" s="1" t="s">
        <v>1389</v>
      </c>
      <c r="P3499" s="1" t="s">
        <v>69</v>
      </c>
      <c r="Q3499" s="1" t="s">
        <v>77</v>
      </c>
      <c r="R3499" s="24" t="s">
        <v>642</v>
      </c>
      <c r="S3499" s="45">
        <v>181010</v>
      </c>
      <c r="V3499" s="165" t="str">
        <f>IFERROR(IF(U3499-T3499 &lt;= 0, "", U3499-T3499), "")</f>
        <v/>
      </c>
      <c r="W3499" s="162" t="s">
        <v>333</v>
      </c>
      <c r="X3499" s="1" t="s">
        <v>2427</v>
      </c>
      <c r="Y3499" s="1">
        <v>164179</v>
      </c>
      <c r="Z3499" s="169">
        <v>232.9</v>
      </c>
      <c r="AA3499" s="169">
        <f>Tabela13[[#This Row],[VALOR/UN]]*Tabela13[[#This Row],[QUAN]]</f>
        <v>232.9</v>
      </c>
      <c r="AB3499" s="251" t="str">
        <f>IFERROR(Tabela13[[#This Row],[TOTAL]]/Tabela13[[#This Row],[Km Rodado]],"")</f>
        <v/>
      </c>
    </row>
    <row r="3500" spans="1:28" hidden="1">
      <c r="A3500" s="30" t="s">
        <v>3040</v>
      </c>
      <c r="B3500" s="30" t="s">
        <v>2237</v>
      </c>
      <c r="C3500" s="30" t="s">
        <v>1951</v>
      </c>
      <c r="D3500" s="53">
        <v>46037</v>
      </c>
      <c r="F3500" s="7" t="s">
        <v>344</v>
      </c>
      <c r="G3500" s="1" t="s">
        <v>58</v>
      </c>
      <c r="H3500" s="1" t="s">
        <v>1268</v>
      </c>
      <c r="I3500" s="351" t="s">
        <v>104</v>
      </c>
      <c r="J3500" s="162">
        <v>1</v>
      </c>
      <c r="K3500" s="1">
        <v>16</v>
      </c>
      <c r="L3500" s="1" t="s">
        <v>22</v>
      </c>
      <c r="M3500" s="1" t="s">
        <v>60</v>
      </c>
      <c r="N3500" s="1" t="s">
        <v>1235</v>
      </c>
      <c r="O3500" s="1" t="s">
        <v>1236</v>
      </c>
      <c r="P3500" s="1" t="s">
        <v>69</v>
      </c>
      <c r="Q3500" s="1" t="s">
        <v>1008</v>
      </c>
      <c r="R3500" s="255" t="s">
        <v>880</v>
      </c>
      <c r="S3500" s="45">
        <v>254121</v>
      </c>
      <c r="V3500" s="165" t="str">
        <f>IFERROR(IF(U3500-T3500 &lt;= 0, "", U3500-T3500), "")</f>
        <v/>
      </c>
      <c r="W3500" s="162" t="s">
        <v>333</v>
      </c>
      <c r="X3500" s="1" t="s">
        <v>155</v>
      </c>
      <c r="Y3500" s="1" t="s">
        <v>2984</v>
      </c>
      <c r="Z3500" s="169">
        <v>488.71</v>
      </c>
      <c r="AA3500" s="169">
        <f>Tabela13[[#This Row],[VALOR/UN]]*Tabela13[[#This Row],[QUAN]]</f>
        <v>488.71</v>
      </c>
      <c r="AB3500" s="251" t="str">
        <f>IFERROR(Tabela13[[#This Row],[TOTAL]]/Tabela13[[#This Row],[Km Rodado]],"")</f>
        <v/>
      </c>
    </row>
    <row r="3501" spans="1:28" hidden="1">
      <c r="A3501" s="30" t="s">
        <v>3041</v>
      </c>
      <c r="B3501" s="30" t="s">
        <v>2655</v>
      </c>
      <c r="C3501" s="30" t="s">
        <v>1951</v>
      </c>
      <c r="D3501" s="53">
        <v>46037</v>
      </c>
      <c r="F3501" s="7" t="s">
        <v>344</v>
      </c>
      <c r="G3501" s="1" t="s">
        <v>58</v>
      </c>
      <c r="H3501" s="1" t="s">
        <v>1268</v>
      </c>
      <c r="I3501" s="351" t="s">
        <v>104</v>
      </c>
      <c r="J3501" s="162">
        <v>1</v>
      </c>
      <c r="K3501" s="1">
        <v>16</v>
      </c>
      <c r="L3501" s="1" t="s">
        <v>22</v>
      </c>
      <c r="M3501" s="1" t="s">
        <v>60</v>
      </c>
      <c r="N3501" s="1" t="s">
        <v>1235</v>
      </c>
      <c r="O3501" s="1" t="s">
        <v>1236</v>
      </c>
      <c r="P3501" s="1" t="s">
        <v>69</v>
      </c>
      <c r="Q3501" s="1" t="s">
        <v>1008</v>
      </c>
      <c r="R3501" s="255" t="s">
        <v>880</v>
      </c>
      <c r="S3501" s="45">
        <v>254121</v>
      </c>
      <c r="V3501" s="165" t="str">
        <f>IFERROR(IF(U3501-T3501 &lt;= 0, "", U3501-T3501), "")</f>
        <v/>
      </c>
      <c r="W3501" s="162" t="s">
        <v>333</v>
      </c>
      <c r="X3501" s="1" t="s">
        <v>155</v>
      </c>
      <c r="Y3501" s="1" t="s">
        <v>2984</v>
      </c>
      <c r="Z3501" s="169">
        <v>488.71</v>
      </c>
      <c r="AA3501" s="169">
        <f>Tabela13[[#This Row],[VALOR/UN]]*Tabela13[[#This Row],[QUAN]]</f>
        <v>488.71</v>
      </c>
      <c r="AB3501" s="251" t="str">
        <f>IFERROR(Tabela13[[#This Row],[TOTAL]]/Tabela13[[#This Row],[Km Rodado]],"")</f>
        <v/>
      </c>
    </row>
    <row r="3502" spans="1:28" hidden="1">
      <c r="A3502" s="30" t="s">
        <v>3042</v>
      </c>
      <c r="B3502" s="30" t="s">
        <v>2836</v>
      </c>
      <c r="C3502" s="30" t="s">
        <v>1951</v>
      </c>
      <c r="D3502" s="53">
        <v>46037</v>
      </c>
      <c r="F3502" s="7" t="s">
        <v>344</v>
      </c>
      <c r="G3502" s="1" t="s">
        <v>58</v>
      </c>
      <c r="H3502" s="1" t="s">
        <v>1268</v>
      </c>
      <c r="I3502" s="351" t="s">
        <v>96</v>
      </c>
      <c r="J3502" s="162">
        <v>1</v>
      </c>
      <c r="K3502" s="1">
        <v>16</v>
      </c>
      <c r="L3502" s="1" t="s">
        <v>22</v>
      </c>
      <c r="M3502" s="1" t="s">
        <v>60</v>
      </c>
      <c r="N3502" s="185" t="s">
        <v>1235</v>
      </c>
      <c r="O3502" s="1" t="s">
        <v>1236</v>
      </c>
      <c r="P3502" s="1" t="s">
        <v>69</v>
      </c>
      <c r="Q3502" s="1" t="s">
        <v>1008</v>
      </c>
      <c r="R3502" s="255" t="s">
        <v>2575</v>
      </c>
      <c r="S3502" s="45">
        <v>75112</v>
      </c>
      <c r="V3502" s="165" t="str">
        <f>IFERROR(IF(U3502-T3502 &lt;= 0, "", U3502-T3502), "")</f>
        <v/>
      </c>
      <c r="W3502" s="162" t="s">
        <v>333</v>
      </c>
      <c r="X3502" s="1" t="s">
        <v>155</v>
      </c>
      <c r="Y3502" s="1" t="s">
        <v>2984</v>
      </c>
      <c r="Z3502" s="169">
        <v>488.71</v>
      </c>
      <c r="AA3502" s="169">
        <f>Tabela13[[#This Row],[VALOR/UN]]*Tabela13[[#This Row],[QUAN]]</f>
        <v>488.71</v>
      </c>
      <c r="AB3502" s="251" t="str">
        <f>IFERROR(Tabela13[[#This Row],[TOTAL]]/Tabela13[[#This Row],[Km Rodado]],"")</f>
        <v/>
      </c>
    </row>
    <row r="3503" spans="1:28" hidden="1">
      <c r="A3503" s="30" t="s">
        <v>3043</v>
      </c>
      <c r="B3503" s="30" t="s">
        <v>2237</v>
      </c>
      <c r="C3503" s="30" t="s">
        <v>1951</v>
      </c>
      <c r="D3503" s="53">
        <v>46037</v>
      </c>
      <c r="F3503" s="7" t="s">
        <v>344</v>
      </c>
      <c r="G3503" s="1" t="s">
        <v>58</v>
      </c>
      <c r="H3503" s="1" t="s">
        <v>1268</v>
      </c>
      <c r="I3503" s="351" t="s">
        <v>96</v>
      </c>
      <c r="J3503" s="162">
        <v>1</v>
      </c>
      <c r="K3503" s="1">
        <v>16</v>
      </c>
      <c r="L3503" s="1" t="s">
        <v>22</v>
      </c>
      <c r="M3503" s="1" t="s">
        <v>60</v>
      </c>
      <c r="N3503" s="185" t="s">
        <v>1235</v>
      </c>
      <c r="O3503" s="1" t="s">
        <v>1236</v>
      </c>
      <c r="P3503" s="1" t="s">
        <v>69</v>
      </c>
      <c r="Q3503" s="1" t="s">
        <v>1008</v>
      </c>
      <c r="R3503" s="255" t="s">
        <v>2575</v>
      </c>
      <c r="S3503" s="45">
        <v>75112</v>
      </c>
      <c r="V3503" s="165" t="str">
        <f>IFERROR(IF(U3503-T3503 &lt;= 0, "", U3503-T3503), "")</f>
        <v/>
      </c>
      <c r="W3503" s="162" t="s">
        <v>333</v>
      </c>
      <c r="X3503" s="1" t="s">
        <v>155</v>
      </c>
      <c r="Y3503" s="1" t="s">
        <v>2984</v>
      </c>
      <c r="Z3503" s="169">
        <v>488.71</v>
      </c>
      <c r="AA3503" s="169">
        <f>Tabela13[[#This Row],[VALOR/UN]]*Tabela13[[#This Row],[QUAN]]</f>
        <v>488.71</v>
      </c>
      <c r="AB3503" s="251" t="str">
        <f>IFERROR(Tabela13[[#This Row],[TOTAL]]/Tabela13[[#This Row],[Km Rodado]],"")</f>
        <v/>
      </c>
    </row>
    <row r="3504" spans="1:28" hidden="1">
      <c r="A3504" s="30" t="s">
        <v>3044</v>
      </c>
      <c r="B3504" s="30" t="s">
        <v>2988</v>
      </c>
      <c r="C3504" s="30" t="s">
        <v>1951</v>
      </c>
      <c r="D3504" s="53">
        <v>46037</v>
      </c>
      <c r="F3504" s="7" t="s">
        <v>344</v>
      </c>
      <c r="G3504" s="1" t="s">
        <v>58</v>
      </c>
      <c r="H3504" s="1" t="s">
        <v>12</v>
      </c>
      <c r="I3504" s="351" t="s">
        <v>74</v>
      </c>
      <c r="J3504" s="162">
        <v>1</v>
      </c>
      <c r="K3504" s="1">
        <v>16</v>
      </c>
      <c r="L3504" s="1" t="s">
        <v>22</v>
      </c>
      <c r="M3504" s="1" t="s">
        <v>60</v>
      </c>
      <c r="N3504" s="1" t="s">
        <v>1235</v>
      </c>
      <c r="O3504" s="1" t="s">
        <v>1236</v>
      </c>
      <c r="P3504" s="1" t="s">
        <v>69</v>
      </c>
      <c r="Q3504" s="1" t="s">
        <v>1008</v>
      </c>
      <c r="R3504" s="255" t="s">
        <v>1617</v>
      </c>
      <c r="S3504" s="45">
        <v>231750</v>
      </c>
      <c r="V3504" s="165" t="str">
        <f>IFERROR(IF(U3504-T3504 &lt;= 0, "", U3504-T3504), "")</f>
        <v/>
      </c>
      <c r="W3504" s="162" t="s">
        <v>333</v>
      </c>
      <c r="X3504" s="1" t="s">
        <v>155</v>
      </c>
      <c r="Y3504" s="1" t="s">
        <v>2984</v>
      </c>
      <c r="Z3504" s="169">
        <v>488.71</v>
      </c>
      <c r="AA3504" s="169">
        <f>Tabela13[[#This Row],[VALOR/UN]]*Tabela13[[#This Row],[QUAN]]</f>
        <v>488.71</v>
      </c>
      <c r="AB3504" s="251" t="str">
        <f>IFERROR(Tabela13[[#This Row],[TOTAL]]/Tabela13[[#This Row],[Km Rodado]],"")</f>
        <v/>
      </c>
    </row>
    <row r="3505" spans="1:28" hidden="1">
      <c r="A3505" s="30" t="s">
        <v>3045</v>
      </c>
      <c r="B3505" s="30" t="s">
        <v>2988</v>
      </c>
      <c r="C3505" s="30" t="s">
        <v>1951</v>
      </c>
      <c r="D3505" s="53">
        <v>46037</v>
      </c>
      <c r="F3505" s="7" t="s">
        <v>344</v>
      </c>
      <c r="G3505" s="1" t="s">
        <v>58</v>
      </c>
      <c r="H3505" s="1" t="s">
        <v>12</v>
      </c>
      <c r="I3505" s="351" t="s">
        <v>74</v>
      </c>
      <c r="J3505" s="162">
        <v>1</v>
      </c>
      <c r="K3505" s="1">
        <v>16</v>
      </c>
      <c r="L3505" s="1" t="s">
        <v>22</v>
      </c>
      <c r="M3505" s="1" t="s">
        <v>60</v>
      </c>
      <c r="N3505" s="1" t="s">
        <v>1235</v>
      </c>
      <c r="O3505" s="1" t="s">
        <v>1236</v>
      </c>
      <c r="P3505" s="1" t="s">
        <v>69</v>
      </c>
      <c r="Q3505" s="1" t="s">
        <v>1008</v>
      </c>
      <c r="R3505" s="255" t="s">
        <v>1617</v>
      </c>
      <c r="S3505" s="45">
        <v>231750</v>
      </c>
      <c r="V3505" s="165" t="str">
        <f>IFERROR(IF(U3505-T3505 &lt;= 0, "", U3505-T3505), "")</f>
        <v/>
      </c>
      <c r="W3505" s="162" t="s">
        <v>333</v>
      </c>
      <c r="X3505" s="1" t="s">
        <v>155</v>
      </c>
      <c r="Y3505" s="1" t="s">
        <v>2984</v>
      </c>
      <c r="Z3505" s="169">
        <v>488.71</v>
      </c>
      <c r="AA3505" s="169">
        <f>Tabela13[[#This Row],[VALOR/UN]]*Tabela13[[#This Row],[QUAN]]</f>
        <v>488.71</v>
      </c>
      <c r="AB3505" s="251" t="str">
        <f>IFERROR(Tabela13[[#This Row],[TOTAL]]/Tabela13[[#This Row],[Km Rodado]],"")</f>
        <v/>
      </c>
    </row>
    <row r="3506" spans="1:28" hidden="1">
      <c r="A3506" s="30" t="s">
        <v>3046</v>
      </c>
      <c r="B3506" s="30" t="s">
        <v>2988</v>
      </c>
      <c r="C3506" s="30" t="s">
        <v>1951</v>
      </c>
      <c r="D3506" s="53">
        <v>46037</v>
      </c>
      <c r="F3506" s="7" t="s">
        <v>344</v>
      </c>
      <c r="G3506" s="1" t="s">
        <v>58</v>
      </c>
      <c r="H3506" s="1" t="s">
        <v>12</v>
      </c>
      <c r="I3506" s="351" t="s">
        <v>74</v>
      </c>
      <c r="J3506" s="162">
        <v>1</v>
      </c>
      <c r="K3506" s="1">
        <v>16</v>
      </c>
      <c r="L3506" s="1" t="s">
        <v>24</v>
      </c>
      <c r="M3506" s="1" t="s">
        <v>60</v>
      </c>
      <c r="N3506" s="1" t="s">
        <v>1235</v>
      </c>
      <c r="O3506" s="1" t="s">
        <v>1236</v>
      </c>
      <c r="P3506" s="1" t="s">
        <v>69</v>
      </c>
      <c r="Q3506" s="1" t="s">
        <v>1008</v>
      </c>
      <c r="R3506" s="255" t="s">
        <v>1617</v>
      </c>
      <c r="S3506" s="45">
        <v>231750</v>
      </c>
      <c r="V3506" s="165" t="str">
        <f>IFERROR(IF(U3506-T3506 &lt;= 0, "", U3506-T3506), "")</f>
        <v/>
      </c>
      <c r="W3506" s="162" t="s">
        <v>333</v>
      </c>
      <c r="X3506" s="1" t="s">
        <v>155</v>
      </c>
      <c r="Y3506" s="1" t="s">
        <v>2984</v>
      </c>
      <c r="Z3506" s="169">
        <v>488.71</v>
      </c>
      <c r="AA3506" s="169">
        <f>Tabela13[[#This Row],[VALOR/UN]]*Tabela13[[#This Row],[QUAN]]</f>
        <v>488.71</v>
      </c>
      <c r="AB3506" s="251" t="str">
        <f>IFERROR(Tabela13[[#This Row],[TOTAL]]/Tabela13[[#This Row],[Km Rodado]],"")</f>
        <v/>
      </c>
    </row>
    <row r="3507" spans="1:28" hidden="1">
      <c r="A3507" s="30" t="s">
        <v>3047</v>
      </c>
      <c r="B3507" s="30" t="s">
        <v>2988</v>
      </c>
      <c r="C3507" s="30" t="s">
        <v>1951</v>
      </c>
      <c r="D3507" s="53">
        <v>46037</v>
      </c>
      <c r="F3507" s="7" t="s">
        <v>344</v>
      </c>
      <c r="G3507" s="1" t="s">
        <v>58</v>
      </c>
      <c r="H3507" s="1" t="s">
        <v>12</v>
      </c>
      <c r="I3507" s="351" t="s">
        <v>74</v>
      </c>
      <c r="J3507" s="162">
        <v>1</v>
      </c>
      <c r="K3507" s="1">
        <v>16</v>
      </c>
      <c r="L3507" s="1" t="s">
        <v>24</v>
      </c>
      <c r="M3507" s="1" t="s">
        <v>60</v>
      </c>
      <c r="N3507" s="1" t="s">
        <v>1235</v>
      </c>
      <c r="O3507" s="1" t="s">
        <v>1236</v>
      </c>
      <c r="P3507" s="1" t="s">
        <v>69</v>
      </c>
      <c r="Q3507" s="1" t="s">
        <v>1008</v>
      </c>
      <c r="R3507" s="255" t="s">
        <v>1617</v>
      </c>
      <c r="S3507" s="45">
        <v>231750</v>
      </c>
      <c r="V3507" s="165" t="str">
        <f>IFERROR(IF(U3507-T3507 &lt;= 0, "", U3507-T3507), "")</f>
        <v/>
      </c>
      <c r="W3507" s="162" t="s">
        <v>333</v>
      </c>
      <c r="X3507" s="1" t="s">
        <v>155</v>
      </c>
      <c r="Y3507" s="1" t="s">
        <v>2984</v>
      </c>
      <c r="Z3507" s="169">
        <v>488.71</v>
      </c>
      <c r="AA3507" s="169">
        <f>Tabela13[[#This Row],[VALOR/UN]]*Tabela13[[#This Row],[QUAN]]</f>
        <v>488.71</v>
      </c>
      <c r="AB3507" s="251" t="str">
        <f>IFERROR(Tabela13[[#This Row],[TOTAL]]/Tabela13[[#This Row],[Km Rodado]],"")</f>
        <v/>
      </c>
    </row>
    <row r="3508" spans="1:28" hidden="1">
      <c r="A3508" s="30">
        <v>4016</v>
      </c>
      <c r="B3508" s="30" t="s">
        <v>2988</v>
      </c>
      <c r="C3508" s="30" t="s">
        <v>1951</v>
      </c>
      <c r="D3508" s="53">
        <v>46037</v>
      </c>
      <c r="F3508" s="7" t="s">
        <v>344</v>
      </c>
      <c r="G3508" s="1" t="s">
        <v>58</v>
      </c>
      <c r="H3508" s="1" t="s">
        <v>1268</v>
      </c>
      <c r="I3508" s="351" t="s">
        <v>104</v>
      </c>
      <c r="J3508" s="162">
        <v>1</v>
      </c>
      <c r="K3508" s="1">
        <v>16</v>
      </c>
      <c r="L3508" s="1" t="s">
        <v>24</v>
      </c>
      <c r="M3508" s="1" t="s">
        <v>60</v>
      </c>
      <c r="N3508" s="1" t="s">
        <v>1235</v>
      </c>
      <c r="O3508" s="1" t="s">
        <v>1236</v>
      </c>
      <c r="P3508" s="1" t="s">
        <v>69</v>
      </c>
      <c r="Q3508" s="1" t="s">
        <v>1008</v>
      </c>
      <c r="R3508" s="255" t="s">
        <v>1948</v>
      </c>
      <c r="S3508" s="45">
        <v>143560</v>
      </c>
      <c r="V3508" s="165" t="str">
        <f>IFERROR(IF(U3508-T3508 &lt;= 0, "", U3508-T3508), "")</f>
        <v/>
      </c>
      <c r="W3508" s="162" t="s">
        <v>333</v>
      </c>
      <c r="X3508" s="1" t="s">
        <v>155</v>
      </c>
      <c r="Y3508" s="1" t="s">
        <v>2984</v>
      </c>
      <c r="Z3508" s="169">
        <v>488.71</v>
      </c>
      <c r="AA3508" s="169">
        <f>Tabela13[[#This Row],[VALOR/UN]]*Tabela13[[#This Row],[QUAN]]</f>
        <v>488.71</v>
      </c>
      <c r="AB3508" s="251" t="str">
        <f>IFERROR(Tabela13[[#This Row],[TOTAL]]/Tabela13[[#This Row],[Km Rodado]],"")</f>
        <v/>
      </c>
    </row>
    <row r="3509" spans="1:28" hidden="1">
      <c r="A3509" s="30">
        <v>4017</v>
      </c>
      <c r="B3509" s="30" t="s">
        <v>2988</v>
      </c>
      <c r="C3509" s="30" t="s">
        <v>1951</v>
      </c>
      <c r="D3509" s="53">
        <v>46037</v>
      </c>
      <c r="F3509" s="7" t="s">
        <v>344</v>
      </c>
      <c r="G3509" s="1" t="s">
        <v>58</v>
      </c>
      <c r="H3509" s="1" t="s">
        <v>1268</v>
      </c>
      <c r="I3509" s="351" t="s">
        <v>104</v>
      </c>
      <c r="J3509" s="162">
        <v>1</v>
      </c>
      <c r="K3509" s="1">
        <v>16</v>
      </c>
      <c r="L3509" s="1" t="s">
        <v>24</v>
      </c>
      <c r="M3509" s="1" t="s">
        <v>60</v>
      </c>
      <c r="N3509" s="1" t="s">
        <v>1235</v>
      </c>
      <c r="O3509" s="1" t="s">
        <v>1236</v>
      </c>
      <c r="P3509" s="1" t="s">
        <v>69</v>
      </c>
      <c r="Q3509" s="1" t="s">
        <v>1008</v>
      </c>
      <c r="R3509" s="255" t="s">
        <v>1948</v>
      </c>
      <c r="S3509" s="45">
        <v>146560</v>
      </c>
      <c r="V3509" s="165" t="str">
        <f>IFERROR(IF(U3509-T3509 &lt;= 0, "", U3509-T3509), "")</f>
        <v/>
      </c>
      <c r="W3509" s="162" t="s">
        <v>333</v>
      </c>
      <c r="X3509" s="1" t="s">
        <v>155</v>
      </c>
      <c r="Y3509" s="1" t="s">
        <v>2984</v>
      </c>
      <c r="Z3509" s="169">
        <v>488.71</v>
      </c>
      <c r="AA3509" s="169">
        <f>Tabela13[[#This Row],[VALOR/UN]]*Tabela13[[#This Row],[QUAN]]</f>
        <v>488.71</v>
      </c>
      <c r="AB3509" s="251" t="str">
        <f>IFERROR(Tabela13[[#This Row],[TOTAL]]/Tabela13[[#This Row],[Km Rodado]],"")</f>
        <v/>
      </c>
    </row>
    <row r="3510" spans="1:28" hidden="1">
      <c r="A3510" s="30" t="s">
        <v>3048</v>
      </c>
      <c r="B3510" s="30" t="s">
        <v>2988</v>
      </c>
      <c r="C3510" s="30" t="s">
        <v>1951</v>
      </c>
      <c r="D3510" s="53">
        <v>46037</v>
      </c>
      <c r="F3510" s="7" t="s">
        <v>344</v>
      </c>
      <c r="G3510" s="1" t="s">
        <v>58</v>
      </c>
      <c r="H3510" s="1" t="s">
        <v>12</v>
      </c>
      <c r="I3510" s="351" t="s">
        <v>74</v>
      </c>
      <c r="J3510" s="162">
        <v>1</v>
      </c>
      <c r="K3510" s="1">
        <v>16</v>
      </c>
      <c r="L3510" s="1" t="s">
        <v>22</v>
      </c>
      <c r="M3510" s="1" t="s">
        <v>60</v>
      </c>
      <c r="N3510" s="1" t="s">
        <v>1235</v>
      </c>
      <c r="O3510" s="1" t="s">
        <v>1236</v>
      </c>
      <c r="P3510" s="1" t="s">
        <v>69</v>
      </c>
      <c r="Q3510" s="1" t="s">
        <v>1008</v>
      </c>
      <c r="R3510" s="255" t="s">
        <v>3049</v>
      </c>
      <c r="S3510" s="45">
        <v>231750</v>
      </c>
      <c r="V3510" s="165" t="str">
        <f>IFERROR(IF(U3510-T3510 &lt;= 0, "", U3510-T3510), "")</f>
        <v/>
      </c>
      <c r="W3510" s="162" t="s">
        <v>333</v>
      </c>
      <c r="X3510" s="1" t="s">
        <v>155</v>
      </c>
      <c r="Y3510" s="1" t="s">
        <v>2984</v>
      </c>
      <c r="Z3510" s="169">
        <v>488.71</v>
      </c>
      <c r="AA3510" s="169">
        <f>Tabela13[[#This Row],[VALOR/UN]]*Tabela13[[#This Row],[QUAN]]</f>
        <v>488.71</v>
      </c>
      <c r="AB3510" s="251" t="str">
        <f>IFERROR(Tabela13[[#This Row],[TOTAL]]/Tabela13[[#This Row],[Km Rodado]],"")</f>
        <v/>
      </c>
    </row>
    <row r="3511" spans="1:28" hidden="1">
      <c r="A3511" s="30" t="s">
        <v>1512</v>
      </c>
      <c r="B3511" s="30" t="s">
        <v>2988</v>
      </c>
      <c r="C3511" s="30" t="s">
        <v>1951</v>
      </c>
      <c r="D3511" s="53">
        <v>46037</v>
      </c>
      <c r="F3511" s="7" t="s">
        <v>344</v>
      </c>
      <c r="G3511" s="1" t="s">
        <v>58</v>
      </c>
      <c r="H3511" s="1" t="s">
        <v>12</v>
      </c>
      <c r="I3511" s="351" t="s">
        <v>74</v>
      </c>
      <c r="J3511" s="162">
        <v>1</v>
      </c>
      <c r="K3511" s="1">
        <v>16</v>
      </c>
      <c r="L3511" s="1" t="s">
        <v>22</v>
      </c>
      <c r="M3511" s="1" t="s">
        <v>60</v>
      </c>
      <c r="N3511" s="1" t="s">
        <v>1235</v>
      </c>
      <c r="O3511" s="1" t="s">
        <v>1236</v>
      </c>
      <c r="P3511" s="1" t="s">
        <v>69</v>
      </c>
      <c r="Q3511" s="1" t="s">
        <v>1008</v>
      </c>
      <c r="R3511" s="255" t="s">
        <v>3049</v>
      </c>
      <c r="S3511" s="45">
        <v>231750</v>
      </c>
      <c r="V3511" s="165" t="str">
        <f>IFERROR(IF(U3511-T3511 &lt;= 0, "", U3511-T3511), "")</f>
        <v/>
      </c>
      <c r="W3511" s="162" t="s">
        <v>333</v>
      </c>
      <c r="X3511" s="1" t="s">
        <v>155</v>
      </c>
      <c r="Y3511" s="1" t="s">
        <v>2984</v>
      </c>
      <c r="Z3511" s="169">
        <v>488.71</v>
      </c>
      <c r="AA3511" s="169">
        <f>Tabela13[[#This Row],[VALOR/UN]]*Tabela13[[#This Row],[QUAN]]</f>
        <v>488.71</v>
      </c>
      <c r="AB3511" s="251" t="str">
        <f>IFERROR(Tabela13[[#This Row],[TOTAL]]/Tabela13[[#This Row],[Km Rodado]],"")</f>
        <v/>
      </c>
    </row>
    <row r="3512" spans="1:28" hidden="1">
      <c r="A3512" s="30" t="s">
        <v>2213</v>
      </c>
      <c r="B3512" s="30" t="s">
        <v>2988</v>
      </c>
      <c r="C3512" s="30" t="s">
        <v>1951</v>
      </c>
      <c r="D3512" s="53">
        <v>46037</v>
      </c>
      <c r="F3512" s="7" t="s">
        <v>344</v>
      </c>
      <c r="G3512" s="1" t="s">
        <v>58</v>
      </c>
      <c r="H3512" s="1" t="s">
        <v>12</v>
      </c>
      <c r="I3512" s="351" t="s">
        <v>74</v>
      </c>
      <c r="J3512" s="162">
        <v>1</v>
      </c>
      <c r="K3512" s="1">
        <v>16</v>
      </c>
      <c r="L3512" s="1" t="s">
        <v>24</v>
      </c>
      <c r="M3512" s="1" t="s">
        <v>60</v>
      </c>
      <c r="N3512" s="1" t="s">
        <v>1235</v>
      </c>
      <c r="O3512" s="1" t="s">
        <v>1236</v>
      </c>
      <c r="P3512" s="1" t="s">
        <v>69</v>
      </c>
      <c r="Q3512" s="1" t="s">
        <v>1008</v>
      </c>
      <c r="R3512" s="255" t="s">
        <v>3049</v>
      </c>
      <c r="S3512" s="45">
        <v>231750</v>
      </c>
      <c r="V3512" s="165" t="str">
        <f>IFERROR(IF(U3512-T3512 &lt;= 0, "", U3512-T3512), "")</f>
        <v/>
      </c>
      <c r="W3512" s="162" t="s">
        <v>333</v>
      </c>
      <c r="X3512" s="1" t="s">
        <v>155</v>
      </c>
      <c r="Y3512" s="1" t="s">
        <v>2984</v>
      </c>
      <c r="Z3512" s="169">
        <v>488.71</v>
      </c>
      <c r="AA3512" s="169">
        <f>Tabela13[[#This Row],[VALOR/UN]]*Tabela13[[#This Row],[QUAN]]</f>
        <v>488.71</v>
      </c>
      <c r="AB3512" s="251" t="str">
        <f>IFERROR(Tabela13[[#This Row],[TOTAL]]/Tabela13[[#This Row],[Km Rodado]],"")</f>
        <v/>
      </c>
    </row>
    <row r="3513" spans="1:28" hidden="1">
      <c r="A3513" s="30" t="s">
        <v>3035</v>
      </c>
      <c r="B3513" s="30" t="s">
        <v>2988</v>
      </c>
      <c r="C3513" s="30" t="s">
        <v>1951</v>
      </c>
      <c r="D3513" s="53">
        <v>46037</v>
      </c>
      <c r="F3513" s="7" t="s">
        <v>344</v>
      </c>
      <c r="G3513" s="1" t="s">
        <v>58</v>
      </c>
      <c r="H3513" s="1" t="s">
        <v>12</v>
      </c>
      <c r="I3513" s="351" t="s">
        <v>74</v>
      </c>
      <c r="J3513" s="162">
        <v>1</v>
      </c>
      <c r="K3513" s="1">
        <v>16</v>
      </c>
      <c r="L3513" s="1" t="s">
        <v>24</v>
      </c>
      <c r="M3513" s="1" t="s">
        <v>60</v>
      </c>
      <c r="N3513" s="185" t="s">
        <v>1235</v>
      </c>
      <c r="O3513" s="1" t="s">
        <v>1236</v>
      </c>
      <c r="P3513" s="1" t="s">
        <v>69</v>
      </c>
      <c r="Q3513" s="1" t="s">
        <v>1008</v>
      </c>
      <c r="R3513" s="255" t="s">
        <v>3049</v>
      </c>
      <c r="S3513" s="45">
        <v>231750</v>
      </c>
      <c r="V3513" s="165" t="str">
        <f>IFERROR(IF(U3513-T3513 &lt;= 0, "", U3513-T3513), "")</f>
        <v/>
      </c>
      <c r="W3513" s="162" t="s">
        <v>333</v>
      </c>
      <c r="X3513" s="1" t="s">
        <v>155</v>
      </c>
      <c r="Y3513" s="1" t="s">
        <v>2984</v>
      </c>
      <c r="Z3513" s="169">
        <v>488.71</v>
      </c>
      <c r="AA3513" s="169">
        <f>Tabela13[[#This Row],[VALOR/UN]]*Tabela13[[#This Row],[QUAN]]</f>
        <v>488.71</v>
      </c>
      <c r="AB3513" s="251" t="str">
        <f>IFERROR(Tabela13[[#This Row],[TOTAL]]/Tabela13[[#This Row],[Km Rodado]],"")</f>
        <v/>
      </c>
    </row>
    <row r="3514" spans="1:28" hidden="1">
      <c r="A3514" s="30" t="s">
        <v>696</v>
      </c>
      <c r="B3514" s="30" t="s">
        <v>2988</v>
      </c>
      <c r="C3514" s="30" t="s">
        <v>1951</v>
      </c>
      <c r="D3514" s="53">
        <v>46037</v>
      </c>
      <c r="F3514" s="7" t="s">
        <v>344</v>
      </c>
      <c r="G3514" s="1" t="s">
        <v>58</v>
      </c>
      <c r="H3514" s="1" t="s">
        <v>1268</v>
      </c>
      <c r="I3514" s="351" t="s">
        <v>2375</v>
      </c>
      <c r="J3514" s="162">
        <v>1</v>
      </c>
      <c r="K3514" s="1">
        <v>15</v>
      </c>
      <c r="L3514" s="1" t="s">
        <v>24</v>
      </c>
      <c r="M3514" s="1" t="s">
        <v>75</v>
      </c>
      <c r="N3514" s="1" t="s">
        <v>224</v>
      </c>
      <c r="O3514" s="1" t="s">
        <v>1389</v>
      </c>
      <c r="P3514" s="1" t="s">
        <v>69</v>
      </c>
      <c r="Q3514" s="1" t="s">
        <v>77</v>
      </c>
      <c r="R3514" s="24" t="s">
        <v>2807</v>
      </c>
      <c r="S3514" s="45">
        <v>44826</v>
      </c>
      <c r="V3514" s="165" t="str">
        <f>IFERROR(IF(U3514-T3514 &lt;= 0, "", U3514-T3514), "")</f>
        <v/>
      </c>
      <c r="W3514" s="162" t="s">
        <v>333</v>
      </c>
      <c r="X3514" s="1" t="s">
        <v>2427</v>
      </c>
      <c r="Y3514" s="1">
        <v>164179</v>
      </c>
      <c r="Z3514" s="169">
        <v>232.9</v>
      </c>
      <c r="AA3514" s="169">
        <f>Tabela13[[#This Row],[VALOR/UN]]*Tabela13[[#This Row],[QUAN]]</f>
        <v>232.9</v>
      </c>
      <c r="AB3514" s="251" t="str">
        <f>IFERROR(Tabela13[[#This Row],[TOTAL]]/Tabela13[[#This Row],[Km Rodado]],"")</f>
        <v/>
      </c>
    </row>
    <row r="3515" spans="1:28" hidden="1">
      <c r="A3515" s="30" t="s">
        <v>3050</v>
      </c>
      <c r="B3515" s="30" t="s">
        <v>2988</v>
      </c>
      <c r="C3515" s="30" t="s">
        <v>1951</v>
      </c>
      <c r="D3515" s="53">
        <v>46037</v>
      </c>
      <c r="F3515" s="7" t="s">
        <v>344</v>
      </c>
      <c r="G3515" s="1" t="s">
        <v>58</v>
      </c>
      <c r="H3515" s="1" t="s">
        <v>1268</v>
      </c>
      <c r="I3515" s="351" t="s">
        <v>2375</v>
      </c>
      <c r="J3515" s="162">
        <v>1</v>
      </c>
      <c r="K3515" s="1">
        <v>15</v>
      </c>
      <c r="L3515" s="1" t="s">
        <v>24</v>
      </c>
      <c r="M3515" s="1" t="s">
        <v>75</v>
      </c>
      <c r="N3515" s="1" t="s">
        <v>224</v>
      </c>
      <c r="O3515" s="1" t="s">
        <v>1389</v>
      </c>
      <c r="P3515" s="1" t="s">
        <v>69</v>
      </c>
      <c r="Q3515" s="1" t="s">
        <v>77</v>
      </c>
      <c r="R3515" s="24" t="s">
        <v>2807</v>
      </c>
      <c r="S3515" s="45">
        <v>44826</v>
      </c>
      <c r="V3515" s="165" t="str">
        <f>IFERROR(IF(U3515-T3515 &lt;= 0, "", U3515-T3515), "")</f>
        <v/>
      </c>
      <c r="W3515" s="162" t="s">
        <v>333</v>
      </c>
      <c r="X3515" s="1" t="s">
        <v>2427</v>
      </c>
      <c r="Y3515" s="1">
        <v>164179</v>
      </c>
      <c r="Z3515" s="169">
        <v>232.9</v>
      </c>
      <c r="AA3515" s="169">
        <f>Tabela13[[#This Row],[VALOR/UN]]*Tabela13[[#This Row],[QUAN]]</f>
        <v>232.9</v>
      </c>
      <c r="AB3515" s="251" t="str">
        <f>IFERROR(Tabela13[[#This Row],[TOTAL]]/Tabela13[[#This Row],[Km Rodado]],"")</f>
        <v/>
      </c>
    </row>
    <row r="3516" spans="1:28" hidden="1">
      <c r="A3516" s="30" t="s">
        <v>3051</v>
      </c>
      <c r="B3516" s="30" t="s">
        <v>2988</v>
      </c>
      <c r="C3516" s="30" t="s">
        <v>1951</v>
      </c>
      <c r="D3516" s="53">
        <v>46037</v>
      </c>
      <c r="F3516" s="7" t="s">
        <v>344</v>
      </c>
      <c r="G3516" s="1" t="s">
        <v>58</v>
      </c>
      <c r="H3516" s="1" t="s">
        <v>1268</v>
      </c>
      <c r="I3516" s="351" t="s">
        <v>2375</v>
      </c>
      <c r="J3516" s="162">
        <v>1</v>
      </c>
      <c r="K3516" s="1">
        <v>15</v>
      </c>
      <c r="L3516" s="1" t="s">
        <v>22</v>
      </c>
      <c r="M3516" s="1" t="s">
        <v>75</v>
      </c>
      <c r="N3516" s="44" t="s">
        <v>224</v>
      </c>
      <c r="O3516" s="1" t="s">
        <v>1389</v>
      </c>
      <c r="P3516" s="1" t="s">
        <v>69</v>
      </c>
      <c r="Q3516" s="1" t="s">
        <v>77</v>
      </c>
      <c r="R3516" s="24" t="s">
        <v>2807</v>
      </c>
      <c r="S3516" s="45">
        <v>44826</v>
      </c>
      <c r="V3516" s="165" t="str">
        <f>IFERROR(IF(U3516-T3516 &lt;= 0, "", U3516-T3516), "")</f>
        <v/>
      </c>
      <c r="W3516" s="162" t="s">
        <v>333</v>
      </c>
      <c r="X3516" s="1" t="s">
        <v>2427</v>
      </c>
      <c r="Y3516" s="1">
        <v>164179</v>
      </c>
      <c r="Z3516" s="169">
        <v>232.9</v>
      </c>
      <c r="AA3516" s="169">
        <f>Tabela13[[#This Row],[VALOR/UN]]*Tabela13[[#This Row],[QUAN]]</f>
        <v>232.9</v>
      </c>
      <c r="AB3516" s="251" t="str">
        <f>IFERROR(Tabela13[[#This Row],[TOTAL]]/Tabela13[[#This Row],[Km Rodado]],"")</f>
        <v/>
      </c>
    </row>
    <row r="3517" spans="1:28" hidden="1">
      <c r="A3517" s="30" t="s">
        <v>3052</v>
      </c>
      <c r="B3517" s="30" t="s">
        <v>2988</v>
      </c>
      <c r="C3517" s="30" t="s">
        <v>1951</v>
      </c>
      <c r="D3517" s="53">
        <v>46037</v>
      </c>
      <c r="F3517" s="7" t="s">
        <v>344</v>
      </c>
      <c r="G3517" s="1" t="s">
        <v>58</v>
      </c>
      <c r="H3517" s="1" t="s">
        <v>1268</v>
      </c>
      <c r="I3517" s="351" t="s">
        <v>2375</v>
      </c>
      <c r="J3517" s="162">
        <v>1</v>
      </c>
      <c r="K3517" s="1">
        <v>15</v>
      </c>
      <c r="L3517" s="1" t="s">
        <v>22</v>
      </c>
      <c r="M3517" s="1" t="s">
        <v>75</v>
      </c>
      <c r="N3517" s="44" t="s">
        <v>224</v>
      </c>
      <c r="O3517" s="1" t="s">
        <v>1389</v>
      </c>
      <c r="P3517" s="1" t="s">
        <v>69</v>
      </c>
      <c r="Q3517" s="1" t="s">
        <v>77</v>
      </c>
      <c r="R3517" s="24" t="s">
        <v>2807</v>
      </c>
      <c r="S3517" s="45">
        <v>44826</v>
      </c>
      <c r="V3517" s="165" t="str">
        <f>IFERROR(IF(U3517-T3517 &lt;= 0, "", U3517-T3517), "")</f>
        <v/>
      </c>
      <c r="W3517" s="162" t="s">
        <v>333</v>
      </c>
      <c r="X3517" s="1" t="s">
        <v>2427</v>
      </c>
      <c r="Y3517" s="1">
        <v>164179</v>
      </c>
      <c r="Z3517" s="169">
        <v>232.9</v>
      </c>
      <c r="AA3517" s="169">
        <f>Tabela13[[#This Row],[VALOR/UN]]*Tabela13[[#This Row],[QUAN]]</f>
        <v>232.9</v>
      </c>
      <c r="AB3517" s="251" t="str">
        <f>IFERROR(Tabela13[[#This Row],[TOTAL]]/Tabela13[[#This Row],[Km Rodado]],"")</f>
        <v/>
      </c>
    </row>
    <row r="3518" spans="1:28" hidden="1">
      <c r="A3518" s="30" t="s">
        <v>3053</v>
      </c>
      <c r="B3518" s="30" t="s">
        <v>2988</v>
      </c>
      <c r="C3518" s="30" t="s">
        <v>1951</v>
      </c>
      <c r="D3518" s="53">
        <v>46037</v>
      </c>
      <c r="F3518" s="7" t="s">
        <v>344</v>
      </c>
      <c r="G3518" s="1" t="s">
        <v>58</v>
      </c>
      <c r="H3518" s="1" t="s">
        <v>12</v>
      </c>
      <c r="I3518" s="351" t="s">
        <v>74</v>
      </c>
      <c r="J3518" s="162">
        <v>1</v>
      </c>
      <c r="K3518" s="1">
        <v>15</v>
      </c>
      <c r="L3518" s="1" t="s">
        <v>22</v>
      </c>
      <c r="M3518" s="1" t="s">
        <v>75</v>
      </c>
      <c r="N3518" s="1" t="s">
        <v>224</v>
      </c>
      <c r="O3518" s="1" t="s">
        <v>1389</v>
      </c>
      <c r="P3518" s="1" t="s">
        <v>69</v>
      </c>
      <c r="Q3518" s="1" t="s">
        <v>77</v>
      </c>
      <c r="R3518" s="24" t="s">
        <v>3054</v>
      </c>
      <c r="S3518" s="45">
        <v>135316</v>
      </c>
      <c r="V3518" s="165" t="str">
        <f>IFERROR(IF(U3518-T3518 &lt;= 0, "", U3518-T3518), "")</f>
        <v/>
      </c>
      <c r="W3518" s="162" t="s">
        <v>333</v>
      </c>
      <c r="X3518" s="1" t="s">
        <v>2427</v>
      </c>
      <c r="Y3518" s="1">
        <v>164179</v>
      </c>
      <c r="Z3518" s="169">
        <v>232.9</v>
      </c>
      <c r="AA3518" s="169">
        <f>Tabela13[[#This Row],[VALOR/UN]]*Tabela13[[#This Row],[QUAN]]</f>
        <v>232.9</v>
      </c>
      <c r="AB3518" s="251" t="str">
        <f>IFERROR(Tabela13[[#This Row],[TOTAL]]/Tabela13[[#This Row],[Km Rodado]],"")</f>
        <v/>
      </c>
    </row>
    <row r="3519" spans="1:28" hidden="1">
      <c r="A3519" s="30">
        <v>4012</v>
      </c>
      <c r="B3519" s="30" t="s">
        <v>2991</v>
      </c>
      <c r="C3519" s="30" t="s">
        <v>1951</v>
      </c>
      <c r="D3519" s="53">
        <v>46037</v>
      </c>
      <c r="F3519" s="7" t="s">
        <v>344</v>
      </c>
      <c r="G3519" s="1" t="s">
        <v>58</v>
      </c>
      <c r="H3519" s="1" t="s">
        <v>12</v>
      </c>
      <c r="I3519" s="351" t="s">
        <v>74</v>
      </c>
      <c r="J3519" s="162">
        <v>1</v>
      </c>
      <c r="K3519" s="1">
        <v>15</v>
      </c>
      <c r="L3519" s="1" t="s">
        <v>22</v>
      </c>
      <c r="M3519" s="1" t="s">
        <v>75</v>
      </c>
      <c r="N3519" s="1" t="s">
        <v>224</v>
      </c>
      <c r="O3519" s="1" t="s">
        <v>1389</v>
      </c>
      <c r="P3519" s="1" t="s">
        <v>69</v>
      </c>
      <c r="Q3519" s="1" t="s">
        <v>77</v>
      </c>
      <c r="R3519" s="24" t="s">
        <v>3054</v>
      </c>
      <c r="S3519" s="45">
        <v>135316</v>
      </c>
      <c r="V3519" s="165" t="str">
        <f>IFERROR(IF(U3519-T3519 &lt;= 0, "", U3519-T3519), "")</f>
        <v/>
      </c>
      <c r="W3519" s="162" t="s">
        <v>333</v>
      </c>
      <c r="X3519" s="1" t="s">
        <v>2427</v>
      </c>
      <c r="Y3519" s="1">
        <v>164179</v>
      </c>
      <c r="Z3519" s="169">
        <v>232.9</v>
      </c>
      <c r="AA3519" s="169">
        <f>Tabela13[[#This Row],[VALOR/UN]]*Tabela13[[#This Row],[QUAN]]</f>
        <v>232.9</v>
      </c>
      <c r="AB3519" s="251" t="str">
        <f>IFERROR(Tabela13[[#This Row],[TOTAL]]/Tabela13[[#This Row],[Km Rodado]],"")</f>
        <v/>
      </c>
    </row>
    <row r="3520" spans="1:28" hidden="1">
      <c r="A3520" s="30">
        <v>3897</v>
      </c>
      <c r="B3520" s="30" t="s">
        <v>2126</v>
      </c>
      <c r="C3520" s="30" t="s">
        <v>1951</v>
      </c>
      <c r="D3520" s="53">
        <v>46037</v>
      </c>
      <c r="F3520" s="7" t="s">
        <v>344</v>
      </c>
      <c r="G3520" s="1" t="s">
        <v>58</v>
      </c>
      <c r="H3520" s="1" t="s">
        <v>12</v>
      </c>
      <c r="I3520" s="351" t="s">
        <v>111</v>
      </c>
      <c r="J3520" s="162">
        <v>1</v>
      </c>
      <c r="K3520" s="1" t="s">
        <v>39</v>
      </c>
      <c r="L3520" s="1" t="s">
        <v>22</v>
      </c>
      <c r="M3520" s="1" t="s">
        <v>595</v>
      </c>
      <c r="N3520" s="185" t="s">
        <v>787</v>
      </c>
      <c r="O3520" s="1" t="s">
        <v>1861</v>
      </c>
      <c r="P3520" s="1" t="s">
        <v>69</v>
      </c>
      <c r="Q3520" s="1" t="s">
        <v>1470</v>
      </c>
      <c r="R3520" s="24" t="s">
        <v>1471</v>
      </c>
      <c r="S3520" s="45">
        <v>155370</v>
      </c>
      <c r="V3520" s="165" t="str">
        <f>IFERROR(IF(U3520-T3520 &lt;= 0, "", U3520-T3520), "")</f>
        <v/>
      </c>
      <c r="W3520" s="162" t="s">
        <v>333</v>
      </c>
      <c r="X3520" s="1" t="s">
        <v>155</v>
      </c>
      <c r="Y3520" s="1" t="s">
        <v>2955</v>
      </c>
      <c r="Z3520" s="169">
        <v>1633.34</v>
      </c>
      <c r="AA3520" s="169">
        <f>Tabela13[[#This Row],[VALOR/UN]]*Tabela13[[#This Row],[QUAN]]</f>
        <v>1633.34</v>
      </c>
      <c r="AB3520" s="251" t="str">
        <f>IFERROR(Tabela13[[#This Row],[TOTAL]]/Tabela13[[#This Row],[Km Rodado]],"")</f>
        <v/>
      </c>
    </row>
    <row r="3521" spans="1:28" hidden="1">
      <c r="A3521" s="30">
        <v>3898</v>
      </c>
      <c r="B3521" s="30" t="s">
        <v>2237</v>
      </c>
      <c r="C3521" s="30" t="s">
        <v>1951</v>
      </c>
      <c r="D3521" s="53">
        <v>46037</v>
      </c>
      <c r="F3521" s="7" t="s">
        <v>344</v>
      </c>
      <c r="G3521" s="1" t="s">
        <v>58</v>
      </c>
      <c r="H3521" s="1" t="s">
        <v>12</v>
      </c>
      <c r="I3521" s="351" t="s">
        <v>111</v>
      </c>
      <c r="J3521" s="162">
        <v>1</v>
      </c>
      <c r="K3521" s="1" t="s">
        <v>39</v>
      </c>
      <c r="L3521" s="1" t="s">
        <v>22</v>
      </c>
      <c r="M3521" s="1" t="s">
        <v>595</v>
      </c>
      <c r="N3521" s="185" t="s">
        <v>787</v>
      </c>
      <c r="O3521" s="1" t="s">
        <v>1861</v>
      </c>
      <c r="P3521" s="1" t="s">
        <v>69</v>
      </c>
      <c r="Q3521" s="1" t="s">
        <v>1470</v>
      </c>
      <c r="R3521" s="24" t="s">
        <v>1471</v>
      </c>
      <c r="S3521" s="45">
        <v>155370</v>
      </c>
      <c r="V3521" s="165" t="str">
        <f>IFERROR(IF(U3521-T3521 &lt;= 0, "", U3521-T3521), "")</f>
        <v/>
      </c>
      <c r="W3521" s="162" t="s">
        <v>333</v>
      </c>
      <c r="X3521" s="1" t="s">
        <v>155</v>
      </c>
      <c r="Y3521" s="1" t="s">
        <v>2955</v>
      </c>
      <c r="Z3521" s="169">
        <v>1633.34</v>
      </c>
      <c r="AA3521" s="169">
        <f>Tabela13[[#This Row],[VALOR/UN]]*Tabela13[[#This Row],[QUAN]]</f>
        <v>1633.34</v>
      </c>
      <c r="AB3521" s="251" t="str">
        <f>IFERROR(Tabela13[[#This Row],[TOTAL]]/Tabela13[[#This Row],[Km Rodado]],"")</f>
        <v/>
      </c>
    </row>
    <row r="3522" spans="1:28" hidden="1">
      <c r="A3522" s="30">
        <v>3992</v>
      </c>
      <c r="B3522" s="30" t="s">
        <v>1944</v>
      </c>
      <c r="C3522" s="30" t="s">
        <v>1951</v>
      </c>
      <c r="D3522" s="53">
        <v>46037</v>
      </c>
      <c r="F3522" s="7" t="s">
        <v>344</v>
      </c>
      <c r="G3522" s="1" t="s">
        <v>58</v>
      </c>
      <c r="H3522" s="1" t="s">
        <v>12</v>
      </c>
      <c r="I3522" s="351" t="s">
        <v>165</v>
      </c>
      <c r="J3522" s="162">
        <v>1</v>
      </c>
      <c r="K3522" s="1">
        <v>16</v>
      </c>
      <c r="L3522" s="1" t="s">
        <v>22</v>
      </c>
      <c r="M3522" s="1" t="s">
        <v>143</v>
      </c>
      <c r="N3522" s="1" t="s">
        <v>224</v>
      </c>
      <c r="O3522" s="1" t="s">
        <v>1389</v>
      </c>
      <c r="P3522" s="1" t="s">
        <v>69</v>
      </c>
      <c r="Q3522" s="1" t="s">
        <v>144</v>
      </c>
      <c r="R3522" s="24" t="s">
        <v>3055</v>
      </c>
      <c r="S3522" s="45">
        <v>26901</v>
      </c>
      <c r="V3522" s="165" t="str">
        <f>IFERROR(IF(U3522-T3522 &lt;= 0, "", U3522-T3522), "")</f>
        <v/>
      </c>
      <c r="W3522" s="162" t="s">
        <v>333</v>
      </c>
      <c r="X3522" s="1" t="s">
        <v>2427</v>
      </c>
      <c r="Y3522" s="1" t="s">
        <v>3056</v>
      </c>
      <c r="Z3522" s="169">
        <v>459</v>
      </c>
      <c r="AA3522" s="169">
        <f>Tabela13[[#This Row],[VALOR/UN]]*Tabela13[[#This Row],[QUAN]]</f>
        <v>459</v>
      </c>
      <c r="AB3522" s="251" t="str">
        <f>IFERROR(Tabela13[[#This Row],[TOTAL]]/Tabela13[[#This Row],[Km Rodado]],"")</f>
        <v/>
      </c>
    </row>
    <row r="3523" spans="1:28" hidden="1">
      <c r="A3523" s="30">
        <v>3993</v>
      </c>
      <c r="B3523" s="30" t="s">
        <v>1944</v>
      </c>
      <c r="C3523" s="30" t="s">
        <v>1951</v>
      </c>
      <c r="D3523" s="53">
        <v>46037</v>
      </c>
      <c r="F3523" s="7" t="s">
        <v>344</v>
      </c>
      <c r="G3523" s="1" t="s">
        <v>58</v>
      </c>
      <c r="H3523" s="1" t="s">
        <v>12</v>
      </c>
      <c r="I3523" s="351" t="s">
        <v>165</v>
      </c>
      <c r="J3523" s="162">
        <v>1</v>
      </c>
      <c r="K3523" s="1">
        <v>16</v>
      </c>
      <c r="L3523" s="1" t="s">
        <v>22</v>
      </c>
      <c r="M3523" s="1" t="s">
        <v>143</v>
      </c>
      <c r="N3523" s="1" t="s">
        <v>224</v>
      </c>
      <c r="O3523" s="1" t="s">
        <v>1389</v>
      </c>
      <c r="P3523" s="1" t="s">
        <v>69</v>
      </c>
      <c r="Q3523" s="1" t="s">
        <v>144</v>
      </c>
      <c r="R3523" s="24" t="s">
        <v>3055</v>
      </c>
      <c r="S3523" s="45">
        <v>26901</v>
      </c>
      <c r="V3523" s="165" t="str">
        <f>IFERROR(IF(U3523-T3523 &lt;= 0, "", U3523-T3523), "")</f>
        <v/>
      </c>
      <c r="W3523" s="162" t="s">
        <v>333</v>
      </c>
      <c r="X3523" s="1" t="s">
        <v>2427</v>
      </c>
      <c r="Y3523" s="1" t="s">
        <v>3056</v>
      </c>
      <c r="Z3523" s="169">
        <v>459</v>
      </c>
      <c r="AA3523" s="169">
        <f>Tabela13[[#This Row],[VALOR/UN]]*Tabela13[[#This Row],[QUAN]]</f>
        <v>459</v>
      </c>
      <c r="AB3523" s="251" t="str">
        <f>IFERROR(Tabela13[[#This Row],[TOTAL]]/Tabela13[[#This Row],[Km Rodado]],"")</f>
        <v/>
      </c>
    </row>
    <row r="3524" spans="1:28" hidden="1">
      <c r="A3524" s="30">
        <v>3994</v>
      </c>
      <c r="B3524" s="30" t="s">
        <v>1944</v>
      </c>
      <c r="C3524" s="30" t="s">
        <v>1951</v>
      </c>
      <c r="D3524" s="53">
        <v>46037</v>
      </c>
      <c r="F3524" s="7" t="s">
        <v>344</v>
      </c>
      <c r="G3524" s="1" t="s">
        <v>58</v>
      </c>
      <c r="H3524" s="1" t="s">
        <v>12</v>
      </c>
      <c r="I3524" s="351" t="s">
        <v>165</v>
      </c>
      <c r="J3524" s="162">
        <v>1</v>
      </c>
      <c r="K3524" s="1">
        <v>16</v>
      </c>
      <c r="L3524" s="1" t="s">
        <v>24</v>
      </c>
      <c r="M3524" s="1" t="s">
        <v>143</v>
      </c>
      <c r="N3524" s="1" t="s">
        <v>224</v>
      </c>
      <c r="O3524" s="1" t="s">
        <v>1389</v>
      </c>
      <c r="P3524" s="1" t="s">
        <v>69</v>
      </c>
      <c r="Q3524" s="1" t="s">
        <v>144</v>
      </c>
      <c r="R3524" s="24" t="s">
        <v>3055</v>
      </c>
      <c r="S3524" s="45">
        <v>26901</v>
      </c>
      <c r="V3524" s="165" t="str">
        <f>IFERROR(IF(U3524-T3524 &lt;= 0, "", U3524-T3524), "")</f>
        <v/>
      </c>
      <c r="W3524" s="162" t="s">
        <v>333</v>
      </c>
      <c r="X3524" s="1" t="s">
        <v>2427</v>
      </c>
      <c r="Y3524" s="1" t="s">
        <v>3056</v>
      </c>
      <c r="Z3524" s="169">
        <v>459</v>
      </c>
      <c r="AA3524" s="169">
        <f>Tabela13[[#This Row],[VALOR/UN]]*Tabela13[[#This Row],[QUAN]]</f>
        <v>459</v>
      </c>
      <c r="AB3524" s="251" t="str">
        <f>IFERROR(Tabela13[[#This Row],[TOTAL]]/Tabela13[[#This Row],[Km Rodado]],"")</f>
        <v/>
      </c>
    </row>
    <row r="3525" spans="1:28" hidden="1">
      <c r="A3525" s="30">
        <v>3995</v>
      </c>
      <c r="B3525" s="30" t="s">
        <v>2655</v>
      </c>
      <c r="C3525" s="30" t="s">
        <v>1951</v>
      </c>
      <c r="D3525" s="53">
        <v>46037</v>
      </c>
      <c r="F3525" s="7" t="s">
        <v>344</v>
      </c>
      <c r="G3525" s="1" t="s">
        <v>58</v>
      </c>
      <c r="H3525" s="1" t="s">
        <v>12</v>
      </c>
      <c r="I3525" s="351" t="s">
        <v>165</v>
      </c>
      <c r="J3525" s="162">
        <v>1</v>
      </c>
      <c r="K3525" s="1">
        <v>16</v>
      </c>
      <c r="L3525" s="1" t="s">
        <v>24</v>
      </c>
      <c r="M3525" s="1" t="s">
        <v>143</v>
      </c>
      <c r="N3525" s="1" t="s">
        <v>224</v>
      </c>
      <c r="O3525" s="1" t="s">
        <v>1389</v>
      </c>
      <c r="P3525" s="1" t="s">
        <v>69</v>
      </c>
      <c r="Q3525" s="1" t="s">
        <v>144</v>
      </c>
      <c r="R3525" s="24" t="s">
        <v>3055</v>
      </c>
      <c r="S3525" s="45">
        <v>26901</v>
      </c>
      <c r="V3525" s="165" t="str">
        <f>IFERROR(IF(U3525-T3525 &lt;= 0, "", U3525-T3525), "")</f>
        <v/>
      </c>
      <c r="W3525" s="162" t="s">
        <v>333</v>
      </c>
      <c r="X3525" s="1" t="s">
        <v>2427</v>
      </c>
      <c r="Y3525" s="1" t="s">
        <v>3056</v>
      </c>
      <c r="Z3525" s="169">
        <v>459</v>
      </c>
      <c r="AA3525" s="169">
        <f>Tabela13[[#This Row],[VALOR/UN]]*Tabela13[[#This Row],[QUAN]]</f>
        <v>459</v>
      </c>
      <c r="AB3525" s="251" t="str">
        <f>IFERROR(Tabela13[[#This Row],[TOTAL]]/Tabela13[[#This Row],[Km Rodado]],"")</f>
        <v/>
      </c>
    </row>
    <row r="3526" spans="1:28" hidden="1">
      <c r="A3526" s="30" t="s">
        <v>3057</v>
      </c>
      <c r="B3526" s="30" t="s">
        <v>2988</v>
      </c>
      <c r="C3526" s="186" t="s">
        <v>1951</v>
      </c>
      <c r="D3526" s="53">
        <v>46042</v>
      </c>
      <c r="F3526" s="7" t="s">
        <v>344</v>
      </c>
      <c r="G3526" s="1" t="s">
        <v>58</v>
      </c>
      <c r="H3526" s="1" t="s">
        <v>12</v>
      </c>
      <c r="I3526" s="351" t="s">
        <v>99</v>
      </c>
      <c r="J3526" s="162">
        <v>1</v>
      </c>
      <c r="K3526" s="1">
        <v>16</v>
      </c>
      <c r="L3526" s="1" t="s">
        <v>22</v>
      </c>
      <c r="M3526" s="1" t="s">
        <v>60</v>
      </c>
      <c r="N3526" s="185" t="s">
        <v>224</v>
      </c>
      <c r="O3526" s="1" t="s">
        <v>1389</v>
      </c>
      <c r="P3526" s="1" t="s">
        <v>69</v>
      </c>
      <c r="Q3526" s="1" t="s">
        <v>1008</v>
      </c>
      <c r="R3526" s="24" t="s">
        <v>2124</v>
      </c>
      <c r="S3526" s="45">
        <v>179230</v>
      </c>
      <c r="V3526" s="165" t="str">
        <f>IFERROR(IF(U3526-T3526 &lt;= 0, "", U3526-T3526), "")</f>
        <v/>
      </c>
      <c r="W3526" s="162" t="s">
        <v>333</v>
      </c>
      <c r="X3526" s="1" t="s">
        <v>2427</v>
      </c>
      <c r="Y3526" s="1">
        <v>164794</v>
      </c>
      <c r="Z3526" s="169">
        <v>429</v>
      </c>
      <c r="AA3526" s="169">
        <f>Tabela13[[#This Row],[VALOR/UN]]*Tabela13[[#This Row],[QUAN]]</f>
        <v>429</v>
      </c>
      <c r="AB3526" s="251" t="str">
        <f>IFERROR(Tabela13[[#This Row],[TOTAL]]/Tabela13[[#This Row],[Km Rodado]],"")</f>
        <v/>
      </c>
    </row>
    <row r="3527" spans="1:28" hidden="1">
      <c r="A3527" s="30" t="s">
        <v>3058</v>
      </c>
      <c r="B3527" s="30" t="s">
        <v>2988</v>
      </c>
      <c r="C3527" s="186" t="s">
        <v>1951</v>
      </c>
      <c r="D3527" s="53">
        <v>46042</v>
      </c>
      <c r="F3527" s="7" t="s">
        <v>344</v>
      </c>
      <c r="G3527" s="1" t="s">
        <v>58</v>
      </c>
      <c r="H3527" s="1" t="s">
        <v>12</v>
      </c>
      <c r="I3527" s="351" t="s">
        <v>99</v>
      </c>
      <c r="J3527" s="162">
        <v>1</v>
      </c>
      <c r="K3527" s="1">
        <v>16</v>
      </c>
      <c r="L3527" s="1" t="s">
        <v>22</v>
      </c>
      <c r="M3527" s="1" t="s">
        <v>60</v>
      </c>
      <c r="N3527" s="185" t="s">
        <v>224</v>
      </c>
      <c r="O3527" s="1" t="s">
        <v>1389</v>
      </c>
      <c r="P3527" s="1" t="s">
        <v>69</v>
      </c>
      <c r="Q3527" s="1" t="s">
        <v>1008</v>
      </c>
      <c r="R3527" s="24" t="s">
        <v>2124</v>
      </c>
      <c r="S3527" s="45">
        <v>179230</v>
      </c>
      <c r="V3527" s="165" t="str">
        <f>IFERROR(IF(U3527-T3527 &lt;= 0, "", U3527-T3527), "")</f>
        <v/>
      </c>
      <c r="W3527" s="162" t="s">
        <v>333</v>
      </c>
      <c r="X3527" s="1" t="s">
        <v>2427</v>
      </c>
      <c r="Y3527" s="1">
        <v>164794</v>
      </c>
      <c r="Z3527" s="169">
        <v>429</v>
      </c>
      <c r="AA3527" s="169">
        <f>Tabela13[[#This Row],[VALOR/UN]]*Tabela13[[#This Row],[QUAN]]</f>
        <v>429</v>
      </c>
      <c r="AB3527" s="251" t="str">
        <f>IFERROR(Tabela13[[#This Row],[TOTAL]]/Tabela13[[#This Row],[Km Rodado]],"")</f>
        <v/>
      </c>
    </row>
    <row r="3528" spans="1:28" hidden="1">
      <c r="A3528" s="30" t="s">
        <v>3059</v>
      </c>
      <c r="B3528" s="30" t="s">
        <v>2988</v>
      </c>
      <c r="C3528" s="186" t="s">
        <v>1951</v>
      </c>
      <c r="D3528" s="53">
        <v>46042</v>
      </c>
      <c r="F3528" s="7" t="s">
        <v>344</v>
      </c>
      <c r="G3528" s="1" t="s">
        <v>58</v>
      </c>
      <c r="H3528" s="1" t="s">
        <v>12</v>
      </c>
      <c r="I3528" s="351" t="s">
        <v>99</v>
      </c>
      <c r="J3528" s="162">
        <v>1</v>
      </c>
      <c r="K3528" s="1">
        <v>16</v>
      </c>
      <c r="L3528" s="1" t="s">
        <v>24</v>
      </c>
      <c r="M3528" s="1" t="s">
        <v>60</v>
      </c>
      <c r="N3528" s="185" t="s">
        <v>224</v>
      </c>
      <c r="O3528" s="1" t="s">
        <v>1389</v>
      </c>
      <c r="P3528" s="1" t="s">
        <v>69</v>
      </c>
      <c r="Q3528" s="1" t="s">
        <v>1008</v>
      </c>
      <c r="R3528" s="24" t="s">
        <v>2124</v>
      </c>
      <c r="S3528" s="45">
        <v>179230</v>
      </c>
      <c r="V3528" s="165" t="str">
        <f>IFERROR(IF(U3528-T3528 &lt;= 0, "", U3528-T3528), "")</f>
        <v/>
      </c>
      <c r="W3528" s="162" t="s">
        <v>333</v>
      </c>
      <c r="X3528" s="1" t="s">
        <v>2427</v>
      </c>
      <c r="Y3528" s="1">
        <v>164794</v>
      </c>
      <c r="Z3528" s="169">
        <v>429</v>
      </c>
      <c r="AA3528" s="169">
        <f>Tabela13[[#This Row],[VALOR/UN]]*Tabela13[[#This Row],[QUAN]]</f>
        <v>429</v>
      </c>
      <c r="AB3528" s="251" t="str">
        <f>IFERROR(Tabela13[[#This Row],[TOTAL]]/Tabela13[[#This Row],[Km Rodado]],"")</f>
        <v/>
      </c>
    </row>
    <row r="3529" spans="1:28" hidden="1">
      <c r="A3529" s="30" t="s">
        <v>3060</v>
      </c>
      <c r="B3529" s="30" t="s">
        <v>2988</v>
      </c>
      <c r="C3529" s="186" t="s">
        <v>1951</v>
      </c>
      <c r="D3529" s="53">
        <v>46042</v>
      </c>
      <c r="F3529" s="7" t="s">
        <v>344</v>
      </c>
      <c r="G3529" s="1" t="s">
        <v>58</v>
      </c>
      <c r="H3529" s="1" t="s">
        <v>12</v>
      </c>
      <c r="I3529" s="351" t="s">
        <v>99</v>
      </c>
      <c r="J3529" s="162">
        <v>1</v>
      </c>
      <c r="K3529" s="1">
        <v>16</v>
      </c>
      <c r="L3529" s="1" t="s">
        <v>24</v>
      </c>
      <c r="M3529" s="1" t="s">
        <v>60</v>
      </c>
      <c r="N3529" s="1" t="s">
        <v>224</v>
      </c>
      <c r="O3529" s="1" t="s">
        <v>1389</v>
      </c>
      <c r="P3529" s="1" t="s">
        <v>69</v>
      </c>
      <c r="Q3529" s="1" t="s">
        <v>1008</v>
      </c>
      <c r="R3529" s="24" t="s">
        <v>2124</v>
      </c>
      <c r="S3529" s="45">
        <v>179230</v>
      </c>
      <c r="V3529" s="165" t="str">
        <f>IFERROR(IF(U3529-T3529 &lt;= 0, "", U3529-T3529), "")</f>
        <v/>
      </c>
      <c r="W3529" s="162" t="s">
        <v>333</v>
      </c>
      <c r="X3529" s="1" t="s">
        <v>2427</v>
      </c>
      <c r="Y3529" s="1">
        <v>164794</v>
      </c>
      <c r="Z3529" s="169">
        <v>429</v>
      </c>
      <c r="AA3529" s="169">
        <f>Tabela13[[#This Row],[VALOR/UN]]*Tabela13[[#This Row],[QUAN]]</f>
        <v>429</v>
      </c>
      <c r="AB3529" s="251" t="str">
        <f>IFERROR(Tabela13[[#This Row],[TOTAL]]/Tabela13[[#This Row],[Km Rodado]],"")</f>
        <v/>
      </c>
    </row>
    <row r="3530" spans="1:28" hidden="1">
      <c r="A3530" s="30" t="s">
        <v>3061</v>
      </c>
      <c r="B3530" s="30" t="s">
        <v>2988</v>
      </c>
      <c r="C3530" s="30" t="s">
        <v>1951</v>
      </c>
      <c r="D3530" s="53">
        <v>46042</v>
      </c>
      <c r="F3530" s="7" t="s">
        <v>344</v>
      </c>
      <c r="G3530" s="1" t="s">
        <v>58</v>
      </c>
      <c r="H3530" s="1" t="s">
        <v>12</v>
      </c>
      <c r="I3530" s="351" t="s">
        <v>165</v>
      </c>
      <c r="J3530" s="162">
        <v>1</v>
      </c>
      <c r="K3530" s="1">
        <v>16</v>
      </c>
      <c r="L3530" s="1" t="s">
        <v>22</v>
      </c>
      <c r="M3530" s="1" t="s">
        <v>60</v>
      </c>
      <c r="N3530" s="1" t="s">
        <v>1235</v>
      </c>
      <c r="O3530" s="1" t="s">
        <v>1236</v>
      </c>
      <c r="P3530" s="1" t="s">
        <v>69</v>
      </c>
      <c r="Q3530" s="1" t="s">
        <v>1008</v>
      </c>
      <c r="R3530" s="255" t="s">
        <v>969</v>
      </c>
      <c r="S3530" s="45">
        <v>170957</v>
      </c>
      <c r="V3530" s="165" t="str">
        <f>IFERROR(IF(U3530-T3530 &lt;= 0, "", U3530-T3530), "")</f>
        <v/>
      </c>
      <c r="W3530" s="162" t="s">
        <v>333</v>
      </c>
      <c r="X3530" s="1" t="s">
        <v>155</v>
      </c>
      <c r="Y3530" s="1" t="s">
        <v>2984</v>
      </c>
      <c r="Z3530" s="169">
        <v>488.71</v>
      </c>
      <c r="AA3530" s="169">
        <f>Tabela13[[#This Row],[VALOR/UN]]*Tabela13[[#This Row],[QUAN]]</f>
        <v>488.71</v>
      </c>
      <c r="AB3530" s="251" t="str">
        <f>IFERROR(Tabela13[[#This Row],[TOTAL]]/Tabela13[[#This Row],[Km Rodado]],"")</f>
        <v/>
      </c>
    </row>
    <row r="3531" spans="1:28" hidden="1">
      <c r="A3531" s="30" t="s">
        <v>3062</v>
      </c>
      <c r="B3531" s="30" t="s">
        <v>2988</v>
      </c>
      <c r="C3531" s="30" t="s">
        <v>1951</v>
      </c>
      <c r="D3531" s="53">
        <v>46042</v>
      </c>
      <c r="F3531" s="7" t="s">
        <v>344</v>
      </c>
      <c r="G3531" s="1" t="s">
        <v>58</v>
      </c>
      <c r="H3531" s="1" t="s">
        <v>12</v>
      </c>
      <c r="I3531" s="351" t="s">
        <v>165</v>
      </c>
      <c r="J3531" s="162">
        <v>1</v>
      </c>
      <c r="K3531" s="1">
        <v>16</v>
      </c>
      <c r="L3531" s="1" t="s">
        <v>22</v>
      </c>
      <c r="M3531" s="1" t="s">
        <v>60</v>
      </c>
      <c r="N3531" s="1" t="s">
        <v>1235</v>
      </c>
      <c r="O3531" s="1" t="s">
        <v>1236</v>
      </c>
      <c r="P3531" s="1" t="s">
        <v>69</v>
      </c>
      <c r="Q3531" s="1" t="s">
        <v>1008</v>
      </c>
      <c r="R3531" s="255" t="s">
        <v>969</v>
      </c>
      <c r="S3531" s="45">
        <v>170957</v>
      </c>
      <c r="V3531" s="165" t="str">
        <f>IFERROR(IF(U3531-T3531 &lt;= 0, "", U3531-T3531), "")</f>
        <v/>
      </c>
      <c r="W3531" s="162" t="s">
        <v>333</v>
      </c>
      <c r="X3531" s="1" t="s">
        <v>155</v>
      </c>
      <c r="Y3531" s="1" t="s">
        <v>2984</v>
      </c>
      <c r="Z3531" s="169">
        <v>488.71</v>
      </c>
      <c r="AA3531" s="169">
        <f>Tabela13[[#This Row],[VALOR/UN]]*Tabela13[[#This Row],[QUAN]]</f>
        <v>488.71</v>
      </c>
      <c r="AB3531" s="251" t="str">
        <f>IFERROR(Tabela13[[#This Row],[TOTAL]]/Tabela13[[#This Row],[Km Rodado]],"")</f>
        <v/>
      </c>
    </row>
    <row r="3532" spans="1:28" hidden="1">
      <c r="A3532" s="30" t="s">
        <v>3063</v>
      </c>
      <c r="B3532" s="30" t="s">
        <v>2988</v>
      </c>
      <c r="C3532" s="30" t="s">
        <v>1951</v>
      </c>
      <c r="D3532" s="53">
        <v>46042</v>
      </c>
      <c r="F3532" s="7" t="s">
        <v>344</v>
      </c>
      <c r="G3532" s="1" t="s">
        <v>58</v>
      </c>
      <c r="H3532" s="1" t="s">
        <v>12</v>
      </c>
      <c r="I3532" s="351" t="s">
        <v>165</v>
      </c>
      <c r="J3532" s="162">
        <v>1</v>
      </c>
      <c r="K3532" s="1">
        <v>16</v>
      </c>
      <c r="L3532" s="1" t="s">
        <v>24</v>
      </c>
      <c r="M3532" s="1" t="s">
        <v>60</v>
      </c>
      <c r="N3532" s="1" t="s">
        <v>1235</v>
      </c>
      <c r="O3532" s="1" t="s">
        <v>1236</v>
      </c>
      <c r="P3532" s="1" t="s">
        <v>69</v>
      </c>
      <c r="Q3532" s="1" t="s">
        <v>1008</v>
      </c>
      <c r="R3532" s="24" t="s">
        <v>969</v>
      </c>
      <c r="S3532" s="45">
        <v>170957</v>
      </c>
      <c r="V3532" s="165" t="str">
        <f>IFERROR(IF(U3532-T3532 &lt;= 0, "", U3532-T3532), "")</f>
        <v/>
      </c>
      <c r="W3532" s="162" t="s">
        <v>333</v>
      </c>
      <c r="X3532" s="1" t="s">
        <v>2427</v>
      </c>
      <c r="Y3532" s="1">
        <v>164794</v>
      </c>
      <c r="Z3532" s="169">
        <v>429</v>
      </c>
      <c r="AA3532" s="169">
        <f>Tabela13[[#This Row],[VALOR/UN]]*Tabela13[[#This Row],[QUAN]]</f>
        <v>429</v>
      </c>
      <c r="AB3532" s="251" t="str">
        <f>IFERROR(Tabela13[[#This Row],[TOTAL]]/Tabela13[[#This Row],[Km Rodado]],"")</f>
        <v/>
      </c>
    </row>
    <row r="3533" spans="1:28" hidden="1">
      <c r="A3533" s="30" t="s">
        <v>3064</v>
      </c>
      <c r="B3533" s="30" t="s">
        <v>2988</v>
      </c>
      <c r="C3533" s="30" t="s">
        <v>1951</v>
      </c>
      <c r="D3533" s="53">
        <v>46042</v>
      </c>
      <c r="F3533" s="7" t="s">
        <v>344</v>
      </c>
      <c r="G3533" s="1" t="s">
        <v>58</v>
      </c>
      <c r="H3533" s="1" t="s">
        <v>12</v>
      </c>
      <c r="I3533" s="351" t="s">
        <v>165</v>
      </c>
      <c r="J3533" s="162">
        <v>1</v>
      </c>
      <c r="K3533" s="1">
        <v>16</v>
      </c>
      <c r="L3533" s="1" t="s">
        <v>24</v>
      </c>
      <c r="M3533" s="1" t="s">
        <v>60</v>
      </c>
      <c r="N3533" s="1" t="s">
        <v>1235</v>
      </c>
      <c r="O3533" s="1" t="s">
        <v>1236</v>
      </c>
      <c r="P3533" s="1" t="s">
        <v>69</v>
      </c>
      <c r="Q3533" s="1" t="s">
        <v>1008</v>
      </c>
      <c r="R3533" s="24" t="s">
        <v>969</v>
      </c>
      <c r="S3533" s="45">
        <v>170957</v>
      </c>
      <c r="V3533" s="165" t="str">
        <f>IFERROR(IF(U3533-T3533 &lt;= 0, "", U3533-T3533), "")</f>
        <v/>
      </c>
      <c r="W3533" s="162" t="s">
        <v>333</v>
      </c>
      <c r="X3533" s="1" t="s">
        <v>2427</v>
      </c>
      <c r="Y3533" s="1">
        <v>164794</v>
      </c>
      <c r="Z3533" s="169">
        <v>429</v>
      </c>
      <c r="AA3533" s="169">
        <f>Tabela13[[#This Row],[VALOR/UN]]*Tabela13[[#This Row],[QUAN]]</f>
        <v>429</v>
      </c>
      <c r="AB3533" s="251" t="str">
        <f>IFERROR(Tabela13[[#This Row],[TOTAL]]/Tabela13[[#This Row],[Km Rodado]],"")</f>
        <v/>
      </c>
    </row>
    <row r="3534" spans="1:28" hidden="1">
      <c r="A3534" s="30" t="s">
        <v>3065</v>
      </c>
      <c r="B3534" s="30" t="s">
        <v>2988</v>
      </c>
      <c r="C3534" s="30" t="s">
        <v>1951</v>
      </c>
      <c r="D3534" s="53">
        <v>46042</v>
      </c>
      <c r="F3534" s="7" t="s">
        <v>344</v>
      </c>
      <c r="G3534" s="1" t="s">
        <v>58</v>
      </c>
      <c r="H3534" s="1" t="s">
        <v>12</v>
      </c>
      <c r="I3534" s="351" t="s">
        <v>99</v>
      </c>
      <c r="J3534" s="162">
        <v>1</v>
      </c>
      <c r="K3534" s="1">
        <v>16</v>
      </c>
      <c r="L3534" s="1" t="s">
        <v>22</v>
      </c>
      <c r="M3534" s="1" t="s">
        <v>60</v>
      </c>
      <c r="N3534" s="1" t="s">
        <v>224</v>
      </c>
      <c r="O3534" s="1" t="s">
        <v>1389</v>
      </c>
      <c r="P3534" s="1" t="s">
        <v>69</v>
      </c>
      <c r="Q3534" s="1" t="s">
        <v>1008</v>
      </c>
      <c r="R3534" s="24" t="s">
        <v>3066</v>
      </c>
      <c r="S3534" s="45">
        <v>36900</v>
      </c>
      <c r="V3534" s="165" t="str">
        <f>IFERROR(IF(U3534-T3534 &lt;= 0, "", U3534-T3534), "")</f>
        <v/>
      </c>
      <c r="W3534" s="162" t="s">
        <v>333</v>
      </c>
      <c r="X3534" s="1" t="s">
        <v>2427</v>
      </c>
      <c r="Y3534" s="1">
        <v>164794</v>
      </c>
      <c r="Z3534" s="169">
        <v>429</v>
      </c>
      <c r="AA3534" s="169">
        <f>Tabela13[[#This Row],[VALOR/UN]]*Tabela13[[#This Row],[QUAN]]</f>
        <v>429</v>
      </c>
      <c r="AB3534" s="251" t="str">
        <f>IFERROR(Tabela13[[#This Row],[TOTAL]]/Tabela13[[#This Row],[Km Rodado]],"")</f>
        <v/>
      </c>
    </row>
    <row r="3535" spans="1:28" hidden="1">
      <c r="A3535" s="30" t="s">
        <v>3067</v>
      </c>
      <c r="B3535" s="30" t="s">
        <v>2988</v>
      </c>
      <c r="C3535" s="30" t="s">
        <v>1951</v>
      </c>
      <c r="D3535" s="53">
        <v>46042</v>
      </c>
      <c r="F3535" s="7" t="s">
        <v>344</v>
      </c>
      <c r="G3535" s="1" t="s">
        <v>58</v>
      </c>
      <c r="H3535" s="1" t="s">
        <v>12</v>
      </c>
      <c r="I3535" s="351" t="s">
        <v>99</v>
      </c>
      <c r="J3535" s="162">
        <v>1</v>
      </c>
      <c r="K3535" s="1">
        <v>16</v>
      </c>
      <c r="L3535" s="1" t="s">
        <v>22</v>
      </c>
      <c r="M3535" s="1" t="s">
        <v>60</v>
      </c>
      <c r="N3535" s="1" t="s">
        <v>224</v>
      </c>
      <c r="O3535" s="1" t="s">
        <v>1389</v>
      </c>
      <c r="P3535" s="1" t="s">
        <v>69</v>
      </c>
      <c r="Q3535" s="1" t="s">
        <v>1008</v>
      </c>
      <c r="R3535" s="24" t="s">
        <v>3066</v>
      </c>
      <c r="S3535" s="45">
        <v>36900</v>
      </c>
      <c r="V3535" s="165" t="str">
        <f>IFERROR(IF(U3535-T3535 &lt;= 0, "", U3535-T3535), "")</f>
        <v/>
      </c>
      <c r="W3535" s="162" t="s">
        <v>333</v>
      </c>
      <c r="X3535" s="1" t="s">
        <v>2427</v>
      </c>
      <c r="Y3535" s="1">
        <v>164794</v>
      </c>
      <c r="Z3535" s="169">
        <v>429</v>
      </c>
      <c r="AA3535" s="169">
        <f>Tabela13[[#This Row],[VALOR/UN]]*Tabela13[[#This Row],[QUAN]]</f>
        <v>429</v>
      </c>
      <c r="AB3535" s="251" t="str">
        <f>IFERROR(Tabela13[[#This Row],[TOTAL]]/Tabela13[[#This Row],[Km Rodado]],"")</f>
        <v/>
      </c>
    </row>
    <row r="3536" spans="1:28" hidden="1">
      <c r="A3536" s="30" t="s">
        <v>3068</v>
      </c>
      <c r="B3536" s="30" t="s">
        <v>2988</v>
      </c>
      <c r="C3536" s="30" t="s">
        <v>1951</v>
      </c>
      <c r="D3536" s="53">
        <v>46042</v>
      </c>
      <c r="F3536" s="7" t="s">
        <v>344</v>
      </c>
      <c r="G3536" s="1" t="s">
        <v>58</v>
      </c>
      <c r="H3536" s="1" t="s">
        <v>12</v>
      </c>
      <c r="I3536" s="351" t="s">
        <v>99</v>
      </c>
      <c r="J3536" s="162">
        <v>1</v>
      </c>
      <c r="K3536" s="1">
        <v>16</v>
      </c>
      <c r="L3536" s="1" t="s">
        <v>24</v>
      </c>
      <c r="M3536" s="1" t="s">
        <v>60</v>
      </c>
      <c r="N3536" s="1" t="s">
        <v>224</v>
      </c>
      <c r="O3536" s="1" t="s">
        <v>1389</v>
      </c>
      <c r="P3536" s="1" t="s">
        <v>69</v>
      </c>
      <c r="Q3536" s="1" t="s">
        <v>1008</v>
      </c>
      <c r="R3536" s="24" t="s">
        <v>3066</v>
      </c>
      <c r="S3536" s="45">
        <v>36900</v>
      </c>
      <c r="V3536" s="165" t="str">
        <f>IFERROR(IF(U3536-T3536 &lt;= 0, "", U3536-T3536), "")</f>
        <v/>
      </c>
      <c r="W3536" s="162" t="s">
        <v>333</v>
      </c>
      <c r="X3536" s="1" t="s">
        <v>2427</v>
      </c>
      <c r="Y3536" s="1">
        <v>164794</v>
      </c>
      <c r="Z3536" s="169">
        <v>429</v>
      </c>
      <c r="AA3536" s="169">
        <f>Tabela13[[#This Row],[VALOR/UN]]*Tabela13[[#This Row],[QUAN]]</f>
        <v>429</v>
      </c>
      <c r="AB3536" s="251" t="str">
        <f>IFERROR(Tabela13[[#This Row],[TOTAL]]/Tabela13[[#This Row],[Km Rodado]],"")</f>
        <v/>
      </c>
    </row>
    <row r="3537" spans="1:28" hidden="1">
      <c r="A3537" s="30" t="s">
        <v>3069</v>
      </c>
      <c r="B3537" s="30" t="s">
        <v>2988</v>
      </c>
      <c r="C3537" s="30" t="s">
        <v>1951</v>
      </c>
      <c r="D3537" s="53">
        <v>46042</v>
      </c>
      <c r="F3537" s="7" t="s">
        <v>344</v>
      </c>
      <c r="G3537" s="1" t="s">
        <v>58</v>
      </c>
      <c r="H3537" s="1" t="s">
        <v>12</v>
      </c>
      <c r="I3537" s="351" t="s">
        <v>99</v>
      </c>
      <c r="J3537" s="162">
        <v>1</v>
      </c>
      <c r="K3537" s="1">
        <v>16</v>
      </c>
      <c r="L3537" s="1" t="s">
        <v>24</v>
      </c>
      <c r="M3537" s="1" t="s">
        <v>60</v>
      </c>
      <c r="N3537" s="185" t="s">
        <v>224</v>
      </c>
      <c r="O3537" s="1" t="s">
        <v>1389</v>
      </c>
      <c r="P3537" s="1" t="s">
        <v>69</v>
      </c>
      <c r="Q3537" s="1" t="s">
        <v>1008</v>
      </c>
      <c r="R3537" s="24" t="s">
        <v>3066</v>
      </c>
      <c r="S3537" s="45">
        <v>36900</v>
      </c>
      <c r="V3537" s="165" t="str">
        <f>IFERROR(IF(U3537-T3537 &lt;= 0, "", U3537-T3537), "")</f>
        <v/>
      </c>
      <c r="W3537" s="162" t="s">
        <v>333</v>
      </c>
      <c r="X3537" s="1" t="s">
        <v>2427</v>
      </c>
      <c r="Y3537" s="1">
        <v>164794</v>
      </c>
      <c r="Z3537" s="169">
        <v>429</v>
      </c>
      <c r="AA3537" s="169">
        <f>Tabela13[[#This Row],[VALOR/UN]]*Tabela13[[#This Row],[QUAN]]</f>
        <v>429</v>
      </c>
      <c r="AB3537" s="251" t="str">
        <f>IFERROR(Tabela13[[#This Row],[TOTAL]]/Tabela13[[#This Row],[Km Rodado]],"")</f>
        <v/>
      </c>
    </row>
    <row r="3538" spans="1:28" hidden="1">
      <c r="A3538" s="30" t="s">
        <v>3070</v>
      </c>
      <c r="B3538" s="30" t="s">
        <v>2988</v>
      </c>
      <c r="C3538" s="30" t="s">
        <v>1951</v>
      </c>
      <c r="D3538" s="53">
        <v>46042</v>
      </c>
      <c r="F3538" s="7" t="s">
        <v>344</v>
      </c>
      <c r="G3538" s="1" t="s">
        <v>58</v>
      </c>
      <c r="H3538" s="1" t="s">
        <v>14</v>
      </c>
      <c r="I3538" s="351" t="s">
        <v>1317</v>
      </c>
      <c r="J3538" s="162">
        <v>1</v>
      </c>
      <c r="K3538" s="1">
        <v>15</v>
      </c>
      <c r="L3538" s="1" t="s">
        <v>24</v>
      </c>
      <c r="M3538" s="1" t="s">
        <v>75</v>
      </c>
      <c r="N3538" s="1" t="s">
        <v>224</v>
      </c>
      <c r="O3538" s="1" t="s">
        <v>1389</v>
      </c>
      <c r="P3538" s="1" t="s">
        <v>69</v>
      </c>
      <c r="Q3538" s="1" t="s">
        <v>77</v>
      </c>
      <c r="R3538" s="24" t="s">
        <v>2524</v>
      </c>
      <c r="S3538" s="45">
        <v>82000</v>
      </c>
      <c r="V3538" s="165" t="str">
        <f>IFERROR(IF(U3538-T3538 &lt;= 0, "", U3538-T3538), "")</f>
        <v/>
      </c>
      <c r="W3538" s="162" t="s">
        <v>333</v>
      </c>
      <c r="X3538" s="1" t="s">
        <v>2427</v>
      </c>
      <c r="Y3538" s="1">
        <v>165765</v>
      </c>
      <c r="Z3538" s="169">
        <v>232.9</v>
      </c>
      <c r="AA3538" s="169">
        <f>Tabela13[[#This Row],[VALOR/UN]]*Tabela13[[#This Row],[QUAN]]</f>
        <v>232.9</v>
      </c>
      <c r="AB3538" s="251" t="str">
        <f>IFERROR(Tabela13[[#This Row],[TOTAL]]/Tabela13[[#This Row],[Km Rodado]],"")</f>
        <v/>
      </c>
    </row>
    <row r="3539" spans="1:28" hidden="1">
      <c r="A3539" s="30" t="s">
        <v>3071</v>
      </c>
      <c r="B3539" s="30" t="s">
        <v>1227</v>
      </c>
      <c r="C3539" s="30" t="s">
        <v>1951</v>
      </c>
      <c r="D3539" s="53">
        <v>46042</v>
      </c>
      <c r="F3539" s="7" t="s">
        <v>344</v>
      </c>
      <c r="G3539" s="1" t="s">
        <v>58</v>
      </c>
      <c r="H3539" s="1" t="s">
        <v>14</v>
      </c>
      <c r="I3539" s="351" t="s">
        <v>1317</v>
      </c>
      <c r="J3539" s="162">
        <v>1</v>
      </c>
      <c r="K3539" s="1">
        <v>15</v>
      </c>
      <c r="L3539" s="1" t="s">
        <v>24</v>
      </c>
      <c r="M3539" s="1" t="s">
        <v>75</v>
      </c>
      <c r="N3539" s="1" t="s">
        <v>224</v>
      </c>
      <c r="O3539" s="1" t="s">
        <v>1389</v>
      </c>
      <c r="P3539" s="1" t="s">
        <v>69</v>
      </c>
      <c r="Q3539" s="1" t="s">
        <v>77</v>
      </c>
      <c r="R3539" s="24" t="s">
        <v>2524</v>
      </c>
      <c r="S3539" s="45">
        <v>82000</v>
      </c>
      <c r="V3539" s="165" t="str">
        <f>IFERROR(IF(U3539-T3539 &lt;= 0, "", U3539-T3539), "")</f>
        <v/>
      </c>
      <c r="W3539" s="162" t="s">
        <v>333</v>
      </c>
      <c r="X3539" s="1" t="s">
        <v>2427</v>
      </c>
      <c r="Y3539" s="1">
        <v>165765</v>
      </c>
      <c r="Z3539" s="169">
        <v>232.9</v>
      </c>
      <c r="AA3539" s="169">
        <f>Tabela13[[#This Row],[VALOR/UN]]*Tabela13[[#This Row],[QUAN]]</f>
        <v>232.9</v>
      </c>
      <c r="AB3539" s="251" t="str">
        <f>IFERROR(Tabela13[[#This Row],[TOTAL]]/Tabela13[[#This Row],[Km Rodado]],"")</f>
        <v/>
      </c>
    </row>
    <row r="3540" spans="1:28" hidden="1">
      <c r="A3540" s="30">
        <v>3978</v>
      </c>
      <c r="B3540" s="30" t="s">
        <v>2667</v>
      </c>
      <c r="C3540" s="30" t="s">
        <v>1951</v>
      </c>
      <c r="D3540" s="53">
        <v>46042</v>
      </c>
      <c r="F3540" s="7" t="s">
        <v>344</v>
      </c>
      <c r="G3540" s="1" t="s">
        <v>58</v>
      </c>
      <c r="H3540" s="1" t="s">
        <v>1268</v>
      </c>
      <c r="I3540" s="351" t="s">
        <v>96</v>
      </c>
      <c r="J3540" s="162">
        <v>1</v>
      </c>
      <c r="K3540" s="1">
        <v>16</v>
      </c>
      <c r="L3540" s="1" t="s">
        <v>24</v>
      </c>
      <c r="M3540" s="1" t="s">
        <v>143</v>
      </c>
      <c r="N3540" s="1" t="s">
        <v>224</v>
      </c>
      <c r="O3540" s="1" t="s">
        <v>1389</v>
      </c>
      <c r="P3540" s="1" t="s">
        <v>69</v>
      </c>
      <c r="Q3540" s="1" t="s">
        <v>144</v>
      </c>
      <c r="R3540" s="24" t="s">
        <v>2389</v>
      </c>
      <c r="S3540" s="45">
        <v>222257</v>
      </c>
      <c r="V3540" s="165" t="str">
        <f>IFERROR(IF(U3540-T3540 &lt;= 0, "", U3540-T3540), "")</f>
        <v/>
      </c>
      <c r="W3540" s="162" t="s">
        <v>333</v>
      </c>
      <c r="X3540" s="1" t="s">
        <v>2427</v>
      </c>
      <c r="Y3540" s="1" t="s">
        <v>3056</v>
      </c>
      <c r="Z3540" s="169">
        <v>459</v>
      </c>
      <c r="AA3540" s="169">
        <f>Tabela13[[#This Row],[VALOR/UN]]*Tabela13[[#This Row],[QUAN]]</f>
        <v>459</v>
      </c>
      <c r="AB3540" s="251" t="str">
        <f>IFERROR(Tabela13[[#This Row],[TOTAL]]/Tabela13[[#This Row],[Km Rodado]],"")</f>
        <v/>
      </c>
    </row>
    <row r="3541" spans="1:28" hidden="1">
      <c r="A3541" s="30">
        <v>3979</v>
      </c>
      <c r="B3541" s="30" t="s">
        <v>1227</v>
      </c>
      <c r="C3541" s="30" t="s">
        <v>1951</v>
      </c>
      <c r="D3541" s="53">
        <v>46042</v>
      </c>
      <c r="F3541" s="7" t="s">
        <v>344</v>
      </c>
      <c r="G3541" s="1" t="s">
        <v>58</v>
      </c>
      <c r="H3541" s="1" t="s">
        <v>1268</v>
      </c>
      <c r="I3541" s="351" t="s">
        <v>96</v>
      </c>
      <c r="J3541" s="162">
        <v>1</v>
      </c>
      <c r="K3541" s="1">
        <v>16</v>
      </c>
      <c r="L3541" s="1" t="s">
        <v>24</v>
      </c>
      <c r="M3541" s="1" t="s">
        <v>143</v>
      </c>
      <c r="N3541" s="1" t="s">
        <v>224</v>
      </c>
      <c r="O3541" s="1" t="s">
        <v>1389</v>
      </c>
      <c r="P3541" s="1" t="s">
        <v>69</v>
      </c>
      <c r="Q3541" s="1" t="s">
        <v>144</v>
      </c>
      <c r="R3541" s="24" t="s">
        <v>2389</v>
      </c>
      <c r="S3541" s="45">
        <v>222257</v>
      </c>
      <c r="V3541" s="165" t="str">
        <f>IFERROR(IF(U3541-T3541 &lt;= 0, "", U3541-T3541), "")</f>
        <v/>
      </c>
      <c r="W3541" s="162" t="s">
        <v>333</v>
      </c>
      <c r="X3541" s="1" t="s">
        <v>2427</v>
      </c>
      <c r="Y3541" s="1" t="s">
        <v>3056</v>
      </c>
      <c r="Z3541" s="169">
        <v>459</v>
      </c>
      <c r="AA3541" s="169">
        <f>Tabela13[[#This Row],[VALOR/UN]]*Tabela13[[#This Row],[QUAN]]</f>
        <v>459</v>
      </c>
      <c r="AB3541" s="251" t="str">
        <f>IFERROR(Tabela13[[#This Row],[TOTAL]]/Tabela13[[#This Row],[Km Rodado]],"")</f>
        <v/>
      </c>
    </row>
    <row r="3542" spans="1:28" hidden="1">
      <c r="A3542" s="30" t="s">
        <v>3072</v>
      </c>
      <c r="B3542" s="30" t="s">
        <v>1944</v>
      </c>
      <c r="C3542" s="30" t="s">
        <v>1951</v>
      </c>
      <c r="D3542" s="53">
        <v>46042</v>
      </c>
      <c r="F3542" s="7" t="s">
        <v>344</v>
      </c>
      <c r="G3542" s="1" t="s">
        <v>58</v>
      </c>
      <c r="H3542" s="1" t="s">
        <v>1268</v>
      </c>
      <c r="I3542" s="351" t="s">
        <v>111</v>
      </c>
      <c r="J3542" s="162">
        <v>1</v>
      </c>
      <c r="K3542" s="1">
        <v>16</v>
      </c>
      <c r="L3542" s="1" t="s">
        <v>24</v>
      </c>
      <c r="M3542" s="1" t="s">
        <v>143</v>
      </c>
      <c r="N3542" s="1" t="s">
        <v>224</v>
      </c>
      <c r="O3542" s="1" t="s">
        <v>1389</v>
      </c>
      <c r="P3542" s="1" t="s">
        <v>69</v>
      </c>
      <c r="Q3542" s="1" t="s">
        <v>144</v>
      </c>
      <c r="R3542" s="24" t="s">
        <v>2737</v>
      </c>
      <c r="S3542" s="45">
        <v>40000</v>
      </c>
      <c r="V3542" s="165" t="str">
        <f>IFERROR(IF(U3542-T3542 &lt;= 0, "", U3542-T3542), "")</f>
        <v/>
      </c>
      <c r="W3542" s="162" t="s">
        <v>333</v>
      </c>
      <c r="X3542" s="1" t="s">
        <v>2427</v>
      </c>
      <c r="Y3542" s="1">
        <v>165604</v>
      </c>
      <c r="Z3542" s="169">
        <v>459</v>
      </c>
      <c r="AA3542" s="169">
        <f>Tabela13[[#This Row],[VALOR/UN]]*Tabela13[[#This Row],[QUAN]]</f>
        <v>459</v>
      </c>
      <c r="AB3542" s="251" t="str">
        <f>IFERROR(Tabela13[[#This Row],[TOTAL]]/Tabela13[[#This Row],[Km Rodado]],"")</f>
        <v/>
      </c>
    </row>
    <row r="3543" spans="1:28" hidden="1">
      <c r="A3543" s="30" t="s">
        <v>3073</v>
      </c>
      <c r="B3543" s="30" t="s">
        <v>2667</v>
      </c>
      <c r="C3543" s="30" t="s">
        <v>1951</v>
      </c>
      <c r="D3543" s="53">
        <v>46042</v>
      </c>
      <c r="F3543" s="7" t="s">
        <v>344</v>
      </c>
      <c r="G3543" s="1" t="s">
        <v>58</v>
      </c>
      <c r="H3543" s="1" t="s">
        <v>1268</v>
      </c>
      <c r="I3543" s="351" t="s">
        <v>111</v>
      </c>
      <c r="J3543" s="162">
        <v>1</v>
      </c>
      <c r="K3543" s="1">
        <v>16</v>
      </c>
      <c r="L3543" s="1" t="s">
        <v>24</v>
      </c>
      <c r="M3543" s="1" t="s">
        <v>143</v>
      </c>
      <c r="N3543" s="1" t="s">
        <v>224</v>
      </c>
      <c r="O3543" s="1" t="s">
        <v>1389</v>
      </c>
      <c r="P3543" s="1" t="s">
        <v>69</v>
      </c>
      <c r="Q3543" s="1" t="s">
        <v>144</v>
      </c>
      <c r="R3543" s="24" t="s">
        <v>2737</v>
      </c>
      <c r="S3543" s="45">
        <v>40000</v>
      </c>
      <c r="V3543" s="165" t="str">
        <f>IFERROR(IF(U3543-T3543 &lt;= 0, "", U3543-T3543), "")</f>
        <v/>
      </c>
      <c r="W3543" s="162" t="s">
        <v>333</v>
      </c>
      <c r="X3543" s="1" t="s">
        <v>2427</v>
      </c>
      <c r="Y3543" s="1">
        <v>165604</v>
      </c>
      <c r="Z3543" s="169">
        <v>459</v>
      </c>
      <c r="AA3543" s="169">
        <f>Tabela13[[#This Row],[VALOR/UN]]*Tabela13[[#This Row],[QUAN]]</f>
        <v>459</v>
      </c>
      <c r="AB3543" s="251" t="str">
        <f>IFERROR(Tabela13[[#This Row],[TOTAL]]/Tabela13[[#This Row],[Km Rodado]],"")</f>
        <v/>
      </c>
    </row>
    <row r="3544" spans="1:28" hidden="1">
      <c r="A3544" s="30" t="s">
        <v>3074</v>
      </c>
      <c r="B3544" s="30" t="s">
        <v>2750</v>
      </c>
      <c r="C3544" s="30" t="s">
        <v>1951</v>
      </c>
      <c r="D3544" s="53">
        <v>46042</v>
      </c>
      <c r="F3544" s="7" t="s">
        <v>344</v>
      </c>
      <c r="G3544" s="1" t="s">
        <v>58</v>
      </c>
      <c r="H3544" s="1" t="s">
        <v>1268</v>
      </c>
      <c r="I3544" s="351" t="s">
        <v>96</v>
      </c>
      <c r="J3544" s="162">
        <v>1</v>
      </c>
      <c r="K3544" s="1">
        <v>16</v>
      </c>
      <c r="L3544" s="1" t="s">
        <v>24</v>
      </c>
      <c r="M3544" s="1" t="s">
        <v>143</v>
      </c>
      <c r="N3544" s="1" t="s">
        <v>224</v>
      </c>
      <c r="O3544" s="1" t="s">
        <v>1389</v>
      </c>
      <c r="P3544" s="1" t="s">
        <v>69</v>
      </c>
      <c r="Q3544" s="1" t="s">
        <v>144</v>
      </c>
      <c r="R3544" s="24" t="s">
        <v>3075</v>
      </c>
      <c r="S3544" s="45">
        <v>38757</v>
      </c>
      <c r="V3544" s="165" t="str">
        <f>IFERROR(IF(U3544-T3544 &lt;= 0, "", U3544-T3544), "")</f>
        <v/>
      </c>
      <c r="W3544" s="162" t="s">
        <v>333</v>
      </c>
      <c r="X3544" s="1" t="s">
        <v>2427</v>
      </c>
      <c r="Y3544" s="1" t="s">
        <v>3056</v>
      </c>
      <c r="Z3544" s="169">
        <v>459</v>
      </c>
      <c r="AA3544" s="169">
        <f>Tabela13[[#This Row],[VALOR/UN]]*Tabela13[[#This Row],[QUAN]]</f>
        <v>459</v>
      </c>
      <c r="AB3544" s="251" t="str">
        <f>IFERROR(Tabela13[[#This Row],[TOTAL]]/Tabela13[[#This Row],[Km Rodado]],"")</f>
        <v/>
      </c>
    </row>
    <row r="3545" spans="1:28" hidden="1">
      <c r="A3545" s="30">
        <v>3811</v>
      </c>
      <c r="B3545" s="30" t="s">
        <v>2750</v>
      </c>
      <c r="C3545" s="30" t="s">
        <v>1951</v>
      </c>
      <c r="D3545" s="53">
        <v>46042</v>
      </c>
      <c r="F3545" s="7" t="s">
        <v>344</v>
      </c>
      <c r="G3545" s="1" t="s">
        <v>58</v>
      </c>
      <c r="H3545" s="1" t="s">
        <v>1268</v>
      </c>
      <c r="I3545" s="351" t="s">
        <v>96</v>
      </c>
      <c r="J3545" s="162">
        <v>1</v>
      </c>
      <c r="K3545" s="1">
        <v>16</v>
      </c>
      <c r="L3545" s="1" t="s">
        <v>24</v>
      </c>
      <c r="M3545" s="1" t="s">
        <v>143</v>
      </c>
      <c r="N3545" s="185" t="s">
        <v>224</v>
      </c>
      <c r="O3545" s="1" t="s">
        <v>1389</v>
      </c>
      <c r="P3545" s="1" t="s">
        <v>69</v>
      </c>
      <c r="Q3545" s="1" t="s">
        <v>144</v>
      </c>
      <c r="R3545" s="24" t="s">
        <v>3075</v>
      </c>
      <c r="S3545" s="45">
        <v>38757</v>
      </c>
      <c r="V3545" s="165" t="str">
        <f>IFERROR(IF(U3545-T3545 &lt;= 0, "", U3545-T3545), "")</f>
        <v/>
      </c>
      <c r="W3545" s="162" t="s">
        <v>333</v>
      </c>
      <c r="X3545" s="1" t="s">
        <v>2427</v>
      </c>
      <c r="Y3545" s="1" t="s">
        <v>3056</v>
      </c>
      <c r="Z3545" s="169">
        <v>459</v>
      </c>
      <c r="AA3545" s="169">
        <f>Tabela13[[#This Row],[VALOR/UN]]*Tabela13[[#This Row],[QUAN]]</f>
        <v>459</v>
      </c>
      <c r="AB3545" s="251" t="str">
        <f>IFERROR(Tabela13[[#This Row],[TOTAL]]/Tabela13[[#This Row],[Km Rodado]],"")</f>
        <v/>
      </c>
    </row>
    <row r="3546" spans="1:28">
      <c r="A3546" s="30" t="s">
        <v>3076</v>
      </c>
      <c r="B3546" s="30" t="s">
        <v>2291</v>
      </c>
      <c r="C3546" s="30" t="s">
        <v>1951</v>
      </c>
      <c r="D3546" s="53">
        <v>46042</v>
      </c>
      <c r="F3546" s="7" t="s">
        <v>344</v>
      </c>
      <c r="G3546" s="1" t="s">
        <v>58</v>
      </c>
      <c r="H3546" s="1" t="s">
        <v>12</v>
      </c>
      <c r="I3546" s="351" t="s">
        <v>99</v>
      </c>
      <c r="J3546" s="162">
        <v>1</v>
      </c>
      <c r="K3546" s="1">
        <v>15</v>
      </c>
      <c r="L3546" s="1" t="s">
        <v>22</v>
      </c>
      <c r="M3546" s="1" t="s">
        <v>623</v>
      </c>
      <c r="N3546" s="185" t="s">
        <v>224</v>
      </c>
      <c r="O3546" s="1" t="s">
        <v>1389</v>
      </c>
      <c r="P3546" s="1" t="s">
        <v>69</v>
      </c>
      <c r="Q3546" s="1" t="s">
        <v>102</v>
      </c>
      <c r="R3546" s="24" t="s">
        <v>3077</v>
      </c>
      <c r="S3546" s="45">
        <v>179230</v>
      </c>
      <c r="V3546" s="165" t="str">
        <f>IFERROR(IF(U3546-T3546 &lt;= 0, "", U3546-T3546), "")</f>
        <v/>
      </c>
      <c r="W3546" s="162" t="s">
        <v>333</v>
      </c>
      <c r="X3546" s="1" t="s">
        <v>2427</v>
      </c>
      <c r="Y3546" s="1" t="s">
        <v>3018</v>
      </c>
      <c r="Z3546" s="169">
        <v>245.9</v>
      </c>
      <c r="AA3546" s="169">
        <f>Tabela13[[#This Row],[VALOR/UN]]*Tabela13[[#This Row],[QUAN]]</f>
        <v>245.9</v>
      </c>
      <c r="AB3546" s="251" t="str">
        <f>IFERROR(Tabela13[[#This Row],[TOTAL]]/Tabela13[[#This Row],[Km Rodado]],"")</f>
        <v/>
      </c>
    </row>
    <row r="3547" spans="1:28">
      <c r="A3547" s="30" t="s">
        <v>3078</v>
      </c>
      <c r="B3547" s="30" t="s">
        <v>3079</v>
      </c>
      <c r="C3547" s="30" t="s">
        <v>1951</v>
      </c>
      <c r="D3547" s="53">
        <v>46042</v>
      </c>
      <c r="F3547" s="7" t="s">
        <v>344</v>
      </c>
      <c r="G3547" s="1" t="s">
        <v>58</v>
      </c>
      <c r="H3547" s="1" t="s">
        <v>12</v>
      </c>
      <c r="I3547" s="351" t="s">
        <v>99</v>
      </c>
      <c r="J3547" s="162">
        <v>1</v>
      </c>
      <c r="K3547" s="1">
        <v>15</v>
      </c>
      <c r="L3547" s="1" t="s">
        <v>22</v>
      </c>
      <c r="M3547" s="1" t="s">
        <v>623</v>
      </c>
      <c r="N3547" s="185" t="s">
        <v>224</v>
      </c>
      <c r="O3547" s="1" t="s">
        <v>1389</v>
      </c>
      <c r="P3547" s="1" t="s">
        <v>69</v>
      </c>
      <c r="Q3547" s="1" t="s">
        <v>102</v>
      </c>
      <c r="R3547" s="24" t="s">
        <v>3077</v>
      </c>
      <c r="S3547" s="45">
        <v>179230</v>
      </c>
      <c r="V3547" s="165" t="str">
        <f>IFERROR(IF(U3547-T3547 &lt;= 0, "", U3547-T3547), "")</f>
        <v/>
      </c>
      <c r="W3547" s="162" t="s">
        <v>333</v>
      </c>
      <c r="X3547" s="1" t="s">
        <v>2427</v>
      </c>
      <c r="Y3547" s="1" t="s">
        <v>3018</v>
      </c>
      <c r="Z3547" s="169">
        <v>245.9</v>
      </c>
      <c r="AA3547" s="169">
        <f>Tabela13[[#This Row],[VALOR/UN]]*Tabela13[[#This Row],[QUAN]]</f>
        <v>245.9</v>
      </c>
      <c r="AB3547" s="251" t="str">
        <f>IFERROR(Tabela13[[#This Row],[TOTAL]]/Tabela13[[#This Row],[Km Rodado]],"")</f>
        <v/>
      </c>
    </row>
    <row r="3548" spans="1:28">
      <c r="A3548" s="30" t="s">
        <v>3080</v>
      </c>
      <c r="B3548" s="30" t="s">
        <v>2836</v>
      </c>
      <c r="C3548" s="30" t="s">
        <v>1951</v>
      </c>
      <c r="D3548" s="53">
        <v>46042</v>
      </c>
      <c r="F3548" s="7" t="s">
        <v>344</v>
      </c>
      <c r="G3548" s="1" t="s">
        <v>58</v>
      </c>
      <c r="H3548" s="1" t="s">
        <v>12</v>
      </c>
      <c r="I3548" s="351" t="s">
        <v>99</v>
      </c>
      <c r="J3548" s="162">
        <v>1</v>
      </c>
      <c r="K3548" s="1">
        <v>15</v>
      </c>
      <c r="L3548" s="1" t="s">
        <v>24</v>
      </c>
      <c r="M3548" s="1" t="s">
        <v>623</v>
      </c>
      <c r="N3548" s="185" t="s">
        <v>224</v>
      </c>
      <c r="O3548" s="1" t="s">
        <v>1389</v>
      </c>
      <c r="P3548" s="1" t="s">
        <v>69</v>
      </c>
      <c r="Q3548" s="1" t="s">
        <v>102</v>
      </c>
      <c r="R3548" s="1" t="s">
        <v>3077</v>
      </c>
      <c r="S3548" s="45">
        <v>179230</v>
      </c>
      <c r="V3548" s="165" t="str">
        <f>IFERROR(IF(U3548-T3548 &lt;= 0, "", U3548-T3548), "")</f>
        <v/>
      </c>
      <c r="W3548" s="162" t="s">
        <v>333</v>
      </c>
      <c r="X3548" s="1" t="s">
        <v>2427</v>
      </c>
      <c r="Y3548" s="1" t="s">
        <v>3018</v>
      </c>
      <c r="Z3548" s="169">
        <v>245.9</v>
      </c>
      <c r="AA3548" s="169">
        <f>Tabela13[[#This Row],[VALOR/UN]]*Tabela13[[#This Row],[QUAN]]</f>
        <v>245.9</v>
      </c>
      <c r="AB3548" s="251" t="str">
        <f>IFERROR(Tabela13[[#This Row],[TOTAL]]/Tabela13[[#This Row],[Km Rodado]],"")</f>
        <v/>
      </c>
    </row>
    <row r="3549" spans="1:28">
      <c r="A3549" s="30" t="s">
        <v>2653</v>
      </c>
      <c r="B3549" s="30" t="s">
        <v>2291</v>
      </c>
      <c r="C3549" s="30" t="s">
        <v>1951</v>
      </c>
      <c r="D3549" s="53">
        <v>46042</v>
      </c>
      <c r="F3549" s="7" t="s">
        <v>344</v>
      </c>
      <c r="G3549" s="1" t="s">
        <v>58</v>
      </c>
      <c r="H3549" s="1" t="s">
        <v>12</v>
      </c>
      <c r="I3549" s="351" t="s">
        <v>99</v>
      </c>
      <c r="J3549" s="162">
        <v>1</v>
      </c>
      <c r="K3549" s="1">
        <v>15</v>
      </c>
      <c r="L3549" s="1" t="s">
        <v>24</v>
      </c>
      <c r="M3549" s="1" t="s">
        <v>623</v>
      </c>
      <c r="N3549" s="1" t="s">
        <v>224</v>
      </c>
      <c r="O3549" s="1" t="s">
        <v>1389</v>
      </c>
      <c r="P3549" s="1" t="s">
        <v>69</v>
      </c>
      <c r="Q3549" s="1" t="s">
        <v>102</v>
      </c>
      <c r="R3549" s="1" t="s">
        <v>3077</v>
      </c>
      <c r="S3549" s="45">
        <v>179230</v>
      </c>
      <c r="V3549" s="165" t="str">
        <f>IFERROR(IF(U3549-T3549 &lt;= 0, "", U3549-T3549), "")</f>
        <v/>
      </c>
      <c r="W3549" s="162" t="s">
        <v>333</v>
      </c>
      <c r="X3549" s="1" t="s">
        <v>2427</v>
      </c>
      <c r="Y3549" s="1" t="s">
        <v>3018</v>
      </c>
      <c r="Z3549" s="169">
        <v>245.9</v>
      </c>
      <c r="AA3549" s="169">
        <f>Tabela13[[#This Row],[VALOR/UN]]*Tabela13[[#This Row],[QUAN]]</f>
        <v>245.9</v>
      </c>
      <c r="AB3549" s="251" t="str">
        <f>IFERROR(Tabela13[[#This Row],[TOTAL]]/Tabela13[[#This Row],[Km Rodado]],"")</f>
        <v/>
      </c>
    </row>
    <row r="3550" spans="1:28" hidden="1">
      <c r="A3550" s="30" t="s">
        <v>3081</v>
      </c>
      <c r="B3550" s="30" t="s">
        <v>1227</v>
      </c>
      <c r="C3550" s="30" t="s">
        <v>1951</v>
      </c>
      <c r="D3550" s="53">
        <v>46042</v>
      </c>
      <c r="F3550" s="7" t="s">
        <v>344</v>
      </c>
      <c r="G3550" s="1" t="s">
        <v>58</v>
      </c>
      <c r="H3550" s="1" t="s">
        <v>12</v>
      </c>
      <c r="I3550" s="351" t="s">
        <v>74</v>
      </c>
      <c r="J3550" s="162">
        <v>1</v>
      </c>
      <c r="K3550" s="1">
        <v>16</v>
      </c>
      <c r="L3550" s="1" t="s">
        <v>22</v>
      </c>
      <c r="M3550" s="1" t="s">
        <v>143</v>
      </c>
      <c r="N3550" s="1" t="s">
        <v>224</v>
      </c>
      <c r="O3550" s="1" t="s">
        <v>1389</v>
      </c>
      <c r="P3550" s="1" t="s">
        <v>69</v>
      </c>
      <c r="Q3550" s="1" t="s">
        <v>144</v>
      </c>
      <c r="R3550" s="24" t="s">
        <v>3082</v>
      </c>
      <c r="S3550" s="45">
        <v>23840</v>
      </c>
      <c r="V3550" s="165" t="str">
        <f>IFERROR(IF(U3550-T3550 &lt;= 0, "", U3550-T3550), "")</f>
        <v/>
      </c>
      <c r="W3550" s="162" t="s">
        <v>333</v>
      </c>
      <c r="X3550" s="1" t="s">
        <v>2427</v>
      </c>
      <c r="Y3550" s="1">
        <v>158639</v>
      </c>
      <c r="Z3550" s="169">
        <v>459</v>
      </c>
      <c r="AA3550" s="169">
        <f>Tabela13[[#This Row],[VALOR/UN]]*Tabela13[[#This Row],[QUAN]]</f>
        <v>459</v>
      </c>
      <c r="AB3550" s="251" t="str">
        <f>IFERROR(Tabela13[[#This Row],[TOTAL]]/Tabela13[[#This Row],[Km Rodado]],"")</f>
        <v/>
      </c>
    </row>
    <row r="3551" spans="1:28" hidden="1">
      <c r="A3551" s="30">
        <v>4068</v>
      </c>
      <c r="B3551" s="30" t="s">
        <v>1227</v>
      </c>
      <c r="C3551" s="30" t="s">
        <v>1951</v>
      </c>
      <c r="D3551" s="53">
        <v>46042</v>
      </c>
      <c r="F3551" s="7" t="s">
        <v>344</v>
      </c>
      <c r="G3551" s="1" t="s">
        <v>58</v>
      </c>
      <c r="H3551" s="1" t="s">
        <v>12</v>
      </c>
      <c r="I3551" s="351" t="s">
        <v>74</v>
      </c>
      <c r="J3551" s="162">
        <v>1</v>
      </c>
      <c r="K3551" s="1">
        <v>16</v>
      </c>
      <c r="L3551" s="1" t="s">
        <v>22</v>
      </c>
      <c r="M3551" s="1" t="s">
        <v>143</v>
      </c>
      <c r="N3551" s="1" t="s">
        <v>224</v>
      </c>
      <c r="O3551" s="1" t="s">
        <v>1389</v>
      </c>
      <c r="P3551" s="1" t="s">
        <v>69</v>
      </c>
      <c r="Q3551" s="1" t="s">
        <v>144</v>
      </c>
      <c r="R3551" s="24" t="s">
        <v>3082</v>
      </c>
      <c r="S3551" s="45">
        <v>23840</v>
      </c>
      <c r="V3551" s="165" t="str">
        <f>IFERROR(IF(U3551-T3551 &lt;= 0, "", U3551-T3551), "")</f>
        <v/>
      </c>
      <c r="W3551" s="162" t="s">
        <v>333</v>
      </c>
      <c r="X3551" s="1" t="s">
        <v>2427</v>
      </c>
      <c r="Y3551" s="1">
        <v>158639</v>
      </c>
      <c r="Z3551" s="169">
        <v>459</v>
      </c>
      <c r="AA3551" s="169">
        <f>Tabela13[[#This Row],[VALOR/UN]]*Tabela13[[#This Row],[QUAN]]</f>
        <v>459</v>
      </c>
      <c r="AB3551" s="251" t="str">
        <f>IFERROR(Tabela13[[#This Row],[TOTAL]]/Tabela13[[#This Row],[Km Rodado]],"")</f>
        <v/>
      </c>
    </row>
    <row r="3552" spans="1:28" hidden="1">
      <c r="A3552" s="30">
        <v>4069</v>
      </c>
      <c r="B3552" s="30" t="s">
        <v>2655</v>
      </c>
      <c r="C3552" s="30" t="s">
        <v>1951</v>
      </c>
      <c r="D3552" s="53">
        <v>46042</v>
      </c>
      <c r="F3552" s="7" t="s">
        <v>344</v>
      </c>
      <c r="G3552" s="1" t="s">
        <v>58</v>
      </c>
      <c r="H3552" s="1" t="s">
        <v>12</v>
      </c>
      <c r="I3552" s="351" t="s">
        <v>74</v>
      </c>
      <c r="J3552" s="162">
        <v>1</v>
      </c>
      <c r="K3552" s="1">
        <v>16</v>
      </c>
      <c r="L3552" s="1" t="s">
        <v>24</v>
      </c>
      <c r="M3552" s="1" t="s">
        <v>143</v>
      </c>
      <c r="N3552" s="1" t="s">
        <v>224</v>
      </c>
      <c r="O3552" s="1" t="s">
        <v>1389</v>
      </c>
      <c r="P3552" s="1" t="s">
        <v>69</v>
      </c>
      <c r="Q3552" s="1" t="s">
        <v>144</v>
      </c>
      <c r="R3552" s="24" t="s">
        <v>3082</v>
      </c>
      <c r="S3552" s="45">
        <v>23840</v>
      </c>
      <c r="V3552" s="165" t="str">
        <f>IFERROR(IF(U3552-T3552 &lt;= 0, "", U3552-T3552), "")</f>
        <v/>
      </c>
      <c r="W3552" s="162" t="s">
        <v>333</v>
      </c>
      <c r="X3552" s="1" t="s">
        <v>2427</v>
      </c>
      <c r="Y3552" s="1" t="s">
        <v>3056</v>
      </c>
      <c r="Z3552" s="169">
        <v>459</v>
      </c>
      <c r="AA3552" s="169">
        <f>Tabela13[[#This Row],[VALOR/UN]]*Tabela13[[#This Row],[QUAN]]</f>
        <v>459</v>
      </c>
      <c r="AB3552" s="251" t="str">
        <f>IFERROR(Tabela13[[#This Row],[TOTAL]]/Tabela13[[#This Row],[Km Rodado]],"")</f>
        <v/>
      </c>
    </row>
    <row r="3553" spans="1:28" hidden="1">
      <c r="A3553" s="30">
        <v>4070</v>
      </c>
      <c r="B3553" s="30" t="s">
        <v>1944</v>
      </c>
      <c r="C3553" s="30" t="s">
        <v>1951</v>
      </c>
      <c r="D3553" s="53">
        <v>46042</v>
      </c>
      <c r="F3553" s="7" t="s">
        <v>344</v>
      </c>
      <c r="G3553" s="1" t="s">
        <v>58</v>
      </c>
      <c r="H3553" s="1" t="s">
        <v>12</v>
      </c>
      <c r="I3553" s="351" t="s">
        <v>74</v>
      </c>
      <c r="J3553" s="162">
        <v>1</v>
      </c>
      <c r="K3553" s="1">
        <v>16</v>
      </c>
      <c r="L3553" s="1" t="s">
        <v>24</v>
      </c>
      <c r="M3553" s="1" t="s">
        <v>143</v>
      </c>
      <c r="N3553" s="1" t="s">
        <v>224</v>
      </c>
      <c r="O3553" s="1" t="s">
        <v>1389</v>
      </c>
      <c r="P3553" s="1" t="s">
        <v>69</v>
      </c>
      <c r="Q3553" s="1" t="s">
        <v>144</v>
      </c>
      <c r="R3553" s="24" t="s">
        <v>3082</v>
      </c>
      <c r="S3553" s="45">
        <v>23840</v>
      </c>
      <c r="V3553" s="165" t="str">
        <f>IFERROR(IF(U3553-T3553 &lt;= 0, "", U3553-T3553), "")</f>
        <v/>
      </c>
      <c r="W3553" s="162" t="s">
        <v>333</v>
      </c>
      <c r="X3553" s="1" t="s">
        <v>2427</v>
      </c>
      <c r="Y3553" s="1" t="s">
        <v>3056</v>
      </c>
      <c r="Z3553" s="169">
        <v>459</v>
      </c>
      <c r="AA3553" s="169">
        <f>Tabela13[[#This Row],[VALOR/UN]]*Tabela13[[#This Row],[QUAN]]</f>
        <v>459</v>
      </c>
      <c r="AB3553" s="251" t="str">
        <f>IFERROR(Tabela13[[#This Row],[TOTAL]]/Tabela13[[#This Row],[Km Rodado]],"")</f>
        <v/>
      </c>
    </row>
    <row r="3554" spans="1:28" hidden="1">
      <c r="A3554" s="30" t="s">
        <v>3083</v>
      </c>
      <c r="B3554" s="30" t="s">
        <v>2655</v>
      </c>
      <c r="C3554" s="30" t="s">
        <v>1951</v>
      </c>
      <c r="D3554" s="53">
        <v>46042</v>
      </c>
      <c r="F3554" s="7" t="s">
        <v>344</v>
      </c>
      <c r="G3554" s="1" t="s">
        <v>58</v>
      </c>
      <c r="H3554" s="1" t="s">
        <v>12</v>
      </c>
      <c r="I3554" s="351" t="s">
        <v>111</v>
      </c>
      <c r="J3554" s="162">
        <v>1</v>
      </c>
      <c r="K3554" s="1">
        <v>16</v>
      </c>
      <c r="L3554" s="1" t="s">
        <v>22</v>
      </c>
      <c r="M3554" s="1" t="s">
        <v>143</v>
      </c>
      <c r="N3554" s="1" t="s">
        <v>224</v>
      </c>
      <c r="O3554" s="1" t="s">
        <v>1389</v>
      </c>
      <c r="P3554" s="1" t="s">
        <v>69</v>
      </c>
      <c r="Q3554" s="1" t="s">
        <v>144</v>
      </c>
      <c r="R3554" s="24" t="s">
        <v>2581</v>
      </c>
      <c r="S3554" s="45">
        <v>51756</v>
      </c>
      <c r="V3554" s="165" t="str">
        <f>IFERROR(IF(U3554-T3554 &lt;= 0, "", U3554-T3554), "")</f>
        <v/>
      </c>
      <c r="W3554" s="162" t="s">
        <v>333</v>
      </c>
      <c r="X3554" s="1" t="s">
        <v>2427</v>
      </c>
      <c r="Y3554" s="1" t="s">
        <v>3056</v>
      </c>
      <c r="Z3554" s="169">
        <v>459</v>
      </c>
      <c r="AA3554" s="169">
        <f>Tabela13[[#This Row],[VALOR/UN]]*Tabela13[[#This Row],[QUAN]]</f>
        <v>459</v>
      </c>
      <c r="AB3554" s="251" t="str">
        <f>IFERROR(Tabela13[[#This Row],[TOTAL]]/Tabela13[[#This Row],[Km Rodado]],"")</f>
        <v/>
      </c>
    </row>
    <row r="3555" spans="1:28" hidden="1">
      <c r="A3555" s="30" t="s">
        <v>3084</v>
      </c>
      <c r="B3555" s="30" t="s">
        <v>1944</v>
      </c>
      <c r="C3555" s="30" t="s">
        <v>1951</v>
      </c>
      <c r="D3555" s="53">
        <v>46042</v>
      </c>
      <c r="F3555" s="7" t="s">
        <v>344</v>
      </c>
      <c r="G3555" s="1" t="s">
        <v>58</v>
      </c>
      <c r="H3555" s="1" t="s">
        <v>12</v>
      </c>
      <c r="I3555" s="351" t="s">
        <v>111</v>
      </c>
      <c r="J3555" s="162">
        <v>1</v>
      </c>
      <c r="K3555" s="1">
        <v>16</v>
      </c>
      <c r="L3555" s="1" t="s">
        <v>22</v>
      </c>
      <c r="M3555" s="1" t="s">
        <v>143</v>
      </c>
      <c r="N3555" s="1" t="s">
        <v>224</v>
      </c>
      <c r="O3555" s="1" t="s">
        <v>1389</v>
      </c>
      <c r="P3555" s="1" t="s">
        <v>69</v>
      </c>
      <c r="Q3555" s="1" t="s">
        <v>144</v>
      </c>
      <c r="R3555" s="24" t="s">
        <v>2581</v>
      </c>
      <c r="S3555" s="45">
        <v>51756</v>
      </c>
      <c r="V3555" s="165" t="str">
        <f>IFERROR(IF(U3555-T3555 &lt;= 0, "", U3555-T3555), "")</f>
        <v/>
      </c>
      <c r="W3555" s="162" t="s">
        <v>333</v>
      </c>
      <c r="X3555" s="1" t="s">
        <v>2427</v>
      </c>
      <c r="Y3555" s="1" t="s">
        <v>3056</v>
      </c>
      <c r="Z3555" s="169">
        <v>459</v>
      </c>
      <c r="AA3555" s="169">
        <f>Tabela13[[#This Row],[VALOR/UN]]*Tabela13[[#This Row],[QUAN]]</f>
        <v>459</v>
      </c>
      <c r="AB3555" s="251" t="str">
        <f>IFERROR(Tabela13[[#This Row],[TOTAL]]/Tabela13[[#This Row],[Km Rodado]],"")</f>
        <v/>
      </c>
    </row>
    <row r="3556" spans="1:28" hidden="1">
      <c r="A3556" s="30" t="s">
        <v>3085</v>
      </c>
      <c r="B3556" s="30" t="s">
        <v>1944</v>
      </c>
      <c r="C3556" s="30" t="s">
        <v>1951</v>
      </c>
      <c r="D3556" s="53">
        <v>46042</v>
      </c>
      <c r="F3556" s="7" t="s">
        <v>344</v>
      </c>
      <c r="G3556" s="1" t="s">
        <v>58</v>
      </c>
      <c r="H3556" s="1" t="s">
        <v>12</v>
      </c>
      <c r="I3556" s="351" t="s">
        <v>111</v>
      </c>
      <c r="J3556" s="162">
        <v>1</v>
      </c>
      <c r="K3556" s="1">
        <v>16</v>
      </c>
      <c r="L3556" s="1" t="s">
        <v>24</v>
      </c>
      <c r="M3556" s="1" t="s">
        <v>143</v>
      </c>
      <c r="N3556" s="1" t="s">
        <v>224</v>
      </c>
      <c r="O3556" s="1" t="s">
        <v>1389</v>
      </c>
      <c r="P3556" s="1" t="s">
        <v>69</v>
      </c>
      <c r="Q3556" s="1" t="s">
        <v>144</v>
      </c>
      <c r="R3556" s="24" t="s">
        <v>2581</v>
      </c>
      <c r="S3556" s="45">
        <v>51756</v>
      </c>
      <c r="V3556" s="165" t="str">
        <f>IFERROR(IF(U3556-T3556 &lt;= 0, "", U3556-T3556), "")</f>
        <v/>
      </c>
      <c r="W3556" s="162" t="s">
        <v>333</v>
      </c>
      <c r="X3556" s="1" t="s">
        <v>2427</v>
      </c>
      <c r="Y3556" s="1" t="s">
        <v>3056</v>
      </c>
      <c r="Z3556" s="169">
        <v>459</v>
      </c>
      <c r="AA3556" s="169">
        <f>Tabela13[[#This Row],[VALOR/UN]]*Tabela13[[#This Row],[QUAN]]</f>
        <v>459</v>
      </c>
      <c r="AB3556" s="251" t="str">
        <f>IFERROR(Tabela13[[#This Row],[TOTAL]]/Tabela13[[#This Row],[Km Rodado]],"")</f>
        <v/>
      </c>
    </row>
    <row r="3557" spans="1:28" hidden="1">
      <c r="A3557" s="30" t="s">
        <v>3086</v>
      </c>
      <c r="B3557" s="30" t="s">
        <v>2667</v>
      </c>
      <c r="C3557" s="30" t="s">
        <v>1951</v>
      </c>
      <c r="D3557" s="53">
        <v>46042</v>
      </c>
      <c r="F3557" s="7" t="s">
        <v>344</v>
      </c>
      <c r="G3557" s="1" t="s">
        <v>58</v>
      </c>
      <c r="H3557" s="1" t="s">
        <v>12</v>
      </c>
      <c r="I3557" s="351" t="s">
        <v>111</v>
      </c>
      <c r="J3557" s="162">
        <v>1</v>
      </c>
      <c r="K3557" s="1">
        <v>16</v>
      </c>
      <c r="L3557" s="1" t="s">
        <v>24</v>
      </c>
      <c r="M3557" s="1" t="s">
        <v>143</v>
      </c>
      <c r="N3557" s="1" t="s">
        <v>224</v>
      </c>
      <c r="O3557" s="1" t="s">
        <v>1389</v>
      </c>
      <c r="P3557" s="1" t="s">
        <v>69</v>
      </c>
      <c r="Q3557" s="1" t="s">
        <v>144</v>
      </c>
      <c r="R3557" s="24" t="s">
        <v>2581</v>
      </c>
      <c r="S3557" s="45">
        <v>51756</v>
      </c>
      <c r="V3557" s="165" t="str">
        <f>IFERROR(IF(U3557-T3557 &lt;= 0, "", U3557-T3557), "")</f>
        <v/>
      </c>
      <c r="W3557" s="162" t="s">
        <v>333</v>
      </c>
      <c r="X3557" s="1" t="s">
        <v>2427</v>
      </c>
      <c r="Y3557" s="1" t="s">
        <v>3056</v>
      </c>
      <c r="Z3557" s="169">
        <v>459</v>
      </c>
      <c r="AA3557" s="169">
        <f>Tabela13[[#This Row],[VALOR/UN]]*Tabela13[[#This Row],[QUAN]]</f>
        <v>459</v>
      </c>
      <c r="AB3557" s="251" t="str">
        <f>IFERROR(Tabela13[[#This Row],[TOTAL]]/Tabela13[[#This Row],[Km Rodado]],"")</f>
        <v/>
      </c>
    </row>
    <row r="3558" spans="1:28" hidden="1">
      <c r="A3558" s="30">
        <v>3976</v>
      </c>
      <c r="B3558" s="30" t="s">
        <v>2655</v>
      </c>
      <c r="C3558" s="30" t="s">
        <v>1951</v>
      </c>
      <c r="D3558" s="53">
        <v>46042</v>
      </c>
      <c r="F3558" s="7" t="s">
        <v>344</v>
      </c>
      <c r="G3558" s="1" t="s">
        <v>58</v>
      </c>
      <c r="H3558" s="1" t="s">
        <v>1268</v>
      </c>
      <c r="I3558" s="351" t="s">
        <v>96</v>
      </c>
      <c r="J3558" s="162">
        <v>1</v>
      </c>
      <c r="K3558" s="1">
        <v>16</v>
      </c>
      <c r="L3558" s="1" t="s">
        <v>24</v>
      </c>
      <c r="M3558" s="1" t="s">
        <v>143</v>
      </c>
      <c r="N3558" s="1" t="s">
        <v>224</v>
      </c>
      <c r="O3558" s="1" t="s">
        <v>1389</v>
      </c>
      <c r="P3558" s="1" t="s">
        <v>69</v>
      </c>
      <c r="Q3558" s="1" t="s">
        <v>144</v>
      </c>
      <c r="R3558" s="24" t="s">
        <v>2529</v>
      </c>
      <c r="S3558" s="45">
        <v>123237</v>
      </c>
      <c r="V3558" s="165" t="str">
        <f>IFERROR(IF(U3558-T3558 &lt;= 0, "", U3558-T3558), "")</f>
        <v/>
      </c>
      <c r="W3558" s="162" t="s">
        <v>333</v>
      </c>
      <c r="X3558" s="1" t="s">
        <v>2427</v>
      </c>
      <c r="Y3558" s="1" t="s">
        <v>3056</v>
      </c>
      <c r="Z3558" s="169">
        <v>459</v>
      </c>
      <c r="AA3558" s="169">
        <f>Tabela13[[#This Row],[VALOR/UN]]*Tabela13[[#This Row],[QUAN]]</f>
        <v>459</v>
      </c>
      <c r="AB3558" s="251" t="str">
        <f>IFERROR(Tabela13[[#This Row],[TOTAL]]/Tabela13[[#This Row],[Km Rodado]],"")</f>
        <v/>
      </c>
    </row>
    <row r="3559" spans="1:28" hidden="1">
      <c r="A3559" s="30">
        <v>3977</v>
      </c>
      <c r="B3559" s="30" t="s">
        <v>2750</v>
      </c>
      <c r="C3559" s="30" t="s">
        <v>1951</v>
      </c>
      <c r="D3559" s="53">
        <v>46042</v>
      </c>
      <c r="F3559" s="7" t="s">
        <v>344</v>
      </c>
      <c r="G3559" s="1" t="s">
        <v>58</v>
      </c>
      <c r="H3559" s="1" t="s">
        <v>1268</v>
      </c>
      <c r="I3559" s="351" t="s">
        <v>96</v>
      </c>
      <c r="J3559" s="162">
        <v>1</v>
      </c>
      <c r="K3559" s="1">
        <v>16</v>
      </c>
      <c r="L3559" s="1" t="s">
        <v>24</v>
      </c>
      <c r="M3559" s="1" t="s">
        <v>143</v>
      </c>
      <c r="N3559" s="185" t="s">
        <v>224</v>
      </c>
      <c r="O3559" s="1" t="s">
        <v>1389</v>
      </c>
      <c r="P3559" s="1" t="s">
        <v>69</v>
      </c>
      <c r="Q3559" s="1" t="s">
        <v>144</v>
      </c>
      <c r="R3559" s="24" t="s">
        <v>2529</v>
      </c>
      <c r="S3559" s="45">
        <v>123237</v>
      </c>
      <c r="V3559" s="165" t="str">
        <f>IFERROR(IF(U3559-T3559 &lt;= 0, "", U3559-T3559), "")</f>
        <v/>
      </c>
      <c r="W3559" s="162" t="s">
        <v>333</v>
      </c>
      <c r="X3559" s="1" t="s">
        <v>2427</v>
      </c>
      <c r="Y3559" s="1" t="s">
        <v>3056</v>
      </c>
      <c r="Z3559" s="169">
        <v>459</v>
      </c>
      <c r="AA3559" s="169">
        <f>Tabela13[[#This Row],[VALOR/UN]]*Tabela13[[#This Row],[QUAN]]</f>
        <v>459</v>
      </c>
      <c r="AB3559" s="251" t="str">
        <f>IFERROR(Tabela13[[#This Row],[TOTAL]]/Tabela13[[#This Row],[Km Rodado]],"")</f>
        <v/>
      </c>
    </row>
    <row r="3560" spans="1:28" hidden="1">
      <c r="A3560" s="30" t="s">
        <v>3087</v>
      </c>
      <c r="B3560" s="30" t="s">
        <v>2988</v>
      </c>
      <c r="C3560" s="30" t="s">
        <v>1951</v>
      </c>
      <c r="D3560" s="53">
        <v>46042</v>
      </c>
      <c r="F3560" s="7" t="s">
        <v>344</v>
      </c>
      <c r="G3560" s="1" t="s">
        <v>58</v>
      </c>
      <c r="H3560" s="1" t="s">
        <v>12</v>
      </c>
      <c r="I3560" s="351" t="s">
        <v>99</v>
      </c>
      <c r="J3560" s="162">
        <v>1</v>
      </c>
      <c r="K3560" s="1">
        <v>16</v>
      </c>
      <c r="L3560" s="1" t="s">
        <v>24</v>
      </c>
      <c r="M3560" s="1" t="s">
        <v>143</v>
      </c>
      <c r="N3560" s="185" t="s">
        <v>224</v>
      </c>
      <c r="O3560" s="1" t="s">
        <v>1389</v>
      </c>
      <c r="P3560" s="1" t="s">
        <v>69</v>
      </c>
      <c r="Q3560" s="1" t="s">
        <v>144</v>
      </c>
      <c r="R3560" s="24" t="s">
        <v>2580</v>
      </c>
      <c r="S3560" s="45">
        <v>77134</v>
      </c>
      <c r="V3560" s="165" t="str">
        <f>IFERROR(IF(U3560-T3560 &lt;= 0, "", U3560-T3560), "")</f>
        <v/>
      </c>
      <c r="W3560" s="162" t="s">
        <v>333</v>
      </c>
      <c r="X3560" s="1" t="s">
        <v>2427</v>
      </c>
      <c r="Y3560" s="1" t="s">
        <v>3056</v>
      </c>
      <c r="Z3560" s="169">
        <v>459</v>
      </c>
      <c r="AA3560" s="169">
        <f>Tabela13[[#This Row],[VALOR/UN]]*Tabela13[[#This Row],[QUAN]]</f>
        <v>459</v>
      </c>
      <c r="AB3560" s="251" t="str">
        <f>IFERROR(Tabela13[[#This Row],[TOTAL]]/Tabela13[[#This Row],[Km Rodado]],"")</f>
        <v/>
      </c>
    </row>
    <row r="3561" spans="1:28" hidden="1">
      <c r="A3561" s="30" t="s">
        <v>3088</v>
      </c>
      <c r="B3561" s="30" t="s">
        <v>2988</v>
      </c>
      <c r="C3561" s="30" t="s">
        <v>1951</v>
      </c>
      <c r="D3561" s="53">
        <v>46042</v>
      </c>
      <c r="F3561" s="7" t="s">
        <v>344</v>
      </c>
      <c r="G3561" s="1" t="s">
        <v>58</v>
      </c>
      <c r="H3561" s="1" t="s">
        <v>12</v>
      </c>
      <c r="I3561" s="351" t="s">
        <v>99</v>
      </c>
      <c r="J3561" s="162">
        <v>1</v>
      </c>
      <c r="K3561" s="1">
        <v>16</v>
      </c>
      <c r="L3561" s="1" t="s">
        <v>24</v>
      </c>
      <c r="M3561" s="1" t="s">
        <v>143</v>
      </c>
      <c r="N3561" s="185" t="s">
        <v>224</v>
      </c>
      <c r="O3561" s="1" t="s">
        <v>1389</v>
      </c>
      <c r="P3561" s="1" t="s">
        <v>69</v>
      </c>
      <c r="Q3561" s="1" t="s">
        <v>144</v>
      </c>
      <c r="R3561" s="24" t="s">
        <v>2580</v>
      </c>
      <c r="S3561" s="45">
        <v>77174</v>
      </c>
      <c r="V3561" s="165" t="str">
        <f>IFERROR(IF(U3561-T3561 &lt;= 0, "", U3561-T3561), "")</f>
        <v/>
      </c>
      <c r="W3561" s="162" t="s">
        <v>333</v>
      </c>
      <c r="X3561" s="1" t="s">
        <v>2427</v>
      </c>
      <c r="Y3561" s="1" t="s">
        <v>3056</v>
      </c>
      <c r="Z3561" s="169">
        <v>459</v>
      </c>
      <c r="AA3561" s="169">
        <f>Tabela13[[#This Row],[VALOR/UN]]*Tabela13[[#This Row],[QUAN]]</f>
        <v>459</v>
      </c>
      <c r="AB3561" s="251" t="str">
        <f>IFERROR(Tabela13[[#This Row],[TOTAL]]/Tabela13[[#This Row],[Km Rodado]],"")</f>
        <v/>
      </c>
    </row>
    <row r="3562" spans="1:28" hidden="1">
      <c r="A3562" s="30" t="s">
        <v>3089</v>
      </c>
      <c r="B3562" s="30" t="s">
        <v>2237</v>
      </c>
      <c r="C3562" s="30" t="s">
        <v>1951</v>
      </c>
      <c r="D3562" s="53">
        <v>46042</v>
      </c>
      <c r="F3562" s="7" t="s">
        <v>344</v>
      </c>
      <c r="G3562" s="1" t="s">
        <v>58</v>
      </c>
      <c r="H3562" s="1" t="s">
        <v>14</v>
      </c>
      <c r="I3562" s="351" t="s">
        <v>1317</v>
      </c>
      <c r="J3562" s="162">
        <v>1</v>
      </c>
      <c r="K3562" s="1">
        <v>14</v>
      </c>
      <c r="L3562" s="1" t="s">
        <v>22</v>
      </c>
      <c r="M3562" s="1" t="s">
        <v>84</v>
      </c>
      <c r="N3562" s="325" t="s">
        <v>2810</v>
      </c>
      <c r="O3562" s="1" t="s">
        <v>2810</v>
      </c>
      <c r="P3562" s="1" t="s">
        <v>69</v>
      </c>
      <c r="Q3562" s="1" t="s">
        <v>87</v>
      </c>
      <c r="R3562" s="24" t="s">
        <v>3090</v>
      </c>
      <c r="S3562" s="45">
        <v>17113</v>
      </c>
      <c r="V3562" s="165" t="str">
        <f>IFERROR(IF(U3562-T3562 &lt;= 0, "", U3562-T3562), "")</f>
        <v/>
      </c>
      <c r="W3562" s="162" t="s">
        <v>333</v>
      </c>
      <c r="X3562" s="1" t="s">
        <v>220</v>
      </c>
      <c r="Y3562" s="1">
        <v>84643</v>
      </c>
      <c r="Z3562" s="169">
        <v>267.8</v>
      </c>
      <c r="AA3562" s="169">
        <f>Tabela13[[#This Row],[VALOR/UN]]*Tabela13[[#This Row],[QUAN]]</f>
        <v>267.8</v>
      </c>
      <c r="AB3562" s="251" t="str">
        <f>IFERROR(Tabela13[[#This Row],[TOTAL]]/Tabela13[[#This Row],[Km Rodado]],"")</f>
        <v/>
      </c>
    </row>
    <row r="3563" spans="1:28" hidden="1">
      <c r="A3563" s="30">
        <v>3622</v>
      </c>
      <c r="B3563" s="30" t="s">
        <v>2521</v>
      </c>
      <c r="C3563" s="30" t="s">
        <v>1951</v>
      </c>
      <c r="D3563" s="53">
        <v>46042</v>
      </c>
      <c r="F3563" s="7" t="s">
        <v>344</v>
      </c>
      <c r="G3563" s="1" t="s">
        <v>58</v>
      </c>
      <c r="H3563" s="1" t="s">
        <v>14</v>
      </c>
      <c r="I3563" s="351" t="s">
        <v>1317</v>
      </c>
      <c r="J3563" s="162">
        <v>1</v>
      </c>
      <c r="K3563" s="1">
        <v>14</v>
      </c>
      <c r="L3563" s="1" t="s">
        <v>22</v>
      </c>
      <c r="M3563" s="1" t="s">
        <v>84</v>
      </c>
      <c r="N3563" s="324" t="s">
        <v>2810</v>
      </c>
      <c r="O3563" s="1" t="s">
        <v>2810</v>
      </c>
      <c r="P3563" s="1" t="s">
        <v>69</v>
      </c>
      <c r="Q3563" s="1" t="s">
        <v>87</v>
      </c>
      <c r="R3563" s="24" t="s">
        <v>3090</v>
      </c>
      <c r="S3563" s="45">
        <v>17113</v>
      </c>
      <c r="V3563" s="165" t="str">
        <f>IFERROR(IF(U3563-T3563 &lt;= 0, "", U3563-T3563), "")</f>
        <v/>
      </c>
      <c r="W3563" s="162" t="s">
        <v>333</v>
      </c>
      <c r="X3563" s="1" t="s">
        <v>220</v>
      </c>
      <c r="Y3563" s="1">
        <v>84643</v>
      </c>
      <c r="Z3563" s="169">
        <v>267.8</v>
      </c>
      <c r="AA3563" s="169">
        <f>Tabela13[[#This Row],[VALOR/UN]]*Tabela13[[#This Row],[QUAN]]</f>
        <v>267.8</v>
      </c>
      <c r="AB3563" s="251" t="str">
        <f>IFERROR(Tabela13[[#This Row],[TOTAL]]/Tabela13[[#This Row],[Km Rodado]],"")</f>
        <v/>
      </c>
    </row>
    <row r="3564" spans="1:28" hidden="1">
      <c r="A3564" s="30">
        <v>4041</v>
      </c>
      <c r="B3564" s="30" t="s">
        <v>2988</v>
      </c>
      <c r="C3564" s="30" t="s">
        <v>1951</v>
      </c>
      <c r="D3564" s="53">
        <v>46044</v>
      </c>
      <c r="F3564" s="7" t="s">
        <v>344</v>
      </c>
      <c r="G3564" s="1" t="s">
        <v>58</v>
      </c>
      <c r="H3564" s="1" t="s">
        <v>1268</v>
      </c>
      <c r="I3564" s="351" t="s">
        <v>80</v>
      </c>
      <c r="J3564" s="162">
        <v>1</v>
      </c>
      <c r="K3564" s="1">
        <v>16</v>
      </c>
      <c r="L3564" s="1" t="s">
        <v>22</v>
      </c>
      <c r="M3564" s="1" t="s">
        <v>60</v>
      </c>
      <c r="N3564" s="1" t="s">
        <v>224</v>
      </c>
      <c r="O3564" s="1" t="s">
        <v>1389</v>
      </c>
      <c r="P3564" s="1" t="s">
        <v>69</v>
      </c>
      <c r="Q3564" s="1" t="s">
        <v>1008</v>
      </c>
      <c r="R3564" s="24" t="s">
        <v>400</v>
      </c>
      <c r="S3564" s="45">
        <v>114369</v>
      </c>
      <c r="V3564" s="165" t="str">
        <f>IFERROR(IF(U3564-T3564 &lt;= 0, "", U3564-T3564), "")</f>
        <v/>
      </c>
      <c r="W3564" s="162" t="s">
        <v>333</v>
      </c>
      <c r="X3564" s="1" t="s">
        <v>2427</v>
      </c>
      <c r="Y3564" s="1">
        <v>164794</v>
      </c>
      <c r="Z3564" s="169">
        <v>429</v>
      </c>
      <c r="AA3564" s="169">
        <f>Tabela13[[#This Row],[VALOR/UN]]*Tabela13[[#This Row],[QUAN]]</f>
        <v>429</v>
      </c>
      <c r="AB3564" s="251" t="str">
        <f>IFERROR(Tabela13[[#This Row],[TOTAL]]/Tabela13[[#This Row],[Km Rodado]],"")</f>
        <v/>
      </c>
    </row>
    <row r="3565" spans="1:28" hidden="1">
      <c r="A3565" s="30" t="s">
        <v>3091</v>
      </c>
      <c r="B3565" s="30" t="s">
        <v>2988</v>
      </c>
      <c r="C3565" s="30" t="s">
        <v>1951</v>
      </c>
      <c r="D3565" s="53">
        <v>46044</v>
      </c>
      <c r="F3565" s="7" t="s">
        <v>344</v>
      </c>
      <c r="G3565" s="1" t="s">
        <v>58</v>
      </c>
      <c r="H3565" s="1" t="s">
        <v>1268</v>
      </c>
      <c r="I3565" s="351" t="s">
        <v>109</v>
      </c>
      <c r="J3565" s="162">
        <v>1</v>
      </c>
      <c r="K3565" s="1">
        <v>15</v>
      </c>
      <c r="L3565" s="1" t="s">
        <v>22</v>
      </c>
      <c r="M3565" s="1" t="s">
        <v>75</v>
      </c>
      <c r="N3565" s="1" t="s">
        <v>224</v>
      </c>
      <c r="O3565" s="1" t="s">
        <v>1389</v>
      </c>
      <c r="P3565" s="1" t="s">
        <v>69</v>
      </c>
      <c r="Q3565" s="1" t="s">
        <v>77</v>
      </c>
      <c r="R3565" s="24" t="s">
        <v>3092</v>
      </c>
      <c r="V3565" s="165" t="str">
        <f>IFERROR(IF(U3565-T3565 &lt;= 0, "", U3565-T3565), "")</f>
        <v/>
      </c>
      <c r="W3565" s="162" t="s">
        <v>333</v>
      </c>
      <c r="X3565" s="1" t="s">
        <v>2427</v>
      </c>
      <c r="Y3565" s="276" t="s">
        <v>3093</v>
      </c>
      <c r="Z3565" s="169">
        <v>232.9</v>
      </c>
      <c r="AA3565" s="169">
        <f>Tabela13[[#This Row],[VALOR/UN]]*Tabela13[[#This Row],[QUAN]]</f>
        <v>232.9</v>
      </c>
      <c r="AB3565" s="251" t="str">
        <f>IFERROR(Tabela13[[#This Row],[TOTAL]]/Tabela13[[#This Row],[Km Rodado]],"")</f>
        <v/>
      </c>
    </row>
    <row r="3566" spans="1:28" hidden="1">
      <c r="A3566" s="30">
        <v>4084</v>
      </c>
      <c r="B3566" s="30" t="s">
        <v>2988</v>
      </c>
      <c r="C3566" s="30" t="s">
        <v>1951</v>
      </c>
      <c r="D3566" s="53">
        <v>46044</v>
      </c>
      <c r="F3566" s="7" t="s">
        <v>344</v>
      </c>
      <c r="G3566" s="1" t="s">
        <v>58</v>
      </c>
      <c r="H3566" s="1" t="s">
        <v>1268</v>
      </c>
      <c r="I3566" s="351" t="s">
        <v>109</v>
      </c>
      <c r="J3566" s="162">
        <v>1</v>
      </c>
      <c r="K3566" s="1">
        <v>15</v>
      </c>
      <c r="L3566" s="1" t="s">
        <v>22</v>
      </c>
      <c r="M3566" s="1" t="s">
        <v>75</v>
      </c>
      <c r="N3566" s="1" t="s">
        <v>224</v>
      </c>
      <c r="O3566" s="1" t="s">
        <v>1389</v>
      </c>
      <c r="P3566" s="1" t="s">
        <v>69</v>
      </c>
      <c r="Q3566" s="1" t="s">
        <v>77</v>
      </c>
      <c r="R3566" s="24" t="s">
        <v>3092</v>
      </c>
      <c r="V3566" s="165" t="str">
        <f>IFERROR(IF(U3566-T3566 &lt;= 0, "", U3566-T3566), "")</f>
        <v/>
      </c>
      <c r="W3566" s="162" t="s">
        <v>333</v>
      </c>
      <c r="X3566" s="1" t="s">
        <v>2427</v>
      </c>
      <c r="Y3566" s="276" t="s">
        <v>3093</v>
      </c>
      <c r="Z3566" s="169">
        <v>232.9</v>
      </c>
      <c r="AA3566" s="169">
        <f>Tabela13[[#This Row],[VALOR/UN]]*Tabela13[[#This Row],[QUAN]]</f>
        <v>232.9</v>
      </c>
      <c r="AB3566" s="251" t="str">
        <f>IFERROR(Tabela13[[#This Row],[TOTAL]]/Tabela13[[#This Row],[Km Rodado]],"")</f>
        <v/>
      </c>
    </row>
    <row r="3567" spans="1:28" hidden="1">
      <c r="A3567" s="30">
        <v>4035</v>
      </c>
      <c r="B3567" s="30" t="s">
        <v>2988</v>
      </c>
      <c r="C3567" s="30" t="s">
        <v>1951</v>
      </c>
      <c r="D3567" s="53">
        <v>46044</v>
      </c>
      <c r="F3567" s="7" t="s">
        <v>344</v>
      </c>
      <c r="G3567" s="1" t="s">
        <v>58</v>
      </c>
      <c r="H3567" s="1" t="s">
        <v>1268</v>
      </c>
      <c r="I3567" s="351" t="s">
        <v>80</v>
      </c>
      <c r="J3567" s="162">
        <v>1</v>
      </c>
      <c r="K3567" s="1">
        <v>16</v>
      </c>
      <c r="L3567" s="1" t="s">
        <v>22</v>
      </c>
      <c r="M3567" s="1" t="s">
        <v>60</v>
      </c>
      <c r="N3567" s="1" t="s">
        <v>224</v>
      </c>
      <c r="O3567" s="1" t="s">
        <v>1389</v>
      </c>
      <c r="P3567" s="1" t="s">
        <v>69</v>
      </c>
      <c r="Q3567" s="1" t="s">
        <v>1008</v>
      </c>
      <c r="R3567" s="24" t="s">
        <v>400</v>
      </c>
      <c r="S3567" s="45">
        <v>114369</v>
      </c>
      <c r="V3567" s="165" t="str">
        <f>IFERROR(IF(U3567-T3567 &lt;= 0, "", U3567-T3567), "")</f>
        <v/>
      </c>
      <c r="W3567" s="162" t="s">
        <v>333</v>
      </c>
      <c r="X3567" s="1" t="s">
        <v>2427</v>
      </c>
      <c r="Y3567" s="1">
        <v>164794</v>
      </c>
      <c r="Z3567" s="169">
        <v>429</v>
      </c>
      <c r="AA3567" s="169">
        <f>Tabela13[[#This Row],[VALOR/UN]]*Tabela13[[#This Row],[QUAN]]</f>
        <v>429</v>
      </c>
      <c r="AB3567" s="251" t="str">
        <f>IFERROR(Tabela13[[#This Row],[TOTAL]]/Tabela13[[#This Row],[Km Rodado]],"")</f>
        <v/>
      </c>
    </row>
    <row r="3568" spans="1:28" hidden="1">
      <c r="A3568" s="30">
        <v>4085</v>
      </c>
      <c r="B3568" s="30"/>
      <c r="C3568" s="30" t="s">
        <v>1951</v>
      </c>
      <c r="D3568" s="53">
        <v>46045</v>
      </c>
      <c r="F3568" s="7" t="s">
        <v>344</v>
      </c>
      <c r="G3568" s="1" t="s">
        <v>58</v>
      </c>
      <c r="H3568" s="1" t="s">
        <v>1268</v>
      </c>
      <c r="I3568" s="351" t="s">
        <v>109</v>
      </c>
      <c r="J3568" s="162">
        <v>1</v>
      </c>
      <c r="K3568" s="1">
        <v>16</v>
      </c>
      <c r="L3568" s="1" t="s">
        <v>22</v>
      </c>
      <c r="M3568" s="1" t="s">
        <v>60</v>
      </c>
      <c r="N3568" s="1" t="s">
        <v>224</v>
      </c>
      <c r="O3568" s="1" t="s">
        <v>1389</v>
      </c>
      <c r="P3568" s="1" t="s">
        <v>69</v>
      </c>
      <c r="Q3568" s="1" t="s">
        <v>1008</v>
      </c>
      <c r="R3568" s="24" t="s">
        <v>3094</v>
      </c>
      <c r="S3568" s="45">
        <v>332707</v>
      </c>
      <c r="T3568" s="45">
        <v>332707</v>
      </c>
      <c r="V3568" s="165" t="str">
        <f>IFERROR(IF(U3568-T3568 &lt;= 0, "", U3568-T3568), "")</f>
        <v/>
      </c>
      <c r="W3568" s="162" t="s">
        <v>333</v>
      </c>
      <c r="X3568" s="1" t="s">
        <v>2427</v>
      </c>
      <c r="Y3568" s="1">
        <v>164794</v>
      </c>
      <c r="Z3568" s="169">
        <v>429</v>
      </c>
      <c r="AA3568" s="169">
        <f>Tabela13[[#This Row],[VALOR/UN]]*Tabela13[[#This Row],[QUAN]]</f>
        <v>429</v>
      </c>
      <c r="AB3568" s="251" t="str">
        <f>IFERROR(Tabela13[[#This Row],[TOTAL]]/Tabela13[[#This Row],[Km Rodado]],"")</f>
        <v/>
      </c>
    </row>
    <row r="3569" spans="1:28" hidden="1">
      <c r="A3569" s="30">
        <v>4086</v>
      </c>
      <c r="B3569" s="30"/>
      <c r="C3569" s="30" t="s">
        <v>1951</v>
      </c>
      <c r="D3569" s="53">
        <v>46045</v>
      </c>
      <c r="F3569" s="7" t="s">
        <v>344</v>
      </c>
      <c r="G3569" s="1" t="s">
        <v>58</v>
      </c>
      <c r="H3569" s="1" t="s">
        <v>1268</v>
      </c>
      <c r="I3569" s="351" t="s">
        <v>109</v>
      </c>
      <c r="J3569" s="162">
        <v>1</v>
      </c>
      <c r="K3569" s="1">
        <v>16</v>
      </c>
      <c r="L3569" s="1" t="s">
        <v>22</v>
      </c>
      <c r="M3569" s="1" t="s">
        <v>60</v>
      </c>
      <c r="N3569" s="1" t="s">
        <v>224</v>
      </c>
      <c r="O3569" s="1" t="s">
        <v>1389</v>
      </c>
      <c r="P3569" s="1" t="s">
        <v>69</v>
      </c>
      <c r="Q3569" s="1" t="s">
        <v>1008</v>
      </c>
      <c r="R3569" s="24" t="s">
        <v>3094</v>
      </c>
      <c r="S3569" s="45">
        <v>332707</v>
      </c>
      <c r="T3569" s="45">
        <v>332707</v>
      </c>
      <c r="V3569" s="165" t="str">
        <f>IFERROR(IF(U3569-T3569 &lt;= 0, "", U3569-T3569), "")</f>
        <v/>
      </c>
      <c r="W3569" s="162" t="s">
        <v>333</v>
      </c>
      <c r="X3569" s="1" t="s">
        <v>2427</v>
      </c>
      <c r="Y3569" s="1">
        <v>164794</v>
      </c>
      <c r="Z3569" s="169">
        <v>429</v>
      </c>
      <c r="AA3569" s="169">
        <f>Tabela13[[#This Row],[VALOR/UN]]*Tabela13[[#This Row],[QUAN]]</f>
        <v>429</v>
      </c>
      <c r="AB3569" s="251" t="str">
        <f>IFERROR(Tabela13[[#This Row],[TOTAL]]/Tabela13[[#This Row],[Km Rodado]],"")</f>
        <v/>
      </c>
    </row>
    <row r="3570" spans="1:28" hidden="1">
      <c r="A3570" s="30" t="s">
        <v>3095</v>
      </c>
      <c r="B3570" s="30" t="s">
        <v>2988</v>
      </c>
      <c r="C3570" s="30" t="s">
        <v>1951</v>
      </c>
      <c r="D3570" s="53">
        <v>46045</v>
      </c>
      <c r="F3570" s="7" t="s">
        <v>344</v>
      </c>
      <c r="G3570" s="1" t="s">
        <v>58</v>
      </c>
      <c r="H3570" s="1" t="s">
        <v>1268</v>
      </c>
      <c r="I3570" s="351" t="s">
        <v>80</v>
      </c>
      <c r="J3570" s="162">
        <v>1</v>
      </c>
      <c r="K3570" s="1">
        <v>16</v>
      </c>
      <c r="L3570" s="1" t="s">
        <v>22</v>
      </c>
      <c r="M3570" s="1" t="s">
        <v>60</v>
      </c>
      <c r="N3570" s="1" t="s">
        <v>224</v>
      </c>
      <c r="O3570" s="1" t="s">
        <v>1389</v>
      </c>
      <c r="P3570" s="1" t="s">
        <v>69</v>
      </c>
      <c r="Q3570" s="1" t="s">
        <v>1008</v>
      </c>
      <c r="R3570" s="24" t="s">
        <v>1023</v>
      </c>
      <c r="S3570" s="45">
        <v>185599</v>
      </c>
      <c r="V3570" s="165" t="str">
        <f>IFERROR(IF(U3570-T3570 &lt;= 0, "", U3570-T3570), "")</f>
        <v/>
      </c>
      <c r="W3570" s="162" t="s">
        <v>333</v>
      </c>
      <c r="X3570" s="1" t="s">
        <v>2427</v>
      </c>
      <c r="Y3570" s="1">
        <v>164794</v>
      </c>
      <c r="Z3570" s="169">
        <v>429</v>
      </c>
      <c r="AA3570" s="169">
        <f>Tabela13[[#This Row],[VALOR/UN]]*Tabela13[[#This Row],[QUAN]]</f>
        <v>429</v>
      </c>
      <c r="AB3570" s="251" t="str">
        <f>IFERROR(Tabela13[[#This Row],[TOTAL]]/Tabela13[[#This Row],[Km Rodado]],"")</f>
        <v/>
      </c>
    </row>
    <row r="3571" spans="1:28" hidden="1">
      <c r="A3571" s="30">
        <v>3899</v>
      </c>
      <c r="B3571" s="30"/>
      <c r="C3571" s="30" t="s">
        <v>1951</v>
      </c>
      <c r="D3571" s="53">
        <v>46045</v>
      </c>
      <c r="F3571" s="7" t="s">
        <v>344</v>
      </c>
      <c r="G3571" s="1" t="s">
        <v>58</v>
      </c>
      <c r="H3571" s="1" t="s">
        <v>1268</v>
      </c>
      <c r="I3571" s="351" t="s">
        <v>96</v>
      </c>
      <c r="J3571" s="162">
        <v>1</v>
      </c>
      <c r="K3571" s="1" t="s">
        <v>39</v>
      </c>
      <c r="L3571" s="1" t="s">
        <v>24</v>
      </c>
      <c r="M3571" s="1" t="s">
        <v>595</v>
      </c>
      <c r="N3571" s="1" t="s">
        <v>787</v>
      </c>
      <c r="O3571" s="1" t="s">
        <v>1861</v>
      </c>
      <c r="P3571" s="1" t="s">
        <v>69</v>
      </c>
      <c r="Q3571" s="238" t="s">
        <v>3096</v>
      </c>
      <c r="R3571" s="24" t="s">
        <v>1476</v>
      </c>
      <c r="S3571" s="45">
        <v>210985</v>
      </c>
      <c r="V3571" s="165" t="str">
        <f>IFERROR(IF(U3571-T3571 &lt;= 0, "", U3571-T3571), "")</f>
        <v/>
      </c>
      <c r="W3571" s="162" t="s">
        <v>333</v>
      </c>
      <c r="X3571" s="1" t="s">
        <v>155</v>
      </c>
      <c r="Y3571" s="1">
        <v>30823</v>
      </c>
      <c r="Z3571" s="169">
        <v>1633.33</v>
      </c>
      <c r="AA3571" s="169">
        <f>Tabela13[[#This Row],[VALOR/UN]]*Tabela13[[#This Row],[QUAN]]</f>
        <v>1633.33</v>
      </c>
      <c r="AB3571" s="251" t="str">
        <f>IFERROR(Tabela13[[#This Row],[TOTAL]]/Tabela13[[#This Row],[Km Rodado]],"")</f>
        <v/>
      </c>
    </row>
    <row r="3572" spans="1:28" hidden="1">
      <c r="A3572" s="30" t="s">
        <v>3097</v>
      </c>
      <c r="B3572" s="30"/>
      <c r="C3572" s="30" t="s">
        <v>1951</v>
      </c>
      <c r="D3572" s="53">
        <v>46045</v>
      </c>
      <c r="F3572" s="7" t="s">
        <v>344</v>
      </c>
      <c r="G3572" s="1" t="s">
        <v>58</v>
      </c>
      <c r="H3572" s="1" t="s">
        <v>1268</v>
      </c>
      <c r="I3572" s="351" t="s">
        <v>96</v>
      </c>
      <c r="J3572" s="162">
        <v>1</v>
      </c>
      <c r="K3572" s="1" t="s">
        <v>39</v>
      </c>
      <c r="L3572" s="1" t="s">
        <v>24</v>
      </c>
      <c r="M3572" s="1" t="s">
        <v>595</v>
      </c>
      <c r="N3572" s="1" t="s">
        <v>787</v>
      </c>
      <c r="O3572" s="1" t="s">
        <v>1861</v>
      </c>
      <c r="P3572" s="1" t="s">
        <v>69</v>
      </c>
      <c r="Q3572" s="238" t="s">
        <v>3096</v>
      </c>
      <c r="R3572" s="24" t="s">
        <v>1476</v>
      </c>
      <c r="S3572" s="45">
        <v>210985</v>
      </c>
      <c r="V3572" s="165" t="str">
        <f>IFERROR(IF(U3572-T3572 &lt;= 0, "", U3572-T3572), "")</f>
        <v/>
      </c>
      <c r="W3572" s="162" t="s">
        <v>333</v>
      </c>
      <c r="X3572" s="1" t="s">
        <v>155</v>
      </c>
      <c r="Y3572" s="1">
        <v>30823</v>
      </c>
      <c r="Z3572" s="169">
        <v>1633.33</v>
      </c>
      <c r="AA3572" s="169">
        <f>Tabela13[[#This Row],[VALOR/UN]]*Tabela13[[#This Row],[QUAN]]</f>
        <v>1633.33</v>
      </c>
      <c r="AB3572" s="251" t="str">
        <f>IFERROR(Tabela13[[#This Row],[TOTAL]]/Tabela13[[#This Row],[Km Rodado]],"")</f>
        <v/>
      </c>
    </row>
    <row r="3573" spans="1:28" hidden="1">
      <c r="A3573" s="30" t="s">
        <v>3098</v>
      </c>
      <c r="B3573" s="30"/>
      <c r="C3573" s="30" t="s">
        <v>1951</v>
      </c>
      <c r="D3573" s="53">
        <v>46045</v>
      </c>
      <c r="F3573" s="7" t="s">
        <v>344</v>
      </c>
      <c r="G3573" s="1" t="s">
        <v>58</v>
      </c>
      <c r="H3573" s="1" t="s">
        <v>1268</v>
      </c>
      <c r="I3573" s="351" t="s">
        <v>96</v>
      </c>
      <c r="J3573" s="162">
        <v>1</v>
      </c>
      <c r="K3573" s="1" t="s">
        <v>39</v>
      </c>
      <c r="L3573" s="1" t="s">
        <v>24</v>
      </c>
      <c r="M3573" s="1" t="s">
        <v>595</v>
      </c>
      <c r="N3573" s="1" t="s">
        <v>787</v>
      </c>
      <c r="O3573" s="1" t="s">
        <v>1861</v>
      </c>
      <c r="P3573" s="1" t="s">
        <v>69</v>
      </c>
      <c r="Q3573" s="238" t="s">
        <v>3096</v>
      </c>
      <c r="R3573" s="24" t="s">
        <v>1476</v>
      </c>
      <c r="S3573" s="45">
        <v>210985</v>
      </c>
      <c r="V3573" s="165" t="str">
        <f>IFERROR(IF(U3573-T3573 &lt;= 0, "", U3573-T3573), "")</f>
        <v/>
      </c>
      <c r="W3573" s="162" t="s">
        <v>333</v>
      </c>
      <c r="X3573" s="1" t="s">
        <v>155</v>
      </c>
      <c r="Y3573" s="1">
        <v>5050</v>
      </c>
      <c r="Z3573" s="169">
        <v>1633.33</v>
      </c>
      <c r="AA3573" s="169">
        <f>Tabela13[[#This Row],[VALOR/UN]]*Tabela13[[#This Row],[QUAN]]</f>
        <v>1633.33</v>
      </c>
      <c r="AB3573" s="251" t="str">
        <f>IFERROR(Tabela13[[#This Row],[TOTAL]]/Tabela13[[#This Row],[Km Rodado]],"")</f>
        <v/>
      </c>
    </row>
    <row r="3574" spans="1:28" hidden="1">
      <c r="A3574" s="30">
        <v>4053</v>
      </c>
      <c r="B3574" s="30"/>
      <c r="C3574" s="30" t="s">
        <v>1951</v>
      </c>
      <c r="D3574" s="53">
        <v>46045</v>
      </c>
      <c r="F3574" s="7" t="s">
        <v>344</v>
      </c>
      <c r="G3574" s="1" t="s">
        <v>58</v>
      </c>
      <c r="H3574" s="1" t="s">
        <v>1268</v>
      </c>
      <c r="I3574" s="351" t="s">
        <v>96</v>
      </c>
      <c r="J3574" s="162">
        <v>1</v>
      </c>
      <c r="K3574" s="1" t="s">
        <v>39</v>
      </c>
      <c r="L3574" s="1" t="s">
        <v>24</v>
      </c>
      <c r="M3574" s="1" t="s">
        <v>595</v>
      </c>
      <c r="N3574" s="1" t="s">
        <v>787</v>
      </c>
      <c r="O3574" s="1" t="s">
        <v>1861</v>
      </c>
      <c r="P3574" s="1" t="s">
        <v>69</v>
      </c>
      <c r="Q3574" s="238" t="s">
        <v>3096</v>
      </c>
      <c r="R3574" s="24" t="s">
        <v>1476</v>
      </c>
      <c r="S3574" s="45">
        <v>210985</v>
      </c>
      <c r="V3574" s="165" t="str">
        <f>IFERROR(IF(U3574-T3574 &lt;= 0, "", U3574-T3574), "")</f>
        <v/>
      </c>
      <c r="W3574" s="162" t="s">
        <v>333</v>
      </c>
      <c r="X3574" s="1" t="s">
        <v>155</v>
      </c>
      <c r="Y3574" s="1">
        <v>5050</v>
      </c>
      <c r="Z3574" s="169">
        <v>1633.33</v>
      </c>
      <c r="AA3574" s="169">
        <f>Tabela13[[#This Row],[VALOR/UN]]*Tabela13[[#This Row],[QUAN]]</f>
        <v>1633.33</v>
      </c>
      <c r="AB3574" s="251" t="str">
        <f>IFERROR(Tabela13[[#This Row],[TOTAL]]/Tabela13[[#This Row],[Km Rodado]],"")</f>
        <v/>
      </c>
    </row>
    <row r="3575" spans="1:28" hidden="1">
      <c r="A3575" s="30">
        <v>4088</v>
      </c>
      <c r="B3575" s="30" t="s">
        <v>2988</v>
      </c>
      <c r="C3575" s="30" t="s">
        <v>1951</v>
      </c>
      <c r="D3575" s="53">
        <v>46045</v>
      </c>
      <c r="F3575" s="7" t="s">
        <v>344</v>
      </c>
      <c r="G3575" s="1" t="s">
        <v>58</v>
      </c>
      <c r="H3575" s="1" t="s">
        <v>1268</v>
      </c>
      <c r="I3575" s="351" t="s">
        <v>80</v>
      </c>
      <c r="J3575" s="162">
        <v>1</v>
      </c>
      <c r="K3575" s="1">
        <v>16</v>
      </c>
      <c r="L3575" s="1" t="s">
        <v>22</v>
      </c>
      <c r="M3575" s="1" t="s">
        <v>60</v>
      </c>
      <c r="N3575" s="1" t="s">
        <v>224</v>
      </c>
      <c r="O3575" s="1" t="s">
        <v>1389</v>
      </c>
      <c r="P3575" s="1" t="s">
        <v>69</v>
      </c>
      <c r="Q3575" s="1" t="s">
        <v>1008</v>
      </c>
      <c r="R3575" s="24" t="s">
        <v>1023</v>
      </c>
      <c r="S3575" s="45">
        <v>185599</v>
      </c>
      <c r="V3575" s="165" t="str">
        <f>IFERROR(IF(U3575-T3575 &lt;= 0, "", U3575-T3575), "")</f>
        <v/>
      </c>
      <c r="W3575" s="162" t="s">
        <v>333</v>
      </c>
      <c r="X3575" s="1" t="s">
        <v>2427</v>
      </c>
      <c r="Y3575" s="1">
        <v>164794</v>
      </c>
      <c r="Z3575" s="169">
        <v>429</v>
      </c>
      <c r="AA3575" s="169">
        <f>Tabela13[[#This Row],[VALOR/UN]]*Tabela13[[#This Row],[QUAN]]</f>
        <v>429</v>
      </c>
      <c r="AB3575" s="251" t="str">
        <f>IFERROR(Tabela13[[#This Row],[TOTAL]]/Tabela13[[#This Row],[Km Rodado]],"")</f>
        <v/>
      </c>
    </row>
    <row r="3576" spans="1:28" hidden="1">
      <c r="A3576" s="30" t="s">
        <v>3099</v>
      </c>
      <c r="B3576" s="30" t="s">
        <v>3100</v>
      </c>
      <c r="C3576" s="30" t="s">
        <v>1951</v>
      </c>
      <c r="D3576" s="53">
        <v>46045</v>
      </c>
      <c r="F3576" s="7" t="s">
        <v>344</v>
      </c>
      <c r="G3576" s="1" t="s">
        <v>58</v>
      </c>
      <c r="H3576" s="1" t="s">
        <v>1268</v>
      </c>
      <c r="I3576" s="351" t="s">
        <v>96</v>
      </c>
      <c r="J3576" s="162">
        <v>1</v>
      </c>
      <c r="K3576" s="1" t="s">
        <v>7</v>
      </c>
      <c r="L3576" s="1" t="s">
        <v>22</v>
      </c>
      <c r="M3576" s="1" t="s">
        <v>133</v>
      </c>
      <c r="N3576" s="1" t="s">
        <v>291</v>
      </c>
      <c r="O3576" s="1" t="s">
        <v>764</v>
      </c>
      <c r="P3576" s="1" t="s">
        <v>69</v>
      </c>
      <c r="Q3576" s="153" t="s">
        <v>3101</v>
      </c>
      <c r="R3576" s="24" t="s">
        <v>3102</v>
      </c>
      <c r="S3576" s="45">
        <v>65000</v>
      </c>
      <c r="V3576" s="165" t="str">
        <f>IFERROR(IF(U3576-T3576 &lt;= 0, "", U3576-T3576), "")</f>
        <v/>
      </c>
      <c r="W3576" s="162" t="s">
        <v>333</v>
      </c>
      <c r="X3576" s="1" t="s">
        <v>2427</v>
      </c>
      <c r="Y3576" s="1">
        <v>166260</v>
      </c>
      <c r="Z3576" s="169">
        <v>515</v>
      </c>
      <c r="AA3576" s="169">
        <f>Tabela13[[#This Row],[VALOR/UN]]*Tabela13[[#This Row],[QUAN]]</f>
        <v>515</v>
      </c>
      <c r="AB3576" s="251" t="str">
        <f>IFERROR(Tabela13[[#This Row],[TOTAL]]/Tabela13[[#This Row],[Km Rodado]],"")</f>
        <v/>
      </c>
    </row>
    <row r="3577" spans="1:28" hidden="1">
      <c r="A3577" s="30" t="s">
        <v>3103</v>
      </c>
      <c r="B3577" s="30" t="s">
        <v>3104</v>
      </c>
      <c r="C3577" s="30" t="s">
        <v>1951</v>
      </c>
      <c r="D3577" s="53">
        <v>46045</v>
      </c>
      <c r="F3577" s="7" t="s">
        <v>344</v>
      </c>
      <c r="G3577" s="1" t="s">
        <v>58</v>
      </c>
      <c r="H3577" s="1" t="s">
        <v>1268</v>
      </c>
      <c r="I3577" s="351" t="s">
        <v>96</v>
      </c>
      <c r="J3577" s="162">
        <v>1</v>
      </c>
      <c r="K3577" s="1" t="s">
        <v>7</v>
      </c>
      <c r="L3577" s="1" t="s">
        <v>22</v>
      </c>
      <c r="M3577" s="1" t="s">
        <v>133</v>
      </c>
      <c r="N3577" s="1" t="s">
        <v>291</v>
      </c>
      <c r="O3577" s="1" t="s">
        <v>764</v>
      </c>
      <c r="P3577" s="1" t="s">
        <v>69</v>
      </c>
      <c r="Q3577" s="153" t="s">
        <v>3101</v>
      </c>
      <c r="R3577" s="24" t="s">
        <v>3102</v>
      </c>
      <c r="S3577" s="45">
        <v>65000</v>
      </c>
      <c r="V3577" s="165" t="str">
        <f>IFERROR(IF(U3577-T3577 &lt;= 0, "", U3577-T3577), "")</f>
        <v/>
      </c>
      <c r="W3577" s="162" t="s">
        <v>333</v>
      </c>
      <c r="X3577" s="1" t="s">
        <v>2427</v>
      </c>
      <c r="Y3577" s="1">
        <v>166260</v>
      </c>
      <c r="Z3577" s="169">
        <v>515</v>
      </c>
      <c r="AA3577" s="169">
        <f>Tabela13[[#This Row],[VALOR/UN]]*Tabela13[[#This Row],[QUAN]]</f>
        <v>515</v>
      </c>
      <c r="AB3577" s="251" t="str">
        <f>IFERROR(Tabela13[[#This Row],[TOTAL]]/Tabela13[[#This Row],[Km Rodado]],"")</f>
        <v/>
      </c>
    </row>
    <row r="3578" spans="1:28" hidden="1">
      <c r="A3578" s="30" t="s">
        <v>3105</v>
      </c>
      <c r="B3578" s="30" t="s">
        <v>3100</v>
      </c>
      <c r="C3578" s="30" t="s">
        <v>1951</v>
      </c>
      <c r="D3578" s="53">
        <v>46045</v>
      </c>
      <c r="F3578" s="7" t="s">
        <v>344</v>
      </c>
      <c r="G3578" s="1" t="s">
        <v>58</v>
      </c>
      <c r="H3578" s="1" t="s">
        <v>1268</v>
      </c>
      <c r="I3578" s="351" t="s">
        <v>96</v>
      </c>
      <c r="J3578" s="162">
        <v>1</v>
      </c>
      <c r="K3578" s="1" t="s">
        <v>7</v>
      </c>
      <c r="L3578" s="1" t="s">
        <v>24</v>
      </c>
      <c r="M3578" s="1" t="s">
        <v>133</v>
      </c>
      <c r="N3578" s="1" t="s">
        <v>291</v>
      </c>
      <c r="O3578" s="1" t="s">
        <v>764</v>
      </c>
      <c r="P3578" s="1" t="s">
        <v>69</v>
      </c>
      <c r="Q3578" s="153" t="s">
        <v>3101</v>
      </c>
      <c r="R3578" s="24" t="s">
        <v>3102</v>
      </c>
      <c r="S3578" s="45">
        <v>65000</v>
      </c>
      <c r="V3578" s="165" t="str">
        <f>IFERROR(IF(U3578-T3578 &lt;= 0, "", U3578-T3578), "")</f>
        <v/>
      </c>
      <c r="W3578" s="162" t="s">
        <v>333</v>
      </c>
      <c r="X3578" s="1" t="s">
        <v>2427</v>
      </c>
      <c r="Y3578" s="1">
        <v>166260</v>
      </c>
      <c r="Z3578" s="169">
        <v>515</v>
      </c>
      <c r="AA3578" s="169">
        <f>Tabela13[[#This Row],[VALOR/UN]]*Tabela13[[#This Row],[QUAN]]</f>
        <v>515</v>
      </c>
      <c r="AB3578" s="251" t="str">
        <f>IFERROR(Tabela13[[#This Row],[TOTAL]]/Tabela13[[#This Row],[Km Rodado]],"")</f>
        <v/>
      </c>
    </row>
    <row r="3579" spans="1:28" hidden="1">
      <c r="A3579" s="30" t="s">
        <v>3106</v>
      </c>
      <c r="B3579" s="30" t="s">
        <v>3104</v>
      </c>
      <c r="C3579" s="30" t="s">
        <v>1951</v>
      </c>
      <c r="D3579" s="53">
        <v>46045</v>
      </c>
      <c r="F3579" s="7" t="s">
        <v>344</v>
      </c>
      <c r="G3579" s="1" t="s">
        <v>58</v>
      </c>
      <c r="H3579" s="1" t="s">
        <v>1268</v>
      </c>
      <c r="I3579" s="351" t="s">
        <v>96</v>
      </c>
      <c r="J3579" s="162">
        <v>1</v>
      </c>
      <c r="K3579" s="1" t="s">
        <v>7</v>
      </c>
      <c r="L3579" s="1" t="s">
        <v>24</v>
      </c>
      <c r="M3579" s="1" t="s">
        <v>133</v>
      </c>
      <c r="N3579" s="1" t="s">
        <v>291</v>
      </c>
      <c r="O3579" s="1" t="s">
        <v>764</v>
      </c>
      <c r="P3579" s="1" t="s">
        <v>69</v>
      </c>
      <c r="Q3579" s="153" t="s">
        <v>3101</v>
      </c>
      <c r="R3579" s="24" t="s">
        <v>3102</v>
      </c>
      <c r="S3579" s="45">
        <v>65000</v>
      </c>
      <c r="V3579" s="165" t="str">
        <f>IFERROR(IF(U3579-T3579 &lt;= 0, "", U3579-T3579), "")</f>
        <v/>
      </c>
      <c r="W3579" s="162" t="s">
        <v>333</v>
      </c>
      <c r="X3579" s="1" t="s">
        <v>2427</v>
      </c>
      <c r="Y3579" s="1">
        <v>166260</v>
      </c>
      <c r="Z3579" s="169">
        <v>515</v>
      </c>
      <c r="AA3579" s="169">
        <f>Tabela13[[#This Row],[VALOR/UN]]*Tabela13[[#This Row],[QUAN]]</f>
        <v>515</v>
      </c>
      <c r="AB3579" s="251" t="str">
        <f>IFERROR(Tabela13[[#This Row],[TOTAL]]/Tabela13[[#This Row],[Km Rodado]],"")</f>
        <v/>
      </c>
    </row>
    <row r="3580" spans="1:28" hidden="1">
      <c r="A3580" s="30" t="s">
        <v>3107</v>
      </c>
      <c r="B3580" s="30" t="s">
        <v>2991</v>
      </c>
      <c r="C3580" s="30" t="s">
        <v>1951</v>
      </c>
      <c r="D3580" s="53">
        <v>46045</v>
      </c>
      <c r="F3580" s="7" t="s">
        <v>344</v>
      </c>
      <c r="G3580" s="1" t="s">
        <v>58</v>
      </c>
      <c r="H3580" s="1" t="s">
        <v>1268</v>
      </c>
      <c r="I3580" s="351" t="s">
        <v>96</v>
      </c>
      <c r="J3580" s="162">
        <v>1</v>
      </c>
      <c r="K3580" s="1" t="s">
        <v>7</v>
      </c>
      <c r="L3580" s="1" t="s">
        <v>24</v>
      </c>
      <c r="M3580" s="1" t="s">
        <v>133</v>
      </c>
      <c r="N3580" s="1" t="s">
        <v>291</v>
      </c>
      <c r="O3580" s="1" t="s">
        <v>764</v>
      </c>
      <c r="P3580" s="1" t="s">
        <v>69</v>
      </c>
      <c r="Q3580" s="153" t="s">
        <v>3101</v>
      </c>
      <c r="R3580" s="24" t="s">
        <v>3102</v>
      </c>
      <c r="S3580" s="45">
        <v>65000</v>
      </c>
      <c r="V3580" s="165" t="str">
        <f>IFERROR(IF(U3580-T3580 &lt;= 0, "", U3580-T3580), "")</f>
        <v/>
      </c>
      <c r="W3580" s="162" t="s">
        <v>333</v>
      </c>
      <c r="X3580" s="1" t="s">
        <v>2427</v>
      </c>
      <c r="Y3580" s="1">
        <v>166260</v>
      </c>
      <c r="Z3580" s="169">
        <v>515</v>
      </c>
      <c r="AA3580" s="169">
        <f>Tabela13[[#This Row],[VALOR/UN]]*Tabela13[[#This Row],[QUAN]]</f>
        <v>515</v>
      </c>
      <c r="AB3580" s="251" t="str">
        <f>IFERROR(Tabela13[[#This Row],[TOTAL]]/Tabela13[[#This Row],[Km Rodado]],"")</f>
        <v/>
      </c>
    </row>
    <row r="3581" spans="1:28" hidden="1">
      <c r="A3581" s="30" t="s">
        <v>3108</v>
      </c>
      <c r="B3581" s="30" t="s">
        <v>3104</v>
      </c>
      <c r="C3581" s="30" t="s">
        <v>1951</v>
      </c>
      <c r="D3581" s="53">
        <v>46045</v>
      </c>
      <c r="F3581" s="7" t="s">
        <v>344</v>
      </c>
      <c r="G3581" s="1" t="s">
        <v>58</v>
      </c>
      <c r="H3581" s="1" t="s">
        <v>1268</v>
      </c>
      <c r="I3581" s="351" t="s">
        <v>96</v>
      </c>
      <c r="J3581" s="162">
        <v>1</v>
      </c>
      <c r="K3581" s="1" t="s">
        <v>7</v>
      </c>
      <c r="L3581" s="1" t="s">
        <v>24</v>
      </c>
      <c r="M3581" s="1" t="s">
        <v>133</v>
      </c>
      <c r="N3581" s="1" t="s">
        <v>291</v>
      </c>
      <c r="O3581" s="1" t="s">
        <v>764</v>
      </c>
      <c r="P3581" s="1" t="s">
        <v>69</v>
      </c>
      <c r="Q3581" s="153" t="s">
        <v>3101</v>
      </c>
      <c r="R3581" s="24" t="s">
        <v>3102</v>
      </c>
      <c r="S3581" s="45">
        <v>65000</v>
      </c>
      <c r="V3581" s="165" t="str">
        <f>IFERROR(IF(U3581-T3581 &lt;= 0, "", U3581-T3581), "")</f>
        <v/>
      </c>
      <c r="W3581" s="162" t="s">
        <v>333</v>
      </c>
      <c r="X3581" s="1" t="s">
        <v>2427</v>
      </c>
      <c r="Y3581" s="1">
        <v>166260</v>
      </c>
      <c r="Z3581" s="169">
        <v>515</v>
      </c>
      <c r="AA3581" s="169">
        <f>Tabela13[[#This Row],[VALOR/UN]]*Tabela13[[#This Row],[QUAN]]</f>
        <v>515</v>
      </c>
      <c r="AB3581" s="251" t="str">
        <f>IFERROR(Tabela13[[#This Row],[TOTAL]]/Tabela13[[#This Row],[Km Rodado]],"")</f>
        <v/>
      </c>
    </row>
    <row r="3582" spans="1:28" hidden="1">
      <c r="A3582" s="30">
        <v>4089</v>
      </c>
      <c r="B3582" s="30" t="s">
        <v>3100</v>
      </c>
      <c r="C3582" s="30" t="s">
        <v>1951</v>
      </c>
      <c r="D3582" s="53">
        <v>46045</v>
      </c>
      <c r="F3582" s="7" t="s">
        <v>344</v>
      </c>
      <c r="G3582" s="1" t="s">
        <v>58</v>
      </c>
      <c r="H3582" s="1" t="s">
        <v>1268</v>
      </c>
      <c r="I3582" s="351" t="s">
        <v>96</v>
      </c>
      <c r="J3582" s="162">
        <v>1</v>
      </c>
      <c r="K3582" s="1" t="s">
        <v>7</v>
      </c>
      <c r="L3582" s="1" t="s">
        <v>22</v>
      </c>
      <c r="M3582" s="1" t="s">
        <v>133</v>
      </c>
      <c r="N3582" s="1" t="s">
        <v>291</v>
      </c>
      <c r="O3582" s="1" t="s">
        <v>764</v>
      </c>
      <c r="P3582" s="1" t="s">
        <v>69</v>
      </c>
      <c r="Q3582" s="153" t="s">
        <v>3101</v>
      </c>
      <c r="R3582" s="24" t="s">
        <v>3109</v>
      </c>
      <c r="S3582" s="45">
        <v>69153</v>
      </c>
      <c r="V3582" s="165" t="str">
        <f>IFERROR(IF(U3582-T3582 &lt;= 0, "", U3582-T3582), "")</f>
        <v/>
      </c>
      <c r="W3582" s="162" t="s">
        <v>333</v>
      </c>
      <c r="X3582" s="1" t="s">
        <v>2427</v>
      </c>
      <c r="Y3582" s="1">
        <v>166260</v>
      </c>
      <c r="Z3582" s="169">
        <v>515</v>
      </c>
      <c r="AA3582" s="169">
        <f>Tabela13[[#This Row],[VALOR/UN]]*Tabela13[[#This Row],[QUAN]]</f>
        <v>515</v>
      </c>
      <c r="AB3582" s="251" t="str">
        <f>IFERROR(Tabela13[[#This Row],[TOTAL]]/Tabela13[[#This Row],[Km Rodado]],"")</f>
        <v/>
      </c>
    </row>
    <row r="3583" spans="1:28" hidden="1">
      <c r="A3583" s="30">
        <v>4090</v>
      </c>
      <c r="B3583" s="30" t="s">
        <v>3104</v>
      </c>
      <c r="C3583" s="30" t="s">
        <v>1951</v>
      </c>
      <c r="D3583" s="53">
        <v>46045</v>
      </c>
      <c r="F3583" s="7" t="s">
        <v>344</v>
      </c>
      <c r="G3583" s="1" t="s">
        <v>58</v>
      </c>
      <c r="H3583" s="1" t="s">
        <v>1268</v>
      </c>
      <c r="I3583" s="351" t="s">
        <v>96</v>
      </c>
      <c r="J3583" s="162">
        <v>1</v>
      </c>
      <c r="K3583" s="1" t="s">
        <v>7</v>
      </c>
      <c r="L3583" s="1" t="s">
        <v>22</v>
      </c>
      <c r="M3583" s="1" t="s">
        <v>133</v>
      </c>
      <c r="N3583" s="1" t="s">
        <v>291</v>
      </c>
      <c r="O3583" s="1" t="s">
        <v>764</v>
      </c>
      <c r="P3583" s="1" t="s">
        <v>69</v>
      </c>
      <c r="Q3583" s="153" t="s">
        <v>3101</v>
      </c>
      <c r="R3583" s="24" t="s">
        <v>3109</v>
      </c>
      <c r="S3583" s="45">
        <v>69153</v>
      </c>
      <c r="V3583" s="165" t="str">
        <f>IFERROR(IF(U3583-T3583 &lt;= 0, "", U3583-T3583), "")</f>
        <v/>
      </c>
      <c r="W3583" s="162" t="s">
        <v>333</v>
      </c>
      <c r="X3583" s="1" t="s">
        <v>2427</v>
      </c>
      <c r="Y3583" s="1">
        <v>166260</v>
      </c>
      <c r="Z3583" s="169">
        <v>515</v>
      </c>
      <c r="AA3583" s="169">
        <f>Tabela13[[#This Row],[VALOR/UN]]*Tabela13[[#This Row],[QUAN]]</f>
        <v>515</v>
      </c>
      <c r="AB3583" s="251" t="str">
        <f>IFERROR(Tabela13[[#This Row],[TOTAL]]/Tabela13[[#This Row],[Km Rodado]],"")</f>
        <v/>
      </c>
    </row>
    <row r="3584" spans="1:28" hidden="1">
      <c r="A3584" s="30">
        <v>4091</v>
      </c>
      <c r="B3584" s="30" t="s">
        <v>3100</v>
      </c>
      <c r="C3584" s="30" t="s">
        <v>1951</v>
      </c>
      <c r="D3584" s="53">
        <v>46045</v>
      </c>
      <c r="F3584" s="7" t="s">
        <v>344</v>
      </c>
      <c r="G3584" s="1" t="s">
        <v>58</v>
      </c>
      <c r="H3584" s="1" t="s">
        <v>1268</v>
      </c>
      <c r="I3584" s="351" t="s">
        <v>96</v>
      </c>
      <c r="J3584" s="162">
        <v>1</v>
      </c>
      <c r="K3584" s="1" t="s">
        <v>7</v>
      </c>
      <c r="L3584" s="1" t="s">
        <v>24</v>
      </c>
      <c r="M3584" s="1" t="s">
        <v>133</v>
      </c>
      <c r="N3584" s="1" t="s">
        <v>291</v>
      </c>
      <c r="O3584" s="1" t="s">
        <v>764</v>
      </c>
      <c r="P3584" s="1" t="s">
        <v>69</v>
      </c>
      <c r="Q3584" s="153" t="s">
        <v>3101</v>
      </c>
      <c r="R3584" s="24" t="s">
        <v>3109</v>
      </c>
      <c r="S3584" s="45">
        <v>69153</v>
      </c>
      <c r="V3584" s="165" t="str">
        <f>IFERROR(IF(U3584-T3584 &lt;= 0, "", U3584-T3584), "")</f>
        <v/>
      </c>
      <c r="W3584" s="162" t="s">
        <v>333</v>
      </c>
      <c r="X3584" s="1" t="s">
        <v>2427</v>
      </c>
      <c r="Y3584" s="1">
        <v>166260</v>
      </c>
      <c r="Z3584" s="169">
        <v>515</v>
      </c>
      <c r="AA3584" s="169">
        <f>Tabela13[[#This Row],[VALOR/UN]]*Tabela13[[#This Row],[QUAN]]</f>
        <v>515</v>
      </c>
      <c r="AB3584" s="251" t="str">
        <f>IFERROR(Tabela13[[#This Row],[TOTAL]]/Tabela13[[#This Row],[Km Rodado]],"")</f>
        <v/>
      </c>
    </row>
    <row r="3585" spans="1:28" hidden="1">
      <c r="A3585" s="30">
        <v>4092</v>
      </c>
      <c r="B3585" s="30" t="s">
        <v>3104</v>
      </c>
      <c r="C3585" s="30" t="s">
        <v>1951</v>
      </c>
      <c r="D3585" s="53">
        <v>46045</v>
      </c>
      <c r="F3585" s="7" t="s">
        <v>344</v>
      </c>
      <c r="G3585" s="1" t="s">
        <v>58</v>
      </c>
      <c r="H3585" s="1" t="s">
        <v>1268</v>
      </c>
      <c r="I3585" s="351" t="s">
        <v>96</v>
      </c>
      <c r="J3585" s="162">
        <v>1</v>
      </c>
      <c r="K3585" s="1" t="s">
        <v>7</v>
      </c>
      <c r="L3585" s="1" t="s">
        <v>24</v>
      </c>
      <c r="M3585" s="1" t="s">
        <v>133</v>
      </c>
      <c r="N3585" s="1" t="s">
        <v>291</v>
      </c>
      <c r="O3585" s="1" t="s">
        <v>764</v>
      </c>
      <c r="P3585" s="1" t="s">
        <v>69</v>
      </c>
      <c r="Q3585" s="153" t="s">
        <v>3101</v>
      </c>
      <c r="R3585" s="24" t="s">
        <v>3109</v>
      </c>
      <c r="S3585" s="45">
        <v>69153</v>
      </c>
      <c r="V3585" s="165" t="str">
        <f>IFERROR(IF(U3585-T3585 &lt;= 0, "", U3585-T3585), "")</f>
        <v/>
      </c>
      <c r="W3585" s="162" t="s">
        <v>333</v>
      </c>
      <c r="X3585" s="1" t="s">
        <v>2427</v>
      </c>
      <c r="Y3585" s="1">
        <v>166260</v>
      </c>
      <c r="Z3585" s="169">
        <v>515</v>
      </c>
      <c r="AA3585" s="169">
        <f>Tabela13[[#This Row],[VALOR/UN]]*Tabela13[[#This Row],[QUAN]]</f>
        <v>515</v>
      </c>
      <c r="AB3585" s="251" t="str">
        <f>IFERROR(Tabela13[[#This Row],[TOTAL]]/Tabela13[[#This Row],[Km Rodado]],"")</f>
        <v/>
      </c>
    </row>
    <row r="3586" spans="1:28" hidden="1">
      <c r="A3586" s="30">
        <v>4093</v>
      </c>
      <c r="B3586" s="30" t="s">
        <v>2991</v>
      </c>
      <c r="C3586" s="30" t="s">
        <v>1951</v>
      </c>
      <c r="D3586" s="53">
        <v>46045</v>
      </c>
      <c r="F3586" s="7" t="s">
        <v>344</v>
      </c>
      <c r="G3586" s="1" t="s">
        <v>58</v>
      </c>
      <c r="H3586" s="1" t="s">
        <v>1268</v>
      </c>
      <c r="I3586" s="351" t="s">
        <v>96</v>
      </c>
      <c r="J3586" s="162">
        <v>1</v>
      </c>
      <c r="K3586" s="1" t="s">
        <v>7</v>
      </c>
      <c r="L3586" s="1" t="s">
        <v>24</v>
      </c>
      <c r="M3586" s="1" t="s">
        <v>133</v>
      </c>
      <c r="N3586" s="1" t="s">
        <v>291</v>
      </c>
      <c r="O3586" s="1" t="s">
        <v>764</v>
      </c>
      <c r="P3586" s="1" t="s">
        <v>69</v>
      </c>
      <c r="Q3586" s="153" t="s">
        <v>3101</v>
      </c>
      <c r="R3586" s="24" t="s">
        <v>3109</v>
      </c>
      <c r="S3586" s="45">
        <v>69153</v>
      </c>
      <c r="V3586" s="165" t="str">
        <f>IFERROR(IF(U3586-T3586 &lt;= 0, "", U3586-T3586), "")</f>
        <v/>
      </c>
      <c r="W3586" s="162" t="s">
        <v>333</v>
      </c>
      <c r="X3586" s="1" t="s">
        <v>2427</v>
      </c>
      <c r="Y3586" s="1">
        <v>166260</v>
      </c>
      <c r="Z3586" s="169">
        <v>515</v>
      </c>
      <c r="AA3586" s="169">
        <f>Tabela13[[#This Row],[VALOR/UN]]*Tabela13[[#This Row],[QUAN]]</f>
        <v>515</v>
      </c>
      <c r="AB3586" s="251" t="str">
        <f>IFERROR(Tabela13[[#This Row],[TOTAL]]/Tabela13[[#This Row],[Km Rodado]],"")</f>
        <v/>
      </c>
    </row>
    <row r="3587" spans="1:28" hidden="1">
      <c r="A3587" s="30">
        <v>4094</v>
      </c>
      <c r="B3587" s="30" t="s">
        <v>3104</v>
      </c>
      <c r="C3587" s="30" t="s">
        <v>1951</v>
      </c>
      <c r="D3587" s="53">
        <v>46045</v>
      </c>
      <c r="F3587" s="7" t="s">
        <v>344</v>
      </c>
      <c r="G3587" s="1" t="s">
        <v>58</v>
      </c>
      <c r="H3587" s="1" t="s">
        <v>1268</v>
      </c>
      <c r="I3587" s="351" t="s">
        <v>96</v>
      </c>
      <c r="J3587" s="162">
        <v>1</v>
      </c>
      <c r="K3587" s="1" t="s">
        <v>7</v>
      </c>
      <c r="L3587" s="1" t="s">
        <v>24</v>
      </c>
      <c r="M3587" s="1" t="s">
        <v>133</v>
      </c>
      <c r="N3587" s="1" t="s">
        <v>291</v>
      </c>
      <c r="O3587" s="1" t="s">
        <v>764</v>
      </c>
      <c r="P3587" s="1" t="s">
        <v>69</v>
      </c>
      <c r="Q3587" s="153" t="s">
        <v>3101</v>
      </c>
      <c r="R3587" s="24" t="s">
        <v>3109</v>
      </c>
      <c r="S3587" s="45">
        <v>69153</v>
      </c>
      <c r="V3587" s="165" t="str">
        <f>IFERROR(IF(U3587-T3587 &lt;= 0, "", U3587-T3587), "")</f>
        <v/>
      </c>
      <c r="W3587" s="162" t="s">
        <v>333</v>
      </c>
      <c r="X3587" s="1" t="s">
        <v>2427</v>
      </c>
      <c r="Y3587" s="1">
        <v>166260</v>
      </c>
      <c r="Z3587" s="169">
        <v>515</v>
      </c>
      <c r="AA3587" s="169">
        <f>Tabela13[[#This Row],[VALOR/UN]]*Tabela13[[#This Row],[QUAN]]</f>
        <v>515</v>
      </c>
      <c r="AB3587" s="251" t="str">
        <f>IFERROR(Tabela13[[#This Row],[TOTAL]]/Tabela13[[#This Row],[Km Rodado]],"")</f>
        <v/>
      </c>
    </row>
    <row r="3588" spans="1:28">
      <c r="A3588" s="30" t="s">
        <v>3110</v>
      </c>
      <c r="B3588" s="30" t="s">
        <v>2991</v>
      </c>
      <c r="C3588" s="30" t="s">
        <v>1951</v>
      </c>
      <c r="D3588" s="53">
        <v>46048</v>
      </c>
      <c r="F3588" s="7" t="s">
        <v>344</v>
      </c>
      <c r="G3588" s="1" t="s">
        <v>58</v>
      </c>
      <c r="H3588" s="1" t="s">
        <v>1268</v>
      </c>
      <c r="I3588" s="351" t="s">
        <v>2375</v>
      </c>
      <c r="J3588" s="162">
        <v>1</v>
      </c>
      <c r="K3588" s="1">
        <v>15</v>
      </c>
      <c r="L3588" s="1" t="s">
        <v>22</v>
      </c>
      <c r="M3588" s="1" t="s">
        <v>623</v>
      </c>
      <c r="N3588" s="1" t="s">
        <v>224</v>
      </c>
      <c r="O3588" s="1" t="s">
        <v>1389</v>
      </c>
      <c r="P3588" s="1" t="s">
        <v>69</v>
      </c>
      <c r="Q3588" s="1" t="s">
        <v>102</v>
      </c>
      <c r="R3588" s="24" t="s">
        <v>2504</v>
      </c>
      <c r="S3588" s="45">
        <v>112224</v>
      </c>
      <c r="V3588" s="165" t="str">
        <f>IFERROR(IF(U3588-T3588 &lt;= 0, "", U3588-T3588), "")</f>
        <v/>
      </c>
      <c r="W3588" s="162" t="s">
        <v>333</v>
      </c>
      <c r="X3588" s="1" t="s">
        <v>2427</v>
      </c>
      <c r="Y3588" s="1">
        <v>165817</v>
      </c>
      <c r="Z3588" s="169">
        <v>245.9</v>
      </c>
      <c r="AA3588" s="169">
        <f>Tabela13[[#This Row],[VALOR/UN]]*Tabela13[[#This Row],[QUAN]]</f>
        <v>245.9</v>
      </c>
      <c r="AB3588" s="251" t="str">
        <f>IFERROR(Tabela13[[#This Row],[TOTAL]]/Tabela13[[#This Row],[Km Rodado]],"")</f>
        <v/>
      </c>
    </row>
    <row r="3589" spans="1:28">
      <c r="A3589" s="30" t="s">
        <v>3111</v>
      </c>
      <c r="B3589" s="30" t="s">
        <v>3098</v>
      </c>
      <c r="C3589" s="30" t="s">
        <v>1951</v>
      </c>
      <c r="D3589" s="53">
        <v>46048</v>
      </c>
      <c r="F3589" s="7" t="s">
        <v>344</v>
      </c>
      <c r="G3589" s="1" t="s">
        <v>58</v>
      </c>
      <c r="H3589" s="1" t="s">
        <v>1268</v>
      </c>
      <c r="I3589" s="351" t="s">
        <v>2375</v>
      </c>
      <c r="J3589" s="162">
        <v>1</v>
      </c>
      <c r="K3589" s="1">
        <v>15</v>
      </c>
      <c r="L3589" s="1" t="s">
        <v>22</v>
      </c>
      <c r="M3589" s="1" t="s">
        <v>623</v>
      </c>
      <c r="N3589" s="1" t="s">
        <v>224</v>
      </c>
      <c r="O3589" s="1" t="s">
        <v>1389</v>
      </c>
      <c r="P3589" s="1" t="s">
        <v>69</v>
      </c>
      <c r="Q3589" s="1" t="s">
        <v>102</v>
      </c>
      <c r="R3589" s="24" t="s">
        <v>2504</v>
      </c>
      <c r="S3589" s="45">
        <v>112224</v>
      </c>
      <c r="V3589" s="165" t="str">
        <f>IFERROR(IF(U3589-T3589 &lt;= 0, "", U3589-T3589), "")</f>
        <v/>
      </c>
      <c r="W3589" s="162" t="s">
        <v>333</v>
      </c>
      <c r="X3589" s="1" t="s">
        <v>2427</v>
      </c>
      <c r="Y3589" s="1">
        <v>165817</v>
      </c>
      <c r="Z3589" s="169">
        <v>249.9</v>
      </c>
      <c r="AA3589" s="169">
        <f>Tabela13[[#This Row],[VALOR/UN]]*Tabela13[[#This Row],[QUAN]]</f>
        <v>249.9</v>
      </c>
      <c r="AB3589" s="251" t="str">
        <f>IFERROR(Tabela13[[#This Row],[TOTAL]]/Tabela13[[#This Row],[Km Rodado]],"")</f>
        <v/>
      </c>
    </row>
    <row r="3590" spans="1:28" hidden="1">
      <c r="A3590" s="30" t="s">
        <v>3112</v>
      </c>
      <c r="B3590" s="30"/>
      <c r="C3590" s="30" t="s">
        <v>1951</v>
      </c>
      <c r="D3590" s="53">
        <v>46048</v>
      </c>
      <c r="F3590" s="7" t="s">
        <v>344</v>
      </c>
      <c r="G3590" s="1" t="s">
        <v>58</v>
      </c>
      <c r="H3590" s="1" t="s">
        <v>1268</v>
      </c>
      <c r="I3590" s="351" t="s">
        <v>80</v>
      </c>
      <c r="J3590" s="162">
        <v>1</v>
      </c>
      <c r="K3590" s="1">
        <v>15</v>
      </c>
      <c r="L3590" s="1" t="s">
        <v>22</v>
      </c>
      <c r="M3590" s="1" t="s">
        <v>75</v>
      </c>
      <c r="N3590" s="1" t="s">
        <v>224</v>
      </c>
      <c r="O3590" s="1" t="s">
        <v>1389</v>
      </c>
      <c r="P3590" s="1" t="s">
        <v>69</v>
      </c>
      <c r="Q3590" s="1" t="s">
        <v>77</v>
      </c>
      <c r="R3590" s="24" t="s">
        <v>551</v>
      </c>
      <c r="S3590" s="45">
        <v>141925</v>
      </c>
      <c r="T3590" s="45">
        <v>141925</v>
      </c>
      <c r="V3590" s="165" t="str">
        <f>IFERROR(IF(U3590-T3590 &lt;= 0, "", U3590-T3590), "")</f>
        <v/>
      </c>
      <c r="W3590" s="162" t="s">
        <v>333</v>
      </c>
      <c r="X3590" s="1" t="s">
        <v>2427</v>
      </c>
      <c r="Y3590" s="276" t="s">
        <v>3093</v>
      </c>
      <c r="Z3590" s="169">
        <v>232.9</v>
      </c>
      <c r="AA3590" s="169">
        <f>Tabela13[[#This Row],[VALOR/UN]]*Tabela13[[#This Row],[QUAN]]</f>
        <v>232.9</v>
      </c>
      <c r="AB3590" s="251" t="str">
        <f>IFERROR(Tabela13[[#This Row],[TOTAL]]/Tabela13[[#This Row],[Km Rodado]],"")</f>
        <v/>
      </c>
    </row>
    <row r="3591" spans="1:28" hidden="1">
      <c r="A3591" s="30" t="s">
        <v>3113</v>
      </c>
      <c r="B3591" s="30"/>
      <c r="C3591" s="30" t="s">
        <v>1951</v>
      </c>
      <c r="D3591" s="53">
        <v>46048</v>
      </c>
      <c r="F3591" s="7" t="s">
        <v>344</v>
      </c>
      <c r="G3591" s="1" t="s">
        <v>58</v>
      </c>
      <c r="H3591" s="1" t="s">
        <v>1268</v>
      </c>
      <c r="I3591" s="351" t="s">
        <v>80</v>
      </c>
      <c r="J3591" s="162">
        <v>1</v>
      </c>
      <c r="K3591" s="1">
        <v>15</v>
      </c>
      <c r="L3591" s="1" t="s">
        <v>22</v>
      </c>
      <c r="M3591" s="1" t="s">
        <v>75</v>
      </c>
      <c r="N3591" s="1" t="s">
        <v>224</v>
      </c>
      <c r="O3591" s="1" t="s">
        <v>1389</v>
      </c>
      <c r="P3591" s="1" t="s">
        <v>69</v>
      </c>
      <c r="Q3591" s="1" t="s">
        <v>77</v>
      </c>
      <c r="R3591" s="24" t="s">
        <v>551</v>
      </c>
      <c r="S3591" s="45">
        <v>141925</v>
      </c>
      <c r="T3591" s="45">
        <v>141925</v>
      </c>
      <c r="V3591" s="165" t="str">
        <f>IFERROR(IF(U3591-T3591 &lt;= 0, "", U3591-T3591), "")</f>
        <v/>
      </c>
      <c r="W3591" s="162" t="s">
        <v>333</v>
      </c>
      <c r="X3591" s="1" t="s">
        <v>2427</v>
      </c>
      <c r="Y3591" s="276" t="s">
        <v>3093</v>
      </c>
      <c r="Z3591" s="169">
        <v>232.9</v>
      </c>
      <c r="AA3591" s="169">
        <f>Tabela13[[#This Row],[VALOR/UN]]*Tabela13[[#This Row],[QUAN]]</f>
        <v>232.9</v>
      </c>
      <c r="AB3591" s="251" t="str">
        <f>IFERROR(Tabela13[[#This Row],[TOTAL]]/Tabela13[[#This Row],[Km Rodado]],"")</f>
        <v/>
      </c>
    </row>
    <row r="3592" spans="1:28" hidden="1">
      <c r="A3592" s="30" t="s">
        <v>3114</v>
      </c>
      <c r="B3592" s="30"/>
      <c r="C3592" s="30" t="s">
        <v>1951</v>
      </c>
      <c r="D3592" s="53">
        <v>46048</v>
      </c>
      <c r="F3592" s="7" t="s">
        <v>344</v>
      </c>
      <c r="G3592" s="1" t="s">
        <v>58</v>
      </c>
      <c r="H3592" s="1" t="s">
        <v>1268</v>
      </c>
      <c r="I3592" s="351" t="s">
        <v>80</v>
      </c>
      <c r="J3592" s="162">
        <v>1</v>
      </c>
      <c r="K3592" s="1">
        <v>15</v>
      </c>
      <c r="L3592" s="1" t="s">
        <v>24</v>
      </c>
      <c r="M3592" s="1" t="s">
        <v>75</v>
      </c>
      <c r="N3592" s="1" t="s">
        <v>224</v>
      </c>
      <c r="O3592" s="1" t="s">
        <v>1389</v>
      </c>
      <c r="P3592" s="1" t="s">
        <v>69</v>
      </c>
      <c r="Q3592" s="1" t="s">
        <v>77</v>
      </c>
      <c r="R3592" s="24" t="s">
        <v>551</v>
      </c>
      <c r="S3592" s="45">
        <v>141925</v>
      </c>
      <c r="T3592" s="45">
        <v>141925</v>
      </c>
      <c r="V3592" s="165" t="str">
        <f>IFERROR(IF(U3592-T3592 &lt;= 0, "", U3592-T3592), "")</f>
        <v/>
      </c>
      <c r="W3592" s="162" t="s">
        <v>333</v>
      </c>
      <c r="X3592" s="1" t="s">
        <v>2427</v>
      </c>
      <c r="Y3592" s="276" t="s">
        <v>3093</v>
      </c>
      <c r="Z3592" s="169">
        <v>232.9</v>
      </c>
      <c r="AA3592" s="169">
        <f>Tabela13[[#This Row],[VALOR/UN]]*Tabela13[[#This Row],[QUAN]]</f>
        <v>232.9</v>
      </c>
      <c r="AB3592" s="251" t="str">
        <f>IFERROR(Tabela13[[#This Row],[TOTAL]]/Tabela13[[#This Row],[Km Rodado]],"")</f>
        <v/>
      </c>
    </row>
    <row r="3593" spans="1:28" hidden="1">
      <c r="A3593" s="30" t="s">
        <v>3115</v>
      </c>
      <c r="B3593" s="30"/>
      <c r="C3593" s="30" t="s">
        <v>1951</v>
      </c>
      <c r="D3593" s="53">
        <v>46048</v>
      </c>
      <c r="F3593" s="7" t="s">
        <v>344</v>
      </c>
      <c r="G3593" s="1" t="s">
        <v>58</v>
      </c>
      <c r="H3593" s="1" t="s">
        <v>1268</v>
      </c>
      <c r="I3593" s="351" t="s">
        <v>80</v>
      </c>
      <c r="J3593" s="162">
        <v>1</v>
      </c>
      <c r="K3593" s="1">
        <v>15</v>
      </c>
      <c r="L3593" s="1" t="s">
        <v>24</v>
      </c>
      <c r="M3593" s="1" t="s">
        <v>75</v>
      </c>
      <c r="N3593" s="1" t="s">
        <v>224</v>
      </c>
      <c r="O3593" s="1" t="s">
        <v>1389</v>
      </c>
      <c r="P3593" s="1" t="s">
        <v>69</v>
      </c>
      <c r="Q3593" s="1" t="s">
        <v>77</v>
      </c>
      <c r="R3593" s="24" t="s">
        <v>551</v>
      </c>
      <c r="S3593" s="45">
        <v>141925</v>
      </c>
      <c r="T3593" s="45">
        <v>141925</v>
      </c>
      <c r="V3593" s="165" t="str">
        <f>IFERROR(IF(U3593-T3593 &lt;= 0, "", U3593-T3593), "")</f>
        <v/>
      </c>
      <c r="W3593" s="162" t="s">
        <v>333</v>
      </c>
      <c r="X3593" s="1" t="s">
        <v>2427</v>
      </c>
      <c r="Y3593" s="276" t="s">
        <v>3093</v>
      </c>
      <c r="Z3593" s="169">
        <v>232.9</v>
      </c>
      <c r="AA3593" s="169">
        <f>Tabela13[[#This Row],[VALOR/UN]]*Tabela13[[#This Row],[QUAN]]</f>
        <v>232.9</v>
      </c>
      <c r="AB3593" s="251" t="str">
        <f>IFERROR(Tabela13[[#This Row],[TOTAL]]/Tabela13[[#This Row],[Km Rodado]],"")</f>
        <v/>
      </c>
    </row>
    <row r="3594" spans="1:28" hidden="1">
      <c r="A3594" s="30">
        <v>4108</v>
      </c>
      <c r="B3594" s="30" t="s">
        <v>2237</v>
      </c>
      <c r="C3594" s="30" t="s">
        <v>1951</v>
      </c>
      <c r="D3594" s="53">
        <v>46048</v>
      </c>
      <c r="F3594" s="7" t="s">
        <v>344</v>
      </c>
      <c r="G3594" s="1" t="s">
        <v>58</v>
      </c>
      <c r="H3594" s="1" t="s">
        <v>1268</v>
      </c>
      <c r="I3594" s="351" t="s">
        <v>2375</v>
      </c>
      <c r="J3594" s="162">
        <v>1</v>
      </c>
      <c r="K3594" s="1">
        <v>15</v>
      </c>
      <c r="L3594" s="1" t="s">
        <v>22</v>
      </c>
      <c r="M3594" s="1" t="s">
        <v>75</v>
      </c>
      <c r="N3594" s="1" t="s">
        <v>224</v>
      </c>
      <c r="O3594" s="1" t="s">
        <v>1389</v>
      </c>
      <c r="P3594" s="1" t="s">
        <v>69</v>
      </c>
      <c r="Q3594" s="1" t="s">
        <v>77</v>
      </c>
      <c r="R3594" s="24" t="s">
        <v>800</v>
      </c>
      <c r="S3594" s="45">
        <v>203698</v>
      </c>
      <c r="V3594" s="165" t="str">
        <f>IFERROR(IF(U3594-T3594 &lt;= 0, "", U3594-T3594), "")</f>
        <v/>
      </c>
      <c r="W3594" s="162" t="s">
        <v>333</v>
      </c>
      <c r="X3594" s="1" t="s">
        <v>2427</v>
      </c>
      <c r="Y3594" s="276" t="s">
        <v>3093</v>
      </c>
      <c r="Z3594" s="169">
        <v>232.9</v>
      </c>
      <c r="AA3594" s="169">
        <f>Tabela13[[#This Row],[VALOR/UN]]*Tabela13[[#This Row],[QUAN]]</f>
        <v>232.9</v>
      </c>
      <c r="AB3594" s="251" t="str">
        <f>IFERROR(Tabela13[[#This Row],[TOTAL]]/Tabela13[[#This Row],[Km Rodado]],"")</f>
        <v/>
      </c>
    </row>
    <row r="3595" spans="1:28" hidden="1">
      <c r="A3595" s="30">
        <v>4109</v>
      </c>
      <c r="B3595" s="30" t="s">
        <v>2237</v>
      </c>
      <c r="C3595" s="30" t="s">
        <v>1951</v>
      </c>
      <c r="D3595" s="53">
        <v>46048</v>
      </c>
      <c r="F3595" s="7" t="s">
        <v>344</v>
      </c>
      <c r="G3595" s="1" t="s">
        <v>58</v>
      </c>
      <c r="H3595" s="1" t="s">
        <v>1268</v>
      </c>
      <c r="I3595" s="351" t="s">
        <v>2375</v>
      </c>
      <c r="J3595" s="162">
        <v>1</v>
      </c>
      <c r="K3595" s="1">
        <v>15</v>
      </c>
      <c r="L3595" s="1" t="s">
        <v>22</v>
      </c>
      <c r="M3595" s="1" t="s">
        <v>75</v>
      </c>
      <c r="N3595" s="1" t="s">
        <v>224</v>
      </c>
      <c r="O3595" s="1" t="s">
        <v>1389</v>
      </c>
      <c r="P3595" s="1" t="s">
        <v>69</v>
      </c>
      <c r="Q3595" s="1" t="s">
        <v>77</v>
      </c>
      <c r="R3595" s="24" t="s">
        <v>800</v>
      </c>
      <c r="S3595" s="45">
        <v>203698</v>
      </c>
      <c r="V3595" s="165" t="str">
        <f>IFERROR(IF(U3595-T3595 &lt;= 0, "", U3595-T3595), "")</f>
        <v/>
      </c>
      <c r="W3595" s="162" t="s">
        <v>333</v>
      </c>
      <c r="X3595" s="1" t="s">
        <v>2427</v>
      </c>
      <c r="Y3595" s="276" t="s">
        <v>3093</v>
      </c>
      <c r="Z3595" s="169">
        <v>232.9</v>
      </c>
      <c r="AA3595" s="169">
        <f>Tabela13[[#This Row],[VALOR/UN]]*Tabela13[[#This Row],[QUAN]]</f>
        <v>232.9</v>
      </c>
      <c r="AB3595" s="251" t="str">
        <f>IFERROR(Tabela13[[#This Row],[TOTAL]]/Tabela13[[#This Row],[Km Rodado]],"")</f>
        <v/>
      </c>
    </row>
    <row r="3596" spans="1:28" hidden="1">
      <c r="A3596" s="30">
        <v>4036</v>
      </c>
      <c r="B3596" s="30" t="s">
        <v>2988</v>
      </c>
      <c r="C3596" s="30" t="s">
        <v>1951</v>
      </c>
      <c r="D3596" s="53">
        <v>46048</v>
      </c>
      <c r="F3596" s="7" t="s">
        <v>344</v>
      </c>
      <c r="G3596" s="1" t="s">
        <v>58</v>
      </c>
      <c r="H3596" s="1" t="s">
        <v>1268</v>
      </c>
      <c r="I3596" s="351" t="s">
        <v>2375</v>
      </c>
      <c r="J3596" s="162">
        <v>1</v>
      </c>
      <c r="K3596" s="1">
        <v>16</v>
      </c>
      <c r="L3596" s="1" t="s">
        <v>22</v>
      </c>
      <c r="M3596" s="1" t="s">
        <v>60</v>
      </c>
      <c r="N3596" s="1" t="s">
        <v>224</v>
      </c>
      <c r="O3596" s="1" t="s">
        <v>1389</v>
      </c>
      <c r="P3596" s="1" t="s">
        <v>69</v>
      </c>
      <c r="Q3596" s="1" t="s">
        <v>1008</v>
      </c>
      <c r="R3596" s="24" t="s">
        <v>560</v>
      </c>
      <c r="S3596" s="45">
        <v>66471</v>
      </c>
      <c r="V3596" s="165" t="str">
        <f>IFERROR(IF(U3596-T3596 &lt;= 0, "", U3596-T3596), "")</f>
        <v/>
      </c>
      <c r="W3596" s="162" t="s">
        <v>333</v>
      </c>
      <c r="X3596" s="1" t="s">
        <v>2427</v>
      </c>
      <c r="Y3596" s="1">
        <v>164794</v>
      </c>
      <c r="Z3596" s="169">
        <v>429</v>
      </c>
      <c r="AA3596" s="169">
        <f>Tabela13[[#This Row],[VALOR/UN]]*Tabela13[[#This Row],[QUAN]]</f>
        <v>429</v>
      </c>
      <c r="AB3596" s="251" t="str">
        <f>IFERROR(Tabela13[[#This Row],[TOTAL]]/Tabela13[[#This Row],[Km Rodado]],"")</f>
        <v/>
      </c>
    </row>
    <row r="3597" spans="1:28" hidden="1">
      <c r="A3597" s="30">
        <v>4037</v>
      </c>
      <c r="B3597" s="30" t="s">
        <v>2988</v>
      </c>
      <c r="C3597" s="30" t="s">
        <v>1951</v>
      </c>
      <c r="D3597" s="53">
        <v>46048</v>
      </c>
      <c r="F3597" s="7" t="s">
        <v>344</v>
      </c>
      <c r="G3597" s="1" t="s">
        <v>58</v>
      </c>
      <c r="H3597" s="1" t="s">
        <v>1268</v>
      </c>
      <c r="I3597" s="351" t="s">
        <v>2375</v>
      </c>
      <c r="J3597" s="162">
        <v>1</v>
      </c>
      <c r="K3597" s="1">
        <v>16</v>
      </c>
      <c r="L3597" s="1" t="s">
        <v>22</v>
      </c>
      <c r="M3597" s="1" t="s">
        <v>60</v>
      </c>
      <c r="N3597" s="1" t="s">
        <v>224</v>
      </c>
      <c r="O3597" s="1" t="s">
        <v>1389</v>
      </c>
      <c r="P3597" s="1" t="s">
        <v>69</v>
      </c>
      <c r="Q3597" s="1" t="s">
        <v>1008</v>
      </c>
      <c r="R3597" s="24" t="s">
        <v>560</v>
      </c>
      <c r="S3597" s="45">
        <v>66471</v>
      </c>
      <c r="V3597" s="165" t="str">
        <f>IFERROR(IF(U3597-T3597 &lt;= 0, "", U3597-T3597), "")</f>
        <v/>
      </c>
      <c r="W3597" s="162" t="s">
        <v>333</v>
      </c>
      <c r="X3597" s="1" t="s">
        <v>2427</v>
      </c>
      <c r="Y3597" s="1">
        <v>164794</v>
      </c>
      <c r="Z3597" s="169">
        <v>429</v>
      </c>
      <c r="AA3597" s="169">
        <f>Tabela13[[#This Row],[VALOR/UN]]*Tabela13[[#This Row],[QUAN]]</f>
        <v>429</v>
      </c>
      <c r="AB3597" s="251" t="str">
        <f>IFERROR(Tabela13[[#This Row],[TOTAL]]/Tabela13[[#This Row],[Km Rodado]],"")</f>
        <v/>
      </c>
    </row>
    <row r="3598" spans="1:28" hidden="1">
      <c r="A3598" s="30" t="s">
        <v>3116</v>
      </c>
      <c r="B3598" s="30" t="s">
        <v>2988</v>
      </c>
      <c r="C3598" s="30" t="s">
        <v>1951</v>
      </c>
      <c r="D3598" s="53">
        <v>46048</v>
      </c>
      <c r="F3598" s="7" t="s">
        <v>344</v>
      </c>
      <c r="G3598" s="1" t="s">
        <v>58</v>
      </c>
      <c r="H3598" s="1" t="s">
        <v>1268</v>
      </c>
      <c r="I3598" s="351" t="s">
        <v>107</v>
      </c>
      <c r="J3598" s="162">
        <v>1</v>
      </c>
      <c r="K3598" s="1">
        <v>16</v>
      </c>
      <c r="L3598" s="1" t="s">
        <v>22</v>
      </c>
      <c r="M3598" s="1" t="s">
        <v>60</v>
      </c>
      <c r="N3598" s="1" t="s">
        <v>224</v>
      </c>
      <c r="O3598" s="1" t="s">
        <v>1389</v>
      </c>
      <c r="P3598" s="1" t="s">
        <v>69</v>
      </c>
      <c r="Q3598" s="1" t="s">
        <v>1008</v>
      </c>
      <c r="R3598" s="24" t="s">
        <v>3117</v>
      </c>
      <c r="S3598" s="45">
        <v>42470</v>
      </c>
      <c r="V3598" s="165" t="str">
        <f>IFERROR(IF(U3598-T3598 &lt;= 0, "", U3598-T3598), "")</f>
        <v/>
      </c>
      <c r="W3598" s="162" t="s">
        <v>333</v>
      </c>
      <c r="X3598" s="1" t="s">
        <v>2427</v>
      </c>
      <c r="Y3598" s="1">
        <v>164794</v>
      </c>
      <c r="Z3598" s="169">
        <v>429</v>
      </c>
      <c r="AA3598" s="169">
        <f>Tabela13[[#This Row],[VALOR/UN]]*Tabela13[[#This Row],[QUAN]]</f>
        <v>429</v>
      </c>
      <c r="AB3598" s="251" t="str">
        <f>IFERROR(Tabela13[[#This Row],[TOTAL]]/Tabela13[[#This Row],[Km Rodado]],"")</f>
        <v/>
      </c>
    </row>
    <row r="3599" spans="1:28" hidden="1">
      <c r="A3599" s="30" t="s">
        <v>3118</v>
      </c>
      <c r="B3599" s="30" t="s">
        <v>2988</v>
      </c>
      <c r="C3599" s="30" t="s">
        <v>1951</v>
      </c>
      <c r="D3599" s="53">
        <v>46048</v>
      </c>
      <c r="F3599" s="7" t="s">
        <v>344</v>
      </c>
      <c r="G3599" s="1" t="s">
        <v>58</v>
      </c>
      <c r="H3599" s="1" t="s">
        <v>1268</v>
      </c>
      <c r="I3599" s="351" t="s">
        <v>107</v>
      </c>
      <c r="J3599" s="162">
        <v>1</v>
      </c>
      <c r="K3599" s="1">
        <v>16</v>
      </c>
      <c r="L3599" s="1" t="s">
        <v>22</v>
      </c>
      <c r="M3599" s="1" t="s">
        <v>60</v>
      </c>
      <c r="N3599" s="1" t="s">
        <v>224</v>
      </c>
      <c r="O3599" s="1" t="s">
        <v>1389</v>
      </c>
      <c r="P3599" s="1" t="s">
        <v>69</v>
      </c>
      <c r="Q3599" s="1" t="s">
        <v>1008</v>
      </c>
      <c r="R3599" s="24" t="s">
        <v>3117</v>
      </c>
      <c r="S3599" s="45">
        <v>42470</v>
      </c>
      <c r="V3599" s="165" t="str">
        <f>IFERROR(IF(U3599-T3599 &lt;= 0, "", U3599-T3599), "")</f>
        <v/>
      </c>
      <c r="W3599" s="162" t="s">
        <v>333</v>
      </c>
      <c r="X3599" s="1" t="s">
        <v>2427</v>
      </c>
      <c r="Y3599" s="1">
        <v>164794</v>
      </c>
      <c r="Z3599" s="169">
        <v>429</v>
      </c>
      <c r="AA3599" s="169">
        <f>Tabela13[[#This Row],[VALOR/UN]]*Tabela13[[#This Row],[QUAN]]</f>
        <v>429</v>
      </c>
      <c r="AB3599" s="251" t="str">
        <f>IFERROR(Tabela13[[#This Row],[TOTAL]]/Tabela13[[#This Row],[Km Rodado]],"")</f>
        <v/>
      </c>
    </row>
    <row r="3600" spans="1:28" hidden="1">
      <c r="A3600" s="30">
        <v>4106</v>
      </c>
      <c r="B3600" s="30" t="s">
        <v>2237</v>
      </c>
      <c r="C3600" s="30" t="s">
        <v>1951</v>
      </c>
      <c r="D3600" s="53">
        <v>46051</v>
      </c>
      <c r="F3600" s="7" t="s">
        <v>344</v>
      </c>
      <c r="G3600" s="1" t="s">
        <v>58</v>
      </c>
      <c r="H3600" s="1" t="s">
        <v>1268</v>
      </c>
      <c r="I3600" s="351" t="s">
        <v>104</v>
      </c>
      <c r="J3600" s="162">
        <v>1</v>
      </c>
      <c r="K3600" s="1">
        <v>15</v>
      </c>
      <c r="L3600" s="1" t="s">
        <v>24</v>
      </c>
      <c r="M3600" s="1" t="s">
        <v>75</v>
      </c>
      <c r="N3600" s="1" t="s">
        <v>224</v>
      </c>
      <c r="O3600" s="1" t="s">
        <v>1389</v>
      </c>
      <c r="P3600" s="1" t="s">
        <v>69</v>
      </c>
      <c r="Q3600" s="1" t="s">
        <v>77</v>
      </c>
      <c r="R3600" s="24" t="s">
        <v>538</v>
      </c>
      <c r="S3600" s="45">
        <v>121700</v>
      </c>
      <c r="V3600" s="165" t="str">
        <f>IFERROR(IF(U3600-T3600 &lt;= 0, "", U3600-T3600), "")</f>
        <v/>
      </c>
      <c r="W3600" s="162" t="s">
        <v>333</v>
      </c>
      <c r="X3600" s="1" t="s">
        <v>2427</v>
      </c>
      <c r="Y3600" s="276" t="s">
        <v>3093</v>
      </c>
      <c r="Z3600" s="169">
        <v>232.9</v>
      </c>
      <c r="AA3600" s="169">
        <f>Tabela13[[#This Row],[VALOR/UN]]*Tabela13[[#This Row],[QUAN]]</f>
        <v>232.9</v>
      </c>
      <c r="AB3600" s="251" t="str">
        <f>IFERROR(Tabela13[[#This Row],[TOTAL]]/Tabela13[[#This Row],[Km Rodado]],"")</f>
        <v/>
      </c>
    </row>
    <row r="3601" spans="1:28" hidden="1">
      <c r="A3601" s="30">
        <v>4107</v>
      </c>
      <c r="B3601" s="30" t="s">
        <v>2237</v>
      </c>
      <c r="C3601" s="30" t="s">
        <v>1951</v>
      </c>
      <c r="D3601" s="53">
        <v>46051</v>
      </c>
      <c r="F3601" s="7" t="s">
        <v>344</v>
      </c>
      <c r="G3601" s="1" t="s">
        <v>58</v>
      </c>
      <c r="H3601" s="1" t="s">
        <v>1268</v>
      </c>
      <c r="I3601" s="351" t="s">
        <v>104</v>
      </c>
      <c r="J3601" s="162">
        <v>1</v>
      </c>
      <c r="K3601" s="1">
        <v>15</v>
      </c>
      <c r="L3601" s="1" t="s">
        <v>24</v>
      </c>
      <c r="M3601" s="1" t="s">
        <v>75</v>
      </c>
      <c r="N3601" s="1" t="s">
        <v>224</v>
      </c>
      <c r="O3601" s="1" t="s">
        <v>1389</v>
      </c>
      <c r="P3601" s="1" t="s">
        <v>69</v>
      </c>
      <c r="Q3601" s="1" t="s">
        <v>77</v>
      </c>
      <c r="R3601" s="24" t="s">
        <v>538</v>
      </c>
      <c r="S3601" s="45">
        <v>121700</v>
      </c>
      <c r="V3601" s="165" t="str">
        <f>IFERROR(IF(U3601-T3601 &lt;= 0, "", U3601-T3601), "")</f>
        <v/>
      </c>
      <c r="W3601" s="162" t="s">
        <v>333</v>
      </c>
      <c r="X3601" s="1" t="s">
        <v>2427</v>
      </c>
      <c r="Y3601" s="276" t="s">
        <v>3093</v>
      </c>
      <c r="Z3601" s="169">
        <v>232.9</v>
      </c>
      <c r="AA3601" s="169">
        <f>Tabela13[[#This Row],[VALOR/UN]]*Tabela13[[#This Row],[QUAN]]</f>
        <v>232.9</v>
      </c>
      <c r="AB3601" s="251" t="str">
        <f>IFERROR(Tabela13[[#This Row],[TOTAL]]/Tabela13[[#This Row],[Km Rodado]],"")</f>
        <v/>
      </c>
    </row>
    <row r="3602" spans="1:28" hidden="1">
      <c r="A3602" s="30" t="s">
        <v>3058</v>
      </c>
      <c r="B3602" s="30" t="s">
        <v>2988</v>
      </c>
      <c r="C3602" s="30" t="s">
        <v>1951</v>
      </c>
      <c r="D3602" s="53">
        <v>46051</v>
      </c>
      <c r="F3602" s="7" t="s">
        <v>344</v>
      </c>
      <c r="G3602" s="1" t="s">
        <v>58</v>
      </c>
      <c r="H3602" s="1" t="s">
        <v>1268</v>
      </c>
      <c r="I3602" s="351" t="s">
        <v>109</v>
      </c>
      <c r="J3602" s="162">
        <v>1</v>
      </c>
      <c r="K3602" s="1">
        <v>16</v>
      </c>
      <c r="L3602" s="1" t="s">
        <v>24</v>
      </c>
      <c r="M3602" s="1" t="s">
        <v>60</v>
      </c>
      <c r="N3602" s="1" t="s">
        <v>224</v>
      </c>
      <c r="O3602" s="1" t="s">
        <v>1389</v>
      </c>
      <c r="P3602" s="1" t="s">
        <v>69</v>
      </c>
      <c r="Q3602" s="1" t="s">
        <v>1008</v>
      </c>
      <c r="R3602" s="24" t="s">
        <v>97</v>
      </c>
      <c r="S3602" s="45">
        <v>330879</v>
      </c>
      <c r="T3602" s="45">
        <v>330879</v>
      </c>
      <c r="V3602" s="165" t="str">
        <f>IFERROR(IF(U3602-T3602 &lt;= 0, "", U3602-T3602), "")</f>
        <v/>
      </c>
      <c r="W3602" s="162" t="s">
        <v>333</v>
      </c>
      <c r="X3602" s="1" t="s">
        <v>2427</v>
      </c>
      <c r="Y3602" s="1">
        <v>164794</v>
      </c>
      <c r="Z3602" s="169">
        <v>429</v>
      </c>
      <c r="AA3602" s="169">
        <f>Tabela13[[#This Row],[VALOR/UN]]*Tabela13[[#This Row],[QUAN]]</f>
        <v>429</v>
      </c>
      <c r="AB3602" s="251" t="str">
        <f>IFERROR(Tabela13[[#This Row],[TOTAL]]/Tabela13[[#This Row],[Km Rodado]],"")</f>
        <v/>
      </c>
    </row>
    <row r="3603" spans="1:28" hidden="1">
      <c r="A3603" s="30">
        <v>4034</v>
      </c>
      <c r="B3603" s="30" t="s">
        <v>2988</v>
      </c>
      <c r="C3603" s="30" t="s">
        <v>1951</v>
      </c>
      <c r="D3603" s="53">
        <v>46051</v>
      </c>
      <c r="F3603" s="7" t="s">
        <v>344</v>
      </c>
      <c r="G3603" s="1" t="s">
        <v>58</v>
      </c>
      <c r="H3603" s="1" t="s">
        <v>1268</v>
      </c>
      <c r="I3603" s="351" t="s">
        <v>109</v>
      </c>
      <c r="J3603" s="162">
        <v>1</v>
      </c>
      <c r="K3603" s="1">
        <v>16</v>
      </c>
      <c r="L3603" s="1" t="s">
        <v>24</v>
      </c>
      <c r="M3603" s="1" t="s">
        <v>60</v>
      </c>
      <c r="N3603" s="1" t="s">
        <v>224</v>
      </c>
      <c r="O3603" s="1" t="s">
        <v>1389</v>
      </c>
      <c r="P3603" s="1" t="s">
        <v>69</v>
      </c>
      <c r="Q3603" s="1" t="s">
        <v>1008</v>
      </c>
      <c r="R3603" s="24" t="s">
        <v>97</v>
      </c>
      <c r="S3603" s="45">
        <v>330879</v>
      </c>
      <c r="T3603" s="45">
        <v>330879</v>
      </c>
      <c r="V3603" s="165" t="str">
        <f>IFERROR(IF(U3603-T3603 &lt;= 0, "", U3603-T3603), "")</f>
        <v/>
      </c>
      <c r="W3603" s="162" t="s">
        <v>333</v>
      </c>
      <c r="X3603" s="1" t="s">
        <v>2427</v>
      </c>
      <c r="Y3603" s="1">
        <v>164794</v>
      </c>
      <c r="Z3603" s="169">
        <v>429</v>
      </c>
      <c r="AA3603" s="169">
        <f>Tabela13[[#This Row],[VALOR/UN]]*Tabela13[[#This Row],[QUAN]]</f>
        <v>429</v>
      </c>
      <c r="AB3603" s="251" t="str">
        <f>IFERROR(Tabela13[[#This Row],[TOTAL]]/Tabela13[[#This Row],[Km Rodado]],"")</f>
        <v/>
      </c>
    </row>
    <row r="3604" spans="1:28" hidden="1">
      <c r="A3604" s="30" t="s">
        <v>3119</v>
      </c>
      <c r="B3604" s="30" t="s">
        <v>2988</v>
      </c>
      <c r="C3604" s="30" t="s">
        <v>1951</v>
      </c>
      <c r="D3604" s="53">
        <v>46051</v>
      </c>
      <c r="F3604" s="7" t="s">
        <v>344</v>
      </c>
      <c r="G3604" s="1" t="s">
        <v>58</v>
      </c>
      <c r="H3604" s="1" t="s">
        <v>12</v>
      </c>
      <c r="I3604" s="351" t="s">
        <v>111</v>
      </c>
      <c r="J3604" s="162">
        <v>1</v>
      </c>
      <c r="K3604" s="1">
        <v>16</v>
      </c>
      <c r="L3604" s="1" t="s">
        <v>22</v>
      </c>
      <c r="M3604" s="1" t="s">
        <v>60</v>
      </c>
      <c r="N3604" s="1" t="s">
        <v>224</v>
      </c>
      <c r="O3604" s="1" t="s">
        <v>1389</v>
      </c>
      <c r="P3604" s="1" t="s">
        <v>69</v>
      </c>
      <c r="Q3604" s="1" t="s">
        <v>1008</v>
      </c>
      <c r="R3604" s="24" t="s">
        <v>2383</v>
      </c>
      <c r="S3604" s="45">
        <v>22928</v>
      </c>
      <c r="V3604" s="165" t="str">
        <f>IFERROR(IF(U3604-T3604 &lt;= 0, "", U3604-T3604), "")</f>
        <v/>
      </c>
      <c r="W3604" s="162" t="s">
        <v>333</v>
      </c>
      <c r="X3604" s="1" t="s">
        <v>2427</v>
      </c>
      <c r="Y3604" s="1">
        <v>166104</v>
      </c>
      <c r="Z3604" s="169">
        <v>429</v>
      </c>
      <c r="AA3604" s="169">
        <f>Tabela13[[#This Row],[VALOR/UN]]*Tabela13[[#This Row],[QUAN]]</f>
        <v>429</v>
      </c>
      <c r="AB3604" s="251" t="str">
        <f>IFERROR(Tabela13[[#This Row],[TOTAL]]/Tabela13[[#This Row],[Km Rodado]],"")</f>
        <v/>
      </c>
    </row>
    <row r="3605" spans="1:28" hidden="1">
      <c r="A3605" s="30" t="s">
        <v>3120</v>
      </c>
      <c r="B3605" s="30" t="s">
        <v>2988</v>
      </c>
      <c r="C3605" s="30" t="s">
        <v>1951</v>
      </c>
      <c r="D3605" s="53">
        <v>46051</v>
      </c>
      <c r="F3605" s="7" t="s">
        <v>344</v>
      </c>
      <c r="G3605" s="1" t="s">
        <v>58</v>
      </c>
      <c r="H3605" s="1" t="s">
        <v>12</v>
      </c>
      <c r="I3605" s="351" t="s">
        <v>111</v>
      </c>
      <c r="J3605" s="162">
        <v>1</v>
      </c>
      <c r="K3605" s="1">
        <v>16</v>
      </c>
      <c r="L3605" s="1" t="s">
        <v>22</v>
      </c>
      <c r="M3605" s="1" t="s">
        <v>60</v>
      </c>
      <c r="N3605" s="1" t="s">
        <v>224</v>
      </c>
      <c r="O3605" s="1" t="s">
        <v>1389</v>
      </c>
      <c r="P3605" s="1" t="s">
        <v>69</v>
      </c>
      <c r="Q3605" s="1" t="s">
        <v>1008</v>
      </c>
      <c r="R3605" s="24" t="s">
        <v>2383</v>
      </c>
      <c r="S3605" s="45">
        <v>22928</v>
      </c>
      <c r="V3605" s="165" t="str">
        <f>IFERROR(IF(U3605-T3605 &lt;= 0, "", U3605-T3605), "")</f>
        <v/>
      </c>
      <c r="W3605" s="162" t="s">
        <v>333</v>
      </c>
      <c r="X3605" s="1" t="s">
        <v>2427</v>
      </c>
      <c r="Y3605" s="1">
        <v>166104</v>
      </c>
      <c r="Z3605" s="169">
        <v>429</v>
      </c>
      <c r="AA3605" s="169">
        <f>Tabela13[[#This Row],[VALOR/UN]]*Tabela13[[#This Row],[QUAN]]</f>
        <v>429</v>
      </c>
      <c r="AB3605" s="251" t="str">
        <f>IFERROR(Tabela13[[#This Row],[TOTAL]]/Tabela13[[#This Row],[Km Rodado]],"")</f>
        <v/>
      </c>
    </row>
    <row r="3606" spans="1:28" hidden="1">
      <c r="A3606" s="30" t="s">
        <v>3121</v>
      </c>
      <c r="B3606" s="30" t="s">
        <v>2988</v>
      </c>
      <c r="C3606" s="30" t="s">
        <v>1951</v>
      </c>
      <c r="D3606" s="53">
        <v>46051</v>
      </c>
      <c r="F3606" s="7" t="s">
        <v>344</v>
      </c>
      <c r="G3606" s="1" t="s">
        <v>58</v>
      </c>
      <c r="H3606" s="1" t="s">
        <v>12</v>
      </c>
      <c r="I3606" s="351" t="s">
        <v>111</v>
      </c>
      <c r="J3606" s="162">
        <v>1</v>
      </c>
      <c r="K3606" s="1">
        <v>16</v>
      </c>
      <c r="L3606" s="1" t="s">
        <v>22</v>
      </c>
      <c r="M3606" s="1" t="s">
        <v>60</v>
      </c>
      <c r="N3606" s="1" t="s">
        <v>224</v>
      </c>
      <c r="O3606" s="1" t="s">
        <v>1389</v>
      </c>
      <c r="P3606" s="1" t="s">
        <v>69</v>
      </c>
      <c r="Q3606" s="1" t="s">
        <v>1008</v>
      </c>
      <c r="R3606" s="24" t="s">
        <v>2383</v>
      </c>
      <c r="S3606" s="45">
        <v>22928</v>
      </c>
      <c r="V3606" s="165" t="str">
        <f>IFERROR(IF(U3606-T3606 &lt;= 0, "", U3606-T3606), "")</f>
        <v/>
      </c>
      <c r="W3606" s="162" t="s">
        <v>333</v>
      </c>
      <c r="X3606" s="1" t="s">
        <v>2427</v>
      </c>
      <c r="Y3606" s="1">
        <v>166104</v>
      </c>
      <c r="Z3606" s="169">
        <v>429</v>
      </c>
      <c r="AA3606" s="169">
        <f>Tabela13[[#This Row],[VALOR/UN]]*Tabela13[[#This Row],[QUAN]]</f>
        <v>429</v>
      </c>
      <c r="AB3606" s="251" t="str">
        <f>IFERROR(Tabela13[[#This Row],[TOTAL]]/Tabela13[[#This Row],[Km Rodado]],"")</f>
        <v/>
      </c>
    </row>
    <row r="3607" spans="1:28" hidden="1">
      <c r="A3607" s="30">
        <v>4040</v>
      </c>
      <c r="B3607" s="30" t="s">
        <v>2988</v>
      </c>
      <c r="C3607" s="30" t="s">
        <v>1951</v>
      </c>
      <c r="D3607" s="53">
        <v>46051</v>
      </c>
      <c r="F3607" s="7" t="s">
        <v>344</v>
      </c>
      <c r="G3607" s="1" t="s">
        <v>58</v>
      </c>
      <c r="H3607" s="1" t="s">
        <v>12</v>
      </c>
      <c r="I3607" s="351" t="s">
        <v>111</v>
      </c>
      <c r="J3607" s="162">
        <v>1</v>
      </c>
      <c r="K3607" s="1">
        <v>16</v>
      </c>
      <c r="L3607" s="1" t="s">
        <v>22</v>
      </c>
      <c r="M3607" s="1" t="s">
        <v>60</v>
      </c>
      <c r="N3607" s="1" t="s">
        <v>224</v>
      </c>
      <c r="O3607" s="1" t="s">
        <v>1389</v>
      </c>
      <c r="P3607" s="1" t="s">
        <v>69</v>
      </c>
      <c r="Q3607" s="1" t="s">
        <v>1008</v>
      </c>
      <c r="R3607" s="24" t="s">
        <v>2383</v>
      </c>
      <c r="S3607" s="45">
        <v>22928</v>
      </c>
      <c r="V3607" s="165" t="str">
        <f>IFERROR(IF(U3607-T3607 &lt;= 0, "", U3607-T3607), "")</f>
        <v/>
      </c>
      <c r="W3607" s="162" t="s">
        <v>333</v>
      </c>
      <c r="X3607" s="1" t="s">
        <v>2427</v>
      </c>
      <c r="Y3607" s="1">
        <v>166104</v>
      </c>
      <c r="Z3607" s="169">
        <v>429</v>
      </c>
      <c r="AA3607" s="169">
        <f>Tabela13[[#This Row],[VALOR/UN]]*Tabela13[[#This Row],[QUAN]]</f>
        <v>429</v>
      </c>
      <c r="AB3607" s="251" t="str">
        <f>IFERROR(Tabela13[[#This Row],[TOTAL]]/Tabela13[[#This Row],[Km Rodado]],"")</f>
        <v/>
      </c>
    </row>
    <row r="3608" spans="1:28">
      <c r="A3608" s="30">
        <v>4113</v>
      </c>
      <c r="B3608" s="30"/>
      <c r="C3608" s="30" t="s">
        <v>1951</v>
      </c>
      <c r="D3608" s="53">
        <v>46051</v>
      </c>
      <c r="F3608" s="7" t="s">
        <v>344</v>
      </c>
      <c r="G3608" s="1" t="s">
        <v>58</v>
      </c>
      <c r="H3608" s="1" t="s">
        <v>1268</v>
      </c>
      <c r="I3608" s="351" t="s">
        <v>80</v>
      </c>
      <c r="J3608" s="162">
        <v>1</v>
      </c>
      <c r="K3608" s="1">
        <v>15</v>
      </c>
      <c r="L3608" s="1" t="s">
        <v>22</v>
      </c>
      <c r="M3608" s="1" t="s">
        <v>623</v>
      </c>
      <c r="N3608" s="1" t="s">
        <v>224</v>
      </c>
      <c r="O3608" s="1" t="s">
        <v>1389</v>
      </c>
      <c r="P3608" s="1" t="s">
        <v>69</v>
      </c>
      <c r="Q3608" s="1" t="s">
        <v>102</v>
      </c>
      <c r="R3608" s="24" t="s">
        <v>2194</v>
      </c>
      <c r="S3608" s="45">
        <v>137181</v>
      </c>
      <c r="T3608" s="45">
        <v>137181</v>
      </c>
      <c r="V3608" s="165" t="str">
        <f>IFERROR(IF(U3608-T3608 &lt;= 0, "", U3608-T3608), "")</f>
        <v/>
      </c>
      <c r="W3608" s="162" t="s">
        <v>333</v>
      </c>
      <c r="X3608" s="1" t="s">
        <v>2427</v>
      </c>
      <c r="Y3608" s="1">
        <v>165817</v>
      </c>
      <c r="Z3608" s="169">
        <v>245.9</v>
      </c>
      <c r="AA3608" s="169">
        <f>Tabela13[[#This Row],[VALOR/UN]]*Tabela13[[#This Row],[QUAN]]</f>
        <v>245.9</v>
      </c>
      <c r="AB3608" s="251" t="str">
        <f>IFERROR(Tabela13[[#This Row],[TOTAL]]/Tabela13[[#This Row],[Km Rodado]],"")</f>
        <v/>
      </c>
    </row>
    <row r="3609" spans="1:28">
      <c r="A3609" s="30">
        <v>4134</v>
      </c>
      <c r="B3609" s="30"/>
      <c r="C3609" s="30" t="s">
        <v>1951</v>
      </c>
      <c r="D3609" s="53">
        <v>46051</v>
      </c>
      <c r="F3609" s="7" t="s">
        <v>344</v>
      </c>
      <c r="G3609" s="1" t="s">
        <v>58</v>
      </c>
      <c r="H3609" s="1" t="s">
        <v>1268</v>
      </c>
      <c r="I3609" s="351" t="s">
        <v>80</v>
      </c>
      <c r="J3609" s="162">
        <v>1</v>
      </c>
      <c r="K3609" s="1">
        <v>15</v>
      </c>
      <c r="L3609" s="1" t="s">
        <v>22</v>
      </c>
      <c r="M3609" s="1" t="s">
        <v>623</v>
      </c>
      <c r="N3609" s="1" t="s">
        <v>224</v>
      </c>
      <c r="O3609" s="1" t="s">
        <v>1389</v>
      </c>
      <c r="P3609" s="1" t="s">
        <v>69</v>
      </c>
      <c r="Q3609" s="1" t="s">
        <v>102</v>
      </c>
      <c r="R3609" s="24" t="s">
        <v>2194</v>
      </c>
      <c r="S3609" s="45">
        <v>137181</v>
      </c>
      <c r="T3609" s="45">
        <v>137181</v>
      </c>
      <c r="V3609" s="165" t="str">
        <f>IFERROR(IF(U3609-T3609 &lt;= 0, "", U3609-T3609), "")</f>
        <v/>
      </c>
      <c r="W3609" s="162" t="s">
        <v>333</v>
      </c>
      <c r="X3609" s="1" t="s">
        <v>2427</v>
      </c>
      <c r="Y3609" s="1">
        <v>165817</v>
      </c>
      <c r="Z3609" s="169">
        <v>245.9</v>
      </c>
      <c r="AA3609" s="169">
        <f>Tabela13[[#This Row],[VALOR/UN]]*Tabela13[[#This Row],[QUAN]]</f>
        <v>245.9</v>
      </c>
      <c r="AB3609" s="251" t="str">
        <f>IFERROR(Tabela13[[#This Row],[TOTAL]]/Tabela13[[#This Row],[Km Rodado]],"")</f>
        <v/>
      </c>
    </row>
    <row r="3610" spans="1:28" hidden="1">
      <c r="A3610" s="30" t="s">
        <v>3122</v>
      </c>
      <c r="B3610" s="30" t="s">
        <v>3123</v>
      </c>
      <c r="C3610" s="30" t="s">
        <v>1951</v>
      </c>
      <c r="D3610" s="53">
        <v>46055</v>
      </c>
      <c r="F3610" s="7" t="s">
        <v>344</v>
      </c>
      <c r="G3610" s="1" t="s">
        <v>58</v>
      </c>
      <c r="H3610" s="1" t="s">
        <v>12</v>
      </c>
      <c r="I3610" s="351" t="s">
        <v>111</v>
      </c>
      <c r="J3610" s="162">
        <v>1</v>
      </c>
      <c r="K3610" s="1">
        <v>16</v>
      </c>
      <c r="L3610" s="1" t="s">
        <v>22</v>
      </c>
      <c r="M3610" s="1" t="s">
        <v>143</v>
      </c>
      <c r="N3610" s="1" t="s">
        <v>224</v>
      </c>
      <c r="O3610" s="1" t="s">
        <v>1389</v>
      </c>
      <c r="P3610" s="1" t="s">
        <v>69</v>
      </c>
      <c r="Q3610" s="1" t="s">
        <v>144</v>
      </c>
      <c r="R3610" s="24" t="s">
        <v>2250</v>
      </c>
      <c r="S3610" s="184">
        <v>90111</v>
      </c>
      <c r="T3610" s="45" t="s">
        <v>3124</v>
      </c>
      <c r="V3610" s="165" t="str">
        <f>IFERROR(IF(U3610-T3610 &lt;= 0, "", U3610-T3610), "")</f>
        <v/>
      </c>
      <c r="W3610" s="162" t="s">
        <v>333</v>
      </c>
      <c r="X3610" s="1" t="s">
        <v>2427</v>
      </c>
      <c r="Y3610" s="1" t="s">
        <v>3056</v>
      </c>
      <c r="Z3610" s="169">
        <v>459</v>
      </c>
      <c r="AA3610" s="169">
        <f>Tabela13[[#This Row],[VALOR/UN]]*Tabela13[[#This Row],[QUAN]]</f>
        <v>459</v>
      </c>
      <c r="AB3610" s="251" t="str">
        <f>IFERROR(Tabela13[[#This Row],[TOTAL]]/Tabela13[[#This Row],[Km Rodado]],"")</f>
        <v/>
      </c>
    </row>
    <row r="3611" spans="1:28" hidden="1">
      <c r="A3611" s="30" t="s">
        <v>3125</v>
      </c>
      <c r="B3611" s="30" t="s">
        <v>1944</v>
      </c>
      <c r="C3611" s="30" t="s">
        <v>1951</v>
      </c>
      <c r="D3611" s="53">
        <v>46055</v>
      </c>
      <c r="F3611" s="7" t="s">
        <v>344</v>
      </c>
      <c r="G3611" s="1" t="s">
        <v>58</v>
      </c>
      <c r="H3611" s="1" t="s">
        <v>12</v>
      </c>
      <c r="I3611" s="351" t="s">
        <v>111</v>
      </c>
      <c r="J3611" s="162">
        <v>1</v>
      </c>
      <c r="K3611" s="1">
        <v>16</v>
      </c>
      <c r="L3611" s="1" t="s">
        <v>22</v>
      </c>
      <c r="M3611" s="1" t="s">
        <v>143</v>
      </c>
      <c r="N3611" s="1" t="s">
        <v>224</v>
      </c>
      <c r="O3611" s="1" t="s">
        <v>1389</v>
      </c>
      <c r="P3611" s="1" t="s">
        <v>69</v>
      </c>
      <c r="Q3611" s="1" t="s">
        <v>144</v>
      </c>
      <c r="R3611" s="24" t="s">
        <v>2250</v>
      </c>
      <c r="S3611" s="184">
        <v>90111</v>
      </c>
      <c r="T3611" s="45" t="s">
        <v>3124</v>
      </c>
      <c r="V3611" s="165" t="str">
        <f>IFERROR(IF(U3611-T3611 &lt;= 0, "", U3611-T3611), "")</f>
        <v/>
      </c>
      <c r="W3611" s="162" t="s">
        <v>333</v>
      </c>
      <c r="X3611" s="1" t="s">
        <v>2427</v>
      </c>
      <c r="Y3611" s="1" t="s">
        <v>3056</v>
      </c>
      <c r="Z3611" s="169">
        <v>459</v>
      </c>
      <c r="AA3611" s="169">
        <f>Tabela13[[#This Row],[VALOR/UN]]*Tabela13[[#This Row],[QUAN]]</f>
        <v>459</v>
      </c>
      <c r="AB3611" s="251" t="str">
        <f>IFERROR(Tabela13[[#This Row],[TOTAL]]/Tabela13[[#This Row],[Km Rodado]],"")</f>
        <v/>
      </c>
    </row>
    <row r="3612" spans="1:28" hidden="1">
      <c r="A3612" s="30" t="s">
        <v>3126</v>
      </c>
      <c r="B3612" s="30" t="s">
        <v>1944</v>
      </c>
      <c r="C3612" s="30" t="s">
        <v>1951</v>
      </c>
      <c r="D3612" s="53">
        <v>46055</v>
      </c>
      <c r="F3612" s="7" t="s">
        <v>344</v>
      </c>
      <c r="G3612" s="1" t="s">
        <v>58</v>
      </c>
      <c r="H3612" s="1" t="s">
        <v>12</v>
      </c>
      <c r="I3612" s="351" t="s">
        <v>111</v>
      </c>
      <c r="J3612" s="162">
        <v>1</v>
      </c>
      <c r="K3612" s="1">
        <v>16</v>
      </c>
      <c r="L3612" s="1" t="s">
        <v>24</v>
      </c>
      <c r="M3612" s="1" t="s">
        <v>143</v>
      </c>
      <c r="N3612" s="1" t="s">
        <v>224</v>
      </c>
      <c r="O3612" s="1" t="s">
        <v>1389</v>
      </c>
      <c r="P3612" s="1" t="s">
        <v>69</v>
      </c>
      <c r="Q3612" s="1" t="s">
        <v>144</v>
      </c>
      <c r="R3612" s="24" t="s">
        <v>2250</v>
      </c>
      <c r="S3612" s="184">
        <v>90111</v>
      </c>
      <c r="T3612" s="45" t="s">
        <v>3124</v>
      </c>
      <c r="V3612" s="165" t="str">
        <f>IFERROR(IF(U3612-T3612 &lt;= 0, "", U3612-T3612), "")</f>
        <v/>
      </c>
      <c r="W3612" s="162" t="s">
        <v>333</v>
      </c>
      <c r="X3612" s="1" t="s">
        <v>2427</v>
      </c>
      <c r="Y3612" s="1">
        <v>165604</v>
      </c>
      <c r="Z3612" s="169">
        <v>459</v>
      </c>
      <c r="AA3612" s="169">
        <f>Tabela13[[#This Row],[VALOR/UN]]*Tabela13[[#This Row],[QUAN]]</f>
        <v>459</v>
      </c>
      <c r="AB3612" s="251" t="str">
        <f>IFERROR(Tabela13[[#This Row],[TOTAL]]/Tabela13[[#This Row],[Km Rodado]],"")</f>
        <v/>
      </c>
    </row>
    <row r="3613" spans="1:28" hidden="1">
      <c r="A3613" s="30" t="s">
        <v>3127</v>
      </c>
      <c r="B3613" s="30" t="s">
        <v>1944</v>
      </c>
      <c r="C3613" s="30" t="s">
        <v>1951</v>
      </c>
      <c r="D3613" s="53">
        <v>46055</v>
      </c>
      <c r="F3613" s="7" t="s">
        <v>344</v>
      </c>
      <c r="G3613" s="1" t="s">
        <v>58</v>
      </c>
      <c r="H3613" s="1" t="s">
        <v>12</v>
      </c>
      <c r="I3613" s="351" t="s">
        <v>111</v>
      </c>
      <c r="J3613" s="162">
        <v>1</v>
      </c>
      <c r="K3613" s="1">
        <v>16</v>
      </c>
      <c r="L3613" s="1" t="s">
        <v>24</v>
      </c>
      <c r="M3613" s="1" t="s">
        <v>143</v>
      </c>
      <c r="N3613" s="1" t="s">
        <v>224</v>
      </c>
      <c r="O3613" s="1" t="s">
        <v>1389</v>
      </c>
      <c r="P3613" s="1" t="s">
        <v>69</v>
      </c>
      <c r="Q3613" s="1" t="s">
        <v>144</v>
      </c>
      <c r="R3613" s="24" t="s">
        <v>2250</v>
      </c>
      <c r="S3613" s="184">
        <v>90111</v>
      </c>
      <c r="T3613" s="45" t="s">
        <v>3124</v>
      </c>
      <c r="V3613" s="165" t="str">
        <f>IFERROR(IF(U3613-T3613 &lt;= 0, "", U3613-T3613), "")</f>
        <v/>
      </c>
      <c r="W3613" s="162" t="s">
        <v>333</v>
      </c>
      <c r="X3613" s="1" t="s">
        <v>2427</v>
      </c>
      <c r="Y3613" s="1">
        <v>165604</v>
      </c>
      <c r="Z3613" s="169">
        <v>459</v>
      </c>
      <c r="AA3613" s="169">
        <f>Tabela13[[#This Row],[VALOR/UN]]*Tabela13[[#This Row],[QUAN]]</f>
        <v>459</v>
      </c>
      <c r="AB3613" s="251" t="str">
        <f>IFERROR(Tabela13[[#This Row],[TOTAL]]/Tabela13[[#This Row],[Km Rodado]],"")</f>
        <v/>
      </c>
    </row>
    <row r="3614" spans="1:28" hidden="1">
      <c r="A3614" s="30" t="s">
        <v>3128</v>
      </c>
      <c r="B3614" s="30" t="s">
        <v>1226</v>
      </c>
      <c r="C3614" s="30" t="s">
        <v>1951</v>
      </c>
      <c r="D3614" s="53">
        <v>46055</v>
      </c>
      <c r="F3614" s="7" t="s">
        <v>471</v>
      </c>
      <c r="G3614" s="1" t="s">
        <v>58</v>
      </c>
      <c r="H3614" s="1" t="s">
        <v>1268</v>
      </c>
      <c r="I3614" s="351" t="s">
        <v>83</v>
      </c>
      <c r="J3614" s="162">
        <v>1</v>
      </c>
      <c r="K3614" s="1" t="s">
        <v>7</v>
      </c>
      <c r="L3614" s="1" t="s">
        <v>594</v>
      </c>
      <c r="M3614" s="1" t="s">
        <v>133</v>
      </c>
      <c r="N3614" s="1" t="s">
        <v>787</v>
      </c>
      <c r="O3614" s="1" t="s">
        <v>635</v>
      </c>
      <c r="P3614" s="1" t="s">
        <v>69</v>
      </c>
      <c r="Q3614" s="1" t="s">
        <v>636</v>
      </c>
      <c r="R3614" s="24" t="s">
        <v>738</v>
      </c>
      <c r="S3614" s="45">
        <v>220600</v>
      </c>
      <c r="V3614" s="165" t="str">
        <f>IFERROR(IF(U3614-T3614 &lt;= 0, "", U3614-T3614), "")</f>
        <v/>
      </c>
      <c r="W3614" s="162" t="s">
        <v>333</v>
      </c>
      <c r="X3614" s="1" t="s">
        <v>2427</v>
      </c>
      <c r="Y3614" s="1">
        <v>4976</v>
      </c>
      <c r="Z3614" s="169">
        <v>693.09</v>
      </c>
      <c r="AA3614" s="169">
        <f>Tabela13[[#This Row],[VALOR/UN]]*Tabela13[[#This Row],[QUAN]]</f>
        <v>693.09</v>
      </c>
      <c r="AB3614" s="251" t="str">
        <f>IFERROR(Tabela13[[#This Row],[TOTAL]]/Tabela13[[#This Row],[Km Rodado]],"")</f>
        <v/>
      </c>
    </row>
    <row r="3615" spans="1:28" hidden="1">
      <c r="A3615" s="30" t="s">
        <v>3129</v>
      </c>
      <c r="B3615" s="30" t="s">
        <v>2209</v>
      </c>
      <c r="C3615" s="30" t="s">
        <v>1951</v>
      </c>
      <c r="D3615" s="53">
        <v>46055</v>
      </c>
      <c r="F3615" s="7" t="s">
        <v>471</v>
      </c>
      <c r="G3615" s="1" t="s">
        <v>58</v>
      </c>
      <c r="H3615" s="1" t="s">
        <v>1268</v>
      </c>
      <c r="I3615" s="351" t="s">
        <v>83</v>
      </c>
      <c r="J3615" s="162">
        <v>1</v>
      </c>
      <c r="K3615" s="1" t="s">
        <v>7</v>
      </c>
      <c r="L3615" s="1" t="s">
        <v>594</v>
      </c>
      <c r="M3615" s="1" t="s">
        <v>133</v>
      </c>
      <c r="N3615" s="1" t="s">
        <v>787</v>
      </c>
      <c r="O3615" s="1" t="s">
        <v>635</v>
      </c>
      <c r="P3615" s="1" t="s">
        <v>69</v>
      </c>
      <c r="Q3615" s="1" t="s">
        <v>636</v>
      </c>
      <c r="R3615" s="24" t="s">
        <v>738</v>
      </c>
      <c r="S3615" s="45">
        <v>220600</v>
      </c>
      <c r="V3615" s="165" t="str">
        <f>IFERROR(IF(U3615-T3615 &lt;= 0, "", U3615-T3615), "")</f>
        <v/>
      </c>
      <c r="W3615" s="162" t="s">
        <v>333</v>
      </c>
      <c r="X3615" s="1" t="s">
        <v>2427</v>
      </c>
      <c r="Y3615" s="1">
        <v>4976</v>
      </c>
      <c r="Z3615" s="169">
        <v>693.09</v>
      </c>
      <c r="AA3615" s="169">
        <f>Tabela13[[#This Row],[VALOR/UN]]*Tabela13[[#This Row],[QUAN]]</f>
        <v>693.09</v>
      </c>
      <c r="AB3615" s="251" t="str">
        <f>IFERROR(Tabela13[[#This Row],[TOTAL]]/Tabela13[[#This Row],[Km Rodado]],"")</f>
        <v/>
      </c>
    </row>
    <row r="3616" spans="1:28" hidden="1">
      <c r="A3616" s="30" t="s">
        <v>2341</v>
      </c>
      <c r="B3616" s="30" t="s">
        <v>2988</v>
      </c>
      <c r="C3616" s="30" t="s">
        <v>1951</v>
      </c>
      <c r="D3616" s="53">
        <v>46055</v>
      </c>
      <c r="F3616" s="7" t="s">
        <v>471</v>
      </c>
      <c r="G3616" s="1" t="s">
        <v>58</v>
      </c>
      <c r="H3616" s="1" t="s">
        <v>1268</v>
      </c>
      <c r="I3616" s="351" t="s">
        <v>83</v>
      </c>
      <c r="J3616" s="162">
        <v>1</v>
      </c>
      <c r="K3616" s="1">
        <v>16</v>
      </c>
      <c r="L3616" s="1" t="s">
        <v>22</v>
      </c>
      <c r="M3616" s="1" t="s">
        <v>60</v>
      </c>
      <c r="N3616" s="1" t="s">
        <v>224</v>
      </c>
      <c r="O3616" s="1" t="s">
        <v>3130</v>
      </c>
      <c r="P3616" s="1" t="s">
        <v>69</v>
      </c>
      <c r="Q3616" s="1" t="s">
        <v>1008</v>
      </c>
      <c r="R3616" s="24" t="s">
        <v>1093</v>
      </c>
      <c r="S3616" s="45">
        <v>181988</v>
      </c>
      <c r="V3616" s="165" t="str">
        <f>IFERROR(IF(U3616-T3616 &lt;= 0, "", U3616-T3616), "")</f>
        <v/>
      </c>
      <c r="W3616" s="162" t="s">
        <v>333</v>
      </c>
      <c r="X3616" s="1" t="s">
        <v>2427</v>
      </c>
      <c r="Y3616" s="1">
        <v>166104</v>
      </c>
      <c r="Z3616" s="169">
        <v>488.71</v>
      </c>
      <c r="AA3616" s="169">
        <f>Tabela13[[#This Row],[VALOR/UN]]*Tabela13[[#This Row],[QUAN]]</f>
        <v>488.71</v>
      </c>
      <c r="AB3616" s="251" t="str">
        <f>IFERROR(Tabela13[[#This Row],[TOTAL]]/Tabela13[[#This Row],[Km Rodado]],"")</f>
        <v/>
      </c>
    </row>
    <row r="3617" spans="1:28" hidden="1">
      <c r="A3617" s="30" t="s">
        <v>3131</v>
      </c>
      <c r="B3617" s="30" t="s">
        <v>2988</v>
      </c>
      <c r="C3617" s="30" t="s">
        <v>1951</v>
      </c>
      <c r="D3617" s="53">
        <v>46055</v>
      </c>
      <c r="F3617" s="7" t="s">
        <v>471</v>
      </c>
      <c r="G3617" s="1" t="s">
        <v>58</v>
      </c>
      <c r="H3617" s="1" t="s">
        <v>1268</v>
      </c>
      <c r="I3617" s="351" t="s">
        <v>83</v>
      </c>
      <c r="J3617" s="162">
        <v>1</v>
      </c>
      <c r="K3617" s="1">
        <v>16</v>
      </c>
      <c r="L3617" s="1" t="s">
        <v>22</v>
      </c>
      <c r="M3617" s="1" t="s">
        <v>60</v>
      </c>
      <c r="N3617" s="1" t="s">
        <v>224</v>
      </c>
      <c r="O3617" s="1" t="s">
        <v>3130</v>
      </c>
      <c r="P3617" s="1" t="s">
        <v>69</v>
      </c>
      <c r="Q3617" s="1" t="s">
        <v>1008</v>
      </c>
      <c r="R3617" s="24" t="s">
        <v>1093</v>
      </c>
      <c r="S3617" s="45">
        <v>181988</v>
      </c>
      <c r="V3617" s="165" t="str">
        <f>IFERROR(IF(U3617-T3617 &lt;= 0, "", U3617-T3617), "")</f>
        <v/>
      </c>
      <c r="W3617" s="162" t="s">
        <v>333</v>
      </c>
      <c r="X3617" s="1" t="s">
        <v>2427</v>
      </c>
      <c r="Y3617" s="1">
        <v>166104</v>
      </c>
      <c r="Z3617" s="169">
        <v>488.71</v>
      </c>
      <c r="AA3617" s="169">
        <f>Tabela13[[#This Row],[VALOR/UN]]*Tabela13[[#This Row],[QUAN]]</f>
        <v>488.71</v>
      </c>
      <c r="AB3617" s="251" t="str">
        <f>IFERROR(Tabela13[[#This Row],[TOTAL]]/Tabela13[[#This Row],[Km Rodado]],"")</f>
        <v/>
      </c>
    </row>
    <row r="3618" spans="1:28" hidden="1">
      <c r="A3618" s="30" t="s">
        <v>3132</v>
      </c>
      <c r="B3618" s="30" t="s">
        <v>2988</v>
      </c>
      <c r="C3618" s="30" t="s">
        <v>1951</v>
      </c>
      <c r="D3618" s="53">
        <v>46055</v>
      </c>
      <c r="F3618" s="7" t="s">
        <v>471</v>
      </c>
      <c r="G3618" s="1" t="s">
        <v>58</v>
      </c>
      <c r="H3618" s="1" t="s">
        <v>1268</v>
      </c>
      <c r="I3618" s="351" t="s">
        <v>83</v>
      </c>
      <c r="J3618" s="162">
        <v>1</v>
      </c>
      <c r="K3618" s="1">
        <v>16</v>
      </c>
      <c r="L3618" s="1" t="s">
        <v>24</v>
      </c>
      <c r="M3618" s="1" t="s">
        <v>60</v>
      </c>
      <c r="N3618" s="1" t="s">
        <v>224</v>
      </c>
      <c r="O3618" s="1" t="s">
        <v>3130</v>
      </c>
      <c r="P3618" s="1" t="s">
        <v>69</v>
      </c>
      <c r="Q3618" s="1" t="s">
        <v>1008</v>
      </c>
      <c r="R3618" s="24" t="s">
        <v>1093</v>
      </c>
      <c r="S3618" s="45">
        <v>181988</v>
      </c>
      <c r="V3618" s="165" t="str">
        <f>IFERROR(IF(U3618-T3618 &lt;= 0, "", U3618-T3618), "")</f>
        <v/>
      </c>
      <c r="W3618" s="162" t="s">
        <v>333</v>
      </c>
      <c r="X3618" s="1" t="s">
        <v>2427</v>
      </c>
      <c r="Y3618" s="1">
        <v>166104</v>
      </c>
      <c r="Z3618" s="169">
        <v>488.71</v>
      </c>
      <c r="AA3618" s="169">
        <f>Tabela13[[#This Row],[VALOR/UN]]*Tabela13[[#This Row],[QUAN]]</f>
        <v>488.71</v>
      </c>
      <c r="AB3618" s="251" t="str">
        <f>IFERROR(Tabela13[[#This Row],[TOTAL]]/Tabela13[[#This Row],[Km Rodado]],"")</f>
        <v/>
      </c>
    </row>
    <row r="3619" spans="1:28" hidden="1">
      <c r="A3619" s="30" t="s">
        <v>3100</v>
      </c>
      <c r="B3619" s="30" t="s">
        <v>2988</v>
      </c>
      <c r="C3619" s="30" t="s">
        <v>1951</v>
      </c>
      <c r="D3619" s="53">
        <v>46055</v>
      </c>
      <c r="F3619" s="7" t="s">
        <v>471</v>
      </c>
      <c r="G3619" s="1" t="s">
        <v>58</v>
      </c>
      <c r="H3619" s="1" t="s">
        <v>1268</v>
      </c>
      <c r="I3619" s="351" t="s">
        <v>83</v>
      </c>
      <c r="J3619" s="162">
        <v>1</v>
      </c>
      <c r="K3619" s="1">
        <v>16</v>
      </c>
      <c r="L3619" s="1" t="s">
        <v>24</v>
      </c>
      <c r="M3619" s="1" t="s">
        <v>60</v>
      </c>
      <c r="N3619" s="1" t="s">
        <v>224</v>
      </c>
      <c r="O3619" s="1" t="s">
        <v>3130</v>
      </c>
      <c r="P3619" s="1" t="s">
        <v>69</v>
      </c>
      <c r="Q3619" s="1" t="s">
        <v>1008</v>
      </c>
      <c r="R3619" s="24" t="s">
        <v>1093</v>
      </c>
      <c r="S3619" s="45">
        <v>181988</v>
      </c>
      <c r="V3619" s="165" t="str">
        <f>IFERROR(IF(U3619-T3619 &lt;= 0, "", U3619-T3619), "")</f>
        <v/>
      </c>
      <c r="W3619" s="162" t="s">
        <v>333</v>
      </c>
      <c r="X3619" s="1" t="s">
        <v>2427</v>
      </c>
      <c r="Y3619" s="1">
        <v>166104</v>
      </c>
      <c r="Z3619" s="169">
        <v>488.71</v>
      </c>
      <c r="AA3619" s="169">
        <f>Tabela13[[#This Row],[VALOR/UN]]*Tabela13[[#This Row],[QUAN]]</f>
        <v>488.71</v>
      </c>
      <c r="AB3619" s="251" t="str">
        <f>IFERROR(Tabela13[[#This Row],[TOTAL]]/Tabela13[[#This Row],[Km Rodado]],"")</f>
        <v/>
      </c>
    </row>
    <row r="3620" spans="1:28" hidden="1">
      <c r="A3620" s="30" t="s">
        <v>3133</v>
      </c>
      <c r="B3620" s="30" t="s">
        <v>2230</v>
      </c>
      <c r="C3620" s="30" t="s">
        <v>1951</v>
      </c>
      <c r="D3620" s="53">
        <v>46055</v>
      </c>
      <c r="F3620" s="7" t="s">
        <v>471</v>
      </c>
      <c r="G3620" s="1" t="s">
        <v>58</v>
      </c>
      <c r="H3620" s="1" t="s">
        <v>1268</v>
      </c>
      <c r="I3620" s="351" t="s">
        <v>83</v>
      </c>
      <c r="J3620" s="162">
        <v>1</v>
      </c>
      <c r="K3620" s="1" t="s">
        <v>7</v>
      </c>
      <c r="L3620" s="1" t="s">
        <v>594</v>
      </c>
      <c r="M3620" s="1" t="s">
        <v>133</v>
      </c>
      <c r="N3620" s="1" t="s">
        <v>787</v>
      </c>
      <c r="O3620" s="1" t="s">
        <v>635</v>
      </c>
      <c r="P3620" s="1" t="s">
        <v>69</v>
      </c>
      <c r="Q3620" s="1" t="s">
        <v>636</v>
      </c>
      <c r="R3620" s="24" t="s">
        <v>738</v>
      </c>
      <c r="S3620" s="45">
        <v>220600</v>
      </c>
      <c r="V3620" s="165" t="str">
        <f>IFERROR(IF(U3620-T3620 &lt;= 0, "", U3620-T3620), "")</f>
        <v/>
      </c>
      <c r="W3620" s="162" t="s">
        <v>333</v>
      </c>
      <c r="X3620" s="1" t="s">
        <v>2427</v>
      </c>
      <c r="Y3620" s="1">
        <v>4976</v>
      </c>
      <c r="Z3620" s="169">
        <v>693.09</v>
      </c>
      <c r="AA3620" s="169">
        <f>Tabela13[[#This Row],[VALOR/UN]]*Tabela13[[#This Row],[QUAN]]</f>
        <v>693.09</v>
      </c>
      <c r="AB3620" s="251" t="str">
        <f>IFERROR(Tabela13[[#This Row],[TOTAL]]/Tabela13[[#This Row],[Km Rodado]],"")</f>
        <v/>
      </c>
    </row>
    <row r="3621" spans="1:28" hidden="1">
      <c r="A3621" s="30" t="s">
        <v>3134</v>
      </c>
      <c r="B3621" s="30" t="s">
        <v>1226</v>
      </c>
      <c r="C3621" s="30" t="s">
        <v>1951</v>
      </c>
      <c r="D3621" s="53">
        <v>46055</v>
      </c>
      <c r="F3621" s="7" t="s">
        <v>471</v>
      </c>
      <c r="G3621" s="1" t="s">
        <v>58</v>
      </c>
      <c r="H3621" s="1" t="s">
        <v>1268</v>
      </c>
      <c r="I3621" s="351" t="s">
        <v>83</v>
      </c>
      <c r="J3621" s="162">
        <v>1</v>
      </c>
      <c r="K3621" s="1" t="s">
        <v>7</v>
      </c>
      <c r="L3621" s="1" t="s">
        <v>594</v>
      </c>
      <c r="M3621" s="1" t="s">
        <v>133</v>
      </c>
      <c r="N3621" s="1" t="s">
        <v>787</v>
      </c>
      <c r="O3621" s="1" t="s">
        <v>635</v>
      </c>
      <c r="P3621" s="1" t="s">
        <v>69</v>
      </c>
      <c r="Q3621" s="1" t="s">
        <v>636</v>
      </c>
      <c r="R3621" s="24" t="s">
        <v>738</v>
      </c>
      <c r="S3621" s="45">
        <v>220600</v>
      </c>
      <c r="V3621" s="165" t="str">
        <f>IFERROR(IF(U3621-T3621 &lt;= 0, "", U3621-T3621), "")</f>
        <v/>
      </c>
      <c r="W3621" s="162" t="s">
        <v>333</v>
      </c>
      <c r="X3621" s="1" t="s">
        <v>2427</v>
      </c>
      <c r="Y3621" s="1">
        <v>4976</v>
      </c>
      <c r="Z3621" s="169">
        <v>693.09</v>
      </c>
      <c r="AA3621" s="169">
        <f>Tabela13[[#This Row],[VALOR/UN]]*Tabela13[[#This Row],[QUAN]]</f>
        <v>693.09</v>
      </c>
      <c r="AB3621" s="251" t="str">
        <f>IFERROR(Tabela13[[#This Row],[TOTAL]]/Tabela13[[#This Row],[Km Rodado]],"")</f>
        <v/>
      </c>
    </row>
    <row r="3622" spans="1:28" hidden="1">
      <c r="A3622" s="30" t="s">
        <v>3135</v>
      </c>
      <c r="B3622" s="30" t="s">
        <v>2961</v>
      </c>
      <c r="C3622" s="30" t="s">
        <v>1951</v>
      </c>
      <c r="D3622" s="53">
        <v>46055</v>
      </c>
      <c r="F3622" s="7" t="s">
        <v>471</v>
      </c>
      <c r="G3622" s="1" t="s">
        <v>58</v>
      </c>
      <c r="H3622" s="1" t="s">
        <v>1268</v>
      </c>
      <c r="I3622" s="351" t="s">
        <v>83</v>
      </c>
      <c r="J3622" s="162">
        <v>1</v>
      </c>
      <c r="K3622" s="1">
        <v>14</v>
      </c>
      <c r="L3622" s="1" t="s">
        <v>22</v>
      </c>
      <c r="M3622" s="1" t="s">
        <v>84</v>
      </c>
      <c r="N3622" s="1" t="s">
        <v>224</v>
      </c>
      <c r="O3622" s="1" t="s">
        <v>3130</v>
      </c>
      <c r="P3622" s="1" t="s">
        <v>69</v>
      </c>
      <c r="Q3622" s="1" t="s">
        <v>87</v>
      </c>
      <c r="R3622" s="24" t="s">
        <v>2064</v>
      </c>
      <c r="S3622" s="45">
        <v>69827</v>
      </c>
      <c r="V3622" s="165" t="str">
        <f>IFERROR(IF(U3622-T3622 &lt;= 0, "", U3622-T3622), "")</f>
        <v/>
      </c>
      <c r="W3622" s="162" t="s">
        <v>333</v>
      </c>
      <c r="X3622" s="1" t="s">
        <v>2427</v>
      </c>
      <c r="Y3622" s="1" t="s">
        <v>3136</v>
      </c>
      <c r="Z3622" s="169">
        <v>291.89999999999998</v>
      </c>
      <c r="AA3622" s="169">
        <f>Tabela13[[#This Row],[VALOR/UN]]*Tabela13[[#This Row],[QUAN]]</f>
        <v>291.89999999999998</v>
      </c>
      <c r="AB3622" s="251" t="str">
        <f>IFERROR(Tabela13[[#This Row],[TOTAL]]/Tabela13[[#This Row],[Km Rodado]],"")</f>
        <v/>
      </c>
    </row>
    <row r="3623" spans="1:28" hidden="1">
      <c r="A3623" s="30" t="s">
        <v>3137</v>
      </c>
      <c r="B3623" s="30" t="s">
        <v>2961</v>
      </c>
      <c r="C3623" s="30" t="s">
        <v>1951</v>
      </c>
      <c r="D3623" s="53">
        <v>46055</v>
      </c>
      <c r="F3623" s="7" t="s">
        <v>471</v>
      </c>
      <c r="G3623" s="1" t="s">
        <v>58</v>
      </c>
      <c r="H3623" s="1" t="s">
        <v>1268</v>
      </c>
      <c r="I3623" s="351" t="s">
        <v>83</v>
      </c>
      <c r="J3623" s="162">
        <v>1</v>
      </c>
      <c r="K3623" s="1">
        <v>14</v>
      </c>
      <c r="L3623" s="1" t="s">
        <v>22</v>
      </c>
      <c r="M3623" s="1" t="s">
        <v>84</v>
      </c>
      <c r="N3623" s="1" t="s">
        <v>224</v>
      </c>
      <c r="O3623" s="1" t="s">
        <v>3130</v>
      </c>
      <c r="P3623" s="1" t="s">
        <v>69</v>
      </c>
      <c r="Q3623" s="1" t="s">
        <v>87</v>
      </c>
      <c r="R3623" s="24" t="s">
        <v>2064</v>
      </c>
      <c r="S3623" s="45">
        <v>69827</v>
      </c>
      <c r="V3623" s="165" t="str">
        <f>IFERROR(IF(U3623-T3623 &lt;= 0, "", U3623-T3623), "")</f>
        <v/>
      </c>
      <c r="W3623" s="162" t="s">
        <v>333</v>
      </c>
      <c r="X3623" s="1" t="s">
        <v>2427</v>
      </c>
      <c r="Y3623" s="1" t="s">
        <v>3136</v>
      </c>
      <c r="Z3623" s="169">
        <v>291.89999999999998</v>
      </c>
      <c r="AA3623" s="169">
        <f>Tabela13[[#This Row],[VALOR/UN]]*Tabela13[[#This Row],[QUAN]]</f>
        <v>291.89999999999998</v>
      </c>
      <c r="AB3623" s="251" t="str">
        <f>IFERROR(Tabela13[[#This Row],[TOTAL]]/Tabela13[[#This Row],[Km Rodado]],"")</f>
        <v/>
      </c>
    </row>
    <row r="3624" spans="1:28" hidden="1">
      <c r="A3624" s="30" t="s">
        <v>3138</v>
      </c>
      <c r="B3624" s="30" t="s">
        <v>2988</v>
      </c>
      <c r="C3624" s="30" t="s">
        <v>1951</v>
      </c>
      <c r="D3624" s="53">
        <v>46055</v>
      </c>
      <c r="F3624" s="7" t="s">
        <v>471</v>
      </c>
      <c r="G3624" s="1" t="s">
        <v>58</v>
      </c>
      <c r="H3624" s="1" t="s">
        <v>1268</v>
      </c>
      <c r="I3624" s="351" t="s">
        <v>83</v>
      </c>
      <c r="J3624" s="162">
        <v>1</v>
      </c>
      <c r="K3624" s="1">
        <v>14</v>
      </c>
      <c r="L3624" s="1" t="s">
        <v>24</v>
      </c>
      <c r="M3624" s="1" t="s">
        <v>84</v>
      </c>
      <c r="N3624" s="1" t="s">
        <v>224</v>
      </c>
      <c r="O3624" s="1" t="s">
        <v>3130</v>
      </c>
      <c r="P3624" s="1" t="s">
        <v>69</v>
      </c>
      <c r="Q3624" s="1" t="s">
        <v>87</v>
      </c>
      <c r="R3624" s="24" t="s">
        <v>2064</v>
      </c>
      <c r="S3624" s="45">
        <v>69827</v>
      </c>
      <c r="V3624" s="165" t="str">
        <f>IFERROR(IF(U3624-T3624 &lt;= 0, "", U3624-T3624), "")</f>
        <v/>
      </c>
      <c r="W3624" s="162" t="s">
        <v>333</v>
      </c>
      <c r="X3624" s="1" t="s">
        <v>2427</v>
      </c>
      <c r="Y3624" s="1" t="s">
        <v>3136</v>
      </c>
      <c r="Z3624" s="169">
        <v>291.89999999999998</v>
      </c>
      <c r="AA3624" s="169">
        <f>Tabela13[[#This Row],[VALOR/UN]]*Tabela13[[#This Row],[QUAN]]</f>
        <v>291.89999999999998</v>
      </c>
      <c r="AB3624" s="251" t="str">
        <f>IFERROR(Tabela13[[#This Row],[TOTAL]]/Tabela13[[#This Row],[Km Rodado]],"")</f>
        <v/>
      </c>
    </row>
    <row r="3625" spans="1:28" hidden="1">
      <c r="A3625" s="30" t="s">
        <v>3139</v>
      </c>
      <c r="B3625" s="30" t="s">
        <v>2988</v>
      </c>
      <c r="C3625" s="30" t="s">
        <v>1951</v>
      </c>
      <c r="D3625" s="53">
        <v>46055</v>
      </c>
      <c r="F3625" s="7" t="s">
        <v>471</v>
      </c>
      <c r="G3625" s="1" t="s">
        <v>58</v>
      </c>
      <c r="H3625" s="1" t="s">
        <v>1268</v>
      </c>
      <c r="I3625" s="351" t="s">
        <v>83</v>
      </c>
      <c r="J3625" s="162">
        <v>1</v>
      </c>
      <c r="K3625" s="1">
        <v>14</v>
      </c>
      <c r="L3625" s="1" t="s">
        <v>24</v>
      </c>
      <c r="M3625" s="1" t="s">
        <v>84</v>
      </c>
      <c r="N3625" s="1" t="s">
        <v>224</v>
      </c>
      <c r="O3625" s="1" t="s">
        <v>3130</v>
      </c>
      <c r="P3625" s="1" t="s">
        <v>69</v>
      </c>
      <c r="Q3625" s="1" t="s">
        <v>87</v>
      </c>
      <c r="R3625" s="24" t="s">
        <v>2064</v>
      </c>
      <c r="S3625" s="45">
        <v>69827</v>
      </c>
      <c r="V3625" s="165" t="str">
        <f>IFERROR(IF(U3625-T3625 &lt;= 0, "", U3625-T3625), "")</f>
        <v/>
      </c>
      <c r="W3625" s="162" t="s">
        <v>333</v>
      </c>
      <c r="X3625" s="1" t="s">
        <v>2427</v>
      </c>
      <c r="Y3625" s="1" t="s">
        <v>3136</v>
      </c>
      <c r="Z3625" s="169">
        <v>291.89999999999998</v>
      </c>
      <c r="AA3625" s="169">
        <f>Tabela13[[#This Row],[VALOR/UN]]*Tabela13[[#This Row],[QUAN]]</f>
        <v>291.89999999999998</v>
      </c>
      <c r="AB3625" s="251" t="str">
        <f>IFERROR(Tabela13[[#This Row],[TOTAL]]/Tabela13[[#This Row],[Km Rodado]],"")</f>
        <v/>
      </c>
    </row>
    <row r="3626" spans="1:28" hidden="1">
      <c r="A3626" s="30" t="s">
        <v>3140</v>
      </c>
      <c r="B3626" s="30" t="s">
        <v>2988</v>
      </c>
      <c r="C3626" s="30" t="s">
        <v>1951</v>
      </c>
      <c r="D3626" s="53">
        <v>46055</v>
      </c>
      <c r="F3626" s="7" t="s">
        <v>471</v>
      </c>
      <c r="G3626" s="1" t="s">
        <v>58</v>
      </c>
      <c r="H3626" s="1" t="s">
        <v>1268</v>
      </c>
      <c r="I3626" s="351" t="s">
        <v>83</v>
      </c>
      <c r="J3626" s="162">
        <v>1</v>
      </c>
      <c r="K3626" s="1">
        <v>14</v>
      </c>
      <c r="L3626" s="1" t="s">
        <v>22</v>
      </c>
      <c r="M3626" s="1" t="s">
        <v>84</v>
      </c>
      <c r="N3626" s="1" t="s">
        <v>224</v>
      </c>
      <c r="O3626" s="1" t="s">
        <v>3130</v>
      </c>
      <c r="P3626" s="1" t="s">
        <v>69</v>
      </c>
      <c r="Q3626" s="1" t="s">
        <v>87</v>
      </c>
      <c r="R3626" s="24" t="s">
        <v>272</v>
      </c>
      <c r="S3626" s="45">
        <v>166882</v>
      </c>
      <c r="V3626" s="165" t="str">
        <f>IFERROR(IF(U3626-T3626 &lt;= 0, "", U3626-T3626), "")</f>
        <v/>
      </c>
      <c r="W3626" s="162" t="s">
        <v>333</v>
      </c>
      <c r="X3626" s="1" t="s">
        <v>2427</v>
      </c>
      <c r="Y3626" s="1" t="s">
        <v>3136</v>
      </c>
      <c r="Z3626" s="169">
        <v>291.89999999999998</v>
      </c>
      <c r="AA3626" s="169">
        <f>Tabela13[[#This Row],[VALOR/UN]]*Tabela13[[#This Row],[QUAN]]</f>
        <v>291.89999999999998</v>
      </c>
      <c r="AB3626" s="251" t="str">
        <f>IFERROR(Tabela13[[#This Row],[TOTAL]]/Tabela13[[#This Row],[Km Rodado]],"")</f>
        <v/>
      </c>
    </row>
    <row r="3627" spans="1:28" hidden="1">
      <c r="A3627" s="30" t="s">
        <v>3141</v>
      </c>
      <c r="B3627" s="30" t="s">
        <v>2988</v>
      </c>
      <c r="C3627" s="30" t="s">
        <v>1951</v>
      </c>
      <c r="D3627" s="53">
        <v>46055</v>
      </c>
      <c r="F3627" s="7" t="s">
        <v>471</v>
      </c>
      <c r="G3627" s="1" t="s">
        <v>58</v>
      </c>
      <c r="H3627" s="1" t="s">
        <v>1268</v>
      </c>
      <c r="I3627" s="351" t="s">
        <v>83</v>
      </c>
      <c r="J3627" s="162">
        <v>1</v>
      </c>
      <c r="K3627" s="1">
        <v>14</v>
      </c>
      <c r="L3627" s="1" t="s">
        <v>22</v>
      </c>
      <c r="M3627" s="1" t="s">
        <v>84</v>
      </c>
      <c r="N3627" s="1" t="s">
        <v>224</v>
      </c>
      <c r="O3627" s="1" t="s">
        <v>3130</v>
      </c>
      <c r="P3627" s="1" t="s">
        <v>69</v>
      </c>
      <c r="Q3627" s="1" t="s">
        <v>87</v>
      </c>
      <c r="R3627" s="24" t="s">
        <v>272</v>
      </c>
      <c r="S3627" s="45">
        <v>166882</v>
      </c>
      <c r="V3627" s="165" t="str">
        <f>IFERROR(IF(U3627-T3627 &lt;= 0, "", U3627-T3627), "")</f>
        <v/>
      </c>
      <c r="W3627" s="162" t="s">
        <v>333</v>
      </c>
      <c r="X3627" s="1" t="s">
        <v>2427</v>
      </c>
      <c r="Y3627" s="1" t="s">
        <v>3136</v>
      </c>
      <c r="Z3627" s="169">
        <v>291.89999999999998</v>
      </c>
      <c r="AA3627" s="169">
        <f>Tabela13[[#This Row],[VALOR/UN]]*Tabela13[[#This Row],[QUAN]]</f>
        <v>291.89999999999998</v>
      </c>
      <c r="AB3627" s="251" t="str">
        <f>IFERROR(Tabela13[[#This Row],[TOTAL]]/Tabela13[[#This Row],[Km Rodado]],"")</f>
        <v/>
      </c>
    </row>
    <row r="3628" spans="1:28" hidden="1">
      <c r="A3628" s="30" t="s">
        <v>3142</v>
      </c>
      <c r="B3628" s="30" t="s">
        <v>2988</v>
      </c>
      <c r="C3628" s="30" t="s">
        <v>1951</v>
      </c>
      <c r="D3628" s="53">
        <v>46055</v>
      </c>
      <c r="F3628" s="7" t="s">
        <v>471</v>
      </c>
      <c r="G3628" s="1" t="s">
        <v>58</v>
      </c>
      <c r="H3628" s="1" t="s">
        <v>1268</v>
      </c>
      <c r="I3628" s="351" t="s">
        <v>83</v>
      </c>
      <c r="J3628" s="162">
        <v>1</v>
      </c>
      <c r="K3628" s="1">
        <v>14</v>
      </c>
      <c r="L3628" s="1" t="s">
        <v>22</v>
      </c>
      <c r="M3628" s="1" t="s">
        <v>84</v>
      </c>
      <c r="N3628" s="1" t="s">
        <v>224</v>
      </c>
      <c r="O3628" s="1" t="s">
        <v>3130</v>
      </c>
      <c r="P3628" s="1" t="s">
        <v>69</v>
      </c>
      <c r="Q3628" s="1" t="s">
        <v>87</v>
      </c>
      <c r="R3628" s="24" t="s">
        <v>1183</v>
      </c>
      <c r="S3628" s="45">
        <v>130370</v>
      </c>
      <c r="V3628" s="165" t="str">
        <f>IFERROR(IF(U3628-T3628 &lt;= 0, "", U3628-T3628), "")</f>
        <v/>
      </c>
      <c r="W3628" s="162" t="s">
        <v>333</v>
      </c>
      <c r="X3628" s="1" t="s">
        <v>2427</v>
      </c>
      <c r="Y3628" s="1" t="s">
        <v>3136</v>
      </c>
      <c r="Z3628" s="169">
        <v>291.89999999999998</v>
      </c>
      <c r="AA3628" s="169">
        <f>Tabela13[[#This Row],[VALOR/UN]]*Tabela13[[#This Row],[QUAN]]</f>
        <v>291.89999999999998</v>
      </c>
      <c r="AB3628" s="251" t="str">
        <f>IFERROR(Tabela13[[#This Row],[TOTAL]]/Tabela13[[#This Row],[Km Rodado]],"")</f>
        <v/>
      </c>
    </row>
    <row r="3629" spans="1:28" hidden="1">
      <c r="A3629" s="30" t="s">
        <v>3143</v>
      </c>
      <c r="B3629" s="30" t="s">
        <v>2961</v>
      </c>
      <c r="C3629" s="30" t="s">
        <v>1951</v>
      </c>
      <c r="D3629" s="53">
        <v>46055</v>
      </c>
      <c r="F3629" s="7" t="s">
        <v>471</v>
      </c>
      <c r="G3629" s="1" t="s">
        <v>58</v>
      </c>
      <c r="H3629" s="1" t="s">
        <v>1268</v>
      </c>
      <c r="I3629" s="351" t="s">
        <v>83</v>
      </c>
      <c r="J3629" s="162">
        <v>1</v>
      </c>
      <c r="K3629" s="1">
        <v>14</v>
      </c>
      <c r="L3629" s="1" t="s">
        <v>22</v>
      </c>
      <c r="M3629" s="1" t="s">
        <v>84</v>
      </c>
      <c r="N3629" s="1" t="s">
        <v>224</v>
      </c>
      <c r="O3629" s="1" t="s">
        <v>3130</v>
      </c>
      <c r="P3629" s="1" t="s">
        <v>69</v>
      </c>
      <c r="Q3629" s="1" t="s">
        <v>87</v>
      </c>
      <c r="R3629" s="24" t="s">
        <v>1183</v>
      </c>
      <c r="S3629" s="45">
        <v>130370</v>
      </c>
      <c r="V3629" s="165" t="str">
        <f>IFERROR(IF(U3629-T3629 &lt;= 0, "", U3629-T3629), "")</f>
        <v/>
      </c>
      <c r="W3629" s="162" t="s">
        <v>333</v>
      </c>
      <c r="X3629" s="1" t="s">
        <v>2427</v>
      </c>
      <c r="Y3629" s="1" t="s">
        <v>3136</v>
      </c>
      <c r="Z3629" s="169">
        <v>291.89999999999998</v>
      </c>
      <c r="AA3629" s="169">
        <f>Tabela13[[#This Row],[VALOR/UN]]*Tabela13[[#This Row],[QUAN]]</f>
        <v>291.89999999999998</v>
      </c>
      <c r="AB3629" s="251" t="str">
        <f>IFERROR(Tabela13[[#This Row],[TOTAL]]/Tabela13[[#This Row],[Km Rodado]],"")</f>
        <v/>
      </c>
    </row>
    <row r="3630" spans="1:28" hidden="1">
      <c r="A3630" s="30" t="s">
        <v>3144</v>
      </c>
      <c r="B3630" s="30" t="s">
        <v>2961</v>
      </c>
      <c r="C3630" s="30" t="s">
        <v>1951</v>
      </c>
      <c r="D3630" s="53">
        <v>46055</v>
      </c>
      <c r="F3630" s="7" t="s">
        <v>471</v>
      </c>
      <c r="G3630" s="1" t="s">
        <v>58</v>
      </c>
      <c r="H3630" s="1" t="s">
        <v>1268</v>
      </c>
      <c r="I3630" s="351" t="s">
        <v>83</v>
      </c>
      <c r="J3630" s="162">
        <v>1</v>
      </c>
      <c r="K3630" s="1">
        <v>14</v>
      </c>
      <c r="L3630" s="1" t="s">
        <v>24</v>
      </c>
      <c r="M3630" s="1" t="s">
        <v>84</v>
      </c>
      <c r="N3630" s="1" t="s">
        <v>224</v>
      </c>
      <c r="O3630" s="1" t="s">
        <v>3130</v>
      </c>
      <c r="P3630" s="1" t="s">
        <v>69</v>
      </c>
      <c r="Q3630" s="1" t="s">
        <v>87</v>
      </c>
      <c r="R3630" s="24" t="s">
        <v>1183</v>
      </c>
      <c r="S3630" s="45">
        <v>130370</v>
      </c>
      <c r="V3630" s="165" t="str">
        <f>IFERROR(IF(U3630-T3630 &lt;= 0, "", U3630-T3630), "")</f>
        <v/>
      </c>
      <c r="W3630" s="162" t="s">
        <v>333</v>
      </c>
      <c r="X3630" s="1" t="s">
        <v>2427</v>
      </c>
      <c r="Y3630" s="1" t="s">
        <v>3136</v>
      </c>
      <c r="Z3630" s="169">
        <v>291.89999999999998</v>
      </c>
      <c r="AA3630" s="169">
        <f>Tabela13[[#This Row],[VALOR/UN]]*Tabela13[[#This Row],[QUAN]]</f>
        <v>291.89999999999998</v>
      </c>
      <c r="AB3630" s="251" t="str">
        <f>IFERROR(Tabela13[[#This Row],[TOTAL]]/Tabela13[[#This Row],[Km Rodado]],"")</f>
        <v/>
      </c>
    </row>
    <row r="3631" spans="1:28" hidden="1">
      <c r="A3631" s="30" t="s">
        <v>3145</v>
      </c>
      <c r="B3631" s="30" t="s">
        <v>2988</v>
      </c>
      <c r="C3631" s="30" t="s">
        <v>1951</v>
      </c>
      <c r="D3631" s="53">
        <v>46055</v>
      </c>
      <c r="F3631" s="7" t="s">
        <v>471</v>
      </c>
      <c r="G3631" s="1" t="s">
        <v>58</v>
      </c>
      <c r="H3631" s="1" t="s">
        <v>1268</v>
      </c>
      <c r="I3631" s="351" t="s">
        <v>83</v>
      </c>
      <c r="J3631" s="162">
        <v>1</v>
      </c>
      <c r="K3631" s="1">
        <v>14</v>
      </c>
      <c r="L3631" s="1" t="s">
        <v>24</v>
      </c>
      <c r="M3631" s="1" t="s">
        <v>84</v>
      </c>
      <c r="N3631" s="1" t="s">
        <v>224</v>
      </c>
      <c r="O3631" s="1" t="s">
        <v>3130</v>
      </c>
      <c r="P3631" s="1" t="s">
        <v>69</v>
      </c>
      <c r="Q3631" s="1" t="s">
        <v>87</v>
      </c>
      <c r="R3631" s="24" t="s">
        <v>1183</v>
      </c>
      <c r="S3631" s="45">
        <v>130370</v>
      </c>
      <c r="V3631" s="165" t="str">
        <f>IFERROR(IF(U3631-T3631 &lt;= 0, "", U3631-T3631), "")</f>
        <v/>
      </c>
      <c r="W3631" s="162" t="s">
        <v>333</v>
      </c>
      <c r="X3631" s="1" t="s">
        <v>2427</v>
      </c>
      <c r="Y3631" s="1" t="s">
        <v>3136</v>
      </c>
      <c r="Z3631" s="169">
        <v>291.89999999999998</v>
      </c>
      <c r="AA3631" s="169">
        <f>Tabela13[[#This Row],[VALOR/UN]]*Tabela13[[#This Row],[QUAN]]</f>
        <v>291.89999999999998</v>
      </c>
      <c r="AB3631" s="251" t="str">
        <f>IFERROR(Tabela13[[#This Row],[TOTAL]]/Tabela13[[#This Row],[Km Rodado]],"")</f>
        <v/>
      </c>
    </row>
    <row r="3632" spans="1:28" hidden="1">
      <c r="A3632" s="30" t="s">
        <v>3146</v>
      </c>
      <c r="B3632" s="30" t="s">
        <v>1944</v>
      </c>
      <c r="C3632" s="30" t="s">
        <v>1951</v>
      </c>
      <c r="D3632" s="53">
        <v>46055</v>
      </c>
      <c r="F3632" s="7" t="s">
        <v>471</v>
      </c>
      <c r="G3632" s="1" t="s">
        <v>58</v>
      </c>
      <c r="H3632" s="1" t="s">
        <v>1268</v>
      </c>
      <c r="I3632" s="351" t="s">
        <v>83</v>
      </c>
      <c r="J3632" s="162">
        <v>1</v>
      </c>
      <c r="K3632" s="1">
        <v>16</v>
      </c>
      <c r="L3632" s="1" t="s">
        <v>22</v>
      </c>
      <c r="M3632" s="1" t="s">
        <v>143</v>
      </c>
      <c r="N3632" s="1" t="s">
        <v>224</v>
      </c>
      <c r="O3632" s="1" t="s">
        <v>1389</v>
      </c>
      <c r="P3632" s="1" t="s">
        <v>69</v>
      </c>
      <c r="Q3632" s="1" t="s">
        <v>144</v>
      </c>
      <c r="R3632" s="24" t="s">
        <v>3147</v>
      </c>
      <c r="S3632" s="45">
        <v>116707</v>
      </c>
      <c r="V3632" s="165" t="str">
        <f>IFERROR(IF(U3632-T3632 &lt;= 0, "", U3632-T3632), "")</f>
        <v/>
      </c>
      <c r="W3632" s="162" t="s">
        <v>333</v>
      </c>
      <c r="X3632" s="1" t="s">
        <v>2427</v>
      </c>
      <c r="Y3632" s="1">
        <v>165604</v>
      </c>
      <c r="Z3632" s="169">
        <v>454</v>
      </c>
      <c r="AA3632" s="169">
        <f>Tabela13[[#This Row],[VALOR/UN]]*Tabela13[[#This Row],[QUAN]]</f>
        <v>454</v>
      </c>
      <c r="AB3632" s="251" t="str">
        <f>IFERROR(Tabela13[[#This Row],[TOTAL]]/Tabela13[[#This Row],[Km Rodado]],"")</f>
        <v/>
      </c>
    </row>
    <row r="3633" spans="1:28" hidden="1">
      <c r="A3633" s="30" t="s">
        <v>3148</v>
      </c>
      <c r="B3633" s="30" t="s">
        <v>1944</v>
      </c>
      <c r="C3633" s="30" t="s">
        <v>1951</v>
      </c>
      <c r="D3633" s="53">
        <v>46055</v>
      </c>
      <c r="F3633" s="7" t="s">
        <v>471</v>
      </c>
      <c r="G3633" s="1" t="s">
        <v>58</v>
      </c>
      <c r="H3633" s="1" t="s">
        <v>1268</v>
      </c>
      <c r="I3633" s="351" t="s">
        <v>83</v>
      </c>
      <c r="J3633" s="162">
        <v>1</v>
      </c>
      <c r="K3633" s="1">
        <v>16</v>
      </c>
      <c r="L3633" s="1" t="s">
        <v>22</v>
      </c>
      <c r="M3633" s="1" t="s">
        <v>143</v>
      </c>
      <c r="N3633" s="1" t="s">
        <v>224</v>
      </c>
      <c r="O3633" s="1" t="s">
        <v>1389</v>
      </c>
      <c r="P3633" s="1" t="s">
        <v>69</v>
      </c>
      <c r="Q3633" s="1" t="s">
        <v>144</v>
      </c>
      <c r="R3633" s="24" t="s">
        <v>3147</v>
      </c>
      <c r="S3633" s="45">
        <v>116707</v>
      </c>
      <c r="V3633" s="165" t="str">
        <f>IFERROR(IF(U3633-T3633 &lt;= 0, "", U3633-T3633), "")</f>
        <v/>
      </c>
      <c r="W3633" s="162" t="s">
        <v>333</v>
      </c>
      <c r="X3633" s="1" t="s">
        <v>2427</v>
      </c>
      <c r="Y3633" s="1">
        <v>165604</v>
      </c>
      <c r="Z3633" s="169">
        <v>459</v>
      </c>
      <c r="AA3633" s="169">
        <f>Tabela13[[#This Row],[VALOR/UN]]*Tabela13[[#This Row],[QUAN]]</f>
        <v>459</v>
      </c>
      <c r="AB3633" s="251" t="str">
        <f>IFERROR(Tabela13[[#This Row],[TOTAL]]/Tabela13[[#This Row],[Km Rodado]],"")</f>
        <v/>
      </c>
    </row>
    <row r="3634" spans="1:28" hidden="1">
      <c r="A3634" s="30" t="s">
        <v>3149</v>
      </c>
      <c r="B3634" s="30" t="s">
        <v>2111</v>
      </c>
      <c r="C3634" s="30" t="s">
        <v>1951</v>
      </c>
      <c r="D3634" s="53">
        <v>46055</v>
      </c>
      <c r="F3634" s="7" t="s">
        <v>471</v>
      </c>
      <c r="G3634" s="1" t="s">
        <v>58</v>
      </c>
      <c r="H3634" s="1" t="s">
        <v>1268</v>
      </c>
      <c r="I3634" s="351" t="s">
        <v>83</v>
      </c>
      <c r="J3634" s="162">
        <v>1</v>
      </c>
      <c r="K3634" s="1">
        <v>16</v>
      </c>
      <c r="L3634" s="1" t="s">
        <v>22</v>
      </c>
      <c r="M3634" s="1" t="s">
        <v>143</v>
      </c>
      <c r="N3634" s="1" t="s">
        <v>224</v>
      </c>
      <c r="O3634" s="1" t="s">
        <v>1389</v>
      </c>
      <c r="P3634" s="1" t="s">
        <v>69</v>
      </c>
      <c r="Q3634" s="1" t="s">
        <v>144</v>
      </c>
      <c r="R3634" s="24" t="s">
        <v>2860</v>
      </c>
      <c r="S3634" s="45">
        <v>88562</v>
      </c>
      <c r="V3634" s="165" t="str">
        <f>IFERROR(IF(U3634-T3634 &lt;= 0, "", U3634-T3634), "")</f>
        <v/>
      </c>
      <c r="W3634" s="162" t="s">
        <v>333</v>
      </c>
      <c r="X3634" s="1" t="s">
        <v>2427</v>
      </c>
      <c r="Y3634" s="1">
        <v>168186</v>
      </c>
      <c r="Z3634" s="169">
        <v>459</v>
      </c>
      <c r="AA3634" s="169">
        <f>Tabela13[[#This Row],[VALOR/UN]]*Tabela13[[#This Row],[QUAN]]</f>
        <v>459</v>
      </c>
      <c r="AB3634" s="251" t="str">
        <f>IFERROR(Tabela13[[#This Row],[TOTAL]]/Tabela13[[#This Row],[Km Rodado]],"")</f>
        <v/>
      </c>
    </row>
    <row r="3635" spans="1:28" hidden="1">
      <c r="A3635" s="30" t="s">
        <v>3150</v>
      </c>
      <c r="B3635" s="30" t="s">
        <v>2655</v>
      </c>
      <c r="C3635" s="30" t="s">
        <v>1951</v>
      </c>
      <c r="D3635" s="53">
        <v>46055</v>
      </c>
      <c r="F3635" s="7" t="s">
        <v>471</v>
      </c>
      <c r="G3635" s="1" t="s">
        <v>58</v>
      </c>
      <c r="H3635" s="1" t="s">
        <v>1268</v>
      </c>
      <c r="I3635" s="351" t="s">
        <v>83</v>
      </c>
      <c r="J3635" s="162">
        <v>1</v>
      </c>
      <c r="K3635" s="1">
        <v>16</v>
      </c>
      <c r="L3635" s="1" t="s">
        <v>22</v>
      </c>
      <c r="M3635" s="1" t="s">
        <v>143</v>
      </c>
      <c r="N3635" s="1" t="s">
        <v>224</v>
      </c>
      <c r="O3635" s="1" t="s">
        <v>1389</v>
      </c>
      <c r="P3635" s="1" t="s">
        <v>69</v>
      </c>
      <c r="Q3635" s="1" t="s">
        <v>144</v>
      </c>
      <c r="R3635" s="24" t="s">
        <v>2860</v>
      </c>
      <c r="S3635" s="45">
        <v>88562</v>
      </c>
      <c r="V3635" s="165" t="str">
        <f>IFERROR(IF(U3635-T3635 &lt;= 0, "", U3635-T3635), "")</f>
        <v/>
      </c>
      <c r="W3635" s="162" t="s">
        <v>333</v>
      </c>
      <c r="X3635" s="1" t="s">
        <v>2427</v>
      </c>
      <c r="Y3635" s="1">
        <v>168186</v>
      </c>
      <c r="Z3635" s="169">
        <v>459</v>
      </c>
      <c r="AA3635" s="169">
        <f>Tabela13[[#This Row],[VALOR/UN]]*Tabela13[[#This Row],[QUAN]]</f>
        <v>459</v>
      </c>
      <c r="AB3635" s="251" t="str">
        <f>IFERROR(Tabela13[[#This Row],[TOTAL]]/Tabela13[[#This Row],[Km Rodado]],"")</f>
        <v/>
      </c>
    </row>
    <row r="3636" spans="1:28" hidden="1">
      <c r="A3636" s="30" t="s">
        <v>3151</v>
      </c>
      <c r="B3636" s="30" t="s">
        <v>2991</v>
      </c>
      <c r="C3636" s="30" t="s">
        <v>1951</v>
      </c>
      <c r="D3636" s="53">
        <v>46056</v>
      </c>
      <c r="F3636" s="7" t="s">
        <v>471</v>
      </c>
      <c r="G3636" s="1" t="s">
        <v>58</v>
      </c>
      <c r="H3636" s="1" t="s">
        <v>12</v>
      </c>
      <c r="I3636" s="154" t="s">
        <v>3152</v>
      </c>
      <c r="J3636" s="162">
        <v>1</v>
      </c>
      <c r="K3636" s="1" t="s">
        <v>39</v>
      </c>
      <c r="L3636" s="1" t="s">
        <v>22</v>
      </c>
      <c r="M3636" s="1" t="s">
        <v>595</v>
      </c>
      <c r="N3636" s="1" t="s">
        <v>787</v>
      </c>
      <c r="O3636" s="1" t="s">
        <v>1861</v>
      </c>
      <c r="P3636" s="1" t="s">
        <v>69</v>
      </c>
      <c r="Q3636" s="1" t="s">
        <v>1241</v>
      </c>
      <c r="R3636" s="162" t="s">
        <v>1832</v>
      </c>
      <c r="V3636" s="165" t="str">
        <f>IFERROR(IF(U3636-T3636 &lt;= 0, "", U3636-T3636), "")</f>
        <v/>
      </c>
      <c r="W3636" s="162" t="s">
        <v>333</v>
      </c>
      <c r="X3636" s="1" t="s">
        <v>155</v>
      </c>
      <c r="Y3636" s="1">
        <v>5214</v>
      </c>
      <c r="Z3636" s="169">
        <v>1694.46</v>
      </c>
      <c r="AA3636" s="169">
        <f>Tabela13[[#This Row],[VALOR/UN]]*Tabela13[[#This Row],[QUAN]]</f>
        <v>1694.46</v>
      </c>
      <c r="AB3636" s="251" t="str">
        <f>IFERROR(Tabela13[[#This Row],[TOTAL]]/Tabela13[[#This Row],[Km Rodado]],"")</f>
        <v/>
      </c>
    </row>
    <row r="3637" spans="1:28" hidden="1">
      <c r="A3637" s="30">
        <v>3900</v>
      </c>
      <c r="B3637" s="30" t="s">
        <v>1837</v>
      </c>
      <c r="C3637" s="30" t="s">
        <v>1951</v>
      </c>
      <c r="D3637" s="53">
        <v>46056</v>
      </c>
      <c r="F3637" s="7" t="s">
        <v>471</v>
      </c>
      <c r="G3637" s="1" t="s">
        <v>58</v>
      </c>
      <c r="H3637" s="1" t="s">
        <v>12</v>
      </c>
      <c r="I3637" s="154" t="s">
        <v>3152</v>
      </c>
      <c r="J3637" s="162">
        <v>1</v>
      </c>
      <c r="K3637" s="1" t="s">
        <v>39</v>
      </c>
      <c r="L3637" s="1" t="s">
        <v>22</v>
      </c>
      <c r="M3637" s="1" t="s">
        <v>595</v>
      </c>
      <c r="N3637" s="1" t="s">
        <v>787</v>
      </c>
      <c r="O3637" s="1" t="s">
        <v>1861</v>
      </c>
      <c r="P3637" s="1" t="s">
        <v>69</v>
      </c>
      <c r="Q3637" s="1" t="s">
        <v>1241</v>
      </c>
      <c r="R3637" s="162" t="s">
        <v>1832</v>
      </c>
      <c r="V3637" s="165" t="str">
        <f>IFERROR(IF(U3637-T3637 &lt;= 0, "", U3637-T3637), "")</f>
        <v/>
      </c>
      <c r="W3637" s="162" t="s">
        <v>333</v>
      </c>
      <c r="X3637" s="1" t="s">
        <v>155</v>
      </c>
      <c r="Y3637" s="1">
        <v>5214</v>
      </c>
      <c r="Z3637" s="169">
        <v>1694.46</v>
      </c>
      <c r="AA3637" s="169">
        <f>Tabela13[[#This Row],[VALOR/UN]]*Tabela13[[#This Row],[QUAN]]</f>
        <v>1694.46</v>
      </c>
      <c r="AB3637" s="251" t="str">
        <f>IFERROR(Tabela13[[#This Row],[TOTAL]]/Tabela13[[#This Row],[Km Rodado]],"")</f>
        <v/>
      </c>
    </row>
    <row r="3638" spans="1:28" hidden="1">
      <c r="A3638" s="30">
        <v>2113</v>
      </c>
      <c r="B3638" s="30" t="s">
        <v>1337</v>
      </c>
      <c r="C3638" s="30" t="s">
        <v>1951</v>
      </c>
      <c r="D3638" s="53">
        <v>46056</v>
      </c>
      <c r="F3638" s="7" t="s">
        <v>471</v>
      </c>
      <c r="G3638" s="1" t="s">
        <v>58</v>
      </c>
      <c r="H3638" s="1" t="s">
        <v>12</v>
      </c>
      <c r="I3638" s="154" t="s">
        <v>3152</v>
      </c>
      <c r="J3638" s="162">
        <v>1</v>
      </c>
      <c r="K3638" s="1" t="s">
        <v>39</v>
      </c>
      <c r="L3638" s="1" t="s">
        <v>594</v>
      </c>
      <c r="M3638" s="1" t="s">
        <v>595</v>
      </c>
      <c r="N3638" s="1" t="s">
        <v>684</v>
      </c>
      <c r="O3638" s="1" t="s">
        <v>1213</v>
      </c>
      <c r="P3638" s="1" t="s">
        <v>62</v>
      </c>
      <c r="Q3638" s="1" t="s">
        <v>1241</v>
      </c>
      <c r="R3638" s="162" t="s">
        <v>1832</v>
      </c>
      <c r="V3638" s="165" t="str">
        <f>IFERROR(IF(U3638-T3638 &lt;= 0, "", U3638-T3638), "")</f>
        <v/>
      </c>
      <c r="W3638" s="162" t="s">
        <v>333</v>
      </c>
      <c r="X3638" s="1" t="s">
        <v>3153</v>
      </c>
      <c r="Y3638" s="1">
        <v>15337</v>
      </c>
      <c r="Z3638" s="169">
        <v>530</v>
      </c>
      <c r="AA3638" s="169">
        <f>Tabela13[[#This Row],[VALOR/UN]]*Tabela13[[#This Row],[QUAN]]</f>
        <v>530</v>
      </c>
      <c r="AB3638" s="251" t="str">
        <f>IFERROR(Tabela13[[#This Row],[TOTAL]]/Tabela13[[#This Row],[Km Rodado]],"")</f>
        <v/>
      </c>
    </row>
    <row r="3639" spans="1:28" hidden="1">
      <c r="A3639" s="30">
        <v>2245</v>
      </c>
      <c r="B3639" s="30" t="s">
        <v>415</v>
      </c>
      <c r="C3639" s="30" t="s">
        <v>1951</v>
      </c>
      <c r="D3639" s="53">
        <v>46056</v>
      </c>
      <c r="F3639" s="7" t="s">
        <v>471</v>
      </c>
      <c r="G3639" s="1" t="s">
        <v>58</v>
      </c>
      <c r="H3639" s="1" t="s">
        <v>12</v>
      </c>
      <c r="I3639" s="154" t="s">
        <v>3152</v>
      </c>
      <c r="J3639" s="162">
        <v>1</v>
      </c>
      <c r="K3639" s="1" t="s">
        <v>39</v>
      </c>
      <c r="L3639" s="1" t="s">
        <v>594</v>
      </c>
      <c r="M3639" s="1" t="s">
        <v>595</v>
      </c>
      <c r="N3639" s="1" t="s">
        <v>684</v>
      </c>
      <c r="O3639" s="1" t="s">
        <v>1213</v>
      </c>
      <c r="P3639" s="1" t="s">
        <v>62</v>
      </c>
      <c r="Q3639" s="1" t="s">
        <v>1241</v>
      </c>
      <c r="R3639" s="162" t="s">
        <v>1832</v>
      </c>
      <c r="V3639" s="165" t="str">
        <f>IFERROR(IF(U3639-T3639 &lt;= 0, "", U3639-T3639), "")</f>
        <v/>
      </c>
      <c r="W3639" s="162" t="s">
        <v>333</v>
      </c>
      <c r="X3639" s="1" t="s">
        <v>3153</v>
      </c>
      <c r="Y3639" s="1">
        <v>15337</v>
      </c>
      <c r="Z3639" s="169">
        <v>530</v>
      </c>
      <c r="AA3639" s="169">
        <f>Tabela13[[#This Row],[VALOR/UN]]*Tabela13[[#This Row],[QUAN]]</f>
        <v>530</v>
      </c>
      <c r="AB3639" s="251" t="str">
        <f>IFERROR(Tabela13[[#This Row],[TOTAL]]/Tabela13[[#This Row],[Km Rodado]],"")</f>
        <v/>
      </c>
    </row>
    <row r="3640" spans="1:28" hidden="1">
      <c r="A3640" s="30" t="s">
        <v>3154</v>
      </c>
      <c r="B3640" s="30" t="s">
        <v>1300</v>
      </c>
      <c r="C3640" s="30" t="s">
        <v>1951</v>
      </c>
      <c r="D3640" s="53">
        <v>46056</v>
      </c>
      <c r="F3640" s="7" t="s">
        <v>471</v>
      </c>
      <c r="G3640" s="1" t="s">
        <v>58</v>
      </c>
      <c r="H3640" s="1" t="s">
        <v>12</v>
      </c>
      <c r="I3640" s="154" t="s">
        <v>3152</v>
      </c>
      <c r="J3640" s="162">
        <v>1</v>
      </c>
      <c r="K3640" s="1" t="s">
        <v>39</v>
      </c>
      <c r="L3640" s="1" t="s">
        <v>594</v>
      </c>
      <c r="M3640" s="1" t="s">
        <v>595</v>
      </c>
      <c r="N3640" s="1" t="s">
        <v>684</v>
      </c>
      <c r="O3640" s="1" t="s">
        <v>1213</v>
      </c>
      <c r="P3640" s="1" t="s">
        <v>62</v>
      </c>
      <c r="Q3640" s="1" t="s">
        <v>1241</v>
      </c>
      <c r="R3640" s="162" t="s">
        <v>1832</v>
      </c>
      <c r="V3640" s="165" t="str">
        <f>IFERROR(IF(U3640-T3640 &lt;= 0, "", U3640-T3640), "")</f>
        <v/>
      </c>
      <c r="W3640" s="162" t="s">
        <v>333</v>
      </c>
      <c r="X3640" s="1" t="s">
        <v>3153</v>
      </c>
      <c r="Y3640" s="1">
        <v>15337</v>
      </c>
      <c r="Z3640" s="169">
        <v>530</v>
      </c>
      <c r="AA3640" s="169">
        <f>Tabela13[[#This Row],[VALOR/UN]]*Tabela13[[#This Row],[QUAN]]</f>
        <v>530</v>
      </c>
      <c r="AB3640" s="251" t="str">
        <f>IFERROR(Tabela13[[#This Row],[TOTAL]]/Tabela13[[#This Row],[Km Rodado]],"")</f>
        <v/>
      </c>
    </row>
    <row r="3641" spans="1:28" hidden="1">
      <c r="A3641" s="30">
        <v>1478</v>
      </c>
      <c r="B3641" s="30" t="s">
        <v>1508</v>
      </c>
      <c r="C3641" s="30" t="s">
        <v>1951</v>
      </c>
      <c r="D3641" s="53">
        <v>46056</v>
      </c>
      <c r="F3641" s="7" t="s">
        <v>471</v>
      </c>
      <c r="G3641" s="1" t="s">
        <v>58</v>
      </c>
      <c r="H3641" s="1" t="s">
        <v>12</v>
      </c>
      <c r="I3641" s="154" t="s">
        <v>3152</v>
      </c>
      <c r="J3641" s="162">
        <v>1</v>
      </c>
      <c r="K3641" s="1" t="s">
        <v>39</v>
      </c>
      <c r="L3641" s="1" t="s">
        <v>594</v>
      </c>
      <c r="M3641" s="1" t="s">
        <v>595</v>
      </c>
      <c r="N3641" s="1" t="s">
        <v>684</v>
      </c>
      <c r="O3641" s="1" t="s">
        <v>1806</v>
      </c>
      <c r="P3641" s="1" t="s">
        <v>62</v>
      </c>
      <c r="Q3641" s="1" t="s">
        <v>1241</v>
      </c>
      <c r="R3641" s="162" t="s">
        <v>1832</v>
      </c>
      <c r="V3641" s="165" t="str">
        <f>IFERROR(IF(U3641-T3641 &lt;= 0, "", U3641-T3641), "")</f>
        <v/>
      </c>
      <c r="W3641" s="162" t="s">
        <v>333</v>
      </c>
      <c r="X3641" s="1" t="s">
        <v>3153</v>
      </c>
      <c r="Y3641" s="1">
        <v>15337</v>
      </c>
      <c r="Z3641" s="169">
        <v>530</v>
      </c>
      <c r="AA3641" s="169">
        <f>Tabela13[[#This Row],[VALOR/UN]]*Tabela13[[#This Row],[QUAN]]</f>
        <v>530</v>
      </c>
      <c r="AB3641" s="251" t="str">
        <f>IFERROR(Tabela13[[#This Row],[TOTAL]]/Tabela13[[#This Row],[Km Rodado]],"")</f>
        <v/>
      </c>
    </row>
    <row r="3642" spans="1:28" hidden="1">
      <c r="A3642" s="30">
        <v>4150</v>
      </c>
      <c r="B3642" s="30" t="s">
        <v>2237</v>
      </c>
      <c r="C3642" s="30" t="s">
        <v>1951</v>
      </c>
      <c r="D3642" s="53">
        <v>46057</v>
      </c>
      <c r="F3642" s="7" t="s">
        <v>471</v>
      </c>
      <c r="G3642" s="1" t="s">
        <v>58</v>
      </c>
      <c r="H3642" s="1" t="s">
        <v>1268</v>
      </c>
      <c r="I3642" s="351" t="s">
        <v>104</v>
      </c>
      <c r="J3642" s="162">
        <v>1</v>
      </c>
      <c r="K3642" s="1">
        <v>15</v>
      </c>
      <c r="L3642" s="1" t="s">
        <v>22</v>
      </c>
      <c r="M3642" s="1" t="s">
        <v>75</v>
      </c>
      <c r="N3642" s="1" t="s">
        <v>224</v>
      </c>
      <c r="O3642" s="1" t="s">
        <v>1389</v>
      </c>
      <c r="P3642" s="1" t="s">
        <v>69</v>
      </c>
      <c r="Q3642" s="1" t="s">
        <v>77</v>
      </c>
      <c r="R3642" s="24" t="s">
        <v>1421</v>
      </c>
      <c r="S3642" s="45">
        <v>186000</v>
      </c>
      <c r="V3642" s="165" t="str">
        <f>IFERROR(IF(U3642-T3642 &lt;= 0, "", U3642-T3642), "")</f>
        <v/>
      </c>
      <c r="W3642" s="162" t="s">
        <v>333</v>
      </c>
      <c r="X3642" s="1" t="s">
        <v>2427</v>
      </c>
      <c r="Y3642" s="276" t="s">
        <v>3093</v>
      </c>
      <c r="Z3642" s="169">
        <v>232.9</v>
      </c>
      <c r="AA3642" s="169">
        <f>Tabela13[[#This Row],[VALOR/UN]]*Tabela13[[#This Row],[QUAN]]</f>
        <v>232.9</v>
      </c>
      <c r="AB3642" s="251" t="str">
        <f>IFERROR(Tabela13[[#This Row],[TOTAL]]/Tabela13[[#This Row],[Km Rodado]],"")</f>
        <v/>
      </c>
    </row>
    <row r="3643" spans="1:28" hidden="1">
      <c r="A3643" s="30">
        <v>4149</v>
      </c>
      <c r="B3643" s="30" t="s">
        <v>2237</v>
      </c>
      <c r="C3643" s="30" t="s">
        <v>1951</v>
      </c>
      <c r="D3643" s="53">
        <v>46057</v>
      </c>
      <c r="F3643" s="7" t="s">
        <v>471</v>
      </c>
      <c r="G3643" s="1" t="s">
        <v>58</v>
      </c>
      <c r="H3643" s="1" t="s">
        <v>1268</v>
      </c>
      <c r="I3643" s="351" t="s">
        <v>104</v>
      </c>
      <c r="J3643" s="162">
        <v>1</v>
      </c>
      <c r="K3643" s="1">
        <v>15</v>
      </c>
      <c r="L3643" s="1" t="s">
        <v>22</v>
      </c>
      <c r="M3643" s="1" t="s">
        <v>75</v>
      </c>
      <c r="N3643" s="1" t="s">
        <v>224</v>
      </c>
      <c r="O3643" s="1" t="s">
        <v>1389</v>
      </c>
      <c r="P3643" s="1" t="s">
        <v>69</v>
      </c>
      <c r="Q3643" s="1" t="s">
        <v>77</v>
      </c>
      <c r="R3643" s="24" t="s">
        <v>1421</v>
      </c>
      <c r="S3643" s="45">
        <v>186000</v>
      </c>
      <c r="V3643" s="165" t="str">
        <f>IFERROR(IF(U3643-T3643 &lt;= 0, "", U3643-T3643), "")</f>
        <v/>
      </c>
      <c r="W3643" s="162" t="s">
        <v>333</v>
      </c>
      <c r="X3643" s="1" t="s">
        <v>2427</v>
      </c>
      <c r="Y3643" s="276" t="s">
        <v>3093</v>
      </c>
      <c r="Z3643" s="169">
        <v>232.9</v>
      </c>
      <c r="AA3643" s="169">
        <f>Tabela13[[#This Row],[VALOR/UN]]*Tabela13[[#This Row],[QUAN]]</f>
        <v>232.9</v>
      </c>
      <c r="AB3643" s="251" t="str">
        <f>IFERROR(Tabela13[[#This Row],[TOTAL]]/Tabela13[[#This Row],[Km Rodado]],"")</f>
        <v/>
      </c>
    </row>
    <row r="3644" spans="1:28" hidden="1">
      <c r="A3644" s="30">
        <v>4073</v>
      </c>
      <c r="B3644" s="30" t="s">
        <v>2655</v>
      </c>
      <c r="C3644" s="30" t="s">
        <v>1951</v>
      </c>
      <c r="D3644" s="53">
        <v>46057</v>
      </c>
      <c r="F3644" s="7" t="s">
        <v>471</v>
      </c>
      <c r="G3644" s="1" t="s">
        <v>58</v>
      </c>
      <c r="H3644" s="1" t="s">
        <v>12</v>
      </c>
      <c r="I3644" s="351" t="s">
        <v>99</v>
      </c>
      <c r="J3644" s="162">
        <v>1</v>
      </c>
      <c r="K3644" s="1">
        <v>16</v>
      </c>
      <c r="L3644" s="1" t="s">
        <v>22</v>
      </c>
      <c r="M3644" s="1" t="s">
        <v>143</v>
      </c>
      <c r="N3644" s="1" t="s">
        <v>224</v>
      </c>
      <c r="O3644" s="1" t="s">
        <v>1389</v>
      </c>
      <c r="P3644" s="1" t="s">
        <v>69</v>
      </c>
      <c r="Q3644" s="1" t="s">
        <v>144</v>
      </c>
      <c r="R3644" s="24" t="s">
        <v>1413</v>
      </c>
      <c r="S3644" s="45">
        <v>98022</v>
      </c>
      <c r="V3644" s="165" t="str">
        <f>IFERROR(IF(U3644-T3644 &lt;= 0, "", U3644-T3644), "")</f>
        <v/>
      </c>
      <c r="W3644" s="162" t="s">
        <v>333</v>
      </c>
      <c r="X3644" s="1" t="s">
        <v>2427</v>
      </c>
      <c r="Y3644" s="1">
        <v>165604</v>
      </c>
      <c r="Z3644" s="169">
        <v>459</v>
      </c>
      <c r="AA3644" s="169">
        <f>Tabela13[[#This Row],[VALOR/UN]]*Tabela13[[#This Row],[QUAN]]</f>
        <v>459</v>
      </c>
      <c r="AB3644" s="251" t="str">
        <f>IFERROR(Tabela13[[#This Row],[TOTAL]]/Tabela13[[#This Row],[Km Rodado]],"")</f>
        <v/>
      </c>
    </row>
    <row r="3645" spans="1:28" hidden="1">
      <c r="A3645" s="30">
        <v>4080</v>
      </c>
      <c r="B3645" s="30" t="s">
        <v>2655</v>
      </c>
      <c r="C3645" s="30" t="s">
        <v>1951</v>
      </c>
      <c r="D3645" s="53">
        <v>46057</v>
      </c>
      <c r="F3645" s="7" t="s">
        <v>471</v>
      </c>
      <c r="G3645" s="1" t="s">
        <v>58</v>
      </c>
      <c r="H3645" s="1" t="s">
        <v>12</v>
      </c>
      <c r="I3645" s="351" t="s">
        <v>99</v>
      </c>
      <c r="J3645" s="162">
        <v>1</v>
      </c>
      <c r="K3645" s="1">
        <v>16</v>
      </c>
      <c r="L3645" s="1" t="s">
        <v>22</v>
      </c>
      <c r="M3645" s="1" t="s">
        <v>143</v>
      </c>
      <c r="N3645" s="1" t="s">
        <v>224</v>
      </c>
      <c r="O3645" s="1" t="s">
        <v>1389</v>
      </c>
      <c r="P3645" s="1" t="s">
        <v>69</v>
      </c>
      <c r="Q3645" s="1" t="s">
        <v>144</v>
      </c>
      <c r="R3645" s="24" t="s">
        <v>1413</v>
      </c>
      <c r="S3645" s="45">
        <v>98022</v>
      </c>
      <c r="V3645" s="165" t="str">
        <f>IFERROR(IF(U3645-T3645 &lt;= 0, "", U3645-T3645), "")</f>
        <v/>
      </c>
      <c r="W3645" s="162" t="s">
        <v>333</v>
      </c>
      <c r="X3645" s="1" t="s">
        <v>2427</v>
      </c>
      <c r="Y3645" s="1">
        <v>165604</v>
      </c>
      <c r="Z3645" s="169">
        <v>459</v>
      </c>
      <c r="AA3645" s="169">
        <f>Tabela13[[#This Row],[VALOR/UN]]*Tabela13[[#This Row],[QUAN]]</f>
        <v>459</v>
      </c>
      <c r="AB3645" s="251" t="str">
        <f>IFERROR(Tabela13[[#This Row],[TOTAL]]/Tabela13[[#This Row],[Km Rodado]],"")</f>
        <v/>
      </c>
    </row>
    <row r="3646" spans="1:28" hidden="1">
      <c r="A3646" s="30">
        <v>4081</v>
      </c>
      <c r="B3646" s="30" t="s">
        <v>2655</v>
      </c>
      <c r="C3646" s="30" t="s">
        <v>1951</v>
      </c>
      <c r="D3646" s="53">
        <v>46057</v>
      </c>
      <c r="F3646" s="7" t="s">
        <v>471</v>
      </c>
      <c r="G3646" s="1" t="s">
        <v>58</v>
      </c>
      <c r="H3646" s="1" t="s">
        <v>12</v>
      </c>
      <c r="I3646" s="351" t="s">
        <v>99</v>
      </c>
      <c r="J3646" s="162">
        <v>1</v>
      </c>
      <c r="K3646" s="1">
        <v>16</v>
      </c>
      <c r="L3646" s="1" t="s">
        <v>24</v>
      </c>
      <c r="M3646" s="1" t="s">
        <v>143</v>
      </c>
      <c r="N3646" s="1" t="s">
        <v>224</v>
      </c>
      <c r="O3646" s="1" t="s">
        <v>1389</v>
      </c>
      <c r="P3646" s="1" t="s">
        <v>69</v>
      </c>
      <c r="Q3646" s="1" t="s">
        <v>144</v>
      </c>
      <c r="R3646" s="24" t="s">
        <v>1413</v>
      </c>
      <c r="S3646" s="45">
        <v>98022</v>
      </c>
      <c r="V3646" s="165" t="str">
        <f>IFERROR(IF(U3646-T3646 &lt;= 0, "", U3646-T3646), "")</f>
        <v/>
      </c>
      <c r="W3646" s="162" t="s">
        <v>333</v>
      </c>
      <c r="X3646" s="1" t="s">
        <v>2427</v>
      </c>
      <c r="Y3646" s="1">
        <v>165604</v>
      </c>
      <c r="Z3646" s="169">
        <v>459</v>
      </c>
      <c r="AA3646" s="169">
        <f>Tabela13[[#This Row],[VALOR/UN]]*Tabela13[[#This Row],[QUAN]]</f>
        <v>459</v>
      </c>
      <c r="AB3646" s="251" t="str">
        <f>IFERROR(Tabela13[[#This Row],[TOTAL]]/Tabela13[[#This Row],[Km Rodado]],"")</f>
        <v/>
      </c>
    </row>
    <row r="3647" spans="1:28" hidden="1">
      <c r="A3647" s="30">
        <v>4082</v>
      </c>
      <c r="B3647" s="30" t="s">
        <v>2655</v>
      </c>
      <c r="C3647" s="30" t="s">
        <v>1951</v>
      </c>
      <c r="D3647" s="53">
        <v>46057</v>
      </c>
      <c r="F3647" s="7" t="s">
        <v>471</v>
      </c>
      <c r="G3647" s="1" t="s">
        <v>58</v>
      </c>
      <c r="H3647" s="1" t="s">
        <v>12</v>
      </c>
      <c r="I3647" s="351" t="s">
        <v>99</v>
      </c>
      <c r="J3647" s="162">
        <v>1</v>
      </c>
      <c r="K3647" s="1">
        <v>16</v>
      </c>
      <c r="L3647" s="1" t="s">
        <v>24</v>
      </c>
      <c r="M3647" s="1" t="s">
        <v>143</v>
      </c>
      <c r="N3647" s="1" t="s">
        <v>224</v>
      </c>
      <c r="O3647" s="1" t="s">
        <v>1389</v>
      </c>
      <c r="P3647" s="1" t="s">
        <v>69</v>
      </c>
      <c r="Q3647" s="1" t="s">
        <v>144</v>
      </c>
      <c r="R3647" s="24" t="s">
        <v>1413</v>
      </c>
      <c r="S3647" s="45">
        <v>98022</v>
      </c>
      <c r="V3647" s="165" t="str">
        <f>IFERROR(IF(U3647-T3647 &lt;= 0, "", U3647-T3647), "")</f>
        <v/>
      </c>
      <c r="W3647" s="162" t="s">
        <v>333</v>
      </c>
      <c r="X3647" s="1" t="s">
        <v>2427</v>
      </c>
      <c r="Y3647" s="1">
        <v>165604</v>
      </c>
      <c r="Z3647" s="169">
        <v>459</v>
      </c>
      <c r="AA3647" s="169">
        <f>Tabela13[[#This Row],[VALOR/UN]]*Tabela13[[#This Row],[QUAN]]</f>
        <v>459</v>
      </c>
      <c r="AB3647" s="251" t="str">
        <f>IFERROR(Tabela13[[#This Row],[TOTAL]]/Tabela13[[#This Row],[Km Rodado]],"")</f>
        <v/>
      </c>
    </row>
    <row r="3648" spans="1:28" hidden="1">
      <c r="A3648" s="30">
        <v>4054</v>
      </c>
      <c r="B3648" s="30"/>
      <c r="C3648" s="30" t="s">
        <v>1951</v>
      </c>
      <c r="D3648" s="53">
        <v>46057</v>
      </c>
      <c r="F3648" s="7" t="s">
        <v>471</v>
      </c>
      <c r="G3648" s="1" t="s">
        <v>58</v>
      </c>
      <c r="H3648" s="1" t="s">
        <v>1268</v>
      </c>
      <c r="I3648" s="351" t="s">
        <v>80</v>
      </c>
      <c r="J3648" s="162">
        <v>1</v>
      </c>
      <c r="K3648" s="1" t="s">
        <v>39</v>
      </c>
      <c r="L3648" s="1" t="s">
        <v>22</v>
      </c>
      <c r="M3648" s="1" t="s">
        <v>595</v>
      </c>
      <c r="N3648" s="1" t="s">
        <v>787</v>
      </c>
      <c r="O3648" s="1" t="s">
        <v>788</v>
      </c>
      <c r="P3648" s="1" t="s">
        <v>69</v>
      </c>
      <c r="Q3648" s="1" t="s">
        <v>597</v>
      </c>
      <c r="R3648" s="24" t="s">
        <v>2271</v>
      </c>
      <c r="S3648" s="45">
        <v>492105</v>
      </c>
      <c r="T3648" s="45">
        <v>492105</v>
      </c>
      <c r="V3648" s="165" t="str">
        <f>IFERROR(IF(U3648-T3648 &lt;= 0, "", U3648-T3648), "")</f>
        <v/>
      </c>
      <c r="W3648" s="162" t="s">
        <v>333</v>
      </c>
      <c r="X3648" s="1" t="s">
        <v>155</v>
      </c>
      <c r="Y3648" s="1">
        <v>5050</v>
      </c>
      <c r="Z3648" s="169">
        <v>1633.33</v>
      </c>
      <c r="AA3648" s="169">
        <f>Tabela13[[#This Row],[VALOR/UN]]*Tabela13[[#This Row],[QUAN]]</f>
        <v>1633.33</v>
      </c>
      <c r="AB3648" s="251" t="str">
        <f>IFERROR(Tabela13[[#This Row],[TOTAL]]/Tabela13[[#This Row],[Km Rodado]],"")</f>
        <v/>
      </c>
    </row>
    <row r="3649" spans="1:28" hidden="1">
      <c r="A3649" s="30" t="s">
        <v>3155</v>
      </c>
      <c r="B3649" s="30"/>
      <c r="C3649" s="30" t="s">
        <v>1951</v>
      </c>
      <c r="D3649" s="53">
        <v>46057</v>
      </c>
      <c r="F3649" s="7" t="s">
        <v>471</v>
      </c>
      <c r="G3649" s="1" t="s">
        <v>58</v>
      </c>
      <c r="H3649" s="1" t="s">
        <v>1268</v>
      </c>
      <c r="I3649" s="351" t="s">
        <v>80</v>
      </c>
      <c r="J3649" s="162">
        <v>1</v>
      </c>
      <c r="K3649" s="1" t="s">
        <v>39</v>
      </c>
      <c r="L3649" s="1" t="s">
        <v>594</v>
      </c>
      <c r="M3649" s="1" t="s">
        <v>595</v>
      </c>
      <c r="N3649" s="1" t="s">
        <v>684</v>
      </c>
      <c r="O3649" s="1" t="s">
        <v>684</v>
      </c>
      <c r="P3649" s="1" t="s">
        <v>62</v>
      </c>
      <c r="Q3649" s="1" t="s">
        <v>597</v>
      </c>
      <c r="R3649" s="1" t="s">
        <v>2271</v>
      </c>
      <c r="S3649" s="45">
        <v>492105</v>
      </c>
      <c r="T3649" s="45">
        <v>492105</v>
      </c>
      <c r="V3649" s="165" t="str">
        <f>IFERROR(IF(U3649-T3649 &lt;= 0, "", U3649-T3649), "")</f>
        <v/>
      </c>
      <c r="W3649" s="162" t="s">
        <v>333</v>
      </c>
      <c r="X3649" s="1" t="s">
        <v>2279</v>
      </c>
      <c r="Y3649" s="1">
        <v>14450</v>
      </c>
      <c r="Z3649" s="169">
        <v>500</v>
      </c>
      <c r="AA3649" s="169">
        <f>Tabela13[[#This Row],[VALOR/UN]]*Tabela13[[#This Row],[QUAN]]</f>
        <v>500</v>
      </c>
      <c r="AB3649" s="251" t="str">
        <f>IFERROR(Tabela13[[#This Row],[TOTAL]]/Tabela13[[#This Row],[Km Rodado]],"")</f>
        <v/>
      </c>
    </row>
    <row r="3650" spans="1:28" hidden="1">
      <c r="A3650" s="30" t="s">
        <v>1799</v>
      </c>
      <c r="B3650" s="30"/>
      <c r="C3650" s="30" t="s">
        <v>1951</v>
      </c>
      <c r="D3650" s="53">
        <v>46057</v>
      </c>
      <c r="F3650" s="7" t="s">
        <v>471</v>
      </c>
      <c r="G3650" s="1" t="s">
        <v>58</v>
      </c>
      <c r="H3650" s="1" t="s">
        <v>1268</v>
      </c>
      <c r="I3650" s="351" t="s">
        <v>80</v>
      </c>
      <c r="J3650" s="162">
        <v>1</v>
      </c>
      <c r="K3650" s="1" t="s">
        <v>39</v>
      </c>
      <c r="L3650" s="1" t="s">
        <v>594</v>
      </c>
      <c r="M3650" s="1" t="s">
        <v>595</v>
      </c>
      <c r="N3650" s="1" t="s">
        <v>684</v>
      </c>
      <c r="O3650" s="1" t="s">
        <v>684</v>
      </c>
      <c r="P3650" s="1" t="s">
        <v>62</v>
      </c>
      <c r="Q3650" s="1" t="s">
        <v>597</v>
      </c>
      <c r="R3650" s="1" t="s">
        <v>2271</v>
      </c>
      <c r="S3650" s="45">
        <v>492105</v>
      </c>
      <c r="T3650" s="45">
        <v>492105</v>
      </c>
      <c r="V3650" s="165" t="str">
        <f>IFERROR(IF(U3650-T3650 &lt;= 0, "", U3650-T3650), "")</f>
        <v/>
      </c>
      <c r="W3650" s="162" t="s">
        <v>333</v>
      </c>
      <c r="X3650" s="1" t="s">
        <v>2279</v>
      </c>
      <c r="Y3650" s="1">
        <v>14452</v>
      </c>
      <c r="Z3650" s="169">
        <v>180</v>
      </c>
      <c r="AA3650" s="169">
        <f>Tabela13[[#This Row],[VALOR/UN]]*Tabela13[[#This Row],[QUAN]]</f>
        <v>180</v>
      </c>
      <c r="AB3650" s="251" t="str">
        <f>IFERROR(Tabela13[[#This Row],[TOTAL]]/Tabela13[[#This Row],[Km Rodado]],"")</f>
        <v/>
      </c>
    </row>
    <row r="3651" spans="1:28" hidden="1">
      <c r="A3651" s="30">
        <v>4057</v>
      </c>
      <c r="B3651" s="30"/>
      <c r="C3651" s="30" t="s">
        <v>1951</v>
      </c>
      <c r="D3651" s="53">
        <v>46057</v>
      </c>
      <c r="F3651" s="7" t="s">
        <v>471</v>
      </c>
      <c r="G3651" s="1" t="s">
        <v>58</v>
      </c>
      <c r="H3651" s="1" t="s">
        <v>1268</v>
      </c>
      <c r="I3651" s="351" t="s">
        <v>80</v>
      </c>
      <c r="J3651" s="162">
        <v>1</v>
      </c>
      <c r="K3651" s="1" t="s">
        <v>39</v>
      </c>
      <c r="L3651" s="1" t="s">
        <v>22</v>
      </c>
      <c r="M3651" s="1" t="s">
        <v>595</v>
      </c>
      <c r="N3651" s="1" t="s">
        <v>787</v>
      </c>
      <c r="O3651" s="1" t="s">
        <v>788</v>
      </c>
      <c r="P3651" s="1" t="s">
        <v>69</v>
      </c>
      <c r="Q3651" s="1" t="s">
        <v>597</v>
      </c>
      <c r="R3651" s="24" t="s">
        <v>2271</v>
      </c>
      <c r="S3651" s="45">
        <v>492105</v>
      </c>
      <c r="T3651" s="45">
        <v>492105</v>
      </c>
      <c r="V3651" s="165" t="str">
        <f>IFERROR(IF(U3651-T3651 &lt;= 0, "", U3651-T3651), "")</f>
        <v/>
      </c>
      <c r="W3651" s="162" t="s">
        <v>333</v>
      </c>
      <c r="X3651" s="1" t="s">
        <v>155</v>
      </c>
      <c r="Y3651" s="1">
        <v>5050</v>
      </c>
      <c r="Z3651" s="169">
        <v>1633.33</v>
      </c>
      <c r="AA3651" s="169">
        <f>Tabela13[[#This Row],[VALOR/UN]]*Tabela13[[#This Row],[QUAN]]</f>
        <v>1633.33</v>
      </c>
      <c r="AB3651" s="251" t="str">
        <f>IFERROR(Tabela13[[#This Row],[TOTAL]]/Tabela13[[#This Row],[Km Rodado]],"")</f>
        <v/>
      </c>
    </row>
    <row r="3652" spans="1:28" hidden="1">
      <c r="A3652" s="30">
        <v>4117</v>
      </c>
      <c r="B3652" s="30" t="s">
        <v>2988</v>
      </c>
      <c r="C3652" s="30" t="s">
        <v>1951</v>
      </c>
      <c r="D3652" s="53">
        <v>46058</v>
      </c>
      <c r="F3652" s="7" t="s">
        <v>471</v>
      </c>
      <c r="G3652" s="1" t="s">
        <v>58</v>
      </c>
      <c r="H3652" s="1" t="s">
        <v>1268</v>
      </c>
      <c r="I3652" s="351" t="s">
        <v>80</v>
      </c>
      <c r="J3652" s="162">
        <v>1</v>
      </c>
      <c r="K3652" s="1">
        <v>16</v>
      </c>
      <c r="L3652" s="1" t="s">
        <v>22</v>
      </c>
      <c r="M3652" s="1" t="s">
        <v>60</v>
      </c>
      <c r="N3652" s="1" t="s">
        <v>224</v>
      </c>
      <c r="O3652" s="1" t="s">
        <v>1389</v>
      </c>
      <c r="P3652" s="1" t="s">
        <v>69</v>
      </c>
      <c r="Q3652" s="1" t="s">
        <v>1008</v>
      </c>
      <c r="R3652" s="24" t="s">
        <v>3156</v>
      </c>
      <c r="S3652" s="45">
        <v>33347</v>
      </c>
      <c r="T3652" s="45">
        <v>33347</v>
      </c>
      <c r="V3652" s="165" t="str">
        <f>IFERROR(IF(U3652-T3652 &lt;= 0, "", U3652-T3652), "")</f>
        <v/>
      </c>
      <c r="W3652" s="162" t="s">
        <v>333</v>
      </c>
      <c r="X3652" s="1" t="s">
        <v>2427</v>
      </c>
      <c r="Y3652" s="276" t="s">
        <v>3157</v>
      </c>
      <c r="Z3652" s="169">
        <v>429</v>
      </c>
      <c r="AA3652" s="169">
        <f>Tabela13[[#This Row],[VALOR/UN]]*Tabela13[[#This Row],[QUAN]]</f>
        <v>429</v>
      </c>
      <c r="AB3652" s="251" t="str">
        <f>IFERROR(Tabela13[[#This Row],[TOTAL]]/Tabela13[[#This Row],[Km Rodado]],"")</f>
        <v/>
      </c>
    </row>
    <row r="3653" spans="1:28" hidden="1">
      <c r="A3653" s="30">
        <v>4127</v>
      </c>
      <c r="B3653" s="30" t="s">
        <v>2988</v>
      </c>
      <c r="C3653" s="30" t="s">
        <v>1951</v>
      </c>
      <c r="D3653" s="53">
        <v>46058</v>
      </c>
      <c r="F3653" s="7" t="s">
        <v>471</v>
      </c>
      <c r="G3653" s="1" t="s">
        <v>58</v>
      </c>
      <c r="H3653" s="1" t="s">
        <v>1268</v>
      </c>
      <c r="I3653" s="351" t="s">
        <v>80</v>
      </c>
      <c r="J3653" s="162">
        <v>1</v>
      </c>
      <c r="K3653" s="1">
        <v>16</v>
      </c>
      <c r="L3653" s="1" t="s">
        <v>22</v>
      </c>
      <c r="M3653" s="1" t="s">
        <v>60</v>
      </c>
      <c r="N3653" s="1" t="s">
        <v>224</v>
      </c>
      <c r="O3653" s="1" t="s">
        <v>1389</v>
      </c>
      <c r="P3653" s="1" t="s">
        <v>69</v>
      </c>
      <c r="Q3653" s="1" t="s">
        <v>1008</v>
      </c>
      <c r="R3653" s="24" t="s">
        <v>3156</v>
      </c>
      <c r="S3653" s="45">
        <v>33347</v>
      </c>
      <c r="T3653" s="45">
        <v>33347</v>
      </c>
      <c r="V3653" s="165" t="str">
        <f>IFERROR(IF(U3653-T3653 &lt;= 0, "", U3653-T3653), "")</f>
        <v/>
      </c>
      <c r="W3653" s="162" t="s">
        <v>333</v>
      </c>
      <c r="X3653" s="1" t="s">
        <v>2427</v>
      </c>
      <c r="Y3653" s="276" t="s">
        <v>3157</v>
      </c>
      <c r="Z3653" s="169">
        <v>429</v>
      </c>
      <c r="AA3653" s="169">
        <f>Tabela13[[#This Row],[VALOR/UN]]*Tabela13[[#This Row],[QUAN]]</f>
        <v>429</v>
      </c>
      <c r="AB3653" s="251" t="str">
        <f>IFERROR(Tabela13[[#This Row],[TOTAL]]/Tabela13[[#This Row],[Km Rodado]],"")</f>
        <v/>
      </c>
    </row>
    <row r="3654" spans="1:28" hidden="1">
      <c r="A3654" s="30">
        <v>4128</v>
      </c>
      <c r="B3654" s="30" t="s">
        <v>2988</v>
      </c>
      <c r="C3654" s="30" t="s">
        <v>1951</v>
      </c>
      <c r="D3654" s="53">
        <v>46058</v>
      </c>
      <c r="F3654" s="7" t="s">
        <v>471</v>
      </c>
      <c r="G3654" s="1" t="s">
        <v>58</v>
      </c>
      <c r="H3654" s="1" t="s">
        <v>1268</v>
      </c>
      <c r="I3654" s="351" t="s">
        <v>80</v>
      </c>
      <c r="J3654" s="162">
        <v>1</v>
      </c>
      <c r="K3654" s="1">
        <v>16</v>
      </c>
      <c r="L3654" s="1" t="s">
        <v>24</v>
      </c>
      <c r="M3654" s="1" t="s">
        <v>60</v>
      </c>
      <c r="N3654" s="1" t="s">
        <v>224</v>
      </c>
      <c r="O3654" s="1" t="s">
        <v>1389</v>
      </c>
      <c r="P3654" s="1" t="s">
        <v>69</v>
      </c>
      <c r="Q3654" s="1" t="s">
        <v>1008</v>
      </c>
      <c r="R3654" s="24" t="s">
        <v>3156</v>
      </c>
      <c r="S3654" s="45">
        <v>33347</v>
      </c>
      <c r="T3654" s="45">
        <v>33347</v>
      </c>
      <c r="V3654" s="165" t="str">
        <f>IFERROR(IF(U3654-T3654 &lt;= 0, "", U3654-T3654), "")</f>
        <v/>
      </c>
      <c r="W3654" s="162" t="s">
        <v>333</v>
      </c>
      <c r="X3654" s="1" t="s">
        <v>2427</v>
      </c>
      <c r="Y3654" s="276" t="s">
        <v>3157</v>
      </c>
      <c r="Z3654" s="169">
        <v>429</v>
      </c>
      <c r="AA3654" s="169">
        <f>Tabela13[[#This Row],[VALOR/UN]]*Tabela13[[#This Row],[QUAN]]</f>
        <v>429</v>
      </c>
      <c r="AB3654" s="251" t="str">
        <f>IFERROR(Tabela13[[#This Row],[TOTAL]]/Tabela13[[#This Row],[Km Rodado]],"")</f>
        <v/>
      </c>
    </row>
    <row r="3655" spans="1:28" hidden="1">
      <c r="A3655" s="30">
        <v>4118</v>
      </c>
      <c r="B3655" s="30" t="s">
        <v>2988</v>
      </c>
      <c r="C3655" s="30" t="s">
        <v>1951</v>
      </c>
      <c r="D3655" s="53">
        <v>46058</v>
      </c>
      <c r="F3655" s="7" t="s">
        <v>471</v>
      </c>
      <c r="G3655" s="1" t="s">
        <v>58</v>
      </c>
      <c r="H3655" s="1" t="s">
        <v>1268</v>
      </c>
      <c r="I3655" s="351" t="s">
        <v>80</v>
      </c>
      <c r="J3655" s="162">
        <v>1</v>
      </c>
      <c r="K3655" s="1">
        <v>16</v>
      </c>
      <c r="L3655" s="1" t="s">
        <v>24</v>
      </c>
      <c r="M3655" s="1" t="s">
        <v>60</v>
      </c>
      <c r="N3655" s="1" t="s">
        <v>224</v>
      </c>
      <c r="O3655" s="1" t="s">
        <v>1389</v>
      </c>
      <c r="P3655" s="1" t="s">
        <v>69</v>
      </c>
      <c r="Q3655" s="1" t="s">
        <v>1008</v>
      </c>
      <c r="R3655" s="24" t="s">
        <v>3156</v>
      </c>
      <c r="S3655" s="45">
        <v>33347</v>
      </c>
      <c r="T3655" s="45">
        <v>33347</v>
      </c>
      <c r="V3655" s="165" t="str">
        <f>IFERROR(IF(U3655-T3655 &lt;= 0, "", U3655-T3655), "")</f>
        <v/>
      </c>
      <c r="W3655" s="162" t="s">
        <v>333</v>
      </c>
      <c r="X3655" s="1" t="s">
        <v>2427</v>
      </c>
      <c r="Y3655" s="276" t="s">
        <v>3157</v>
      </c>
      <c r="Z3655" s="169">
        <v>429</v>
      </c>
      <c r="AA3655" s="169">
        <f>Tabela13[[#This Row],[VALOR/UN]]*Tabela13[[#This Row],[QUAN]]</f>
        <v>429</v>
      </c>
      <c r="AB3655" s="251" t="str">
        <f>IFERROR(Tabela13[[#This Row],[TOTAL]]/Tabela13[[#This Row],[Km Rodado]],"")</f>
        <v/>
      </c>
    </row>
    <row r="3656" spans="1:28" hidden="1">
      <c r="A3656" s="30" t="s">
        <v>3158</v>
      </c>
      <c r="B3656" s="30"/>
      <c r="C3656" s="30" t="s">
        <v>1951</v>
      </c>
      <c r="D3656" s="53">
        <v>46062</v>
      </c>
      <c r="F3656" s="7" t="s">
        <v>471</v>
      </c>
      <c r="G3656" s="1" t="s">
        <v>58</v>
      </c>
      <c r="H3656" s="1" t="s">
        <v>1268</v>
      </c>
      <c r="I3656" s="351" t="s">
        <v>80</v>
      </c>
      <c r="J3656" s="162">
        <v>1</v>
      </c>
      <c r="K3656" s="1">
        <v>16</v>
      </c>
      <c r="L3656" s="1" t="s">
        <v>22</v>
      </c>
      <c r="M3656" s="1" t="s">
        <v>60</v>
      </c>
      <c r="N3656" s="1" t="s">
        <v>1235</v>
      </c>
      <c r="O3656" s="1" t="s">
        <v>1236</v>
      </c>
      <c r="P3656" s="1" t="s">
        <v>69</v>
      </c>
      <c r="Q3656" s="1" t="s">
        <v>1008</v>
      </c>
      <c r="R3656" s="24" t="s">
        <v>2751</v>
      </c>
      <c r="S3656" s="45">
        <v>76622</v>
      </c>
      <c r="T3656" s="45">
        <v>76622</v>
      </c>
      <c r="V3656" s="165" t="str">
        <f>IFERROR(IF(U3656-T3656 &lt;= 0, "", U3656-T3656), "")</f>
        <v/>
      </c>
      <c r="W3656" s="162" t="s">
        <v>333</v>
      </c>
      <c r="X3656" s="1" t="s">
        <v>155</v>
      </c>
      <c r="Y3656" s="238" t="s">
        <v>3159</v>
      </c>
      <c r="Z3656" s="169">
        <v>488.71</v>
      </c>
      <c r="AA3656" s="169">
        <f>Tabela13[[#This Row],[VALOR/UN]]*Tabela13[[#This Row],[QUAN]]</f>
        <v>488.71</v>
      </c>
      <c r="AB3656" s="251" t="str">
        <f>IFERROR(Tabela13[[#This Row],[TOTAL]]/Tabela13[[#This Row],[Km Rodado]],"")</f>
        <v/>
      </c>
    </row>
    <row r="3657" spans="1:28" hidden="1">
      <c r="A3657" s="30" t="s">
        <v>3160</v>
      </c>
      <c r="B3657" s="30"/>
      <c r="C3657" s="30" t="s">
        <v>1951</v>
      </c>
      <c r="D3657" s="53">
        <v>46062</v>
      </c>
      <c r="F3657" s="7" t="s">
        <v>471</v>
      </c>
      <c r="G3657" s="1" t="s">
        <v>58</v>
      </c>
      <c r="H3657" s="1" t="s">
        <v>1268</v>
      </c>
      <c r="I3657" s="351" t="s">
        <v>80</v>
      </c>
      <c r="J3657" s="162">
        <v>1</v>
      </c>
      <c r="K3657" s="1">
        <v>16</v>
      </c>
      <c r="L3657" s="1" t="s">
        <v>22</v>
      </c>
      <c r="M3657" s="1" t="s">
        <v>60</v>
      </c>
      <c r="N3657" s="1" t="s">
        <v>1235</v>
      </c>
      <c r="O3657" s="1" t="s">
        <v>1236</v>
      </c>
      <c r="P3657" s="1" t="s">
        <v>69</v>
      </c>
      <c r="Q3657" s="1" t="s">
        <v>1008</v>
      </c>
      <c r="R3657" s="24" t="s">
        <v>2751</v>
      </c>
      <c r="S3657" s="45">
        <v>76622</v>
      </c>
      <c r="T3657" s="45">
        <v>76622</v>
      </c>
      <c r="V3657" s="165" t="str">
        <f>IFERROR(IF(U3657-T3657 &lt;= 0, "", U3657-T3657), "")</f>
        <v/>
      </c>
      <c r="W3657" s="162" t="s">
        <v>333</v>
      </c>
      <c r="X3657" s="1" t="s">
        <v>155</v>
      </c>
      <c r="Y3657" s="238" t="s">
        <v>3159</v>
      </c>
      <c r="Z3657" s="169">
        <v>488.71</v>
      </c>
      <c r="AA3657" s="169">
        <f>Tabela13[[#This Row],[VALOR/UN]]*Tabela13[[#This Row],[QUAN]]</f>
        <v>488.71</v>
      </c>
      <c r="AB3657" s="251" t="str">
        <f>IFERROR(Tabela13[[#This Row],[TOTAL]]/Tabela13[[#This Row],[Km Rodado]],"")</f>
        <v/>
      </c>
    </row>
    <row r="3658" spans="1:28" hidden="1">
      <c r="A3658" s="30">
        <v>4153</v>
      </c>
      <c r="B3658" s="30"/>
      <c r="C3658" s="30" t="s">
        <v>1951</v>
      </c>
      <c r="D3658" s="53">
        <v>46062</v>
      </c>
      <c r="F3658" s="7" t="s">
        <v>471</v>
      </c>
      <c r="G3658" s="1" t="s">
        <v>58</v>
      </c>
      <c r="H3658" s="1" t="s">
        <v>1268</v>
      </c>
      <c r="I3658" s="351" t="s">
        <v>80</v>
      </c>
      <c r="J3658" s="162">
        <v>1</v>
      </c>
      <c r="K3658" s="1">
        <v>16</v>
      </c>
      <c r="L3658" s="1" t="s">
        <v>24</v>
      </c>
      <c r="M3658" s="1" t="s">
        <v>60</v>
      </c>
      <c r="N3658" s="1" t="s">
        <v>1235</v>
      </c>
      <c r="O3658" s="1" t="s">
        <v>1236</v>
      </c>
      <c r="P3658" s="1" t="s">
        <v>69</v>
      </c>
      <c r="Q3658" s="1" t="s">
        <v>1008</v>
      </c>
      <c r="R3658" s="24" t="s">
        <v>2751</v>
      </c>
      <c r="S3658" s="45">
        <v>76622</v>
      </c>
      <c r="T3658" s="45">
        <v>76622</v>
      </c>
      <c r="V3658" s="165" t="str">
        <f>IFERROR(IF(U3658-T3658 &lt;= 0, "", U3658-T3658), "")</f>
        <v/>
      </c>
      <c r="W3658" s="162" t="s">
        <v>333</v>
      </c>
      <c r="X3658" s="1" t="s">
        <v>155</v>
      </c>
      <c r="Y3658" s="238" t="s">
        <v>3159</v>
      </c>
      <c r="Z3658" s="169">
        <v>488.71</v>
      </c>
      <c r="AA3658" s="169">
        <f>Tabela13[[#This Row],[VALOR/UN]]*Tabela13[[#This Row],[QUAN]]</f>
        <v>488.71</v>
      </c>
      <c r="AB3658" s="251" t="str">
        <f>IFERROR(Tabela13[[#This Row],[TOTAL]]/Tabela13[[#This Row],[Km Rodado]],"")</f>
        <v/>
      </c>
    </row>
    <row r="3659" spans="1:28" hidden="1">
      <c r="A3659" s="30">
        <v>4154</v>
      </c>
      <c r="B3659" s="30"/>
      <c r="C3659" s="30" t="s">
        <v>1951</v>
      </c>
      <c r="D3659" s="53">
        <v>46062</v>
      </c>
      <c r="F3659" s="7" t="s">
        <v>471</v>
      </c>
      <c r="G3659" s="1" t="s">
        <v>58</v>
      </c>
      <c r="H3659" s="1" t="s">
        <v>1268</v>
      </c>
      <c r="I3659" s="351" t="s">
        <v>80</v>
      </c>
      <c r="J3659" s="162">
        <v>1</v>
      </c>
      <c r="K3659" s="1">
        <v>16</v>
      </c>
      <c r="L3659" s="1" t="s">
        <v>24</v>
      </c>
      <c r="M3659" s="1" t="s">
        <v>60</v>
      </c>
      <c r="N3659" s="1" t="s">
        <v>1235</v>
      </c>
      <c r="O3659" s="1" t="s">
        <v>1236</v>
      </c>
      <c r="P3659" s="1" t="s">
        <v>69</v>
      </c>
      <c r="Q3659" s="1" t="s">
        <v>1008</v>
      </c>
      <c r="R3659" s="24" t="s">
        <v>2751</v>
      </c>
      <c r="S3659" s="45">
        <v>76622</v>
      </c>
      <c r="T3659" s="45">
        <v>76622</v>
      </c>
      <c r="V3659" s="165" t="str">
        <f>IFERROR(IF(U3659-T3659 &lt;= 0, "", U3659-T3659), "")</f>
        <v/>
      </c>
      <c r="W3659" s="162" t="s">
        <v>333</v>
      </c>
      <c r="X3659" s="1" t="s">
        <v>155</v>
      </c>
      <c r="Y3659" s="238" t="s">
        <v>3159</v>
      </c>
      <c r="Z3659" s="169">
        <v>488.71</v>
      </c>
      <c r="AA3659" s="169">
        <f>Tabela13[[#This Row],[VALOR/UN]]*Tabela13[[#This Row],[QUAN]]</f>
        <v>488.71</v>
      </c>
      <c r="AB3659" s="251" t="str">
        <f>IFERROR(Tabela13[[#This Row],[TOTAL]]/Tabela13[[#This Row],[Km Rodado]],"")</f>
        <v/>
      </c>
    </row>
    <row r="3660" spans="1:28" hidden="1">
      <c r="A3660" s="30" t="s">
        <v>3161</v>
      </c>
      <c r="B3660" s="30"/>
      <c r="C3660" s="30" t="s">
        <v>1951</v>
      </c>
      <c r="D3660" s="53">
        <v>46063</v>
      </c>
      <c r="F3660" s="7" t="s">
        <v>471</v>
      </c>
      <c r="G3660" s="1" t="s">
        <v>58</v>
      </c>
      <c r="H3660" s="1" t="s">
        <v>1268</v>
      </c>
      <c r="I3660" s="351" t="s">
        <v>80</v>
      </c>
      <c r="J3660" s="162">
        <v>1</v>
      </c>
      <c r="K3660" s="1">
        <v>14</v>
      </c>
      <c r="L3660" s="1" t="s">
        <v>22</v>
      </c>
      <c r="M3660" s="1" t="s">
        <v>84</v>
      </c>
      <c r="N3660" s="1" t="s">
        <v>224</v>
      </c>
      <c r="O3660" s="1" t="s">
        <v>3130</v>
      </c>
      <c r="P3660" s="1" t="s">
        <v>69</v>
      </c>
      <c r="Q3660" s="1" t="s">
        <v>87</v>
      </c>
      <c r="R3660" s="24" t="s">
        <v>376</v>
      </c>
      <c r="S3660" s="45">
        <v>127481</v>
      </c>
      <c r="T3660" s="45">
        <v>127481</v>
      </c>
      <c r="V3660" s="165" t="str">
        <f>IFERROR(IF(U3660-T3660 &lt;= 0, "", U3660-T3660), "")</f>
        <v/>
      </c>
      <c r="W3660" s="162" t="s">
        <v>333</v>
      </c>
      <c r="X3660" s="1" t="s">
        <v>2427</v>
      </c>
      <c r="Y3660" s="1" t="s">
        <v>3136</v>
      </c>
      <c r="Z3660" s="169">
        <v>291.89999999999998</v>
      </c>
      <c r="AA3660" s="169">
        <f>Tabela13[[#This Row],[VALOR/UN]]*Tabela13[[#This Row],[QUAN]]</f>
        <v>291.89999999999998</v>
      </c>
      <c r="AB3660" s="251" t="str">
        <f>IFERROR(Tabela13[[#This Row],[TOTAL]]/Tabela13[[#This Row],[Km Rodado]],"")</f>
        <v/>
      </c>
    </row>
    <row r="3661" spans="1:28" hidden="1">
      <c r="A3661" s="30">
        <v>4156</v>
      </c>
      <c r="B3661" s="30"/>
      <c r="C3661" s="30" t="s">
        <v>1951</v>
      </c>
      <c r="D3661" s="53">
        <v>46063</v>
      </c>
      <c r="F3661" s="7" t="s">
        <v>471</v>
      </c>
      <c r="G3661" s="1" t="s">
        <v>58</v>
      </c>
      <c r="H3661" s="1" t="s">
        <v>1268</v>
      </c>
      <c r="I3661" s="351" t="s">
        <v>80</v>
      </c>
      <c r="J3661" s="162">
        <v>1</v>
      </c>
      <c r="K3661" s="1">
        <v>14</v>
      </c>
      <c r="L3661" s="1" t="s">
        <v>22</v>
      </c>
      <c r="M3661" s="1" t="s">
        <v>84</v>
      </c>
      <c r="N3661" s="1" t="s">
        <v>224</v>
      </c>
      <c r="O3661" s="1" t="s">
        <v>3130</v>
      </c>
      <c r="P3661" s="1" t="s">
        <v>69</v>
      </c>
      <c r="Q3661" s="1" t="s">
        <v>87</v>
      </c>
      <c r="R3661" s="24" t="s">
        <v>376</v>
      </c>
      <c r="S3661" s="45">
        <v>127481</v>
      </c>
      <c r="T3661" s="45">
        <v>127481</v>
      </c>
      <c r="V3661" s="165" t="str">
        <f>IFERROR(IF(U3661-T3661 &lt;= 0, "", U3661-T3661), "")</f>
        <v/>
      </c>
      <c r="W3661" s="162" t="s">
        <v>333</v>
      </c>
      <c r="X3661" s="1" t="s">
        <v>2427</v>
      </c>
      <c r="Y3661" s="1" t="s">
        <v>3136</v>
      </c>
      <c r="Z3661" s="169">
        <v>291.89999999999998</v>
      </c>
      <c r="AA3661" s="169">
        <f>Tabela13[[#This Row],[VALOR/UN]]*Tabela13[[#This Row],[QUAN]]</f>
        <v>291.89999999999998</v>
      </c>
      <c r="AB3661" s="251" t="str">
        <f>IFERROR(Tabela13[[#This Row],[TOTAL]]/Tabela13[[#This Row],[Km Rodado]],"")</f>
        <v/>
      </c>
    </row>
    <row r="3662" spans="1:28" hidden="1">
      <c r="A3662" s="30" t="s">
        <v>3162</v>
      </c>
      <c r="B3662" s="30" t="s">
        <v>3163</v>
      </c>
      <c r="C3662" s="30" t="s">
        <v>1951</v>
      </c>
      <c r="D3662" s="53">
        <v>46064</v>
      </c>
      <c r="F3662" s="7" t="s">
        <v>471</v>
      </c>
      <c r="G3662" s="1" t="s">
        <v>58</v>
      </c>
      <c r="H3662" s="1" t="s">
        <v>1268</v>
      </c>
      <c r="I3662" s="351" t="s">
        <v>83</v>
      </c>
      <c r="J3662" s="162">
        <v>1</v>
      </c>
      <c r="K3662" s="1">
        <v>15</v>
      </c>
      <c r="L3662" s="1" t="s">
        <v>22</v>
      </c>
      <c r="M3662" s="1" t="s">
        <v>75</v>
      </c>
      <c r="N3662" s="1" t="s">
        <v>224</v>
      </c>
      <c r="O3662" s="1" t="s">
        <v>1389</v>
      </c>
      <c r="P3662" s="1" t="s">
        <v>69</v>
      </c>
      <c r="Q3662" s="1" t="s">
        <v>77</v>
      </c>
      <c r="R3662" s="24" t="s">
        <v>713</v>
      </c>
      <c r="S3662" s="45">
        <v>222359</v>
      </c>
      <c r="V3662" s="165" t="str">
        <f>IFERROR(IF(U3662-T3662 &lt;= 0, "", U3662-T3662), "")</f>
        <v/>
      </c>
      <c r="W3662" s="162" t="s">
        <v>333</v>
      </c>
      <c r="X3662" s="1" t="s">
        <v>2427</v>
      </c>
      <c r="Y3662" s="276" t="s">
        <v>3093</v>
      </c>
      <c r="Z3662" s="169">
        <v>232.9</v>
      </c>
      <c r="AA3662" s="169">
        <f>Tabela13[[#This Row],[VALOR/UN]]*Tabela13[[#This Row],[QUAN]]</f>
        <v>232.9</v>
      </c>
      <c r="AB3662" s="251" t="str">
        <f>IFERROR(Tabela13[[#This Row],[TOTAL]]/Tabela13[[#This Row],[Km Rodado]],"")</f>
        <v/>
      </c>
    </row>
    <row r="3663" spans="1:28" hidden="1">
      <c r="A3663" s="30" t="s">
        <v>3164</v>
      </c>
      <c r="B3663" s="30" t="s">
        <v>3035</v>
      </c>
      <c r="C3663" s="30" t="s">
        <v>1951</v>
      </c>
      <c r="D3663" s="53">
        <v>46064</v>
      </c>
      <c r="F3663" s="7" t="s">
        <v>471</v>
      </c>
      <c r="G3663" s="1" t="s">
        <v>58</v>
      </c>
      <c r="H3663" s="1" t="s">
        <v>1268</v>
      </c>
      <c r="I3663" s="351" t="s">
        <v>83</v>
      </c>
      <c r="J3663" s="162">
        <v>1</v>
      </c>
      <c r="K3663" s="1">
        <v>15</v>
      </c>
      <c r="L3663" s="1" t="s">
        <v>22</v>
      </c>
      <c r="M3663" s="1" t="s">
        <v>75</v>
      </c>
      <c r="N3663" s="1" t="s">
        <v>224</v>
      </c>
      <c r="O3663" s="1" t="s">
        <v>1389</v>
      </c>
      <c r="P3663" s="1" t="s">
        <v>69</v>
      </c>
      <c r="Q3663" s="1" t="s">
        <v>77</v>
      </c>
      <c r="R3663" s="24" t="s">
        <v>713</v>
      </c>
      <c r="S3663" s="45">
        <v>222359</v>
      </c>
      <c r="V3663" s="165" t="str">
        <f>IFERROR(IF(U3663-T3663 &lt;= 0, "", U3663-T3663), "")</f>
        <v/>
      </c>
      <c r="W3663" s="162" t="s">
        <v>333</v>
      </c>
      <c r="X3663" s="1" t="s">
        <v>2427</v>
      </c>
      <c r="Y3663" s="276" t="s">
        <v>3093</v>
      </c>
      <c r="Z3663" s="169">
        <v>232.9</v>
      </c>
      <c r="AA3663" s="169">
        <f>Tabela13[[#This Row],[VALOR/UN]]*Tabela13[[#This Row],[QUAN]]</f>
        <v>232.9</v>
      </c>
      <c r="AB3663" s="251" t="str">
        <f>IFERROR(Tabela13[[#This Row],[TOTAL]]/Tabela13[[#This Row],[Km Rodado]],"")</f>
        <v/>
      </c>
    </row>
    <row r="3664" spans="1:28" hidden="1">
      <c r="A3664" s="30" t="s">
        <v>3165</v>
      </c>
      <c r="B3664" s="30" t="s">
        <v>1944</v>
      </c>
      <c r="C3664" s="30" t="s">
        <v>1951</v>
      </c>
      <c r="D3664" s="53">
        <v>46064</v>
      </c>
      <c r="F3664" s="7" t="s">
        <v>471</v>
      </c>
      <c r="G3664" s="1" t="s">
        <v>58</v>
      </c>
      <c r="H3664" s="1" t="s">
        <v>1268</v>
      </c>
      <c r="I3664" s="351" t="s">
        <v>83</v>
      </c>
      <c r="J3664" s="162">
        <v>1</v>
      </c>
      <c r="K3664" s="1">
        <v>15</v>
      </c>
      <c r="L3664" s="1" t="s">
        <v>24</v>
      </c>
      <c r="M3664" s="1" t="s">
        <v>75</v>
      </c>
      <c r="N3664" s="1" t="s">
        <v>224</v>
      </c>
      <c r="O3664" s="1" t="s">
        <v>1389</v>
      </c>
      <c r="P3664" s="1" t="s">
        <v>69</v>
      </c>
      <c r="Q3664" s="1" t="s">
        <v>77</v>
      </c>
      <c r="R3664" s="24" t="s">
        <v>713</v>
      </c>
      <c r="S3664" s="45">
        <v>222359</v>
      </c>
      <c r="V3664" s="165" t="str">
        <f>IFERROR(IF(U3664-T3664 &lt;= 0, "", U3664-T3664), "")</f>
        <v/>
      </c>
      <c r="W3664" s="162" t="s">
        <v>333</v>
      </c>
      <c r="X3664" s="1" t="s">
        <v>2427</v>
      </c>
      <c r="Y3664" s="276" t="s">
        <v>3093</v>
      </c>
      <c r="Z3664" s="169">
        <v>232.9</v>
      </c>
      <c r="AA3664" s="169">
        <f>Tabela13[[#This Row],[VALOR/UN]]*Tabela13[[#This Row],[QUAN]]</f>
        <v>232.9</v>
      </c>
      <c r="AB3664" s="251" t="str">
        <f>IFERROR(Tabela13[[#This Row],[TOTAL]]/Tabela13[[#This Row],[Km Rodado]],"")</f>
        <v/>
      </c>
    </row>
    <row r="3665" spans="1:28" hidden="1">
      <c r="A3665" s="30" t="s">
        <v>3166</v>
      </c>
      <c r="B3665" s="30" t="s">
        <v>3163</v>
      </c>
      <c r="C3665" s="30" t="s">
        <v>1951</v>
      </c>
      <c r="D3665" s="53">
        <v>46064</v>
      </c>
      <c r="F3665" s="7" t="s">
        <v>471</v>
      </c>
      <c r="G3665" s="1" t="s">
        <v>58</v>
      </c>
      <c r="H3665" s="1" t="s">
        <v>1268</v>
      </c>
      <c r="I3665" s="351" t="s">
        <v>83</v>
      </c>
      <c r="J3665" s="162">
        <v>1</v>
      </c>
      <c r="K3665" s="1">
        <v>15</v>
      </c>
      <c r="L3665" s="1" t="s">
        <v>24</v>
      </c>
      <c r="M3665" s="1" t="s">
        <v>75</v>
      </c>
      <c r="N3665" s="1" t="s">
        <v>224</v>
      </c>
      <c r="O3665" s="1" t="s">
        <v>1389</v>
      </c>
      <c r="P3665" s="1" t="s">
        <v>69</v>
      </c>
      <c r="Q3665" s="1" t="s">
        <v>77</v>
      </c>
      <c r="R3665" s="1" t="s">
        <v>713</v>
      </c>
      <c r="S3665" s="45">
        <v>222359</v>
      </c>
      <c r="V3665" s="165" t="str">
        <f>IFERROR(IF(U3665-T3665 &lt;= 0, "", U3665-T3665), "")</f>
        <v/>
      </c>
      <c r="W3665" s="162" t="s">
        <v>333</v>
      </c>
      <c r="X3665" s="1" t="s">
        <v>2427</v>
      </c>
      <c r="Y3665" s="276" t="s">
        <v>3093</v>
      </c>
      <c r="Z3665" s="169">
        <v>232.9</v>
      </c>
      <c r="AA3665" s="169">
        <f>Tabela13[[#This Row],[VALOR/UN]]*Tabela13[[#This Row],[QUAN]]</f>
        <v>232.9</v>
      </c>
      <c r="AB3665" s="251" t="str">
        <f>IFERROR(Tabela13[[#This Row],[TOTAL]]/Tabela13[[#This Row],[Km Rodado]],"")</f>
        <v/>
      </c>
    </row>
    <row r="3666" spans="1:28" hidden="1">
      <c r="A3666" s="30" t="s">
        <v>3167</v>
      </c>
      <c r="B3666" s="30" t="s">
        <v>2893</v>
      </c>
      <c r="C3666" s="30" t="s">
        <v>1951</v>
      </c>
      <c r="D3666" s="53">
        <v>46064</v>
      </c>
      <c r="F3666" s="7" t="s">
        <v>471</v>
      </c>
      <c r="G3666" s="1" t="s">
        <v>58</v>
      </c>
      <c r="H3666" s="1" t="s">
        <v>1268</v>
      </c>
      <c r="I3666" s="351" t="s">
        <v>83</v>
      </c>
      <c r="J3666" s="162">
        <v>1</v>
      </c>
      <c r="K3666" s="1">
        <v>15</v>
      </c>
      <c r="L3666" s="1" t="s">
        <v>22</v>
      </c>
      <c r="M3666" s="1" t="s">
        <v>75</v>
      </c>
      <c r="N3666" s="1" t="s">
        <v>224</v>
      </c>
      <c r="O3666" s="1" t="s">
        <v>1389</v>
      </c>
      <c r="P3666" s="1" t="s">
        <v>69</v>
      </c>
      <c r="Q3666" s="1" t="s">
        <v>77</v>
      </c>
      <c r="R3666" s="1" t="s">
        <v>1269</v>
      </c>
      <c r="S3666" s="45">
        <v>148897</v>
      </c>
      <c r="V3666" s="165" t="str">
        <f>IFERROR(IF(U3666-T3666 &lt;= 0, "", U3666-T3666), "")</f>
        <v/>
      </c>
      <c r="W3666" s="162" t="s">
        <v>333</v>
      </c>
      <c r="X3666" s="1" t="s">
        <v>2427</v>
      </c>
      <c r="Y3666" s="276" t="s">
        <v>3093</v>
      </c>
      <c r="Z3666" s="169">
        <v>232.9</v>
      </c>
      <c r="AA3666" s="169">
        <f>Tabela13[[#This Row],[VALOR/UN]]*Tabela13[[#This Row],[QUAN]]</f>
        <v>232.9</v>
      </c>
      <c r="AB3666" s="251" t="str">
        <f>IFERROR(Tabela13[[#This Row],[TOTAL]]/Tabela13[[#This Row],[Km Rodado]],"")</f>
        <v/>
      </c>
    </row>
    <row r="3667" spans="1:28" hidden="1">
      <c r="A3667" s="30" t="s">
        <v>3168</v>
      </c>
      <c r="B3667" s="30" t="s">
        <v>3163</v>
      </c>
      <c r="C3667" s="30" t="s">
        <v>1951</v>
      </c>
      <c r="D3667" s="53">
        <v>46064</v>
      </c>
      <c r="F3667" s="7" t="s">
        <v>471</v>
      </c>
      <c r="G3667" s="1" t="s">
        <v>58</v>
      </c>
      <c r="H3667" s="1" t="s">
        <v>1268</v>
      </c>
      <c r="I3667" s="351" t="s">
        <v>83</v>
      </c>
      <c r="J3667" s="162">
        <v>1</v>
      </c>
      <c r="K3667" s="1">
        <v>15</v>
      </c>
      <c r="L3667" s="1" t="s">
        <v>22</v>
      </c>
      <c r="M3667" s="1" t="s">
        <v>75</v>
      </c>
      <c r="N3667" s="1" t="s">
        <v>224</v>
      </c>
      <c r="O3667" s="1" t="s">
        <v>1389</v>
      </c>
      <c r="P3667" s="1" t="s">
        <v>69</v>
      </c>
      <c r="Q3667" s="1" t="s">
        <v>77</v>
      </c>
      <c r="R3667" s="1" t="s">
        <v>1269</v>
      </c>
      <c r="S3667" s="45">
        <v>148897</v>
      </c>
      <c r="V3667" s="165" t="str">
        <f>IFERROR(IF(U3667-T3667 &lt;= 0, "", U3667-T3667), "")</f>
        <v/>
      </c>
      <c r="W3667" s="162" t="s">
        <v>333</v>
      </c>
      <c r="X3667" s="1" t="s">
        <v>2427</v>
      </c>
      <c r="Y3667" s="276" t="s">
        <v>3093</v>
      </c>
      <c r="Z3667" s="169">
        <v>232.9</v>
      </c>
      <c r="AA3667" s="169">
        <f>Tabela13[[#This Row],[VALOR/UN]]*Tabela13[[#This Row],[QUAN]]</f>
        <v>232.9</v>
      </c>
      <c r="AB3667" s="251" t="str">
        <f>IFERROR(Tabela13[[#This Row],[TOTAL]]/Tabela13[[#This Row],[Km Rodado]],"")</f>
        <v/>
      </c>
    </row>
    <row r="3668" spans="1:28" hidden="1">
      <c r="A3668" s="30">
        <v>4177</v>
      </c>
      <c r="B3668" s="30" t="s">
        <v>3163</v>
      </c>
      <c r="C3668" s="30" t="s">
        <v>1951</v>
      </c>
      <c r="D3668" s="53">
        <v>46064</v>
      </c>
      <c r="F3668" s="7" t="s">
        <v>471</v>
      </c>
      <c r="G3668" s="1" t="s">
        <v>58</v>
      </c>
      <c r="H3668" s="1" t="s">
        <v>1268</v>
      </c>
      <c r="I3668" s="351" t="s">
        <v>83</v>
      </c>
      <c r="J3668" s="162">
        <v>1</v>
      </c>
      <c r="K3668" s="1">
        <v>15</v>
      </c>
      <c r="L3668" s="1" t="s">
        <v>24</v>
      </c>
      <c r="M3668" s="1" t="s">
        <v>75</v>
      </c>
      <c r="N3668" s="1" t="s">
        <v>224</v>
      </c>
      <c r="O3668" s="1" t="s">
        <v>1389</v>
      </c>
      <c r="P3668" s="1" t="s">
        <v>69</v>
      </c>
      <c r="Q3668" s="1" t="s">
        <v>77</v>
      </c>
      <c r="R3668" s="1" t="s">
        <v>1269</v>
      </c>
      <c r="S3668" s="45">
        <v>148897</v>
      </c>
      <c r="V3668" s="165" t="str">
        <f>IFERROR(IF(U3668-T3668 &lt;= 0, "", U3668-T3668), "")</f>
        <v/>
      </c>
      <c r="W3668" s="162" t="s">
        <v>333</v>
      </c>
      <c r="X3668" s="1" t="s">
        <v>2427</v>
      </c>
      <c r="Y3668" s="276" t="s">
        <v>3093</v>
      </c>
      <c r="Z3668" s="169">
        <v>232.9</v>
      </c>
      <c r="AA3668" s="169">
        <f>Tabela13[[#This Row],[VALOR/UN]]*Tabela13[[#This Row],[QUAN]]</f>
        <v>232.9</v>
      </c>
      <c r="AB3668" s="251" t="str">
        <f>IFERROR(Tabela13[[#This Row],[TOTAL]]/Tabela13[[#This Row],[Km Rodado]],"")</f>
        <v/>
      </c>
    </row>
    <row r="3669" spans="1:28" hidden="1">
      <c r="A3669" s="30">
        <v>4178</v>
      </c>
      <c r="B3669" s="30" t="s">
        <v>2237</v>
      </c>
      <c r="C3669" s="30" t="s">
        <v>1951</v>
      </c>
      <c r="D3669" s="53">
        <v>46064</v>
      </c>
      <c r="F3669" s="7" t="s">
        <v>471</v>
      </c>
      <c r="G3669" s="1" t="s">
        <v>58</v>
      </c>
      <c r="H3669" s="1" t="s">
        <v>1268</v>
      </c>
      <c r="I3669" s="351" t="s">
        <v>83</v>
      </c>
      <c r="J3669" s="162">
        <v>1</v>
      </c>
      <c r="K3669" s="1">
        <v>15</v>
      </c>
      <c r="L3669" s="1" t="s">
        <v>24</v>
      </c>
      <c r="M3669" s="1" t="s">
        <v>75</v>
      </c>
      <c r="N3669" s="1" t="s">
        <v>224</v>
      </c>
      <c r="O3669" s="1" t="s">
        <v>1389</v>
      </c>
      <c r="P3669" s="1" t="s">
        <v>69</v>
      </c>
      <c r="Q3669" s="1" t="s">
        <v>77</v>
      </c>
      <c r="R3669" s="1" t="s">
        <v>1269</v>
      </c>
      <c r="S3669" s="45">
        <v>148897</v>
      </c>
      <c r="V3669" s="165" t="str">
        <f>IFERROR(IF(U3669-T3669 &lt;= 0, "", U3669-T3669), "")</f>
        <v/>
      </c>
      <c r="W3669" s="162" t="s">
        <v>333</v>
      </c>
      <c r="X3669" s="1" t="s">
        <v>2427</v>
      </c>
      <c r="Y3669" s="276" t="s">
        <v>3093</v>
      </c>
      <c r="Z3669" s="169">
        <v>232.9</v>
      </c>
      <c r="AA3669" s="169">
        <f>Tabela13[[#This Row],[VALOR/UN]]*Tabela13[[#This Row],[QUAN]]</f>
        <v>232.9</v>
      </c>
      <c r="AB3669" s="251" t="str">
        <f>IFERROR(Tabela13[[#This Row],[TOTAL]]/Tabela13[[#This Row],[Km Rodado]],"")</f>
        <v/>
      </c>
    </row>
    <row r="3670" spans="1:28" hidden="1">
      <c r="A3670" s="30">
        <v>4181</v>
      </c>
      <c r="B3670" s="30" t="s">
        <v>2521</v>
      </c>
      <c r="C3670" s="30" t="s">
        <v>1951</v>
      </c>
      <c r="D3670" s="53">
        <v>46064</v>
      </c>
      <c r="F3670" s="7" t="s">
        <v>471</v>
      </c>
      <c r="G3670" s="1" t="s">
        <v>58</v>
      </c>
      <c r="H3670" s="1" t="s">
        <v>1268</v>
      </c>
      <c r="I3670" s="351" t="s">
        <v>83</v>
      </c>
      <c r="J3670" s="162">
        <v>1</v>
      </c>
      <c r="K3670" s="1">
        <v>15</v>
      </c>
      <c r="L3670" s="1" t="s">
        <v>22</v>
      </c>
      <c r="M3670" s="1" t="s">
        <v>75</v>
      </c>
      <c r="N3670" s="1" t="s">
        <v>224</v>
      </c>
      <c r="O3670" s="1" t="s">
        <v>1389</v>
      </c>
      <c r="P3670" s="1" t="s">
        <v>69</v>
      </c>
      <c r="Q3670" s="1" t="s">
        <v>77</v>
      </c>
      <c r="R3670" s="1" t="s">
        <v>1098</v>
      </c>
      <c r="S3670" s="45">
        <v>192440</v>
      </c>
      <c r="V3670" s="165" t="str">
        <f>IFERROR(IF(U3670-T3670 &lt;= 0, "", U3670-T3670), "")</f>
        <v/>
      </c>
      <c r="W3670" s="162" t="s">
        <v>333</v>
      </c>
      <c r="X3670" s="1" t="s">
        <v>2427</v>
      </c>
      <c r="Y3670" s="276" t="s">
        <v>3093</v>
      </c>
      <c r="Z3670" s="169">
        <v>232.9</v>
      </c>
      <c r="AA3670" s="169">
        <f>Tabela13[[#This Row],[VALOR/UN]]*Tabela13[[#This Row],[QUAN]]</f>
        <v>232.9</v>
      </c>
      <c r="AB3670" s="251" t="str">
        <f>IFERROR(Tabela13[[#This Row],[TOTAL]]/Tabela13[[#This Row],[Km Rodado]],"")</f>
        <v/>
      </c>
    </row>
    <row r="3671" spans="1:28" hidden="1">
      <c r="A3671" s="30" t="s">
        <v>3169</v>
      </c>
      <c r="B3671" s="30" t="s">
        <v>3163</v>
      </c>
      <c r="C3671" s="30" t="s">
        <v>1951</v>
      </c>
      <c r="D3671" s="53">
        <v>46064</v>
      </c>
      <c r="F3671" s="7" t="s">
        <v>471</v>
      </c>
      <c r="G3671" s="1" t="s">
        <v>58</v>
      </c>
      <c r="H3671" s="1" t="s">
        <v>1268</v>
      </c>
      <c r="I3671" s="351" t="s">
        <v>83</v>
      </c>
      <c r="J3671" s="162">
        <v>1</v>
      </c>
      <c r="K3671" s="1">
        <v>15</v>
      </c>
      <c r="L3671" s="1" t="s">
        <v>22</v>
      </c>
      <c r="M3671" s="1" t="s">
        <v>75</v>
      </c>
      <c r="N3671" s="1" t="s">
        <v>224</v>
      </c>
      <c r="O3671" s="1" t="s">
        <v>1389</v>
      </c>
      <c r="P3671" s="1" t="s">
        <v>69</v>
      </c>
      <c r="Q3671" s="1" t="s">
        <v>77</v>
      </c>
      <c r="R3671" s="1" t="s">
        <v>1098</v>
      </c>
      <c r="S3671" s="45">
        <v>192440</v>
      </c>
      <c r="V3671" s="165" t="str">
        <f>IFERROR(IF(U3671-T3671 &lt;= 0, "", U3671-T3671), "")</f>
        <v/>
      </c>
      <c r="W3671" s="162" t="s">
        <v>333</v>
      </c>
      <c r="X3671" s="1" t="s">
        <v>2427</v>
      </c>
      <c r="Y3671" s="276" t="s">
        <v>3093</v>
      </c>
      <c r="Z3671" s="169">
        <v>232.9</v>
      </c>
      <c r="AA3671" s="169">
        <f>Tabela13[[#This Row],[VALOR/UN]]*Tabela13[[#This Row],[QUAN]]</f>
        <v>232.9</v>
      </c>
      <c r="AB3671" s="251" t="str">
        <f>IFERROR(Tabela13[[#This Row],[TOTAL]]/Tabela13[[#This Row],[Km Rodado]],"")</f>
        <v/>
      </c>
    </row>
    <row r="3672" spans="1:28" hidden="1">
      <c r="A3672" s="30" t="s">
        <v>3170</v>
      </c>
      <c r="B3672" s="30" t="s">
        <v>3035</v>
      </c>
      <c r="C3672" s="30" t="s">
        <v>1951</v>
      </c>
      <c r="D3672" s="53">
        <v>46064</v>
      </c>
      <c r="F3672" s="7" t="s">
        <v>471</v>
      </c>
      <c r="G3672" s="1" t="s">
        <v>58</v>
      </c>
      <c r="H3672" s="1" t="s">
        <v>1268</v>
      </c>
      <c r="I3672" s="351" t="s">
        <v>83</v>
      </c>
      <c r="J3672" s="162">
        <v>1</v>
      </c>
      <c r="K3672" s="1">
        <v>15</v>
      </c>
      <c r="L3672" s="1" t="s">
        <v>24</v>
      </c>
      <c r="M3672" s="1" t="s">
        <v>75</v>
      </c>
      <c r="N3672" s="1" t="s">
        <v>224</v>
      </c>
      <c r="O3672" s="1" t="s">
        <v>1389</v>
      </c>
      <c r="P3672" s="1" t="s">
        <v>69</v>
      </c>
      <c r="Q3672" s="1" t="s">
        <v>77</v>
      </c>
      <c r="R3672" s="1" t="s">
        <v>1098</v>
      </c>
      <c r="S3672" s="45">
        <v>192440</v>
      </c>
      <c r="V3672" s="165" t="str">
        <f>IFERROR(IF(U3672-T3672 &lt;= 0, "", U3672-T3672), "")</f>
        <v/>
      </c>
      <c r="W3672" s="162" t="s">
        <v>333</v>
      </c>
      <c r="X3672" s="1" t="s">
        <v>2427</v>
      </c>
      <c r="Y3672" s="276" t="s">
        <v>3171</v>
      </c>
      <c r="Z3672" s="169">
        <v>232.9</v>
      </c>
      <c r="AA3672" s="169">
        <f>Tabela13[[#This Row],[VALOR/UN]]*Tabela13[[#This Row],[QUAN]]</f>
        <v>232.9</v>
      </c>
      <c r="AB3672" s="251" t="str">
        <f>IFERROR(Tabela13[[#This Row],[TOTAL]]/Tabela13[[#This Row],[Km Rodado]],"")</f>
        <v/>
      </c>
    </row>
    <row r="3673" spans="1:28" hidden="1">
      <c r="A3673" s="30">
        <v>4185</v>
      </c>
      <c r="B3673" s="30" t="s">
        <v>3163</v>
      </c>
      <c r="C3673" s="30" t="s">
        <v>1951</v>
      </c>
      <c r="D3673" s="53">
        <v>46064</v>
      </c>
      <c r="F3673" s="7" t="s">
        <v>471</v>
      </c>
      <c r="G3673" s="1" t="s">
        <v>58</v>
      </c>
      <c r="H3673" s="1" t="s">
        <v>1268</v>
      </c>
      <c r="I3673" s="351" t="s">
        <v>83</v>
      </c>
      <c r="J3673" s="162">
        <v>1</v>
      </c>
      <c r="K3673" s="1">
        <v>15</v>
      </c>
      <c r="L3673" s="1" t="s">
        <v>24</v>
      </c>
      <c r="M3673" s="1" t="s">
        <v>75</v>
      </c>
      <c r="N3673" s="1" t="s">
        <v>224</v>
      </c>
      <c r="O3673" s="1" t="s">
        <v>1389</v>
      </c>
      <c r="P3673" s="1" t="s">
        <v>69</v>
      </c>
      <c r="Q3673" s="1" t="s">
        <v>77</v>
      </c>
      <c r="R3673" s="1" t="s">
        <v>1098</v>
      </c>
      <c r="S3673" s="45">
        <v>192440</v>
      </c>
      <c r="V3673" s="165" t="str">
        <f>IFERROR(IF(U3673-T3673 &lt;= 0, "", U3673-T3673), "")</f>
        <v/>
      </c>
      <c r="W3673" s="162" t="s">
        <v>333</v>
      </c>
      <c r="X3673" s="1" t="s">
        <v>2427</v>
      </c>
      <c r="Y3673" s="276" t="s">
        <v>3171</v>
      </c>
      <c r="Z3673" s="169">
        <v>232.9</v>
      </c>
      <c r="AA3673" s="169">
        <f>Tabela13[[#This Row],[VALOR/UN]]*Tabela13[[#This Row],[QUAN]]</f>
        <v>232.9</v>
      </c>
      <c r="AB3673" s="251" t="str">
        <f>IFERROR(Tabela13[[#This Row],[TOTAL]]/Tabela13[[#This Row],[Km Rodado]],"")</f>
        <v/>
      </c>
    </row>
    <row r="3674" spans="1:28">
      <c r="A3674" s="30">
        <v>3958</v>
      </c>
      <c r="B3674" s="30" t="s">
        <v>2291</v>
      </c>
      <c r="C3674" s="30" t="s">
        <v>1951</v>
      </c>
      <c r="D3674" s="53">
        <v>46064</v>
      </c>
      <c r="F3674" s="7" t="s">
        <v>471</v>
      </c>
      <c r="G3674" s="1" t="s">
        <v>58</v>
      </c>
      <c r="H3674" s="1" t="s">
        <v>1268</v>
      </c>
      <c r="I3674" s="351" t="s">
        <v>109</v>
      </c>
      <c r="J3674" s="162">
        <v>1</v>
      </c>
      <c r="K3674" s="1">
        <v>15</v>
      </c>
      <c r="L3674" s="1" t="s">
        <v>22</v>
      </c>
      <c r="M3674" s="1" t="s">
        <v>623</v>
      </c>
      <c r="N3674" s="1" t="s">
        <v>224</v>
      </c>
      <c r="O3674" s="1" t="s">
        <v>1389</v>
      </c>
      <c r="P3674" s="1" t="s">
        <v>69</v>
      </c>
      <c r="Q3674" s="1" t="s">
        <v>102</v>
      </c>
      <c r="R3674" s="1" t="s">
        <v>3172</v>
      </c>
      <c r="S3674" s="45">
        <v>123910</v>
      </c>
      <c r="T3674" s="45">
        <v>123910</v>
      </c>
      <c r="V3674" s="165" t="str">
        <f>IFERROR(IF(U3674-T3674 &lt;= 0, "", U3674-T3674), "")</f>
        <v/>
      </c>
      <c r="W3674" s="162" t="s">
        <v>333</v>
      </c>
      <c r="X3674" s="1" t="s">
        <v>2427</v>
      </c>
      <c r="Y3674" s="1">
        <v>165817</v>
      </c>
      <c r="Z3674" s="169">
        <v>245.9</v>
      </c>
      <c r="AA3674" s="169">
        <f>Tabela13[[#This Row],[VALOR/UN]]*Tabela13[[#This Row],[QUAN]]</f>
        <v>245.9</v>
      </c>
      <c r="AB3674" s="251" t="str">
        <f>IFERROR(Tabela13[[#This Row],[TOTAL]]/Tabela13[[#This Row],[Km Rodado]],"")</f>
        <v/>
      </c>
    </row>
    <row r="3675" spans="1:28">
      <c r="A3675" s="30">
        <v>3696</v>
      </c>
      <c r="B3675" s="30" t="s">
        <v>2291</v>
      </c>
      <c r="C3675" s="30" t="s">
        <v>1951</v>
      </c>
      <c r="D3675" s="53">
        <v>46064</v>
      </c>
      <c r="F3675" s="7" t="s">
        <v>471</v>
      </c>
      <c r="G3675" s="1" t="s">
        <v>58</v>
      </c>
      <c r="H3675" s="1" t="s">
        <v>1268</v>
      </c>
      <c r="I3675" s="351" t="s">
        <v>109</v>
      </c>
      <c r="J3675" s="162">
        <v>1</v>
      </c>
      <c r="K3675" s="1">
        <v>15</v>
      </c>
      <c r="L3675" s="1" t="s">
        <v>22</v>
      </c>
      <c r="M3675" s="1" t="s">
        <v>623</v>
      </c>
      <c r="N3675" s="1" t="s">
        <v>224</v>
      </c>
      <c r="O3675" s="1" t="s">
        <v>1389</v>
      </c>
      <c r="P3675" s="1" t="s">
        <v>69</v>
      </c>
      <c r="Q3675" s="1" t="s">
        <v>102</v>
      </c>
      <c r="R3675" s="1" t="s">
        <v>3172</v>
      </c>
      <c r="S3675" s="45">
        <v>123910</v>
      </c>
      <c r="T3675" s="45">
        <v>123910</v>
      </c>
      <c r="V3675" s="165" t="str">
        <f>IFERROR(IF(U3675-T3675 &lt;= 0, "", U3675-T3675), "")</f>
        <v/>
      </c>
      <c r="W3675" s="162" t="s">
        <v>333</v>
      </c>
      <c r="X3675" s="1" t="s">
        <v>2427</v>
      </c>
      <c r="Y3675" s="1">
        <v>165817</v>
      </c>
      <c r="Z3675" s="169">
        <v>245.9</v>
      </c>
      <c r="AA3675" s="169">
        <f>Tabela13[[#This Row],[VALOR/UN]]*Tabela13[[#This Row],[QUAN]]</f>
        <v>245.9</v>
      </c>
      <c r="AB3675" s="251" t="str">
        <f>IFERROR(Tabela13[[#This Row],[TOTAL]]/Tabela13[[#This Row],[Km Rodado]],"")</f>
        <v/>
      </c>
    </row>
    <row r="3676" spans="1:28" hidden="1">
      <c r="A3676" s="30">
        <v>4171</v>
      </c>
      <c r="B3676" s="30" t="s">
        <v>3173</v>
      </c>
      <c r="C3676" s="30" t="s">
        <v>1951</v>
      </c>
      <c r="D3676" s="53">
        <v>46064</v>
      </c>
      <c r="F3676" s="7" t="s">
        <v>471</v>
      </c>
      <c r="G3676" s="1" t="s">
        <v>58</v>
      </c>
      <c r="H3676" s="1" t="s">
        <v>12</v>
      </c>
      <c r="I3676" s="351" t="s">
        <v>111</v>
      </c>
      <c r="J3676" s="162">
        <v>1</v>
      </c>
      <c r="K3676" s="1">
        <v>16</v>
      </c>
      <c r="L3676" s="1" t="s">
        <v>22</v>
      </c>
      <c r="M3676" s="1" t="s">
        <v>143</v>
      </c>
      <c r="N3676" s="1" t="s">
        <v>224</v>
      </c>
      <c r="O3676" s="1" t="s">
        <v>1389</v>
      </c>
      <c r="P3676" s="1" t="s">
        <v>69</v>
      </c>
      <c r="Q3676" s="1" t="s">
        <v>144</v>
      </c>
      <c r="R3676" s="24" t="s">
        <v>1826</v>
      </c>
      <c r="V3676" s="165" t="str">
        <f>IFERROR(IF(U3676-T3676 &lt;= 0, "", U3676-T3676), "")</f>
        <v/>
      </c>
      <c r="W3676" s="162" t="s">
        <v>333</v>
      </c>
      <c r="X3676" s="1" t="s">
        <v>2427</v>
      </c>
      <c r="Y3676" s="1">
        <v>168141</v>
      </c>
      <c r="Z3676" s="169">
        <v>459</v>
      </c>
      <c r="AA3676" s="169">
        <f>Tabela13[[#This Row],[VALOR/UN]]*Tabela13[[#This Row],[QUAN]]</f>
        <v>459</v>
      </c>
      <c r="AB3676" s="251" t="str">
        <f>IFERROR(Tabela13[[#This Row],[TOTAL]]/Tabela13[[#This Row],[Km Rodado]],"")</f>
        <v/>
      </c>
    </row>
    <row r="3677" spans="1:28" hidden="1">
      <c r="A3677" s="30">
        <v>4172</v>
      </c>
      <c r="B3677" s="30" t="s">
        <v>3173</v>
      </c>
      <c r="C3677" s="30" t="s">
        <v>1951</v>
      </c>
      <c r="D3677" s="53">
        <v>46064</v>
      </c>
      <c r="F3677" s="7" t="s">
        <v>471</v>
      </c>
      <c r="G3677" s="1" t="s">
        <v>58</v>
      </c>
      <c r="H3677" s="1" t="s">
        <v>12</v>
      </c>
      <c r="I3677" s="351" t="s">
        <v>111</v>
      </c>
      <c r="J3677" s="162">
        <v>1</v>
      </c>
      <c r="K3677" s="1">
        <v>16</v>
      </c>
      <c r="L3677" s="1" t="s">
        <v>22</v>
      </c>
      <c r="M3677" s="1" t="s">
        <v>143</v>
      </c>
      <c r="N3677" s="1" t="s">
        <v>224</v>
      </c>
      <c r="O3677" s="1" t="s">
        <v>1389</v>
      </c>
      <c r="P3677" s="1" t="s">
        <v>69</v>
      </c>
      <c r="Q3677" s="1" t="s">
        <v>144</v>
      </c>
      <c r="R3677" s="24" t="s">
        <v>1826</v>
      </c>
      <c r="V3677" s="165" t="str">
        <f>IFERROR(IF(U3677-T3677 &lt;= 0, "", U3677-T3677), "")</f>
        <v/>
      </c>
      <c r="W3677" s="162" t="s">
        <v>333</v>
      </c>
      <c r="X3677" s="1" t="s">
        <v>2427</v>
      </c>
      <c r="Y3677" s="1">
        <v>168141</v>
      </c>
      <c r="Z3677" s="169">
        <v>459</v>
      </c>
      <c r="AA3677" s="169">
        <f>Tabela13[[#This Row],[VALOR/UN]]*Tabela13[[#This Row],[QUAN]]</f>
        <v>459</v>
      </c>
      <c r="AB3677" s="251" t="str">
        <f>IFERROR(Tabela13[[#This Row],[TOTAL]]/Tabela13[[#This Row],[Km Rodado]],"")</f>
        <v/>
      </c>
    </row>
    <row r="3678" spans="1:28" hidden="1">
      <c r="A3678" s="30">
        <v>4169</v>
      </c>
      <c r="B3678" s="30" t="s">
        <v>3173</v>
      </c>
      <c r="C3678" s="30" t="s">
        <v>1951</v>
      </c>
      <c r="D3678" s="53">
        <v>46064</v>
      </c>
      <c r="F3678" s="7" t="s">
        <v>471</v>
      </c>
      <c r="G3678" s="1" t="s">
        <v>58</v>
      </c>
      <c r="H3678" s="1" t="s">
        <v>12</v>
      </c>
      <c r="I3678" s="351" t="s">
        <v>111</v>
      </c>
      <c r="J3678" s="162">
        <v>1</v>
      </c>
      <c r="K3678" s="1">
        <v>16</v>
      </c>
      <c r="L3678" s="1" t="s">
        <v>24</v>
      </c>
      <c r="M3678" s="1" t="s">
        <v>143</v>
      </c>
      <c r="N3678" s="1" t="s">
        <v>224</v>
      </c>
      <c r="O3678" s="1" t="s">
        <v>1389</v>
      </c>
      <c r="P3678" s="1" t="s">
        <v>69</v>
      </c>
      <c r="Q3678" s="1" t="s">
        <v>144</v>
      </c>
      <c r="R3678" s="24" t="s">
        <v>1826</v>
      </c>
      <c r="V3678" s="165" t="str">
        <f>IFERROR(IF(U3678-T3678 &lt;= 0, "", U3678-T3678), "")</f>
        <v/>
      </c>
      <c r="W3678" s="162" t="s">
        <v>333</v>
      </c>
      <c r="X3678" s="1" t="s">
        <v>2427</v>
      </c>
      <c r="Y3678" s="1">
        <v>168141</v>
      </c>
      <c r="Z3678" s="169">
        <v>459</v>
      </c>
      <c r="AA3678" s="169">
        <f>Tabela13[[#This Row],[VALOR/UN]]*Tabela13[[#This Row],[QUAN]]</f>
        <v>459</v>
      </c>
      <c r="AB3678" s="251" t="str">
        <f>IFERROR(Tabela13[[#This Row],[TOTAL]]/Tabela13[[#This Row],[Km Rodado]],"")</f>
        <v/>
      </c>
    </row>
    <row r="3679" spans="1:28" hidden="1">
      <c r="A3679" s="30">
        <v>4168</v>
      </c>
      <c r="B3679" s="30" t="s">
        <v>3173</v>
      </c>
      <c r="C3679" s="30" t="s">
        <v>1951</v>
      </c>
      <c r="D3679" s="53">
        <v>46064</v>
      </c>
      <c r="F3679" s="7" t="s">
        <v>471</v>
      </c>
      <c r="G3679" s="1" t="s">
        <v>58</v>
      </c>
      <c r="H3679" s="1" t="s">
        <v>12</v>
      </c>
      <c r="I3679" s="351" t="s">
        <v>111</v>
      </c>
      <c r="J3679" s="162">
        <v>1</v>
      </c>
      <c r="K3679" s="1">
        <v>16</v>
      </c>
      <c r="L3679" s="1" t="s">
        <v>24</v>
      </c>
      <c r="M3679" s="1" t="s">
        <v>143</v>
      </c>
      <c r="N3679" s="1" t="s">
        <v>224</v>
      </c>
      <c r="O3679" s="1" t="s">
        <v>1389</v>
      </c>
      <c r="P3679" s="1" t="s">
        <v>69</v>
      </c>
      <c r="Q3679" s="1" t="s">
        <v>144</v>
      </c>
      <c r="R3679" s="24" t="s">
        <v>1826</v>
      </c>
      <c r="V3679" s="165" t="str">
        <f>IFERROR(IF(U3679-T3679 &lt;= 0, "", U3679-T3679), "")</f>
        <v/>
      </c>
      <c r="W3679" s="162" t="s">
        <v>333</v>
      </c>
      <c r="X3679" s="1" t="s">
        <v>2427</v>
      </c>
      <c r="Y3679" s="1">
        <v>168141</v>
      </c>
      <c r="Z3679" s="169">
        <v>459</v>
      </c>
      <c r="AA3679" s="169">
        <f>Tabela13[[#This Row],[VALOR/UN]]*Tabela13[[#This Row],[QUAN]]</f>
        <v>459</v>
      </c>
      <c r="AB3679" s="251" t="str">
        <f>IFERROR(Tabela13[[#This Row],[TOTAL]]/Tabela13[[#This Row],[Km Rodado]],"")</f>
        <v/>
      </c>
    </row>
    <row r="3680" spans="1:28" hidden="1">
      <c r="A3680" s="30">
        <v>4173</v>
      </c>
      <c r="B3680" s="30" t="s">
        <v>3173</v>
      </c>
      <c r="C3680" s="30" t="s">
        <v>1951</v>
      </c>
      <c r="D3680" s="53">
        <v>46064</v>
      </c>
      <c r="F3680" s="7" t="s">
        <v>471</v>
      </c>
      <c r="G3680" s="1" t="s">
        <v>58</v>
      </c>
      <c r="H3680" s="1" t="s">
        <v>12</v>
      </c>
      <c r="I3680" s="351" t="s">
        <v>111</v>
      </c>
      <c r="J3680" s="162">
        <v>1</v>
      </c>
      <c r="K3680" s="1">
        <v>16</v>
      </c>
      <c r="L3680" s="1" t="s">
        <v>22</v>
      </c>
      <c r="M3680" s="1" t="s">
        <v>143</v>
      </c>
      <c r="N3680" s="1" t="s">
        <v>224</v>
      </c>
      <c r="O3680" s="1" t="s">
        <v>1389</v>
      </c>
      <c r="P3680" s="1" t="s">
        <v>69</v>
      </c>
      <c r="Q3680" s="1" t="s">
        <v>144</v>
      </c>
      <c r="R3680" s="24" t="s">
        <v>2855</v>
      </c>
      <c r="S3680" s="45">
        <v>39859</v>
      </c>
      <c r="V3680" s="165" t="str">
        <f>IFERROR(IF(U3680-T3680 &lt;= 0, "", U3680-T3680), "")</f>
        <v/>
      </c>
      <c r="W3680" s="162" t="s">
        <v>333</v>
      </c>
      <c r="X3680" s="1" t="s">
        <v>2427</v>
      </c>
      <c r="Y3680" s="1">
        <v>168141</v>
      </c>
      <c r="Z3680" s="169">
        <v>459</v>
      </c>
      <c r="AA3680" s="169">
        <f>Tabela13[[#This Row],[VALOR/UN]]*Tabela13[[#This Row],[QUAN]]</f>
        <v>459</v>
      </c>
      <c r="AB3680" s="251" t="str">
        <f>IFERROR(Tabela13[[#This Row],[TOTAL]]/Tabela13[[#This Row],[Km Rodado]],"")</f>
        <v/>
      </c>
    </row>
    <row r="3681" spans="1:28" hidden="1">
      <c r="A3681" s="30">
        <v>4174</v>
      </c>
      <c r="B3681" s="30" t="s">
        <v>3173</v>
      </c>
      <c r="C3681" s="30" t="s">
        <v>1951</v>
      </c>
      <c r="D3681" s="53">
        <v>46064</v>
      </c>
      <c r="F3681" s="7" t="s">
        <v>471</v>
      </c>
      <c r="G3681" s="1" t="s">
        <v>58</v>
      </c>
      <c r="H3681" s="1" t="s">
        <v>12</v>
      </c>
      <c r="I3681" s="351" t="s">
        <v>111</v>
      </c>
      <c r="J3681" s="162">
        <v>1</v>
      </c>
      <c r="K3681" s="1">
        <v>16</v>
      </c>
      <c r="L3681" s="1" t="s">
        <v>22</v>
      </c>
      <c r="M3681" s="1" t="s">
        <v>143</v>
      </c>
      <c r="N3681" s="1" t="s">
        <v>224</v>
      </c>
      <c r="O3681" s="1" t="s">
        <v>1389</v>
      </c>
      <c r="P3681" s="1" t="s">
        <v>69</v>
      </c>
      <c r="Q3681" s="1" t="s">
        <v>144</v>
      </c>
      <c r="R3681" s="24" t="s">
        <v>2855</v>
      </c>
      <c r="S3681" s="45">
        <v>39859</v>
      </c>
      <c r="V3681" s="165" t="str">
        <f>IFERROR(IF(U3681-T3681 &lt;= 0, "", U3681-T3681), "")</f>
        <v/>
      </c>
      <c r="W3681" s="162" t="s">
        <v>333</v>
      </c>
      <c r="X3681" s="1" t="s">
        <v>2427</v>
      </c>
      <c r="Y3681" s="1">
        <v>168141</v>
      </c>
      <c r="Z3681" s="169">
        <v>459</v>
      </c>
      <c r="AA3681" s="169">
        <f>Tabela13[[#This Row],[VALOR/UN]]*Tabela13[[#This Row],[QUAN]]</f>
        <v>459</v>
      </c>
      <c r="AB3681" s="251" t="str">
        <f>IFERROR(Tabela13[[#This Row],[TOTAL]]/Tabela13[[#This Row],[Km Rodado]],"")</f>
        <v/>
      </c>
    </row>
    <row r="3682" spans="1:28" hidden="1">
      <c r="A3682" s="30">
        <v>4175</v>
      </c>
      <c r="B3682" s="30" t="s">
        <v>3173</v>
      </c>
      <c r="C3682" s="30" t="s">
        <v>1951</v>
      </c>
      <c r="D3682" s="53">
        <v>46064</v>
      </c>
      <c r="F3682" s="7" t="s">
        <v>471</v>
      </c>
      <c r="G3682" s="1" t="s">
        <v>58</v>
      </c>
      <c r="H3682" s="1" t="s">
        <v>12</v>
      </c>
      <c r="I3682" s="351" t="s">
        <v>111</v>
      </c>
      <c r="J3682" s="162">
        <v>1</v>
      </c>
      <c r="K3682" s="1">
        <v>16</v>
      </c>
      <c r="L3682" s="1" t="s">
        <v>24</v>
      </c>
      <c r="M3682" s="1" t="s">
        <v>143</v>
      </c>
      <c r="N3682" s="1" t="s">
        <v>224</v>
      </c>
      <c r="O3682" s="1" t="s">
        <v>1389</v>
      </c>
      <c r="P3682" s="1" t="s">
        <v>69</v>
      </c>
      <c r="Q3682" s="1" t="s">
        <v>144</v>
      </c>
      <c r="R3682" s="24" t="s">
        <v>2855</v>
      </c>
      <c r="S3682" s="45">
        <v>39859</v>
      </c>
      <c r="V3682" s="165" t="str">
        <f>IFERROR(IF(U3682-T3682 &lt;= 0, "", U3682-T3682), "")</f>
        <v/>
      </c>
      <c r="W3682" s="162" t="s">
        <v>333</v>
      </c>
      <c r="X3682" s="1" t="s">
        <v>2427</v>
      </c>
      <c r="Y3682" s="1">
        <v>168141</v>
      </c>
      <c r="Z3682" s="169">
        <v>459</v>
      </c>
      <c r="AA3682" s="169">
        <f>Tabela13[[#This Row],[VALOR/UN]]*Tabela13[[#This Row],[QUAN]]</f>
        <v>459</v>
      </c>
      <c r="AB3682" s="251" t="str">
        <f>IFERROR(Tabela13[[#This Row],[TOTAL]]/Tabela13[[#This Row],[Km Rodado]],"")</f>
        <v/>
      </c>
    </row>
    <row r="3683" spans="1:28" hidden="1">
      <c r="A3683" s="30">
        <v>4176</v>
      </c>
      <c r="B3683" s="30" t="s">
        <v>3173</v>
      </c>
      <c r="C3683" s="30" t="s">
        <v>1951</v>
      </c>
      <c r="D3683" s="53">
        <v>46064</v>
      </c>
      <c r="F3683" s="7" t="s">
        <v>471</v>
      </c>
      <c r="G3683" s="1" t="s">
        <v>58</v>
      </c>
      <c r="H3683" s="1" t="s">
        <v>12</v>
      </c>
      <c r="I3683" s="351" t="s">
        <v>111</v>
      </c>
      <c r="J3683" s="162">
        <v>1</v>
      </c>
      <c r="K3683" s="1">
        <v>16</v>
      </c>
      <c r="L3683" s="1" t="s">
        <v>24</v>
      </c>
      <c r="M3683" s="1" t="s">
        <v>143</v>
      </c>
      <c r="N3683" s="1" t="s">
        <v>224</v>
      </c>
      <c r="O3683" s="1" t="s">
        <v>1389</v>
      </c>
      <c r="P3683" s="1" t="s">
        <v>69</v>
      </c>
      <c r="Q3683" s="1" t="s">
        <v>144</v>
      </c>
      <c r="R3683" s="24" t="s">
        <v>2855</v>
      </c>
      <c r="S3683" s="45">
        <v>39859</v>
      </c>
      <c r="V3683" s="165" t="str">
        <f>IFERROR(IF(U3683-T3683 &lt;= 0, "", U3683-T3683), "")</f>
        <v/>
      </c>
      <c r="W3683" s="162" t="s">
        <v>333</v>
      </c>
      <c r="X3683" s="1" t="s">
        <v>2427</v>
      </c>
      <c r="Y3683" s="1">
        <v>168141</v>
      </c>
      <c r="Z3683" s="169">
        <v>459</v>
      </c>
      <c r="AA3683" s="169">
        <f>Tabela13[[#This Row],[VALOR/UN]]*Tabela13[[#This Row],[QUAN]]</f>
        <v>459</v>
      </c>
      <c r="AB3683" s="251" t="str">
        <f>IFERROR(Tabela13[[#This Row],[TOTAL]]/Tabela13[[#This Row],[Km Rodado]],"")</f>
        <v/>
      </c>
    </row>
    <row r="3684" spans="1:28" hidden="1">
      <c r="A3684" s="30">
        <v>4158</v>
      </c>
      <c r="B3684" s="30" t="s">
        <v>2237</v>
      </c>
      <c r="C3684" s="30" t="s">
        <v>1951</v>
      </c>
      <c r="D3684" s="53">
        <v>46064</v>
      </c>
      <c r="F3684" s="7" t="s">
        <v>471</v>
      </c>
      <c r="G3684" s="1" t="s">
        <v>58</v>
      </c>
      <c r="H3684" s="1" t="s">
        <v>14</v>
      </c>
      <c r="I3684" s="351" t="s">
        <v>1317</v>
      </c>
      <c r="J3684" s="162">
        <v>1</v>
      </c>
      <c r="K3684" s="1" t="s">
        <v>7</v>
      </c>
      <c r="L3684" s="1" t="s">
        <v>22</v>
      </c>
      <c r="M3684" s="1" t="s">
        <v>133</v>
      </c>
      <c r="N3684" s="1" t="s">
        <v>787</v>
      </c>
      <c r="O3684" s="1" t="s">
        <v>1861</v>
      </c>
      <c r="P3684" s="1" t="s">
        <v>69</v>
      </c>
      <c r="Q3684" s="1" t="s">
        <v>722</v>
      </c>
      <c r="R3684" s="24" t="s">
        <v>137</v>
      </c>
      <c r="S3684" s="45">
        <v>277701</v>
      </c>
      <c r="V3684" s="165" t="str">
        <f>IFERROR(IF(U3684-T3684 &lt;= 0, "", U3684-T3684), "")</f>
        <v/>
      </c>
      <c r="W3684" s="162" t="s">
        <v>333</v>
      </c>
      <c r="X3684" s="1" t="s">
        <v>2427</v>
      </c>
      <c r="Y3684" s="1">
        <v>167316</v>
      </c>
      <c r="Z3684" s="169">
        <v>799</v>
      </c>
      <c r="AA3684" s="169">
        <f>Tabela13[[#This Row],[VALOR/UN]]*Tabela13[[#This Row],[QUAN]]</f>
        <v>799</v>
      </c>
      <c r="AB3684" s="251" t="str">
        <f>IFERROR(Tabela13[[#This Row],[TOTAL]]/Tabela13[[#This Row],[Km Rodado]],"")</f>
        <v/>
      </c>
    </row>
    <row r="3685" spans="1:28" hidden="1">
      <c r="A3685" s="30">
        <v>4159</v>
      </c>
      <c r="B3685" s="30" t="s">
        <v>2237</v>
      </c>
      <c r="C3685" s="30" t="s">
        <v>1951</v>
      </c>
      <c r="D3685" s="53">
        <v>46064</v>
      </c>
      <c r="F3685" s="7" t="s">
        <v>471</v>
      </c>
      <c r="G3685" s="1" t="s">
        <v>58</v>
      </c>
      <c r="H3685" s="1" t="s">
        <v>14</v>
      </c>
      <c r="I3685" s="351" t="s">
        <v>1317</v>
      </c>
      <c r="J3685" s="162">
        <v>1</v>
      </c>
      <c r="K3685" s="1" t="s">
        <v>7</v>
      </c>
      <c r="L3685" s="1" t="s">
        <v>22</v>
      </c>
      <c r="M3685" s="1" t="s">
        <v>133</v>
      </c>
      <c r="N3685" s="1" t="s">
        <v>787</v>
      </c>
      <c r="O3685" s="1" t="s">
        <v>1861</v>
      </c>
      <c r="P3685" s="1" t="s">
        <v>69</v>
      </c>
      <c r="Q3685" s="1" t="s">
        <v>722</v>
      </c>
      <c r="R3685" s="24" t="s">
        <v>137</v>
      </c>
      <c r="S3685" s="45">
        <v>277701</v>
      </c>
      <c r="V3685" s="165" t="str">
        <f>IFERROR(IF(U3685-T3685 &lt;= 0, "", U3685-T3685), "")</f>
        <v/>
      </c>
      <c r="W3685" s="162" t="s">
        <v>333</v>
      </c>
      <c r="X3685" s="1" t="s">
        <v>2427</v>
      </c>
      <c r="Y3685" s="1">
        <v>167316</v>
      </c>
      <c r="Z3685" s="169">
        <v>799</v>
      </c>
      <c r="AA3685" s="169">
        <f>Tabela13[[#This Row],[VALOR/UN]]*Tabela13[[#This Row],[QUAN]]</f>
        <v>799</v>
      </c>
      <c r="AB3685" s="251" t="str">
        <f>IFERROR(Tabela13[[#This Row],[TOTAL]]/Tabela13[[#This Row],[Km Rodado]],"")</f>
        <v/>
      </c>
    </row>
    <row r="3686" spans="1:28">
      <c r="A3686" s="30">
        <v>4230</v>
      </c>
      <c r="B3686" s="30" t="s">
        <v>3035</v>
      </c>
      <c r="C3686" s="30" t="s">
        <v>1951</v>
      </c>
      <c r="D3686" s="53">
        <v>46066</v>
      </c>
      <c r="F3686" s="7" t="s">
        <v>471</v>
      </c>
      <c r="G3686" s="1" t="s">
        <v>58</v>
      </c>
      <c r="H3686" s="1" t="s">
        <v>1268</v>
      </c>
      <c r="I3686" s="351" t="s">
        <v>104</v>
      </c>
      <c r="J3686" s="162">
        <v>1</v>
      </c>
      <c r="K3686" s="1">
        <v>15</v>
      </c>
      <c r="L3686" s="1" t="s">
        <v>22</v>
      </c>
      <c r="M3686" s="1" t="s">
        <v>623</v>
      </c>
      <c r="N3686" s="1" t="s">
        <v>3017</v>
      </c>
      <c r="O3686" s="1" t="s">
        <v>3017</v>
      </c>
      <c r="P3686" s="1" t="s">
        <v>69</v>
      </c>
      <c r="Q3686" s="1" t="s">
        <v>102</v>
      </c>
      <c r="R3686" s="24" t="s">
        <v>1753</v>
      </c>
      <c r="S3686" s="45">
        <v>193500</v>
      </c>
      <c r="V3686" s="165" t="str">
        <f>IFERROR(IF(U3686-T3686 &lt;= 0, "", U3686-T3686), "")</f>
        <v/>
      </c>
      <c r="W3686" s="162" t="s">
        <v>333</v>
      </c>
      <c r="X3686" s="1" t="s">
        <v>2427</v>
      </c>
      <c r="Y3686" s="1" t="s">
        <v>3018</v>
      </c>
      <c r="Z3686" s="169">
        <v>245.9</v>
      </c>
      <c r="AA3686" s="169">
        <f>Tabela13[[#This Row],[VALOR/UN]]*Tabela13[[#This Row],[QUAN]]</f>
        <v>245.9</v>
      </c>
      <c r="AB3686" s="251" t="str">
        <f>IFERROR(Tabela13[[#This Row],[TOTAL]]/Tabela13[[#This Row],[Km Rodado]],"")</f>
        <v/>
      </c>
    </row>
    <row r="3687" spans="1:28">
      <c r="A3687" s="30">
        <v>4231</v>
      </c>
      <c r="B3687" s="30" t="s">
        <v>2857</v>
      </c>
      <c r="C3687" s="30" t="s">
        <v>1951</v>
      </c>
      <c r="D3687" s="53">
        <v>46066</v>
      </c>
      <c r="F3687" s="7" t="s">
        <v>471</v>
      </c>
      <c r="G3687" s="1" t="s">
        <v>58</v>
      </c>
      <c r="H3687" s="1" t="s">
        <v>1268</v>
      </c>
      <c r="I3687" s="351" t="s">
        <v>104</v>
      </c>
      <c r="J3687" s="162">
        <v>1</v>
      </c>
      <c r="K3687" s="1">
        <v>15</v>
      </c>
      <c r="L3687" s="1" t="s">
        <v>22</v>
      </c>
      <c r="M3687" s="1" t="s">
        <v>623</v>
      </c>
      <c r="N3687" s="185" t="s">
        <v>3017</v>
      </c>
      <c r="O3687" s="1" t="s">
        <v>3017</v>
      </c>
      <c r="P3687" s="1" t="s">
        <v>69</v>
      </c>
      <c r="Q3687" s="1" t="s">
        <v>102</v>
      </c>
      <c r="R3687" s="24" t="s">
        <v>1753</v>
      </c>
      <c r="S3687" s="45">
        <v>193500</v>
      </c>
      <c r="V3687" s="165" t="str">
        <f>IFERROR(IF(U3687-T3687 &lt;= 0, "", U3687-T3687), "")</f>
        <v/>
      </c>
      <c r="W3687" s="162" t="s">
        <v>333</v>
      </c>
      <c r="X3687" s="1" t="s">
        <v>2427</v>
      </c>
      <c r="Y3687" s="1" t="s">
        <v>3018</v>
      </c>
      <c r="Z3687" s="169">
        <v>245.9</v>
      </c>
      <c r="AA3687" s="169">
        <f>Tabela13[[#This Row],[VALOR/UN]]*Tabela13[[#This Row],[QUAN]]</f>
        <v>245.9</v>
      </c>
      <c r="AB3687" s="251" t="str">
        <f>IFERROR(Tabela13[[#This Row],[TOTAL]]/Tabela13[[#This Row],[Km Rodado]],"")</f>
        <v/>
      </c>
    </row>
    <row r="3688" spans="1:28" hidden="1">
      <c r="A3688" s="30">
        <v>4186</v>
      </c>
      <c r="B3688" s="30" t="s">
        <v>3174</v>
      </c>
      <c r="C3688" s="30" t="s">
        <v>1951</v>
      </c>
      <c r="D3688" s="53">
        <v>46066</v>
      </c>
      <c r="F3688" s="7" t="s">
        <v>471</v>
      </c>
      <c r="G3688" s="1" t="s">
        <v>58</v>
      </c>
      <c r="H3688" s="1" t="s">
        <v>12</v>
      </c>
      <c r="I3688" s="351" t="s">
        <v>99</v>
      </c>
      <c r="J3688" s="162">
        <v>1</v>
      </c>
      <c r="K3688" s="1" t="s">
        <v>39</v>
      </c>
      <c r="L3688" s="1" t="s">
        <v>22</v>
      </c>
      <c r="M3688" s="1" t="s">
        <v>595</v>
      </c>
      <c r="N3688" s="1" t="s">
        <v>787</v>
      </c>
      <c r="O3688" s="1" t="s">
        <v>1861</v>
      </c>
      <c r="P3688" s="1" t="s">
        <v>69</v>
      </c>
      <c r="Q3688" s="1" t="s">
        <v>1241</v>
      </c>
      <c r="R3688" s="24" t="s">
        <v>2328</v>
      </c>
      <c r="S3688" s="45">
        <v>229080</v>
      </c>
      <c r="V3688" s="165" t="str">
        <f>IFERROR(IF(U3688-T3688 &lt;= 0, "", U3688-T3688), "")</f>
        <v/>
      </c>
      <c r="W3688" s="162" t="s">
        <v>333</v>
      </c>
      <c r="X3688" s="1" t="s">
        <v>155</v>
      </c>
      <c r="Y3688" s="1">
        <v>5050</v>
      </c>
      <c r="Z3688" s="169">
        <v>1633.33</v>
      </c>
      <c r="AA3688" s="169">
        <f>Tabela13[[#This Row],[VALOR/UN]]*Tabela13[[#This Row],[QUAN]]</f>
        <v>1633.33</v>
      </c>
      <c r="AB3688" s="251" t="str">
        <f>IFERROR(Tabela13[[#This Row],[TOTAL]]/Tabela13[[#This Row],[Km Rodado]],"")</f>
        <v/>
      </c>
    </row>
    <row r="3689" spans="1:28" hidden="1">
      <c r="A3689" s="30">
        <v>4187</v>
      </c>
      <c r="B3689" s="30" t="s">
        <v>3174</v>
      </c>
      <c r="C3689" s="30" t="s">
        <v>1951</v>
      </c>
      <c r="D3689" s="53">
        <v>46066</v>
      </c>
      <c r="F3689" s="7" t="s">
        <v>471</v>
      </c>
      <c r="G3689" s="1" t="s">
        <v>58</v>
      </c>
      <c r="H3689" s="1" t="s">
        <v>12</v>
      </c>
      <c r="I3689" s="351" t="s">
        <v>99</v>
      </c>
      <c r="J3689" s="162">
        <v>1</v>
      </c>
      <c r="K3689" s="1" t="s">
        <v>39</v>
      </c>
      <c r="L3689" s="1" t="s">
        <v>22</v>
      </c>
      <c r="M3689" s="1" t="s">
        <v>595</v>
      </c>
      <c r="N3689" s="1" t="s">
        <v>787</v>
      </c>
      <c r="O3689" s="1" t="s">
        <v>1861</v>
      </c>
      <c r="P3689" s="1" t="s">
        <v>69</v>
      </c>
      <c r="Q3689" s="1" t="s">
        <v>1241</v>
      </c>
      <c r="R3689" s="24" t="s">
        <v>2328</v>
      </c>
      <c r="S3689" s="45">
        <v>229080</v>
      </c>
      <c r="V3689" s="165" t="str">
        <f>IFERROR(IF(U3689-T3689 &lt;= 0, "", U3689-T3689), "")</f>
        <v/>
      </c>
      <c r="W3689" s="162" t="s">
        <v>333</v>
      </c>
      <c r="X3689" s="1" t="s">
        <v>155</v>
      </c>
      <c r="Y3689" s="1">
        <v>5050</v>
      </c>
      <c r="Z3689" s="169">
        <v>1633.33</v>
      </c>
      <c r="AA3689" s="169">
        <f>Tabela13[[#This Row],[VALOR/UN]]*Tabela13[[#This Row],[QUAN]]</f>
        <v>1633.33</v>
      </c>
      <c r="AB3689" s="251" t="str">
        <f>IFERROR(Tabela13[[#This Row],[TOTAL]]/Tabela13[[#This Row],[Km Rodado]],"")</f>
        <v/>
      </c>
    </row>
    <row r="3690" spans="1:28" hidden="1">
      <c r="A3690" s="30">
        <v>4220</v>
      </c>
      <c r="B3690" s="30" t="s">
        <v>3173</v>
      </c>
      <c r="C3690" s="30" t="s">
        <v>1951</v>
      </c>
      <c r="D3690" s="53">
        <v>46066</v>
      </c>
      <c r="F3690" s="7" t="s">
        <v>471</v>
      </c>
      <c r="G3690" s="1" t="s">
        <v>58</v>
      </c>
      <c r="H3690" s="1" t="s">
        <v>1268</v>
      </c>
      <c r="I3690" s="351" t="s">
        <v>109</v>
      </c>
      <c r="J3690" s="162">
        <v>1</v>
      </c>
      <c r="K3690" s="1">
        <v>16</v>
      </c>
      <c r="L3690" s="1" t="s">
        <v>22</v>
      </c>
      <c r="M3690" s="1" t="s">
        <v>143</v>
      </c>
      <c r="N3690" s="1" t="s">
        <v>224</v>
      </c>
      <c r="O3690" s="1" t="s">
        <v>1389</v>
      </c>
      <c r="P3690" s="1" t="s">
        <v>69</v>
      </c>
      <c r="Q3690" s="1" t="s">
        <v>144</v>
      </c>
      <c r="R3690" s="24" t="s">
        <v>2433</v>
      </c>
      <c r="S3690" s="184">
        <v>94600</v>
      </c>
      <c r="V3690" s="165" t="str">
        <f>IFERROR(IF(U3690-T3690 &lt;= 0, "", U3690-T3690), "")</f>
        <v/>
      </c>
      <c r="W3690" s="162" t="s">
        <v>333</v>
      </c>
      <c r="X3690" s="1" t="s">
        <v>2427</v>
      </c>
      <c r="Y3690" s="1">
        <v>165604</v>
      </c>
      <c r="Z3690" s="169">
        <v>459</v>
      </c>
      <c r="AA3690" s="169">
        <f>Tabela13[[#This Row],[VALOR/UN]]*Tabela13[[#This Row],[QUAN]]</f>
        <v>459</v>
      </c>
      <c r="AB3690" s="251" t="str">
        <f>IFERROR(Tabela13[[#This Row],[TOTAL]]/Tabela13[[#This Row],[Km Rodado]],"")</f>
        <v/>
      </c>
    </row>
    <row r="3691" spans="1:28" hidden="1">
      <c r="A3691" s="30">
        <v>4219</v>
      </c>
      <c r="B3691" s="30" t="s">
        <v>3173</v>
      </c>
      <c r="C3691" s="30" t="s">
        <v>1951</v>
      </c>
      <c r="D3691" s="53">
        <v>46066</v>
      </c>
      <c r="F3691" s="7" t="s">
        <v>471</v>
      </c>
      <c r="G3691" s="1" t="s">
        <v>58</v>
      </c>
      <c r="H3691" s="1" t="s">
        <v>1268</v>
      </c>
      <c r="I3691" s="351" t="s">
        <v>109</v>
      </c>
      <c r="J3691" s="162">
        <v>1</v>
      </c>
      <c r="K3691" s="1">
        <v>16</v>
      </c>
      <c r="L3691" s="1" t="s">
        <v>22</v>
      </c>
      <c r="M3691" s="1" t="s">
        <v>143</v>
      </c>
      <c r="N3691" s="1" t="s">
        <v>224</v>
      </c>
      <c r="O3691" s="1" t="s">
        <v>1389</v>
      </c>
      <c r="P3691" s="1" t="s">
        <v>69</v>
      </c>
      <c r="Q3691" s="1" t="s">
        <v>144</v>
      </c>
      <c r="R3691" s="24" t="s">
        <v>2433</v>
      </c>
      <c r="S3691" s="184">
        <v>94600</v>
      </c>
      <c r="V3691" s="165" t="str">
        <f>IFERROR(IF(U3691-T3691 &lt;= 0, "", U3691-T3691), "")</f>
        <v/>
      </c>
      <c r="W3691" s="162" t="s">
        <v>333</v>
      </c>
      <c r="X3691" s="1" t="s">
        <v>2427</v>
      </c>
      <c r="Y3691" s="1">
        <v>165604</v>
      </c>
      <c r="Z3691" s="169">
        <v>459</v>
      </c>
      <c r="AA3691" s="169">
        <f>Tabela13[[#This Row],[VALOR/UN]]*Tabela13[[#This Row],[QUAN]]</f>
        <v>459</v>
      </c>
      <c r="AB3691" s="251" t="str">
        <f>IFERROR(Tabela13[[#This Row],[TOTAL]]/Tabela13[[#This Row],[Km Rodado]],"")</f>
        <v/>
      </c>
    </row>
    <row r="3692" spans="1:28" hidden="1">
      <c r="A3692" s="30">
        <v>4179</v>
      </c>
      <c r="B3692" s="30" t="s">
        <v>3035</v>
      </c>
      <c r="C3692" s="30" t="s">
        <v>1951</v>
      </c>
      <c r="D3692" s="53">
        <v>46066</v>
      </c>
      <c r="F3692" s="7" t="s">
        <v>471</v>
      </c>
      <c r="G3692" s="1" t="s">
        <v>58</v>
      </c>
      <c r="H3692" s="1" t="s">
        <v>1268</v>
      </c>
      <c r="I3692" s="351" t="s">
        <v>104</v>
      </c>
      <c r="J3692" s="162">
        <v>1</v>
      </c>
      <c r="K3692" s="1">
        <v>15</v>
      </c>
      <c r="L3692" s="1" t="s">
        <v>22</v>
      </c>
      <c r="M3692" s="1" t="s">
        <v>75</v>
      </c>
      <c r="N3692" s="1" t="s">
        <v>224</v>
      </c>
      <c r="O3692" s="1" t="s">
        <v>1389</v>
      </c>
      <c r="P3692" s="1" t="s">
        <v>69</v>
      </c>
      <c r="Q3692" s="1" t="s">
        <v>77</v>
      </c>
      <c r="R3692" s="1" t="s">
        <v>538</v>
      </c>
      <c r="S3692" s="45">
        <v>122500</v>
      </c>
      <c r="V3692" s="165" t="str">
        <f>IFERROR(IF(U3692-T3692 &lt;= 0, "", U3692-T3692), "")</f>
        <v/>
      </c>
      <c r="W3692" s="162" t="s">
        <v>333</v>
      </c>
      <c r="X3692" s="1" t="s">
        <v>2427</v>
      </c>
      <c r="Y3692" s="276" t="s">
        <v>3093</v>
      </c>
      <c r="Z3692" s="169">
        <v>232.9</v>
      </c>
      <c r="AA3692" s="169">
        <f>Tabela13[[#This Row],[VALOR/UN]]*Tabela13[[#This Row],[QUAN]]</f>
        <v>232.9</v>
      </c>
      <c r="AB3692" s="251" t="str">
        <f>IFERROR(Tabela13[[#This Row],[TOTAL]]/Tabela13[[#This Row],[Km Rodado]],"")</f>
        <v/>
      </c>
    </row>
    <row r="3693" spans="1:28" hidden="1">
      <c r="A3693" s="30">
        <v>4180</v>
      </c>
      <c r="B3693" s="30" t="s">
        <v>3163</v>
      </c>
      <c r="C3693" s="30" t="s">
        <v>1951</v>
      </c>
      <c r="D3693" s="53">
        <v>46066</v>
      </c>
      <c r="F3693" s="7" t="s">
        <v>471</v>
      </c>
      <c r="G3693" s="1" t="s">
        <v>58</v>
      </c>
      <c r="H3693" s="1" t="s">
        <v>1268</v>
      </c>
      <c r="I3693" s="351" t="s">
        <v>104</v>
      </c>
      <c r="J3693" s="162">
        <v>1</v>
      </c>
      <c r="K3693" s="1">
        <v>15</v>
      </c>
      <c r="L3693" s="1" t="s">
        <v>22</v>
      </c>
      <c r="M3693" s="1" t="s">
        <v>75</v>
      </c>
      <c r="N3693" s="1" t="s">
        <v>224</v>
      </c>
      <c r="O3693" s="1" t="s">
        <v>1389</v>
      </c>
      <c r="P3693" s="1" t="s">
        <v>69</v>
      </c>
      <c r="Q3693" s="1" t="s">
        <v>77</v>
      </c>
      <c r="R3693" s="1" t="s">
        <v>538</v>
      </c>
      <c r="S3693" s="45">
        <v>122500</v>
      </c>
      <c r="V3693" s="165" t="str">
        <f>IFERROR(IF(U3693-T3693 &lt;= 0, "", U3693-T3693), "")</f>
        <v/>
      </c>
      <c r="W3693" s="162" t="s">
        <v>333</v>
      </c>
      <c r="X3693" s="1" t="s">
        <v>2427</v>
      </c>
      <c r="Y3693" s="276" t="s">
        <v>3093</v>
      </c>
      <c r="Z3693" s="169">
        <v>232.9</v>
      </c>
      <c r="AA3693" s="169">
        <f>Tabela13[[#This Row],[VALOR/UN]]*Tabela13[[#This Row],[QUAN]]</f>
        <v>232.9</v>
      </c>
      <c r="AB3693" s="251" t="str">
        <f>IFERROR(Tabela13[[#This Row],[TOTAL]]/Tabela13[[#This Row],[Km Rodado]],"")</f>
        <v/>
      </c>
    </row>
    <row r="3694" spans="1:28" hidden="1">
      <c r="A3694" s="30">
        <v>4114</v>
      </c>
      <c r="B3694" s="30" t="s">
        <v>2988</v>
      </c>
      <c r="C3694" s="30" t="s">
        <v>1951</v>
      </c>
      <c r="D3694" s="53">
        <v>46066</v>
      </c>
      <c r="F3694" s="7" t="s">
        <v>471</v>
      </c>
      <c r="G3694" s="1" t="s">
        <v>58</v>
      </c>
      <c r="H3694" s="1" t="s">
        <v>1268</v>
      </c>
      <c r="I3694" s="351" t="s">
        <v>96</v>
      </c>
      <c r="J3694" s="162">
        <v>1</v>
      </c>
      <c r="K3694" s="1">
        <v>16</v>
      </c>
      <c r="L3694" s="1" t="s">
        <v>22</v>
      </c>
      <c r="M3694" s="1" t="s">
        <v>60</v>
      </c>
      <c r="N3694" s="1" t="s">
        <v>224</v>
      </c>
      <c r="O3694" s="1" t="s">
        <v>1389</v>
      </c>
      <c r="P3694" s="1" t="s">
        <v>69</v>
      </c>
      <c r="Q3694" s="1" t="s">
        <v>1008</v>
      </c>
      <c r="R3694" s="24" t="s">
        <v>413</v>
      </c>
      <c r="S3694" s="45">
        <v>157148</v>
      </c>
      <c r="V3694" s="165" t="str">
        <f>IFERROR(IF(U3694-T3694 &lt;= 0, "", U3694-T3694), "")</f>
        <v/>
      </c>
      <c r="W3694" s="162" t="s">
        <v>333</v>
      </c>
      <c r="X3694" s="1" t="s">
        <v>2427</v>
      </c>
      <c r="Y3694" s="1">
        <v>166104</v>
      </c>
      <c r="Z3694" s="169">
        <v>429</v>
      </c>
      <c r="AA3694" s="169">
        <f>Tabela13[[#This Row],[VALOR/UN]]*Tabela13[[#This Row],[QUAN]]</f>
        <v>429</v>
      </c>
      <c r="AB3694" s="251" t="str">
        <f>IFERROR(Tabela13[[#This Row],[TOTAL]]/Tabela13[[#This Row],[Km Rodado]],"")</f>
        <v/>
      </c>
    </row>
    <row r="3695" spans="1:28" hidden="1">
      <c r="A3695" s="30">
        <v>4119</v>
      </c>
      <c r="B3695" s="30" t="s">
        <v>2988</v>
      </c>
      <c r="C3695" s="30" t="s">
        <v>1951</v>
      </c>
      <c r="D3695" s="53">
        <v>46066</v>
      </c>
      <c r="F3695" s="7" t="s">
        <v>471</v>
      </c>
      <c r="G3695" s="1" t="s">
        <v>58</v>
      </c>
      <c r="H3695" s="1" t="s">
        <v>1268</v>
      </c>
      <c r="I3695" s="351" t="s">
        <v>96</v>
      </c>
      <c r="J3695" s="162">
        <v>1</v>
      </c>
      <c r="K3695" s="1">
        <v>16</v>
      </c>
      <c r="L3695" s="1" t="s">
        <v>22</v>
      </c>
      <c r="M3695" s="1" t="s">
        <v>60</v>
      </c>
      <c r="N3695" s="1" t="s">
        <v>224</v>
      </c>
      <c r="O3695" s="1" t="s">
        <v>1389</v>
      </c>
      <c r="P3695" s="1" t="s">
        <v>69</v>
      </c>
      <c r="Q3695" s="1" t="s">
        <v>1008</v>
      </c>
      <c r="R3695" s="24" t="s">
        <v>413</v>
      </c>
      <c r="S3695" s="45">
        <v>157148</v>
      </c>
      <c r="V3695" s="165" t="str">
        <f>IFERROR(IF(U3695-T3695 &lt;= 0, "", U3695-T3695), "")</f>
        <v/>
      </c>
      <c r="W3695" s="162" t="s">
        <v>333</v>
      </c>
      <c r="X3695" s="1" t="s">
        <v>2427</v>
      </c>
      <c r="Y3695" s="1">
        <v>166104</v>
      </c>
      <c r="Z3695" s="169">
        <v>429</v>
      </c>
      <c r="AA3695" s="169">
        <f>Tabela13[[#This Row],[VALOR/UN]]*Tabela13[[#This Row],[QUAN]]</f>
        <v>429</v>
      </c>
      <c r="AB3695" s="251" t="str">
        <f>IFERROR(Tabela13[[#This Row],[TOTAL]]/Tabela13[[#This Row],[Km Rodado]],"")</f>
        <v/>
      </c>
    </row>
    <row r="3696" spans="1:28" hidden="1">
      <c r="A3696" s="30">
        <v>4132</v>
      </c>
      <c r="B3696" s="30" t="s">
        <v>2988</v>
      </c>
      <c r="C3696" s="30" t="s">
        <v>1951</v>
      </c>
      <c r="D3696" s="53">
        <v>46066</v>
      </c>
      <c r="F3696" s="7" t="s">
        <v>471</v>
      </c>
      <c r="G3696" s="1" t="s">
        <v>58</v>
      </c>
      <c r="H3696" s="1" t="s">
        <v>1268</v>
      </c>
      <c r="I3696" s="351" t="s">
        <v>96</v>
      </c>
      <c r="J3696" s="162">
        <v>1</v>
      </c>
      <c r="K3696" s="1">
        <v>16</v>
      </c>
      <c r="L3696" s="1" t="s">
        <v>24</v>
      </c>
      <c r="M3696" s="1" t="s">
        <v>60</v>
      </c>
      <c r="N3696" s="1" t="s">
        <v>224</v>
      </c>
      <c r="O3696" s="1" t="s">
        <v>1389</v>
      </c>
      <c r="P3696" s="1" t="s">
        <v>69</v>
      </c>
      <c r="Q3696" s="1" t="s">
        <v>1008</v>
      </c>
      <c r="R3696" s="24" t="s">
        <v>413</v>
      </c>
      <c r="S3696" s="45">
        <v>157148</v>
      </c>
      <c r="V3696" s="165" t="str">
        <f>IFERROR(IF(U3696-T3696 &lt;= 0, "", U3696-T3696), "")</f>
        <v/>
      </c>
      <c r="W3696" s="162" t="s">
        <v>333</v>
      </c>
      <c r="X3696" s="1" t="s">
        <v>2427</v>
      </c>
      <c r="Y3696" s="1">
        <v>166104</v>
      </c>
      <c r="Z3696" s="169">
        <v>429</v>
      </c>
      <c r="AA3696" s="169">
        <f>Tabela13[[#This Row],[VALOR/UN]]*Tabela13[[#This Row],[QUAN]]</f>
        <v>429</v>
      </c>
      <c r="AB3696" s="251" t="str">
        <f>IFERROR(Tabela13[[#This Row],[TOTAL]]/Tabela13[[#This Row],[Km Rodado]],"")</f>
        <v/>
      </c>
    </row>
    <row r="3697" spans="1:28" hidden="1">
      <c r="A3697" s="30">
        <v>4120</v>
      </c>
      <c r="B3697" s="30" t="s">
        <v>2988</v>
      </c>
      <c r="C3697" s="30" t="s">
        <v>1951</v>
      </c>
      <c r="D3697" s="53">
        <v>46066</v>
      </c>
      <c r="F3697" s="7" t="s">
        <v>471</v>
      </c>
      <c r="G3697" s="1" t="s">
        <v>58</v>
      </c>
      <c r="H3697" s="1" t="s">
        <v>1268</v>
      </c>
      <c r="I3697" s="351" t="s">
        <v>96</v>
      </c>
      <c r="J3697" s="162">
        <v>1</v>
      </c>
      <c r="K3697" s="1">
        <v>16</v>
      </c>
      <c r="L3697" s="1" t="s">
        <v>24</v>
      </c>
      <c r="M3697" s="1" t="s">
        <v>60</v>
      </c>
      <c r="N3697" s="1" t="s">
        <v>224</v>
      </c>
      <c r="O3697" s="1" t="s">
        <v>1389</v>
      </c>
      <c r="P3697" s="1" t="s">
        <v>69</v>
      </c>
      <c r="Q3697" s="1" t="s">
        <v>1008</v>
      </c>
      <c r="R3697" s="24" t="s">
        <v>413</v>
      </c>
      <c r="S3697" s="45">
        <v>157148</v>
      </c>
      <c r="V3697" s="165" t="str">
        <f>IFERROR(IF(U3697-T3697 &lt;= 0, "", U3697-T3697), "")</f>
        <v/>
      </c>
      <c r="W3697" s="162" t="s">
        <v>333</v>
      </c>
      <c r="X3697" s="1" t="s">
        <v>2427</v>
      </c>
      <c r="Y3697" s="1">
        <v>166104</v>
      </c>
      <c r="Z3697" s="169">
        <v>429</v>
      </c>
      <c r="AA3697" s="169">
        <f>Tabela13[[#This Row],[VALOR/UN]]*Tabela13[[#This Row],[QUAN]]</f>
        <v>429</v>
      </c>
      <c r="AB3697" s="251" t="str">
        <f>IFERROR(Tabela13[[#This Row],[TOTAL]]/Tabela13[[#This Row],[Km Rodado]],"")</f>
        <v/>
      </c>
    </row>
    <row r="3698" spans="1:28" hidden="1">
      <c r="A3698" s="30">
        <v>4201</v>
      </c>
      <c r="B3698" s="30" t="s">
        <v>3035</v>
      </c>
      <c r="C3698" s="30" t="s">
        <v>1951</v>
      </c>
      <c r="D3698" s="53">
        <v>46066</v>
      </c>
      <c r="F3698" s="7" t="s">
        <v>471</v>
      </c>
      <c r="G3698" s="1" t="s">
        <v>58</v>
      </c>
      <c r="H3698" s="1" t="s">
        <v>1268</v>
      </c>
      <c r="I3698" s="351" t="s">
        <v>96</v>
      </c>
      <c r="J3698" s="162">
        <v>1</v>
      </c>
      <c r="K3698" s="1">
        <v>16</v>
      </c>
      <c r="L3698" s="1" t="s">
        <v>22</v>
      </c>
      <c r="M3698" s="1" t="s">
        <v>60</v>
      </c>
      <c r="N3698" s="1" t="s">
        <v>1235</v>
      </c>
      <c r="O3698" s="1" t="s">
        <v>1236</v>
      </c>
      <c r="P3698" s="1" t="s">
        <v>69</v>
      </c>
      <c r="Q3698" s="1" t="s">
        <v>1008</v>
      </c>
      <c r="R3698" s="24" t="s">
        <v>1151</v>
      </c>
      <c r="S3698" s="45">
        <v>143524</v>
      </c>
      <c r="V3698" s="165" t="str">
        <f>IFERROR(IF(U3698-T3698 &lt;= 0, "", U3698-T3698), "")</f>
        <v/>
      </c>
      <c r="W3698" s="162" t="s">
        <v>333</v>
      </c>
      <c r="X3698" s="1" t="s">
        <v>155</v>
      </c>
      <c r="Y3698" s="1" t="s">
        <v>3175</v>
      </c>
      <c r="Z3698" s="169">
        <v>453.18</v>
      </c>
      <c r="AA3698" s="169">
        <f>Tabela13[[#This Row],[VALOR/UN]]*Tabela13[[#This Row],[QUAN]]</f>
        <v>453.18</v>
      </c>
      <c r="AB3698" s="251" t="str">
        <f>IFERROR(Tabela13[[#This Row],[TOTAL]]/Tabela13[[#This Row],[Km Rodado]],"")</f>
        <v/>
      </c>
    </row>
    <row r="3699" spans="1:28" hidden="1">
      <c r="A3699" s="30">
        <v>4102</v>
      </c>
      <c r="B3699" s="30" t="s">
        <v>3035</v>
      </c>
      <c r="C3699" s="30" t="s">
        <v>1951</v>
      </c>
      <c r="D3699" s="53">
        <v>46066</v>
      </c>
      <c r="F3699" s="7" t="s">
        <v>471</v>
      </c>
      <c r="G3699" s="1" t="s">
        <v>58</v>
      </c>
      <c r="H3699" s="1" t="s">
        <v>1268</v>
      </c>
      <c r="I3699" s="351" t="s">
        <v>96</v>
      </c>
      <c r="J3699" s="162">
        <v>1</v>
      </c>
      <c r="K3699" s="1">
        <v>16</v>
      </c>
      <c r="L3699" s="1" t="s">
        <v>22</v>
      </c>
      <c r="M3699" s="1" t="s">
        <v>60</v>
      </c>
      <c r="N3699" s="1" t="s">
        <v>1235</v>
      </c>
      <c r="O3699" s="1" t="s">
        <v>1236</v>
      </c>
      <c r="P3699" s="1" t="s">
        <v>69</v>
      </c>
      <c r="Q3699" s="1" t="s">
        <v>1008</v>
      </c>
      <c r="R3699" s="24" t="s">
        <v>1151</v>
      </c>
      <c r="S3699" s="45">
        <v>143524</v>
      </c>
      <c r="V3699" s="165" t="str">
        <f>IFERROR(IF(U3699-T3699 &lt;= 0, "", U3699-T3699), "")</f>
        <v/>
      </c>
      <c r="W3699" s="162" t="s">
        <v>333</v>
      </c>
      <c r="X3699" s="1" t="s">
        <v>155</v>
      </c>
      <c r="Y3699" s="1" t="s">
        <v>3175</v>
      </c>
      <c r="Z3699" s="169">
        <v>453.18</v>
      </c>
      <c r="AA3699" s="169">
        <f>Tabela13[[#This Row],[VALOR/UN]]*Tabela13[[#This Row],[QUAN]]</f>
        <v>453.18</v>
      </c>
      <c r="AB3699" s="251" t="str">
        <f>IFERROR(Tabela13[[#This Row],[TOTAL]]/Tabela13[[#This Row],[Km Rodado]],"")</f>
        <v/>
      </c>
    </row>
    <row r="3700" spans="1:28" hidden="1">
      <c r="A3700" s="30" t="s">
        <v>3113</v>
      </c>
      <c r="B3700" s="30" t="s">
        <v>3035</v>
      </c>
      <c r="C3700" s="30" t="s">
        <v>1951</v>
      </c>
      <c r="D3700" s="53">
        <v>46066</v>
      </c>
      <c r="F3700" s="7" t="s">
        <v>471</v>
      </c>
      <c r="G3700" s="1" t="s">
        <v>58</v>
      </c>
      <c r="H3700" s="1" t="s">
        <v>1268</v>
      </c>
      <c r="I3700" s="351" t="s">
        <v>96</v>
      </c>
      <c r="J3700" s="162">
        <v>1</v>
      </c>
      <c r="K3700" s="1">
        <v>16</v>
      </c>
      <c r="L3700" s="1" t="s">
        <v>24</v>
      </c>
      <c r="M3700" s="1" t="s">
        <v>60</v>
      </c>
      <c r="N3700" s="1" t="s">
        <v>1235</v>
      </c>
      <c r="O3700" s="1" t="s">
        <v>1236</v>
      </c>
      <c r="P3700" s="1" t="s">
        <v>69</v>
      </c>
      <c r="Q3700" s="1" t="s">
        <v>1008</v>
      </c>
      <c r="R3700" s="24" t="s">
        <v>1151</v>
      </c>
      <c r="S3700" s="45">
        <v>143524</v>
      </c>
      <c r="V3700" s="165" t="str">
        <f>IFERROR(IF(U3700-T3700 &lt;= 0, "", U3700-T3700), "")</f>
        <v/>
      </c>
      <c r="W3700" s="162" t="s">
        <v>333</v>
      </c>
      <c r="X3700" s="1" t="s">
        <v>155</v>
      </c>
      <c r="Y3700" s="1" t="s">
        <v>3175</v>
      </c>
      <c r="Z3700" s="169">
        <v>453.18</v>
      </c>
      <c r="AA3700" s="169">
        <f>Tabela13[[#This Row],[VALOR/UN]]*Tabela13[[#This Row],[QUAN]]</f>
        <v>453.18</v>
      </c>
      <c r="AB3700" s="251" t="str">
        <f>IFERROR(Tabela13[[#This Row],[TOTAL]]/Tabela13[[#This Row],[Km Rodado]],"")</f>
        <v/>
      </c>
    </row>
    <row r="3701" spans="1:28" hidden="1">
      <c r="A3701" s="30">
        <v>4104</v>
      </c>
      <c r="B3701" s="30" t="s">
        <v>3035</v>
      </c>
      <c r="C3701" s="30" t="s">
        <v>1951</v>
      </c>
      <c r="D3701" s="53">
        <v>46066</v>
      </c>
      <c r="F3701" s="7" t="s">
        <v>471</v>
      </c>
      <c r="G3701" s="1" t="s">
        <v>58</v>
      </c>
      <c r="H3701" s="1" t="s">
        <v>1268</v>
      </c>
      <c r="I3701" s="351" t="s">
        <v>96</v>
      </c>
      <c r="J3701" s="162">
        <v>1</v>
      </c>
      <c r="K3701" s="1">
        <v>16</v>
      </c>
      <c r="L3701" s="1" t="s">
        <v>24</v>
      </c>
      <c r="M3701" s="1" t="s">
        <v>60</v>
      </c>
      <c r="N3701" s="1" t="s">
        <v>1235</v>
      </c>
      <c r="O3701" s="1" t="s">
        <v>1236</v>
      </c>
      <c r="P3701" s="1" t="s">
        <v>69</v>
      </c>
      <c r="Q3701" s="1" t="s">
        <v>1008</v>
      </c>
      <c r="R3701" s="24" t="s">
        <v>1151</v>
      </c>
      <c r="S3701" s="45">
        <v>143524</v>
      </c>
      <c r="V3701" s="165" t="str">
        <f>IFERROR(IF(U3701-T3701 &lt;= 0, "", U3701-T3701), "")</f>
        <v/>
      </c>
      <c r="W3701" s="162" t="s">
        <v>333</v>
      </c>
      <c r="X3701" s="1" t="s">
        <v>155</v>
      </c>
      <c r="Y3701" s="1" t="s">
        <v>3175</v>
      </c>
      <c r="Z3701" s="169">
        <v>453.18</v>
      </c>
      <c r="AA3701" s="169">
        <f>Tabela13[[#This Row],[VALOR/UN]]*Tabela13[[#This Row],[QUAN]]</f>
        <v>453.18</v>
      </c>
      <c r="AB3701" s="251" t="str">
        <f>IFERROR(Tabela13[[#This Row],[TOTAL]]/Tabela13[[#This Row],[Km Rodado]],"")</f>
        <v/>
      </c>
    </row>
    <row r="3702" spans="1:28" hidden="1">
      <c r="A3702" s="30">
        <v>4221</v>
      </c>
      <c r="B3702" s="30" t="s">
        <v>2991</v>
      </c>
      <c r="C3702" s="30" t="s">
        <v>1951</v>
      </c>
      <c r="D3702" s="53">
        <v>46072</v>
      </c>
      <c r="F3702" s="7" t="s">
        <v>471</v>
      </c>
      <c r="G3702" s="1" t="s">
        <v>58</v>
      </c>
      <c r="H3702" s="1" t="s">
        <v>1268</v>
      </c>
      <c r="I3702" s="351" t="s">
        <v>80</v>
      </c>
      <c r="J3702" s="1">
        <v>1</v>
      </c>
      <c r="K3702" s="1">
        <v>16</v>
      </c>
      <c r="L3702" s="1" t="s">
        <v>22</v>
      </c>
      <c r="M3702" s="1" t="s">
        <v>143</v>
      </c>
      <c r="N3702" s="1" t="s">
        <v>224</v>
      </c>
      <c r="O3702" s="1" t="s">
        <v>1389</v>
      </c>
      <c r="P3702" s="1" t="s">
        <v>69</v>
      </c>
      <c r="Q3702" s="1" t="s">
        <v>162</v>
      </c>
      <c r="R3702" s="24" t="s">
        <v>427</v>
      </c>
      <c r="S3702" s="45">
        <v>224223</v>
      </c>
      <c r="T3702" s="45">
        <v>224223</v>
      </c>
      <c r="V3702" s="165" t="str">
        <f>IFERROR(IF(U3702-T3702 &lt;= 0, "", U3702-T3702), "")</f>
        <v/>
      </c>
      <c r="W3702" s="1" t="s">
        <v>333</v>
      </c>
      <c r="X3702" s="1" t="s">
        <v>2427</v>
      </c>
      <c r="Y3702" s="159"/>
      <c r="Z3702" s="169">
        <v>459</v>
      </c>
      <c r="AA3702" s="169">
        <f>Tabela13[[#This Row],[VALOR/UN]]*Tabela13[[#This Row],[QUAN]]</f>
        <v>459</v>
      </c>
      <c r="AB3702" s="251" t="str">
        <f>IFERROR(Tabela13[[#This Row],[TOTAL]]/Tabela13[[#This Row],[Km Rodado]],"")</f>
        <v/>
      </c>
    </row>
    <row r="3703" spans="1:28" hidden="1">
      <c r="A3703" s="30">
        <v>4222</v>
      </c>
      <c r="B3703" s="30" t="s">
        <v>2991</v>
      </c>
      <c r="C3703" s="30" t="s">
        <v>1951</v>
      </c>
      <c r="D3703" s="53">
        <v>46072</v>
      </c>
      <c r="F3703" s="7" t="s">
        <v>471</v>
      </c>
      <c r="G3703" s="1" t="s">
        <v>58</v>
      </c>
      <c r="H3703" s="1" t="s">
        <v>1268</v>
      </c>
      <c r="I3703" s="351" t="s">
        <v>80</v>
      </c>
      <c r="J3703" s="1">
        <v>1</v>
      </c>
      <c r="K3703" s="1">
        <v>16</v>
      </c>
      <c r="L3703" s="1" t="s">
        <v>22</v>
      </c>
      <c r="M3703" s="1" t="s">
        <v>143</v>
      </c>
      <c r="N3703" s="1" t="s">
        <v>224</v>
      </c>
      <c r="O3703" s="1" t="s">
        <v>1389</v>
      </c>
      <c r="P3703" s="1" t="s">
        <v>69</v>
      </c>
      <c r="Q3703" s="1" t="s">
        <v>162</v>
      </c>
      <c r="R3703" s="24" t="s">
        <v>427</v>
      </c>
      <c r="S3703" s="45">
        <v>224223</v>
      </c>
      <c r="T3703" s="45">
        <v>224223</v>
      </c>
      <c r="V3703" s="165" t="str">
        <f>IFERROR(IF(U3703-T3703 &lt;= 0, "", U3703-T3703), "")</f>
        <v/>
      </c>
      <c r="W3703" s="1" t="s">
        <v>333</v>
      </c>
      <c r="X3703" s="1" t="s">
        <v>2427</v>
      </c>
      <c r="Y3703" s="159"/>
      <c r="Z3703" s="169">
        <v>459</v>
      </c>
      <c r="AA3703" s="169">
        <f>Tabela13[[#This Row],[VALOR/UN]]*Tabela13[[#This Row],[QUAN]]</f>
        <v>459</v>
      </c>
      <c r="AB3703" s="251" t="str">
        <f>IFERROR(Tabela13[[#This Row],[TOTAL]]/Tabela13[[#This Row],[Km Rodado]],"")</f>
        <v/>
      </c>
    </row>
    <row r="3704" spans="1:28" hidden="1">
      <c r="A3704" s="30">
        <v>899</v>
      </c>
      <c r="B3704" s="30" t="s">
        <v>790</v>
      </c>
      <c r="C3704" s="30" t="s">
        <v>1951</v>
      </c>
      <c r="D3704" s="53">
        <v>46076</v>
      </c>
      <c r="F3704" s="7" t="s">
        <v>471</v>
      </c>
      <c r="G3704" s="1" t="s">
        <v>58</v>
      </c>
      <c r="H3704" s="1" t="s">
        <v>1268</v>
      </c>
      <c r="I3704" s="351" t="s">
        <v>80</v>
      </c>
      <c r="J3704" s="162">
        <v>1</v>
      </c>
      <c r="K3704" s="1" t="s">
        <v>39</v>
      </c>
      <c r="L3704" s="1" t="s">
        <v>656</v>
      </c>
      <c r="M3704" s="1" t="s">
        <v>595</v>
      </c>
      <c r="N3704" s="1" t="s">
        <v>684</v>
      </c>
      <c r="O3704" s="1" t="s">
        <v>684</v>
      </c>
      <c r="P3704" s="1" t="s">
        <v>62</v>
      </c>
      <c r="Q3704" s="1" t="s">
        <v>1288</v>
      </c>
      <c r="R3704" s="1" t="s">
        <v>1456</v>
      </c>
      <c r="S3704" s="45">
        <v>335073</v>
      </c>
      <c r="T3704" s="45">
        <v>335073</v>
      </c>
      <c r="V3704" s="165" t="str">
        <f>IFERROR(IF(U3704-T3704 &lt;= 0, "", U3704-T3704), "")</f>
        <v/>
      </c>
      <c r="W3704" s="162" t="s">
        <v>333</v>
      </c>
      <c r="X3704" s="1" t="s">
        <v>2279</v>
      </c>
      <c r="Y3704" s="1" t="s">
        <v>3176</v>
      </c>
      <c r="Z3704" s="169">
        <v>500</v>
      </c>
      <c r="AA3704" s="169">
        <f>Tabela13[[#This Row],[VALOR/UN]]*Tabela13[[#This Row],[QUAN]]</f>
        <v>500</v>
      </c>
      <c r="AB3704" s="251" t="str">
        <f>IFERROR(Tabela13[[#This Row],[TOTAL]]/Tabela13[[#This Row],[Km Rodado]],"")</f>
        <v/>
      </c>
    </row>
    <row r="3705" spans="1:28" hidden="1">
      <c r="A3705" s="30">
        <v>2466</v>
      </c>
      <c r="B3705" s="30" t="s">
        <v>1369</v>
      </c>
      <c r="C3705" s="30" t="s">
        <v>1951</v>
      </c>
      <c r="D3705" s="53">
        <v>46076</v>
      </c>
      <c r="F3705" s="7" t="s">
        <v>471</v>
      </c>
      <c r="G3705" s="1" t="s">
        <v>58</v>
      </c>
      <c r="H3705" s="1" t="s">
        <v>1268</v>
      </c>
      <c r="I3705" s="351" t="s">
        <v>80</v>
      </c>
      <c r="J3705" s="162">
        <v>1</v>
      </c>
      <c r="K3705" s="1" t="s">
        <v>39</v>
      </c>
      <c r="L3705" s="1" t="s">
        <v>656</v>
      </c>
      <c r="M3705" s="1" t="s">
        <v>595</v>
      </c>
      <c r="N3705" s="1" t="s">
        <v>684</v>
      </c>
      <c r="O3705" s="1" t="s">
        <v>684</v>
      </c>
      <c r="P3705" s="1" t="s">
        <v>62</v>
      </c>
      <c r="Q3705" s="1" t="s">
        <v>1288</v>
      </c>
      <c r="R3705" s="1" t="s">
        <v>1456</v>
      </c>
      <c r="S3705" s="45">
        <v>335073</v>
      </c>
      <c r="T3705" s="45">
        <v>335073</v>
      </c>
      <c r="V3705" s="165" t="str">
        <f>IFERROR(IF(U3705-T3705 &lt;= 0, "", U3705-T3705), "")</f>
        <v/>
      </c>
      <c r="W3705" s="162" t="s">
        <v>333</v>
      </c>
      <c r="X3705" s="1" t="s">
        <v>2279</v>
      </c>
      <c r="Y3705" s="1" t="s">
        <v>3176</v>
      </c>
      <c r="Z3705" s="169">
        <v>500</v>
      </c>
      <c r="AA3705" s="169">
        <f>Tabela13[[#This Row],[VALOR/UN]]*Tabela13[[#This Row],[QUAN]]</f>
        <v>500</v>
      </c>
      <c r="AB3705" s="251" t="str">
        <f>IFERROR(Tabela13[[#This Row],[TOTAL]]/Tabela13[[#This Row],[Km Rodado]],"")</f>
        <v/>
      </c>
    </row>
    <row r="3706" spans="1:28" hidden="1">
      <c r="A3706" s="30" t="s">
        <v>1588</v>
      </c>
      <c r="B3706" s="30" t="s">
        <v>2399</v>
      </c>
      <c r="C3706" s="30" t="s">
        <v>1951</v>
      </c>
      <c r="D3706" s="53">
        <v>46076</v>
      </c>
      <c r="F3706" s="7" t="s">
        <v>471</v>
      </c>
      <c r="G3706" s="1" t="s">
        <v>58</v>
      </c>
      <c r="H3706" s="1" t="s">
        <v>1268</v>
      </c>
      <c r="I3706" s="351" t="s">
        <v>80</v>
      </c>
      <c r="J3706" s="162">
        <v>1</v>
      </c>
      <c r="K3706" s="1" t="s">
        <v>39</v>
      </c>
      <c r="L3706" s="1" t="s">
        <v>594</v>
      </c>
      <c r="M3706" s="1" t="s">
        <v>595</v>
      </c>
      <c r="N3706" s="1" t="s">
        <v>684</v>
      </c>
      <c r="O3706" s="1" t="s">
        <v>684</v>
      </c>
      <c r="P3706" s="1" t="s">
        <v>62</v>
      </c>
      <c r="Q3706" s="1" t="s">
        <v>1288</v>
      </c>
      <c r="R3706" s="1" t="s">
        <v>1456</v>
      </c>
      <c r="S3706" s="45">
        <v>335073</v>
      </c>
      <c r="T3706" s="45">
        <v>335073</v>
      </c>
      <c r="V3706" s="165" t="str">
        <f>IFERROR(IF(U3706-T3706 &lt;= 0, "", U3706-T3706), "")</f>
        <v/>
      </c>
      <c r="W3706" s="162" t="s">
        <v>333</v>
      </c>
      <c r="X3706" s="1" t="s">
        <v>2279</v>
      </c>
      <c r="Y3706" s="1">
        <v>14782</v>
      </c>
      <c r="Z3706" s="169">
        <v>600</v>
      </c>
      <c r="AA3706" s="169">
        <f>Tabela13[[#This Row],[VALOR/UN]]*Tabela13[[#This Row],[QUAN]]</f>
        <v>600</v>
      </c>
      <c r="AB3706" s="251" t="str">
        <f>IFERROR(Tabela13[[#This Row],[TOTAL]]/Tabela13[[#This Row],[Km Rodado]],"")</f>
        <v/>
      </c>
    </row>
    <row r="3707" spans="1:28" hidden="1">
      <c r="A3707" s="30">
        <v>2922</v>
      </c>
      <c r="B3707" s="30" t="s">
        <v>2450</v>
      </c>
      <c r="C3707" s="30" t="s">
        <v>1951</v>
      </c>
      <c r="D3707" s="53">
        <v>46076</v>
      </c>
      <c r="F3707" s="7" t="s">
        <v>471</v>
      </c>
      <c r="G3707" s="1" t="s">
        <v>58</v>
      </c>
      <c r="H3707" s="1" t="s">
        <v>1268</v>
      </c>
      <c r="I3707" s="351" t="s">
        <v>80</v>
      </c>
      <c r="J3707" s="162">
        <v>1</v>
      </c>
      <c r="K3707" s="1" t="s">
        <v>39</v>
      </c>
      <c r="L3707" s="1" t="s">
        <v>594</v>
      </c>
      <c r="M3707" s="1" t="s">
        <v>595</v>
      </c>
      <c r="N3707" s="1" t="s">
        <v>684</v>
      </c>
      <c r="O3707" s="1" t="s">
        <v>684</v>
      </c>
      <c r="P3707" s="1" t="s">
        <v>62</v>
      </c>
      <c r="Q3707" s="1" t="s">
        <v>1288</v>
      </c>
      <c r="R3707" s="1" t="s">
        <v>1456</v>
      </c>
      <c r="S3707" s="45">
        <v>335073</v>
      </c>
      <c r="T3707" s="45">
        <v>335073</v>
      </c>
      <c r="V3707" s="165" t="str">
        <f>IFERROR(IF(U3707-T3707 &lt;= 0, "", U3707-T3707), "")</f>
        <v/>
      </c>
      <c r="W3707" s="162" t="s">
        <v>333</v>
      </c>
      <c r="X3707" s="1" t="s">
        <v>2279</v>
      </c>
      <c r="Y3707" s="1">
        <v>14782</v>
      </c>
      <c r="Z3707" s="169">
        <v>600</v>
      </c>
      <c r="AA3707" s="169">
        <f>Tabela13[[#This Row],[VALOR/UN]]*Tabela13[[#This Row],[QUAN]]</f>
        <v>600</v>
      </c>
      <c r="AB3707" s="251" t="str">
        <f>IFERROR(Tabela13[[#This Row],[TOTAL]]/Tabela13[[#This Row],[Km Rodado]],"")</f>
        <v/>
      </c>
    </row>
    <row r="3708" spans="1:28" hidden="1">
      <c r="A3708" s="30" t="s">
        <v>3177</v>
      </c>
      <c r="B3708" s="30" t="s">
        <v>3163</v>
      </c>
      <c r="C3708" s="30" t="s">
        <v>1951</v>
      </c>
      <c r="D3708" s="53">
        <v>46078</v>
      </c>
      <c r="F3708" s="7" t="s">
        <v>471</v>
      </c>
      <c r="G3708" s="1" t="s">
        <v>58</v>
      </c>
      <c r="H3708" s="1" t="s">
        <v>1268</v>
      </c>
      <c r="I3708" s="351" t="s">
        <v>2375</v>
      </c>
      <c r="J3708" s="162">
        <v>1</v>
      </c>
      <c r="K3708" s="1">
        <v>15</v>
      </c>
      <c r="L3708" s="1" t="s">
        <v>22</v>
      </c>
      <c r="M3708" s="1" t="s">
        <v>75</v>
      </c>
      <c r="N3708" s="1" t="s">
        <v>224</v>
      </c>
      <c r="O3708" s="1" t="s">
        <v>1389</v>
      </c>
      <c r="P3708" s="1" t="s">
        <v>69</v>
      </c>
      <c r="Q3708" s="1" t="s">
        <v>77</v>
      </c>
      <c r="R3708" s="1" t="s">
        <v>568</v>
      </c>
      <c r="S3708" s="45">
        <v>197363</v>
      </c>
      <c r="V3708" s="165" t="str">
        <f>IFERROR(IF(U3708-T3708 &lt;= 0, "", U3708-T3708), "")</f>
        <v/>
      </c>
      <c r="W3708" s="162" t="s">
        <v>333</v>
      </c>
      <c r="X3708" s="1" t="s">
        <v>2427</v>
      </c>
      <c r="Y3708" s="276" t="s">
        <v>3171</v>
      </c>
      <c r="Z3708" s="169">
        <v>235</v>
      </c>
      <c r="AA3708" s="169">
        <f>Tabela13[[#This Row],[VALOR/UN]]*Tabela13[[#This Row],[QUAN]]</f>
        <v>235</v>
      </c>
      <c r="AB3708" s="251" t="str">
        <f>IFERROR(Tabela13[[#This Row],[TOTAL]]/Tabela13[[#This Row],[Km Rodado]],"")</f>
        <v/>
      </c>
    </row>
    <row r="3709" spans="1:28" hidden="1">
      <c r="A3709" s="30">
        <v>4297</v>
      </c>
      <c r="B3709" s="30" t="s">
        <v>3163</v>
      </c>
      <c r="C3709" s="30" t="s">
        <v>1951</v>
      </c>
      <c r="D3709" s="53">
        <v>46078</v>
      </c>
      <c r="F3709" s="7" t="s">
        <v>471</v>
      </c>
      <c r="G3709" s="1" t="s">
        <v>58</v>
      </c>
      <c r="H3709" s="1" t="s">
        <v>1268</v>
      </c>
      <c r="I3709" s="351" t="s">
        <v>2375</v>
      </c>
      <c r="J3709" s="162">
        <v>1</v>
      </c>
      <c r="K3709" s="1">
        <v>15</v>
      </c>
      <c r="L3709" s="1" t="s">
        <v>22</v>
      </c>
      <c r="M3709" s="1" t="s">
        <v>75</v>
      </c>
      <c r="N3709" s="1" t="s">
        <v>224</v>
      </c>
      <c r="O3709" s="1" t="s">
        <v>1389</v>
      </c>
      <c r="P3709" s="1" t="s">
        <v>69</v>
      </c>
      <c r="Q3709" s="1" t="s">
        <v>77</v>
      </c>
      <c r="R3709" s="1" t="s">
        <v>568</v>
      </c>
      <c r="S3709" s="45">
        <v>197363</v>
      </c>
      <c r="V3709" s="165" t="str">
        <f>IFERROR(IF(U3709-T3709 &lt;= 0, "", U3709-T3709), "")</f>
        <v/>
      </c>
      <c r="W3709" s="162" t="s">
        <v>333</v>
      </c>
      <c r="X3709" s="1" t="s">
        <v>2427</v>
      </c>
      <c r="Y3709" s="276" t="s">
        <v>3171</v>
      </c>
      <c r="Z3709" s="169">
        <v>235</v>
      </c>
      <c r="AA3709" s="169">
        <f>Tabela13[[#This Row],[VALOR/UN]]*Tabela13[[#This Row],[QUAN]]</f>
        <v>235</v>
      </c>
      <c r="AB3709" s="251" t="str">
        <f>IFERROR(Tabela13[[#This Row],[TOTAL]]/Tabela13[[#This Row],[Km Rodado]],"")</f>
        <v/>
      </c>
    </row>
    <row r="3710" spans="1:28" hidden="1">
      <c r="A3710" s="30" t="s">
        <v>3178</v>
      </c>
      <c r="B3710" s="30" t="s">
        <v>2988</v>
      </c>
      <c r="C3710" s="30" t="s">
        <v>1951</v>
      </c>
      <c r="D3710" s="53">
        <v>46078</v>
      </c>
      <c r="F3710" s="7" t="s">
        <v>471</v>
      </c>
      <c r="G3710" s="1" t="s">
        <v>58</v>
      </c>
      <c r="H3710" s="1" t="s">
        <v>12</v>
      </c>
      <c r="I3710" s="351" t="s">
        <v>74</v>
      </c>
      <c r="J3710" s="162">
        <v>1</v>
      </c>
      <c r="K3710" s="1">
        <v>16</v>
      </c>
      <c r="L3710" s="1" t="s">
        <v>22</v>
      </c>
      <c r="M3710" s="1" t="s">
        <v>143</v>
      </c>
      <c r="N3710" s="1" t="s">
        <v>224</v>
      </c>
      <c r="O3710" s="1" t="s">
        <v>1389</v>
      </c>
      <c r="P3710" s="1" t="s">
        <v>69</v>
      </c>
      <c r="Q3710" s="1" t="s">
        <v>144</v>
      </c>
      <c r="R3710" s="24" t="s">
        <v>3179</v>
      </c>
      <c r="V3710" s="165" t="str">
        <f>IFERROR(IF(U3710-T3710 &lt;= 0, "", U3710-T3710), "")</f>
        <v/>
      </c>
      <c r="W3710" s="162" t="s">
        <v>333</v>
      </c>
      <c r="X3710" s="1" t="s">
        <v>2427</v>
      </c>
      <c r="Y3710" s="1">
        <v>168141</v>
      </c>
      <c r="Z3710" s="169">
        <v>459</v>
      </c>
      <c r="AA3710" s="169">
        <f>Tabela13[[#This Row],[VALOR/UN]]*Tabela13[[#This Row],[QUAN]]</f>
        <v>459</v>
      </c>
      <c r="AB3710" s="251" t="str">
        <f>IFERROR(Tabela13[[#This Row],[TOTAL]]/Tabela13[[#This Row],[Km Rodado]],"")</f>
        <v/>
      </c>
    </row>
    <row r="3711" spans="1:28" hidden="1">
      <c r="A3711" s="30" t="s">
        <v>3180</v>
      </c>
      <c r="B3711" s="30" t="s">
        <v>2988</v>
      </c>
      <c r="C3711" s="30" t="s">
        <v>1951</v>
      </c>
      <c r="D3711" s="53">
        <v>46078</v>
      </c>
      <c r="F3711" s="7" t="s">
        <v>471</v>
      </c>
      <c r="G3711" s="1" t="s">
        <v>58</v>
      </c>
      <c r="H3711" s="1" t="s">
        <v>12</v>
      </c>
      <c r="I3711" s="351" t="s">
        <v>74</v>
      </c>
      <c r="J3711" s="162">
        <v>1</v>
      </c>
      <c r="K3711" s="1">
        <v>16</v>
      </c>
      <c r="L3711" s="1" t="s">
        <v>22</v>
      </c>
      <c r="M3711" s="1" t="s">
        <v>143</v>
      </c>
      <c r="N3711" s="1" t="s">
        <v>224</v>
      </c>
      <c r="O3711" s="1" t="s">
        <v>1389</v>
      </c>
      <c r="P3711" s="1" t="s">
        <v>69</v>
      </c>
      <c r="Q3711" s="1" t="s">
        <v>144</v>
      </c>
      <c r="R3711" s="24" t="s">
        <v>3179</v>
      </c>
      <c r="V3711" s="165" t="str">
        <f>IFERROR(IF(U3711-T3711 &lt;= 0, "", U3711-T3711), "")</f>
        <v/>
      </c>
      <c r="W3711" s="162" t="s">
        <v>333</v>
      </c>
      <c r="X3711" s="1" t="s">
        <v>2427</v>
      </c>
      <c r="Y3711" s="1">
        <v>168186</v>
      </c>
      <c r="Z3711" s="169">
        <v>459</v>
      </c>
      <c r="AA3711" s="169">
        <f>Tabela13[[#This Row],[VALOR/UN]]*Tabela13[[#This Row],[QUAN]]</f>
        <v>459</v>
      </c>
      <c r="AB3711" s="251" t="str">
        <f>IFERROR(Tabela13[[#This Row],[TOTAL]]/Tabela13[[#This Row],[Km Rodado]],"")</f>
        <v/>
      </c>
    </row>
    <row r="3712" spans="1:28" hidden="1">
      <c r="A3712" s="30" t="s">
        <v>3181</v>
      </c>
      <c r="B3712" s="30" t="s">
        <v>2988</v>
      </c>
      <c r="C3712" s="30" t="s">
        <v>1951</v>
      </c>
      <c r="D3712" s="53">
        <v>46078</v>
      </c>
      <c r="F3712" s="7" t="s">
        <v>471</v>
      </c>
      <c r="G3712" s="1" t="s">
        <v>58</v>
      </c>
      <c r="H3712" s="1" t="s">
        <v>12</v>
      </c>
      <c r="I3712" s="351" t="s">
        <v>74</v>
      </c>
      <c r="J3712" s="162">
        <v>1</v>
      </c>
      <c r="K3712" s="1">
        <v>16</v>
      </c>
      <c r="L3712" s="1" t="s">
        <v>24</v>
      </c>
      <c r="M3712" s="1" t="s">
        <v>143</v>
      </c>
      <c r="N3712" s="1" t="s">
        <v>224</v>
      </c>
      <c r="O3712" s="1" t="s">
        <v>1389</v>
      </c>
      <c r="P3712" s="1" t="s">
        <v>69</v>
      </c>
      <c r="Q3712" s="1" t="s">
        <v>144</v>
      </c>
      <c r="R3712" s="24" t="s">
        <v>3179</v>
      </c>
      <c r="V3712" s="165" t="str">
        <f>IFERROR(IF(U3712-T3712 &lt;= 0, "", U3712-T3712), "")</f>
        <v/>
      </c>
      <c r="W3712" s="162" t="s">
        <v>333</v>
      </c>
      <c r="X3712" s="1" t="s">
        <v>2427</v>
      </c>
      <c r="Y3712" s="1">
        <v>168186</v>
      </c>
      <c r="Z3712" s="169">
        <v>459</v>
      </c>
      <c r="AA3712" s="169">
        <f>Tabela13[[#This Row],[VALOR/UN]]*Tabela13[[#This Row],[QUAN]]</f>
        <v>459</v>
      </c>
      <c r="AB3712" s="251" t="str">
        <f>IFERROR(Tabela13[[#This Row],[TOTAL]]/Tabela13[[#This Row],[Km Rodado]],"")</f>
        <v/>
      </c>
    </row>
    <row r="3713" spans="1:28" hidden="1">
      <c r="A3713" s="30" t="s">
        <v>3182</v>
      </c>
      <c r="B3713" s="30" t="s">
        <v>2988</v>
      </c>
      <c r="C3713" s="30" t="s">
        <v>1951</v>
      </c>
      <c r="D3713" s="53">
        <v>46078</v>
      </c>
      <c r="F3713" s="7" t="s">
        <v>471</v>
      </c>
      <c r="G3713" s="1" t="s">
        <v>58</v>
      </c>
      <c r="H3713" s="1" t="s">
        <v>12</v>
      </c>
      <c r="I3713" s="351" t="s">
        <v>74</v>
      </c>
      <c r="J3713" s="162">
        <v>1</v>
      </c>
      <c r="K3713" s="1">
        <v>16</v>
      </c>
      <c r="L3713" s="1" t="s">
        <v>24</v>
      </c>
      <c r="M3713" s="1" t="s">
        <v>143</v>
      </c>
      <c r="N3713" s="1" t="s">
        <v>224</v>
      </c>
      <c r="O3713" s="1" t="s">
        <v>1389</v>
      </c>
      <c r="P3713" s="1" t="s">
        <v>69</v>
      </c>
      <c r="Q3713" s="1" t="s">
        <v>144</v>
      </c>
      <c r="R3713" s="24" t="s">
        <v>3179</v>
      </c>
      <c r="V3713" s="165" t="str">
        <f>IFERROR(IF(U3713-T3713 &lt;= 0, "", U3713-T3713), "")</f>
        <v/>
      </c>
      <c r="W3713" s="162" t="s">
        <v>333</v>
      </c>
      <c r="X3713" s="1" t="s">
        <v>2427</v>
      </c>
      <c r="Y3713" s="1">
        <v>168186</v>
      </c>
      <c r="Z3713" s="169">
        <v>459</v>
      </c>
      <c r="AA3713" s="169">
        <f>Tabela13[[#This Row],[VALOR/UN]]*Tabela13[[#This Row],[QUAN]]</f>
        <v>459</v>
      </c>
      <c r="AB3713" s="251" t="str">
        <f>IFERROR(Tabela13[[#This Row],[TOTAL]]/Tabela13[[#This Row],[Km Rodado]],"")</f>
        <v/>
      </c>
    </row>
    <row r="3714" spans="1:28" hidden="1">
      <c r="A3714" s="30" t="s">
        <v>3183</v>
      </c>
      <c r="B3714" s="30" t="s">
        <v>2988</v>
      </c>
      <c r="C3714" s="30" t="s">
        <v>1951</v>
      </c>
      <c r="D3714" s="53">
        <v>46078</v>
      </c>
      <c r="F3714" s="7" t="s">
        <v>471</v>
      </c>
      <c r="G3714" s="1" t="s">
        <v>58</v>
      </c>
      <c r="H3714" s="1" t="s">
        <v>12</v>
      </c>
      <c r="I3714" s="351" t="s">
        <v>74</v>
      </c>
      <c r="J3714" s="162">
        <v>1</v>
      </c>
      <c r="K3714" s="1">
        <v>16</v>
      </c>
      <c r="L3714" s="1" t="s">
        <v>22</v>
      </c>
      <c r="M3714" s="1" t="s">
        <v>143</v>
      </c>
      <c r="N3714" s="1" t="s">
        <v>224</v>
      </c>
      <c r="O3714" s="1" t="s">
        <v>1389</v>
      </c>
      <c r="P3714" s="1" t="s">
        <v>69</v>
      </c>
      <c r="Q3714" s="1" t="s">
        <v>144</v>
      </c>
      <c r="R3714" s="24" t="s">
        <v>3184</v>
      </c>
      <c r="V3714" s="165" t="str">
        <f>IFERROR(IF(U3714-T3714 &lt;= 0, "", U3714-T3714), "")</f>
        <v/>
      </c>
      <c r="W3714" s="162" t="s">
        <v>333</v>
      </c>
      <c r="X3714" s="1" t="s">
        <v>2427</v>
      </c>
      <c r="Y3714" s="1">
        <v>168186</v>
      </c>
      <c r="Z3714" s="169">
        <v>459</v>
      </c>
      <c r="AA3714" s="169">
        <f>Tabela13[[#This Row],[VALOR/UN]]*Tabela13[[#This Row],[QUAN]]</f>
        <v>459</v>
      </c>
      <c r="AB3714" s="251" t="str">
        <f>IFERROR(Tabela13[[#This Row],[TOTAL]]/Tabela13[[#This Row],[Km Rodado]],"")</f>
        <v/>
      </c>
    </row>
    <row r="3715" spans="1:28" hidden="1">
      <c r="A3715" s="30" t="s">
        <v>3185</v>
      </c>
      <c r="B3715" s="30" t="s">
        <v>2988</v>
      </c>
      <c r="C3715" s="30" t="s">
        <v>1951</v>
      </c>
      <c r="D3715" s="53">
        <v>46078</v>
      </c>
      <c r="F3715" s="7" t="s">
        <v>471</v>
      </c>
      <c r="G3715" s="1" t="s">
        <v>58</v>
      </c>
      <c r="H3715" s="1" t="s">
        <v>12</v>
      </c>
      <c r="I3715" s="351" t="s">
        <v>74</v>
      </c>
      <c r="J3715" s="162">
        <v>1</v>
      </c>
      <c r="K3715" s="1">
        <v>16</v>
      </c>
      <c r="L3715" s="1" t="s">
        <v>22</v>
      </c>
      <c r="M3715" s="1" t="s">
        <v>143</v>
      </c>
      <c r="N3715" s="1" t="s">
        <v>224</v>
      </c>
      <c r="O3715" s="1" t="s">
        <v>1389</v>
      </c>
      <c r="P3715" s="1" t="s">
        <v>69</v>
      </c>
      <c r="Q3715" s="1" t="s">
        <v>144</v>
      </c>
      <c r="R3715" s="24" t="s">
        <v>3184</v>
      </c>
      <c r="V3715" s="165" t="str">
        <f>IFERROR(IF(U3715-T3715 &lt;= 0, "", U3715-T3715), "")</f>
        <v/>
      </c>
      <c r="W3715" s="162" t="s">
        <v>333</v>
      </c>
      <c r="X3715" s="1" t="s">
        <v>2427</v>
      </c>
      <c r="Y3715" s="1">
        <v>168186</v>
      </c>
      <c r="Z3715" s="169">
        <v>459</v>
      </c>
      <c r="AA3715" s="169">
        <f>Tabela13[[#This Row],[VALOR/UN]]*Tabela13[[#This Row],[QUAN]]</f>
        <v>459</v>
      </c>
      <c r="AB3715" s="251" t="str">
        <f>IFERROR(Tabela13[[#This Row],[TOTAL]]/Tabela13[[#This Row],[Km Rodado]],"")</f>
        <v/>
      </c>
    </row>
    <row r="3716" spans="1:28" hidden="1">
      <c r="A3716" s="30" t="s">
        <v>3186</v>
      </c>
      <c r="B3716" s="30" t="s">
        <v>2988</v>
      </c>
      <c r="C3716" s="30" t="s">
        <v>1951</v>
      </c>
      <c r="D3716" s="53">
        <v>46078</v>
      </c>
      <c r="F3716" s="7" t="s">
        <v>471</v>
      </c>
      <c r="G3716" s="1" t="s">
        <v>58</v>
      </c>
      <c r="H3716" s="1" t="s">
        <v>12</v>
      </c>
      <c r="I3716" s="351" t="s">
        <v>74</v>
      </c>
      <c r="J3716" s="162">
        <v>1</v>
      </c>
      <c r="K3716" s="1">
        <v>16</v>
      </c>
      <c r="L3716" s="1" t="s">
        <v>24</v>
      </c>
      <c r="M3716" s="1" t="s">
        <v>143</v>
      </c>
      <c r="N3716" s="1" t="s">
        <v>224</v>
      </c>
      <c r="O3716" s="1" t="s">
        <v>1389</v>
      </c>
      <c r="P3716" s="1" t="s">
        <v>69</v>
      </c>
      <c r="Q3716" s="1" t="s">
        <v>144</v>
      </c>
      <c r="R3716" s="24" t="s">
        <v>3184</v>
      </c>
      <c r="V3716" s="165" t="str">
        <f>IFERROR(IF(U3716-T3716 &lt;= 0, "", U3716-T3716), "")</f>
        <v/>
      </c>
      <c r="W3716" s="162" t="s">
        <v>333</v>
      </c>
      <c r="X3716" s="1" t="s">
        <v>2427</v>
      </c>
      <c r="Y3716" s="1">
        <v>168186</v>
      </c>
      <c r="Z3716" s="169">
        <v>459</v>
      </c>
      <c r="AA3716" s="169">
        <f>Tabela13[[#This Row],[VALOR/UN]]*Tabela13[[#This Row],[QUAN]]</f>
        <v>459</v>
      </c>
      <c r="AB3716" s="251" t="str">
        <f>IFERROR(Tabela13[[#This Row],[TOTAL]]/Tabela13[[#This Row],[Km Rodado]],"")</f>
        <v/>
      </c>
    </row>
    <row r="3717" spans="1:28" hidden="1">
      <c r="A3717" s="30" t="s">
        <v>3187</v>
      </c>
      <c r="B3717" s="30" t="s">
        <v>2988</v>
      </c>
      <c r="C3717" s="30" t="s">
        <v>1951</v>
      </c>
      <c r="D3717" s="53">
        <v>46078</v>
      </c>
      <c r="F3717" s="7" t="s">
        <v>471</v>
      </c>
      <c r="G3717" s="1" t="s">
        <v>58</v>
      </c>
      <c r="H3717" s="1" t="s">
        <v>12</v>
      </c>
      <c r="I3717" s="351" t="s">
        <v>74</v>
      </c>
      <c r="J3717" s="162">
        <v>1</v>
      </c>
      <c r="K3717" s="1">
        <v>16</v>
      </c>
      <c r="L3717" s="1" t="s">
        <v>24</v>
      </c>
      <c r="M3717" s="1" t="s">
        <v>143</v>
      </c>
      <c r="N3717" s="1" t="s">
        <v>224</v>
      </c>
      <c r="O3717" s="1" t="s">
        <v>1389</v>
      </c>
      <c r="P3717" s="1" t="s">
        <v>69</v>
      </c>
      <c r="Q3717" s="1" t="s">
        <v>144</v>
      </c>
      <c r="R3717" s="24" t="s">
        <v>3184</v>
      </c>
      <c r="V3717" s="165" t="str">
        <f>IFERROR(IF(U3717-T3717 &lt;= 0, "", U3717-T3717), "")</f>
        <v/>
      </c>
      <c r="W3717" s="162" t="s">
        <v>333</v>
      </c>
      <c r="X3717" s="1" t="s">
        <v>2427</v>
      </c>
      <c r="Y3717" s="1">
        <v>168186</v>
      </c>
      <c r="Z3717" s="169">
        <v>459</v>
      </c>
      <c r="AA3717" s="169">
        <f>Tabela13[[#This Row],[VALOR/UN]]*Tabela13[[#This Row],[QUAN]]</f>
        <v>459</v>
      </c>
      <c r="AB3717" s="251" t="str">
        <f>IFERROR(Tabela13[[#This Row],[TOTAL]]/Tabela13[[#This Row],[Km Rodado]],"")</f>
        <v/>
      </c>
    </row>
    <row r="3718" spans="1:28" hidden="1">
      <c r="A3718" s="30" t="s">
        <v>3188</v>
      </c>
      <c r="B3718" s="30" t="s">
        <v>2988</v>
      </c>
      <c r="C3718" s="30" t="s">
        <v>1951</v>
      </c>
      <c r="D3718" s="53">
        <v>46078</v>
      </c>
      <c r="F3718" s="7" t="s">
        <v>471</v>
      </c>
      <c r="G3718" s="1" t="s">
        <v>58</v>
      </c>
      <c r="H3718" s="1" t="s">
        <v>12</v>
      </c>
      <c r="I3718" s="351" t="s">
        <v>74</v>
      </c>
      <c r="J3718" s="162">
        <v>1</v>
      </c>
      <c r="K3718" s="1">
        <v>16</v>
      </c>
      <c r="L3718" s="1" t="s">
        <v>22</v>
      </c>
      <c r="M3718" s="1" t="s">
        <v>143</v>
      </c>
      <c r="N3718" s="1" t="s">
        <v>224</v>
      </c>
      <c r="O3718" s="1" t="s">
        <v>1389</v>
      </c>
      <c r="P3718" s="1" t="s">
        <v>69</v>
      </c>
      <c r="Q3718" s="1" t="s">
        <v>144</v>
      </c>
      <c r="R3718" s="24" t="s">
        <v>3189</v>
      </c>
      <c r="V3718" s="165" t="str">
        <f>IFERROR(IF(U3718-T3718 &lt;= 0, "", U3718-T3718), "")</f>
        <v/>
      </c>
      <c r="W3718" s="162" t="s">
        <v>333</v>
      </c>
      <c r="X3718" s="1" t="s">
        <v>2427</v>
      </c>
      <c r="Y3718" s="1">
        <v>168186</v>
      </c>
      <c r="Z3718" s="169">
        <v>459</v>
      </c>
      <c r="AA3718" s="169">
        <f>Tabela13[[#This Row],[VALOR/UN]]*Tabela13[[#This Row],[QUAN]]</f>
        <v>459</v>
      </c>
      <c r="AB3718" s="251" t="str">
        <f>IFERROR(Tabela13[[#This Row],[TOTAL]]/Tabela13[[#This Row],[Km Rodado]],"")</f>
        <v/>
      </c>
    </row>
    <row r="3719" spans="1:28" hidden="1">
      <c r="A3719" s="30" t="s">
        <v>3190</v>
      </c>
      <c r="B3719" s="30" t="s">
        <v>2988</v>
      </c>
      <c r="C3719" s="30" t="s">
        <v>1951</v>
      </c>
      <c r="D3719" s="53">
        <v>46078</v>
      </c>
      <c r="F3719" s="7" t="s">
        <v>471</v>
      </c>
      <c r="G3719" s="1" t="s">
        <v>58</v>
      </c>
      <c r="H3719" s="1" t="s">
        <v>12</v>
      </c>
      <c r="I3719" s="351" t="s">
        <v>74</v>
      </c>
      <c r="J3719" s="162">
        <v>1</v>
      </c>
      <c r="K3719" s="1">
        <v>16</v>
      </c>
      <c r="L3719" s="1" t="s">
        <v>22</v>
      </c>
      <c r="M3719" s="1" t="s">
        <v>143</v>
      </c>
      <c r="N3719" s="1" t="s">
        <v>224</v>
      </c>
      <c r="O3719" s="1" t="s">
        <v>1389</v>
      </c>
      <c r="P3719" s="1" t="s">
        <v>69</v>
      </c>
      <c r="Q3719" s="1" t="s">
        <v>144</v>
      </c>
      <c r="R3719" s="24" t="s">
        <v>3189</v>
      </c>
      <c r="V3719" s="165" t="str">
        <f>IFERROR(IF(U3719-T3719 &lt;= 0, "", U3719-T3719), "")</f>
        <v/>
      </c>
      <c r="W3719" s="162" t="s">
        <v>333</v>
      </c>
      <c r="X3719" s="1" t="s">
        <v>2427</v>
      </c>
      <c r="Y3719" s="1">
        <v>168186</v>
      </c>
      <c r="Z3719" s="169">
        <v>459</v>
      </c>
      <c r="AA3719" s="169">
        <f>Tabela13[[#This Row],[VALOR/UN]]*Tabela13[[#This Row],[QUAN]]</f>
        <v>459</v>
      </c>
      <c r="AB3719" s="251" t="str">
        <f>IFERROR(Tabela13[[#This Row],[TOTAL]]/Tabela13[[#This Row],[Km Rodado]],"")</f>
        <v/>
      </c>
    </row>
    <row r="3720" spans="1:28" hidden="1">
      <c r="A3720" s="30" t="s">
        <v>3191</v>
      </c>
      <c r="B3720" s="30" t="s">
        <v>2988</v>
      </c>
      <c r="C3720" s="30" t="s">
        <v>1951</v>
      </c>
      <c r="D3720" s="53">
        <v>46078</v>
      </c>
      <c r="F3720" s="7" t="s">
        <v>471</v>
      </c>
      <c r="G3720" s="1" t="s">
        <v>58</v>
      </c>
      <c r="H3720" s="1" t="s">
        <v>12</v>
      </c>
      <c r="I3720" s="351" t="s">
        <v>74</v>
      </c>
      <c r="J3720" s="162">
        <v>1</v>
      </c>
      <c r="K3720" s="1">
        <v>16</v>
      </c>
      <c r="L3720" s="1" t="s">
        <v>24</v>
      </c>
      <c r="M3720" s="1" t="s">
        <v>143</v>
      </c>
      <c r="N3720" s="1" t="s">
        <v>224</v>
      </c>
      <c r="O3720" s="1" t="s">
        <v>1389</v>
      </c>
      <c r="P3720" s="1" t="s">
        <v>69</v>
      </c>
      <c r="Q3720" s="1" t="s">
        <v>144</v>
      </c>
      <c r="R3720" s="24" t="s">
        <v>3189</v>
      </c>
      <c r="V3720" s="165" t="str">
        <f>IFERROR(IF(U3720-T3720 &lt;= 0, "", U3720-T3720), "")</f>
        <v/>
      </c>
      <c r="W3720" s="162" t="s">
        <v>333</v>
      </c>
      <c r="X3720" s="1" t="s">
        <v>2427</v>
      </c>
      <c r="Y3720" s="1">
        <v>168186</v>
      </c>
      <c r="Z3720" s="169">
        <v>459</v>
      </c>
      <c r="AA3720" s="169">
        <f>Tabela13[[#This Row],[VALOR/UN]]*Tabela13[[#This Row],[QUAN]]</f>
        <v>459</v>
      </c>
      <c r="AB3720" s="251" t="str">
        <f>IFERROR(Tabela13[[#This Row],[TOTAL]]/Tabela13[[#This Row],[Km Rodado]],"")</f>
        <v/>
      </c>
    </row>
    <row r="3721" spans="1:28" hidden="1">
      <c r="A3721" s="30" t="s">
        <v>3192</v>
      </c>
      <c r="B3721" s="30" t="s">
        <v>2988</v>
      </c>
      <c r="C3721" s="30" t="s">
        <v>1951</v>
      </c>
      <c r="D3721" s="53">
        <v>46078</v>
      </c>
      <c r="F3721" s="7" t="s">
        <v>471</v>
      </c>
      <c r="G3721" s="1" t="s">
        <v>58</v>
      </c>
      <c r="H3721" s="1" t="s">
        <v>12</v>
      </c>
      <c r="I3721" s="351" t="s">
        <v>74</v>
      </c>
      <c r="J3721" s="162">
        <v>1</v>
      </c>
      <c r="K3721" s="1">
        <v>16</v>
      </c>
      <c r="L3721" s="1" t="s">
        <v>24</v>
      </c>
      <c r="M3721" s="1" t="s">
        <v>143</v>
      </c>
      <c r="N3721" s="1" t="s">
        <v>224</v>
      </c>
      <c r="O3721" s="1" t="s">
        <v>1389</v>
      </c>
      <c r="P3721" s="1" t="s">
        <v>69</v>
      </c>
      <c r="Q3721" s="1" t="s">
        <v>144</v>
      </c>
      <c r="R3721" s="24" t="s">
        <v>3189</v>
      </c>
      <c r="V3721" s="165" t="str">
        <f>IFERROR(IF(U3721-T3721 &lt;= 0, "", U3721-T3721), "")</f>
        <v/>
      </c>
      <c r="W3721" s="162" t="s">
        <v>333</v>
      </c>
      <c r="X3721" s="1" t="s">
        <v>2427</v>
      </c>
      <c r="Y3721" s="1">
        <v>168186</v>
      </c>
      <c r="Z3721" s="169">
        <v>459</v>
      </c>
      <c r="AA3721" s="169">
        <f>Tabela13[[#This Row],[VALOR/UN]]*Tabela13[[#This Row],[QUAN]]</f>
        <v>459</v>
      </c>
      <c r="AB3721" s="251" t="str">
        <f>IFERROR(Tabela13[[#This Row],[TOTAL]]/Tabela13[[#This Row],[Km Rodado]],"")</f>
        <v/>
      </c>
    </row>
    <row r="3722" spans="1:28">
      <c r="A3722" s="30" t="s">
        <v>3193</v>
      </c>
      <c r="B3722" s="30" t="s">
        <v>3194</v>
      </c>
      <c r="C3722" s="30" t="s">
        <v>1951</v>
      </c>
      <c r="D3722" s="53">
        <v>46078</v>
      </c>
      <c r="F3722" s="7" t="s">
        <v>471</v>
      </c>
      <c r="G3722" s="1" t="s">
        <v>58</v>
      </c>
      <c r="H3722" s="1" t="s">
        <v>12</v>
      </c>
      <c r="I3722" s="351" t="s">
        <v>74</v>
      </c>
      <c r="J3722" s="162">
        <v>1</v>
      </c>
      <c r="K3722" s="1">
        <v>15</v>
      </c>
      <c r="L3722" s="1" t="s">
        <v>22</v>
      </c>
      <c r="M3722" s="1" t="s">
        <v>623</v>
      </c>
      <c r="N3722" s="1" t="s">
        <v>224</v>
      </c>
      <c r="O3722" s="1" t="s">
        <v>1389</v>
      </c>
      <c r="P3722" s="1" t="s">
        <v>69</v>
      </c>
      <c r="Q3722" s="1" t="s">
        <v>102</v>
      </c>
      <c r="R3722" s="1" t="s">
        <v>1961</v>
      </c>
      <c r="V3722" s="165" t="str">
        <f>IFERROR(IF(U3722-T3722 &lt;= 0, "", U3722-T3722), "")</f>
        <v/>
      </c>
      <c r="W3722" s="162" t="s">
        <v>333</v>
      </c>
      <c r="X3722" s="1" t="s">
        <v>2427</v>
      </c>
      <c r="Y3722" s="1">
        <v>165817</v>
      </c>
      <c r="Z3722" s="169">
        <v>245.9</v>
      </c>
      <c r="AA3722" s="169">
        <f>Tabela13[[#This Row],[VALOR/UN]]*Tabela13[[#This Row],[QUAN]]</f>
        <v>245.9</v>
      </c>
      <c r="AB3722" s="251" t="str">
        <f>IFERROR(Tabela13[[#This Row],[TOTAL]]/Tabela13[[#This Row],[Km Rodado]],"")</f>
        <v/>
      </c>
    </row>
    <row r="3723" spans="1:28">
      <c r="A3723" s="30" t="s">
        <v>3195</v>
      </c>
      <c r="B3723" s="30" t="s">
        <v>3194</v>
      </c>
      <c r="C3723" s="30" t="s">
        <v>1951</v>
      </c>
      <c r="D3723" s="53">
        <v>46078</v>
      </c>
      <c r="F3723" s="7" t="s">
        <v>471</v>
      </c>
      <c r="G3723" s="1" t="s">
        <v>58</v>
      </c>
      <c r="H3723" s="1" t="s">
        <v>12</v>
      </c>
      <c r="I3723" s="351" t="s">
        <v>74</v>
      </c>
      <c r="J3723" s="162">
        <v>1</v>
      </c>
      <c r="K3723" s="1">
        <v>15</v>
      </c>
      <c r="L3723" s="1" t="s">
        <v>22</v>
      </c>
      <c r="M3723" s="1" t="s">
        <v>623</v>
      </c>
      <c r="N3723" s="1" t="s">
        <v>224</v>
      </c>
      <c r="O3723" s="1" t="s">
        <v>1389</v>
      </c>
      <c r="P3723" s="1" t="s">
        <v>69</v>
      </c>
      <c r="Q3723" s="1" t="s">
        <v>102</v>
      </c>
      <c r="R3723" s="1" t="s">
        <v>1961</v>
      </c>
      <c r="V3723" s="165" t="str">
        <f>IFERROR(IF(U3723-T3723 &lt;= 0, "", U3723-T3723), "")</f>
        <v/>
      </c>
      <c r="W3723" s="162" t="s">
        <v>333</v>
      </c>
      <c r="X3723" s="1" t="s">
        <v>2427</v>
      </c>
      <c r="Y3723" s="1">
        <v>165817</v>
      </c>
      <c r="Z3723" s="169">
        <v>245.9</v>
      </c>
      <c r="AA3723" s="169">
        <f>Tabela13[[#This Row],[VALOR/UN]]*Tabela13[[#This Row],[QUAN]]</f>
        <v>245.9</v>
      </c>
      <c r="AB3723" s="251" t="str">
        <f>IFERROR(Tabela13[[#This Row],[TOTAL]]/Tabela13[[#This Row],[Km Rodado]],"")</f>
        <v/>
      </c>
    </row>
    <row r="3724" spans="1:28" hidden="1">
      <c r="A3724" s="30">
        <v>4251</v>
      </c>
      <c r="B3724" s="30" t="s">
        <v>2991</v>
      </c>
      <c r="C3724" s="30" t="s">
        <v>1951</v>
      </c>
      <c r="D3724" s="53">
        <v>46078</v>
      </c>
      <c r="F3724" s="7" t="s">
        <v>471</v>
      </c>
      <c r="G3724" s="1" t="s">
        <v>58</v>
      </c>
      <c r="H3724" s="1" t="s">
        <v>1268</v>
      </c>
      <c r="I3724" s="351" t="s">
        <v>104</v>
      </c>
      <c r="J3724" s="162">
        <v>1</v>
      </c>
      <c r="K3724" s="1">
        <v>16</v>
      </c>
      <c r="L3724" s="1" t="s">
        <v>22</v>
      </c>
      <c r="M3724" s="1" t="s">
        <v>60</v>
      </c>
      <c r="N3724" s="1" t="s">
        <v>67</v>
      </c>
      <c r="O3724" s="1" t="s">
        <v>68</v>
      </c>
      <c r="P3724" s="1" t="s">
        <v>69</v>
      </c>
      <c r="Q3724" s="1" t="s">
        <v>1008</v>
      </c>
      <c r="R3724" s="24" t="s">
        <v>70</v>
      </c>
      <c r="S3724" s="45">
        <v>253384</v>
      </c>
      <c r="V3724" s="165" t="str">
        <f>IFERROR(IF(U3724-T3724 &lt;= 0, "", U3724-T3724), "")</f>
        <v/>
      </c>
      <c r="W3724" s="162" t="s">
        <v>333</v>
      </c>
      <c r="X3724" s="1" t="s">
        <v>3196</v>
      </c>
      <c r="Y3724" s="1">
        <v>148</v>
      </c>
      <c r="Z3724" s="169">
        <v>577</v>
      </c>
      <c r="AA3724" s="169">
        <f>Tabela13[[#This Row],[VALOR/UN]]*Tabela13[[#This Row],[QUAN]]</f>
        <v>577</v>
      </c>
      <c r="AB3724" s="251" t="str">
        <f>IFERROR(Tabela13[[#This Row],[TOTAL]]/Tabela13[[#This Row],[Km Rodado]],"")</f>
        <v/>
      </c>
    </row>
    <row r="3725" spans="1:28" hidden="1">
      <c r="A3725" s="30">
        <v>4252</v>
      </c>
      <c r="B3725" s="30" t="s">
        <v>3197</v>
      </c>
      <c r="C3725" s="30" t="s">
        <v>1951</v>
      </c>
      <c r="D3725" s="53">
        <v>46078</v>
      </c>
      <c r="F3725" s="7" t="s">
        <v>471</v>
      </c>
      <c r="G3725" s="1" t="s">
        <v>58</v>
      </c>
      <c r="H3725" s="1" t="s">
        <v>1268</v>
      </c>
      <c r="I3725" s="351" t="s">
        <v>104</v>
      </c>
      <c r="J3725" s="162">
        <v>1</v>
      </c>
      <c r="K3725" s="1">
        <v>16</v>
      </c>
      <c r="L3725" s="1" t="s">
        <v>22</v>
      </c>
      <c r="M3725" s="1" t="s">
        <v>60</v>
      </c>
      <c r="N3725" s="1" t="s">
        <v>67</v>
      </c>
      <c r="O3725" s="1" t="s">
        <v>68</v>
      </c>
      <c r="P3725" s="1" t="s">
        <v>69</v>
      </c>
      <c r="Q3725" s="1" t="s">
        <v>1008</v>
      </c>
      <c r="R3725" s="24" t="s">
        <v>70</v>
      </c>
      <c r="S3725" s="45">
        <v>253384</v>
      </c>
      <c r="V3725" s="165" t="str">
        <f>IFERROR(IF(U3725-T3725 &lt;= 0, "", U3725-T3725), "")</f>
        <v/>
      </c>
      <c r="W3725" s="162" t="s">
        <v>333</v>
      </c>
      <c r="X3725" s="1" t="s">
        <v>3196</v>
      </c>
      <c r="Y3725" s="1">
        <v>148</v>
      </c>
      <c r="Z3725" s="169">
        <v>577</v>
      </c>
      <c r="AA3725" s="169">
        <f>Tabela13[[#This Row],[VALOR/UN]]*Tabela13[[#This Row],[QUAN]]</f>
        <v>577</v>
      </c>
      <c r="AB3725" s="251" t="str">
        <f>IFERROR(Tabela13[[#This Row],[TOTAL]]/Tabela13[[#This Row],[Km Rodado]],"")</f>
        <v/>
      </c>
    </row>
    <row r="3726" spans="1:28" hidden="1">
      <c r="A3726" s="30">
        <v>4240</v>
      </c>
      <c r="B3726" s="30" t="s">
        <v>2857</v>
      </c>
      <c r="C3726" s="30" t="s">
        <v>1951</v>
      </c>
      <c r="D3726" s="53">
        <v>46078</v>
      </c>
      <c r="F3726" s="7" t="s">
        <v>471</v>
      </c>
      <c r="G3726" s="1" t="s">
        <v>58</v>
      </c>
      <c r="H3726" s="1" t="s">
        <v>14</v>
      </c>
      <c r="I3726" s="351" t="s">
        <v>1317</v>
      </c>
      <c r="J3726" s="162">
        <v>1</v>
      </c>
      <c r="K3726" s="1" t="s">
        <v>7</v>
      </c>
      <c r="L3726" s="1" t="s">
        <v>22</v>
      </c>
      <c r="M3726" s="1" t="s">
        <v>133</v>
      </c>
      <c r="N3726" s="1" t="s">
        <v>291</v>
      </c>
      <c r="O3726" s="154" t="s">
        <v>3198</v>
      </c>
      <c r="P3726" s="1" t="s">
        <v>69</v>
      </c>
      <c r="Q3726" s="1" t="s">
        <v>636</v>
      </c>
      <c r="R3726" s="1" t="s">
        <v>812</v>
      </c>
      <c r="S3726" s="45">
        <v>195058</v>
      </c>
      <c r="V3726" s="165" t="str">
        <f>IFERROR(IF(U3726-T3726 &lt;= 0, "", U3726-T3726), "")</f>
        <v/>
      </c>
      <c r="W3726" s="162" t="s">
        <v>333</v>
      </c>
      <c r="X3726" s="1" t="s">
        <v>2427</v>
      </c>
      <c r="Y3726" s="276" t="s">
        <v>3199</v>
      </c>
      <c r="Z3726" s="169">
        <v>515</v>
      </c>
      <c r="AA3726" s="169">
        <f>Tabela13[[#This Row],[VALOR/UN]]*Tabela13[[#This Row],[QUAN]]</f>
        <v>515</v>
      </c>
      <c r="AB3726" s="251" t="str">
        <f>IFERROR(Tabela13[[#This Row],[TOTAL]]/Tabela13[[#This Row],[Km Rodado]],"")</f>
        <v/>
      </c>
    </row>
    <row r="3727" spans="1:28" hidden="1">
      <c r="A3727" s="30">
        <v>4241</v>
      </c>
      <c r="B3727" s="30" t="s">
        <v>2857</v>
      </c>
      <c r="C3727" s="30" t="s">
        <v>1951</v>
      </c>
      <c r="D3727" s="53">
        <v>46078</v>
      </c>
      <c r="F3727" s="7" t="s">
        <v>471</v>
      </c>
      <c r="G3727" s="1" t="s">
        <v>58</v>
      </c>
      <c r="H3727" s="1" t="s">
        <v>14</v>
      </c>
      <c r="I3727" s="351" t="s">
        <v>1317</v>
      </c>
      <c r="J3727" s="162">
        <v>1</v>
      </c>
      <c r="K3727" s="1" t="s">
        <v>7</v>
      </c>
      <c r="L3727" s="1" t="s">
        <v>22</v>
      </c>
      <c r="M3727" s="1" t="s">
        <v>133</v>
      </c>
      <c r="N3727" s="1" t="s">
        <v>291</v>
      </c>
      <c r="O3727" s="154" t="s">
        <v>3198</v>
      </c>
      <c r="P3727" s="1" t="s">
        <v>69</v>
      </c>
      <c r="Q3727" s="1" t="s">
        <v>636</v>
      </c>
      <c r="R3727" s="1" t="s">
        <v>812</v>
      </c>
      <c r="S3727" s="45">
        <v>195058</v>
      </c>
      <c r="V3727" s="165" t="str">
        <f>IFERROR(IF(U3727-T3727 &lt;= 0, "", U3727-T3727), "")</f>
        <v/>
      </c>
      <c r="W3727" s="162" t="s">
        <v>333</v>
      </c>
      <c r="X3727" s="1" t="s">
        <v>2427</v>
      </c>
      <c r="Y3727" s="276" t="s">
        <v>3199</v>
      </c>
      <c r="Z3727" s="169">
        <v>515</v>
      </c>
      <c r="AA3727" s="169">
        <f>Tabela13[[#This Row],[VALOR/UN]]*Tabela13[[#This Row],[QUAN]]</f>
        <v>515</v>
      </c>
      <c r="AB3727" s="251" t="str">
        <f>IFERROR(Tabela13[[#This Row],[TOTAL]]/Tabela13[[#This Row],[Km Rodado]],"")</f>
        <v/>
      </c>
    </row>
    <row r="3728" spans="1:28" hidden="1">
      <c r="A3728" s="30">
        <v>4242</v>
      </c>
      <c r="B3728" s="30" t="s">
        <v>2857</v>
      </c>
      <c r="C3728" s="30" t="s">
        <v>1951</v>
      </c>
      <c r="D3728" s="53">
        <v>46078</v>
      </c>
      <c r="F3728" s="7" t="s">
        <v>471</v>
      </c>
      <c r="G3728" s="1" t="s">
        <v>58</v>
      </c>
      <c r="H3728" s="1" t="s">
        <v>14</v>
      </c>
      <c r="I3728" s="351" t="s">
        <v>1317</v>
      </c>
      <c r="J3728" s="162">
        <v>1</v>
      </c>
      <c r="K3728" s="1" t="s">
        <v>7</v>
      </c>
      <c r="L3728" s="1" t="s">
        <v>594</v>
      </c>
      <c r="M3728" s="1" t="s">
        <v>133</v>
      </c>
      <c r="N3728" s="1" t="s">
        <v>291</v>
      </c>
      <c r="O3728" s="154" t="s">
        <v>3198</v>
      </c>
      <c r="P3728" s="1" t="s">
        <v>69</v>
      </c>
      <c r="Q3728" s="1" t="s">
        <v>636</v>
      </c>
      <c r="R3728" s="1" t="s">
        <v>812</v>
      </c>
      <c r="S3728" s="45">
        <v>195058</v>
      </c>
      <c r="V3728" s="165" t="str">
        <f>IFERROR(IF(U3728-T3728 &lt;= 0, "", U3728-T3728), "")</f>
        <v/>
      </c>
      <c r="W3728" s="162" t="s">
        <v>333</v>
      </c>
      <c r="X3728" s="1" t="s">
        <v>2427</v>
      </c>
      <c r="Y3728" s="276" t="s">
        <v>3199</v>
      </c>
      <c r="Z3728" s="169">
        <v>515</v>
      </c>
      <c r="AA3728" s="169">
        <f>Tabela13[[#This Row],[VALOR/UN]]*Tabela13[[#This Row],[QUAN]]</f>
        <v>515</v>
      </c>
      <c r="AB3728" s="251" t="str">
        <f>IFERROR(Tabela13[[#This Row],[TOTAL]]/Tabela13[[#This Row],[Km Rodado]],"")</f>
        <v/>
      </c>
    </row>
    <row r="3729" spans="1:28" hidden="1">
      <c r="A3729" s="30">
        <v>4243</v>
      </c>
      <c r="B3729" s="30" t="s">
        <v>2907</v>
      </c>
      <c r="C3729" s="30" t="s">
        <v>1951</v>
      </c>
      <c r="D3729" s="53">
        <v>46078</v>
      </c>
      <c r="F3729" s="7" t="s">
        <v>471</v>
      </c>
      <c r="G3729" s="1" t="s">
        <v>58</v>
      </c>
      <c r="H3729" s="1" t="s">
        <v>14</v>
      </c>
      <c r="I3729" s="351" t="s">
        <v>1317</v>
      </c>
      <c r="J3729" s="162">
        <v>1</v>
      </c>
      <c r="K3729" s="1" t="s">
        <v>7</v>
      </c>
      <c r="L3729" s="1" t="s">
        <v>594</v>
      </c>
      <c r="M3729" s="1" t="s">
        <v>133</v>
      </c>
      <c r="N3729" s="1" t="s">
        <v>291</v>
      </c>
      <c r="O3729" s="154" t="s">
        <v>3198</v>
      </c>
      <c r="P3729" s="1" t="s">
        <v>69</v>
      </c>
      <c r="Q3729" s="1" t="s">
        <v>636</v>
      </c>
      <c r="R3729" s="1" t="s">
        <v>812</v>
      </c>
      <c r="S3729" s="45">
        <v>195058</v>
      </c>
      <c r="V3729" s="165" t="str">
        <f>IFERROR(IF(U3729-T3729 &lt;= 0, "", U3729-T3729), "")</f>
        <v/>
      </c>
      <c r="W3729" s="162" t="s">
        <v>333</v>
      </c>
      <c r="X3729" s="1" t="s">
        <v>2427</v>
      </c>
      <c r="Y3729" s="276" t="s">
        <v>3199</v>
      </c>
      <c r="Z3729" s="169">
        <v>515</v>
      </c>
      <c r="AA3729" s="169">
        <f>Tabela13[[#This Row],[VALOR/UN]]*Tabela13[[#This Row],[QUAN]]</f>
        <v>515</v>
      </c>
      <c r="AB3729" s="251" t="str">
        <f>IFERROR(Tabela13[[#This Row],[TOTAL]]/Tabela13[[#This Row],[Km Rodado]],"")</f>
        <v/>
      </c>
    </row>
    <row r="3730" spans="1:28" hidden="1">
      <c r="A3730" s="30">
        <v>4244</v>
      </c>
      <c r="B3730" s="30" t="s">
        <v>2857</v>
      </c>
      <c r="C3730" s="30" t="s">
        <v>1951</v>
      </c>
      <c r="D3730" s="53">
        <v>46078</v>
      </c>
      <c r="F3730" s="7" t="s">
        <v>471</v>
      </c>
      <c r="G3730" s="1" t="s">
        <v>58</v>
      </c>
      <c r="H3730" s="1" t="s">
        <v>14</v>
      </c>
      <c r="I3730" s="351" t="s">
        <v>1317</v>
      </c>
      <c r="J3730" s="162">
        <v>1</v>
      </c>
      <c r="K3730" s="1" t="s">
        <v>7</v>
      </c>
      <c r="L3730" s="1" t="s">
        <v>594</v>
      </c>
      <c r="M3730" s="1" t="s">
        <v>133</v>
      </c>
      <c r="N3730" s="1" t="s">
        <v>291</v>
      </c>
      <c r="O3730" s="154" t="s">
        <v>3198</v>
      </c>
      <c r="P3730" s="1" t="s">
        <v>69</v>
      </c>
      <c r="Q3730" s="1" t="s">
        <v>636</v>
      </c>
      <c r="R3730" s="1" t="s">
        <v>812</v>
      </c>
      <c r="S3730" s="45">
        <v>195058</v>
      </c>
      <c r="V3730" s="165" t="str">
        <f>IFERROR(IF(U3730-T3730 &lt;= 0, "", U3730-T3730), "")</f>
        <v/>
      </c>
      <c r="W3730" s="162" t="s">
        <v>333</v>
      </c>
      <c r="X3730" s="1" t="s">
        <v>2427</v>
      </c>
      <c r="Y3730" s="276" t="s">
        <v>3199</v>
      </c>
      <c r="Z3730" s="169">
        <v>515</v>
      </c>
      <c r="AA3730" s="169">
        <f>Tabela13[[#This Row],[VALOR/UN]]*Tabela13[[#This Row],[QUAN]]</f>
        <v>515</v>
      </c>
      <c r="AB3730" s="251" t="str">
        <f>IFERROR(Tabela13[[#This Row],[TOTAL]]/Tabela13[[#This Row],[Km Rodado]],"")</f>
        <v/>
      </c>
    </row>
    <row r="3731" spans="1:28" hidden="1">
      <c r="A3731" s="30">
        <v>4245</v>
      </c>
      <c r="B3731" s="30" t="s">
        <v>2766</v>
      </c>
      <c r="C3731" s="30" t="s">
        <v>1951</v>
      </c>
      <c r="D3731" s="53">
        <v>46078</v>
      </c>
      <c r="F3731" s="7" t="s">
        <v>471</v>
      </c>
      <c r="G3731" s="1" t="s">
        <v>58</v>
      </c>
      <c r="H3731" s="1" t="s">
        <v>14</v>
      </c>
      <c r="I3731" s="351" t="s">
        <v>1317</v>
      </c>
      <c r="J3731" s="162">
        <v>1</v>
      </c>
      <c r="K3731" s="1" t="s">
        <v>7</v>
      </c>
      <c r="L3731" s="1" t="s">
        <v>594</v>
      </c>
      <c r="M3731" s="1" t="s">
        <v>133</v>
      </c>
      <c r="N3731" s="1" t="s">
        <v>291</v>
      </c>
      <c r="O3731" s="154" t="s">
        <v>3198</v>
      </c>
      <c r="P3731" s="1" t="s">
        <v>69</v>
      </c>
      <c r="Q3731" s="1" t="s">
        <v>636</v>
      </c>
      <c r="R3731" s="1" t="s">
        <v>812</v>
      </c>
      <c r="S3731" s="45">
        <v>195058</v>
      </c>
      <c r="V3731" s="165" t="str">
        <f>IFERROR(IF(U3731-T3731 &lt;= 0, "", U3731-T3731), "")</f>
        <v/>
      </c>
      <c r="W3731" s="162" t="s">
        <v>333</v>
      </c>
      <c r="X3731" s="1" t="s">
        <v>2427</v>
      </c>
      <c r="Y3731" s="276" t="s">
        <v>3199</v>
      </c>
      <c r="Z3731" s="169">
        <v>515</v>
      </c>
      <c r="AA3731" s="169">
        <f>Tabela13[[#This Row],[VALOR/UN]]*Tabela13[[#This Row],[QUAN]]</f>
        <v>515</v>
      </c>
      <c r="AB3731" s="251" t="str">
        <f>IFERROR(Tabela13[[#This Row],[TOTAL]]/Tabela13[[#This Row],[Km Rodado]],"")</f>
        <v/>
      </c>
    </row>
    <row r="3732" spans="1:28" hidden="1">
      <c r="A3732" s="30" t="s">
        <v>3200</v>
      </c>
      <c r="B3732" s="30" t="s">
        <v>2907</v>
      </c>
      <c r="C3732" s="30" t="s">
        <v>1951</v>
      </c>
      <c r="D3732" s="53">
        <v>46078</v>
      </c>
      <c r="F3732" s="7" t="s">
        <v>471</v>
      </c>
      <c r="G3732" s="1" t="s">
        <v>58</v>
      </c>
      <c r="H3732" s="1" t="s">
        <v>1268</v>
      </c>
      <c r="I3732" s="351" t="s">
        <v>104</v>
      </c>
      <c r="J3732" s="162">
        <v>1</v>
      </c>
      <c r="K3732" s="1" t="s">
        <v>7</v>
      </c>
      <c r="L3732" s="1" t="s">
        <v>594</v>
      </c>
      <c r="M3732" s="1" t="s">
        <v>133</v>
      </c>
      <c r="N3732" s="1" t="s">
        <v>291</v>
      </c>
      <c r="O3732" s="154" t="s">
        <v>3198</v>
      </c>
      <c r="P3732" s="1" t="s">
        <v>69</v>
      </c>
      <c r="Q3732" s="1" t="s">
        <v>136</v>
      </c>
      <c r="R3732" s="1" t="s">
        <v>751</v>
      </c>
      <c r="S3732" s="45">
        <v>252826</v>
      </c>
      <c r="V3732" s="165" t="str">
        <f>IFERROR(IF(U3732-T3732 &lt;= 0, "", U3732-T3732), "")</f>
        <v/>
      </c>
      <c r="W3732" s="162" t="s">
        <v>333</v>
      </c>
      <c r="X3732" s="1" t="s">
        <v>2427</v>
      </c>
      <c r="Y3732" s="276" t="s">
        <v>3199</v>
      </c>
      <c r="Z3732" s="169">
        <v>515</v>
      </c>
      <c r="AA3732" s="169">
        <f>Tabela13[[#This Row],[VALOR/UN]]*Tabela13[[#This Row],[QUAN]]</f>
        <v>515</v>
      </c>
      <c r="AB3732" s="251" t="str">
        <f>IFERROR(Tabela13[[#This Row],[TOTAL]]/Tabela13[[#This Row],[Km Rodado]],"")</f>
        <v/>
      </c>
    </row>
    <row r="3733" spans="1:28" hidden="1">
      <c r="A3733" s="30" t="s">
        <v>3201</v>
      </c>
      <c r="B3733" s="30" t="s">
        <v>2907</v>
      </c>
      <c r="C3733" s="30" t="s">
        <v>1951</v>
      </c>
      <c r="D3733" s="53">
        <v>46078</v>
      </c>
      <c r="F3733" s="7" t="s">
        <v>471</v>
      </c>
      <c r="G3733" s="1" t="s">
        <v>58</v>
      </c>
      <c r="H3733" s="1" t="s">
        <v>1268</v>
      </c>
      <c r="I3733" s="351" t="s">
        <v>104</v>
      </c>
      <c r="J3733" s="162">
        <v>1</v>
      </c>
      <c r="K3733" s="1" t="s">
        <v>7</v>
      </c>
      <c r="L3733" s="1" t="s">
        <v>594</v>
      </c>
      <c r="M3733" s="1" t="s">
        <v>133</v>
      </c>
      <c r="N3733" s="1" t="s">
        <v>291</v>
      </c>
      <c r="O3733" s="154" t="s">
        <v>3198</v>
      </c>
      <c r="P3733" s="1" t="s">
        <v>69</v>
      </c>
      <c r="Q3733" s="1" t="s">
        <v>136</v>
      </c>
      <c r="R3733" s="1" t="s">
        <v>751</v>
      </c>
      <c r="S3733" s="45">
        <v>252826</v>
      </c>
      <c r="V3733" s="165" t="str">
        <f>IFERROR(IF(U3733-T3733 &lt;= 0, "", U3733-T3733), "")</f>
        <v/>
      </c>
      <c r="W3733" s="162" t="s">
        <v>333</v>
      </c>
      <c r="X3733" s="1" t="s">
        <v>2427</v>
      </c>
      <c r="Y3733" s="276" t="s">
        <v>3199</v>
      </c>
      <c r="Z3733" s="169">
        <v>515</v>
      </c>
      <c r="AA3733" s="169">
        <f>Tabela13[[#This Row],[VALOR/UN]]*Tabela13[[#This Row],[QUAN]]</f>
        <v>515</v>
      </c>
      <c r="AB3733" s="251" t="str">
        <f>IFERROR(Tabela13[[#This Row],[TOTAL]]/Tabela13[[#This Row],[Km Rodado]],"")</f>
        <v/>
      </c>
    </row>
    <row r="3734" spans="1:28" hidden="1">
      <c r="A3734" s="30" t="s">
        <v>3202</v>
      </c>
      <c r="B3734" s="30" t="s">
        <v>2857</v>
      </c>
      <c r="C3734" s="30" t="s">
        <v>1951</v>
      </c>
      <c r="D3734" s="53">
        <v>46078</v>
      </c>
      <c r="F3734" s="7" t="s">
        <v>471</v>
      </c>
      <c r="G3734" s="1" t="s">
        <v>58</v>
      </c>
      <c r="H3734" s="1" t="s">
        <v>1268</v>
      </c>
      <c r="I3734" s="351" t="s">
        <v>104</v>
      </c>
      <c r="J3734" s="162">
        <v>1</v>
      </c>
      <c r="K3734" s="1" t="s">
        <v>7</v>
      </c>
      <c r="L3734" s="1" t="s">
        <v>594</v>
      </c>
      <c r="M3734" s="1" t="s">
        <v>133</v>
      </c>
      <c r="N3734" s="1" t="s">
        <v>291</v>
      </c>
      <c r="O3734" s="154" t="s">
        <v>3198</v>
      </c>
      <c r="P3734" s="1" t="s">
        <v>69</v>
      </c>
      <c r="Q3734" s="1" t="s">
        <v>136</v>
      </c>
      <c r="R3734" s="1" t="s">
        <v>751</v>
      </c>
      <c r="S3734" s="45">
        <v>252826</v>
      </c>
      <c r="V3734" s="165" t="str">
        <f>IFERROR(IF(U3734-T3734 &lt;= 0, "", U3734-T3734), "")</f>
        <v/>
      </c>
      <c r="W3734" s="162" t="s">
        <v>333</v>
      </c>
      <c r="X3734" s="1" t="s">
        <v>2427</v>
      </c>
      <c r="Y3734" s="276" t="s">
        <v>3199</v>
      </c>
      <c r="Z3734" s="169">
        <v>515</v>
      </c>
      <c r="AA3734" s="169">
        <f>Tabela13[[#This Row],[VALOR/UN]]*Tabela13[[#This Row],[QUAN]]</f>
        <v>515</v>
      </c>
      <c r="AB3734" s="251" t="str">
        <f>IFERROR(Tabela13[[#This Row],[TOTAL]]/Tabela13[[#This Row],[Km Rodado]],"")</f>
        <v/>
      </c>
    </row>
    <row r="3735" spans="1:28" hidden="1">
      <c r="A3735" s="30" t="s">
        <v>3203</v>
      </c>
      <c r="B3735" s="30" t="s">
        <v>2907</v>
      </c>
      <c r="C3735" s="30" t="s">
        <v>1951</v>
      </c>
      <c r="D3735" s="53">
        <v>46078</v>
      </c>
      <c r="F3735" s="7" t="s">
        <v>471</v>
      </c>
      <c r="G3735" s="1" t="s">
        <v>58</v>
      </c>
      <c r="H3735" s="1" t="s">
        <v>1268</v>
      </c>
      <c r="I3735" s="351" t="s">
        <v>104</v>
      </c>
      <c r="J3735" s="162">
        <v>1</v>
      </c>
      <c r="K3735" s="1" t="s">
        <v>7</v>
      </c>
      <c r="L3735" s="1" t="s">
        <v>594</v>
      </c>
      <c r="M3735" s="1" t="s">
        <v>133</v>
      </c>
      <c r="N3735" s="1" t="s">
        <v>291</v>
      </c>
      <c r="O3735" s="154" t="s">
        <v>3198</v>
      </c>
      <c r="P3735" s="1" t="s">
        <v>69</v>
      </c>
      <c r="Q3735" s="1" t="s">
        <v>136</v>
      </c>
      <c r="R3735" s="1" t="s">
        <v>751</v>
      </c>
      <c r="S3735" s="45">
        <v>252826</v>
      </c>
      <c r="V3735" s="165" t="str">
        <f>IFERROR(IF(U3735-T3735 &lt;= 0, "", U3735-T3735), "")</f>
        <v/>
      </c>
      <c r="W3735" s="162" t="s">
        <v>333</v>
      </c>
      <c r="X3735" s="1" t="s">
        <v>2427</v>
      </c>
      <c r="Y3735" s="276" t="s">
        <v>3199</v>
      </c>
      <c r="Z3735" s="169">
        <v>515</v>
      </c>
      <c r="AA3735" s="169">
        <f>Tabela13[[#This Row],[VALOR/UN]]*Tabela13[[#This Row],[QUAN]]</f>
        <v>515</v>
      </c>
      <c r="AB3735" s="251" t="str">
        <f>IFERROR(Tabela13[[#This Row],[TOTAL]]/Tabela13[[#This Row],[Km Rodado]],"")</f>
        <v/>
      </c>
    </row>
    <row r="3736" spans="1:28" hidden="1">
      <c r="A3736" s="30" t="s">
        <v>3204</v>
      </c>
      <c r="B3736" s="30" t="s">
        <v>3173</v>
      </c>
      <c r="C3736" s="30" t="s">
        <v>1951</v>
      </c>
      <c r="D3736" s="53">
        <v>46078</v>
      </c>
      <c r="F3736" s="7" t="s">
        <v>471</v>
      </c>
      <c r="G3736" s="1" t="s">
        <v>58</v>
      </c>
      <c r="H3736" s="1" t="s">
        <v>12</v>
      </c>
      <c r="I3736" s="351" t="s">
        <v>99</v>
      </c>
      <c r="J3736" s="162">
        <v>1</v>
      </c>
      <c r="K3736" s="1">
        <v>15</v>
      </c>
      <c r="L3736" s="1" t="s">
        <v>22</v>
      </c>
      <c r="M3736" s="1" t="s">
        <v>75</v>
      </c>
      <c r="N3736" s="1" t="s">
        <v>224</v>
      </c>
      <c r="O3736" s="153" t="s">
        <v>1389</v>
      </c>
      <c r="P3736" s="1" t="s">
        <v>69</v>
      </c>
      <c r="Q3736" s="1" t="s">
        <v>77</v>
      </c>
      <c r="R3736" s="1" t="s">
        <v>564</v>
      </c>
      <c r="S3736" s="45">
        <v>186360</v>
      </c>
      <c r="V3736" s="165" t="str">
        <f>IFERROR(IF(U3736-T3736 &lt;= 0, "", U3736-T3736), "")</f>
        <v/>
      </c>
      <c r="W3736" s="162" t="s">
        <v>333</v>
      </c>
      <c r="X3736" s="1" t="s">
        <v>2427</v>
      </c>
      <c r="Y3736" s="276" t="s">
        <v>3205</v>
      </c>
      <c r="Z3736" s="169">
        <v>239</v>
      </c>
      <c r="AA3736" s="169">
        <f>Tabela13[[#This Row],[VALOR/UN]]*Tabela13[[#This Row],[QUAN]]</f>
        <v>239</v>
      </c>
      <c r="AB3736" s="251" t="str">
        <f>IFERROR(Tabela13[[#This Row],[TOTAL]]/Tabela13[[#This Row],[Km Rodado]],"")</f>
        <v/>
      </c>
    </row>
    <row r="3737" spans="1:28" hidden="1">
      <c r="A3737" s="30">
        <v>4237</v>
      </c>
      <c r="B3737" s="30" t="s">
        <v>3163</v>
      </c>
      <c r="C3737" s="30" t="s">
        <v>1951</v>
      </c>
      <c r="D3737" s="53">
        <v>46078</v>
      </c>
      <c r="F3737" s="7" t="s">
        <v>471</v>
      </c>
      <c r="G3737" s="1" t="s">
        <v>58</v>
      </c>
      <c r="H3737" s="1" t="s">
        <v>12</v>
      </c>
      <c r="I3737" s="351" t="s">
        <v>99</v>
      </c>
      <c r="J3737" s="162">
        <v>1</v>
      </c>
      <c r="K3737" s="1">
        <v>15</v>
      </c>
      <c r="L3737" s="1" t="s">
        <v>22</v>
      </c>
      <c r="M3737" s="1" t="s">
        <v>75</v>
      </c>
      <c r="N3737" s="1" t="s">
        <v>224</v>
      </c>
      <c r="O3737" s="153" t="s">
        <v>1389</v>
      </c>
      <c r="P3737" s="1" t="s">
        <v>69</v>
      </c>
      <c r="Q3737" s="1" t="s">
        <v>77</v>
      </c>
      <c r="R3737" s="1" t="s">
        <v>564</v>
      </c>
      <c r="S3737" s="45">
        <v>186360</v>
      </c>
      <c r="V3737" s="165" t="str">
        <f>IFERROR(IF(U3737-T3737 &lt;= 0, "", U3737-T3737), "")</f>
        <v/>
      </c>
      <c r="W3737" s="162" t="s">
        <v>333</v>
      </c>
      <c r="X3737" s="1" t="s">
        <v>2427</v>
      </c>
      <c r="Y3737" s="276" t="s">
        <v>3205</v>
      </c>
      <c r="Z3737" s="169">
        <v>239</v>
      </c>
      <c r="AA3737" s="169">
        <f>Tabela13[[#This Row],[VALOR/UN]]*Tabela13[[#This Row],[QUAN]]</f>
        <v>239</v>
      </c>
      <c r="AB3737" s="251" t="str">
        <f>IFERROR(Tabela13[[#This Row],[TOTAL]]/Tabela13[[#This Row],[Km Rodado]],"")</f>
        <v/>
      </c>
    </row>
    <row r="3738" spans="1:28" hidden="1">
      <c r="A3738" s="30">
        <v>4234</v>
      </c>
      <c r="B3738" s="30" t="s">
        <v>3163</v>
      </c>
      <c r="C3738" s="30" t="s">
        <v>1951</v>
      </c>
      <c r="D3738" s="53">
        <v>46078</v>
      </c>
      <c r="F3738" s="7" t="s">
        <v>471</v>
      </c>
      <c r="G3738" s="1" t="s">
        <v>58</v>
      </c>
      <c r="H3738" s="1" t="s">
        <v>12</v>
      </c>
      <c r="I3738" s="351" t="s">
        <v>99</v>
      </c>
      <c r="J3738" s="162">
        <v>1</v>
      </c>
      <c r="K3738" s="1">
        <v>15</v>
      </c>
      <c r="L3738" s="1" t="s">
        <v>24</v>
      </c>
      <c r="M3738" s="1" t="s">
        <v>75</v>
      </c>
      <c r="N3738" s="1" t="s">
        <v>224</v>
      </c>
      <c r="O3738" s="153" t="s">
        <v>1389</v>
      </c>
      <c r="P3738" s="1" t="s">
        <v>69</v>
      </c>
      <c r="Q3738" s="1" t="s">
        <v>77</v>
      </c>
      <c r="R3738" s="1" t="s">
        <v>564</v>
      </c>
      <c r="S3738" s="45">
        <v>186360</v>
      </c>
      <c r="V3738" s="165" t="str">
        <f>IFERROR(IF(U3738-T3738 &lt;= 0, "", U3738-T3738), "")</f>
        <v/>
      </c>
      <c r="W3738" s="162" t="s">
        <v>333</v>
      </c>
      <c r="X3738" s="1" t="s">
        <v>2427</v>
      </c>
      <c r="Y3738" s="276" t="s">
        <v>3205</v>
      </c>
      <c r="Z3738" s="169">
        <v>239</v>
      </c>
      <c r="AA3738" s="169">
        <f>Tabela13[[#This Row],[VALOR/UN]]*Tabela13[[#This Row],[QUAN]]</f>
        <v>239</v>
      </c>
      <c r="AB3738" s="251" t="str">
        <f>IFERROR(Tabela13[[#This Row],[TOTAL]]/Tabela13[[#This Row],[Km Rodado]],"")</f>
        <v/>
      </c>
    </row>
    <row r="3739" spans="1:28" hidden="1">
      <c r="A3739" s="30">
        <v>4235</v>
      </c>
      <c r="B3739" s="30" t="s">
        <v>3173</v>
      </c>
      <c r="C3739" s="30" t="s">
        <v>1951</v>
      </c>
      <c r="D3739" s="53">
        <v>46078</v>
      </c>
      <c r="F3739" s="7" t="s">
        <v>471</v>
      </c>
      <c r="G3739" s="1" t="s">
        <v>58</v>
      </c>
      <c r="H3739" s="1" t="s">
        <v>12</v>
      </c>
      <c r="I3739" s="351" t="s">
        <v>99</v>
      </c>
      <c r="J3739" s="162">
        <v>1</v>
      </c>
      <c r="K3739" s="1">
        <v>15</v>
      </c>
      <c r="L3739" s="1" t="s">
        <v>24</v>
      </c>
      <c r="M3739" s="1" t="s">
        <v>75</v>
      </c>
      <c r="N3739" s="1" t="s">
        <v>224</v>
      </c>
      <c r="O3739" s="153" t="s">
        <v>1389</v>
      </c>
      <c r="P3739" s="1" t="s">
        <v>69</v>
      </c>
      <c r="Q3739" s="1" t="s">
        <v>77</v>
      </c>
      <c r="R3739" s="1" t="s">
        <v>564</v>
      </c>
      <c r="S3739" s="45">
        <v>186360</v>
      </c>
      <c r="V3739" s="165" t="str">
        <f>IFERROR(IF(U3739-T3739 &lt;= 0, "", U3739-T3739), "")</f>
        <v/>
      </c>
      <c r="W3739" s="162" t="s">
        <v>333</v>
      </c>
      <c r="X3739" s="1" t="s">
        <v>2427</v>
      </c>
      <c r="Y3739" s="276" t="s">
        <v>3205</v>
      </c>
      <c r="Z3739" s="169">
        <v>239</v>
      </c>
      <c r="AA3739" s="169">
        <f>Tabela13[[#This Row],[VALOR/UN]]*Tabela13[[#This Row],[QUAN]]</f>
        <v>239</v>
      </c>
      <c r="AB3739" s="251" t="str">
        <f>IFERROR(Tabela13[[#This Row],[TOTAL]]/Tabela13[[#This Row],[Km Rodado]],"")</f>
        <v/>
      </c>
    </row>
    <row r="3740" spans="1:28" hidden="1">
      <c r="A3740" s="30" t="s">
        <v>3206</v>
      </c>
      <c r="B3740" s="30" t="s">
        <v>2988</v>
      </c>
      <c r="C3740" s="30" t="s">
        <v>1951</v>
      </c>
      <c r="D3740" s="53">
        <v>46079</v>
      </c>
      <c r="F3740" s="7" t="s">
        <v>471</v>
      </c>
      <c r="G3740" s="1" t="s">
        <v>58</v>
      </c>
      <c r="H3740" s="1" t="s">
        <v>1268</v>
      </c>
      <c r="I3740" s="351" t="s">
        <v>80</v>
      </c>
      <c r="J3740" s="162">
        <v>1</v>
      </c>
      <c r="K3740" s="1">
        <v>16</v>
      </c>
      <c r="L3740" s="1" t="s">
        <v>22</v>
      </c>
      <c r="M3740" s="1" t="s">
        <v>143</v>
      </c>
      <c r="N3740" s="1" t="s">
        <v>224</v>
      </c>
      <c r="O3740" s="1" t="s">
        <v>1389</v>
      </c>
      <c r="P3740" s="1" t="s">
        <v>69</v>
      </c>
      <c r="Q3740" s="1" t="s">
        <v>144</v>
      </c>
      <c r="R3740" s="24" t="s">
        <v>3207</v>
      </c>
      <c r="S3740" s="45">
        <v>35890</v>
      </c>
      <c r="T3740" s="45">
        <v>35890</v>
      </c>
      <c r="V3740" s="165" t="str">
        <f>IFERROR(IF(U3740-T3740 &lt;= 0, "", U3740-T3740), "")</f>
        <v/>
      </c>
      <c r="W3740" s="162" t="s">
        <v>333</v>
      </c>
      <c r="X3740" s="1" t="s">
        <v>2427</v>
      </c>
      <c r="Y3740" s="349"/>
      <c r="Z3740" s="169">
        <v>459</v>
      </c>
      <c r="AA3740" s="169">
        <f>Tabela13[[#This Row],[VALOR/UN]]*Tabela13[[#This Row],[QUAN]]</f>
        <v>459</v>
      </c>
      <c r="AB3740" s="251" t="str">
        <f>IFERROR(Tabela13[[#This Row],[TOTAL]]/Tabela13[[#This Row],[Km Rodado]],"")</f>
        <v/>
      </c>
    </row>
    <row r="3741" spans="1:28" hidden="1">
      <c r="A3741" s="30" t="s">
        <v>3208</v>
      </c>
      <c r="B3741" s="30" t="s">
        <v>2988</v>
      </c>
      <c r="C3741" s="30" t="s">
        <v>1951</v>
      </c>
      <c r="D3741" s="53">
        <v>46079</v>
      </c>
      <c r="F3741" s="7" t="s">
        <v>471</v>
      </c>
      <c r="G3741" s="1" t="s">
        <v>58</v>
      </c>
      <c r="H3741" s="1" t="s">
        <v>1268</v>
      </c>
      <c r="I3741" s="351" t="s">
        <v>80</v>
      </c>
      <c r="J3741" s="162">
        <v>1</v>
      </c>
      <c r="K3741" s="1">
        <v>16</v>
      </c>
      <c r="L3741" s="1" t="s">
        <v>22</v>
      </c>
      <c r="M3741" s="1" t="s">
        <v>143</v>
      </c>
      <c r="N3741" s="1" t="s">
        <v>224</v>
      </c>
      <c r="O3741" s="1" t="s">
        <v>1389</v>
      </c>
      <c r="P3741" s="1" t="s">
        <v>69</v>
      </c>
      <c r="Q3741" s="1" t="s">
        <v>144</v>
      </c>
      <c r="R3741" s="24" t="s">
        <v>3207</v>
      </c>
      <c r="S3741" s="45">
        <v>35890</v>
      </c>
      <c r="T3741" s="45">
        <v>35890</v>
      </c>
      <c r="V3741" s="165" t="str">
        <f>IFERROR(IF(U3741-T3741 &lt;= 0, "", U3741-T3741), "")</f>
        <v/>
      </c>
      <c r="W3741" s="162" t="s">
        <v>333</v>
      </c>
      <c r="X3741" s="1" t="s">
        <v>2427</v>
      </c>
      <c r="Y3741" s="159"/>
      <c r="Z3741" s="169">
        <v>459</v>
      </c>
      <c r="AA3741" s="169">
        <f>Tabela13[[#This Row],[VALOR/UN]]*Tabela13[[#This Row],[QUAN]]</f>
        <v>459</v>
      </c>
      <c r="AB3741" s="251" t="str">
        <f>IFERROR(Tabela13[[#This Row],[TOTAL]]/Tabela13[[#This Row],[Km Rodado]],"")</f>
        <v/>
      </c>
    </row>
    <row r="3742" spans="1:28" hidden="1">
      <c r="A3742" s="30" t="s">
        <v>3209</v>
      </c>
      <c r="B3742" s="30" t="s">
        <v>2988</v>
      </c>
      <c r="C3742" s="30" t="s">
        <v>1951</v>
      </c>
      <c r="D3742" s="53">
        <v>46079</v>
      </c>
      <c r="F3742" s="7" t="s">
        <v>471</v>
      </c>
      <c r="G3742" s="1" t="s">
        <v>58</v>
      </c>
      <c r="H3742" s="1" t="s">
        <v>1268</v>
      </c>
      <c r="I3742" s="351" t="s">
        <v>80</v>
      </c>
      <c r="J3742" s="162">
        <v>1</v>
      </c>
      <c r="K3742" s="1">
        <v>16</v>
      </c>
      <c r="L3742" s="1" t="s">
        <v>24</v>
      </c>
      <c r="M3742" s="1" t="s">
        <v>143</v>
      </c>
      <c r="N3742" s="1" t="s">
        <v>224</v>
      </c>
      <c r="O3742" s="1" t="s">
        <v>1389</v>
      </c>
      <c r="P3742" s="1" t="s">
        <v>69</v>
      </c>
      <c r="Q3742" s="1" t="s">
        <v>144</v>
      </c>
      <c r="R3742" s="24" t="s">
        <v>3207</v>
      </c>
      <c r="S3742" s="45">
        <v>35890</v>
      </c>
      <c r="T3742" s="45">
        <v>35890</v>
      </c>
      <c r="V3742" s="165" t="str">
        <f>IFERROR(IF(U3742-T3742 &lt;= 0, "", U3742-T3742), "")</f>
        <v/>
      </c>
      <c r="W3742" s="162" t="s">
        <v>333</v>
      </c>
      <c r="X3742" s="1" t="s">
        <v>2427</v>
      </c>
      <c r="Y3742" s="349"/>
      <c r="Z3742" s="169">
        <v>459</v>
      </c>
      <c r="AA3742" s="169">
        <f>Tabela13[[#This Row],[VALOR/UN]]*Tabela13[[#This Row],[QUAN]]</f>
        <v>459</v>
      </c>
      <c r="AB3742" s="251" t="str">
        <f>IFERROR(Tabela13[[#This Row],[TOTAL]]/Tabela13[[#This Row],[Km Rodado]],"")</f>
        <v/>
      </c>
    </row>
    <row r="3743" spans="1:28" hidden="1">
      <c r="A3743" s="30" t="s">
        <v>3210</v>
      </c>
      <c r="B3743" s="30" t="s">
        <v>2988</v>
      </c>
      <c r="C3743" s="30" t="s">
        <v>1951</v>
      </c>
      <c r="D3743" s="53">
        <v>46079</v>
      </c>
      <c r="F3743" s="7" t="s">
        <v>471</v>
      </c>
      <c r="G3743" s="1" t="s">
        <v>58</v>
      </c>
      <c r="H3743" s="1" t="s">
        <v>1268</v>
      </c>
      <c r="I3743" s="351" t="s">
        <v>80</v>
      </c>
      <c r="J3743" s="162">
        <v>1</v>
      </c>
      <c r="K3743" s="1">
        <v>16</v>
      </c>
      <c r="L3743" s="1" t="s">
        <v>24</v>
      </c>
      <c r="M3743" s="1" t="s">
        <v>143</v>
      </c>
      <c r="N3743" s="1" t="s">
        <v>224</v>
      </c>
      <c r="O3743" s="1" t="s">
        <v>1389</v>
      </c>
      <c r="P3743" s="1" t="s">
        <v>69</v>
      </c>
      <c r="Q3743" s="1" t="s">
        <v>144</v>
      </c>
      <c r="R3743" s="24" t="s">
        <v>3207</v>
      </c>
      <c r="S3743" s="45">
        <v>35890</v>
      </c>
      <c r="T3743" s="45">
        <v>35890</v>
      </c>
      <c r="V3743" s="165" t="str">
        <f>IFERROR(IF(U3743-T3743 &lt;= 0, "", U3743-T3743), "")</f>
        <v/>
      </c>
      <c r="W3743" s="162" t="s">
        <v>333</v>
      </c>
      <c r="X3743" s="1" t="s">
        <v>2427</v>
      </c>
      <c r="Y3743" s="159"/>
      <c r="Z3743" s="169">
        <v>459</v>
      </c>
      <c r="AA3743" s="169">
        <f>Tabela13[[#This Row],[VALOR/UN]]*Tabela13[[#This Row],[QUAN]]</f>
        <v>459</v>
      </c>
      <c r="AB3743" s="251" t="str">
        <f>IFERROR(Tabela13[[#This Row],[TOTAL]]/Tabela13[[#This Row],[Km Rodado]],"")</f>
        <v/>
      </c>
    </row>
    <row r="3744" spans="1:28" hidden="1">
      <c r="A3744" s="30" t="s">
        <v>3211</v>
      </c>
      <c r="B3744" s="30"/>
      <c r="C3744" s="30" t="s">
        <v>1951</v>
      </c>
      <c r="D3744" s="53">
        <v>46084</v>
      </c>
      <c r="F3744" s="7" t="s">
        <v>514</v>
      </c>
      <c r="G3744" s="1" t="s">
        <v>58</v>
      </c>
      <c r="H3744" s="1" t="s">
        <v>14</v>
      </c>
      <c r="I3744" s="351" t="s">
        <v>109</v>
      </c>
      <c r="J3744" s="162">
        <v>1</v>
      </c>
      <c r="K3744" s="1">
        <v>15</v>
      </c>
      <c r="L3744" s="1" t="s">
        <v>22</v>
      </c>
      <c r="M3744" s="1" t="s">
        <v>2627</v>
      </c>
      <c r="N3744" s="1" t="s">
        <v>224</v>
      </c>
      <c r="O3744" s="1" t="s">
        <v>1389</v>
      </c>
      <c r="P3744" s="1" t="s">
        <v>69</v>
      </c>
      <c r="Q3744" s="1" t="s">
        <v>160</v>
      </c>
      <c r="R3744" s="162" t="s">
        <v>2325</v>
      </c>
      <c r="V3744" s="165" t="str">
        <f>IFERROR(IF(U3744-T3744 &lt;= 0, "", U3744-T3744), "")</f>
        <v/>
      </c>
      <c r="W3744" s="162" t="s">
        <v>333</v>
      </c>
      <c r="X3744" s="1" t="s">
        <v>2427</v>
      </c>
      <c r="Y3744" s="1" t="s">
        <v>3212</v>
      </c>
      <c r="Z3744" s="169">
        <v>259.52</v>
      </c>
      <c r="AA3744" s="169">
        <f>Tabela13[[#This Row],[VALOR/UN]]*Tabela13[[#This Row],[QUAN]]</f>
        <v>259.52</v>
      </c>
      <c r="AB3744" s="251" t="str">
        <f>IFERROR(Tabela13[[#This Row],[TOTAL]]/Tabela13[[#This Row],[Km Rodado]],"")</f>
        <v/>
      </c>
    </row>
    <row r="3745" spans="1:28" hidden="1">
      <c r="A3745" s="30" t="s">
        <v>3213</v>
      </c>
      <c r="B3745" s="30"/>
      <c r="C3745" s="30" t="s">
        <v>1951</v>
      </c>
      <c r="D3745" s="53">
        <v>46084</v>
      </c>
      <c r="F3745" s="7" t="s">
        <v>514</v>
      </c>
      <c r="G3745" s="1" t="s">
        <v>58</v>
      </c>
      <c r="H3745" s="1" t="s">
        <v>14</v>
      </c>
      <c r="I3745" s="351" t="s">
        <v>109</v>
      </c>
      <c r="J3745" s="162">
        <v>1</v>
      </c>
      <c r="K3745" s="1">
        <v>15</v>
      </c>
      <c r="L3745" s="1" t="s">
        <v>22</v>
      </c>
      <c r="M3745" s="1" t="s">
        <v>2627</v>
      </c>
      <c r="N3745" s="1" t="s">
        <v>224</v>
      </c>
      <c r="O3745" s="1" t="s">
        <v>1389</v>
      </c>
      <c r="P3745" s="1" t="s">
        <v>69</v>
      </c>
      <c r="Q3745" s="1" t="s">
        <v>160</v>
      </c>
      <c r="R3745" s="162" t="s">
        <v>2325</v>
      </c>
      <c r="V3745" s="165" t="str">
        <f>IFERROR(IF(U3745-T3745 &lt;= 0, "", U3745-T3745), "")</f>
        <v/>
      </c>
      <c r="W3745" s="162" t="s">
        <v>333</v>
      </c>
      <c r="X3745" s="1" t="s">
        <v>2427</v>
      </c>
      <c r="Y3745" s="1" t="s">
        <v>3212</v>
      </c>
      <c r="Z3745" s="169">
        <v>259.52</v>
      </c>
      <c r="AA3745" s="169">
        <f>Tabela13[[#This Row],[VALOR/UN]]*Tabela13[[#This Row],[QUAN]]</f>
        <v>259.52</v>
      </c>
      <c r="AB3745" s="251" t="str">
        <f>IFERROR(Tabela13[[#This Row],[TOTAL]]/Tabela13[[#This Row],[Km Rodado]],"")</f>
        <v/>
      </c>
    </row>
    <row r="3746" spans="1:28" hidden="1">
      <c r="A3746" s="30" t="s">
        <v>3214</v>
      </c>
      <c r="B3746" s="30" t="s">
        <v>2988</v>
      </c>
      <c r="C3746" s="30" t="s">
        <v>1951</v>
      </c>
      <c r="D3746" s="53">
        <v>46085</v>
      </c>
      <c r="F3746" s="7" t="s">
        <v>514</v>
      </c>
      <c r="G3746" s="1" t="s">
        <v>58</v>
      </c>
      <c r="H3746" s="1" t="s">
        <v>12</v>
      </c>
      <c r="I3746" s="351" t="s">
        <v>99</v>
      </c>
      <c r="J3746" s="162">
        <v>1</v>
      </c>
      <c r="K3746" s="1">
        <v>16</v>
      </c>
      <c r="L3746" s="1" t="s">
        <v>22</v>
      </c>
      <c r="M3746" s="1" t="s">
        <v>143</v>
      </c>
      <c r="N3746" s="1" t="s">
        <v>224</v>
      </c>
      <c r="O3746" s="1" t="s">
        <v>1389</v>
      </c>
      <c r="P3746" s="1" t="s">
        <v>69</v>
      </c>
      <c r="Q3746" s="1" t="s">
        <v>144</v>
      </c>
      <c r="R3746" s="24" t="s">
        <v>2580</v>
      </c>
      <c r="S3746" s="45">
        <v>84346</v>
      </c>
      <c r="V3746" s="165" t="str">
        <f>IFERROR(IF(U3746-T3746 &lt;= 0, "", U3746-T3746), "")</f>
        <v/>
      </c>
      <c r="W3746" s="162" t="s">
        <v>333</v>
      </c>
      <c r="X3746" s="1" t="s">
        <v>2427</v>
      </c>
      <c r="Y3746" s="349"/>
      <c r="Z3746" s="169">
        <v>459</v>
      </c>
      <c r="AA3746" s="169">
        <f>Tabela13[[#This Row],[VALOR/UN]]*Tabela13[[#This Row],[QUAN]]</f>
        <v>459</v>
      </c>
      <c r="AB3746" s="251" t="str">
        <f>IFERROR(Tabela13[[#This Row],[TOTAL]]/Tabela13[[#This Row],[Km Rodado]],"")</f>
        <v/>
      </c>
    </row>
    <row r="3747" spans="1:28" hidden="1">
      <c r="A3747" s="30" t="s">
        <v>3215</v>
      </c>
      <c r="B3747" s="30" t="s">
        <v>2988</v>
      </c>
      <c r="C3747" s="30" t="s">
        <v>1951</v>
      </c>
      <c r="D3747" s="53">
        <v>46085</v>
      </c>
      <c r="F3747" s="7" t="s">
        <v>514</v>
      </c>
      <c r="G3747" s="1" t="s">
        <v>58</v>
      </c>
      <c r="H3747" s="1" t="s">
        <v>12</v>
      </c>
      <c r="I3747" s="351" t="s">
        <v>99</v>
      </c>
      <c r="J3747" s="162">
        <v>1</v>
      </c>
      <c r="K3747" s="1">
        <v>16</v>
      </c>
      <c r="L3747" s="1" t="s">
        <v>22</v>
      </c>
      <c r="M3747" s="1" t="s">
        <v>143</v>
      </c>
      <c r="N3747" s="1" t="s">
        <v>224</v>
      </c>
      <c r="O3747" s="1" t="s">
        <v>1389</v>
      </c>
      <c r="P3747" s="1" t="s">
        <v>69</v>
      </c>
      <c r="Q3747" s="1" t="s">
        <v>144</v>
      </c>
      <c r="R3747" s="24" t="s">
        <v>2580</v>
      </c>
      <c r="S3747" s="45">
        <v>84346</v>
      </c>
      <c r="V3747" s="165" t="str">
        <f>IFERROR(IF(U3747-T3747 &lt;= 0, "", U3747-T3747), "")</f>
        <v/>
      </c>
      <c r="W3747" s="162" t="s">
        <v>333</v>
      </c>
      <c r="X3747" s="1" t="s">
        <v>2427</v>
      </c>
      <c r="Y3747" s="159"/>
      <c r="Z3747" s="169">
        <v>459</v>
      </c>
      <c r="AA3747" s="169">
        <f>Tabela13[[#This Row],[VALOR/UN]]*Tabela13[[#This Row],[QUAN]]</f>
        <v>459</v>
      </c>
      <c r="AB3747" s="251" t="str">
        <f>IFERROR(Tabela13[[#This Row],[TOTAL]]/Tabela13[[#This Row],[Km Rodado]],"")</f>
        <v/>
      </c>
    </row>
    <row r="3748" spans="1:28" hidden="1">
      <c r="A3748" s="30" t="s">
        <v>3216</v>
      </c>
      <c r="B3748" s="30" t="s">
        <v>3163</v>
      </c>
      <c r="C3748" s="30" t="s">
        <v>1951</v>
      </c>
      <c r="D3748" s="53">
        <v>46085</v>
      </c>
      <c r="F3748" s="7" t="s">
        <v>514</v>
      </c>
      <c r="G3748" s="1" t="s">
        <v>58</v>
      </c>
      <c r="H3748" s="1" t="s">
        <v>14</v>
      </c>
      <c r="I3748" s="351" t="s">
        <v>1317</v>
      </c>
      <c r="J3748" s="162">
        <v>1</v>
      </c>
      <c r="K3748" s="1">
        <v>15</v>
      </c>
      <c r="L3748" s="1" t="s">
        <v>22</v>
      </c>
      <c r="M3748" s="1" t="s">
        <v>75</v>
      </c>
      <c r="N3748" s="1" t="s">
        <v>224</v>
      </c>
      <c r="O3748" s="153" t="s">
        <v>1389</v>
      </c>
      <c r="P3748" s="1" t="s">
        <v>69</v>
      </c>
      <c r="Q3748" s="1" t="s">
        <v>77</v>
      </c>
      <c r="R3748" s="1" t="s">
        <v>512</v>
      </c>
      <c r="S3748" s="45">
        <v>115211</v>
      </c>
      <c r="V3748" s="165" t="str">
        <f>IFERROR(IF(U3748-T3748 &lt;= 0, "", U3748-T3748), "")</f>
        <v/>
      </c>
      <c r="W3748" s="162" t="s">
        <v>333</v>
      </c>
      <c r="X3748" s="1" t="s">
        <v>2427</v>
      </c>
      <c r="Y3748" s="276" t="s">
        <v>3205</v>
      </c>
      <c r="Z3748" s="169">
        <v>239</v>
      </c>
      <c r="AA3748" s="169">
        <f>Tabela13[[#This Row],[VALOR/UN]]*Tabela13[[#This Row],[QUAN]]</f>
        <v>239</v>
      </c>
      <c r="AB3748" s="251" t="str">
        <f>IFERROR(Tabela13[[#This Row],[TOTAL]]/Tabela13[[#This Row],[Km Rodado]],"")</f>
        <v/>
      </c>
    </row>
    <row r="3749" spans="1:28" hidden="1">
      <c r="A3749" s="30" t="s">
        <v>3158</v>
      </c>
      <c r="B3749" s="30" t="s">
        <v>2893</v>
      </c>
      <c r="C3749" s="30" t="s">
        <v>1951</v>
      </c>
      <c r="D3749" s="53">
        <v>46085</v>
      </c>
      <c r="F3749" s="7" t="s">
        <v>514</v>
      </c>
      <c r="G3749" s="1" t="s">
        <v>58</v>
      </c>
      <c r="H3749" s="1" t="s">
        <v>14</v>
      </c>
      <c r="I3749" s="351" t="s">
        <v>1317</v>
      </c>
      <c r="J3749" s="162">
        <v>1</v>
      </c>
      <c r="K3749" s="1">
        <v>15</v>
      </c>
      <c r="L3749" s="1" t="s">
        <v>22</v>
      </c>
      <c r="M3749" s="1" t="s">
        <v>75</v>
      </c>
      <c r="N3749" s="1" t="s">
        <v>224</v>
      </c>
      <c r="O3749" s="153" t="s">
        <v>1389</v>
      </c>
      <c r="P3749" s="1" t="s">
        <v>69</v>
      </c>
      <c r="Q3749" s="1" t="s">
        <v>77</v>
      </c>
      <c r="R3749" s="1" t="s">
        <v>512</v>
      </c>
      <c r="S3749" s="45">
        <v>115211</v>
      </c>
      <c r="V3749" s="165" t="str">
        <f>IFERROR(IF(U3749-T3749 &lt;= 0, "", U3749-T3749), "")</f>
        <v/>
      </c>
      <c r="W3749" s="162" t="s">
        <v>333</v>
      </c>
      <c r="X3749" s="1" t="s">
        <v>2427</v>
      </c>
      <c r="Y3749" s="276" t="s">
        <v>3205</v>
      </c>
      <c r="Z3749" s="169">
        <v>239</v>
      </c>
      <c r="AA3749" s="169">
        <f>Tabela13[[#This Row],[VALOR/UN]]*Tabela13[[#This Row],[QUAN]]</f>
        <v>239</v>
      </c>
      <c r="AB3749" s="251" t="str">
        <f>IFERROR(Tabela13[[#This Row],[TOTAL]]/Tabela13[[#This Row],[Km Rodado]],"")</f>
        <v/>
      </c>
    </row>
    <row r="3750" spans="1:28" hidden="1">
      <c r="A3750" s="30" t="s">
        <v>3217</v>
      </c>
      <c r="B3750" s="30" t="s">
        <v>2988</v>
      </c>
      <c r="C3750" s="30" t="s">
        <v>1951</v>
      </c>
      <c r="D3750" s="53">
        <v>46085</v>
      </c>
      <c r="F3750" s="7" t="s">
        <v>514</v>
      </c>
      <c r="G3750" s="1" t="s">
        <v>58</v>
      </c>
      <c r="H3750" s="1" t="s">
        <v>1268</v>
      </c>
      <c r="I3750" s="351" t="s">
        <v>109</v>
      </c>
      <c r="J3750" s="162">
        <v>1</v>
      </c>
      <c r="K3750" s="1">
        <v>16</v>
      </c>
      <c r="L3750" s="1" t="s">
        <v>22</v>
      </c>
      <c r="M3750" s="1" t="s">
        <v>143</v>
      </c>
      <c r="N3750" s="1" t="s">
        <v>224</v>
      </c>
      <c r="O3750" s="1" t="s">
        <v>1389</v>
      </c>
      <c r="P3750" s="1" t="s">
        <v>69</v>
      </c>
      <c r="Q3750" s="1" t="s">
        <v>144</v>
      </c>
      <c r="R3750" s="24" t="s">
        <v>2433</v>
      </c>
      <c r="S3750" s="45">
        <v>98350</v>
      </c>
      <c r="V3750" s="165" t="str">
        <f>IFERROR(IF(U3750-T3750 &lt;= 0, "", U3750-T3750), "")</f>
        <v/>
      </c>
      <c r="W3750" s="162" t="s">
        <v>333</v>
      </c>
      <c r="X3750" s="1" t="s">
        <v>2427</v>
      </c>
      <c r="Y3750" s="349"/>
      <c r="Z3750" s="169">
        <v>459</v>
      </c>
      <c r="AA3750" s="169">
        <f>Tabela13[[#This Row],[VALOR/UN]]*Tabela13[[#This Row],[QUAN]]</f>
        <v>459</v>
      </c>
      <c r="AB3750" s="251" t="str">
        <f>IFERROR(Tabela13[[#This Row],[TOTAL]]/Tabela13[[#This Row],[Km Rodado]],"")</f>
        <v/>
      </c>
    </row>
    <row r="3751" spans="1:28" hidden="1">
      <c r="A3751" s="30" t="s">
        <v>3218</v>
      </c>
      <c r="B3751" s="30" t="s">
        <v>2988</v>
      </c>
      <c r="C3751" s="30" t="s">
        <v>1951</v>
      </c>
      <c r="D3751" s="53">
        <v>46085</v>
      </c>
      <c r="F3751" s="7" t="s">
        <v>514</v>
      </c>
      <c r="G3751" s="1" t="s">
        <v>58</v>
      </c>
      <c r="H3751" s="1" t="s">
        <v>1268</v>
      </c>
      <c r="I3751" s="351" t="s">
        <v>109</v>
      </c>
      <c r="J3751" s="162">
        <v>1</v>
      </c>
      <c r="K3751" s="1">
        <v>16</v>
      </c>
      <c r="L3751" s="1" t="s">
        <v>22</v>
      </c>
      <c r="M3751" s="1" t="s">
        <v>143</v>
      </c>
      <c r="N3751" s="1" t="s">
        <v>224</v>
      </c>
      <c r="O3751" s="1" t="s">
        <v>1389</v>
      </c>
      <c r="P3751" s="1" t="s">
        <v>69</v>
      </c>
      <c r="Q3751" s="1" t="s">
        <v>144</v>
      </c>
      <c r="R3751" s="24" t="s">
        <v>2433</v>
      </c>
      <c r="S3751" s="45">
        <v>98350</v>
      </c>
      <c r="V3751" s="165" t="str">
        <f>IFERROR(IF(U3751-T3751 &lt;= 0, "", U3751-T3751), "")</f>
        <v/>
      </c>
      <c r="W3751" s="162" t="s">
        <v>333</v>
      </c>
      <c r="X3751" s="1" t="s">
        <v>2427</v>
      </c>
      <c r="Y3751" s="159"/>
      <c r="Z3751" s="169">
        <v>459</v>
      </c>
      <c r="AA3751" s="169">
        <f>Tabela13[[#This Row],[VALOR/UN]]*Tabela13[[#This Row],[QUAN]]</f>
        <v>459</v>
      </c>
      <c r="AB3751" s="251" t="str">
        <f>IFERROR(Tabela13[[#This Row],[TOTAL]]/Tabela13[[#This Row],[Km Rodado]],"")</f>
        <v/>
      </c>
    </row>
    <row r="3752" spans="1:28" hidden="1">
      <c r="A3752" s="30" t="s">
        <v>3219</v>
      </c>
      <c r="B3752" s="30" t="s">
        <v>2988</v>
      </c>
      <c r="C3752" s="30" t="s">
        <v>1951</v>
      </c>
      <c r="D3752" s="53">
        <v>46085</v>
      </c>
      <c r="F3752" s="7" t="s">
        <v>514</v>
      </c>
      <c r="G3752" s="1" t="s">
        <v>58</v>
      </c>
      <c r="H3752" s="1" t="s">
        <v>1268</v>
      </c>
      <c r="I3752" s="351" t="s">
        <v>104</v>
      </c>
      <c r="J3752" s="162">
        <v>1</v>
      </c>
      <c r="K3752" s="1">
        <v>16</v>
      </c>
      <c r="L3752" s="1" t="s">
        <v>22</v>
      </c>
      <c r="M3752" s="1" t="s">
        <v>60</v>
      </c>
      <c r="N3752" s="1" t="s">
        <v>67</v>
      </c>
      <c r="O3752" s="1" t="s">
        <v>68</v>
      </c>
      <c r="P3752" s="1" t="s">
        <v>69</v>
      </c>
      <c r="Q3752" s="1" t="s">
        <v>1008</v>
      </c>
      <c r="R3752" s="24" t="s">
        <v>880</v>
      </c>
      <c r="S3752" s="45">
        <v>268127</v>
      </c>
      <c r="V3752" s="165" t="str">
        <f>IFERROR(IF(U3752-T3752 &lt;= 0, "", U3752-T3752), "")</f>
        <v/>
      </c>
      <c r="W3752" s="162" t="s">
        <v>333</v>
      </c>
      <c r="X3752" s="1" t="s">
        <v>3196</v>
      </c>
      <c r="Y3752" s="1">
        <v>148</v>
      </c>
      <c r="Z3752" s="169">
        <v>577</v>
      </c>
      <c r="AA3752" s="169">
        <f>Tabela13[[#This Row],[VALOR/UN]]*Tabela13[[#This Row],[QUAN]]</f>
        <v>577</v>
      </c>
      <c r="AB3752" s="251" t="str">
        <f>IFERROR(Tabela13[[#This Row],[TOTAL]]/Tabela13[[#This Row],[Km Rodado]],"")</f>
        <v/>
      </c>
    </row>
    <row r="3753" spans="1:28" hidden="1">
      <c r="A3753" s="30" t="s">
        <v>3220</v>
      </c>
      <c r="B3753" s="30" t="s">
        <v>3174</v>
      </c>
      <c r="C3753" s="30" t="s">
        <v>1951</v>
      </c>
      <c r="D3753" s="53">
        <v>46085</v>
      </c>
      <c r="F3753" s="7" t="s">
        <v>514</v>
      </c>
      <c r="G3753" s="1" t="s">
        <v>58</v>
      </c>
      <c r="H3753" s="1" t="s">
        <v>1268</v>
      </c>
      <c r="I3753" s="351" t="s">
        <v>104</v>
      </c>
      <c r="J3753" s="162">
        <v>1</v>
      </c>
      <c r="K3753" s="1">
        <v>16</v>
      </c>
      <c r="L3753" s="1" t="s">
        <v>22</v>
      </c>
      <c r="M3753" s="1" t="s">
        <v>60</v>
      </c>
      <c r="N3753" s="1" t="s">
        <v>67</v>
      </c>
      <c r="O3753" s="1" t="s">
        <v>68</v>
      </c>
      <c r="P3753" s="1" t="s">
        <v>69</v>
      </c>
      <c r="Q3753" s="1" t="s">
        <v>1008</v>
      </c>
      <c r="R3753" s="24" t="s">
        <v>880</v>
      </c>
      <c r="S3753" s="45">
        <v>268127</v>
      </c>
      <c r="V3753" s="165" t="str">
        <f>IFERROR(IF(U3753-T3753 &lt;= 0, "", U3753-T3753), "")</f>
        <v/>
      </c>
      <c r="W3753" s="162" t="s">
        <v>333</v>
      </c>
      <c r="X3753" s="1" t="s">
        <v>3196</v>
      </c>
      <c r="Y3753" s="1">
        <v>148</v>
      </c>
      <c r="Z3753" s="169">
        <v>577</v>
      </c>
      <c r="AA3753" s="169">
        <f>Tabela13[[#This Row],[VALOR/UN]]*Tabela13[[#This Row],[QUAN]]</f>
        <v>577</v>
      </c>
      <c r="AB3753" s="251" t="str">
        <f>IFERROR(Tabela13[[#This Row],[TOTAL]]/Tabela13[[#This Row],[Km Rodado]],"")</f>
        <v/>
      </c>
    </row>
    <row r="3754" spans="1:28" hidden="1">
      <c r="A3754" s="30" t="s">
        <v>3221</v>
      </c>
      <c r="B3754" s="30" t="s">
        <v>3174</v>
      </c>
      <c r="C3754" s="30" t="s">
        <v>1951</v>
      </c>
      <c r="D3754" s="53">
        <v>46085</v>
      </c>
      <c r="F3754" s="7" t="s">
        <v>514</v>
      </c>
      <c r="G3754" s="1" t="s">
        <v>58</v>
      </c>
      <c r="H3754" s="1" t="s">
        <v>1268</v>
      </c>
      <c r="I3754" s="351" t="s">
        <v>96</v>
      </c>
      <c r="J3754" s="162">
        <v>1</v>
      </c>
      <c r="K3754" s="1">
        <v>16</v>
      </c>
      <c r="L3754" s="1" t="s">
        <v>22</v>
      </c>
      <c r="M3754" s="1" t="s">
        <v>60</v>
      </c>
      <c r="N3754" s="1" t="s">
        <v>67</v>
      </c>
      <c r="O3754" s="1" t="s">
        <v>68</v>
      </c>
      <c r="P3754" s="1" t="s">
        <v>69</v>
      </c>
      <c r="Q3754" s="1" t="s">
        <v>1008</v>
      </c>
      <c r="R3754" s="24" t="s">
        <v>1501</v>
      </c>
      <c r="S3754" s="45">
        <v>184198</v>
      </c>
      <c r="V3754" s="165" t="str">
        <f>IFERROR(IF(U3754-T3754 &lt;= 0, "", U3754-T3754), "")</f>
        <v/>
      </c>
      <c r="W3754" s="162" t="s">
        <v>333</v>
      </c>
      <c r="X3754" s="1" t="s">
        <v>3196</v>
      </c>
      <c r="Y3754" s="1">
        <v>148</v>
      </c>
      <c r="Z3754" s="169">
        <v>577</v>
      </c>
      <c r="AA3754" s="169">
        <f>Tabela13[[#This Row],[VALOR/UN]]*Tabela13[[#This Row],[QUAN]]</f>
        <v>577</v>
      </c>
      <c r="AB3754" s="251" t="str">
        <f>IFERROR(Tabela13[[#This Row],[TOTAL]]/Tabela13[[#This Row],[Km Rodado]],"")</f>
        <v/>
      </c>
    </row>
    <row r="3755" spans="1:28" hidden="1">
      <c r="A3755" s="30" t="s">
        <v>3222</v>
      </c>
      <c r="B3755" s="30" t="s">
        <v>2991</v>
      </c>
      <c r="C3755" s="30" t="s">
        <v>1951</v>
      </c>
      <c r="D3755" s="53">
        <v>46085</v>
      </c>
      <c r="F3755" s="7" t="s">
        <v>514</v>
      </c>
      <c r="G3755" s="1" t="s">
        <v>58</v>
      </c>
      <c r="H3755" s="1" t="s">
        <v>1268</v>
      </c>
      <c r="I3755" s="351" t="s">
        <v>96</v>
      </c>
      <c r="J3755" s="162">
        <v>1</v>
      </c>
      <c r="K3755" s="1">
        <v>16</v>
      </c>
      <c r="L3755" s="1" t="s">
        <v>22</v>
      </c>
      <c r="M3755" s="1" t="s">
        <v>60</v>
      </c>
      <c r="N3755" s="1" t="s">
        <v>67</v>
      </c>
      <c r="O3755" s="1" t="s">
        <v>68</v>
      </c>
      <c r="P3755" s="1" t="s">
        <v>69</v>
      </c>
      <c r="Q3755" s="1" t="s">
        <v>1008</v>
      </c>
      <c r="R3755" s="24" t="s">
        <v>1501</v>
      </c>
      <c r="S3755" s="45">
        <v>184198</v>
      </c>
      <c r="V3755" s="165" t="str">
        <f>IFERROR(IF(U3755-T3755 &lt;= 0, "", U3755-T3755), "")</f>
        <v/>
      </c>
      <c r="W3755" s="162" t="s">
        <v>333</v>
      </c>
      <c r="X3755" s="1" t="s">
        <v>3196</v>
      </c>
      <c r="Y3755" s="1">
        <v>148</v>
      </c>
      <c r="Z3755" s="169">
        <v>577</v>
      </c>
      <c r="AA3755" s="169">
        <f>Tabela13[[#This Row],[VALOR/UN]]*Tabela13[[#This Row],[QUAN]]</f>
        <v>577</v>
      </c>
      <c r="AB3755" s="251" t="str">
        <f>IFERROR(Tabela13[[#This Row],[TOTAL]]/Tabela13[[#This Row],[Km Rodado]],"")</f>
        <v/>
      </c>
    </row>
    <row r="3756" spans="1:28" hidden="1">
      <c r="A3756" s="30" t="s">
        <v>3223</v>
      </c>
      <c r="B3756" s="30" t="s">
        <v>3197</v>
      </c>
      <c r="C3756" s="30" t="s">
        <v>1951</v>
      </c>
      <c r="D3756" s="53">
        <v>46085</v>
      </c>
      <c r="F3756" s="7" t="s">
        <v>514</v>
      </c>
      <c r="G3756" s="1" t="s">
        <v>58</v>
      </c>
      <c r="H3756" s="1" t="s">
        <v>1268</v>
      </c>
      <c r="I3756" s="351" t="s">
        <v>96</v>
      </c>
      <c r="J3756" s="162">
        <v>1</v>
      </c>
      <c r="K3756" s="1">
        <v>16</v>
      </c>
      <c r="L3756" s="1" t="s">
        <v>24</v>
      </c>
      <c r="M3756" s="1" t="s">
        <v>60</v>
      </c>
      <c r="N3756" s="1" t="s">
        <v>67</v>
      </c>
      <c r="O3756" s="1" t="s">
        <v>68</v>
      </c>
      <c r="P3756" s="1" t="s">
        <v>69</v>
      </c>
      <c r="Q3756" s="1" t="s">
        <v>1008</v>
      </c>
      <c r="R3756" s="24" t="s">
        <v>1501</v>
      </c>
      <c r="S3756" s="45">
        <v>184198</v>
      </c>
      <c r="V3756" s="165" t="str">
        <f>IFERROR(IF(U3756-T3756 &lt;= 0, "", U3756-T3756), "")</f>
        <v/>
      </c>
      <c r="W3756" s="162" t="s">
        <v>333</v>
      </c>
      <c r="X3756" s="1" t="s">
        <v>3196</v>
      </c>
      <c r="Y3756" s="1">
        <v>148</v>
      </c>
      <c r="Z3756" s="169">
        <v>577</v>
      </c>
      <c r="AA3756" s="169">
        <f>Tabela13[[#This Row],[VALOR/UN]]*Tabela13[[#This Row],[QUAN]]</f>
        <v>577</v>
      </c>
      <c r="AB3756" s="251" t="str">
        <f>IFERROR(Tabela13[[#This Row],[TOTAL]]/Tabela13[[#This Row],[Km Rodado]],"")</f>
        <v/>
      </c>
    </row>
    <row r="3757" spans="1:28" hidden="1">
      <c r="A3757" s="30" t="s">
        <v>3224</v>
      </c>
      <c r="B3757" s="30" t="s">
        <v>3197</v>
      </c>
      <c r="C3757" s="30" t="s">
        <v>1951</v>
      </c>
      <c r="D3757" s="53">
        <v>46085</v>
      </c>
      <c r="F3757" s="7" t="s">
        <v>514</v>
      </c>
      <c r="G3757" s="1" t="s">
        <v>58</v>
      </c>
      <c r="H3757" s="1" t="s">
        <v>1268</v>
      </c>
      <c r="I3757" s="351" t="s">
        <v>96</v>
      </c>
      <c r="J3757" s="162">
        <v>1</v>
      </c>
      <c r="K3757" s="1">
        <v>16</v>
      </c>
      <c r="L3757" s="1" t="s">
        <v>24</v>
      </c>
      <c r="M3757" s="1" t="s">
        <v>60</v>
      </c>
      <c r="N3757" s="1" t="s">
        <v>67</v>
      </c>
      <c r="O3757" s="1" t="s">
        <v>68</v>
      </c>
      <c r="P3757" s="1" t="s">
        <v>69</v>
      </c>
      <c r="Q3757" s="1" t="s">
        <v>1008</v>
      </c>
      <c r="R3757" s="24" t="s">
        <v>1501</v>
      </c>
      <c r="S3757" s="45">
        <v>184198</v>
      </c>
      <c r="V3757" s="165" t="str">
        <f>IFERROR(IF(U3757-T3757 &lt;= 0, "", U3757-T3757), "")</f>
        <v/>
      </c>
      <c r="W3757" s="162" t="s">
        <v>333</v>
      </c>
      <c r="X3757" s="1" t="s">
        <v>3196</v>
      </c>
      <c r="Y3757" s="1">
        <v>148</v>
      </c>
      <c r="Z3757" s="169">
        <v>577</v>
      </c>
      <c r="AA3757" s="169">
        <f>Tabela13[[#This Row],[VALOR/UN]]*Tabela13[[#This Row],[QUAN]]</f>
        <v>577</v>
      </c>
      <c r="AB3757" s="251" t="str">
        <f>IFERROR(Tabela13[[#This Row],[TOTAL]]/Tabela13[[#This Row],[Km Rodado]],"")</f>
        <v/>
      </c>
    </row>
    <row r="3758" spans="1:28" hidden="1">
      <c r="A3758" s="30" t="s">
        <v>3225</v>
      </c>
      <c r="B3758" s="30" t="s">
        <v>3163</v>
      </c>
      <c r="C3758" s="30" t="s">
        <v>1951</v>
      </c>
      <c r="D3758" s="53">
        <v>46085</v>
      </c>
      <c r="F3758" s="7" t="s">
        <v>514</v>
      </c>
      <c r="G3758" s="1" t="s">
        <v>58</v>
      </c>
      <c r="H3758" s="1" t="s">
        <v>1268</v>
      </c>
      <c r="I3758" s="351" t="s">
        <v>99</v>
      </c>
      <c r="J3758" s="162">
        <v>1</v>
      </c>
      <c r="K3758" s="1">
        <v>16</v>
      </c>
      <c r="L3758" s="1" t="s">
        <v>22</v>
      </c>
      <c r="M3758" s="1" t="s">
        <v>60</v>
      </c>
      <c r="N3758" s="1" t="s">
        <v>67</v>
      </c>
      <c r="O3758" s="1" t="s">
        <v>68</v>
      </c>
      <c r="P3758" s="1" t="s">
        <v>69</v>
      </c>
      <c r="Q3758" s="1" t="s">
        <v>1008</v>
      </c>
      <c r="R3758" s="24" t="s">
        <v>1064</v>
      </c>
      <c r="S3758" s="45">
        <v>157209</v>
      </c>
      <c r="V3758" s="165" t="str">
        <f>IFERROR(IF(U3758-T3758 &lt;= 0, "", U3758-T3758), "")</f>
        <v/>
      </c>
      <c r="W3758" s="162" t="s">
        <v>333</v>
      </c>
      <c r="X3758" s="1" t="s">
        <v>3196</v>
      </c>
      <c r="Y3758" s="1">
        <v>148</v>
      </c>
      <c r="Z3758" s="169">
        <v>577</v>
      </c>
      <c r="AA3758" s="169">
        <f>Tabela13[[#This Row],[VALOR/UN]]*Tabela13[[#This Row],[QUAN]]</f>
        <v>577</v>
      </c>
      <c r="AB3758" s="251" t="str">
        <f>IFERROR(Tabela13[[#This Row],[TOTAL]]/Tabela13[[#This Row],[Km Rodado]],"")</f>
        <v/>
      </c>
    </row>
    <row r="3759" spans="1:28" hidden="1">
      <c r="A3759" s="30" t="s">
        <v>3226</v>
      </c>
      <c r="B3759" s="30" t="s">
        <v>2988</v>
      </c>
      <c r="C3759" s="30" t="s">
        <v>1951</v>
      </c>
      <c r="D3759" s="53">
        <v>46085</v>
      </c>
      <c r="F3759" s="7" t="s">
        <v>514</v>
      </c>
      <c r="G3759" s="1" t="s">
        <v>58</v>
      </c>
      <c r="H3759" s="1" t="s">
        <v>1268</v>
      </c>
      <c r="I3759" s="351" t="s">
        <v>99</v>
      </c>
      <c r="J3759" s="162">
        <v>1</v>
      </c>
      <c r="K3759" s="1">
        <v>16</v>
      </c>
      <c r="L3759" s="1" t="s">
        <v>22</v>
      </c>
      <c r="M3759" s="1" t="s">
        <v>60</v>
      </c>
      <c r="N3759" s="1" t="s">
        <v>67</v>
      </c>
      <c r="O3759" s="1" t="s">
        <v>68</v>
      </c>
      <c r="P3759" s="1" t="s">
        <v>69</v>
      </c>
      <c r="Q3759" s="1" t="s">
        <v>1008</v>
      </c>
      <c r="R3759" s="24" t="s">
        <v>1064</v>
      </c>
      <c r="S3759" s="45">
        <v>157209</v>
      </c>
      <c r="V3759" s="165" t="str">
        <f>IFERROR(IF(U3759-T3759 &lt;= 0, "", U3759-T3759), "")</f>
        <v/>
      </c>
      <c r="W3759" s="162" t="s">
        <v>333</v>
      </c>
      <c r="X3759" s="1" t="s">
        <v>3196</v>
      </c>
      <c r="Y3759" s="1">
        <v>148</v>
      </c>
      <c r="Z3759" s="169">
        <v>577</v>
      </c>
      <c r="AA3759" s="169">
        <f>Tabela13[[#This Row],[VALOR/UN]]*Tabela13[[#This Row],[QUAN]]</f>
        <v>577</v>
      </c>
      <c r="AB3759" s="251" t="str">
        <f>IFERROR(Tabela13[[#This Row],[TOTAL]]/Tabela13[[#This Row],[Km Rodado]],"")</f>
        <v/>
      </c>
    </row>
    <row r="3760" spans="1:28" hidden="1">
      <c r="A3760" s="30" t="s">
        <v>3227</v>
      </c>
      <c r="B3760" s="30" t="s">
        <v>3197</v>
      </c>
      <c r="C3760" s="30" t="s">
        <v>1951</v>
      </c>
      <c r="D3760" s="53">
        <v>46085</v>
      </c>
      <c r="F3760" s="7" t="s">
        <v>514</v>
      </c>
      <c r="G3760" s="1" t="s">
        <v>58</v>
      </c>
      <c r="H3760" s="1" t="s">
        <v>1268</v>
      </c>
      <c r="I3760" s="351" t="s">
        <v>99</v>
      </c>
      <c r="J3760" s="162">
        <v>1</v>
      </c>
      <c r="K3760" s="1">
        <v>16</v>
      </c>
      <c r="L3760" s="1" t="s">
        <v>24</v>
      </c>
      <c r="M3760" s="1" t="s">
        <v>60</v>
      </c>
      <c r="N3760" s="1" t="s">
        <v>67</v>
      </c>
      <c r="O3760" s="1" t="s">
        <v>68</v>
      </c>
      <c r="P3760" s="1" t="s">
        <v>69</v>
      </c>
      <c r="Q3760" s="1" t="s">
        <v>1008</v>
      </c>
      <c r="R3760" s="24" t="s">
        <v>1064</v>
      </c>
      <c r="S3760" s="45">
        <v>157209</v>
      </c>
      <c r="V3760" s="165" t="str">
        <f>IFERROR(IF(U3760-T3760 &lt;= 0, "", U3760-T3760), "")</f>
        <v/>
      </c>
      <c r="W3760" s="162" t="s">
        <v>333</v>
      </c>
      <c r="X3760" s="1" t="s">
        <v>3196</v>
      </c>
      <c r="Y3760" s="1">
        <v>148</v>
      </c>
      <c r="Z3760" s="169">
        <v>577</v>
      </c>
      <c r="AA3760" s="169">
        <f>Tabela13[[#This Row],[VALOR/UN]]*Tabela13[[#This Row],[QUAN]]</f>
        <v>577</v>
      </c>
      <c r="AB3760" s="251" t="str">
        <f>IFERROR(Tabela13[[#This Row],[TOTAL]]/Tabela13[[#This Row],[Km Rodado]],"")</f>
        <v/>
      </c>
    </row>
    <row r="3761" spans="1:28" hidden="1">
      <c r="A3761" s="30" t="s">
        <v>3228</v>
      </c>
      <c r="B3761" s="30" t="s">
        <v>3197</v>
      </c>
      <c r="C3761" s="30" t="s">
        <v>1951</v>
      </c>
      <c r="D3761" s="53">
        <v>46085</v>
      </c>
      <c r="F3761" s="7" t="s">
        <v>514</v>
      </c>
      <c r="G3761" s="1" t="s">
        <v>58</v>
      </c>
      <c r="H3761" s="1" t="s">
        <v>1268</v>
      </c>
      <c r="I3761" s="351" t="s">
        <v>99</v>
      </c>
      <c r="J3761" s="162">
        <v>1</v>
      </c>
      <c r="K3761" s="1">
        <v>16</v>
      </c>
      <c r="L3761" s="1" t="s">
        <v>24</v>
      </c>
      <c r="M3761" s="1" t="s">
        <v>60</v>
      </c>
      <c r="N3761" s="1" t="s">
        <v>67</v>
      </c>
      <c r="O3761" s="1" t="s">
        <v>68</v>
      </c>
      <c r="P3761" s="1" t="s">
        <v>69</v>
      </c>
      <c r="Q3761" s="1" t="s">
        <v>1008</v>
      </c>
      <c r="R3761" s="24" t="s">
        <v>1064</v>
      </c>
      <c r="S3761" s="45">
        <v>157209</v>
      </c>
      <c r="V3761" s="165" t="str">
        <f>IFERROR(IF(U3761-T3761 &lt;= 0, "", U3761-T3761), "")</f>
        <v/>
      </c>
      <c r="W3761" s="162" t="s">
        <v>333</v>
      </c>
      <c r="X3761" s="1" t="s">
        <v>3196</v>
      </c>
      <c r="Y3761" s="1">
        <v>148</v>
      </c>
      <c r="Z3761" s="169">
        <v>577</v>
      </c>
      <c r="AA3761" s="169">
        <f>Tabela13[[#This Row],[VALOR/UN]]*Tabela13[[#This Row],[QUAN]]</f>
        <v>577</v>
      </c>
      <c r="AB3761" s="251" t="str">
        <f>IFERROR(Tabela13[[#This Row],[TOTAL]]/Tabela13[[#This Row],[Km Rodado]],"")</f>
        <v/>
      </c>
    </row>
    <row r="3762" spans="1:28" hidden="1">
      <c r="A3762" s="30">
        <v>4286</v>
      </c>
      <c r="B3762" s="30" t="s">
        <v>2988</v>
      </c>
      <c r="C3762" s="30" t="s">
        <v>1951</v>
      </c>
      <c r="D3762" s="53">
        <v>46085</v>
      </c>
      <c r="F3762" s="7" t="s">
        <v>514</v>
      </c>
      <c r="G3762" s="1" t="s">
        <v>58</v>
      </c>
      <c r="H3762" s="1" t="s">
        <v>1268</v>
      </c>
      <c r="I3762" s="351" t="s">
        <v>2375</v>
      </c>
      <c r="J3762" s="162">
        <v>1</v>
      </c>
      <c r="K3762" s="1">
        <v>16</v>
      </c>
      <c r="L3762" s="1" t="s">
        <v>22</v>
      </c>
      <c r="M3762" s="1" t="s">
        <v>60</v>
      </c>
      <c r="N3762" s="1" t="s">
        <v>67</v>
      </c>
      <c r="O3762" s="1" t="s">
        <v>68</v>
      </c>
      <c r="P3762" s="1" t="s">
        <v>69</v>
      </c>
      <c r="Q3762" s="1" t="s">
        <v>1008</v>
      </c>
      <c r="R3762" s="24" t="s">
        <v>560</v>
      </c>
      <c r="S3762" s="45">
        <v>75160</v>
      </c>
      <c r="V3762" s="165" t="str">
        <f>IFERROR(IF(U3762-T3762 &lt;= 0, "", U3762-T3762), "")</f>
        <v/>
      </c>
      <c r="W3762" s="162" t="s">
        <v>333</v>
      </c>
      <c r="X3762" s="1" t="s">
        <v>3196</v>
      </c>
      <c r="Y3762" s="1">
        <v>151</v>
      </c>
      <c r="Z3762" s="169">
        <v>577</v>
      </c>
      <c r="AA3762" s="169">
        <f>Tabela13[[#This Row],[VALOR/UN]]*Tabela13[[#This Row],[QUAN]]</f>
        <v>577</v>
      </c>
      <c r="AB3762" s="251" t="str">
        <f>IFERROR(Tabela13[[#This Row],[TOTAL]]/Tabela13[[#This Row],[Km Rodado]],"")</f>
        <v/>
      </c>
    </row>
    <row r="3763" spans="1:28" hidden="1">
      <c r="A3763" s="30" t="s">
        <v>3229</v>
      </c>
      <c r="B3763" s="30" t="s">
        <v>3163</v>
      </c>
      <c r="C3763" s="30" t="s">
        <v>1951</v>
      </c>
      <c r="D3763" s="53">
        <v>46085</v>
      </c>
      <c r="F3763" s="7" t="s">
        <v>514</v>
      </c>
      <c r="G3763" s="1" t="s">
        <v>58</v>
      </c>
      <c r="H3763" s="1" t="s">
        <v>1268</v>
      </c>
      <c r="I3763" s="351" t="s">
        <v>107</v>
      </c>
      <c r="J3763" s="162">
        <v>1</v>
      </c>
      <c r="K3763" s="1">
        <v>15</v>
      </c>
      <c r="L3763" s="1" t="s">
        <v>22</v>
      </c>
      <c r="M3763" s="1" t="s">
        <v>75</v>
      </c>
      <c r="N3763" s="1" t="s">
        <v>224</v>
      </c>
      <c r="O3763" s="153" t="s">
        <v>1389</v>
      </c>
      <c r="P3763" s="1" t="s">
        <v>69</v>
      </c>
      <c r="Q3763" s="1" t="s">
        <v>77</v>
      </c>
      <c r="R3763" s="1" t="s">
        <v>1253</v>
      </c>
      <c r="S3763" s="45">
        <v>192630</v>
      </c>
      <c r="V3763" s="165" t="str">
        <f>IFERROR(IF(U3763-T3763 &lt;= 0, "", U3763-T3763), "")</f>
        <v/>
      </c>
      <c r="W3763" s="162" t="s">
        <v>333</v>
      </c>
      <c r="X3763" s="1" t="s">
        <v>2427</v>
      </c>
      <c r="Y3763" s="276" t="s">
        <v>3205</v>
      </c>
      <c r="Z3763" s="169">
        <v>239</v>
      </c>
      <c r="AA3763" s="169">
        <f>Tabela13[[#This Row],[VALOR/UN]]*Tabela13[[#This Row],[QUAN]]</f>
        <v>239</v>
      </c>
      <c r="AB3763" s="251" t="str">
        <f>IFERROR(Tabela13[[#This Row],[TOTAL]]/Tabela13[[#This Row],[Km Rodado]],"")</f>
        <v/>
      </c>
    </row>
    <row r="3764" spans="1:28" hidden="1">
      <c r="A3764" s="30" t="s">
        <v>3230</v>
      </c>
      <c r="B3764" s="30" t="s">
        <v>3194</v>
      </c>
      <c r="C3764" s="30" t="s">
        <v>1951</v>
      </c>
      <c r="D3764" s="53">
        <v>46085</v>
      </c>
      <c r="F3764" s="7" t="s">
        <v>514</v>
      </c>
      <c r="G3764" s="1" t="s">
        <v>58</v>
      </c>
      <c r="H3764" s="1" t="s">
        <v>1268</v>
      </c>
      <c r="I3764" s="351" t="s">
        <v>107</v>
      </c>
      <c r="J3764" s="162">
        <v>1</v>
      </c>
      <c r="K3764" s="1">
        <v>15</v>
      </c>
      <c r="L3764" s="1" t="s">
        <v>22</v>
      </c>
      <c r="M3764" s="1" t="s">
        <v>75</v>
      </c>
      <c r="N3764" s="1" t="s">
        <v>224</v>
      </c>
      <c r="O3764" s="153" t="s">
        <v>1389</v>
      </c>
      <c r="P3764" s="1" t="s">
        <v>69</v>
      </c>
      <c r="Q3764" s="1" t="s">
        <v>77</v>
      </c>
      <c r="R3764" s="1" t="s">
        <v>1253</v>
      </c>
      <c r="S3764" s="45">
        <v>192630</v>
      </c>
      <c r="V3764" s="165" t="str">
        <f>IFERROR(IF(U3764-T3764 &lt;= 0, "", U3764-T3764), "")</f>
        <v/>
      </c>
      <c r="W3764" s="162" t="s">
        <v>333</v>
      </c>
      <c r="X3764" s="1" t="s">
        <v>2427</v>
      </c>
      <c r="Y3764" s="276" t="s">
        <v>3205</v>
      </c>
      <c r="Z3764" s="169">
        <v>239</v>
      </c>
      <c r="AA3764" s="169">
        <f>Tabela13[[#This Row],[VALOR/UN]]*Tabela13[[#This Row],[QUAN]]</f>
        <v>239</v>
      </c>
      <c r="AB3764" s="251" t="str">
        <f>IFERROR(Tabela13[[#This Row],[TOTAL]]/Tabela13[[#This Row],[Km Rodado]],"")</f>
        <v/>
      </c>
    </row>
    <row r="3765" spans="1:28" hidden="1">
      <c r="A3765" s="30" t="s">
        <v>3231</v>
      </c>
      <c r="B3765" s="30" t="s">
        <v>2991</v>
      </c>
      <c r="C3765" s="30" t="s">
        <v>1951</v>
      </c>
      <c r="D3765" s="53">
        <v>46085</v>
      </c>
      <c r="F3765" s="7" t="s">
        <v>514</v>
      </c>
      <c r="G3765" s="1" t="s">
        <v>58</v>
      </c>
      <c r="H3765" s="1" t="s">
        <v>1268</v>
      </c>
      <c r="I3765" s="351" t="s">
        <v>107</v>
      </c>
      <c r="J3765" s="162">
        <v>1</v>
      </c>
      <c r="K3765" s="1">
        <v>15</v>
      </c>
      <c r="L3765" s="1" t="s">
        <v>24</v>
      </c>
      <c r="M3765" s="1" t="s">
        <v>75</v>
      </c>
      <c r="N3765" s="1" t="s">
        <v>224</v>
      </c>
      <c r="O3765" s="153" t="s">
        <v>1389</v>
      </c>
      <c r="P3765" s="1" t="s">
        <v>69</v>
      </c>
      <c r="Q3765" s="1" t="s">
        <v>77</v>
      </c>
      <c r="R3765" s="1" t="s">
        <v>1253</v>
      </c>
      <c r="S3765" s="45">
        <v>192630</v>
      </c>
      <c r="V3765" s="165" t="str">
        <f>IFERROR(IF(U3765-T3765 &lt;= 0, "", U3765-T3765), "")</f>
        <v/>
      </c>
      <c r="W3765" s="162" t="s">
        <v>333</v>
      </c>
      <c r="X3765" s="1" t="s">
        <v>2427</v>
      </c>
      <c r="Y3765" s="276" t="s">
        <v>3205</v>
      </c>
      <c r="Z3765" s="169">
        <v>239</v>
      </c>
      <c r="AA3765" s="169">
        <f>Tabela13[[#This Row],[VALOR/UN]]*Tabela13[[#This Row],[QUAN]]</f>
        <v>239</v>
      </c>
      <c r="AB3765" s="251" t="str">
        <f>IFERROR(Tabela13[[#This Row],[TOTAL]]/Tabela13[[#This Row],[Km Rodado]],"")</f>
        <v/>
      </c>
    </row>
    <row r="3766" spans="1:28" hidden="1">
      <c r="A3766" s="30">
        <v>4298</v>
      </c>
      <c r="B3766" s="30" t="s">
        <v>3163</v>
      </c>
      <c r="C3766" s="30" t="s">
        <v>1951</v>
      </c>
      <c r="D3766" s="53">
        <v>46085</v>
      </c>
      <c r="F3766" s="7" t="s">
        <v>514</v>
      </c>
      <c r="G3766" s="1" t="s">
        <v>58</v>
      </c>
      <c r="H3766" s="1" t="s">
        <v>1268</v>
      </c>
      <c r="I3766" s="351" t="s">
        <v>107</v>
      </c>
      <c r="J3766" s="162">
        <v>1</v>
      </c>
      <c r="K3766" s="1">
        <v>15</v>
      </c>
      <c r="L3766" s="1" t="s">
        <v>24</v>
      </c>
      <c r="M3766" s="1" t="s">
        <v>75</v>
      </c>
      <c r="N3766" s="1" t="s">
        <v>224</v>
      </c>
      <c r="O3766" s="153" t="s">
        <v>1389</v>
      </c>
      <c r="P3766" s="1" t="s">
        <v>69</v>
      </c>
      <c r="Q3766" s="1" t="s">
        <v>77</v>
      </c>
      <c r="R3766" s="1" t="s">
        <v>1253</v>
      </c>
      <c r="S3766" s="45">
        <v>192630</v>
      </c>
      <c r="V3766" s="165" t="str">
        <f>IFERROR(IF(U3766-T3766 &lt;= 0, "", U3766-T3766), "")</f>
        <v/>
      </c>
      <c r="W3766" s="162" t="s">
        <v>333</v>
      </c>
      <c r="X3766" s="1" t="s">
        <v>2427</v>
      </c>
      <c r="Y3766" s="276" t="s">
        <v>3205</v>
      </c>
      <c r="Z3766" s="169">
        <v>239</v>
      </c>
      <c r="AA3766" s="169">
        <f>Tabela13[[#This Row],[VALOR/UN]]*Tabela13[[#This Row],[QUAN]]</f>
        <v>239</v>
      </c>
      <c r="AB3766" s="251" t="str">
        <f>IFERROR(Tabela13[[#This Row],[TOTAL]]/Tabela13[[#This Row],[Km Rodado]],"")</f>
        <v/>
      </c>
    </row>
    <row r="3767" spans="1:28" hidden="1">
      <c r="A3767" s="30" t="s">
        <v>3232</v>
      </c>
      <c r="B3767" s="30"/>
      <c r="C3767" s="30" t="s">
        <v>1951</v>
      </c>
      <c r="D3767" s="53">
        <v>46090</v>
      </c>
      <c r="F3767" s="7" t="s">
        <v>514</v>
      </c>
      <c r="G3767" s="1" t="s">
        <v>58</v>
      </c>
      <c r="H3767" s="1" t="s">
        <v>1268</v>
      </c>
      <c r="I3767" s="351" t="s">
        <v>111</v>
      </c>
      <c r="J3767" s="162">
        <v>1</v>
      </c>
      <c r="K3767" s="1">
        <v>15</v>
      </c>
      <c r="L3767" s="1" t="s">
        <v>22</v>
      </c>
      <c r="M3767" s="1" t="s">
        <v>75</v>
      </c>
      <c r="N3767" s="1" t="s">
        <v>224</v>
      </c>
      <c r="O3767" s="153" t="s">
        <v>1389</v>
      </c>
      <c r="P3767" s="1" t="s">
        <v>69</v>
      </c>
      <c r="Q3767" s="1" t="s">
        <v>77</v>
      </c>
      <c r="R3767" s="1" t="s">
        <v>1381</v>
      </c>
      <c r="S3767" s="45">
        <v>155174</v>
      </c>
      <c r="V3767" s="165"/>
      <c r="W3767" s="162" t="s">
        <v>333</v>
      </c>
      <c r="X3767" s="1" t="s">
        <v>2427</v>
      </c>
      <c r="Y3767" s="276" t="s">
        <v>3205</v>
      </c>
      <c r="Z3767" s="169">
        <v>239</v>
      </c>
      <c r="AA3767" s="169">
        <f>Tabela13[[#This Row],[VALOR/UN]]*Tabela13[[#This Row],[QUAN]]</f>
        <v>239</v>
      </c>
    </row>
    <row r="3768" spans="1:28" hidden="1">
      <c r="A3768" s="30" t="s">
        <v>3233</v>
      </c>
      <c r="B3768" s="30"/>
      <c r="C3768" s="30" t="s">
        <v>1951</v>
      </c>
      <c r="D3768" s="53">
        <v>46090</v>
      </c>
      <c r="F3768" s="7" t="s">
        <v>514</v>
      </c>
      <c r="G3768" s="1" t="s">
        <v>58</v>
      </c>
      <c r="H3768" s="1" t="s">
        <v>1268</v>
      </c>
      <c r="I3768" s="351" t="s">
        <v>111</v>
      </c>
      <c r="J3768" s="162">
        <v>1</v>
      </c>
      <c r="K3768" s="1">
        <v>15</v>
      </c>
      <c r="L3768" s="1" t="s">
        <v>22</v>
      </c>
      <c r="M3768" s="1" t="s">
        <v>75</v>
      </c>
      <c r="N3768" s="1" t="s">
        <v>224</v>
      </c>
      <c r="O3768" s="153" t="s">
        <v>1389</v>
      </c>
      <c r="P3768" s="1" t="s">
        <v>69</v>
      </c>
      <c r="Q3768" s="1" t="s">
        <v>77</v>
      </c>
      <c r="R3768" s="1" t="s">
        <v>1381</v>
      </c>
      <c r="S3768" s="45">
        <v>155174</v>
      </c>
      <c r="V3768" s="165" t="str">
        <f>IFERROR(IF(U3768-T3768 &lt;= 0, "", U3768-T3768), "")</f>
        <v/>
      </c>
      <c r="W3768" s="162" t="s">
        <v>333</v>
      </c>
      <c r="X3768" s="1" t="s">
        <v>2427</v>
      </c>
      <c r="Y3768" s="276" t="s">
        <v>3205</v>
      </c>
      <c r="Z3768" s="169">
        <v>239</v>
      </c>
      <c r="AA3768" s="169">
        <f>Tabela13[[#This Row],[VALOR/UN]]*Tabela13[[#This Row],[QUAN]]</f>
        <v>239</v>
      </c>
      <c r="AB3768" s="251" t="str">
        <f>IFERROR(Tabela13[[#This Row],[TOTAL]]/Tabela13[[#This Row],[Km Rodado]],"")</f>
        <v/>
      </c>
    </row>
    <row r="3769" spans="1:28" hidden="1">
      <c r="A3769" s="30" t="s">
        <v>3234</v>
      </c>
      <c r="B3769" s="30"/>
      <c r="C3769" s="30" t="s">
        <v>1951</v>
      </c>
      <c r="D3769" s="53">
        <v>46090</v>
      </c>
      <c r="F3769" s="7" t="s">
        <v>514</v>
      </c>
      <c r="G3769" s="1" t="s">
        <v>58</v>
      </c>
      <c r="H3769" s="1" t="s">
        <v>1268</v>
      </c>
      <c r="I3769" s="351" t="s">
        <v>111</v>
      </c>
      <c r="J3769" s="162">
        <v>1</v>
      </c>
      <c r="K3769" s="1">
        <v>15</v>
      </c>
      <c r="L3769" s="1" t="s">
        <v>24</v>
      </c>
      <c r="M3769" s="1" t="s">
        <v>75</v>
      </c>
      <c r="N3769" s="1" t="s">
        <v>224</v>
      </c>
      <c r="O3769" s="153" t="s">
        <v>1389</v>
      </c>
      <c r="P3769" s="1" t="s">
        <v>69</v>
      </c>
      <c r="Q3769" s="1" t="s">
        <v>77</v>
      </c>
      <c r="R3769" s="1" t="s">
        <v>1381</v>
      </c>
      <c r="S3769" s="45">
        <v>155174</v>
      </c>
      <c r="V3769" s="165" t="str">
        <f>IFERROR(IF(U3769-T3769 &lt;= 0, "", U3769-T3769), "")</f>
        <v/>
      </c>
      <c r="W3769" s="162" t="s">
        <v>333</v>
      </c>
      <c r="X3769" s="1" t="s">
        <v>2427</v>
      </c>
      <c r="Y3769" s="276" t="s">
        <v>3205</v>
      </c>
      <c r="Z3769" s="169">
        <v>239</v>
      </c>
      <c r="AA3769" s="169">
        <f>Tabela13[[#This Row],[VALOR/UN]]*Tabela13[[#This Row],[QUAN]]</f>
        <v>239</v>
      </c>
      <c r="AB3769" s="251" t="str">
        <f>IFERROR(Tabela13[[#This Row],[TOTAL]]/Tabela13[[#This Row],[Km Rodado]],"")</f>
        <v/>
      </c>
    </row>
    <row r="3770" spans="1:28" hidden="1">
      <c r="A3770" s="30" t="s">
        <v>3235</v>
      </c>
      <c r="B3770" s="30"/>
      <c r="C3770" s="30" t="s">
        <v>1951</v>
      </c>
      <c r="D3770" s="53">
        <v>46090</v>
      </c>
      <c r="F3770" s="7" t="s">
        <v>514</v>
      </c>
      <c r="G3770" s="1" t="s">
        <v>58</v>
      </c>
      <c r="H3770" s="1" t="s">
        <v>1268</v>
      </c>
      <c r="I3770" s="351" t="s">
        <v>111</v>
      </c>
      <c r="J3770" s="162">
        <v>1</v>
      </c>
      <c r="K3770" s="1">
        <v>15</v>
      </c>
      <c r="L3770" s="1" t="s">
        <v>24</v>
      </c>
      <c r="M3770" s="1" t="s">
        <v>75</v>
      </c>
      <c r="N3770" s="1" t="s">
        <v>224</v>
      </c>
      <c r="O3770" s="153" t="s">
        <v>1389</v>
      </c>
      <c r="P3770" s="1" t="s">
        <v>69</v>
      </c>
      <c r="Q3770" s="1" t="s">
        <v>77</v>
      </c>
      <c r="R3770" s="1" t="s">
        <v>1381</v>
      </c>
      <c r="S3770" s="45">
        <v>155174</v>
      </c>
      <c r="V3770" s="165" t="str">
        <f>IFERROR(IF(U3770-T3770 &lt;= 0, "", U3770-T3770), "")</f>
        <v/>
      </c>
      <c r="W3770" s="162" t="s">
        <v>333</v>
      </c>
      <c r="X3770" s="1" t="s">
        <v>2427</v>
      </c>
      <c r="Y3770" s="276" t="s">
        <v>3205</v>
      </c>
      <c r="Z3770" s="169">
        <v>239</v>
      </c>
      <c r="AA3770" s="169">
        <f>Tabela13[[#This Row],[VALOR/UN]]*Tabela13[[#This Row],[QUAN]]</f>
        <v>239</v>
      </c>
      <c r="AB3770" s="251" t="str">
        <f>IFERROR(Tabela13[[#This Row],[TOTAL]]/Tabela13[[#This Row],[Km Rodado]],"")</f>
        <v/>
      </c>
    </row>
    <row r="3771" spans="1:28" hidden="1">
      <c r="A3771" s="30" t="s">
        <v>3236</v>
      </c>
      <c r="B3771" s="30"/>
      <c r="C3771" s="30" t="s">
        <v>1951</v>
      </c>
      <c r="D3771" s="53">
        <v>46090</v>
      </c>
      <c r="F3771" s="7" t="s">
        <v>514</v>
      </c>
      <c r="G3771" s="1" t="s">
        <v>58</v>
      </c>
      <c r="H3771" s="1" t="s">
        <v>1268</v>
      </c>
      <c r="I3771" s="351" t="s">
        <v>2375</v>
      </c>
      <c r="J3771" s="162">
        <v>1</v>
      </c>
      <c r="K3771" s="1">
        <v>16</v>
      </c>
      <c r="L3771" s="1" t="s">
        <v>22</v>
      </c>
      <c r="M3771" s="1" t="s">
        <v>60</v>
      </c>
      <c r="N3771" s="1" t="s">
        <v>67</v>
      </c>
      <c r="O3771" s="1" t="s">
        <v>68</v>
      </c>
      <c r="P3771" s="1" t="s">
        <v>69</v>
      </c>
      <c r="Q3771" s="1" t="s">
        <v>1008</v>
      </c>
      <c r="R3771" s="24" t="s">
        <v>560</v>
      </c>
      <c r="S3771" s="45">
        <v>75160</v>
      </c>
      <c r="V3771" s="165" t="str">
        <f>IFERROR(IF(U3771-T3771 &lt;= 0, "", U3771-T3771), "")</f>
        <v/>
      </c>
      <c r="W3771" s="162" t="s">
        <v>333</v>
      </c>
      <c r="X3771" s="1" t="s">
        <v>3196</v>
      </c>
      <c r="Y3771" s="1">
        <v>151</v>
      </c>
      <c r="Z3771" s="169">
        <v>577</v>
      </c>
      <c r="AA3771" s="169">
        <f>Tabela13[[#This Row],[VALOR/UN]]*Tabela13[[#This Row],[QUAN]]</f>
        <v>577</v>
      </c>
      <c r="AB3771" s="251" t="str">
        <f>IFERROR(Tabela13[[#This Row],[TOTAL]]/Tabela13[[#This Row],[Km Rodado]],"")</f>
        <v/>
      </c>
    </row>
    <row r="3772" spans="1:28" hidden="1">
      <c r="A3772" s="30">
        <v>4294</v>
      </c>
      <c r="B3772" s="30"/>
      <c r="C3772" s="30" t="s">
        <v>1951</v>
      </c>
      <c r="D3772" s="53">
        <v>46090</v>
      </c>
      <c r="F3772" s="7" t="s">
        <v>514</v>
      </c>
      <c r="G3772" s="1" t="s">
        <v>58</v>
      </c>
      <c r="H3772" s="1" t="s">
        <v>1268</v>
      </c>
      <c r="I3772" s="351" t="s">
        <v>2375</v>
      </c>
      <c r="J3772" s="162">
        <v>1</v>
      </c>
      <c r="K3772" s="1">
        <v>16</v>
      </c>
      <c r="L3772" s="1" t="s">
        <v>22</v>
      </c>
      <c r="M3772" s="1" t="s">
        <v>60</v>
      </c>
      <c r="N3772" s="1" t="s">
        <v>67</v>
      </c>
      <c r="O3772" s="1" t="s">
        <v>68</v>
      </c>
      <c r="P3772" s="1" t="s">
        <v>69</v>
      </c>
      <c r="Q3772" s="1" t="s">
        <v>1008</v>
      </c>
      <c r="R3772" s="24" t="s">
        <v>560</v>
      </c>
      <c r="S3772" s="45">
        <v>75160</v>
      </c>
      <c r="V3772" s="165" t="str">
        <f>IFERROR(IF(U3772-T3772 &lt;= 0, "", U3772-T3772), "")</f>
        <v/>
      </c>
      <c r="W3772" s="162" t="s">
        <v>333</v>
      </c>
      <c r="X3772" s="1" t="s">
        <v>3196</v>
      </c>
      <c r="Y3772" s="1">
        <v>151</v>
      </c>
      <c r="Z3772" s="169">
        <v>577</v>
      </c>
      <c r="AA3772" s="169">
        <f>Tabela13[[#This Row],[VALOR/UN]]*Tabela13[[#This Row],[QUAN]]</f>
        <v>577</v>
      </c>
      <c r="AB3772" s="251" t="str">
        <f>IFERROR(Tabela13[[#This Row],[TOTAL]]/Tabela13[[#This Row],[Km Rodado]],"")</f>
        <v/>
      </c>
    </row>
    <row r="3773" spans="1:28">
      <c r="A3773" s="30">
        <v>4321</v>
      </c>
      <c r="B3773" s="30"/>
      <c r="C3773" s="30" t="s">
        <v>1951</v>
      </c>
      <c r="D3773" s="53">
        <v>46090</v>
      </c>
      <c r="F3773" s="7" t="s">
        <v>514</v>
      </c>
      <c r="G3773" s="1" t="s">
        <v>58</v>
      </c>
      <c r="H3773" s="1" t="s">
        <v>1268</v>
      </c>
      <c r="I3773" s="351" t="s">
        <v>104</v>
      </c>
      <c r="J3773" s="162">
        <v>1</v>
      </c>
      <c r="K3773" s="1">
        <v>15</v>
      </c>
      <c r="L3773" s="1" t="s">
        <v>22</v>
      </c>
      <c r="M3773" s="1" t="s">
        <v>623</v>
      </c>
      <c r="N3773" s="1" t="s">
        <v>224</v>
      </c>
      <c r="O3773" s="153" t="s">
        <v>1389</v>
      </c>
      <c r="P3773" s="1" t="s">
        <v>69</v>
      </c>
      <c r="Q3773" s="1" t="s">
        <v>102</v>
      </c>
      <c r="R3773" s="1" t="s">
        <v>2086</v>
      </c>
      <c r="S3773" s="45">
        <v>140000</v>
      </c>
      <c r="V3773" s="165" t="str">
        <f>IFERROR(IF(U3773-T3773 &lt;= 0, "", U3773-T3773), "")</f>
        <v/>
      </c>
      <c r="W3773" s="162" t="s">
        <v>333</v>
      </c>
      <c r="X3773" s="1" t="s">
        <v>2427</v>
      </c>
      <c r="Y3773" s="276" t="s">
        <v>3237</v>
      </c>
      <c r="Z3773" s="169">
        <v>245.9</v>
      </c>
      <c r="AA3773" s="169">
        <f>Tabela13[[#This Row],[VALOR/UN]]*Tabela13[[#This Row],[QUAN]]</f>
        <v>245.9</v>
      </c>
      <c r="AB3773" s="251" t="str">
        <f>IFERROR(Tabela13[[#This Row],[TOTAL]]/Tabela13[[#This Row],[Km Rodado]],"")</f>
        <v/>
      </c>
    </row>
    <row r="3774" spans="1:28">
      <c r="A3774" s="30">
        <v>4320</v>
      </c>
      <c r="B3774" s="30"/>
      <c r="C3774" s="30" t="s">
        <v>1951</v>
      </c>
      <c r="D3774" s="53">
        <v>46090</v>
      </c>
      <c r="F3774" s="7" t="s">
        <v>514</v>
      </c>
      <c r="G3774" s="1" t="s">
        <v>58</v>
      </c>
      <c r="H3774" s="1" t="s">
        <v>1268</v>
      </c>
      <c r="I3774" s="351" t="s">
        <v>104</v>
      </c>
      <c r="J3774" s="162">
        <v>1</v>
      </c>
      <c r="K3774" s="1">
        <v>15</v>
      </c>
      <c r="L3774" s="1" t="s">
        <v>22</v>
      </c>
      <c r="M3774" s="1" t="s">
        <v>623</v>
      </c>
      <c r="N3774" s="1" t="s">
        <v>224</v>
      </c>
      <c r="O3774" s="153" t="s">
        <v>1389</v>
      </c>
      <c r="P3774" s="1" t="s">
        <v>69</v>
      </c>
      <c r="Q3774" s="1" t="s">
        <v>102</v>
      </c>
      <c r="R3774" s="1" t="s">
        <v>2086</v>
      </c>
      <c r="S3774" s="45">
        <v>140000</v>
      </c>
      <c r="V3774" s="165" t="str">
        <f>IFERROR(IF(U3774-T3774 &lt;= 0, "", U3774-T3774), "")</f>
        <v/>
      </c>
      <c r="W3774" s="162" t="s">
        <v>333</v>
      </c>
      <c r="X3774" s="1" t="s">
        <v>2427</v>
      </c>
      <c r="Y3774" s="276" t="s">
        <v>3237</v>
      </c>
      <c r="Z3774" s="169">
        <v>245.9</v>
      </c>
      <c r="AA3774" s="169">
        <f>Tabela13[[#This Row],[VALOR/UN]]*Tabela13[[#This Row],[QUAN]]</f>
        <v>245.9</v>
      </c>
      <c r="AB3774" s="251" t="str">
        <f>IFERROR(Tabela13[[#This Row],[TOTAL]]/Tabela13[[#This Row],[Km Rodado]],"")</f>
        <v/>
      </c>
    </row>
    <row r="3775" spans="1:28" hidden="1">
      <c r="A3775" s="30" t="s">
        <v>3238</v>
      </c>
      <c r="B3775" s="30"/>
      <c r="C3775" s="30" t="s">
        <v>1951</v>
      </c>
      <c r="D3775" s="53">
        <v>46094</v>
      </c>
      <c r="F3775" s="7" t="s">
        <v>514</v>
      </c>
      <c r="G3775" s="1" t="s">
        <v>58</v>
      </c>
      <c r="H3775" s="1" t="s">
        <v>1268</v>
      </c>
      <c r="I3775" s="351" t="s">
        <v>80</v>
      </c>
      <c r="J3775" s="162">
        <v>1</v>
      </c>
      <c r="K3775" s="1">
        <v>14</v>
      </c>
      <c r="L3775" s="1" t="s">
        <v>22</v>
      </c>
      <c r="M3775" s="1" t="s">
        <v>84</v>
      </c>
      <c r="N3775" s="1" t="s">
        <v>280</v>
      </c>
      <c r="O3775" s="1" t="s">
        <v>2810</v>
      </c>
      <c r="P3775" s="1" t="s">
        <v>69</v>
      </c>
      <c r="Q3775" s="1" t="s">
        <v>87</v>
      </c>
      <c r="R3775" s="162" t="s">
        <v>430</v>
      </c>
      <c r="S3775" s="45">
        <v>130248</v>
      </c>
      <c r="T3775" s="45">
        <v>130248</v>
      </c>
      <c r="V3775" s="165" t="str">
        <f>IFERROR(IF(U3775-T3775 &lt;= 0, "", U3775-T3775), "")</f>
        <v/>
      </c>
      <c r="W3775" s="162" t="s">
        <v>333</v>
      </c>
      <c r="X3775" s="1" t="s">
        <v>220</v>
      </c>
      <c r="Y3775" s="1">
        <v>84643</v>
      </c>
      <c r="Z3775" s="169">
        <v>267.8</v>
      </c>
      <c r="AA3775" s="169">
        <f>Tabela13[[#This Row],[VALOR/UN]]*Tabela13[[#This Row],[QUAN]]</f>
        <v>267.8</v>
      </c>
      <c r="AB3775" s="251" t="str">
        <f>IFERROR(Tabela13[[#This Row],[TOTAL]]/Tabela13[[#This Row],[Km Rodado]],"")</f>
        <v/>
      </c>
    </row>
    <row r="3776" spans="1:28" hidden="1">
      <c r="A3776" s="30">
        <v>3623</v>
      </c>
      <c r="B3776" s="30"/>
      <c r="C3776" s="30" t="s">
        <v>1951</v>
      </c>
      <c r="D3776" s="53">
        <v>46094</v>
      </c>
      <c r="F3776" s="7" t="s">
        <v>514</v>
      </c>
      <c r="G3776" s="1" t="s">
        <v>58</v>
      </c>
      <c r="H3776" s="1" t="s">
        <v>1268</v>
      </c>
      <c r="I3776" s="351" t="s">
        <v>80</v>
      </c>
      <c r="J3776" s="162">
        <v>1</v>
      </c>
      <c r="K3776" s="1">
        <v>14</v>
      </c>
      <c r="L3776" s="1" t="s">
        <v>22</v>
      </c>
      <c r="M3776" s="1" t="s">
        <v>84</v>
      </c>
      <c r="N3776" s="1" t="s">
        <v>280</v>
      </c>
      <c r="O3776" s="1" t="s">
        <v>2810</v>
      </c>
      <c r="P3776" s="1" t="s">
        <v>69</v>
      </c>
      <c r="Q3776" s="1" t="s">
        <v>87</v>
      </c>
      <c r="R3776" s="162" t="s">
        <v>430</v>
      </c>
      <c r="S3776" s="45">
        <v>130248</v>
      </c>
      <c r="T3776" s="45">
        <v>130248</v>
      </c>
      <c r="V3776" s="165" t="str">
        <f>IFERROR(IF(U3776-T3776 &lt;= 0, "", U3776-T3776), "")</f>
        <v/>
      </c>
      <c r="W3776" s="162" t="s">
        <v>333</v>
      </c>
      <c r="X3776" s="1" t="s">
        <v>220</v>
      </c>
      <c r="Y3776" s="1">
        <v>84643</v>
      </c>
      <c r="Z3776" s="169">
        <v>267.8</v>
      </c>
      <c r="AA3776" s="169">
        <f>Tabela13[[#This Row],[VALOR/UN]]*Tabela13[[#This Row],[QUAN]]</f>
        <v>267.8</v>
      </c>
      <c r="AB3776" s="251" t="str">
        <f>IFERROR(Tabela13[[#This Row],[TOTAL]]/Tabela13[[#This Row],[Km Rodado]],"")</f>
        <v/>
      </c>
    </row>
    <row r="3777" spans="1:28" hidden="1">
      <c r="A3777" s="30">
        <v>4188</v>
      </c>
      <c r="B3777" s="30" t="s">
        <v>2766</v>
      </c>
      <c r="C3777" s="30" t="s">
        <v>1951</v>
      </c>
      <c r="D3777" s="53">
        <v>46097</v>
      </c>
      <c r="F3777" s="7" t="s">
        <v>514</v>
      </c>
      <c r="G3777" s="1" t="s">
        <v>58</v>
      </c>
      <c r="H3777" s="1" t="s">
        <v>1268</v>
      </c>
      <c r="I3777" s="351" t="s">
        <v>80</v>
      </c>
      <c r="J3777" s="162">
        <v>1</v>
      </c>
      <c r="K3777" s="1">
        <v>15</v>
      </c>
      <c r="L3777" s="1" t="s">
        <v>22</v>
      </c>
      <c r="M3777" s="1" t="s">
        <v>595</v>
      </c>
      <c r="N3777" s="1" t="s">
        <v>787</v>
      </c>
      <c r="O3777" s="1" t="s">
        <v>1861</v>
      </c>
      <c r="P3777" s="1" t="s">
        <v>69</v>
      </c>
      <c r="Q3777" s="1" t="s">
        <v>597</v>
      </c>
      <c r="R3777" s="1" t="s">
        <v>1104</v>
      </c>
      <c r="S3777" s="45">
        <v>360689</v>
      </c>
      <c r="V3777" s="165" t="str">
        <f>IFERROR(IF(U3777-T3777 &lt;= 0, "", U3777-T3777), "")</f>
        <v/>
      </c>
      <c r="W3777" s="162" t="s">
        <v>333</v>
      </c>
      <c r="X3777" s="1" t="s">
        <v>155</v>
      </c>
      <c r="Y3777" s="1">
        <v>5394</v>
      </c>
      <c r="Z3777" s="169">
        <v>1674.43</v>
      </c>
      <c r="AA3777" s="169">
        <f>Tabela13[[#This Row],[VALOR/UN]]*Tabela13[[#This Row],[QUAN]]</f>
        <v>1674.43</v>
      </c>
      <c r="AB3777" s="251" t="str">
        <f>IFERROR(Tabela13[[#This Row],[TOTAL]]/Tabela13[[#This Row],[Km Rodado]],"")</f>
        <v/>
      </c>
    </row>
    <row r="3778" spans="1:28" hidden="1">
      <c r="A3778" s="30">
        <v>4189</v>
      </c>
      <c r="B3778" s="30" t="s">
        <v>2766</v>
      </c>
      <c r="C3778" s="30" t="s">
        <v>1951</v>
      </c>
      <c r="D3778" s="53">
        <v>46097</v>
      </c>
      <c r="F3778" s="7" t="s">
        <v>514</v>
      </c>
      <c r="G3778" s="1" t="s">
        <v>58</v>
      </c>
      <c r="H3778" s="1" t="s">
        <v>1268</v>
      </c>
      <c r="I3778" s="351" t="s">
        <v>80</v>
      </c>
      <c r="J3778" s="162">
        <v>1</v>
      </c>
      <c r="K3778" s="1">
        <v>15</v>
      </c>
      <c r="L3778" s="1" t="s">
        <v>22</v>
      </c>
      <c r="M3778" s="1" t="s">
        <v>595</v>
      </c>
      <c r="N3778" s="1" t="s">
        <v>787</v>
      </c>
      <c r="O3778" s="1" t="s">
        <v>1861</v>
      </c>
      <c r="P3778" s="1" t="s">
        <v>69</v>
      </c>
      <c r="Q3778" s="1" t="s">
        <v>597</v>
      </c>
      <c r="R3778" s="1" t="s">
        <v>1104</v>
      </c>
      <c r="S3778" s="45">
        <v>360689</v>
      </c>
      <c r="V3778" s="165" t="str">
        <f>IFERROR(IF(U3778-T3778 &lt;= 0, "", U3778-T3778), "")</f>
        <v/>
      </c>
      <c r="W3778" s="162" t="s">
        <v>333</v>
      </c>
      <c r="X3778" s="1" t="s">
        <v>155</v>
      </c>
      <c r="Y3778" s="1">
        <v>5394</v>
      </c>
      <c r="Z3778" s="169">
        <v>1674.43</v>
      </c>
      <c r="AA3778" s="169">
        <f>Tabela13[[#This Row],[VALOR/UN]]*Tabela13[[#This Row],[QUAN]]</f>
        <v>1674.43</v>
      </c>
      <c r="AB3778" s="251" t="str">
        <f>IFERROR(Tabela13[[#This Row],[TOTAL]]/Tabela13[[#This Row],[Km Rodado]],"")</f>
        <v/>
      </c>
    </row>
    <row r="3779" spans="1:28" hidden="1">
      <c r="A3779" s="30">
        <v>4275</v>
      </c>
      <c r="B3779" s="30" t="s">
        <v>2988</v>
      </c>
      <c r="C3779" s="30" t="s">
        <v>1951</v>
      </c>
      <c r="D3779" s="53">
        <v>46097</v>
      </c>
      <c r="F3779" s="7" t="s">
        <v>514</v>
      </c>
      <c r="G3779" s="1" t="s">
        <v>58</v>
      </c>
      <c r="H3779" s="1" t="s">
        <v>1268</v>
      </c>
      <c r="I3779" s="351" t="s">
        <v>80</v>
      </c>
      <c r="J3779" s="162">
        <v>1</v>
      </c>
      <c r="K3779" s="1">
        <v>16</v>
      </c>
      <c r="L3779" s="1" t="s">
        <v>22</v>
      </c>
      <c r="M3779" s="1" t="s">
        <v>60</v>
      </c>
      <c r="N3779" s="1" t="s">
        <v>67</v>
      </c>
      <c r="O3779" s="1" t="s">
        <v>68</v>
      </c>
      <c r="P3779" s="1" t="s">
        <v>69</v>
      </c>
      <c r="Q3779" s="1" t="s">
        <v>1008</v>
      </c>
      <c r="R3779" s="24" t="s">
        <v>1023</v>
      </c>
      <c r="S3779" s="45">
        <v>187532</v>
      </c>
      <c r="V3779" s="165" t="str">
        <f>IFERROR(IF(U3779-T3779 &lt;= 0, "", U3779-T3779), "")</f>
        <v/>
      </c>
      <c r="W3779" s="162" t="s">
        <v>333</v>
      </c>
      <c r="X3779" s="1" t="s">
        <v>3196</v>
      </c>
      <c r="Y3779" s="1">
        <v>151</v>
      </c>
      <c r="Z3779" s="169">
        <v>577</v>
      </c>
      <c r="AA3779" s="169">
        <f>Tabela13[[#This Row],[VALOR/UN]]*Tabela13[[#This Row],[QUAN]]</f>
        <v>577</v>
      </c>
      <c r="AB3779" s="251" t="str">
        <f>IFERROR(Tabela13[[#This Row],[TOTAL]]/Tabela13[[#This Row],[Km Rodado]],"")</f>
        <v/>
      </c>
    </row>
    <row r="3780" spans="1:28" hidden="1">
      <c r="A3780" s="30">
        <v>4278</v>
      </c>
      <c r="B3780" s="30" t="s">
        <v>2988</v>
      </c>
      <c r="C3780" s="30" t="s">
        <v>1951</v>
      </c>
      <c r="D3780" s="53">
        <v>46097</v>
      </c>
      <c r="F3780" s="7" t="s">
        <v>514</v>
      </c>
      <c r="G3780" s="1" t="s">
        <v>58</v>
      </c>
      <c r="H3780" s="1" t="s">
        <v>1268</v>
      </c>
      <c r="I3780" s="351" t="s">
        <v>80</v>
      </c>
      <c r="J3780" s="162">
        <v>1</v>
      </c>
      <c r="K3780" s="1">
        <v>16</v>
      </c>
      <c r="L3780" s="1" t="s">
        <v>22</v>
      </c>
      <c r="M3780" s="1" t="s">
        <v>60</v>
      </c>
      <c r="N3780" s="1" t="s">
        <v>67</v>
      </c>
      <c r="O3780" s="1" t="s">
        <v>68</v>
      </c>
      <c r="P3780" s="1" t="s">
        <v>69</v>
      </c>
      <c r="Q3780" s="1" t="s">
        <v>1008</v>
      </c>
      <c r="R3780" s="24" t="s">
        <v>1023</v>
      </c>
      <c r="S3780" s="45">
        <v>187532</v>
      </c>
      <c r="V3780" s="165" t="str">
        <f>IFERROR(IF(U3780-T3780 &lt;= 0, "", U3780-T3780), "")</f>
        <v/>
      </c>
      <c r="W3780" s="162" t="s">
        <v>333</v>
      </c>
      <c r="X3780" s="1" t="s">
        <v>3196</v>
      </c>
      <c r="Y3780" s="1">
        <v>151</v>
      </c>
      <c r="Z3780" s="169">
        <v>577</v>
      </c>
      <c r="AA3780" s="169">
        <f>Tabela13[[#This Row],[VALOR/UN]]*Tabela13[[#This Row],[QUAN]]</f>
        <v>577</v>
      </c>
      <c r="AB3780" s="251" t="str">
        <f>IFERROR(Tabela13[[#This Row],[TOTAL]]/Tabela13[[#This Row],[Km Rodado]],"")</f>
        <v/>
      </c>
    </row>
    <row r="3781" spans="1:28" hidden="1">
      <c r="A3781" s="30">
        <v>4190</v>
      </c>
      <c r="B3781" s="30" t="s">
        <v>3174</v>
      </c>
      <c r="C3781" s="30" t="s">
        <v>1951</v>
      </c>
      <c r="D3781" s="53">
        <v>46098</v>
      </c>
      <c r="F3781" s="7" t="s">
        <v>514</v>
      </c>
      <c r="G3781" s="1" t="s">
        <v>58</v>
      </c>
      <c r="H3781" s="1" t="s">
        <v>1268</v>
      </c>
      <c r="I3781" s="351" t="s">
        <v>80</v>
      </c>
      <c r="J3781" s="162">
        <v>1</v>
      </c>
      <c r="K3781" s="1" t="s">
        <v>39</v>
      </c>
      <c r="L3781" s="1" t="s">
        <v>22</v>
      </c>
      <c r="M3781" s="1" t="s">
        <v>595</v>
      </c>
      <c r="N3781" s="1" t="s">
        <v>787</v>
      </c>
      <c r="O3781" s="1" t="s">
        <v>1861</v>
      </c>
      <c r="P3781" s="1" t="s">
        <v>69</v>
      </c>
      <c r="Q3781" s="1" t="s">
        <v>1288</v>
      </c>
      <c r="R3781" s="1" t="s">
        <v>1562</v>
      </c>
      <c r="S3781" s="45">
        <v>328969</v>
      </c>
      <c r="T3781" s="45">
        <v>328969</v>
      </c>
      <c r="V3781" s="165" t="str">
        <f>IFERROR(IF(U3781-T3781 &lt;= 0, "", U3781-T3781), "")</f>
        <v/>
      </c>
      <c r="W3781" s="162" t="s">
        <v>333</v>
      </c>
      <c r="X3781" s="1" t="s">
        <v>155</v>
      </c>
      <c r="Y3781" s="1">
        <v>5394</v>
      </c>
      <c r="Z3781" s="169">
        <v>1674.43</v>
      </c>
      <c r="AA3781" s="169">
        <f>Tabela13[[#This Row],[VALOR/UN]]*Tabela13[[#This Row],[QUAN]]</f>
        <v>1674.43</v>
      </c>
      <c r="AB3781" s="251" t="str">
        <f>IFERROR(Tabela13[[#This Row],[TOTAL]]/Tabela13[[#This Row],[Km Rodado]],"")</f>
        <v/>
      </c>
    </row>
    <row r="3782" spans="1:28" hidden="1">
      <c r="A3782" s="30">
        <v>4191</v>
      </c>
      <c r="B3782" s="30" t="s">
        <v>2988</v>
      </c>
      <c r="C3782" s="30" t="s">
        <v>1951</v>
      </c>
      <c r="D3782" s="53">
        <v>46098</v>
      </c>
      <c r="F3782" s="7" t="s">
        <v>514</v>
      </c>
      <c r="G3782" s="1" t="s">
        <v>58</v>
      </c>
      <c r="H3782" s="1" t="s">
        <v>1268</v>
      </c>
      <c r="I3782" s="351" t="s">
        <v>80</v>
      </c>
      <c r="J3782" s="162">
        <v>1</v>
      </c>
      <c r="K3782" s="1" t="s">
        <v>39</v>
      </c>
      <c r="L3782" s="1" t="s">
        <v>22</v>
      </c>
      <c r="M3782" s="1" t="s">
        <v>595</v>
      </c>
      <c r="N3782" s="1" t="s">
        <v>787</v>
      </c>
      <c r="O3782" s="1" t="s">
        <v>1861</v>
      </c>
      <c r="P3782" s="1" t="s">
        <v>69</v>
      </c>
      <c r="Q3782" s="1" t="s">
        <v>1288</v>
      </c>
      <c r="R3782" s="1" t="s">
        <v>1562</v>
      </c>
      <c r="S3782" s="45">
        <v>328969</v>
      </c>
      <c r="T3782" s="45">
        <v>328969</v>
      </c>
      <c r="V3782" s="165" t="str">
        <f>IFERROR(IF(U3782-T3782 &lt;= 0, "", U3782-T3782), "")</f>
        <v/>
      </c>
      <c r="W3782" s="162" t="s">
        <v>333</v>
      </c>
      <c r="X3782" s="1" t="s">
        <v>155</v>
      </c>
      <c r="Y3782" s="1">
        <v>5394</v>
      </c>
      <c r="Z3782" s="169">
        <v>1674.43</v>
      </c>
      <c r="AA3782" s="169">
        <f>Tabela13[[#This Row],[VALOR/UN]]*Tabela13[[#This Row],[QUAN]]</f>
        <v>1674.43</v>
      </c>
      <c r="AB3782" s="251" t="str">
        <f>IFERROR(Tabela13[[#This Row],[TOTAL]]/Tabela13[[#This Row],[Km Rodado]],"")</f>
        <v/>
      </c>
    </row>
    <row r="3783" spans="1:28" hidden="1">
      <c r="A3783" s="30">
        <v>4050</v>
      </c>
      <c r="B3783" s="30" t="s">
        <v>3194</v>
      </c>
      <c r="C3783" s="30" t="s">
        <v>1951</v>
      </c>
      <c r="D3783" s="53">
        <v>46098</v>
      </c>
      <c r="F3783" s="7" t="s">
        <v>514</v>
      </c>
      <c r="G3783" s="1" t="s">
        <v>58</v>
      </c>
      <c r="H3783" s="1" t="s">
        <v>1268</v>
      </c>
      <c r="I3783" s="351" t="s">
        <v>80</v>
      </c>
      <c r="J3783" s="162">
        <v>1</v>
      </c>
      <c r="K3783" s="1" t="s">
        <v>39</v>
      </c>
      <c r="L3783" s="1" t="s">
        <v>1455</v>
      </c>
      <c r="M3783" s="1" t="s">
        <v>595</v>
      </c>
      <c r="N3783" s="1" t="s">
        <v>787</v>
      </c>
      <c r="O3783" s="1" t="s">
        <v>1861</v>
      </c>
      <c r="P3783" s="1" t="s">
        <v>69</v>
      </c>
      <c r="Q3783" s="1" t="s">
        <v>1288</v>
      </c>
      <c r="R3783" s="1" t="s">
        <v>1562</v>
      </c>
      <c r="S3783" s="45">
        <v>328969</v>
      </c>
      <c r="T3783" s="45">
        <v>328969</v>
      </c>
      <c r="V3783" s="165" t="str">
        <f>IFERROR(IF(U3783-T3783 &lt;= 0, "", U3783-T3783), "")</f>
        <v/>
      </c>
      <c r="W3783" s="162" t="s">
        <v>333</v>
      </c>
      <c r="X3783" s="1" t="s">
        <v>155</v>
      </c>
      <c r="Y3783" s="1">
        <v>5394</v>
      </c>
      <c r="Z3783" s="169">
        <v>1674.43</v>
      </c>
      <c r="AA3783" s="169">
        <f>Tabela13[[#This Row],[VALOR/UN]]*Tabela13[[#This Row],[QUAN]]</f>
        <v>1674.43</v>
      </c>
      <c r="AB3783" s="251" t="str">
        <f>IFERROR(Tabela13[[#This Row],[TOTAL]]/Tabela13[[#This Row],[Km Rodado]],"")</f>
        <v/>
      </c>
    </row>
    <row r="3784" spans="1:28" hidden="1">
      <c r="A3784" s="30">
        <v>4058</v>
      </c>
      <c r="B3784" s="30" t="s">
        <v>3194</v>
      </c>
      <c r="C3784" s="30" t="s">
        <v>1951</v>
      </c>
      <c r="D3784" s="53">
        <v>46098</v>
      </c>
      <c r="F3784" s="7" t="s">
        <v>514</v>
      </c>
      <c r="G3784" s="1" t="s">
        <v>58</v>
      </c>
      <c r="H3784" s="1" t="s">
        <v>1268</v>
      </c>
      <c r="I3784" s="351" t="s">
        <v>80</v>
      </c>
      <c r="J3784" s="162">
        <v>1</v>
      </c>
      <c r="K3784" s="1" t="s">
        <v>39</v>
      </c>
      <c r="L3784" s="1" t="s">
        <v>1455</v>
      </c>
      <c r="M3784" s="1" t="s">
        <v>595</v>
      </c>
      <c r="N3784" s="1" t="s">
        <v>787</v>
      </c>
      <c r="O3784" s="1" t="s">
        <v>1861</v>
      </c>
      <c r="P3784" s="1" t="s">
        <v>69</v>
      </c>
      <c r="Q3784" s="1" t="s">
        <v>1288</v>
      </c>
      <c r="R3784" s="1" t="s">
        <v>1562</v>
      </c>
      <c r="S3784" s="45">
        <v>328969</v>
      </c>
      <c r="T3784" s="45">
        <v>328969</v>
      </c>
      <c r="V3784" s="165" t="str">
        <f>IFERROR(IF(U3784-T3784 &lt;= 0, "", U3784-T3784), "")</f>
        <v/>
      </c>
      <c r="W3784" s="162" t="s">
        <v>333</v>
      </c>
      <c r="X3784" s="1" t="s">
        <v>155</v>
      </c>
      <c r="Y3784" s="1">
        <v>5394</v>
      </c>
      <c r="Z3784" s="169">
        <v>1674.43</v>
      </c>
      <c r="AA3784" s="169">
        <f>Tabela13[[#This Row],[VALOR/UN]]*Tabela13[[#This Row],[QUAN]]</f>
        <v>1674.43</v>
      </c>
      <c r="AB3784" s="251" t="str">
        <f>IFERROR(Tabela13[[#This Row],[TOTAL]]/Tabela13[[#This Row],[Km Rodado]],"")</f>
        <v/>
      </c>
    </row>
    <row r="3785" spans="1:28">
      <c r="A3785" s="30" t="s">
        <v>3239</v>
      </c>
      <c r="B3785" s="30" t="s">
        <v>3035</v>
      </c>
      <c r="C3785" s="30" t="s">
        <v>1951</v>
      </c>
      <c r="D3785" s="53">
        <v>46098</v>
      </c>
      <c r="F3785" s="7" t="s">
        <v>514</v>
      </c>
      <c r="G3785" s="1" t="s">
        <v>58</v>
      </c>
      <c r="H3785" s="1" t="s">
        <v>1268</v>
      </c>
      <c r="I3785" s="351" t="s">
        <v>99</v>
      </c>
      <c r="J3785" s="162">
        <v>1</v>
      </c>
      <c r="K3785" s="1">
        <v>15</v>
      </c>
      <c r="L3785" s="1" t="s">
        <v>22</v>
      </c>
      <c r="M3785" s="1" t="s">
        <v>623</v>
      </c>
      <c r="N3785" s="1" t="s">
        <v>224</v>
      </c>
      <c r="O3785" s="153" t="s">
        <v>1389</v>
      </c>
      <c r="P3785" s="1" t="s">
        <v>69</v>
      </c>
      <c r="Q3785" s="1" t="s">
        <v>102</v>
      </c>
      <c r="R3785" s="1" t="s">
        <v>2422</v>
      </c>
      <c r="S3785" s="45">
        <v>169481</v>
      </c>
      <c r="V3785" s="165" t="str">
        <f>IFERROR(IF(U3785-T3785 &lt;= 0, "", U3785-T3785), "")</f>
        <v/>
      </c>
      <c r="W3785" s="162" t="s">
        <v>333</v>
      </c>
      <c r="X3785" s="1" t="s">
        <v>2427</v>
      </c>
      <c r="Y3785" s="276" t="s">
        <v>3237</v>
      </c>
      <c r="Z3785" s="169">
        <v>245.9</v>
      </c>
      <c r="AA3785" s="169">
        <f>Tabela13[[#This Row],[VALOR/UN]]*Tabela13[[#This Row],[QUAN]]</f>
        <v>245.9</v>
      </c>
      <c r="AB3785" s="251" t="str">
        <f>IFERROR(Tabela13[[#This Row],[TOTAL]]/Tabela13[[#This Row],[Km Rodado]],"")</f>
        <v/>
      </c>
    </row>
    <row r="3786" spans="1:28">
      <c r="A3786" s="30">
        <v>4335</v>
      </c>
      <c r="B3786" s="30" t="s">
        <v>2857</v>
      </c>
      <c r="C3786" s="30" t="s">
        <v>1951</v>
      </c>
      <c r="D3786" s="53">
        <v>46098</v>
      </c>
      <c r="F3786" s="7" t="s">
        <v>514</v>
      </c>
      <c r="G3786" s="1" t="s">
        <v>58</v>
      </c>
      <c r="H3786" s="1" t="s">
        <v>1268</v>
      </c>
      <c r="I3786" s="351" t="s">
        <v>99</v>
      </c>
      <c r="J3786" s="162">
        <v>1</v>
      </c>
      <c r="K3786" s="1">
        <v>15</v>
      </c>
      <c r="L3786" s="1" t="s">
        <v>22</v>
      </c>
      <c r="M3786" s="1" t="s">
        <v>623</v>
      </c>
      <c r="N3786" s="1" t="s">
        <v>224</v>
      </c>
      <c r="O3786" s="153" t="s">
        <v>1389</v>
      </c>
      <c r="P3786" s="1" t="s">
        <v>69</v>
      </c>
      <c r="Q3786" s="1" t="s">
        <v>102</v>
      </c>
      <c r="R3786" s="1" t="s">
        <v>2422</v>
      </c>
      <c r="S3786" s="45">
        <v>169481</v>
      </c>
      <c r="V3786" s="165" t="str">
        <f>IFERROR(IF(U3786-T3786 &lt;= 0, "", U3786-T3786), "")</f>
        <v/>
      </c>
      <c r="W3786" s="162" t="s">
        <v>333</v>
      </c>
      <c r="X3786" s="1" t="s">
        <v>2427</v>
      </c>
      <c r="Y3786" s="276" t="s">
        <v>3237</v>
      </c>
      <c r="Z3786" s="169">
        <v>245.9</v>
      </c>
      <c r="AA3786" s="169">
        <f>Tabela13[[#This Row],[VALOR/UN]]*Tabela13[[#This Row],[QUAN]]</f>
        <v>245.9</v>
      </c>
      <c r="AB3786" s="251" t="str">
        <f>IFERROR(Tabela13[[#This Row],[TOTAL]]/Tabela13[[#This Row],[Km Rodado]],"")</f>
        <v/>
      </c>
    </row>
    <row r="3787" spans="1:28">
      <c r="A3787" s="30">
        <v>4336</v>
      </c>
      <c r="B3787" s="30" t="s">
        <v>2991</v>
      </c>
      <c r="C3787" s="30" t="s">
        <v>1951</v>
      </c>
      <c r="D3787" s="53">
        <v>46098</v>
      </c>
      <c r="F3787" s="7" t="s">
        <v>514</v>
      </c>
      <c r="G3787" s="1" t="s">
        <v>58</v>
      </c>
      <c r="H3787" s="1" t="s">
        <v>1268</v>
      </c>
      <c r="I3787" s="351" t="s">
        <v>99</v>
      </c>
      <c r="J3787" s="162">
        <v>1</v>
      </c>
      <c r="K3787" s="1">
        <v>15</v>
      </c>
      <c r="L3787" s="1" t="s">
        <v>24</v>
      </c>
      <c r="M3787" s="1" t="s">
        <v>623</v>
      </c>
      <c r="N3787" s="1" t="s">
        <v>224</v>
      </c>
      <c r="O3787" s="153" t="s">
        <v>1389</v>
      </c>
      <c r="P3787" s="1" t="s">
        <v>69</v>
      </c>
      <c r="Q3787" s="1" t="s">
        <v>102</v>
      </c>
      <c r="R3787" s="1" t="s">
        <v>2422</v>
      </c>
      <c r="S3787" s="45">
        <v>169481</v>
      </c>
      <c r="V3787" s="165" t="str">
        <f>IFERROR(IF(U3787-T3787 &lt;= 0, "", U3787-T3787), "")</f>
        <v/>
      </c>
      <c r="W3787" s="162" t="s">
        <v>333</v>
      </c>
      <c r="X3787" s="1" t="s">
        <v>2427</v>
      </c>
      <c r="Y3787" s="276" t="s">
        <v>3237</v>
      </c>
      <c r="Z3787" s="169">
        <v>245.9</v>
      </c>
      <c r="AA3787" s="169">
        <f>Tabela13[[#This Row],[VALOR/UN]]*Tabela13[[#This Row],[QUAN]]</f>
        <v>245.9</v>
      </c>
      <c r="AB3787" s="251" t="str">
        <f>IFERROR(Tabela13[[#This Row],[TOTAL]]/Tabela13[[#This Row],[Km Rodado]],"")</f>
        <v/>
      </c>
    </row>
    <row r="3788" spans="1:28">
      <c r="A3788" s="30">
        <v>4337</v>
      </c>
      <c r="B3788" s="30" t="s">
        <v>2961</v>
      </c>
      <c r="C3788" s="30" t="s">
        <v>1951</v>
      </c>
      <c r="D3788" s="53">
        <v>46098</v>
      </c>
      <c r="F3788" s="7" t="s">
        <v>514</v>
      </c>
      <c r="G3788" s="1" t="s">
        <v>58</v>
      </c>
      <c r="H3788" s="1" t="s">
        <v>1268</v>
      </c>
      <c r="I3788" s="351" t="s">
        <v>99</v>
      </c>
      <c r="J3788" s="162">
        <v>1</v>
      </c>
      <c r="K3788" s="1">
        <v>15</v>
      </c>
      <c r="L3788" s="1" t="s">
        <v>24</v>
      </c>
      <c r="M3788" s="1" t="s">
        <v>623</v>
      </c>
      <c r="N3788" s="1" t="s">
        <v>224</v>
      </c>
      <c r="O3788" s="153" t="s">
        <v>1389</v>
      </c>
      <c r="P3788" s="1" t="s">
        <v>69</v>
      </c>
      <c r="Q3788" s="1" t="s">
        <v>102</v>
      </c>
      <c r="R3788" s="1" t="s">
        <v>2422</v>
      </c>
      <c r="S3788" s="45">
        <v>169481</v>
      </c>
      <c r="V3788" s="165" t="str">
        <f>IFERROR(IF(U3788-T3788 &lt;= 0, "", U3788-T3788), "")</f>
        <v/>
      </c>
      <c r="W3788" s="162" t="s">
        <v>333</v>
      </c>
      <c r="X3788" s="1" t="s">
        <v>2427</v>
      </c>
      <c r="Y3788" s="276" t="s">
        <v>3237</v>
      </c>
      <c r="Z3788" s="169">
        <v>245.9</v>
      </c>
      <c r="AA3788" s="169">
        <f>Tabela13[[#This Row],[VALOR/UN]]*Tabela13[[#This Row],[QUAN]]</f>
        <v>245.9</v>
      </c>
      <c r="AB3788" s="251" t="str">
        <f>IFERROR(Tabela13[[#This Row],[TOTAL]]/Tabela13[[#This Row],[Km Rodado]],"")</f>
        <v/>
      </c>
    </row>
    <row r="3789" spans="1:28" hidden="1">
      <c r="A3789" s="30">
        <v>4328</v>
      </c>
      <c r="B3789" s="30" t="s">
        <v>3174</v>
      </c>
      <c r="C3789" s="30" t="s">
        <v>1951</v>
      </c>
      <c r="D3789" s="53">
        <v>46098</v>
      </c>
      <c r="F3789" s="7" t="s">
        <v>514</v>
      </c>
      <c r="G3789" s="1" t="s">
        <v>58</v>
      </c>
      <c r="H3789" s="1" t="s">
        <v>1268</v>
      </c>
      <c r="I3789" s="351" t="s">
        <v>74</v>
      </c>
      <c r="J3789" s="162">
        <v>1</v>
      </c>
      <c r="K3789" s="1">
        <v>16</v>
      </c>
      <c r="L3789" s="1" t="s">
        <v>22</v>
      </c>
      <c r="M3789" s="1" t="s">
        <v>60</v>
      </c>
      <c r="N3789" s="1" t="s">
        <v>67</v>
      </c>
      <c r="O3789" s="1" t="s">
        <v>68</v>
      </c>
      <c r="P3789" s="1" t="s">
        <v>69</v>
      </c>
      <c r="Q3789" s="1" t="s">
        <v>1008</v>
      </c>
      <c r="R3789" s="24" t="s">
        <v>289</v>
      </c>
      <c r="S3789" s="45">
        <v>141738</v>
      </c>
      <c r="V3789" s="165" t="str">
        <f>IFERROR(IF(U3789-T3789 &lt;= 0, "", U3789-T3789), "")</f>
        <v/>
      </c>
      <c r="W3789" s="162" t="s">
        <v>333</v>
      </c>
      <c r="X3789" s="1" t="s">
        <v>3196</v>
      </c>
      <c r="Y3789" s="1">
        <v>151</v>
      </c>
      <c r="Z3789" s="169">
        <v>577</v>
      </c>
      <c r="AA3789" s="169">
        <f>Tabela13[[#This Row],[VALOR/UN]]*Tabela13[[#This Row],[QUAN]]</f>
        <v>577</v>
      </c>
      <c r="AB3789" s="251" t="str">
        <f>IFERROR(Tabela13[[#This Row],[TOTAL]]/Tabela13[[#This Row],[Km Rodado]],"")</f>
        <v/>
      </c>
    </row>
    <row r="3790" spans="1:28" hidden="1">
      <c r="A3790" s="30">
        <v>4329</v>
      </c>
      <c r="B3790" s="30" t="s">
        <v>3174</v>
      </c>
      <c r="C3790" s="30" t="s">
        <v>1951</v>
      </c>
      <c r="D3790" s="53">
        <v>46098</v>
      </c>
      <c r="F3790" s="7" t="s">
        <v>514</v>
      </c>
      <c r="G3790" s="1" t="s">
        <v>58</v>
      </c>
      <c r="H3790" s="1" t="s">
        <v>1268</v>
      </c>
      <c r="I3790" s="351" t="s">
        <v>74</v>
      </c>
      <c r="J3790" s="162">
        <v>1</v>
      </c>
      <c r="K3790" s="1">
        <v>16</v>
      </c>
      <c r="L3790" s="1" t="s">
        <v>22</v>
      </c>
      <c r="M3790" s="1" t="s">
        <v>60</v>
      </c>
      <c r="N3790" s="1" t="s">
        <v>67</v>
      </c>
      <c r="O3790" s="1" t="s">
        <v>68</v>
      </c>
      <c r="P3790" s="1" t="s">
        <v>69</v>
      </c>
      <c r="Q3790" s="1" t="s">
        <v>1008</v>
      </c>
      <c r="R3790" s="24" t="s">
        <v>289</v>
      </c>
      <c r="S3790" s="45">
        <v>141738</v>
      </c>
      <c r="V3790" s="165" t="str">
        <f>IFERROR(IF(U3790-T3790 &lt;= 0, "", U3790-T3790), "")</f>
        <v/>
      </c>
      <c r="W3790" s="162" t="s">
        <v>333</v>
      </c>
      <c r="X3790" s="1" t="s">
        <v>3196</v>
      </c>
      <c r="Y3790" s="1">
        <v>151</v>
      </c>
      <c r="Z3790" s="169">
        <v>577</v>
      </c>
      <c r="AA3790" s="169">
        <f>Tabela13[[#This Row],[VALOR/UN]]*Tabela13[[#This Row],[QUAN]]</f>
        <v>577</v>
      </c>
      <c r="AB3790" s="251" t="str">
        <f>IFERROR(Tabela13[[#This Row],[TOTAL]]/Tabela13[[#This Row],[Km Rodado]],"")</f>
        <v/>
      </c>
    </row>
    <row r="3791" spans="1:28" hidden="1">
      <c r="A3791" s="30">
        <v>4327</v>
      </c>
      <c r="B3791" s="30" t="s">
        <v>3174</v>
      </c>
      <c r="C3791" s="30" t="s">
        <v>1951</v>
      </c>
      <c r="D3791" s="53">
        <v>46098</v>
      </c>
      <c r="F3791" s="7" t="s">
        <v>514</v>
      </c>
      <c r="G3791" s="1" t="s">
        <v>58</v>
      </c>
      <c r="H3791" s="1" t="s">
        <v>1268</v>
      </c>
      <c r="I3791" s="351" t="s">
        <v>74</v>
      </c>
      <c r="J3791" s="162">
        <v>1</v>
      </c>
      <c r="K3791" s="1">
        <v>16</v>
      </c>
      <c r="L3791" s="1" t="s">
        <v>24</v>
      </c>
      <c r="M3791" s="1" t="s">
        <v>60</v>
      </c>
      <c r="N3791" s="1" t="s">
        <v>67</v>
      </c>
      <c r="O3791" s="1" t="s">
        <v>68</v>
      </c>
      <c r="P3791" s="1" t="s">
        <v>69</v>
      </c>
      <c r="Q3791" s="1" t="s">
        <v>1008</v>
      </c>
      <c r="R3791" s="24" t="s">
        <v>289</v>
      </c>
      <c r="S3791" s="45">
        <v>141738</v>
      </c>
      <c r="V3791" s="165" t="str">
        <f>IFERROR(IF(U3791-T3791 &lt;= 0, "", U3791-T3791), "")</f>
        <v/>
      </c>
      <c r="W3791" s="162" t="s">
        <v>333</v>
      </c>
      <c r="X3791" s="1" t="s">
        <v>3196</v>
      </c>
      <c r="Y3791" s="1">
        <v>151</v>
      </c>
      <c r="Z3791" s="169">
        <v>577</v>
      </c>
      <c r="AA3791" s="169">
        <f>Tabela13[[#This Row],[VALOR/UN]]*Tabela13[[#This Row],[QUAN]]</f>
        <v>577</v>
      </c>
      <c r="AB3791" s="251" t="str">
        <f>IFERROR(Tabela13[[#This Row],[TOTAL]]/Tabela13[[#This Row],[Km Rodado]],"")</f>
        <v/>
      </c>
    </row>
    <row r="3792" spans="1:28" hidden="1">
      <c r="A3792" s="30">
        <v>4284</v>
      </c>
      <c r="B3792" s="30" t="s">
        <v>3163</v>
      </c>
      <c r="C3792" s="30" t="s">
        <v>1951</v>
      </c>
      <c r="D3792" s="53">
        <v>46098</v>
      </c>
      <c r="F3792" s="7" t="s">
        <v>514</v>
      </c>
      <c r="G3792" s="1" t="s">
        <v>58</v>
      </c>
      <c r="H3792" s="1" t="s">
        <v>1268</v>
      </c>
      <c r="I3792" s="351" t="s">
        <v>74</v>
      </c>
      <c r="J3792" s="162">
        <v>1</v>
      </c>
      <c r="K3792" s="1">
        <v>16</v>
      </c>
      <c r="L3792" s="1" t="s">
        <v>24</v>
      </c>
      <c r="M3792" s="1" t="s">
        <v>60</v>
      </c>
      <c r="N3792" s="1" t="s">
        <v>67</v>
      </c>
      <c r="O3792" s="1" t="s">
        <v>68</v>
      </c>
      <c r="P3792" s="1" t="s">
        <v>69</v>
      </c>
      <c r="Q3792" s="1" t="s">
        <v>1008</v>
      </c>
      <c r="R3792" s="24" t="s">
        <v>289</v>
      </c>
      <c r="S3792" s="45">
        <v>141738</v>
      </c>
      <c r="V3792" s="165" t="str">
        <f>IFERROR(IF(U3792-T3792 &lt;= 0, "", U3792-T3792), "")</f>
        <v/>
      </c>
      <c r="W3792" s="162" t="s">
        <v>333</v>
      </c>
      <c r="X3792" s="1" t="s">
        <v>3196</v>
      </c>
      <c r="Y3792" s="1">
        <v>151</v>
      </c>
      <c r="Z3792" s="169">
        <v>577</v>
      </c>
      <c r="AA3792" s="169">
        <f>Tabela13[[#This Row],[VALOR/UN]]*Tabela13[[#This Row],[QUAN]]</f>
        <v>577</v>
      </c>
      <c r="AB3792" s="251" t="str">
        <f>IFERROR(Tabela13[[#This Row],[TOTAL]]/Tabela13[[#This Row],[Km Rodado]],"")</f>
        <v/>
      </c>
    </row>
    <row r="3793" spans="1:28" hidden="1">
      <c r="A3793" s="30">
        <v>4326</v>
      </c>
      <c r="B3793" s="30" t="s">
        <v>2766</v>
      </c>
      <c r="C3793" s="30" t="s">
        <v>1951</v>
      </c>
      <c r="D3793" s="53">
        <v>46098</v>
      </c>
      <c r="F3793" s="7" t="s">
        <v>514</v>
      </c>
      <c r="G3793" s="1" t="s">
        <v>58</v>
      </c>
      <c r="H3793" s="1" t="s">
        <v>1268</v>
      </c>
      <c r="I3793" s="351" t="s">
        <v>74</v>
      </c>
      <c r="J3793" s="162">
        <v>1</v>
      </c>
      <c r="K3793" s="1" t="s">
        <v>39</v>
      </c>
      <c r="L3793" s="1" t="s">
        <v>22</v>
      </c>
      <c r="M3793" s="1" t="s">
        <v>595</v>
      </c>
      <c r="N3793" s="1" t="s">
        <v>787</v>
      </c>
      <c r="O3793" s="1" t="s">
        <v>1861</v>
      </c>
      <c r="P3793" s="1" t="s">
        <v>69</v>
      </c>
      <c r="Q3793" s="1" t="s">
        <v>657</v>
      </c>
      <c r="R3793" s="1" t="s">
        <v>1571</v>
      </c>
      <c r="S3793" s="45">
        <v>658989</v>
      </c>
      <c r="V3793" s="165" t="str">
        <f>IFERROR(IF(U3793-T3793 &lt;= 0, "", U3793-T3793), "")</f>
        <v/>
      </c>
      <c r="W3793" s="162" t="s">
        <v>333</v>
      </c>
      <c r="X3793" s="1" t="s">
        <v>155</v>
      </c>
      <c r="Y3793" s="1">
        <v>5394</v>
      </c>
      <c r="Z3793" s="169">
        <v>1674.43</v>
      </c>
      <c r="AA3793" s="169">
        <f>Tabela13[[#This Row],[VALOR/UN]]*Tabela13[[#This Row],[QUAN]]</f>
        <v>1674.43</v>
      </c>
      <c r="AB3793" s="251" t="str">
        <f>IFERROR(Tabela13[[#This Row],[TOTAL]]/Tabela13[[#This Row],[Km Rodado]],"")</f>
        <v/>
      </c>
    </row>
    <row r="3794" spans="1:28" hidden="1">
      <c r="A3794" s="30">
        <v>4325</v>
      </c>
      <c r="B3794" s="30" t="s">
        <v>2790</v>
      </c>
      <c r="C3794" s="30" t="s">
        <v>1951</v>
      </c>
      <c r="D3794" s="53">
        <v>46098</v>
      </c>
      <c r="F3794" s="7" t="s">
        <v>514</v>
      </c>
      <c r="G3794" s="1" t="s">
        <v>58</v>
      </c>
      <c r="H3794" s="1" t="s">
        <v>1268</v>
      </c>
      <c r="I3794" s="351" t="s">
        <v>74</v>
      </c>
      <c r="J3794" s="162">
        <v>1</v>
      </c>
      <c r="K3794" s="1" t="s">
        <v>39</v>
      </c>
      <c r="L3794" s="1" t="s">
        <v>22</v>
      </c>
      <c r="M3794" s="1" t="s">
        <v>595</v>
      </c>
      <c r="N3794" s="1" t="s">
        <v>787</v>
      </c>
      <c r="O3794" s="1" t="s">
        <v>1861</v>
      </c>
      <c r="P3794" s="1" t="s">
        <v>69</v>
      </c>
      <c r="Q3794" s="1" t="s">
        <v>657</v>
      </c>
      <c r="R3794" s="1" t="s">
        <v>1571</v>
      </c>
      <c r="S3794" s="45">
        <v>658989</v>
      </c>
      <c r="V3794" s="165" t="str">
        <f>IFERROR(IF(U3794-T3794 &lt;= 0, "", U3794-T3794), "")</f>
        <v/>
      </c>
      <c r="W3794" s="162" t="s">
        <v>333</v>
      </c>
      <c r="X3794" s="1" t="s">
        <v>155</v>
      </c>
      <c r="Y3794" s="1">
        <v>5394</v>
      </c>
      <c r="Z3794" s="169">
        <v>1674.43</v>
      </c>
      <c r="AA3794" s="169">
        <f>Tabela13[[#This Row],[VALOR/UN]]*Tabela13[[#This Row],[QUAN]]</f>
        <v>1674.43</v>
      </c>
      <c r="AB3794" s="251" t="str">
        <f>IFERROR(Tabela13[[#This Row],[TOTAL]]/Tabela13[[#This Row],[Km Rodado]],"")</f>
        <v/>
      </c>
    </row>
    <row r="3795" spans="1:28" hidden="1">
      <c r="A3795" s="30">
        <v>2920</v>
      </c>
      <c r="B3795" s="30"/>
      <c r="C3795" s="30" t="s">
        <v>1951</v>
      </c>
      <c r="D3795" s="53">
        <v>46098</v>
      </c>
      <c r="F3795" s="7" t="s">
        <v>514</v>
      </c>
      <c r="G3795" s="1" t="s">
        <v>58</v>
      </c>
      <c r="H3795" s="1" t="s">
        <v>1268</v>
      </c>
      <c r="I3795" s="351" t="s">
        <v>74</v>
      </c>
      <c r="J3795" s="162">
        <v>1</v>
      </c>
      <c r="K3795" s="1" t="s">
        <v>39</v>
      </c>
      <c r="L3795" s="1" t="s">
        <v>594</v>
      </c>
      <c r="M3795" s="1" t="s">
        <v>595</v>
      </c>
      <c r="N3795" s="1" t="s">
        <v>684</v>
      </c>
      <c r="O3795" s="1" t="s">
        <v>684</v>
      </c>
      <c r="P3795" s="1" t="s">
        <v>62</v>
      </c>
      <c r="Q3795" s="1" t="s">
        <v>657</v>
      </c>
      <c r="R3795" s="1" t="s">
        <v>1571</v>
      </c>
      <c r="S3795" s="45">
        <v>658989</v>
      </c>
      <c r="V3795" s="165" t="str">
        <f>IFERROR(IF(U3795-T3795 &lt;= 0, "", U3795-T3795), "")</f>
        <v/>
      </c>
      <c r="W3795" s="162" t="s">
        <v>333</v>
      </c>
      <c r="X3795" s="1" t="s">
        <v>2279</v>
      </c>
      <c r="Y3795" s="1">
        <v>14905</v>
      </c>
      <c r="Z3795" s="169">
        <v>600</v>
      </c>
      <c r="AA3795" s="169">
        <f>Tabela13[[#This Row],[VALOR/UN]]*Tabela13[[#This Row],[QUAN]]</f>
        <v>600</v>
      </c>
      <c r="AB3795" s="251" t="str">
        <f>IFERROR(Tabela13[[#This Row],[TOTAL]]/Tabela13[[#This Row],[Km Rodado]],"")</f>
        <v/>
      </c>
    </row>
    <row r="3796" spans="1:28" hidden="1">
      <c r="A3796" s="30">
        <v>2385</v>
      </c>
      <c r="B3796" s="30"/>
      <c r="C3796" s="30" t="s">
        <v>1951</v>
      </c>
      <c r="D3796" s="53">
        <v>46098</v>
      </c>
      <c r="F3796" s="7" t="s">
        <v>514</v>
      </c>
      <c r="G3796" s="1" t="s">
        <v>58</v>
      </c>
      <c r="H3796" s="1" t="s">
        <v>1268</v>
      </c>
      <c r="I3796" s="351" t="s">
        <v>74</v>
      </c>
      <c r="J3796" s="162">
        <v>1</v>
      </c>
      <c r="K3796" s="1" t="s">
        <v>39</v>
      </c>
      <c r="L3796" s="1" t="s">
        <v>594</v>
      </c>
      <c r="M3796" s="1" t="s">
        <v>595</v>
      </c>
      <c r="N3796" s="1" t="s">
        <v>684</v>
      </c>
      <c r="O3796" s="1" t="s">
        <v>684</v>
      </c>
      <c r="P3796" s="1" t="s">
        <v>62</v>
      </c>
      <c r="Q3796" s="1" t="s">
        <v>657</v>
      </c>
      <c r="R3796" s="1" t="s">
        <v>1571</v>
      </c>
      <c r="S3796" s="45">
        <v>658989</v>
      </c>
      <c r="V3796" s="165" t="str">
        <f>IFERROR(IF(U3796-T3796 &lt;= 0, "", U3796-T3796), "")</f>
        <v/>
      </c>
      <c r="W3796" s="162" t="s">
        <v>333</v>
      </c>
      <c r="X3796" s="1" t="s">
        <v>2279</v>
      </c>
      <c r="Y3796" s="1">
        <v>14905</v>
      </c>
      <c r="Z3796" s="169">
        <v>600</v>
      </c>
      <c r="AA3796" s="169">
        <f>Tabela13[[#This Row],[VALOR/UN]]*Tabela13[[#This Row],[QUAN]]</f>
        <v>600</v>
      </c>
      <c r="AB3796" s="251" t="str">
        <f>IFERROR(Tabela13[[#This Row],[TOTAL]]/Tabela13[[#This Row],[Km Rodado]],"")</f>
        <v/>
      </c>
    </row>
    <row r="3797" spans="1:28" hidden="1">
      <c r="A3797" s="30">
        <v>2365</v>
      </c>
      <c r="B3797" s="30"/>
      <c r="C3797" s="30" t="s">
        <v>1951</v>
      </c>
      <c r="D3797" s="53">
        <v>46098</v>
      </c>
      <c r="F3797" s="7" t="s">
        <v>514</v>
      </c>
      <c r="G3797" s="1" t="s">
        <v>58</v>
      </c>
      <c r="H3797" s="1" t="s">
        <v>1268</v>
      </c>
      <c r="I3797" s="351" t="s">
        <v>74</v>
      </c>
      <c r="J3797" s="162">
        <v>1</v>
      </c>
      <c r="K3797" s="1" t="s">
        <v>39</v>
      </c>
      <c r="L3797" s="1" t="s">
        <v>594</v>
      </c>
      <c r="M3797" s="1" t="s">
        <v>595</v>
      </c>
      <c r="N3797" s="1" t="s">
        <v>684</v>
      </c>
      <c r="O3797" s="1" t="s">
        <v>684</v>
      </c>
      <c r="P3797" s="1" t="s">
        <v>62</v>
      </c>
      <c r="Q3797" s="1" t="s">
        <v>657</v>
      </c>
      <c r="R3797" s="1" t="s">
        <v>1571</v>
      </c>
      <c r="S3797" s="45">
        <v>658989</v>
      </c>
      <c r="V3797" s="165" t="str">
        <f>IFERROR(IF(U3797-T3797 &lt;= 0, "", U3797-T3797), "")</f>
        <v/>
      </c>
      <c r="W3797" s="162" t="s">
        <v>333</v>
      </c>
      <c r="X3797" s="1" t="s">
        <v>2279</v>
      </c>
      <c r="Y3797" s="1">
        <v>14905</v>
      </c>
      <c r="Z3797" s="169">
        <v>600</v>
      </c>
      <c r="AA3797" s="169">
        <f>Tabela13[[#This Row],[VALOR/UN]]*Tabela13[[#This Row],[QUAN]]</f>
        <v>600</v>
      </c>
      <c r="AB3797" s="251" t="str">
        <f>IFERROR(Tabela13[[#This Row],[TOTAL]]/Tabela13[[#This Row],[Km Rodado]],"")</f>
        <v/>
      </c>
    </row>
    <row r="3798" spans="1:28" hidden="1">
      <c r="A3798" s="30">
        <v>4338</v>
      </c>
      <c r="B3798" s="30"/>
      <c r="C3798" s="30" t="s">
        <v>1951</v>
      </c>
      <c r="D3798" s="53">
        <v>46098</v>
      </c>
      <c r="F3798" s="7" t="s">
        <v>514</v>
      </c>
      <c r="G3798" s="1" t="s">
        <v>58</v>
      </c>
      <c r="H3798" s="1" t="s">
        <v>1268</v>
      </c>
      <c r="I3798" s="351" t="s">
        <v>74</v>
      </c>
      <c r="J3798" s="162">
        <v>1</v>
      </c>
      <c r="K3798" s="1" t="s">
        <v>39</v>
      </c>
      <c r="L3798" s="1" t="s">
        <v>594</v>
      </c>
      <c r="M3798" s="1" t="s">
        <v>595</v>
      </c>
      <c r="N3798" s="1" t="s">
        <v>684</v>
      </c>
      <c r="O3798" s="1" t="s">
        <v>684</v>
      </c>
      <c r="P3798" s="1" t="s">
        <v>62</v>
      </c>
      <c r="Q3798" s="1" t="s">
        <v>657</v>
      </c>
      <c r="R3798" s="1" t="s">
        <v>1571</v>
      </c>
      <c r="S3798" s="45">
        <v>658989</v>
      </c>
      <c r="V3798" s="165" t="str">
        <f>IFERROR(IF(U3798-T3798 &lt;= 0, "", U3798-T3798), "")</f>
        <v/>
      </c>
      <c r="W3798" s="162" t="s">
        <v>333</v>
      </c>
      <c r="X3798" s="1" t="s">
        <v>2279</v>
      </c>
      <c r="Y3798" s="1">
        <v>14905</v>
      </c>
      <c r="Z3798" s="169">
        <v>600</v>
      </c>
      <c r="AA3798" s="169">
        <f>Tabela13[[#This Row],[VALOR/UN]]*Tabela13[[#This Row],[QUAN]]</f>
        <v>600</v>
      </c>
      <c r="AB3798" s="251" t="str">
        <f>IFERROR(Tabela13[[#This Row],[TOTAL]]/Tabela13[[#This Row],[Km Rodado]],"")</f>
        <v/>
      </c>
    </row>
    <row r="3799" spans="1:28">
      <c r="A3799" s="30">
        <v>4330</v>
      </c>
      <c r="B3799" s="30" t="s">
        <v>2991</v>
      </c>
      <c r="C3799" s="30" t="s">
        <v>1951</v>
      </c>
      <c r="D3799" s="53">
        <v>46098</v>
      </c>
      <c r="F3799" s="7" t="s">
        <v>514</v>
      </c>
      <c r="G3799" s="1" t="s">
        <v>58</v>
      </c>
      <c r="H3799" s="1" t="s">
        <v>1268</v>
      </c>
      <c r="I3799" s="351" t="s">
        <v>107</v>
      </c>
      <c r="J3799" s="162">
        <v>1</v>
      </c>
      <c r="K3799" s="1">
        <v>15</v>
      </c>
      <c r="L3799" s="1" t="s">
        <v>22</v>
      </c>
      <c r="M3799" s="1" t="s">
        <v>623</v>
      </c>
      <c r="N3799" s="1" t="s">
        <v>224</v>
      </c>
      <c r="O3799" s="153" t="s">
        <v>1389</v>
      </c>
      <c r="P3799" s="1" t="s">
        <v>69</v>
      </c>
      <c r="Q3799" s="1" t="s">
        <v>102</v>
      </c>
      <c r="R3799" s="1" t="s">
        <v>2785</v>
      </c>
      <c r="S3799" s="45">
        <v>144867</v>
      </c>
      <c r="V3799" s="165" t="str">
        <f>IFERROR(IF(U3799-T3799 &lt;= 0, "", U3799-T3799), "")</f>
        <v/>
      </c>
      <c r="W3799" s="162" t="s">
        <v>333</v>
      </c>
      <c r="X3799" s="1" t="s">
        <v>2427</v>
      </c>
      <c r="Y3799" s="276" t="s">
        <v>3237</v>
      </c>
      <c r="Z3799" s="169">
        <v>245.9</v>
      </c>
      <c r="AA3799" s="169">
        <f>Tabela13[[#This Row],[VALOR/UN]]*Tabela13[[#This Row],[QUAN]]</f>
        <v>245.9</v>
      </c>
      <c r="AB3799" s="251" t="str">
        <f>IFERROR(Tabela13[[#This Row],[TOTAL]]/Tabela13[[#This Row],[Km Rodado]],"")</f>
        <v/>
      </c>
    </row>
    <row r="3800" spans="1:28">
      <c r="A3800" s="30">
        <v>4331</v>
      </c>
      <c r="B3800" s="30" t="s">
        <v>2988</v>
      </c>
      <c r="C3800" s="30" t="s">
        <v>1951</v>
      </c>
      <c r="D3800" s="53">
        <v>46098</v>
      </c>
      <c r="F3800" s="7" t="s">
        <v>514</v>
      </c>
      <c r="G3800" s="1" t="s">
        <v>58</v>
      </c>
      <c r="H3800" s="1" t="s">
        <v>1268</v>
      </c>
      <c r="I3800" s="351" t="s">
        <v>107</v>
      </c>
      <c r="J3800" s="162">
        <v>1</v>
      </c>
      <c r="K3800" s="1">
        <v>15</v>
      </c>
      <c r="L3800" s="1" t="s">
        <v>22</v>
      </c>
      <c r="M3800" s="1" t="s">
        <v>623</v>
      </c>
      <c r="N3800" s="1" t="s">
        <v>224</v>
      </c>
      <c r="O3800" s="153" t="s">
        <v>1389</v>
      </c>
      <c r="P3800" s="1" t="s">
        <v>69</v>
      </c>
      <c r="Q3800" s="1" t="s">
        <v>102</v>
      </c>
      <c r="R3800" s="1" t="s">
        <v>2785</v>
      </c>
      <c r="S3800" s="45">
        <v>144867</v>
      </c>
      <c r="V3800" s="165" t="str">
        <f>IFERROR(IF(U3800-T3800 &lt;= 0, "", U3800-T3800), "")</f>
        <v/>
      </c>
      <c r="W3800" s="162" t="s">
        <v>333</v>
      </c>
      <c r="X3800" s="1" t="s">
        <v>2427</v>
      </c>
      <c r="Y3800" s="276" t="s">
        <v>3237</v>
      </c>
      <c r="Z3800" s="169">
        <v>245.9</v>
      </c>
      <c r="AA3800" s="169">
        <f>Tabela13[[#This Row],[VALOR/UN]]*Tabela13[[#This Row],[QUAN]]</f>
        <v>245.9</v>
      </c>
      <c r="AB3800" s="251" t="str">
        <f>IFERROR(Tabela13[[#This Row],[TOTAL]]/Tabela13[[#This Row],[Km Rodado]],"")</f>
        <v/>
      </c>
    </row>
    <row r="3801" spans="1:28">
      <c r="A3801" s="30">
        <v>4332</v>
      </c>
      <c r="B3801" s="30" t="s">
        <v>2991</v>
      </c>
      <c r="C3801" s="30" t="s">
        <v>1951</v>
      </c>
      <c r="D3801" s="53">
        <v>46098</v>
      </c>
      <c r="F3801" s="7" t="s">
        <v>514</v>
      </c>
      <c r="G3801" s="1" t="s">
        <v>58</v>
      </c>
      <c r="H3801" s="1" t="s">
        <v>1268</v>
      </c>
      <c r="I3801" s="351" t="s">
        <v>107</v>
      </c>
      <c r="J3801" s="162">
        <v>1</v>
      </c>
      <c r="K3801" s="1">
        <v>15</v>
      </c>
      <c r="L3801" s="1" t="s">
        <v>24</v>
      </c>
      <c r="M3801" s="1" t="s">
        <v>623</v>
      </c>
      <c r="N3801" s="1" t="s">
        <v>224</v>
      </c>
      <c r="O3801" s="153" t="s">
        <v>1389</v>
      </c>
      <c r="P3801" s="1" t="s">
        <v>69</v>
      </c>
      <c r="Q3801" s="1" t="s">
        <v>102</v>
      </c>
      <c r="R3801" s="1" t="s">
        <v>2785</v>
      </c>
      <c r="S3801" s="45">
        <v>144867</v>
      </c>
      <c r="V3801" s="165" t="str">
        <f>IFERROR(IF(U3801-T3801 &lt;= 0, "", U3801-T3801), "")</f>
        <v/>
      </c>
      <c r="W3801" s="162" t="s">
        <v>333</v>
      </c>
      <c r="X3801" s="1" t="s">
        <v>2427</v>
      </c>
      <c r="Y3801" s="276" t="s">
        <v>3237</v>
      </c>
      <c r="Z3801" s="169">
        <v>245.9</v>
      </c>
      <c r="AA3801" s="169">
        <f>Tabela13[[#This Row],[VALOR/UN]]*Tabela13[[#This Row],[QUAN]]</f>
        <v>245.9</v>
      </c>
      <c r="AB3801" s="251" t="str">
        <f>IFERROR(Tabela13[[#This Row],[TOTAL]]/Tabela13[[#This Row],[Km Rodado]],"")</f>
        <v/>
      </c>
    </row>
    <row r="3802" spans="1:28">
      <c r="A3802" s="30">
        <v>4333</v>
      </c>
      <c r="B3802" s="30" t="s">
        <v>2961</v>
      </c>
      <c r="C3802" s="30" t="s">
        <v>1951</v>
      </c>
      <c r="D3802" s="53">
        <v>46098</v>
      </c>
      <c r="F3802" s="7" t="s">
        <v>514</v>
      </c>
      <c r="G3802" s="1" t="s">
        <v>58</v>
      </c>
      <c r="H3802" s="1" t="s">
        <v>1268</v>
      </c>
      <c r="I3802" s="351" t="s">
        <v>107</v>
      </c>
      <c r="J3802" s="162">
        <v>1</v>
      </c>
      <c r="K3802" s="1">
        <v>15</v>
      </c>
      <c r="L3802" s="1" t="s">
        <v>24</v>
      </c>
      <c r="M3802" s="1" t="s">
        <v>623</v>
      </c>
      <c r="N3802" s="1" t="s">
        <v>224</v>
      </c>
      <c r="O3802" s="153" t="s">
        <v>1389</v>
      </c>
      <c r="P3802" s="1" t="s">
        <v>69</v>
      </c>
      <c r="Q3802" s="1" t="s">
        <v>102</v>
      </c>
      <c r="R3802" s="1" t="s">
        <v>2785</v>
      </c>
      <c r="S3802" s="45">
        <v>144867</v>
      </c>
      <c r="V3802" s="165" t="str">
        <f>IFERROR(IF(U3802-T3802 &lt;= 0, "", U3802-T3802), "")</f>
        <v/>
      </c>
      <c r="W3802" s="162" t="s">
        <v>333</v>
      </c>
      <c r="X3802" s="1" t="s">
        <v>2427</v>
      </c>
      <c r="Y3802" s="276" t="s">
        <v>3237</v>
      </c>
      <c r="Z3802" s="169">
        <v>245.9</v>
      </c>
      <c r="AA3802" s="169">
        <f>Tabela13[[#This Row],[VALOR/UN]]*Tabela13[[#This Row],[QUAN]]</f>
        <v>245.9</v>
      </c>
      <c r="AB3802" s="251" t="str">
        <f>IFERROR(Tabela13[[#This Row],[TOTAL]]/Tabela13[[#This Row],[Km Rodado]],"")</f>
        <v/>
      </c>
    </row>
    <row r="3803" spans="1:28" hidden="1">
      <c r="A3803" s="30">
        <v>4279</v>
      </c>
      <c r="B3803" s="30" t="s">
        <v>2988</v>
      </c>
      <c r="C3803" s="30" t="s">
        <v>1951</v>
      </c>
      <c r="D3803" s="53">
        <v>46098</v>
      </c>
      <c r="F3803" s="7" t="s">
        <v>514</v>
      </c>
      <c r="G3803" s="1" t="s">
        <v>58</v>
      </c>
      <c r="H3803" s="1" t="s">
        <v>1268</v>
      </c>
      <c r="I3803" s="351" t="s">
        <v>104</v>
      </c>
      <c r="J3803" s="162">
        <v>1</v>
      </c>
      <c r="K3803" s="1">
        <v>16</v>
      </c>
      <c r="L3803" s="1" t="s">
        <v>22</v>
      </c>
      <c r="M3803" s="1" t="s">
        <v>60</v>
      </c>
      <c r="N3803" s="1" t="s">
        <v>67</v>
      </c>
      <c r="O3803" s="1" t="s">
        <v>68</v>
      </c>
      <c r="P3803" s="1" t="s">
        <v>69</v>
      </c>
      <c r="Q3803" s="1" t="s">
        <v>1008</v>
      </c>
      <c r="R3803" s="24" t="s">
        <v>327</v>
      </c>
      <c r="S3803" s="45">
        <v>204000</v>
      </c>
      <c r="V3803" s="165" t="str">
        <f>IFERROR(IF(U3803-T3803 &lt;= 0, "", U3803-T3803), "")</f>
        <v/>
      </c>
      <c r="W3803" s="162" t="s">
        <v>333</v>
      </c>
      <c r="X3803" s="1" t="s">
        <v>3196</v>
      </c>
      <c r="Y3803" s="1">
        <v>151</v>
      </c>
      <c r="Z3803" s="169">
        <v>577</v>
      </c>
      <c r="AA3803" s="169">
        <f>Tabela13[[#This Row],[VALOR/UN]]*Tabela13[[#This Row],[QUAN]]</f>
        <v>577</v>
      </c>
      <c r="AB3803" s="251" t="str">
        <f>IFERROR(Tabela13[[#This Row],[TOTAL]]/Tabela13[[#This Row],[Km Rodado]],"")</f>
        <v/>
      </c>
    </row>
    <row r="3804" spans="1:28" hidden="1">
      <c r="A3804" s="30">
        <v>4291</v>
      </c>
      <c r="B3804" s="30" t="s">
        <v>2988</v>
      </c>
      <c r="C3804" s="30" t="s">
        <v>1951</v>
      </c>
      <c r="D3804" s="53">
        <v>46098</v>
      </c>
      <c r="F3804" s="7" t="s">
        <v>514</v>
      </c>
      <c r="G3804" s="1" t="s">
        <v>58</v>
      </c>
      <c r="H3804" s="1" t="s">
        <v>1268</v>
      </c>
      <c r="I3804" s="351" t="s">
        <v>104</v>
      </c>
      <c r="J3804" s="162">
        <v>1</v>
      </c>
      <c r="K3804" s="1">
        <v>16</v>
      </c>
      <c r="L3804" s="1" t="s">
        <v>22</v>
      </c>
      <c r="M3804" s="1" t="s">
        <v>60</v>
      </c>
      <c r="N3804" s="1" t="s">
        <v>67</v>
      </c>
      <c r="O3804" s="1" t="s">
        <v>68</v>
      </c>
      <c r="P3804" s="1" t="s">
        <v>69</v>
      </c>
      <c r="Q3804" s="1" t="s">
        <v>1008</v>
      </c>
      <c r="R3804" s="24" t="s">
        <v>327</v>
      </c>
      <c r="S3804" s="45">
        <v>204000</v>
      </c>
      <c r="V3804" s="165" t="str">
        <f>IFERROR(IF(U3804-T3804 &lt;= 0, "", U3804-T3804), "")</f>
        <v/>
      </c>
      <c r="W3804" s="162" t="s">
        <v>333</v>
      </c>
      <c r="X3804" s="1" t="s">
        <v>3196</v>
      </c>
      <c r="Y3804" s="1">
        <v>151</v>
      </c>
      <c r="Z3804" s="169">
        <v>577</v>
      </c>
      <c r="AA3804" s="169">
        <f>Tabela13[[#This Row],[VALOR/UN]]*Tabela13[[#This Row],[QUAN]]</f>
        <v>577</v>
      </c>
      <c r="AB3804" s="251" t="str">
        <f>IFERROR(Tabela13[[#This Row],[TOTAL]]/Tabela13[[#This Row],[Km Rodado]],"")</f>
        <v/>
      </c>
    </row>
    <row r="3805" spans="1:28" hidden="1">
      <c r="A3805" s="30" t="s">
        <v>3240</v>
      </c>
      <c r="B3805" s="30" t="s">
        <v>2988</v>
      </c>
      <c r="C3805" s="30" t="s">
        <v>1951</v>
      </c>
      <c r="D3805" s="53">
        <v>46098</v>
      </c>
      <c r="F3805" s="7" t="s">
        <v>514</v>
      </c>
      <c r="G3805" s="1" t="s">
        <v>58</v>
      </c>
      <c r="H3805" s="1" t="s">
        <v>1268</v>
      </c>
      <c r="I3805" s="351" t="s">
        <v>104</v>
      </c>
      <c r="J3805" s="162">
        <v>1</v>
      </c>
      <c r="K3805" s="1">
        <v>15</v>
      </c>
      <c r="L3805" s="1" t="s">
        <v>22</v>
      </c>
      <c r="M3805" s="1" t="s">
        <v>75</v>
      </c>
      <c r="N3805" s="1" t="s">
        <v>224</v>
      </c>
      <c r="O3805" s="153" t="s">
        <v>1389</v>
      </c>
      <c r="P3805" s="1" t="s">
        <v>69</v>
      </c>
      <c r="Q3805" s="1" t="s">
        <v>77</v>
      </c>
      <c r="R3805" s="1" t="s">
        <v>824</v>
      </c>
      <c r="S3805" s="45">
        <v>238045</v>
      </c>
      <c r="V3805" s="165" t="str">
        <f>IFERROR(IF(U3805-T3805 &lt;= 0, "", U3805-T3805), "")</f>
        <v/>
      </c>
      <c r="W3805" s="162" t="s">
        <v>333</v>
      </c>
      <c r="X3805" s="1" t="s">
        <v>2427</v>
      </c>
      <c r="Y3805" s="238">
        <v>169621</v>
      </c>
      <c r="Z3805" s="169">
        <v>245.9</v>
      </c>
      <c r="AA3805" s="169">
        <f>Tabela13[[#This Row],[VALOR/UN]]*Tabela13[[#This Row],[QUAN]]</f>
        <v>245.9</v>
      </c>
      <c r="AB3805" s="251" t="str">
        <f>IFERROR(Tabela13[[#This Row],[TOTAL]]/Tabela13[[#This Row],[Km Rodado]],"")</f>
        <v/>
      </c>
    </row>
    <row r="3806" spans="1:28" hidden="1">
      <c r="A3806" s="30">
        <v>4306</v>
      </c>
      <c r="B3806" s="30" t="s">
        <v>3163</v>
      </c>
      <c r="C3806" s="30" t="s">
        <v>1951</v>
      </c>
      <c r="D3806" s="53">
        <v>46098</v>
      </c>
      <c r="F3806" s="7" t="s">
        <v>514</v>
      </c>
      <c r="G3806" s="1" t="s">
        <v>58</v>
      </c>
      <c r="H3806" s="1" t="s">
        <v>1268</v>
      </c>
      <c r="I3806" s="351" t="s">
        <v>104</v>
      </c>
      <c r="J3806" s="162">
        <v>1</v>
      </c>
      <c r="K3806" s="1">
        <v>15</v>
      </c>
      <c r="L3806" s="1" t="s">
        <v>22</v>
      </c>
      <c r="M3806" s="1" t="s">
        <v>75</v>
      </c>
      <c r="N3806" s="1" t="s">
        <v>224</v>
      </c>
      <c r="O3806" s="153" t="s">
        <v>1389</v>
      </c>
      <c r="P3806" s="1" t="s">
        <v>69</v>
      </c>
      <c r="Q3806" s="1" t="s">
        <v>77</v>
      </c>
      <c r="R3806" s="1" t="s">
        <v>824</v>
      </c>
      <c r="S3806" s="45">
        <v>238045</v>
      </c>
      <c r="V3806" s="165" t="str">
        <f>IFERROR(IF(U3806-T3806 &lt;= 0, "", U3806-T3806), "")</f>
        <v/>
      </c>
      <c r="W3806" s="162" t="s">
        <v>333</v>
      </c>
      <c r="X3806" s="1" t="s">
        <v>2427</v>
      </c>
      <c r="Y3806" s="238">
        <v>169621</v>
      </c>
      <c r="Z3806" s="169">
        <v>245.9</v>
      </c>
      <c r="AA3806" s="169">
        <f>Tabela13[[#This Row],[VALOR/UN]]*Tabela13[[#This Row],[QUAN]]</f>
        <v>245.9</v>
      </c>
      <c r="AB3806" s="251" t="str">
        <f>IFERROR(Tabela13[[#This Row],[TOTAL]]/Tabela13[[#This Row],[Km Rodado]],"")</f>
        <v/>
      </c>
    </row>
    <row r="3807" spans="1:28" hidden="1">
      <c r="A3807" s="30" t="s">
        <v>3241</v>
      </c>
      <c r="B3807" s="30" t="s">
        <v>3163</v>
      </c>
      <c r="C3807" s="30" t="s">
        <v>1951</v>
      </c>
      <c r="D3807" s="53">
        <v>46098</v>
      </c>
      <c r="F3807" s="7" t="s">
        <v>514</v>
      </c>
      <c r="G3807" s="1" t="s">
        <v>58</v>
      </c>
      <c r="H3807" s="1" t="s">
        <v>1268</v>
      </c>
      <c r="I3807" s="351" t="s">
        <v>104</v>
      </c>
      <c r="J3807" s="162">
        <v>1</v>
      </c>
      <c r="K3807" s="1">
        <v>15</v>
      </c>
      <c r="L3807" s="1" t="s">
        <v>24</v>
      </c>
      <c r="M3807" s="1" t="s">
        <v>75</v>
      </c>
      <c r="N3807" s="1" t="s">
        <v>224</v>
      </c>
      <c r="O3807" s="153" t="s">
        <v>1389</v>
      </c>
      <c r="P3807" s="1" t="s">
        <v>69</v>
      </c>
      <c r="Q3807" s="1" t="s">
        <v>77</v>
      </c>
      <c r="R3807" s="1" t="s">
        <v>824</v>
      </c>
      <c r="S3807" s="45">
        <v>238045</v>
      </c>
      <c r="V3807" s="165" t="str">
        <f>IFERROR(IF(U3807-T3807 &lt;= 0, "", U3807-T3807), "")</f>
        <v/>
      </c>
      <c r="W3807" s="162" t="s">
        <v>333</v>
      </c>
      <c r="X3807" s="1" t="s">
        <v>2427</v>
      </c>
      <c r="Y3807" s="238">
        <v>169621</v>
      </c>
      <c r="Z3807" s="169">
        <v>245.9</v>
      </c>
      <c r="AA3807" s="169">
        <f>Tabela13[[#This Row],[VALOR/UN]]*Tabela13[[#This Row],[QUAN]]</f>
        <v>245.9</v>
      </c>
      <c r="AB3807" s="251" t="str">
        <f>IFERROR(Tabela13[[#This Row],[TOTAL]]/Tabela13[[#This Row],[Km Rodado]],"")</f>
        <v/>
      </c>
    </row>
    <row r="3808" spans="1:28" hidden="1">
      <c r="A3808" s="30">
        <v>4312</v>
      </c>
      <c r="B3808" s="30" t="s">
        <v>3163</v>
      </c>
      <c r="C3808" s="30" t="s">
        <v>1951</v>
      </c>
      <c r="D3808" s="53">
        <v>46098</v>
      </c>
      <c r="F3808" s="7" t="s">
        <v>514</v>
      </c>
      <c r="G3808" s="1" t="s">
        <v>58</v>
      </c>
      <c r="H3808" s="1" t="s">
        <v>1268</v>
      </c>
      <c r="I3808" s="351" t="s">
        <v>104</v>
      </c>
      <c r="J3808" s="162">
        <v>1</v>
      </c>
      <c r="K3808" s="1">
        <v>15</v>
      </c>
      <c r="L3808" s="1" t="s">
        <v>24</v>
      </c>
      <c r="M3808" s="1" t="s">
        <v>75</v>
      </c>
      <c r="N3808" s="1" t="s">
        <v>224</v>
      </c>
      <c r="O3808" s="153" t="s">
        <v>1389</v>
      </c>
      <c r="P3808" s="1" t="s">
        <v>69</v>
      </c>
      <c r="Q3808" s="1" t="s">
        <v>77</v>
      </c>
      <c r="R3808" s="1" t="s">
        <v>824</v>
      </c>
      <c r="S3808" s="45">
        <v>238045</v>
      </c>
      <c r="V3808" s="165" t="str">
        <f>IFERROR(IF(U3808-T3808 &lt;= 0, "", U3808-T3808), "")</f>
        <v/>
      </c>
      <c r="W3808" s="162" t="s">
        <v>333</v>
      </c>
      <c r="X3808" s="1" t="s">
        <v>2427</v>
      </c>
      <c r="Y3808" s="238">
        <v>169621</v>
      </c>
      <c r="Z3808" s="169">
        <v>245.9</v>
      </c>
      <c r="AA3808" s="169">
        <f>Tabela13[[#This Row],[VALOR/UN]]*Tabela13[[#This Row],[QUAN]]</f>
        <v>245.9</v>
      </c>
      <c r="AB3808" s="251" t="str">
        <f>IFERROR(Tabela13[[#This Row],[TOTAL]]/Tabela13[[#This Row],[Km Rodado]],"")</f>
        <v/>
      </c>
    </row>
    <row r="3809" spans="1:28" hidden="1">
      <c r="A3809" s="30">
        <v>4339</v>
      </c>
      <c r="B3809" s="30" t="s">
        <v>3174</v>
      </c>
      <c r="C3809" s="30" t="s">
        <v>1951</v>
      </c>
      <c r="D3809" s="53">
        <v>46100</v>
      </c>
      <c r="F3809" s="7" t="s">
        <v>514</v>
      </c>
      <c r="G3809" s="1" t="s">
        <v>58</v>
      </c>
      <c r="H3809" s="1" t="s">
        <v>1268</v>
      </c>
      <c r="I3809" s="351" t="s">
        <v>104</v>
      </c>
      <c r="J3809" s="162">
        <v>1</v>
      </c>
      <c r="K3809" s="1">
        <v>16</v>
      </c>
      <c r="L3809" s="1" t="s">
        <v>22</v>
      </c>
      <c r="M3809" s="1" t="s">
        <v>60</v>
      </c>
      <c r="N3809" s="1" t="s">
        <v>67</v>
      </c>
      <c r="O3809" s="1" t="s">
        <v>68</v>
      </c>
      <c r="P3809" s="1" t="s">
        <v>69</v>
      </c>
      <c r="Q3809" s="1" t="s">
        <v>1008</v>
      </c>
      <c r="R3809" s="24" t="s">
        <v>2709</v>
      </c>
      <c r="S3809" s="45">
        <v>93823</v>
      </c>
      <c r="V3809" s="165" t="str">
        <f>IFERROR(IF(U3809-T3809 &lt;= 0, "", U3809-T3809), "")</f>
        <v/>
      </c>
      <c r="W3809" s="162" t="s">
        <v>333</v>
      </c>
      <c r="X3809" s="1" t="s">
        <v>155</v>
      </c>
      <c r="Y3809" s="1" t="s">
        <v>3159</v>
      </c>
      <c r="Z3809" s="169">
        <v>453.18</v>
      </c>
      <c r="AA3809" s="169">
        <f>Tabela13[[#This Row],[VALOR/UN]]*Tabela13[[#This Row],[QUAN]]</f>
        <v>453.18</v>
      </c>
      <c r="AB3809" s="251" t="str">
        <f>IFERROR(Tabela13[[#This Row],[TOTAL]]/Tabela13[[#This Row],[Km Rodado]],"")</f>
        <v/>
      </c>
    </row>
    <row r="3810" spans="1:28" hidden="1">
      <c r="A3810" s="30">
        <v>4340</v>
      </c>
      <c r="B3810" s="30" t="s">
        <v>3174</v>
      </c>
      <c r="C3810" s="30" t="s">
        <v>1951</v>
      </c>
      <c r="D3810" s="53">
        <v>46101</v>
      </c>
      <c r="F3810" s="7" t="s">
        <v>514</v>
      </c>
      <c r="G3810" s="1" t="s">
        <v>58</v>
      </c>
      <c r="H3810" s="1" t="s">
        <v>1268</v>
      </c>
      <c r="I3810" s="351" t="s">
        <v>104</v>
      </c>
      <c r="J3810" s="162">
        <v>1</v>
      </c>
      <c r="K3810" s="1">
        <v>16</v>
      </c>
      <c r="L3810" s="1" t="s">
        <v>22</v>
      </c>
      <c r="M3810" s="1" t="s">
        <v>60</v>
      </c>
      <c r="N3810" s="1" t="s">
        <v>67</v>
      </c>
      <c r="O3810" s="1" t="s">
        <v>68</v>
      </c>
      <c r="P3810" s="1" t="s">
        <v>69</v>
      </c>
      <c r="Q3810" s="1" t="s">
        <v>1008</v>
      </c>
      <c r="R3810" s="1" t="s">
        <v>2709</v>
      </c>
      <c r="S3810" s="45">
        <v>93823</v>
      </c>
      <c r="V3810" s="165" t="str">
        <f>IFERROR(IF(U3810-T3810 &lt;= 0, "", U3810-T3810), "")</f>
        <v/>
      </c>
      <c r="W3810" s="162" t="s">
        <v>333</v>
      </c>
      <c r="X3810" s="1" t="s">
        <v>155</v>
      </c>
      <c r="Y3810" s="1" t="s">
        <v>3159</v>
      </c>
      <c r="Z3810" s="169">
        <v>453.18</v>
      </c>
      <c r="AA3810" s="169">
        <f>Tabela13[[#This Row],[VALOR/UN]]*Tabela13[[#This Row],[QUAN]]</f>
        <v>453.18</v>
      </c>
      <c r="AB3810" s="251" t="str">
        <f>IFERROR(Tabela13[[#This Row],[TOTAL]]/Tabela13[[#This Row],[Km Rodado]],"")</f>
        <v/>
      </c>
    </row>
    <row r="3811" spans="1:28" hidden="1">
      <c r="A3811" s="30" t="s">
        <v>3242</v>
      </c>
      <c r="B3811" s="30" t="s">
        <v>3035</v>
      </c>
      <c r="C3811" s="30" t="s">
        <v>1951</v>
      </c>
      <c r="D3811" s="53">
        <v>46101</v>
      </c>
      <c r="F3811" s="7" t="s">
        <v>514</v>
      </c>
      <c r="G3811" s="1" t="s">
        <v>58</v>
      </c>
      <c r="H3811" s="1" t="s">
        <v>12</v>
      </c>
      <c r="I3811" s="351" t="s">
        <v>111</v>
      </c>
      <c r="J3811" s="162">
        <v>1</v>
      </c>
      <c r="K3811" s="1">
        <v>15</v>
      </c>
      <c r="L3811" s="1" t="s">
        <v>22</v>
      </c>
      <c r="M3811" s="1" t="s">
        <v>75</v>
      </c>
      <c r="N3811" s="1" t="s">
        <v>224</v>
      </c>
      <c r="O3811" s="1" t="s">
        <v>1389</v>
      </c>
      <c r="P3811" s="1" t="s">
        <v>69</v>
      </c>
      <c r="Q3811" s="1" t="s">
        <v>77</v>
      </c>
      <c r="R3811" s="159"/>
      <c r="S3811" s="184"/>
      <c r="V3811" s="165" t="str">
        <f>IFERROR(IF(U3811-T3811 &lt;= 0, "", U3811-T3811), "")</f>
        <v/>
      </c>
      <c r="W3811" s="162" t="s">
        <v>333</v>
      </c>
      <c r="X3811" s="1" t="s">
        <v>2427</v>
      </c>
      <c r="Y3811" s="238">
        <v>169621</v>
      </c>
      <c r="Z3811" s="169">
        <v>245.9</v>
      </c>
      <c r="AA3811" s="169">
        <f>Tabela13[[#This Row],[VALOR/UN]]*Tabela13[[#This Row],[QUAN]]</f>
        <v>245.9</v>
      </c>
      <c r="AB3811" s="251" t="str">
        <f>IFERROR(Tabela13[[#This Row],[TOTAL]]/Tabela13[[#This Row],[Km Rodado]],"")</f>
        <v/>
      </c>
    </row>
    <row r="3812" spans="1:28" hidden="1">
      <c r="A3812" s="30">
        <v>4301</v>
      </c>
      <c r="B3812" s="30" t="s">
        <v>3163</v>
      </c>
      <c r="C3812" s="30" t="s">
        <v>1951</v>
      </c>
      <c r="D3812" s="53">
        <v>46101</v>
      </c>
      <c r="F3812" s="7" t="s">
        <v>514</v>
      </c>
      <c r="G3812" s="1" t="s">
        <v>58</v>
      </c>
      <c r="H3812" s="1" t="s">
        <v>12</v>
      </c>
      <c r="I3812" s="351" t="s">
        <v>111</v>
      </c>
      <c r="J3812" s="162">
        <v>1</v>
      </c>
      <c r="K3812" s="1">
        <v>15</v>
      </c>
      <c r="L3812" s="1" t="s">
        <v>22</v>
      </c>
      <c r="M3812" s="1" t="s">
        <v>75</v>
      </c>
      <c r="N3812" s="1" t="s">
        <v>224</v>
      </c>
      <c r="O3812" s="1" t="s">
        <v>2668</v>
      </c>
      <c r="P3812" s="1" t="s">
        <v>69</v>
      </c>
      <c r="Q3812" s="1" t="s">
        <v>77</v>
      </c>
      <c r="R3812" s="159"/>
      <c r="S3812" s="184"/>
      <c r="V3812" s="165" t="str">
        <f>IFERROR(IF(U3812-T3812 &lt;= 0, "", U3812-T3812), "")</f>
        <v/>
      </c>
      <c r="W3812" s="162" t="s">
        <v>333</v>
      </c>
      <c r="X3812" s="1" t="s">
        <v>2427</v>
      </c>
      <c r="Y3812" s="238">
        <v>169621</v>
      </c>
      <c r="Z3812" s="169">
        <v>245.9</v>
      </c>
      <c r="AA3812" s="169">
        <f>Tabela13[[#This Row],[VALOR/UN]]*Tabela13[[#This Row],[QUAN]]</f>
        <v>245.9</v>
      </c>
      <c r="AB3812" s="251" t="str">
        <f>IFERROR(Tabela13[[#This Row],[TOTAL]]/Tabela13[[#This Row],[Km Rodado]],"")</f>
        <v/>
      </c>
    </row>
    <row r="3813" spans="1:28" hidden="1">
      <c r="A3813" s="30">
        <v>4310</v>
      </c>
      <c r="B3813" s="30" t="s">
        <v>3035</v>
      </c>
      <c r="C3813" s="30" t="s">
        <v>1951</v>
      </c>
      <c r="D3813" s="53">
        <v>46101</v>
      </c>
      <c r="F3813" s="7" t="s">
        <v>514</v>
      </c>
      <c r="G3813" s="1" t="s">
        <v>58</v>
      </c>
      <c r="H3813" s="1" t="s">
        <v>12</v>
      </c>
      <c r="I3813" s="351" t="s">
        <v>111</v>
      </c>
      <c r="J3813" s="162">
        <v>1</v>
      </c>
      <c r="K3813" s="1">
        <v>15</v>
      </c>
      <c r="L3813" s="1" t="s">
        <v>24</v>
      </c>
      <c r="M3813" s="1" t="s">
        <v>75</v>
      </c>
      <c r="N3813" s="1" t="s">
        <v>224</v>
      </c>
      <c r="O3813" s="1" t="s">
        <v>3243</v>
      </c>
      <c r="P3813" s="1" t="s">
        <v>69</v>
      </c>
      <c r="Q3813" s="1" t="s">
        <v>77</v>
      </c>
      <c r="R3813" s="159"/>
      <c r="S3813" s="184"/>
      <c r="V3813" s="165" t="str">
        <f>IFERROR(IF(U3813-T3813 &lt;= 0, "", U3813-T3813), "")</f>
        <v/>
      </c>
      <c r="W3813" s="162" t="s">
        <v>333</v>
      </c>
      <c r="X3813" s="1" t="s">
        <v>2427</v>
      </c>
      <c r="Y3813" s="238">
        <v>169621</v>
      </c>
      <c r="Z3813" s="169">
        <v>245.9</v>
      </c>
      <c r="AA3813" s="169">
        <f>Tabela13[[#This Row],[VALOR/UN]]*Tabela13[[#This Row],[QUAN]]</f>
        <v>245.9</v>
      </c>
      <c r="AB3813" s="251" t="str">
        <f>IFERROR(Tabela13[[#This Row],[TOTAL]]/Tabela13[[#This Row],[Km Rodado]],"")</f>
        <v/>
      </c>
    </row>
    <row r="3814" spans="1:28" hidden="1">
      <c r="A3814" s="30">
        <v>4295</v>
      </c>
      <c r="B3814" s="30" t="s">
        <v>3035</v>
      </c>
      <c r="C3814" s="30" t="s">
        <v>1951</v>
      </c>
      <c r="D3814" s="53">
        <v>46101</v>
      </c>
      <c r="F3814" s="7" t="s">
        <v>514</v>
      </c>
      <c r="G3814" s="1" t="s">
        <v>58</v>
      </c>
      <c r="H3814" s="1" t="s">
        <v>12</v>
      </c>
      <c r="I3814" s="351" t="s">
        <v>111</v>
      </c>
      <c r="J3814" s="162">
        <v>1</v>
      </c>
      <c r="K3814" s="1">
        <v>15</v>
      </c>
      <c r="L3814" s="1" t="s">
        <v>24</v>
      </c>
      <c r="M3814" s="1" t="s">
        <v>75</v>
      </c>
      <c r="N3814" s="1" t="s">
        <v>224</v>
      </c>
      <c r="O3814" s="1" t="s">
        <v>3244</v>
      </c>
      <c r="P3814" s="1" t="s">
        <v>69</v>
      </c>
      <c r="Q3814" s="1" t="s">
        <v>77</v>
      </c>
      <c r="R3814" s="159"/>
      <c r="S3814" s="184"/>
      <c r="V3814" s="165" t="str">
        <f>IFERROR(IF(U3814-T3814 &lt;= 0, "", U3814-T3814), "")</f>
        <v/>
      </c>
      <c r="W3814" s="162" t="s">
        <v>333</v>
      </c>
      <c r="X3814" s="1" t="s">
        <v>2427</v>
      </c>
      <c r="Y3814" s="238">
        <v>169621</v>
      </c>
      <c r="Z3814" s="169">
        <v>245.9</v>
      </c>
      <c r="AA3814" s="169">
        <f>Tabela13[[#This Row],[VALOR/UN]]*Tabela13[[#This Row],[QUAN]]</f>
        <v>245.9</v>
      </c>
      <c r="AB3814" s="251" t="str">
        <f>IFERROR(Tabela13[[#This Row],[TOTAL]]/Tabela13[[#This Row],[Km Rodado]],"")</f>
        <v/>
      </c>
    </row>
    <row r="3815" spans="1:28" hidden="1">
      <c r="A3815" s="30" t="s">
        <v>3245</v>
      </c>
      <c r="B3815" s="30"/>
      <c r="C3815" s="30" t="s">
        <v>1951</v>
      </c>
      <c r="D3815" s="53">
        <v>46101</v>
      </c>
      <c r="F3815" s="7" t="s">
        <v>514</v>
      </c>
      <c r="G3815" s="1" t="s">
        <v>58</v>
      </c>
      <c r="H3815" s="1" t="s">
        <v>1268</v>
      </c>
      <c r="I3815" s="351" t="s">
        <v>80</v>
      </c>
      <c r="J3815" s="162">
        <v>1</v>
      </c>
      <c r="K3815" s="1" t="s">
        <v>39</v>
      </c>
      <c r="L3815" s="1" t="s">
        <v>22</v>
      </c>
      <c r="M3815" s="1" t="s">
        <v>595</v>
      </c>
      <c r="N3815" s="1" t="s">
        <v>787</v>
      </c>
      <c r="O3815" s="1" t="s">
        <v>1861</v>
      </c>
      <c r="P3815" s="1" t="s">
        <v>69</v>
      </c>
      <c r="Q3815" s="1" t="s">
        <v>1288</v>
      </c>
      <c r="R3815" s="1" t="s">
        <v>2067</v>
      </c>
      <c r="S3815" s="45">
        <v>363685</v>
      </c>
      <c r="T3815" s="45">
        <v>363685</v>
      </c>
      <c r="V3815" s="165" t="str">
        <f>IFERROR(IF(U3815-T3815 &lt;= 0, "", U3815-T3815), "")</f>
        <v/>
      </c>
      <c r="W3815" s="162" t="s">
        <v>333</v>
      </c>
      <c r="X3815" s="1" t="s">
        <v>155</v>
      </c>
      <c r="Y3815" s="1">
        <v>5751</v>
      </c>
      <c r="Z3815" s="169">
        <v>1660.11</v>
      </c>
      <c r="AA3815" s="169">
        <f>Tabela13[[#This Row],[VALOR/UN]]*Tabela13[[#This Row],[QUAN]]</f>
        <v>1660.11</v>
      </c>
      <c r="AB3815" s="251" t="str">
        <f>IFERROR(Tabela13[[#This Row],[TOTAL]]/Tabela13[[#This Row],[Km Rodado]],"")</f>
        <v/>
      </c>
    </row>
    <row r="3816" spans="1:28" hidden="1">
      <c r="A3816" s="30" t="s">
        <v>3246</v>
      </c>
      <c r="B3816" s="30"/>
      <c r="C3816" s="30" t="s">
        <v>1951</v>
      </c>
      <c r="D3816" s="53">
        <v>46101</v>
      </c>
      <c r="F3816" s="7" t="s">
        <v>514</v>
      </c>
      <c r="G3816" s="1" t="s">
        <v>58</v>
      </c>
      <c r="H3816" s="1" t="s">
        <v>1268</v>
      </c>
      <c r="I3816" s="351" t="s">
        <v>80</v>
      </c>
      <c r="J3816" s="162">
        <v>1</v>
      </c>
      <c r="K3816" s="1" t="s">
        <v>39</v>
      </c>
      <c r="L3816" s="1" t="s">
        <v>22</v>
      </c>
      <c r="M3816" s="1" t="s">
        <v>595</v>
      </c>
      <c r="N3816" s="1" t="s">
        <v>787</v>
      </c>
      <c r="O3816" s="1" t="s">
        <v>1861</v>
      </c>
      <c r="P3816" s="1" t="s">
        <v>69</v>
      </c>
      <c r="Q3816" s="1" t="s">
        <v>1288</v>
      </c>
      <c r="R3816" s="1" t="s">
        <v>2067</v>
      </c>
      <c r="S3816" s="45">
        <v>363685</v>
      </c>
      <c r="T3816" s="45">
        <v>363685</v>
      </c>
      <c r="V3816" s="165" t="str">
        <f>IFERROR(IF(U3816-T3816 &lt;= 0, "", U3816-T3816), "")</f>
        <v/>
      </c>
      <c r="W3816" s="162" t="s">
        <v>333</v>
      </c>
      <c r="X3816" s="1" t="s">
        <v>155</v>
      </c>
      <c r="Y3816" s="1">
        <v>5751</v>
      </c>
      <c r="Z3816" s="169">
        <v>1660.11</v>
      </c>
      <c r="AA3816" s="169">
        <f>Tabela13[[#This Row],[VALOR/UN]]*Tabela13[[#This Row],[QUAN]]</f>
        <v>1660.11</v>
      </c>
      <c r="AB3816" s="251" t="str">
        <f>IFERROR(Tabela13[[#This Row],[TOTAL]]/Tabela13[[#This Row],[Km Rodado]],"")</f>
        <v/>
      </c>
    </row>
    <row r="3817" spans="1:28" hidden="1">
      <c r="A3817" s="30" t="s">
        <v>3247</v>
      </c>
      <c r="B3817" s="30"/>
      <c r="C3817" s="30" t="s">
        <v>1951</v>
      </c>
      <c r="D3817" s="53">
        <v>46101</v>
      </c>
      <c r="F3817" s="7" t="s">
        <v>514</v>
      </c>
      <c r="G3817" s="1" t="s">
        <v>58</v>
      </c>
      <c r="H3817" s="1" t="s">
        <v>1268</v>
      </c>
      <c r="I3817" s="351" t="s">
        <v>80</v>
      </c>
      <c r="J3817" s="162">
        <v>1</v>
      </c>
      <c r="K3817" s="1" t="s">
        <v>39</v>
      </c>
      <c r="L3817" s="1" t="s">
        <v>1455</v>
      </c>
      <c r="M3817" s="1" t="s">
        <v>595</v>
      </c>
      <c r="N3817" s="1" t="s">
        <v>787</v>
      </c>
      <c r="O3817" s="1" t="s">
        <v>1861</v>
      </c>
      <c r="P3817" s="1" t="s">
        <v>69</v>
      </c>
      <c r="Q3817" s="1" t="s">
        <v>1288</v>
      </c>
      <c r="R3817" s="1" t="s">
        <v>2067</v>
      </c>
      <c r="S3817" s="45">
        <v>363685</v>
      </c>
      <c r="T3817" s="45">
        <v>363685</v>
      </c>
      <c r="V3817" s="165" t="str">
        <f>IFERROR(IF(U3817-T3817 &lt;= 0, "", U3817-T3817), "")</f>
        <v/>
      </c>
      <c r="W3817" s="162" t="s">
        <v>333</v>
      </c>
      <c r="X3817" s="1" t="s">
        <v>155</v>
      </c>
      <c r="Y3817" s="1">
        <v>5751</v>
      </c>
      <c r="Z3817" s="169">
        <v>1660.11</v>
      </c>
      <c r="AA3817" s="169">
        <f>Tabela13[[#This Row],[VALOR/UN]]*Tabela13[[#This Row],[QUAN]]</f>
        <v>1660.11</v>
      </c>
      <c r="AB3817" s="251" t="str">
        <f>IFERROR(Tabela13[[#This Row],[TOTAL]]/Tabela13[[#This Row],[Km Rodado]],"")</f>
        <v/>
      </c>
    </row>
    <row r="3818" spans="1:28" hidden="1">
      <c r="A3818" s="30" t="s">
        <v>3248</v>
      </c>
      <c r="B3818" s="30"/>
      <c r="C3818" s="30" t="s">
        <v>1951</v>
      </c>
      <c r="D3818" s="53">
        <v>46101</v>
      </c>
      <c r="F3818" s="7" t="s">
        <v>514</v>
      </c>
      <c r="G3818" s="1" t="s">
        <v>58</v>
      </c>
      <c r="H3818" s="1" t="s">
        <v>1268</v>
      </c>
      <c r="I3818" s="351" t="s">
        <v>80</v>
      </c>
      <c r="J3818" s="162">
        <v>1</v>
      </c>
      <c r="K3818" s="1" t="s">
        <v>39</v>
      </c>
      <c r="L3818" s="1" t="s">
        <v>1455</v>
      </c>
      <c r="M3818" s="1" t="s">
        <v>595</v>
      </c>
      <c r="N3818" s="1" t="s">
        <v>787</v>
      </c>
      <c r="O3818" s="1" t="s">
        <v>1861</v>
      </c>
      <c r="P3818" s="1" t="s">
        <v>69</v>
      </c>
      <c r="Q3818" s="1" t="s">
        <v>1288</v>
      </c>
      <c r="R3818" s="1" t="s">
        <v>2067</v>
      </c>
      <c r="S3818" s="45">
        <v>363685</v>
      </c>
      <c r="T3818" s="45">
        <v>363685</v>
      </c>
      <c r="V3818" s="165" t="str">
        <f>IFERROR(IF(U3818-T3818 &lt;= 0, "", U3818-T3818), "")</f>
        <v/>
      </c>
      <c r="W3818" s="162" t="s">
        <v>333</v>
      </c>
      <c r="X3818" s="1" t="s">
        <v>155</v>
      </c>
      <c r="Y3818" s="1">
        <v>5751</v>
      </c>
      <c r="Z3818" s="169">
        <v>1660.11</v>
      </c>
      <c r="AA3818" s="169">
        <f>Tabela13[[#This Row],[VALOR/UN]]*Tabela13[[#This Row],[QUAN]]</f>
        <v>1660.11</v>
      </c>
      <c r="AB3818" s="251" t="str">
        <f>IFERROR(Tabela13[[#This Row],[TOTAL]]/Tabela13[[#This Row],[Km Rodado]],"")</f>
        <v/>
      </c>
    </row>
    <row r="3819" spans="1:28" hidden="1">
      <c r="A3819" s="30">
        <v>4347</v>
      </c>
      <c r="B3819" s="30"/>
      <c r="C3819" s="30" t="s">
        <v>1951</v>
      </c>
      <c r="D3819" s="53">
        <v>46101</v>
      </c>
      <c r="F3819" s="7" t="s">
        <v>514</v>
      </c>
      <c r="G3819" s="1" t="s">
        <v>58</v>
      </c>
      <c r="H3819" s="1" t="s">
        <v>1268</v>
      </c>
      <c r="I3819" s="351" t="s">
        <v>80</v>
      </c>
      <c r="J3819" s="162">
        <v>1</v>
      </c>
      <c r="K3819" s="1" t="s">
        <v>39</v>
      </c>
      <c r="L3819" s="1" t="s">
        <v>22</v>
      </c>
      <c r="M3819" s="1" t="s">
        <v>595</v>
      </c>
      <c r="N3819" s="1" t="s">
        <v>787</v>
      </c>
      <c r="O3819" s="1" t="s">
        <v>1861</v>
      </c>
      <c r="P3819" s="1" t="s">
        <v>69</v>
      </c>
      <c r="Q3819" s="1" t="s">
        <v>1241</v>
      </c>
      <c r="R3819" s="1" t="s">
        <v>2651</v>
      </c>
      <c r="S3819" s="45">
        <v>161592</v>
      </c>
      <c r="T3819" s="45">
        <v>161592</v>
      </c>
      <c r="V3819" s="165" t="str">
        <f>IFERROR(IF(U3819-T3819 &lt;= 0, "", U3819-T3819), "")</f>
        <v/>
      </c>
      <c r="W3819" s="162" t="s">
        <v>333</v>
      </c>
      <c r="X3819" s="1" t="s">
        <v>155</v>
      </c>
      <c r="Y3819" s="1">
        <v>5751</v>
      </c>
      <c r="Z3819" s="169">
        <v>1660.11</v>
      </c>
      <c r="AA3819" s="169">
        <f>Tabela13[[#This Row],[VALOR/UN]]*Tabela13[[#This Row],[QUAN]]</f>
        <v>1660.11</v>
      </c>
      <c r="AB3819" s="251" t="str">
        <f>IFERROR(Tabela13[[#This Row],[TOTAL]]/Tabela13[[#This Row],[Km Rodado]],"")</f>
        <v/>
      </c>
    </row>
    <row r="3820" spans="1:28" hidden="1">
      <c r="A3820" s="30">
        <v>4348</v>
      </c>
      <c r="B3820" s="30"/>
      <c r="C3820" s="30" t="s">
        <v>1951</v>
      </c>
      <c r="D3820" s="53">
        <v>46101</v>
      </c>
      <c r="F3820" s="7" t="s">
        <v>514</v>
      </c>
      <c r="G3820" s="1" t="s">
        <v>58</v>
      </c>
      <c r="H3820" s="1" t="s">
        <v>1268</v>
      </c>
      <c r="I3820" s="351" t="s">
        <v>80</v>
      </c>
      <c r="J3820" s="162">
        <v>1</v>
      </c>
      <c r="K3820" s="1" t="s">
        <v>39</v>
      </c>
      <c r="L3820" s="1" t="s">
        <v>22</v>
      </c>
      <c r="M3820" s="1" t="s">
        <v>595</v>
      </c>
      <c r="N3820" s="1" t="s">
        <v>787</v>
      </c>
      <c r="O3820" s="1" t="s">
        <v>1861</v>
      </c>
      <c r="P3820" s="1" t="s">
        <v>69</v>
      </c>
      <c r="Q3820" s="1" t="s">
        <v>1241</v>
      </c>
      <c r="R3820" s="1" t="s">
        <v>2651</v>
      </c>
      <c r="S3820" s="45">
        <v>161592</v>
      </c>
      <c r="T3820" s="45">
        <v>161592</v>
      </c>
      <c r="V3820" s="165" t="str">
        <f>IFERROR(IF(U3820-T3820 &lt;= 0, "", U3820-T3820), "")</f>
        <v/>
      </c>
      <c r="W3820" s="162" t="s">
        <v>333</v>
      </c>
      <c r="X3820" s="1" t="s">
        <v>155</v>
      </c>
      <c r="Y3820" s="1">
        <v>5751</v>
      </c>
      <c r="Z3820" s="169">
        <v>1660.11</v>
      </c>
      <c r="AA3820" s="169">
        <f>Tabela13[[#This Row],[VALOR/UN]]*Tabela13[[#This Row],[QUAN]]</f>
        <v>1660.11</v>
      </c>
      <c r="AB3820" s="251" t="str">
        <f>IFERROR(Tabela13[[#This Row],[TOTAL]]/Tabela13[[#This Row],[Km Rodado]],"")</f>
        <v/>
      </c>
    </row>
    <row r="3821" spans="1:28" hidden="1">
      <c r="A3821" s="30">
        <v>4345</v>
      </c>
      <c r="B3821" s="30"/>
      <c r="C3821" s="30" t="s">
        <v>1951</v>
      </c>
      <c r="D3821" s="53">
        <v>46101</v>
      </c>
      <c r="F3821" s="7" t="s">
        <v>514</v>
      </c>
      <c r="G3821" s="1" t="s">
        <v>58</v>
      </c>
      <c r="H3821" s="1" t="s">
        <v>1268</v>
      </c>
      <c r="I3821" s="351" t="s">
        <v>59</v>
      </c>
      <c r="J3821" s="162">
        <v>1</v>
      </c>
      <c r="K3821" s="1" t="s">
        <v>7</v>
      </c>
      <c r="L3821" s="1" t="s">
        <v>22</v>
      </c>
      <c r="M3821" s="1" t="s">
        <v>133</v>
      </c>
      <c r="N3821" s="1" t="s">
        <v>787</v>
      </c>
      <c r="O3821" s="1" t="s">
        <v>788</v>
      </c>
      <c r="P3821" s="1" t="s">
        <v>69</v>
      </c>
      <c r="Q3821" s="1" t="s">
        <v>1057</v>
      </c>
      <c r="R3821" s="1" t="s">
        <v>3249</v>
      </c>
      <c r="S3821" s="45">
        <v>130880</v>
      </c>
      <c r="T3821" s="45">
        <v>130880</v>
      </c>
      <c r="V3821" s="165" t="str">
        <f>IFERROR(IF(U3821-T3821 &lt;= 0, "", U3821-T3821), "")</f>
        <v/>
      </c>
      <c r="W3821" s="162" t="s">
        <v>333</v>
      </c>
      <c r="X3821" s="1" t="s">
        <v>2427</v>
      </c>
      <c r="Y3821" s="1">
        <v>167316</v>
      </c>
      <c r="Z3821" s="169">
        <v>799</v>
      </c>
      <c r="AA3821" s="169">
        <f>Tabela13[[#This Row],[VALOR/UN]]*Tabela13[[#This Row],[QUAN]]</f>
        <v>799</v>
      </c>
      <c r="AB3821" s="251" t="str">
        <f>IFERROR(Tabela13[[#This Row],[TOTAL]]/Tabela13[[#This Row],[Km Rodado]],"")</f>
        <v/>
      </c>
    </row>
    <row r="3822" spans="1:28" hidden="1">
      <c r="A3822" s="30">
        <v>4346</v>
      </c>
      <c r="B3822" s="30"/>
      <c r="C3822" s="30" t="s">
        <v>1951</v>
      </c>
      <c r="D3822" s="53">
        <v>46101</v>
      </c>
      <c r="F3822" s="7" t="s">
        <v>514</v>
      </c>
      <c r="G3822" s="1" t="s">
        <v>58</v>
      </c>
      <c r="H3822" s="1" t="s">
        <v>1268</v>
      </c>
      <c r="I3822" s="351" t="s">
        <v>59</v>
      </c>
      <c r="J3822" s="162">
        <v>1</v>
      </c>
      <c r="K3822" s="1" t="s">
        <v>7</v>
      </c>
      <c r="L3822" s="1" t="s">
        <v>22</v>
      </c>
      <c r="M3822" s="1" t="s">
        <v>133</v>
      </c>
      <c r="N3822" s="1" t="s">
        <v>787</v>
      </c>
      <c r="O3822" s="1" t="s">
        <v>788</v>
      </c>
      <c r="P3822" s="1" t="s">
        <v>69</v>
      </c>
      <c r="Q3822" s="1" t="s">
        <v>1057</v>
      </c>
      <c r="R3822" s="1" t="s">
        <v>3249</v>
      </c>
      <c r="S3822" s="45">
        <v>130880</v>
      </c>
      <c r="T3822" s="45">
        <v>130880</v>
      </c>
      <c r="V3822" s="165" t="str">
        <f>IFERROR(IF(U3822-T3822 &lt;= 0, "", U3822-T3822), "")</f>
        <v/>
      </c>
      <c r="W3822" s="162" t="s">
        <v>333</v>
      </c>
      <c r="X3822" s="1" t="s">
        <v>2427</v>
      </c>
      <c r="Y3822" s="162">
        <v>167316</v>
      </c>
      <c r="Z3822" s="169">
        <v>799</v>
      </c>
      <c r="AA3822" s="169">
        <f>Tabela13[[#This Row],[VALOR/UN]]*Tabela13[[#This Row],[QUAN]]</f>
        <v>799</v>
      </c>
      <c r="AB3822" s="251" t="str">
        <f>IFERROR(Tabela13[[#This Row],[TOTAL]]/Tabela13[[#This Row],[Km Rodado]],"")</f>
        <v/>
      </c>
    </row>
    <row r="3823" spans="1:28" hidden="1">
      <c r="A3823" s="30" t="s">
        <v>2886</v>
      </c>
      <c r="B3823" s="30" t="s">
        <v>2836</v>
      </c>
      <c r="C3823" s="30" t="s">
        <v>1951</v>
      </c>
      <c r="D3823" s="53">
        <v>46101</v>
      </c>
      <c r="F3823" s="7" t="s">
        <v>514</v>
      </c>
      <c r="G3823" s="1" t="s">
        <v>58</v>
      </c>
      <c r="H3823" s="1" t="s">
        <v>1268</v>
      </c>
      <c r="I3823" s="351" t="s">
        <v>59</v>
      </c>
      <c r="J3823" s="162">
        <v>1</v>
      </c>
      <c r="K3823" s="1" t="s">
        <v>7</v>
      </c>
      <c r="L3823" s="1" t="s">
        <v>22</v>
      </c>
      <c r="M3823" s="1" t="s">
        <v>133</v>
      </c>
      <c r="N3823" s="1" t="s">
        <v>787</v>
      </c>
      <c r="O3823" s="1" t="s">
        <v>788</v>
      </c>
      <c r="P3823" s="1" t="s">
        <v>69</v>
      </c>
      <c r="Q3823" s="1" t="s">
        <v>1057</v>
      </c>
      <c r="R3823" s="1" t="s">
        <v>2887</v>
      </c>
      <c r="S3823" s="45">
        <v>130880</v>
      </c>
      <c r="T3823" s="45">
        <v>130880</v>
      </c>
      <c r="V3823" s="165" t="str">
        <f>IFERROR(IF(U3823-T3823 &lt;= 0, "", U3823-T3823), "")</f>
        <v/>
      </c>
      <c r="W3823" s="162" t="s">
        <v>333</v>
      </c>
      <c r="X3823" s="1" t="s">
        <v>2427</v>
      </c>
      <c r="Y3823" s="1">
        <v>4913</v>
      </c>
      <c r="Z3823" s="169">
        <v>799</v>
      </c>
      <c r="AA3823" s="169">
        <f>Tabela13[[#This Row],[VALOR/UN]]*Tabela13[[#This Row],[QUAN]]</f>
        <v>799</v>
      </c>
      <c r="AB3823" s="251" t="str">
        <f>IFERROR(Tabela13[[#This Row],[TOTAL]]/Tabela13[[#This Row],[Km Rodado]],"")</f>
        <v/>
      </c>
    </row>
    <row r="3824" spans="1:28" hidden="1">
      <c r="A3824" s="30" t="s">
        <v>2888</v>
      </c>
      <c r="B3824" s="30" t="s">
        <v>2836</v>
      </c>
      <c r="C3824" s="30" t="s">
        <v>1951</v>
      </c>
      <c r="D3824" s="53">
        <v>46101</v>
      </c>
      <c r="F3824" s="7" t="s">
        <v>514</v>
      </c>
      <c r="G3824" s="1" t="s">
        <v>58</v>
      </c>
      <c r="H3824" s="1" t="s">
        <v>1268</v>
      </c>
      <c r="I3824" s="351" t="s">
        <v>59</v>
      </c>
      <c r="J3824" s="162">
        <v>1</v>
      </c>
      <c r="K3824" s="1" t="s">
        <v>7</v>
      </c>
      <c r="L3824" s="1" t="s">
        <v>22</v>
      </c>
      <c r="M3824" s="1" t="s">
        <v>133</v>
      </c>
      <c r="N3824" s="1" t="s">
        <v>787</v>
      </c>
      <c r="O3824" s="1" t="s">
        <v>788</v>
      </c>
      <c r="P3824" s="1" t="s">
        <v>69</v>
      </c>
      <c r="Q3824" s="1" t="s">
        <v>1057</v>
      </c>
      <c r="R3824" s="1" t="s">
        <v>2887</v>
      </c>
      <c r="S3824" s="45">
        <v>130880</v>
      </c>
      <c r="T3824" s="45">
        <v>130880</v>
      </c>
      <c r="V3824" s="165" t="str">
        <f>IFERROR(IF(U3824-T3824 &lt;= 0, "", U3824-T3824), "")</f>
        <v/>
      </c>
      <c r="W3824" s="162" t="s">
        <v>333</v>
      </c>
      <c r="X3824" s="1" t="s">
        <v>2427</v>
      </c>
      <c r="Y3824" s="1">
        <v>4913</v>
      </c>
      <c r="Z3824" s="169">
        <v>799</v>
      </c>
      <c r="AA3824" s="169">
        <f>Tabela13[[#This Row],[VALOR/UN]]*Tabela13[[#This Row],[QUAN]]</f>
        <v>799</v>
      </c>
      <c r="AB3824" s="251" t="str">
        <f>IFERROR(Tabela13[[#This Row],[TOTAL]]/Tabela13[[#This Row],[Km Rodado]],"")</f>
        <v/>
      </c>
    </row>
    <row r="3825" spans="1:28" hidden="1">
      <c r="A3825" s="30">
        <v>4349</v>
      </c>
      <c r="B3825" s="30"/>
      <c r="C3825" s="30" t="s">
        <v>1951</v>
      </c>
      <c r="D3825" s="53">
        <v>46105</v>
      </c>
      <c r="F3825" s="7" t="s">
        <v>514</v>
      </c>
      <c r="G3825" s="1" t="s">
        <v>58</v>
      </c>
      <c r="H3825" s="1" t="s">
        <v>1268</v>
      </c>
      <c r="I3825" s="351" t="s">
        <v>80</v>
      </c>
      <c r="J3825" s="162">
        <v>1</v>
      </c>
      <c r="K3825" s="1">
        <v>16</v>
      </c>
      <c r="L3825" s="1" t="s">
        <v>22</v>
      </c>
      <c r="M3825" s="1" t="s">
        <v>60</v>
      </c>
      <c r="N3825" s="1" t="s">
        <v>67</v>
      </c>
      <c r="O3825" s="1" t="s">
        <v>68</v>
      </c>
      <c r="P3825" s="1" t="s">
        <v>69</v>
      </c>
      <c r="Q3825" s="1" t="s">
        <v>1008</v>
      </c>
      <c r="R3825" s="1" t="s">
        <v>827</v>
      </c>
      <c r="S3825" s="45">
        <v>229298</v>
      </c>
      <c r="T3825" s="45">
        <v>229298</v>
      </c>
      <c r="V3825" s="165" t="str">
        <f>IFERROR(IF(U3825-T3825 &lt;= 0, "", U3825-T3825), "")</f>
        <v/>
      </c>
      <c r="W3825" s="162" t="s">
        <v>333</v>
      </c>
      <c r="X3825" s="1" t="s">
        <v>3196</v>
      </c>
      <c r="Y3825" s="162">
        <v>181</v>
      </c>
      <c r="Z3825" s="169">
        <v>577</v>
      </c>
      <c r="AA3825" s="169">
        <f>Tabela13[[#This Row],[VALOR/UN]]*Tabela13[[#This Row],[QUAN]]</f>
        <v>577</v>
      </c>
      <c r="AB3825" s="251" t="str">
        <f>IFERROR(Tabela13[[#This Row],[TOTAL]]/Tabela13[[#This Row],[Km Rodado]],"")</f>
        <v/>
      </c>
    </row>
    <row r="3826" spans="1:28" hidden="1">
      <c r="A3826" s="30">
        <v>4350</v>
      </c>
      <c r="B3826" s="30"/>
      <c r="C3826" s="30" t="s">
        <v>1951</v>
      </c>
      <c r="D3826" s="53">
        <v>46105</v>
      </c>
      <c r="F3826" s="7" t="s">
        <v>514</v>
      </c>
      <c r="G3826" s="1" t="s">
        <v>58</v>
      </c>
      <c r="H3826" s="1" t="s">
        <v>1268</v>
      </c>
      <c r="I3826" s="351" t="s">
        <v>80</v>
      </c>
      <c r="J3826" s="162">
        <v>1</v>
      </c>
      <c r="K3826" s="1">
        <v>16</v>
      </c>
      <c r="L3826" s="1" t="s">
        <v>22</v>
      </c>
      <c r="M3826" s="1" t="s">
        <v>60</v>
      </c>
      <c r="N3826" s="1" t="s">
        <v>67</v>
      </c>
      <c r="O3826" s="1" t="s">
        <v>68</v>
      </c>
      <c r="P3826" s="1" t="s">
        <v>69</v>
      </c>
      <c r="Q3826" s="1" t="s">
        <v>1008</v>
      </c>
      <c r="R3826" s="1" t="s">
        <v>827</v>
      </c>
      <c r="S3826" s="45">
        <v>229298</v>
      </c>
      <c r="T3826" s="45">
        <v>229298</v>
      </c>
      <c r="V3826" s="165" t="str">
        <f>IFERROR(IF(U3826-T3826 &lt;= 0, "", U3826-T3826), "")</f>
        <v/>
      </c>
      <c r="W3826" s="162" t="s">
        <v>333</v>
      </c>
      <c r="X3826" s="1" t="s">
        <v>3196</v>
      </c>
      <c r="Y3826" s="162">
        <v>181</v>
      </c>
      <c r="Z3826" s="169">
        <v>577</v>
      </c>
      <c r="AA3826" s="169">
        <f>Tabela13[[#This Row],[VALOR/UN]]*Tabela13[[#This Row],[QUAN]]</f>
        <v>577</v>
      </c>
      <c r="AB3826" s="251" t="str">
        <f>IFERROR(Tabela13[[#This Row],[TOTAL]]/Tabela13[[#This Row],[Km Rodado]],"")</f>
        <v/>
      </c>
    </row>
    <row r="3827" spans="1:28" hidden="1">
      <c r="A3827" s="30">
        <v>37</v>
      </c>
      <c r="B3827" s="30" t="s">
        <v>1416</v>
      </c>
      <c r="C3827" s="30" t="s">
        <v>1951</v>
      </c>
      <c r="D3827" s="53">
        <v>46105</v>
      </c>
      <c r="F3827" s="7" t="s">
        <v>514</v>
      </c>
      <c r="G3827" s="1" t="s">
        <v>58</v>
      </c>
      <c r="H3827" s="1" t="s">
        <v>1268</v>
      </c>
      <c r="I3827" s="351" t="s">
        <v>80</v>
      </c>
      <c r="J3827" s="162">
        <v>1</v>
      </c>
      <c r="K3827" s="1" t="s">
        <v>39</v>
      </c>
      <c r="L3827" s="1" t="s">
        <v>594</v>
      </c>
      <c r="M3827" s="1" t="s">
        <v>595</v>
      </c>
      <c r="N3827" s="1" t="s">
        <v>684</v>
      </c>
      <c r="O3827" s="1" t="s">
        <v>1806</v>
      </c>
      <c r="P3827" s="1" t="s">
        <v>62</v>
      </c>
      <c r="Q3827" s="1" t="s">
        <v>1241</v>
      </c>
      <c r="R3827" s="1" t="s">
        <v>2074</v>
      </c>
      <c r="S3827" s="45">
        <v>391630</v>
      </c>
      <c r="T3827" s="45">
        <v>391630</v>
      </c>
      <c r="V3827" s="165" t="str">
        <f>IFERROR(IF(U3827-T3827 &lt;= 0, "", U3827-T3827), "")</f>
        <v/>
      </c>
      <c r="W3827" s="162" t="s">
        <v>333</v>
      </c>
      <c r="X3827" s="1" t="s">
        <v>2279</v>
      </c>
      <c r="Y3827" s="162">
        <v>15325</v>
      </c>
      <c r="Z3827" s="169">
        <v>600</v>
      </c>
      <c r="AA3827" s="169">
        <f>Tabela13[[#This Row],[VALOR/UN]]*Tabela13[[#This Row],[QUAN]]</f>
        <v>600</v>
      </c>
      <c r="AB3827" s="251" t="str">
        <f>IFERROR(Tabela13[[#This Row],[TOTAL]]/Tabela13[[#This Row],[Km Rodado]],"")</f>
        <v/>
      </c>
    </row>
    <row r="3828" spans="1:28" hidden="1">
      <c r="A3828" s="30" t="s">
        <v>1428</v>
      </c>
      <c r="B3828" s="30"/>
      <c r="C3828" s="30" t="s">
        <v>1951</v>
      </c>
      <c r="D3828" s="53">
        <v>46105</v>
      </c>
      <c r="F3828" s="7" t="s">
        <v>514</v>
      </c>
      <c r="G3828" s="1" t="s">
        <v>58</v>
      </c>
      <c r="H3828" s="1" t="s">
        <v>1268</v>
      </c>
      <c r="I3828" s="351" t="s">
        <v>104</v>
      </c>
      <c r="J3828" s="162">
        <v>1</v>
      </c>
      <c r="K3828" s="1" t="s">
        <v>7</v>
      </c>
      <c r="L3828" s="1" t="s">
        <v>22</v>
      </c>
      <c r="M3828" s="153" t="s">
        <v>210</v>
      </c>
      <c r="N3828" s="1" t="s">
        <v>787</v>
      </c>
      <c r="O3828" s="1" t="s">
        <v>788</v>
      </c>
      <c r="P3828" s="1" t="s">
        <v>69</v>
      </c>
      <c r="Q3828" s="1" t="s">
        <v>1057</v>
      </c>
      <c r="R3828" s="159"/>
      <c r="S3828" s="184" t="s">
        <v>3250</v>
      </c>
      <c r="V3828" s="165" t="str">
        <f>IFERROR(IF(U3828-T3828 &lt;= 0, "", U3828-T3828), "")</f>
        <v/>
      </c>
      <c r="W3828" s="162" t="s">
        <v>333</v>
      </c>
      <c r="X3828" s="1" t="s">
        <v>2427</v>
      </c>
      <c r="Y3828" s="1">
        <v>4913</v>
      </c>
      <c r="Z3828" s="169">
        <v>793.02</v>
      </c>
      <c r="AA3828" s="169">
        <f>Tabela13[[#This Row],[VALOR/UN]]*Tabela13[[#This Row],[QUAN]]</f>
        <v>793.02</v>
      </c>
      <c r="AB3828" s="251" t="str">
        <f>IFERROR(Tabela13[[#This Row],[TOTAL]]/Tabela13[[#This Row],[Km Rodado]],"")</f>
        <v/>
      </c>
    </row>
    <row r="3829" spans="1:28" hidden="1">
      <c r="A3829" s="30" t="s">
        <v>1428</v>
      </c>
      <c r="B3829" s="30"/>
      <c r="C3829" s="30" t="s">
        <v>1951</v>
      </c>
      <c r="D3829" s="53">
        <v>46105</v>
      </c>
      <c r="F3829" s="7" t="s">
        <v>514</v>
      </c>
      <c r="G3829" s="1" t="s">
        <v>58</v>
      </c>
      <c r="H3829" s="1" t="s">
        <v>1268</v>
      </c>
      <c r="I3829" s="351" t="s">
        <v>104</v>
      </c>
      <c r="J3829" s="162">
        <v>1</v>
      </c>
      <c r="K3829" s="1" t="s">
        <v>7</v>
      </c>
      <c r="L3829" s="1" t="s">
        <v>22</v>
      </c>
      <c r="M3829" s="153" t="s">
        <v>210</v>
      </c>
      <c r="N3829" s="1" t="s">
        <v>787</v>
      </c>
      <c r="O3829" s="1" t="s">
        <v>788</v>
      </c>
      <c r="P3829" s="1" t="s">
        <v>69</v>
      </c>
      <c r="Q3829" s="1" t="s">
        <v>1057</v>
      </c>
      <c r="R3829" s="159"/>
      <c r="S3829" s="184"/>
      <c r="V3829" s="165" t="str">
        <f>IFERROR(IF(U3829-T3829 &lt;= 0, "", U3829-T3829), "")</f>
        <v/>
      </c>
      <c r="W3829" s="162" t="s">
        <v>333</v>
      </c>
      <c r="X3829" s="1" t="s">
        <v>2427</v>
      </c>
      <c r="Y3829" s="1">
        <v>4913</v>
      </c>
      <c r="Z3829" s="169">
        <v>793.02</v>
      </c>
      <c r="AA3829" s="169">
        <f>Tabela13[[#This Row],[VALOR/UN]]*Tabela13[[#This Row],[QUAN]]</f>
        <v>793.02</v>
      </c>
      <c r="AB3829" s="251" t="str">
        <f>IFERROR(Tabela13[[#This Row],[TOTAL]]/Tabela13[[#This Row],[Km Rodado]],"")</f>
        <v/>
      </c>
    </row>
    <row r="3830" spans="1:28" hidden="1">
      <c r="A3830" s="30">
        <v>4251</v>
      </c>
      <c r="B3830" s="30"/>
      <c r="C3830" s="30" t="s">
        <v>1951</v>
      </c>
      <c r="D3830" s="53">
        <v>46106</v>
      </c>
      <c r="F3830" s="7" t="s">
        <v>514</v>
      </c>
      <c r="G3830" s="1" t="s">
        <v>58</v>
      </c>
      <c r="H3830" s="1" t="s">
        <v>1268</v>
      </c>
      <c r="I3830" s="351" t="s">
        <v>80</v>
      </c>
      <c r="J3830" s="162">
        <v>1</v>
      </c>
      <c r="K3830" s="1">
        <v>16</v>
      </c>
      <c r="L3830" s="1" t="s">
        <v>22</v>
      </c>
      <c r="M3830" s="1" t="s">
        <v>60</v>
      </c>
      <c r="N3830" s="1" t="s">
        <v>67</v>
      </c>
      <c r="O3830" s="1" t="s">
        <v>68</v>
      </c>
      <c r="P3830" s="1" t="s">
        <v>69</v>
      </c>
      <c r="Q3830" s="1" t="s">
        <v>1008</v>
      </c>
      <c r="R3830" s="1" t="s">
        <v>2751</v>
      </c>
      <c r="S3830" s="45">
        <v>86076</v>
      </c>
      <c r="T3830" s="45">
        <v>86076</v>
      </c>
      <c r="V3830" s="165" t="str">
        <f>IFERROR(IF(U3830-T3830 &lt;= 0, "", U3830-T3830), "")</f>
        <v/>
      </c>
      <c r="W3830" s="162" t="s">
        <v>333</v>
      </c>
      <c r="X3830" s="1" t="s">
        <v>3196</v>
      </c>
      <c r="Y3830" s="162">
        <v>181</v>
      </c>
      <c r="Z3830" s="169">
        <v>577</v>
      </c>
      <c r="AA3830" s="169">
        <f>Tabela13[[#This Row],[VALOR/UN]]*Tabela13[[#This Row],[QUAN]]</f>
        <v>577</v>
      </c>
      <c r="AB3830" s="251" t="str">
        <f>IFERROR(Tabela13[[#This Row],[TOTAL]]/Tabela13[[#This Row],[Km Rodado]],"")</f>
        <v/>
      </c>
    </row>
    <row r="3831" spans="1:28" hidden="1">
      <c r="A3831" s="30">
        <v>4352</v>
      </c>
      <c r="B3831" s="30"/>
      <c r="C3831" s="30" t="s">
        <v>1951</v>
      </c>
      <c r="D3831" s="53">
        <v>46106</v>
      </c>
      <c r="F3831" s="7" t="s">
        <v>514</v>
      </c>
      <c r="G3831" s="1" t="s">
        <v>58</v>
      </c>
      <c r="H3831" s="1" t="s">
        <v>1268</v>
      </c>
      <c r="I3831" s="351" t="s">
        <v>80</v>
      </c>
      <c r="J3831" s="162">
        <v>1</v>
      </c>
      <c r="K3831" s="1">
        <v>16</v>
      </c>
      <c r="L3831" s="1" t="s">
        <v>22</v>
      </c>
      <c r="M3831" s="1" t="s">
        <v>60</v>
      </c>
      <c r="N3831" s="1" t="s">
        <v>67</v>
      </c>
      <c r="O3831" s="1" t="s">
        <v>68</v>
      </c>
      <c r="P3831" s="1" t="s">
        <v>69</v>
      </c>
      <c r="Q3831" s="1" t="s">
        <v>1008</v>
      </c>
      <c r="R3831" s="1" t="s">
        <v>2751</v>
      </c>
      <c r="S3831" s="45">
        <v>86076</v>
      </c>
      <c r="T3831" s="45">
        <v>86076</v>
      </c>
      <c r="V3831" s="165" t="str">
        <f>IFERROR(IF(U3831-T3831 &lt;= 0, "", U3831-T3831), "")</f>
        <v/>
      </c>
      <c r="W3831" s="162" t="s">
        <v>333</v>
      </c>
      <c r="X3831" s="1" t="s">
        <v>3196</v>
      </c>
      <c r="Y3831" s="162">
        <v>181</v>
      </c>
      <c r="Z3831" s="169">
        <v>577</v>
      </c>
      <c r="AA3831" s="169">
        <f>Tabela13[[#This Row],[VALOR/UN]]*Tabela13[[#This Row],[QUAN]]</f>
        <v>577</v>
      </c>
      <c r="AB3831" s="251" t="str">
        <f>IFERROR(Tabela13[[#This Row],[TOTAL]]/Tabela13[[#This Row],[Km Rodado]],"")</f>
        <v/>
      </c>
    </row>
    <row r="3832" spans="1:28" hidden="1">
      <c r="A3832" s="30">
        <v>304</v>
      </c>
      <c r="B3832" s="30"/>
      <c r="C3832" s="30" t="s">
        <v>1951</v>
      </c>
      <c r="D3832" s="53">
        <v>46109</v>
      </c>
      <c r="F3832" s="7" t="s">
        <v>514</v>
      </c>
      <c r="G3832" s="1" t="s">
        <v>58</v>
      </c>
      <c r="H3832" s="1" t="s">
        <v>1268</v>
      </c>
      <c r="I3832" s="351" t="s">
        <v>80</v>
      </c>
      <c r="J3832" s="162">
        <v>1</v>
      </c>
      <c r="K3832" s="1" t="s">
        <v>39</v>
      </c>
      <c r="L3832" s="1" t="s">
        <v>594</v>
      </c>
      <c r="M3832" s="1" t="s">
        <v>595</v>
      </c>
      <c r="N3832" s="1" t="s">
        <v>684</v>
      </c>
      <c r="O3832" s="1" t="s">
        <v>1806</v>
      </c>
      <c r="P3832" s="1" t="s">
        <v>62</v>
      </c>
      <c r="Q3832" s="1" t="s">
        <v>1241</v>
      </c>
      <c r="R3832" s="1" t="s">
        <v>2074</v>
      </c>
      <c r="S3832" s="45">
        <v>394062</v>
      </c>
      <c r="T3832" s="45">
        <v>394062</v>
      </c>
      <c r="V3832" s="165" t="str">
        <f>IFERROR(IF(U3832-T3832 &lt;= 0, "", U3832-T3832), "")</f>
        <v/>
      </c>
      <c r="W3832" s="162" t="s">
        <v>333</v>
      </c>
      <c r="X3832" s="1" t="s">
        <v>2279</v>
      </c>
      <c r="Y3832" s="1">
        <v>15325</v>
      </c>
      <c r="Z3832" s="169">
        <v>550</v>
      </c>
      <c r="AA3832" s="169">
        <f>Tabela13[[#This Row],[VALOR/UN]]*Tabela13[[#This Row],[QUAN]]</f>
        <v>550</v>
      </c>
      <c r="AB3832" s="251" t="str">
        <f>IFERROR(Tabela13[[#This Row],[TOTAL]]/Tabela13[[#This Row],[Km Rodado]],"")</f>
        <v/>
      </c>
    </row>
    <row r="3833" spans="1:28" hidden="1">
      <c r="A3833" s="30">
        <v>296</v>
      </c>
      <c r="B3833" s="30"/>
      <c r="C3833" s="30" t="s">
        <v>1951</v>
      </c>
      <c r="D3833" s="53">
        <v>46109</v>
      </c>
      <c r="F3833" s="7" t="s">
        <v>514</v>
      </c>
      <c r="G3833" s="1" t="s">
        <v>58</v>
      </c>
      <c r="H3833" s="1" t="s">
        <v>1268</v>
      </c>
      <c r="I3833" s="351" t="s">
        <v>80</v>
      </c>
      <c r="J3833" s="162">
        <v>1</v>
      </c>
      <c r="K3833" s="1" t="s">
        <v>39</v>
      </c>
      <c r="L3833" s="1" t="s">
        <v>594</v>
      </c>
      <c r="M3833" s="1" t="s">
        <v>595</v>
      </c>
      <c r="N3833" s="1" t="s">
        <v>684</v>
      </c>
      <c r="O3833" s="1" t="s">
        <v>1806</v>
      </c>
      <c r="P3833" s="1" t="s">
        <v>62</v>
      </c>
      <c r="Q3833" s="1" t="s">
        <v>1241</v>
      </c>
      <c r="R3833" s="1" t="s">
        <v>2074</v>
      </c>
      <c r="S3833" s="45">
        <v>394062</v>
      </c>
      <c r="T3833" s="45">
        <v>394062</v>
      </c>
      <c r="V3833" s="165" t="str">
        <f>IFERROR(IF(U3833-T3833 &lt;= 0, "", U3833-T3833), "")</f>
        <v/>
      </c>
      <c r="W3833" s="162" t="s">
        <v>333</v>
      </c>
      <c r="X3833" s="1" t="s">
        <v>2279</v>
      </c>
      <c r="Y3833" s="1">
        <v>15325</v>
      </c>
      <c r="Z3833" s="169">
        <v>550</v>
      </c>
      <c r="AA3833" s="169">
        <f>Tabela13[[#This Row],[VALOR/UN]]*Tabela13[[#This Row],[QUAN]]</f>
        <v>550</v>
      </c>
      <c r="AB3833" s="251" t="str">
        <f>IFERROR(Tabela13[[#This Row],[TOTAL]]/Tabela13[[#This Row],[Km Rodado]],"")</f>
        <v/>
      </c>
    </row>
    <row r="3834" spans="1:28" hidden="1">
      <c r="A3834" s="30">
        <v>8207</v>
      </c>
      <c r="B3834" s="30" t="s">
        <v>3173</v>
      </c>
      <c r="C3834" s="30" t="s">
        <v>1951</v>
      </c>
      <c r="D3834" s="53">
        <v>46109</v>
      </c>
      <c r="F3834" s="7" t="s">
        <v>514</v>
      </c>
      <c r="G3834" s="1" t="s">
        <v>58</v>
      </c>
      <c r="H3834" s="1" t="s">
        <v>1268</v>
      </c>
      <c r="I3834" s="351" t="s">
        <v>109</v>
      </c>
      <c r="J3834" s="162">
        <v>1</v>
      </c>
      <c r="K3834" s="1">
        <v>14</v>
      </c>
      <c r="L3834" s="1" t="s">
        <v>22</v>
      </c>
      <c r="M3834" s="1" t="s">
        <v>84</v>
      </c>
      <c r="N3834" s="1" t="s">
        <v>153</v>
      </c>
      <c r="O3834" s="1" t="s">
        <v>154</v>
      </c>
      <c r="P3834" s="1" t="s">
        <v>69</v>
      </c>
      <c r="Q3834" s="1" t="s">
        <v>87</v>
      </c>
      <c r="R3834" s="1" t="s">
        <v>3251</v>
      </c>
      <c r="S3834" s="45">
        <v>87179</v>
      </c>
      <c r="T3834" s="45">
        <v>87179</v>
      </c>
      <c r="V3834" s="165" t="str">
        <f>IFERROR(IF(U3834-T3834 &lt;= 0, "", U3834-T3834), "")</f>
        <v/>
      </c>
      <c r="W3834" s="162" t="s">
        <v>333</v>
      </c>
      <c r="X3834" s="1" t="s">
        <v>155</v>
      </c>
      <c r="Y3834" s="1" t="s">
        <v>3252</v>
      </c>
      <c r="Z3834" s="1">
        <v>238.53</v>
      </c>
      <c r="AA3834" s="169">
        <f>Tabela13[[#This Row],[VALOR/UN]]*Tabela13[[#This Row],[QUAN]]</f>
        <v>238.53</v>
      </c>
      <c r="AB3834" s="251" t="str">
        <f>IFERROR(Tabela13[[#This Row],[TOTAL]]/Tabela13[[#This Row],[Km Rodado]],"")</f>
        <v/>
      </c>
    </row>
    <row r="3835" spans="1:28" hidden="1">
      <c r="A3835" s="30">
        <v>4218</v>
      </c>
      <c r="B3835" s="30" t="s">
        <v>3173</v>
      </c>
      <c r="C3835" s="30" t="s">
        <v>1951</v>
      </c>
      <c r="D3835" s="53">
        <v>46109</v>
      </c>
      <c r="F3835" s="7" t="s">
        <v>514</v>
      </c>
      <c r="G3835" s="1" t="s">
        <v>58</v>
      </c>
      <c r="H3835" s="1" t="s">
        <v>1268</v>
      </c>
      <c r="I3835" s="351" t="s">
        <v>109</v>
      </c>
      <c r="J3835" s="162">
        <v>1</v>
      </c>
      <c r="K3835" s="1">
        <v>14</v>
      </c>
      <c r="L3835" s="1" t="s">
        <v>22</v>
      </c>
      <c r="M3835" s="1" t="s">
        <v>84</v>
      </c>
      <c r="N3835" s="1" t="s">
        <v>153</v>
      </c>
      <c r="O3835" s="1" t="s">
        <v>154</v>
      </c>
      <c r="P3835" s="1" t="s">
        <v>69</v>
      </c>
      <c r="Q3835" s="1" t="s">
        <v>87</v>
      </c>
      <c r="R3835" s="1" t="s">
        <v>3251</v>
      </c>
      <c r="S3835" s="45">
        <v>87179</v>
      </c>
      <c r="T3835" s="45">
        <v>87179</v>
      </c>
      <c r="V3835" s="165" t="str">
        <f>IFERROR(IF(U3835-T3835 &lt;= 0, "", U3835-T3835), "")</f>
        <v/>
      </c>
      <c r="W3835" s="162" t="s">
        <v>333</v>
      </c>
      <c r="X3835" s="1" t="s">
        <v>155</v>
      </c>
      <c r="Y3835" s="1" t="s">
        <v>3252</v>
      </c>
      <c r="Z3835" s="169">
        <v>238.83</v>
      </c>
      <c r="AA3835" s="169">
        <f>Tabela13[[#This Row],[VALOR/UN]]*Tabela13[[#This Row],[QUAN]]</f>
        <v>238.83</v>
      </c>
      <c r="AB3835" s="251" t="str">
        <f>IFERROR(Tabela13[[#This Row],[TOTAL]]/Tabela13[[#This Row],[Km Rodado]],"")</f>
        <v/>
      </c>
    </row>
    <row r="3836" spans="1:28" hidden="1">
      <c r="A3836" s="30" t="s">
        <v>3253</v>
      </c>
      <c r="B3836" s="30" t="s">
        <v>3173</v>
      </c>
      <c r="C3836" s="30" t="s">
        <v>1951</v>
      </c>
      <c r="D3836" s="53">
        <v>46109</v>
      </c>
      <c r="F3836" s="7" t="s">
        <v>514</v>
      </c>
      <c r="G3836" s="1" t="s">
        <v>58</v>
      </c>
      <c r="H3836" s="1" t="s">
        <v>12</v>
      </c>
      <c r="I3836" s="351" t="s">
        <v>111</v>
      </c>
      <c r="J3836" s="162">
        <v>1</v>
      </c>
      <c r="K3836" s="1" t="s">
        <v>39</v>
      </c>
      <c r="L3836" s="1" t="s">
        <v>22</v>
      </c>
      <c r="M3836" s="1" t="s">
        <v>595</v>
      </c>
      <c r="N3836" s="1" t="s">
        <v>787</v>
      </c>
      <c r="O3836" s="1" t="s">
        <v>1861</v>
      </c>
      <c r="P3836" s="1" t="s">
        <v>69</v>
      </c>
      <c r="Q3836" s="1" t="s">
        <v>1241</v>
      </c>
      <c r="R3836" s="1" t="s">
        <v>1481</v>
      </c>
      <c r="S3836" s="45">
        <v>292882</v>
      </c>
      <c r="V3836" s="165" t="str">
        <f>IFERROR(IF(U3836-T3836 &lt;= 0, "", U3836-T3836), "")</f>
        <v/>
      </c>
      <c r="W3836" s="162" t="s">
        <v>333</v>
      </c>
      <c r="X3836" s="1" t="s">
        <v>155</v>
      </c>
      <c r="Y3836" s="1">
        <v>5751</v>
      </c>
      <c r="Z3836" s="169">
        <v>1660.11</v>
      </c>
      <c r="AA3836" s="169">
        <f>Tabela13[[#This Row],[VALOR/UN]]*Tabela13[[#This Row],[QUAN]]</f>
        <v>1660.11</v>
      </c>
      <c r="AB3836" s="251" t="str">
        <f>IFERROR(Tabela13[[#This Row],[TOTAL]]/Tabela13[[#This Row],[Km Rodado]],"")</f>
        <v/>
      </c>
    </row>
    <row r="3837" spans="1:28" hidden="1">
      <c r="A3837" s="30" t="s">
        <v>3254</v>
      </c>
      <c r="B3837" s="30" t="s">
        <v>3197</v>
      </c>
      <c r="C3837" s="30" t="s">
        <v>1951</v>
      </c>
      <c r="D3837" s="53">
        <v>46109</v>
      </c>
      <c r="F3837" s="7" t="s">
        <v>514</v>
      </c>
      <c r="G3837" s="1" t="s">
        <v>58</v>
      </c>
      <c r="H3837" s="1" t="s">
        <v>12</v>
      </c>
      <c r="I3837" s="351" t="s">
        <v>111</v>
      </c>
      <c r="J3837" s="162">
        <v>1</v>
      </c>
      <c r="K3837" s="1" t="s">
        <v>39</v>
      </c>
      <c r="L3837" s="1" t="s">
        <v>22</v>
      </c>
      <c r="M3837" s="1" t="s">
        <v>595</v>
      </c>
      <c r="N3837" s="1" t="s">
        <v>787</v>
      </c>
      <c r="O3837" s="1" t="s">
        <v>1861</v>
      </c>
      <c r="P3837" s="1" t="s">
        <v>69</v>
      </c>
      <c r="Q3837" s="1" t="s">
        <v>1241</v>
      </c>
      <c r="R3837" s="1" t="s">
        <v>1481</v>
      </c>
      <c r="S3837" s="45">
        <v>292882</v>
      </c>
      <c r="V3837" s="165" t="str">
        <f>IFERROR(IF(U3837-T3837 &lt;= 0, "", U3837-T3837), "")</f>
        <v/>
      </c>
      <c r="W3837" s="162" t="s">
        <v>333</v>
      </c>
      <c r="X3837" s="1" t="s">
        <v>155</v>
      </c>
      <c r="Y3837" s="1">
        <v>5751</v>
      </c>
      <c r="Z3837" s="169">
        <v>1660.11</v>
      </c>
      <c r="AA3837" s="169">
        <f>Tabela13[[#This Row],[VALOR/UN]]*Tabela13[[#This Row],[QUAN]]</f>
        <v>1660.11</v>
      </c>
      <c r="AB3837" s="251" t="str">
        <f>IFERROR(Tabela13[[#This Row],[TOTAL]]/Tabela13[[#This Row],[Km Rodado]],"")</f>
        <v/>
      </c>
    </row>
    <row r="3838" spans="1:28" hidden="1">
      <c r="A3838" s="30">
        <v>2801</v>
      </c>
      <c r="B3838" s="30" t="s">
        <v>2630</v>
      </c>
      <c r="C3838" s="30" t="s">
        <v>1951</v>
      </c>
      <c r="D3838" s="53">
        <v>46109</v>
      </c>
      <c r="F3838" s="7" t="s">
        <v>514</v>
      </c>
      <c r="G3838" s="1" t="s">
        <v>58</v>
      </c>
      <c r="H3838" s="1" t="s">
        <v>12</v>
      </c>
      <c r="I3838" s="351" t="s">
        <v>111</v>
      </c>
      <c r="J3838" s="162">
        <v>1</v>
      </c>
      <c r="K3838" s="1" t="s">
        <v>39</v>
      </c>
      <c r="L3838" s="1" t="s">
        <v>594</v>
      </c>
      <c r="M3838" s="1" t="s">
        <v>595</v>
      </c>
      <c r="N3838" s="1" t="s">
        <v>684</v>
      </c>
      <c r="O3838" s="1" t="s">
        <v>1213</v>
      </c>
      <c r="P3838" s="1" t="s">
        <v>62</v>
      </c>
      <c r="Q3838" s="1" t="s">
        <v>1241</v>
      </c>
      <c r="R3838" s="1" t="s">
        <v>1481</v>
      </c>
      <c r="S3838" s="45">
        <v>292882</v>
      </c>
      <c r="V3838" s="165" t="str">
        <f>IFERROR(IF(U3838-T3838 &lt;= 0, "", U3838-T3838), "")</f>
        <v/>
      </c>
      <c r="W3838" s="162" t="s">
        <v>333</v>
      </c>
      <c r="X3838" s="1" t="s">
        <v>2279</v>
      </c>
      <c r="Y3838" s="1">
        <v>14782</v>
      </c>
      <c r="Z3838" s="169">
        <v>600</v>
      </c>
      <c r="AA3838" s="169">
        <f>Tabela13[[#This Row],[VALOR/UN]]*Tabela13[[#This Row],[QUAN]]</f>
        <v>600</v>
      </c>
      <c r="AB3838" s="251" t="str">
        <f>IFERROR(Tabela13[[#This Row],[TOTAL]]/Tabela13[[#This Row],[Km Rodado]],"")</f>
        <v/>
      </c>
    </row>
    <row r="3839" spans="1:28" hidden="1">
      <c r="A3839" s="30">
        <v>1286</v>
      </c>
      <c r="B3839" s="30" t="s">
        <v>1278</v>
      </c>
      <c r="C3839" s="30" t="s">
        <v>1951</v>
      </c>
      <c r="D3839" s="53">
        <v>46109</v>
      </c>
      <c r="F3839" s="7" t="s">
        <v>514</v>
      </c>
      <c r="G3839" s="1" t="s">
        <v>58</v>
      </c>
      <c r="H3839" s="1" t="s">
        <v>12</v>
      </c>
      <c r="I3839" s="351" t="s">
        <v>111</v>
      </c>
      <c r="J3839" s="162">
        <v>1</v>
      </c>
      <c r="K3839" s="1" t="s">
        <v>39</v>
      </c>
      <c r="L3839" s="1" t="s">
        <v>594</v>
      </c>
      <c r="M3839" s="1" t="s">
        <v>595</v>
      </c>
      <c r="N3839" s="1" t="s">
        <v>684</v>
      </c>
      <c r="O3839" s="1" t="s">
        <v>1213</v>
      </c>
      <c r="P3839" s="1" t="s">
        <v>62</v>
      </c>
      <c r="Q3839" s="1" t="s">
        <v>1241</v>
      </c>
      <c r="R3839" s="1" t="s">
        <v>1481</v>
      </c>
      <c r="S3839" s="45">
        <v>292882</v>
      </c>
      <c r="V3839" s="165" t="str">
        <f>IFERROR(IF(U3839-T3839 &lt;= 0, "", U3839-T3839), "")</f>
        <v/>
      </c>
      <c r="W3839" s="162" t="s">
        <v>333</v>
      </c>
      <c r="X3839" s="1" t="s">
        <v>2279</v>
      </c>
      <c r="Y3839" s="1">
        <v>15325</v>
      </c>
      <c r="Z3839" s="169">
        <v>600</v>
      </c>
      <c r="AA3839" s="169">
        <f>Tabela13[[#This Row],[VALOR/UN]]*Tabela13[[#This Row],[QUAN]]</f>
        <v>600</v>
      </c>
      <c r="AB3839" s="251" t="str">
        <f>IFERROR(Tabela13[[#This Row],[TOTAL]]/Tabela13[[#This Row],[Km Rodado]],"")</f>
        <v/>
      </c>
    </row>
    <row r="3840" spans="1:28" hidden="1">
      <c r="A3840" s="30">
        <v>1128</v>
      </c>
      <c r="B3840" s="30" t="s">
        <v>1045</v>
      </c>
      <c r="C3840" s="30" t="s">
        <v>1951</v>
      </c>
      <c r="D3840" s="53">
        <v>46109</v>
      </c>
      <c r="F3840" s="7" t="s">
        <v>514</v>
      </c>
      <c r="G3840" s="1" t="s">
        <v>58</v>
      </c>
      <c r="H3840" s="1" t="s">
        <v>12</v>
      </c>
      <c r="I3840" s="351" t="s">
        <v>111</v>
      </c>
      <c r="J3840" s="162">
        <v>1</v>
      </c>
      <c r="K3840" s="1" t="s">
        <v>39</v>
      </c>
      <c r="L3840" s="1" t="s">
        <v>594</v>
      </c>
      <c r="M3840" s="1" t="s">
        <v>595</v>
      </c>
      <c r="N3840" s="1" t="s">
        <v>684</v>
      </c>
      <c r="O3840" s="1" t="s">
        <v>1213</v>
      </c>
      <c r="P3840" s="1" t="s">
        <v>62</v>
      </c>
      <c r="Q3840" s="1" t="s">
        <v>1241</v>
      </c>
      <c r="R3840" s="1" t="s">
        <v>1481</v>
      </c>
      <c r="S3840" s="45">
        <v>292882</v>
      </c>
      <c r="V3840" s="165" t="str">
        <f>IFERROR(IF(U3840-T3840 &lt;= 0, "", U3840-T3840), "")</f>
        <v/>
      </c>
      <c r="W3840" s="162" t="s">
        <v>333</v>
      </c>
      <c r="X3840" s="1" t="s">
        <v>2279</v>
      </c>
      <c r="Y3840" s="1">
        <v>14951</v>
      </c>
      <c r="Z3840" s="169">
        <v>530</v>
      </c>
      <c r="AA3840" s="169">
        <f>Tabela13[[#This Row],[VALOR/UN]]*Tabela13[[#This Row],[QUAN]]</f>
        <v>530</v>
      </c>
      <c r="AB3840" s="251" t="str">
        <f>IFERROR(Tabela13[[#This Row],[TOTAL]]/Tabela13[[#This Row],[Km Rodado]],"")</f>
        <v/>
      </c>
    </row>
    <row r="3841" spans="1:28" hidden="1">
      <c r="A3841" s="30">
        <v>2800</v>
      </c>
      <c r="B3841" s="30" t="s">
        <v>2490</v>
      </c>
      <c r="C3841" s="30" t="s">
        <v>1951</v>
      </c>
      <c r="D3841" s="53">
        <v>46109</v>
      </c>
      <c r="F3841" s="7" t="s">
        <v>514</v>
      </c>
      <c r="G3841" s="1" t="s">
        <v>58</v>
      </c>
      <c r="H3841" s="1" t="s">
        <v>12</v>
      </c>
      <c r="I3841" s="351" t="s">
        <v>111</v>
      </c>
      <c r="J3841" s="162">
        <v>1</v>
      </c>
      <c r="K3841" s="1" t="s">
        <v>39</v>
      </c>
      <c r="L3841" s="1" t="s">
        <v>594</v>
      </c>
      <c r="M3841" s="1" t="s">
        <v>595</v>
      </c>
      <c r="N3841" s="1" t="s">
        <v>684</v>
      </c>
      <c r="O3841" s="1" t="s">
        <v>1213</v>
      </c>
      <c r="P3841" s="1" t="s">
        <v>62</v>
      </c>
      <c r="Q3841" s="1" t="s">
        <v>1241</v>
      </c>
      <c r="R3841" s="1" t="s">
        <v>1481</v>
      </c>
      <c r="S3841" s="45">
        <v>292882</v>
      </c>
      <c r="V3841" s="165" t="str">
        <f>IFERROR(IF(U3841-T3841 &lt;= 0, "", U3841-T3841), "")</f>
        <v/>
      </c>
      <c r="W3841" s="162" t="s">
        <v>333</v>
      </c>
      <c r="X3841" s="1" t="s">
        <v>2279</v>
      </c>
      <c r="Y3841" s="1">
        <v>14951</v>
      </c>
      <c r="Z3841" s="169">
        <v>530</v>
      </c>
      <c r="AA3841" s="169">
        <f>Tabela13[[#This Row],[VALOR/UN]]*Tabela13[[#This Row],[QUAN]]</f>
        <v>530</v>
      </c>
      <c r="AB3841" s="251" t="str">
        <f>IFERROR(Tabela13[[#This Row],[TOTAL]]/Tabela13[[#This Row],[Km Rodado]],"")</f>
        <v/>
      </c>
    </row>
    <row r="3842" spans="1:28" hidden="1">
      <c r="A3842" s="30">
        <v>4457</v>
      </c>
      <c r="B3842" s="30" t="s">
        <v>3163</v>
      </c>
      <c r="C3842" s="30" t="s">
        <v>1951</v>
      </c>
      <c r="D3842" s="53">
        <v>46109</v>
      </c>
      <c r="F3842" s="7" t="s">
        <v>514</v>
      </c>
      <c r="G3842" s="1" t="s">
        <v>58</v>
      </c>
      <c r="H3842" s="1" t="s">
        <v>12</v>
      </c>
      <c r="I3842" s="351" t="s">
        <v>99</v>
      </c>
      <c r="J3842" s="162">
        <v>1</v>
      </c>
      <c r="K3842" s="1">
        <v>15</v>
      </c>
      <c r="L3842" s="1" t="s">
        <v>22</v>
      </c>
      <c r="M3842" s="1" t="s">
        <v>75</v>
      </c>
      <c r="N3842" s="1" t="s">
        <v>224</v>
      </c>
      <c r="O3842" s="1" t="s">
        <v>1389</v>
      </c>
      <c r="P3842" s="1" t="s">
        <v>69</v>
      </c>
      <c r="Q3842" s="1" t="s">
        <v>77</v>
      </c>
      <c r="R3842" s="1" t="s">
        <v>518</v>
      </c>
      <c r="S3842" s="45">
        <v>200772</v>
      </c>
      <c r="V3842" s="165" t="str">
        <f>IFERROR(IF(U3842-T3842 &lt;= 0, "", U3842-T3842), "")</f>
        <v/>
      </c>
      <c r="W3842" s="162" t="s">
        <v>333</v>
      </c>
      <c r="X3842" s="1" t="s">
        <v>2427</v>
      </c>
      <c r="Y3842" s="238">
        <v>169621</v>
      </c>
      <c r="Z3842" s="169">
        <v>245.9</v>
      </c>
      <c r="AA3842" s="169">
        <f>Tabela13[[#This Row],[VALOR/UN]]*Tabela13[[#This Row],[QUAN]]</f>
        <v>245.9</v>
      </c>
      <c r="AB3842" s="251" t="str">
        <f>IFERROR(Tabela13[[#This Row],[TOTAL]]/Tabela13[[#This Row],[Km Rodado]],"")</f>
        <v/>
      </c>
    </row>
    <row r="3843" spans="1:28" hidden="1">
      <c r="A3843" s="30">
        <v>4458</v>
      </c>
      <c r="B3843" s="30" t="s">
        <v>2893</v>
      </c>
      <c r="C3843" s="30" t="s">
        <v>1951</v>
      </c>
      <c r="D3843" s="53">
        <v>46109</v>
      </c>
      <c r="F3843" s="7" t="s">
        <v>514</v>
      </c>
      <c r="G3843" s="1" t="s">
        <v>58</v>
      </c>
      <c r="H3843" s="1" t="s">
        <v>12</v>
      </c>
      <c r="I3843" s="351" t="s">
        <v>99</v>
      </c>
      <c r="J3843" s="162">
        <v>1</v>
      </c>
      <c r="K3843" s="1">
        <v>15</v>
      </c>
      <c r="L3843" s="1" t="s">
        <v>22</v>
      </c>
      <c r="M3843" s="1" t="s">
        <v>75</v>
      </c>
      <c r="N3843" s="1" t="s">
        <v>224</v>
      </c>
      <c r="O3843" s="1" t="s">
        <v>1389</v>
      </c>
      <c r="P3843" s="1" t="s">
        <v>69</v>
      </c>
      <c r="Q3843" s="1" t="s">
        <v>77</v>
      </c>
      <c r="R3843" s="1" t="s">
        <v>518</v>
      </c>
      <c r="S3843" s="45">
        <v>200772</v>
      </c>
      <c r="V3843" s="165" t="str">
        <f>IFERROR(IF(U3843-T3843 &lt;= 0, "", U3843-T3843), "")</f>
        <v/>
      </c>
      <c r="W3843" s="162" t="s">
        <v>333</v>
      </c>
      <c r="X3843" s="1" t="s">
        <v>2427</v>
      </c>
      <c r="Y3843" s="238">
        <v>169621</v>
      </c>
      <c r="Z3843" s="169">
        <v>245.9</v>
      </c>
      <c r="AA3843" s="169">
        <f>Tabela13[[#This Row],[VALOR/UN]]*Tabela13[[#This Row],[QUAN]]</f>
        <v>245.9</v>
      </c>
      <c r="AB3843" s="251" t="str">
        <f>IFERROR(Tabela13[[#This Row],[TOTAL]]/Tabela13[[#This Row],[Km Rodado]],"")</f>
        <v/>
      </c>
    </row>
    <row r="3844" spans="1:28" hidden="1">
      <c r="A3844" s="30">
        <v>4459</v>
      </c>
      <c r="B3844" s="30" t="s">
        <v>2991</v>
      </c>
      <c r="C3844" s="30" t="s">
        <v>1951</v>
      </c>
      <c r="D3844" s="53">
        <v>46109</v>
      </c>
      <c r="F3844" s="7" t="s">
        <v>514</v>
      </c>
      <c r="G3844" s="1" t="s">
        <v>58</v>
      </c>
      <c r="H3844" s="1" t="s">
        <v>12</v>
      </c>
      <c r="I3844" s="351" t="s">
        <v>99</v>
      </c>
      <c r="J3844" s="162">
        <v>1</v>
      </c>
      <c r="K3844" s="1">
        <v>15</v>
      </c>
      <c r="L3844" s="1" t="s">
        <v>24</v>
      </c>
      <c r="M3844" s="1" t="s">
        <v>75</v>
      </c>
      <c r="N3844" s="1" t="s">
        <v>224</v>
      </c>
      <c r="O3844" s="1" t="s">
        <v>1389</v>
      </c>
      <c r="P3844" s="1" t="s">
        <v>69</v>
      </c>
      <c r="Q3844" s="1" t="s">
        <v>77</v>
      </c>
      <c r="R3844" s="1" t="s">
        <v>518</v>
      </c>
      <c r="S3844" s="45">
        <v>200772</v>
      </c>
      <c r="V3844" s="165" t="str">
        <f>IFERROR(IF(U3844-T3844 &lt;= 0, "", U3844-T3844), "")</f>
        <v/>
      </c>
      <c r="W3844" s="162" t="s">
        <v>333</v>
      </c>
      <c r="X3844" s="1" t="s">
        <v>2427</v>
      </c>
      <c r="Y3844" s="1">
        <v>172534</v>
      </c>
      <c r="Z3844" s="169">
        <v>239</v>
      </c>
      <c r="AA3844" s="169">
        <f>Tabela13[[#This Row],[VALOR/UN]]*Tabela13[[#This Row],[QUAN]]</f>
        <v>239</v>
      </c>
      <c r="AB3844" s="251" t="str">
        <f>IFERROR(Tabela13[[#This Row],[TOTAL]]/Tabela13[[#This Row],[Km Rodado]],"")</f>
        <v/>
      </c>
    </row>
    <row r="3845" spans="1:28" hidden="1">
      <c r="A3845" s="30">
        <v>4460</v>
      </c>
      <c r="B3845" s="30" t="s">
        <v>3163</v>
      </c>
      <c r="C3845" s="30" t="s">
        <v>1951</v>
      </c>
      <c r="D3845" s="53">
        <v>46109</v>
      </c>
      <c r="F3845" s="7" t="s">
        <v>514</v>
      </c>
      <c r="G3845" s="1" t="s">
        <v>58</v>
      </c>
      <c r="H3845" s="1" t="s">
        <v>12</v>
      </c>
      <c r="I3845" s="351" t="s">
        <v>99</v>
      </c>
      <c r="J3845" s="162">
        <v>1</v>
      </c>
      <c r="K3845" s="1">
        <v>15</v>
      </c>
      <c r="L3845" s="1" t="s">
        <v>24</v>
      </c>
      <c r="M3845" s="1" t="s">
        <v>75</v>
      </c>
      <c r="N3845" s="1" t="s">
        <v>224</v>
      </c>
      <c r="O3845" s="1" t="s">
        <v>1389</v>
      </c>
      <c r="P3845" s="1" t="s">
        <v>69</v>
      </c>
      <c r="Q3845" s="1" t="s">
        <v>77</v>
      </c>
      <c r="R3845" s="1" t="s">
        <v>518</v>
      </c>
      <c r="S3845" s="45">
        <v>200772</v>
      </c>
      <c r="V3845" s="165" t="str">
        <f>IFERROR(IF(U3845-T3845 &lt;= 0, "", U3845-T3845), "")</f>
        <v/>
      </c>
      <c r="W3845" s="162" t="s">
        <v>333</v>
      </c>
      <c r="X3845" s="1" t="s">
        <v>2427</v>
      </c>
      <c r="Y3845" s="1">
        <v>172534</v>
      </c>
      <c r="Z3845" s="169">
        <v>239</v>
      </c>
      <c r="AA3845" s="169">
        <f>Tabela13[[#This Row],[VALOR/UN]]*Tabela13[[#This Row],[QUAN]]</f>
        <v>239</v>
      </c>
      <c r="AB3845" s="251" t="str">
        <f>IFERROR(Tabela13[[#This Row],[TOTAL]]/Tabela13[[#This Row],[Km Rodado]],"")</f>
        <v/>
      </c>
    </row>
    <row r="3846" spans="1:28" hidden="1">
      <c r="A3846" s="30" t="s">
        <v>2991</v>
      </c>
      <c r="B3846" s="30" t="s">
        <v>3163</v>
      </c>
      <c r="C3846" s="30" t="s">
        <v>1951</v>
      </c>
      <c r="D3846" s="53">
        <v>46109</v>
      </c>
      <c r="F3846" s="7" t="s">
        <v>514</v>
      </c>
      <c r="G3846" s="1" t="s">
        <v>58</v>
      </c>
      <c r="H3846" s="1" t="s">
        <v>1268</v>
      </c>
      <c r="I3846" s="356" t="s">
        <v>2407</v>
      </c>
      <c r="J3846" s="162">
        <v>1</v>
      </c>
      <c r="K3846" s="1">
        <v>16</v>
      </c>
      <c r="L3846" s="1" t="s">
        <v>22</v>
      </c>
      <c r="M3846" s="1" t="s">
        <v>143</v>
      </c>
      <c r="N3846" s="1" t="s">
        <v>224</v>
      </c>
      <c r="O3846" s="1" t="s">
        <v>1389</v>
      </c>
      <c r="P3846" s="1" t="s">
        <v>69</v>
      </c>
      <c r="Q3846" s="1" t="s">
        <v>144</v>
      </c>
      <c r="R3846" s="1" t="s">
        <v>3255</v>
      </c>
      <c r="S3846" s="45">
        <v>42408</v>
      </c>
      <c r="V3846" s="165" t="str">
        <f>IFERROR(IF(U3846-T3846 &lt;= 0, "", U3846-T3846), "")</f>
        <v/>
      </c>
      <c r="W3846" s="162" t="s">
        <v>333</v>
      </c>
      <c r="X3846" s="1" t="s">
        <v>2427</v>
      </c>
      <c r="Y3846" s="349"/>
      <c r="Z3846" s="169">
        <v>459</v>
      </c>
      <c r="AA3846" s="169">
        <f>Tabela13[[#This Row],[VALOR/UN]]*Tabela13[[#This Row],[QUAN]]</f>
        <v>459</v>
      </c>
      <c r="AB3846" s="251" t="str">
        <f>IFERROR(Tabela13[[#This Row],[TOTAL]]/Tabela13[[#This Row],[Km Rodado]],"")</f>
        <v/>
      </c>
    </row>
    <row r="3847" spans="1:28" hidden="1">
      <c r="A3847" s="30">
        <v>4226</v>
      </c>
      <c r="B3847" s="30" t="s">
        <v>3163</v>
      </c>
      <c r="C3847" s="30" t="s">
        <v>1951</v>
      </c>
      <c r="D3847" s="53">
        <v>46109</v>
      </c>
      <c r="F3847" s="7" t="s">
        <v>514</v>
      </c>
      <c r="G3847" s="1" t="s">
        <v>58</v>
      </c>
      <c r="H3847" s="1" t="s">
        <v>1268</v>
      </c>
      <c r="I3847" s="356" t="s">
        <v>2407</v>
      </c>
      <c r="J3847" s="162">
        <v>1</v>
      </c>
      <c r="K3847" s="1">
        <v>16</v>
      </c>
      <c r="L3847" s="1" t="s">
        <v>22</v>
      </c>
      <c r="M3847" s="1" t="s">
        <v>143</v>
      </c>
      <c r="N3847" s="1" t="s">
        <v>224</v>
      </c>
      <c r="O3847" s="1" t="s">
        <v>1389</v>
      </c>
      <c r="P3847" s="1" t="s">
        <v>69</v>
      </c>
      <c r="Q3847" s="1" t="s">
        <v>144</v>
      </c>
      <c r="R3847" s="1" t="s">
        <v>3255</v>
      </c>
      <c r="S3847" s="45">
        <v>42408</v>
      </c>
      <c r="V3847" s="165" t="str">
        <f>IFERROR(IF(U3847-T3847 &lt;= 0, "", U3847-T3847), "")</f>
        <v/>
      </c>
      <c r="W3847" s="162" t="s">
        <v>333</v>
      </c>
      <c r="X3847" s="1" t="s">
        <v>2427</v>
      </c>
      <c r="Y3847" s="159"/>
      <c r="Z3847" s="169">
        <v>459</v>
      </c>
      <c r="AA3847" s="169">
        <f>Tabela13[[#This Row],[VALOR/UN]]*Tabela13[[#This Row],[QUAN]]</f>
        <v>459</v>
      </c>
      <c r="AB3847" s="251" t="str">
        <f>IFERROR(Tabela13[[#This Row],[TOTAL]]/Tabela13[[#This Row],[Km Rodado]],"")</f>
        <v/>
      </c>
    </row>
    <row r="3848" spans="1:28" hidden="1">
      <c r="A3848" s="30">
        <v>4227</v>
      </c>
      <c r="B3848" s="30" t="s">
        <v>3163</v>
      </c>
      <c r="C3848" s="30" t="s">
        <v>1951</v>
      </c>
      <c r="D3848" s="53">
        <v>46109</v>
      </c>
      <c r="F3848" s="7" t="s">
        <v>514</v>
      </c>
      <c r="G3848" s="1" t="s">
        <v>58</v>
      </c>
      <c r="H3848" s="1" t="s">
        <v>1268</v>
      </c>
      <c r="I3848" s="356" t="s">
        <v>2407</v>
      </c>
      <c r="J3848" s="162">
        <v>1</v>
      </c>
      <c r="K3848" s="1">
        <v>16</v>
      </c>
      <c r="L3848" s="1" t="s">
        <v>24</v>
      </c>
      <c r="M3848" s="1" t="s">
        <v>143</v>
      </c>
      <c r="N3848" s="1" t="s">
        <v>224</v>
      </c>
      <c r="O3848" s="1" t="s">
        <v>1389</v>
      </c>
      <c r="P3848" s="1" t="s">
        <v>69</v>
      </c>
      <c r="Q3848" s="1" t="s">
        <v>144</v>
      </c>
      <c r="R3848" s="1" t="s">
        <v>3255</v>
      </c>
      <c r="S3848" s="45">
        <v>42408</v>
      </c>
      <c r="V3848" s="165" t="str">
        <f>IFERROR(IF(U3848-T3848 &lt;= 0, "", U3848-T3848), "")</f>
        <v/>
      </c>
      <c r="W3848" s="162" t="s">
        <v>333</v>
      </c>
      <c r="X3848" s="1" t="s">
        <v>2427</v>
      </c>
      <c r="Y3848" s="349"/>
      <c r="Z3848" s="169">
        <v>459</v>
      </c>
      <c r="AA3848" s="169">
        <f>Tabela13[[#This Row],[VALOR/UN]]*Tabela13[[#This Row],[QUAN]]</f>
        <v>459</v>
      </c>
      <c r="AB3848" s="251" t="str">
        <f>IFERROR(Tabela13[[#This Row],[TOTAL]]/Tabela13[[#This Row],[Km Rodado]],"")</f>
        <v/>
      </c>
    </row>
    <row r="3849" spans="1:28" hidden="1">
      <c r="A3849" s="30">
        <v>4228</v>
      </c>
      <c r="B3849" s="30" t="s">
        <v>3163</v>
      </c>
      <c r="C3849" s="30" t="s">
        <v>1951</v>
      </c>
      <c r="D3849" s="53">
        <v>46109</v>
      </c>
      <c r="F3849" s="7" t="s">
        <v>514</v>
      </c>
      <c r="G3849" s="1" t="s">
        <v>58</v>
      </c>
      <c r="H3849" s="1" t="s">
        <v>1268</v>
      </c>
      <c r="I3849" s="356" t="s">
        <v>2407</v>
      </c>
      <c r="J3849" s="162">
        <v>1</v>
      </c>
      <c r="K3849" s="1">
        <v>16</v>
      </c>
      <c r="L3849" s="1" t="s">
        <v>24</v>
      </c>
      <c r="M3849" s="1" t="s">
        <v>143</v>
      </c>
      <c r="N3849" s="1" t="s">
        <v>224</v>
      </c>
      <c r="O3849" s="1" t="s">
        <v>1389</v>
      </c>
      <c r="P3849" s="1" t="s">
        <v>69</v>
      </c>
      <c r="Q3849" s="1" t="s">
        <v>144</v>
      </c>
      <c r="R3849" s="1" t="s">
        <v>3255</v>
      </c>
      <c r="S3849" s="45">
        <v>42408</v>
      </c>
      <c r="V3849" s="165" t="str">
        <f>IFERROR(IF(U3849-T3849 &lt;= 0, "", U3849-T3849), "")</f>
        <v/>
      </c>
      <c r="W3849" s="162" t="s">
        <v>333</v>
      </c>
      <c r="X3849" s="1" t="s">
        <v>2427</v>
      </c>
      <c r="Y3849" s="159"/>
      <c r="Z3849" s="169">
        <v>459</v>
      </c>
      <c r="AA3849" s="169">
        <f>Tabela13[[#This Row],[VALOR/UN]]*Tabela13[[#This Row],[QUAN]]</f>
        <v>459</v>
      </c>
      <c r="AB3849" s="251" t="str">
        <f>IFERROR(Tabela13[[#This Row],[TOTAL]]/Tabela13[[#This Row],[Km Rodado]],"")</f>
        <v/>
      </c>
    </row>
    <row r="3850" spans="1:28" hidden="1">
      <c r="A3850" s="30" t="s">
        <v>1407</v>
      </c>
      <c r="B3850" s="30" t="s">
        <v>3173</v>
      </c>
      <c r="C3850" s="30" t="s">
        <v>1951</v>
      </c>
      <c r="D3850" s="53">
        <v>46109</v>
      </c>
      <c r="F3850" s="7" t="s">
        <v>514</v>
      </c>
      <c r="G3850" s="1" t="s">
        <v>58</v>
      </c>
      <c r="H3850" s="1" t="s">
        <v>1268</v>
      </c>
      <c r="I3850" s="356" t="s">
        <v>83</v>
      </c>
      <c r="J3850" s="162">
        <v>1</v>
      </c>
      <c r="K3850" s="1">
        <v>16</v>
      </c>
      <c r="L3850" s="1" t="s">
        <v>22</v>
      </c>
      <c r="M3850" s="1" t="s">
        <v>143</v>
      </c>
      <c r="N3850" s="1" t="s">
        <v>224</v>
      </c>
      <c r="O3850" s="1" t="s">
        <v>1389</v>
      </c>
      <c r="P3850" s="1" t="s">
        <v>69</v>
      </c>
      <c r="Q3850" s="1" t="s">
        <v>144</v>
      </c>
      <c r="R3850" s="1" t="s">
        <v>2860</v>
      </c>
      <c r="S3850" s="45">
        <v>100770</v>
      </c>
      <c r="V3850" s="165" t="str">
        <f>IFERROR(IF(U3850-T3850 &lt;= 0, "", U3850-T3850), "")</f>
        <v/>
      </c>
      <c r="W3850" s="162" t="s">
        <v>333</v>
      </c>
      <c r="X3850" s="1" t="s">
        <v>2427</v>
      </c>
      <c r="Y3850" s="349"/>
      <c r="Z3850" s="169">
        <v>459</v>
      </c>
      <c r="AA3850" s="169">
        <f>Tabela13[[#This Row],[VALOR/UN]]*Tabela13[[#This Row],[QUAN]]</f>
        <v>459</v>
      </c>
      <c r="AB3850" s="251" t="str">
        <f>IFERROR(Tabela13[[#This Row],[TOTAL]]/Tabela13[[#This Row],[Km Rodado]],"")</f>
        <v/>
      </c>
    </row>
    <row r="3851" spans="1:28" hidden="1">
      <c r="A3851" s="30">
        <v>4224</v>
      </c>
      <c r="B3851" s="30" t="s">
        <v>3173</v>
      </c>
      <c r="C3851" s="30" t="s">
        <v>1951</v>
      </c>
      <c r="D3851" s="53">
        <v>46109</v>
      </c>
      <c r="F3851" s="7" t="s">
        <v>514</v>
      </c>
      <c r="G3851" s="1" t="s">
        <v>58</v>
      </c>
      <c r="H3851" s="1" t="s">
        <v>1268</v>
      </c>
      <c r="I3851" s="356" t="s">
        <v>83</v>
      </c>
      <c r="J3851" s="162">
        <v>1</v>
      </c>
      <c r="K3851" s="1">
        <v>16</v>
      </c>
      <c r="L3851" s="1" t="s">
        <v>22</v>
      </c>
      <c r="M3851" s="1" t="s">
        <v>143</v>
      </c>
      <c r="N3851" s="1" t="s">
        <v>224</v>
      </c>
      <c r="O3851" s="1" t="s">
        <v>1389</v>
      </c>
      <c r="P3851" s="1" t="s">
        <v>69</v>
      </c>
      <c r="Q3851" s="1" t="s">
        <v>144</v>
      </c>
      <c r="R3851" s="1" t="s">
        <v>2860</v>
      </c>
      <c r="S3851" s="45">
        <v>100770</v>
      </c>
      <c r="V3851" s="165" t="str">
        <f>IFERROR(IF(U3851-T3851 &lt;= 0, "", U3851-T3851), "")</f>
        <v/>
      </c>
      <c r="W3851" s="162" t="s">
        <v>333</v>
      </c>
      <c r="X3851" s="1" t="s">
        <v>2427</v>
      </c>
      <c r="Y3851" s="159"/>
      <c r="Z3851" s="169">
        <v>459</v>
      </c>
      <c r="AA3851" s="169">
        <f>Tabela13[[#This Row],[VALOR/UN]]*Tabela13[[#This Row],[QUAN]]</f>
        <v>459</v>
      </c>
      <c r="AB3851" s="251" t="str">
        <f>IFERROR(Tabela13[[#This Row],[TOTAL]]/Tabela13[[#This Row],[Km Rodado]],"")</f>
        <v/>
      </c>
    </row>
    <row r="3852" spans="1:28" hidden="1">
      <c r="A3852" s="30" t="s">
        <v>3256</v>
      </c>
      <c r="B3852" s="30" t="s">
        <v>3163</v>
      </c>
      <c r="C3852" s="30" t="s">
        <v>1951</v>
      </c>
      <c r="D3852" s="53">
        <v>46109</v>
      </c>
      <c r="F3852" s="7" t="s">
        <v>514</v>
      </c>
      <c r="G3852" s="1" t="s">
        <v>58</v>
      </c>
      <c r="H3852" s="1" t="s">
        <v>1268</v>
      </c>
      <c r="I3852" s="356" t="s">
        <v>83</v>
      </c>
      <c r="J3852" s="162">
        <v>1</v>
      </c>
      <c r="K3852" s="1">
        <v>16</v>
      </c>
      <c r="L3852" s="1" t="s">
        <v>22</v>
      </c>
      <c r="M3852" s="1" t="s">
        <v>60</v>
      </c>
      <c r="N3852" s="1" t="s">
        <v>67</v>
      </c>
      <c r="O3852" s="1" t="s">
        <v>68</v>
      </c>
      <c r="P3852" s="1" t="s">
        <v>69</v>
      </c>
      <c r="Q3852" s="1" t="s">
        <v>1008</v>
      </c>
      <c r="R3852" s="1" t="s">
        <v>1523</v>
      </c>
      <c r="S3852" s="45">
        <v>186412</v>
      </c>
      <c r="V3852" s="165" t="str">
        <f>IFERROR(IF(U3852-T3852 &lt;= 0, "", U3852-T3852), "")</f>
        <v/>
      </c>
      <c r="W3852" s="162" t="s">
        <v>333</v>
      </c>
      <c r="X3852" s="1" t="s">
        <v>3196</v>
      </c>
      <c r="Y3852" s="162">
        <v>181</v>
      </c>
      <c r="Z3852" s="169">
        <v>577</v>
      </c>
      <c r="AA3852" s="169">
        <f>Tabela13[[#This Row],[VALOR/UN]]*Tabela13[[#This Row],[QUAN]]</f>
        <v>577</v>
      </c>
      <c r="AB3852" s="251" t="str">
        <f>IFERROR(Tabela13[[#This Row],[TOTAL]]/Tabela13[[#This Row],[Km Rodado]],"")</f>
        <v/>
      </c>
    </row>
    <row r="3853" spans="1:28" hidden="1">
      <c r="A3853" s="30" t="s">
        <v>3257</v>
      </c>
      <c r="B3853" s="30" t="s">
        <v>3163</v>
      </c>
      <c r="C3853" s="30" t="s">
        <v>1951</v>
      </c>
      <c r="D3853" s="53">
        <v>46109</v>
      </c>
      <c r="F3853" s="7" t="s">
        <v>514</v>
      </c>
      <c r="G3853" s="1" t="s">
        <v>58</v>
      </c>
      <c r="H3853" s="1" t="s">
        <v>1268</v>
      </c>
      <c r="I3853" s="356" t="s">
        <v>83</v>
      </c>
      <c r="J3853" s="162">
        <v>1</v>
      </c>
      <c r="K3853" s="1">
        <v>16</v>
      </c>
      <c r="L3853" s="1" t="s">
        <v>22</v>
      </c>
      <c r="M3853" s="1" t="s">
        <v>60</v>
      </c>
      <c r="N3853" s="1" t="s">
        <v>67</v>
      </c>
      <c r="O3853" s="1" t="s">
        <v>68</v>
      </c>
      <c r="P3853" s="1" t="s">
        <v>69</v>
      </c>
      <c r="Q3853" s="1" t="s">
        <v>1008</v>
      </c>
      <c r="R3853" s="1" t="s">
        <v>1523</v>
      </c>
      <c r="S3853" s="45">
        <v>186412</v>
      </c>
      <c r="V3853" s="165" t="str">
        <f>IFERROR(IF(U3853-T3853 &lt;= 0, "", U3853-T3853), "")</f>
        <v/>
      </c>
      <c r="W3853" s="162" t="s">
        <v>333</v>
      </c>
      <c r="X3853" s="1" t="s">
        <v>3196</v>
      </c>
      <c r="Y3853" s="162">
        <v>181</v>
      </c>
      <c r="Z3853" s="169">
        <v>577</v>
      </c>
      <c r="AA3853" s="169">
        <f>Tabela13[[#This Row],[VALOR/UN]]*Tabela13[[#This Row],[QUAN]]</f>
        <v>577</v>
      </c>
      <c r="AB3853" s="251" t="str">
        <f>IFERROR(Tabela13[[#This Row],[TOTAL]]/Tabela13[[#This Row],[Km Rodado]],"")</f>
        <v/>
      </c>
    </row>
    <row r="3854" spans="1:28" hidden="1">
      <c r="A3854" s="30" t="s">
        <v>3258</v>
      </c>
      <c r="B3854" s="30" t="s">
        <v>3163</v>
      </c>
      <c r="C3854" s="30" t="s">
        <v>1951</v>
      </c>
      <c r="D3854" s="53">
        <v>46109</v>
      </c>
      <c r="F3854" s="7" t="s">
        <v>514</v>
      </c>
      <c r="G3854" s="1" t="s">
        <v>58</v>
      </c>
      <c r="H3854" s="1" t="s">
        <v>1268</v>
      </c>
      <c r="I3854" s="356" t="s">
        <v>83</v>
      </c>
      <c r="J3854" s="162">
        <v>1</v>
      </c>
      <c r="K3854" s="1">
        <v>16</v>
      </c>
      <c r="L3854" s="1" t="s">
        <v>22</v>
      </c>
      <c r="M3854" s="1" t="s">
        <v>60</v>
      </c>
      <c r="N3854" s="1" t="s">
        <v>67</v>
      </c>
      <c r="O3854" s="1" t="s">
        <v>68</v>
      </c>
      <c r="P3854" s="1" t="s">
        <v>69</v>
      </c>
      <c r="Q3854" s="1" t="s">
        <v>1008</v>
      </c>
      <c r="R3854" s="1" t="s">
        <v>1523</v>
      </c>
      <c r="S3854" s="45">
        <v>186412</v>
      </c>
      <c r="V3854" s="165" t="str">
        <f>IFERROR(IF(U3854-T3854 &lt;= 0, "", U3854-T3854), "")</f>
        <v/>
      </c>
      <c r="W3854" s="162" t="s">
        <v>333</v>
      </c>
      <c r="X3854" s="1" t="s">
        <v>3196</v>
      </c>
      <c r="Y3854" s="162">
        <v>181</v>
      </c>
      <c r="Z3854" s="169">
        <v>577</v>
      </c>
      <c r="AA3854" s="169">
        <f>Tabela13[[#This Row],[VALOR/UN]]*Tabela13[[#This Row],[QUAN]]</f>
        <v>577</v>
      </c>
      <c r="AB3854" s="251" t="str">
        <f>IFERROR(Tabela13[[#This Row],[TOTAL]]/Tabela13[[#This Row],[Km Rodado]],"")</f>
        <v/>
      </c>
    </row>
    <row r="3855" spans="1:28" hidden="1">
      <c r="A3855" s="30" t="s">
        <v>3259</v>
      </c>
      <c r="B3855" s="30" t="s">
        <v>3163</v>
      </c>
      <c r="C3855" s="30" t="s">
        <v>1951</v>
      </c>
      <c r="D3855" s="53">
        <v>46109</v>
      </c>
      <c r="F3855" s="7" t="s">
        <v>514</v>
      </c>
      <c r="G3855" s="1" t="s">
        <v>58</v>
      </c>
      <c r="H3855" s="1" t="s">
        <v>1268</v>
      </c>
      <c r="I3855" s="356" t="s">
        <v>83</v>
      </c>
      <c r="J3855" s="162">
        <v>1</v>
      </c>
      <c r="K3855" s="1">
        <v>16</v>
      </c>
      <c r="L3855" s="1" t="s">
        <v>22</v>
      </c>
      <c r="M3855" s="1" t="s">
        <v>60</v>
      </c>
      <c r="N3855" s="1" t="s">
        <v>67</v>
      </c>
      <c r="O3855" s="1" t="s">
        <v>68</v>
      </c>
      <c r="P3855" s="1" t="s">
        <v>69</v>
      </c>
      <c r="Q3855" s="1" t="s">
        <v>1008</v>
      </c>
      <c r="R3855" s="1" t="s">
        <v>1523</v>
      </c>
      <c r="S3855" s="45">
        <v>186412</v>
      </c>
      <c r="V3855" s="165" t="str">
        <f>IFERROR(IF(U3855-T3855 &lt;= 0, "", U3855-T3855), "")</f>
        <v/>
      </c>
      <c r="W3855" s="162" t="s">
        <v>333</v>
      </c>
      <c r="X3855" s="1" t="s">
        <v>3196</v>
      </c>
      <c r="Y3855" s="162">
        <v>181</v>
      </c>
      <c r="Z3855" s="169">
        <v>577</v>
      </c>
      <c r="AA3855" s="169">
        <f>Tabela13[[#This Row],[VALOR/UN]]*Tabela13[[#This Row],[QUAN]]</f>
        <v>577</v>
      </c>
      <c r="AB3855" s="251" t="str">
        <f>IFERROR(Tabela13[[#This Row],[TOTAL]]/Tabela13[[#This Row],[Km Rodado]],"")</f>
        <v/>
      </c>
    </row>
    <row r="3856" spans="1:28" hidden="1">
      <c r="A3856" s="30">
        <v>4238</v>
      </c>
      <c r="B3856" s="30" t="s">
        <v>2907</v>
      </c>
      <c r="C3856" s="30" t="s">
        <v>1951</v>
      </c>
      <c r="D3856" s="53">
        <v>46109</v>
      </c>
      <c r="F3856" s="7" t="s">
        <v>514</v>
      </c>
      <c r="G3856" s="1" t="s">
        <v>58</v>
      </c>
      <c r="H3856" s="1" t="s">
        <v>14</v>
      </c>
      <c r="I3856" s="351" t="s">
        <v>1317</v>
      </c>
      <c r="J3856" s="162">
        <v>1</v>
      </c>
      <c r="K3856" s="1" t="s">
        <v>7</v>
      </c>
      <c r="L3856" s="1" t="s">
        <v>22</v>
      </c>
      <c r="M3856" s="1" t="s">
        <v>133</v>
      </c>
      <c r="N3856" s="1" t="s">
        <v>291</v>
      </c>
      <c r="O3856" s="1" t="s">
        <v>764</v>
      </c>
      <c r="P3856" s="1" t="s">
        <v>69</v>
      </c>
      <c r="Q3856" s="1" t="s">
        <v>136</v>
      </c>
      <c r="R3856" s="1" t="s">
        <v>637</v>
      </c>
      <c r="S3856" s="45">
        <v>248055</v>
      </c>
      <c r="V3856" s="165" t="str">
        <f>IFERROR(IF(U3856-T3856 &lt;= 0, "", U3856-T3856), "")</f>
        <v/>
      </c>
      <c r="W3856" s="162" t="s">
        <v>333</v>
      </c>
      <c r="X3856" s="1" t="s">
        <v>2427</v>
      </c>
      <c r="Y3856" s="1" t="s">
        <v>3199</v>
      </c>
      <c r="Z3856" s="169">
        <v>515</v>
      </c>
      <c r="AA3856" s="169">
        <f>Tabela13[[#This Row],[VALOR/UN]]*Tabela13[[#This Row],[QUAN]]</f>
        <v>515</v>
      </c>
      <c r="AB3856" s="251" t="str">
        <f>IFERROR(Tabela13[[#This Row],[TOTAL]]/Tabela13[[#This Row],[Km Rodado]],"")</f>
        <v/>
      </c>
    </row>
    <row r="3857" spans="1:28" hidden="1">
      <c r="A3857" s="30">
        <v>4250</v>
      </c>
      <c r="B3857" s="30" t="s">
        <v>2907</v>
      </c>
      <c r="C3857" s="30" t="s">
        <v>1951</v>
      </c>
      <c r="D3857" s="53">
        <v>46109</v>
      </c>
      <c r="F3857" s="7" t="s">
        <v>514</v>
      </c>
      <c r="G3857" s="1" t="s">
        <v>58</v>
      </c>
      <c r="H3857" s="1" t="s">
        <v>14</v>
      </c>
      <c r="I3857" s="351" t="s">
        <v>1317</v>
      </c>
      <c r="J3857" s="162">
        <v>1</v>
      </c>
      <c r="K3857" s="1" t="s">
        <v>7</v>
      </c>
      <c r="L3857" s="1" t="s">
        <v>22</v>
      </c>
      <c r="M3857" s="1" t="s">
        <v>133</v>
      </c>
      <c r="N3857" s="1" t="s">
        <v>291</v>
      </c>
      <c r="O3857" s="1" t="s">
        <v>764</v>
      </c>
      <c r="P3857" s="1" t="s">
        <v>69</v>
      </c>
      <c r="Q3857" s="1" t="s">
        <v>136</v>
      </c>
      <c r="R3857" s="1" t="s">
        <v>637</v>
      </c>
      <c r="S3857" s="45">
        <v>248055</v>
      </c>
      <c r="V3857" s="165" t="str">
        <f>IFERROR(IF(U3857-T3857 &lt;= 0, "", U3857-T3857), "")</f>
        <v/>
      </c>
      <c r="W3857" s="162" t="s">
        <v>333</v>
      </c>
      <c r="X3857" s="1" t="s">
        <v>2427</v>
      </c>
      <c r="Y3857" s="1" t="s">
        <v>3199</v>
      </c>
      <c r="Z3857" s="169">
        <v>515</v>
      </c>
      <c r="AA3857" s="169">
        <f>Tabela13[[#This Row],[VALOR/UN]]*Tabela13[[#This Row],[QUAN]]</f>
        <v>515</v>
      </c>
      <c r="AB3857" s="251" t="str">
        <f>IFERROR(Tabela13[[#This Row],[TOTAL]]/Tabela13[[#This Row],[Km Rodado]],"")</f>
        <v/>
      </c>
    </row>
    <row r="3858" spans="1:28" hidden="1">
      <c r="A3858" s="30">
        <v>4485</v>
      </c>
      <c r="B3858" s="30" t="s">
        <v>3163</v>
      </c>
      <c r="C3858" s="30" t="s">
        <v>1951</v>
      </c>
      <c r="D3858" s="53">
        <v>46109</v>
      </c>
      <c r="F3858" s="7" t="s">
        <v>514</v>
      </c>
      <c r="G3858" s="1" t="s">
        <v>58</v>
      </c>
      <c r="H3858" s="1" t="s">
        <v>14</v>
      </c>
      <c r="I3858" s="351" t="s">
        <v>1317</v>
      </c>
      <c r="J3858" s="162">
        <v>1</v>
      </c>
      <c r="K3858" s="1">
        <v>16</v>
      </c>
      <c r="L3858" s="1" t="s">
        <v>22</v>
      </c>
      <c r="M3858" s="1" t="s">
        <v>60</v>
      </c>
      <c r="N3858" s="1" t="s">
        <v>67</v>
      </c>
      <c r="O3858" s="1" t="s">
        <v>68</v>
      </c>
      <c r="P3858" s="1" t="s">
        <v>69</v>
      </c>
      <c r="Q3858" s="1" t="s">
        <v>1008</v>
      </c>
      <c r="R3858" s="1" t="s">
        <v>1850</v>
      </c>
      <c r="S3858" s="45">
        <v>121854</v>
      </c>
      <c r="V3858" s="165" t="str">
        <f>IFERROR(IF(U3858-T3858 &lt;= 0, "", U3858-T3858), "")</f>
        <v/>
      </c>
      <c r="W3858" s="162" t="s">
        <v>333</v>
      </c>
      <c r="X3858" s="1" t="s">
        <v>3196</v>
      </c>
      <c r="Y3858" s="162">
        <v>181</v>
      </c>
      <c r="Z3858" s="169">
        <v>577</v>
      </c>
      <c r="AA3858" s="169">
        <f>Tabela13[[#This Row],[VALOR/UN]]*Tabela13[[#This Row],[QUAN]]</f>
        <v>577</v>
      </c>
      <c r="AB3858" s="251" t="str">
        <f>IFERROR(Tabela13[[#This Row],[TOTAL]]/Tabela13[[#This Row],[Km Rodado]],"")</f>
        <v/>
      </c>
    </row>
    <row r="3859" spans="1:28" hidden="1">
      <c r="A3859" s="30">
        <v>4486</v>
      </c>
      <c r="B3859" s="30" t="s">
        <v>3163</v>
      </c>
      <c r="C3859" s="30" t="s">
        <v>1951</v>
      </c>
      <c r="D3859" s="53">
        <v>46109</v>
      </c>
      <c r="F3859" s="7" t="s">
        <v>514</v>
      </c>
      <c r="G3859" s="1" t="s">
        <v>58</v>
      </c>
      <c r="H3859" s="1" t="s">
        <v>14</v>
      </c>
      <c r="I3859" s="351" t="s">
        <v>1317</v>
      </c>
      <c r="J3859" s="162">
        <v>1</v>
      </c>
      <c r="K3859" s="1">
        <v>16</v>
      </c>
      <c r="L3859" s="1" t="s">
        <v>22</v>
      </c>
      <c r="M3859" s="1" t="s">
        <v>60</v>
      </c>
      <c r="N3859" s="1" t="s">
        <v>67</v>
      </c>
      <c r="O3859" s="1" t="s">
        <v>68</v>
      </c>
      <c r="P3859" s="1" t="s">
        <v>69</v>
      </c>
      <c r="Q3859" s="1" t="s">
        <v>1008</v>
      </c>
      <c r="R3859" s="1" t="s">
        <v>1850</v>
      </c>
      <c r="S3859" s="45">
        <v>121854</v>
      </c>
      <c r="V3859" s="165" t="str">
        <f>IFERROR(IF(U3859-T3859 &lt;= 0, "", U3859-T3859), "")</f>
        <v/>
      </c>
      <c r="W3859" s="162" t="s">
        <v>333</v>
      </c>
      <c r="X3859" s="1" t="s">
        <v>3196</v>
      </c>
      <c r="Y3859" s="162">
        <v>181</v>
      </c>
      <c r="Z3859" s="169">
        <v>577</v>
      </c>
      <c r="AA3859" s="169">
        <f>Tabela13[[#This Row],[VALOR/UN]]*Tabela13[[#This Row],[QUAN]]</f>
        <v>577</v>
      </c>
      <c r="AB3859" s="251" t="str">
        <f>IFERROR(Tabela13[[#This Row],[TOTAL]]/Tabela13[[#This Row],[Km Rodado]],"")</f>
        <v/>
      </c>
    </row>
    <row r="3860" spans="1:28" hidden="1">
      <c r="A3860" s="30">
        <v>4461</v>
      </c>
      <c r="B3860" s="30" t="s">
        <v>3260</v>
      </c>
      <c r="C3860" s="30" t="s">
        <v>1951</v>
      </c>
      <c r="D3860" s="53">
        <v>46109</v>
      </c>
      <c r="F3860" s="7" t="s">
        <v>514</v>
      </c>
      <c r="G3860" s="1" t="s">
        <v>58</v>
      </c>
      <c r="H3860" s="1" t="s">
        <v>1268</v>
      </c>
      <c r="I3860" s="351" t="s">
        <v>2375</v>
      </c>
      <c r="J3860" s="162">
        <v>1</v>
      </c>
      <c r="K3860" s="1">
        <v>15</v>
      </c>
      <c r="L3860" s="1" t="s">
        <v>22</v>
      </c>
      <c r="M3860" s="1" t="s">
        <v>75</v>
      </c>
      <c r="N3860" s="1" t="s">
        <v>224</v>
      </c>
      <c r="O3860" s="1" t="s">
        <v>1389</v>
      </c>
      <c r="P3860" s="1" t="s">
        <v>69</v>
      </c>
      <c r="Q3860" s="1" t="s">
        <v>77</v>
      </c>
      <c r="R3860" s="1" t="s">
        <v>800</v>
      </c>
      <c r="S3860" s="45">
        <v>216424</v>
      </c>
      <c r="V3860" s="165" t="str">
        <f>IFERROR(IF(U3860-T3860 &lt;= 0, "", U3860-T3860), "")</f>
        <v/>
      </c>
      <c r="W3860" s="162" t="s">
        <v>333</v>
      </c>
      <c r="X3860" s="1" t="s">
        <v>2427</v>
      </c>
      <c r="Y3860" s="1">
        <v>172534</v>
      </c>
      <c r="Z3860" s="169">
        <v>239</v>
      </c>
      <c r="AA3860" s="169">
        <f>Tabela13[[#This Row],[VALOR/UN]]*Tabela13[[#This Row],[QUAN]]</f>
        <v>239</v>
      </c>
      <c r="AB3860" s="251" t="str">
        <f>IFERROR(Tabela13[[#This Row],[TOTAL]]/Tabela13[[#This Row],[Km Rodado]],"")</f>
        <v/>
      </c>
    </row>
    <row r="3861" spans="1:28" hidden="1">
      <c r="A3861" s="30">
        <v>4462</v>
      </c>
      <c r="B3861" s="30" t="s">
        <v>3163</v>
      </c>
      <c r="C3861" s="30" t="s">
        <v>1951</v>
      </c>
      <c r="D3861" s="53">
        <v>46109</v>
      </c>
      <c r="F3861" s="7" t="s">
        <v>514</v>
      </c>
      <c r="G3861" s="1" t="s">
        <v>58</v>
      </c>
      <c r="H3861" s="1" t="s">
        <v>1268</v>
      </c>
      <c r="I3861" s="351" t="s">
        <v>2375</v>
      </c>
      <c r="J3861" s="162">
        <v>1</v>
      </c>
      <c r="K3861" s="1">
        <v>15</v>
      </c>
      <c r="L3861" s="1" t="s">
        <v>22</v>
      </c>
      <c r="M3861" s="1" t="s">
        <v>75</v>
      </c>
      <c r="N3861" s="1" t="s">
        <v>224</v>
      </c>
      <c r="O3861" s="1" t="s">
        <v>1389</v>
      </c>
      <c r="P3861" s="1" t="s">
        <v>69</v>
      </c>
      <c r="Q3861" s="1" t="s">
        <v>77</v>
      </c>
      <c r="R3861" s="1" t="s">
        <v>800</v>
      </c>
      <c r="S3861" s="45">
        <v>216424</v>
      </c>
      <c r="V3861" s="165" t="str">
        <f>IFERROR(IF(U3861-T3861 &lt;= 0, "", U3861-T3861), "")</f>
        <v/>
      </c>
      <c r="W3861" s="162" t="s">
        <v>333</v>
      </c>
      <c r="X3861" s="1" t="s">
        <v>2427</v>
      </c>
      <c r="Y3861" s="1">
        <v>172534</v>
      </c>
      <c r="Z3861" s="169">
        <v>239</v>
      </c>
      <c r="AA3861" s="169">
        <f>Tabela13[[#This Row],[VALOR/UN]]*Tabela13[[#This Row],[QUAN]]</f>
        <v>239</v>
      </c>
      <c r="AB3861" s="251" t="str">
        <f>IFERROR(Tabela13[[#This Row],[TOTAL]]/Tabela13[[#This Row],[Km Rodado]],"")</f>
        <v/>
      </c>
    </row>
    <row r="3862" spans="1:28">
      <c r="A3862" s="30" t="s">
        <v>3261</v>
      </c>
      <c r="B3862" s="30" t="s">
        <v>2991</v>
      </c>
      <c r="C3862" s="30" t="s">
        <v>1951</v>
      </c>
      <c r="D3862" s="53">
        <v>46109</v>
      </c>
      <c r="F3862" s="7" t="s">
        <v>514</v>
      </c>
      <c r="G3862" s="1" t="s">
        <v>58</v>
      </c>
      <c r="H3862" s="1" t="s">
        <v>12</v>
      </c>
      <c r="I3862" s="351" t="s">
        <v>99</v>
      </c>
      <c r="J3862" s="162">
        <v>1</v>
      </c>
      <c r="K3862" s="1">
        <v>15</v>
      </c>
      <c r="L3862" s="1" t="s">
        <v>22</v>
      </c>
      <c r="M3862" s="1" t="s">
        <v>623</v>
      </c>
      <c r="N3862" s="1" t="s">
        <v>224</v>
      </c>
      <c r="O3862" s="1" t="s">
        <v>1389</v>
      </c>
      <c r="P3862" s="1" t="s">
        <v>69</v>
      </c>
      <c r="Q3862" s="1" t="s">
        <v>102</v>
      </c>
      <c r="R3862" s="1" t="s">
        <v>2024</v>
      </c>
      <c r="S3862" s="45">
        <v>136881</v>
      </c>
      <c r="V3862" s="165" t="str">
        <f>IFERROR(IF(U3862-T3862 &lt;= 0, "", U3862-T3862), "")</f>
        <v/>
      </c>
      <c r="W3862" s="162" t="s">
        <v>333</v>
      </c>
      <c r="X3862" s="1" t="s">
        <v>2427</v>
      </c>
      <c r="Y3862" s="153">
        <v>173444</v>
      </c>
      <c r="Z3862" s="169">
        <v>245.9</v>
      </c>
      <c r="AA3862" s="169">
        <f>Tabela13[[#This Row],[VALOR/UN]]*Tabela13[[#This Row],[QUAN]]</f>
        <v>245.9</v>
      </c>
      <c r="AB3862" s="251" t="str">
        <f>IFERROR(Tabela13[[#This Row],[TOTAL]]/Tabela13[[#This Row],[Km Rodado]],"")</f>
        <v/>
      </c>
    </row>
    <row r="3863" spans="1:28">
      <c r="A3863" s="30" t="s">
        <v>3262</v>
      </c>
      <c r="B3863" s="30" t="s">
        <v>2988</v>
      </c>
      <c r="C3863" s="30" t="s">
        <v>1951</v>
      </c>
      <c r="D3863" s="53">
        <v>46109</v>
      </c>
      <c r="F3863" s="7" t="s">
        <v>514</v>
      </c>
      <c r="G3863" s="1" t="s">
        <v>58</v>
      </c>
      <c r="H3863" s="1" t="s">
        <v>12</v>
      </c>
      <c r="I3863" s="351" t="s">
        <v>99</v>
      </c>
      <c r="J3863" s="162">
        <v>1</v>
      </c>
      <c r="K3863" s="1">
        <v>15</v>
      </c>
      <c r="L3863" s="1" t="s">
        <v>22</v>
      </c>
      <c r="M3863" s="1" t="s">
        <v>623</v>
      </c>
      <c r="N3863" s="1" t="s">
        <v>224</v>
      </c>
      <c r="O3863" s="1" t="s">
        <v>1389</v>
      </c>
      <c r="P3863" s="1" t="s">
        <v>69</v>
      </c>
      <c r="Q3863" s="1" t="s">
        <v>102</v>
      </c>
      <c r="R3863" s="1" t="s">
        <v>2024</v>
      </c>
      <c r="S3863" s="45">
        <v>136881</v>
      </c>
      <c r="V3863" s="165" t="str">
        <f>IFERROR(IF(U3863-T3863 &lt;= 0, "", U3863-T3863), "")</f>
        <v/>
      </c>
      <c r="W3863" s="162" t="s">
        <v>333</v>
      </c>
      <c r="X3863" s="1" t="s">
        <v>2427</v>
      </c>
      <c r="Y3863" s="153">
        <v>173444</v>
      </c>
      <c r="Z3863" s="169">
        <v>245.9</v>
      </c>
      <c r="AA3863" s="169">
        <f>Tabela13[[#This Row],[VALOR/UN]]*Tabela13[[#This Row],[QUAN]]</f>
        <v>245.9</v>
      </c>
      <c r="AB3863" s="251" t="str">
        <f>IFERROR(Tabela13[[#This Row],[TOTAL]]/Tabela13[[#This Row],[Km Rodado]],"")</f>
        <v/>
      </c>
    </row>
    <row r="3864" spans="1:28">
      <c r="A3864" s="30" t="s">
        <v>3263</v>
      </c>
      <c r="B3864" s="30" t="s">
        <v>2991</v>
      </c>
      <c r="C3864" s="30" t="s">
        <v>1951</v>
      </c>
      <c r="D3864" s="53">
        <v>46109</v>
      </c>
      <c r="F3864" s="7" t="s">
        <v>514</v>
      </c>
      <c r="G3864" s="1" t="s">
        <v>58</v>
      </c>
      <c r="H3864" s="1" t="s">
        <v>12</v>
      </c>
      <c r="I3864" s="351" t="s">
        <v>99</v>
      </c>
      <c r="J3864" s="162">
        <v>1</v>
      </c>
      <c r="K3864" s="1">
        <v>15</v>
      </c>
      <c r="L3864" s="1" t="s">
        <v>24</v>
      </c>
      <c r="M3864" s="1" t="s">
        <v>623</v>
      </c>
      <c r="N3864" s="1" t="s">
        <v>224</v>
      </c>
      <c r="O3864" s="1" t="s">
        <v>1389</v>
      </c>
      <c r="P3864" s="1" t="s">
        <v>69</v>
      </c>
      <c r="Q3864" s="1" t="s">
        <v>102</v>
      </c>
      <c r="R3864" s="1" t="s">
        <v>2024</v>
      </c>
      <c r="S3864" s="45">
        <v>136881</v>
      </c>
      <c r="V3864" s="165" t="str">
        <f>IFERROR(IF(U3864-T3864 &lt;= 0, "", U3864-T3864), "")</f>
        <v/>
      </c>
      <c r="W3864" s="162" t="s">
        <v>333</v>
      </c>
      <c r="X3864" s="1" t="s">
        <v>2427</v>
      </c>
      <c r="Y3864" s="1">
        <v>173443</v>
      </c>
      <c r="Z3864" s="169">
        <v>239</v>
      </c>
      <c r="AA3864" s="169">
        <f>Tabela13[[#This Row],[VALOR/UN]]*Tabela13[[#This Row],[QUAN]]</f>
        <v>239</v>
      </c>
      <c r="AB3864" s="251" t="str">
        <f>IFERROR(Tabela13[[#This Row],[TOTAL]]/Tabela13[[#This Row],[Km Rodado]],"")</f>
        <v/>
      </c>
    </row>
    <row r="3865" spans="1:28">
      <c r="A3865" s="30" t="s">
        <v>3264</v>
      </c>
      <c r="B3865" s="30" t="s">
        <v>2857</v>
      </c>
      <c r="C3865" s="30" t="s">
        <v>1951</v>
      </c>
      <c r="D3865" s="53">
        <v>46109</v>
      </c>
      <c r="F3865" s="7" t="s">
        <v>514</v>
      </c>
      <c r="G3865" s="1" t="s">
        <v>58</v>
      </c>
      <c r="H3865" s="1" t="s">
        <v>12</v>
      </c>
      <c r="I3865" s="351" t="s">
        <v>99</v>
      </c>
      <c r="J3865" s="162">
        <v>1</v>
      </c>
      <c r="K3865" s="1">
        <v>15</v>
      </c>
      <c r="L3865" s="1" t="s">
        <v>24</v>
      </c>
      <c r="M3865" s="1" t="s">
        <v>623</v>
      </c>
      <c r="N3865" s="1" t="s">
        <v>224</v>
      </c>
      <c r="O3865" s="1" t="s">
        <v>1389</v>
      </c>
      <c r="P3865" s="1" t="s">
        <v>69</v>
      </c>
      <c r="Q3865" s="1" t="s">
        <v>102</v>
      </c>
      <c r="R3865" s="1" t="s">
        <v>2024</v>
      </c>
      <c r="S3865" s="45">
        <v>136881</v>
      </c>
      <c r="V3865" s="165" t="str">
        <f>IFERROR(IF(U3865-T3865 &lt;= 0, "", U3865-T3865), "")</f>
        <v/>
      </c>
      <c r="W3865" s="162" t="s">
        <v>333</v>
      </c>
      <c r="X3865" s="1" t="s">
        <v>2427</v>
      </c>
      <c r="Y3865" s="1">
        <v>173443</v>
      </c>
      <c r="Z3865" s="169">
        <v>239</v>
      </c>
      <c r="AA3865" s="169">
        <f>Tabela13[[#This Row],[VALOR/UN]]*Tabela13[[#This Row],[QUAN]]</f>
        <v>239</v>
      </c>
      <c r="AB3865" s="251" t="str">
        <f>IFERROR(Tabela13[[#This Row],[TOTAL]]/Tabela13[[#This Row],[Km Rodado]],"")</f>
        <v/>
      </c>
    </row>
    <row r="3866" spans="1:28" hidden="1">
      <c r="A3866" s="30" t="s">
        <v>3265</v>
      </c>
      <c r="B3866" s="30" t="s">
        <v>3163</v>
      </c>
      <c r="C3866" s="30" t="s">
        <v>1951</v>
      </c>
      <c r="D3866" s="53">
        <v>46109</v>
      </c>
      <c r="F3866" s="7" t="s">
        <v>514</v>
      </c>
      <c r="G3866" s="1" t="s">
        <v>58</v>
      </c>
      <c r="H3866" s="1" t="s">
        <v>1268</v>
      </c>
      <c r="I3866" s="351" t="s">
        <v>104</v>
      </c>
      <c r="J3866" s="162">
        <v>1</v>
      </c>
      <c r="K3866" s="1">
        <v>16</v>
      </c>
      <c r="L3866" s="1" t="s">
        <v>22</v>
      </c>
      <c r="M3866" s="1" t="s">
        <v>60</v>
      </c>
      <c r="N3866" s="1" t="s">
        <v>67</v>
      </c>
      <c r="O3866" s="1" t="s">
        <v>68</v>
      </c>
      <c r="P3866" s="1" t="s">
        <v>69</v>
      </c>
      <c r="Q3866" s="1" t="s">
        <v>1008</v>
      </c>
      <c r="R3866" s="1" t="s">
        <v>1850</v>
      </c>
      <c r="S3866" s="45">
        <v>121517</v>
      </c>
      <c r="V3866" s="165" t="str">
        <f>IFERROR(IF(U3866-T3866 &lt;= 0, "", U3866-T3866), "")</f>
        <v/>
      </c>
      <c r="W3866" s="162" t="s">
        <v>333</v>
      </c>
      <c r="X3866" s="1" t="s">
        <v>3196</v>
      </c>
      <c r="Y3866" s="162">
        <v>181</v>
      </c>
      <c r="Z3866" s="169">
        <v>577</v>
      </c>
      <c r="AA3866" s="169">
        <f>Tabela13[[#This Row],[VALOR/UN]]*Tabela13[[#This Row],[QUAN]]</f>
        <v>577</v>
      </c>
      <c r="AB3866" s="251" t="str">
        <f>IFERROR(Tabela13[[#This Row],[TOTAL]]/Tabela13[[#This Row],[Km Rodado]],"")</f>
        <v/>
      </c>
    </row>
    <row r="3867" spans="1:28" hidden="1">
      <c r="A3867" s="30" t="s">
        <v>3266</v>
      </c>
      <c r="B3867" s="30" t="s">
        <v>3163</v>
      </c>
      <c r="C3867" s="30" t="s">
        <v>1951</v>
      </c>
      <c r="D3867" s="53">
        <v>46109</v>
      </c>
      <c r="F3867" s="7" t="s">
        <v>514</v>
      </c>
      <c r="G3867" s="1" t="s">
        <v>58</v>
      </c>
      <c r="H3867" s="1" t="s">
        <v>1268</v>
      </c>
      <c r="I3867" s="351" t="s">
        <v>104</v>
      </c>
      <c r="J3867" s="162">
        <v>1</v>
      </c>
      <c r="K3867" s="1">
        <v>16</v>
      </c>
      <c r="L3867" s="1" t="s">
        <v>22</v>
      </c>
      <c r="M3867" s="1" t="s">
        <v>60</v>
      </c>
      <c r="N3867" s="1" t="s">
        <v>67</v>
      </c>
      <c r="O3867" s="1" t="s">
        <v>68</v>
      </c>
      <c r="P3867" s="1" t="s">
        <v>69</v>
      </c>
      <c r="Q3867" s="1" t="s">
        <v>1008</v>
      </c>
      <c r="R3867" s="1" t="s">
        <v>1850</v>
      </c>
      <c r="S3867" s="45">
        <v>151517</v>
      </c>
      <c r="V3867" s="165" t="str">
        <f>IFERROR(IF(U3867-T3867 &lt;= 0, "", U3867-T3867), "")</f>
        <v/>
      </c>
      <c r="W3867" s="162" t="s">
        <v>333</v>
      </c>
      <c r="X3867" s="1" t="s">
        <v>3196</v>
      </c>
      <c r="Y3867" s="162">
        <v>181</v>
      </c>
      <c r="Z3867" s="169">
        <v>577</v>
      </c>
      <c r="AA3867" s="169">
        <f>Tabela13[[#This Row],[VALOR/UN]]*Tabela13[[#This Row],[QUAN]]</f>
        <v>577</v>
      </c>
      <c r="AB3867" s="251" t="str">
        <f>IFERROR(Tabela13[[#This Row],[TOTAL]]/Tabela13[[#This Row],[Km Rodado]],"")</f>
        <v/>
      </c>
    </row>
    <row r="3868" spans="1:28" hidden="1">
      <c r="A3868" s="30">
        <v>4463</v>
      </c>
      <c r="B3868" s="30" t="s">
        <v>3163</v>
      </c>
      <c r="C3868" s="30" t="s">
        <v>1951</v>
      </c>
      <c r="D3868" s="53">
        <v>46109</v>
      </c>
      <c r="F3868" s="7" t="s">
        <v>514</v>
      </c>
      <c r="G3868" s="1" t="s">
        <v>58</v>
      </c>
      <c r="H3868" s="1" t="s">
        <v>1268</v>
      </c>
      <c r="I3868" s="351" t="s">
        <v>96</v>
      </c>
      <c r="J3868" s="162">
        <v>1</v>
      </c>
      <c r="K3868" s="1">
        <v>16</v>
      </c>
      <c r="L3868" s="1" t="s">
        <v>22</v>
      </c>
      <c r="M3868" s="1" t="s">
        <v>60</v>
      </c>
      <c r="N3868" s="1" t="s">
        <v>67</v>
      </c>
      <c r="O3868" s="1" t="s">
        <v>68</v>
      </c>
      <c r="P3868" s="1" t="s">
        <v>69</v>
      </c>
      <c r="Q3868" s="1" t="s">
        <v>1008</v>
      </c>
      <c r="R3868" s="1" t="s">
        <v>1437</v>
      </c>
      <c r="S3868" s="45">
        <v>110875</v>
      </c>
      <c r="V3868" s="165" t="str">
        <f>IFERROR(IF(U3868-T3868 &lt;= 0, "", U3868-T3868), "")</f>
        <v/>
      </c>
      <c r="W3868" s="162" t="s">
        <v>333</v>
      </c>
      <c r="X3868" s="1" t="s">
        <v>3196</v>
      </c>
      <c r="Y3868" s="162">
        <v>181</v>
      </c>
      <c r="Z3868" s="169">
        <v>577</v>
      </c>
      <c r="AA3868" s="169">
        <f>Tabela13[[#This Row],[VALOR/UN]]*Tabela13[[#This Row],[QUAN]]</f>
        <v>577</v>
      </c>
      <c r="AB3868" s="251" t="str">
        <f>IFERROR(Tabela13[[#This Row],[TOTAL]]/Tabela13[[#This Row],[Km Rodado]],"")</f>
        <v/>
      </c>
    </row>
    <row r="3869" spans="1:28" hidden="1">
      <c r="A3869" s="30">
        <v>4464</v>
      </c>
      <c r="B3869" s="30" t="s">
        <v>3163</v>
      </c>
      <c r="C3869" s="30" t="s">
        <v>1951</v>
      </c>
      <c r="D3869" s="53">
        <v>46109</v>
      </c>
      <c r="F3869" s="7" t="s">
        <v>514</v>
      </c>
      <c r="G3869" s="1" t="s">
        <v>58</v>
      </c>
      <c r="H3869" s="1" t="s">
        <v>1268</v>
      </c>
      <c r="I3869" s="351" t="s">
        <v>96</v>
      </c>
      <c r="J3869" s="162">
        <v>1</v>
      </c>
      <c r="K3869" s="1">
        <v>16</v>
      </c>
      <c r="L3869" s="1" t="s">
        <v>22</v>
      </c>
      <c r="M3869" s="1" t="s">
        <v>60</v>
      </c>
      <c r="N3869" s="1" t="s">
        <v>67</v>
      </c>
      <c r="O3869" s="1" t="s">
        <v>68</v>
      </c>
      <c r="P3869" s="1" t="s">
        <v>69</v>
      </c>
      <c r="Q3869" s="1" t="s">
        <v>1008</v>
      </c>
      <c r="R3869" s="1" t="s">
        <v>1437</v>
      </c>
      <c r="S3869" s="45">
        <v>110875</v>
      </c>
      <c r="V3869" s="165" t="str">
        <f>IFERROR(IF(U3869-T3869 &lt;= 0, "", U3869-T3869), "")</f>
        <v/>
      </c>
      <c r="W3869" s="162" t="s">
        <v>333</v>
      </c>
      <c r="X3869" s="1" t="s">
        <v>3196</v>
      </c>
      <c r="Y3869" s="162">
        <v>181</v>
      </c>
      <c r="Z3869" s="169">
        <v>577</v>
      </c>
      <c r="AA3869" s="169">
        <f>Tabela13[[#This Row],[VALOR/UN]]*Tabela13[[#This Row],[QUAN]]</f>
        <v>577</v>
      </c>
      <c r="AB3869" s="251" t="str">
        <f>IFERROR(Tabela13[[#This Row],[TOTAL]]/Tabela13[[#This Row],[Km Rodado]],"")</f>
        <v/>
      </c>
    </row>
    <row r="3870" spans="1:28" hidden="1">
      <c r="A3870" s="30" t="s">
        <v>3267</v>
      </c>
      <c r="B3870" s="30" t="s">
        <v>3163</v>
      </c>
      <c r="C3870" s="30" t="s">
        <v>1951</v>
      </c>
      <c r="D3870" s="53">
        <v>46109</v>
      </c>
      <c r="F3870" s="7" t="s">
        <v>514</v>
      </c>
      <c r="G3870" s="1" t="s">
        <v>58</v>
      </c>
      <c r="H3870" s="1" t="s">
        <v>1268</v>
      </c>
      <c r="I3870" s="351" t="s">
        <v>96</v>
      </c>
      <c r="J3870" s="162">
        <v>1</v>
      </c>
      <c r="K3870" s="1">
        <v>16</v>
      </c>
      <c r="L3870" s="1" t="s">
        <v>22</v>
      </c>
      <c r="M3870" s="1" t="s">
        <v>60</v>
      </c>
      <c r="N3870" s="1" t="s">
        <v>67</v>
      </c>
      <c r="O3870" s="1" t="s">
        <v>68</v>
      </c>
      <c r="P3870" s="1" t="s">
        <v>69</v>
      </c>
      <c r="Q3870" s="1" t="s">
        <v>1008</v>
      </c>
      <c r="R3870" s="1" t="s">
        <v>3268</v>
      </c>
      <c r="S3870" s="45">
        <v>335261</v>
      </c>
      <c r="V3870" s="165" t="str">
        <f>IFERROR(IF(U3870-T3870 &lt;= 0, "", U3870-T3870), "")</f>
        <v/>
      </c>
      <c r="W3870" s="162" t="s">
        <v>333</v>
      </c>
      <c r="X3870" s="1" t="s">
        <v>3196</v>
      </c>
      <c r="Y3870" s="162">
        <v>181</v>
      </c>
      <c r="Z3870" s="169">
        <v>577</v>
      </c>
      <c r="AA3870" s="169">
        <f>Tabela13[[#This Row],[VALOR/UN]]*Tabela13[[#This Row],[QUAN]]</f>
        <v>577</v>
      </c>
      <c r="AB3870" s="251" t="str">
        <f>IFERROR(Tabela13[[#This Row],[TOTAL]]/Tabela13[[#This Row],[Km Rodado]],"")</f>
        <v/>
      </c>
    </row>
    <row r="3871" spans="1:28" hidden="1">
      <c r="A3871" s="30" t="s">
        <v>3269</v>
      </c>
      <c r="B3871" s="30" t="s">
        <v>3163</v>
      </c>
      <c r="C3871" s="30" t="s">
        <v>1951</v>
      </c>
      <c r="D3871" s="53">
        <v>46109</v>
      </c>
      <c r="F3871" s="7" t="s">
        <v>514</v>
      </c>
      <c r="G3871" s="1" t="s">
        <v>58</v>
      </c>
      <c r="H3871" s="1" t="s">
        <v>1268</v>
      </c>
      <c r="I3871" s="351" t="s">
        <v>96</v>
      </c>
      <c r="J3871" s="162">
        <v>1</v>
      </c>
      <c r="K3871" s="1">
        <v>16</v>
      </c>
      <c r="L3871" s="1" t="s">
        <v>22</v>
      </c>
      <c r="M3871" s="1" t="s">
        <v>60</v>
      </c>
      <c r="N3871" s="1" t="s">
        <v>67</v>
      </c>
      <c r="O3871" s="1" t="s">
        <v>68</v>
      </c>
      <c r="P3871" s="1" t="s">
        <v>69</v>
      </c>
      <c r="Q3871" s="1" t="s">
        <v>1008</v>
      </c>
      <c r="R3871" s="1" t="s">
        <v>3268</v>
      </c>
      <c r="S3871" s="45">
        <v>335261</v>
      </c>
      <c r="V3871" s="165" t="str">
        <f>IFERROR(IF(U3871-T3871 &lt;= 0, "", U3871-T3871), "")</f>
        <v/>
      </c>
      <c r="W3871" s="162" t="s">
        <v>333</v>
      </c>
      <c r="X3871" s="1" t="s">
        <v>3196</v>
      </c>
      <c r="Y3871" s="162">
        <v>181</v>
      </c>
      <c r="Z3871" s="169">
        <v>577</v>
      </c>
      <c r="AA3871" s="169">
        <f>Tabela13[[#This Row],[VALOR/UN]]*Tabela13[[#This Row],[QUAN]]</f>
        <v>577</v>
      </c>
      <c r="AB3871" s="251" t="str">
        <f>IFERROR(Tabela13[[#This Row],[TOTAL]]/Tabela13[[#This Row],[Km Rodado]],"")</f>
        <v/>
      </c>
    </row>
    <row r="3872" spans="1:28" hidden="1">
      <c r="A3872" s="30">
        <v>4467</v>
      </c>
      <c r="B3872" s="30" t="s">
        <v>3035</v>
      </c>
      <c r="C3872" s="30" t="s">
        <v>1951</v>
      </c>
      <c r="D3872" s="53">
        <v>46109</v>
      </c>
      <c r="F3872" s="7" t="s">
        <v>514</v>
      </c>
      <c r="G3872" s="1" t="s">
        <v>58</v>
      </c>
      <c r="H3872" s="1" t="s">
        <v>1268</v>
      </c>
      <c r="I3872" s="351" t="s">
        <v>96</v>
      </c>
      <c r="J3872" s="162">
        <v>1</v>
      </c>
      <c r="K3872" s="1">
        <v>15</v>
      </c>
      <c r="L3872" s="1" t="s">
        <v>22</v>
      </c>
      <c r="M3872" s="1" t="s">
        <v>75</v>
      </c>
      <c r="N3872" s="1" t="s">
        <v>224</v>
      </c>
      <c r="O3872" s="1" t="s">
        <v>1389</v>
      </c>
      <c r="P3872" s="1" t="s">
        <v>69</v>
      </c>
      <c r="Q3872" s="1" t="s">
        <v>77</v>
      </c>
      <c r="R3872" s="1" t="s">
        <v>468</v>
      </c>
      <c r="S3872" s="45">
        <v>152825</v>
      </c>
      <c r="V3872" s="165" t="str">
        <f>IFERROR(IF(U3872-T3872 &lt;= 0, "", U3872-T3872), "")</f>
        <v/>
      </c>
      <c r="W3872" s="162" t="s">
        <v>333</v>
      </c>
      <c r="X3872" s="1" t="s">
        <v>2427</v>
      </c>
      <c r="Y3872" s="1">
        <v>172534</v>
      </c>
      <c r="Z3872" s="169">
        <v>239</v>
      </c>
      <c r="AA3872" s="169">
        <f>Tabela13[[#This Row],[VALOR/UN]]*Tabela13[[#This Row],[QUAN]]</f>
        <v>239</v>
      </c>
      <c r="AB3872" s="251" t="str">
        <f>IFERROR(Tabela13[[#This Row],[TOTAL]]/Tabela13[[#This Row],[Km Rodado]],"")</f>
        <v/>
      </c>
    </row>
    <row r="3873" spans="1:28" hidden="1">
      <c r="A3873" s="30">
        <v>4468</v>
      </c>
      <c r="B3873" s="30" t="s">
        <v>2988</v>
      </c>
      <c r="C3873" s="30" t="s">
        <v>1951</v>
      </c>
      <c r="D3873" s="53">
        <v>46109</v>
      </c>
      <c r="F3873" s="7" t="s">
        <v>514</v>
      </c>
      <c r="G3873" s="1" t="s">
        <v>58</v>
      </c>
      <c r="H3873" s="1" t="s">
        <v>1268</v>
      </c>
      <c r="I3873" s="351" t="s">
        <v>96</v>
      </c>
      <c r="J3873" s="162">
        <v>1</v>
      </c>
      <c r="K3873" s="1">
        <v>15</v>
      </c>
      <c r="L3873" s="1" t="s">
        <v>22</v>
      </c>
      <c r="M3873" s="1" t="s">
        <v>75</v>
      </c>
      <c r="N3873" s="1" t="s">
        <v>224</v>
      </c>
      <c r="O3873" s="1" t="s">
        <v>1389</v>
      </c>
      <c r="P3873" s="1" t="s">
        <v>69</v>
      </c>
      <c r="Q3873" s="1" t="s">
        <v>77</v>
      </c>
      <c r="R3873" s="1" t="s">
        <v>468</v>
      </c>
      <c r="S3873" s="45">
        <v>152825</v>
      </c>
      <c r="V3873" s="165" t="str">
        <f>IFERROR(IF(U3873-T3873 &lt;= 0, "", U3873-T3873), "")</f>
        <v/>
      </c>
      <c r="W3873" s="162" t="s">
        <v>333</v>
      </c>
      <c r="X3873" s="1" t="s">
        <v>2427</v>
      </c>
      <c r="Y3873" s="1">
        <v>172534</v>
      </c>
      <c r="Z3873" s="169">
        <v>239</v>
      </c>
      <c r="AA3873" s="169">
        <f>Tabela13[[#This Row],[VALOR/UN]]*Tabela13[[#This Row],[QUAN]]</f>
        <v>239</v>
      </c>
      <c r="AB3873" s="251" t="str">
        <f>IFERROR(Tabela13[[#This Row],[TOTAL]]/Tabela13[[#This Row],[Km Rodado]],"")</f>
        <v/>
      </c>
    </row>
    <row r="3874" spans="1:28" hidden="1">
      <c r="A3874" s="30">
        <v>4469</v>
      </c>
      <c r="B3874" s="30" t="s">
        <v>3270</v>
      </c>
      <c r="C3874" s="30" t="s">
        <v>1951</v>
      </c>
      <c r="D3874" s="53">
        <v>46109</v>
      </c>
      <c r="F3874" s="7" t="s">
        <v>514</v>
      </c>
      <c r="G3874" s="1" t="s">
        <v>58</v>
      </c>
      <c r="H3874" s="1" t="s">
        <v>1268</v>
      </c>
      <c r="I3874" s="351" t="s">
        <v>96</v>
      </c>
      <c r="J3874" s="162">
        <v>1</v>
      </c>
      <c r="K3874" s="1">
        <v>15</v>
      </c>
      <c r="L3874" s="1" t="s">
        <v>24</v>
      </c>
      <c r="M3874" s="1" t="s">
        <v>75</v>
      </c>
      <c r="N3874" s="1" t="s">
        <v>224</v>
      </c>
      <c r="O3874" s="1" t="s">
        <v>1389</v>
      </c>
      <c r="P3874" s="1" t="s">
        <v>69</v>
      </c>
      <c r="Q3874" s="1" t="s">
        <v>77</v>
      </c>
      <c r="R3874" s="1" t="s">
        <v>468</v>
      </c>
      <c r="S3874" s="45">
        <v>152825</v>
      </c>
      <c r="V3874" s="165" t="str">
        <f>IFERROR(IF(U3874-T3874 &lt;= 0, "", U3874-T3874), "")</f>
        <v/>
      </c>
      <c r="W3874" s="162" t="s">
        <v>333</v>
      </c>
      <c r="X3874" s="1" t="s">
        <v>2427</v>
      </c>
      <c r="Y3874" s="1">
        <v>172534</v>
      </c>
      <c r="Z3874" s="169">
        <v>239</v>
      </c>
      <c r="AA3874" s="169">
        <f>Tabela13[[#This Row],[VALOR/UN]]*Tabela13[[#This Row],[QUAN]]</f>
        <v>239</v>
      </c>
      <c r="AB3874" s="251" t="str">
        <f>IFERROR(Tabela13[[#This Row],[TOTAL]]/Tabela13[[#This Row],[Km Rodado]],"")</f>
        <v/>
      </c>
    </row>
    <row r="3875" spans="1:28" hidden="1">
      <c r="A3875" s="30">
        <v>4470</v>
      </c>
      <c r="B3875" s="30" t="s">
        <v>2893</v>
      </c>
      <c r="C3875" s="30" t="s">
        <v>1951</v>
      </c>
      <c r="D3875" s="53">
        <v>46109</v>
      </c>
      <c r="F3875" s="7" t="s">
        <v>514</v>
      </c>
      <c r="G3875" s="1" t="s">
        <v>58</v>
      </c>
      <c r="H3875" s="1" t="s">
        <v>1268</v>
      </c>
      <c r="I3875" s="351" t="s">
        <v>96</v>
      </c>
      <c r="J3875" s="162">
        <v>1</v>
      </c>
      <c r="K3875" s="1">
        <v>15</v>
      </c>
      <c r="L3875" s="1" t="s">
        <v>24</v>
      </c>
      <c r="M3875" s="1" t="s">
        <v>75</v>
      </c>
      <c r="N3875" s="1" t="s">
        <v>224</v>
      </c>
      <c r="O3875" s="1" t="s">
        <v>1389</v>
      </c>
      <c r="P3875" s="1" t="s">
        <v>69</v>
      </c>
      <c r="Q3875" s="1" t="s">
        <v>77</v>
      </c>
      <c r="R3875" s="1" t="s">
        <v>468</v>
      </c>
      <c r="S3875" s="45">
        <v>152825</v>
      </c>
      <c r="V3875" s="165" t="str">
        <f>IFERROR(IF(U3875-T3875 &lt;= 0, "", U3875-T3875), "")</f>
        <v/>
      </c>
      <c r="W3875" s="162" t="s">
        <v>333</v>
      </c>
      <c r="X3875" s="1" t="s">
        <v>2427</v>
      </c>
      <c r="Y3875" s="1">
        <v>172534</v>
      </c>
      <c r="Z3875" s="169">
        <v>239</v>
      </c>
      <c r="AA3875" s="169">
        <f>Tabela13[[#This Row],[VALOR/UN]]*Tabela13[[#This Row],[QUAN]]</f>
        <v>239</v>
      </c>
      <c r="AB3875" s="251" t="str">
        <f>IFERROR(Tabela13[[#This Row],[TOTAL]]/Tabela13[[#This Row],[Km Rodado]],"")</f>
        <v/>
      </c>
    </row>
    <row r="3876" spans="1:28" hidden="1">
      <c r="A3876" s="30">
        <v>4471</v>
      </c>
      <c r="B3876" s="30" t="s">
        <v>3163</v>
      </c>
      <c r="C3876" s="30" t="s">
        <v>1951</v>
      </c>
      <c r="D3876" s="53">
        <v>46109</v>
      </c>
      <c r="F3876" s="7" t="s">
        <v>514</v>
      </c>
      <c r="G3876" s="1" t="s">
        <v>58</v>
      </c>
      <c r="H3876" s="1" t="s">
        <v>1268</v>
      </c>
      <c r="I3876" s="351" t="s">
        <v>96</v>
      </c>
      <c r="J3876" s="162">
        <v>1</v>
      </c>
      <c r="K3876" s="1">
        <v>15</v>
      </c>
      <c r="L3876" s="1" t="s">
        <v>22</v>
      </c>
      <c r="M3876" s="1" t="s">
        <v>75</v>
      </c>
      <c r="N3876" s="1" t="s">
        <v>224</v>
      </c>
      <c r="O3876" s="1" t="s">
        <v>1389</v>
      </c>
      <c r="P3876" s="1" t="s">
        <v>69</v>
      </c>
      <c r="Q3876" s="1" t="s">
        <v>77</v>
      </c>
      <c r="R3876" s="1" t="s">
        <v>1824</v>
      </c>
      <c r="S3876" s="45">
        <v>111309</v>
      </c>
      <c r="V3876" s="165" t="str">
        <f>IFERROR(IF(U3876-T3876 &lt;= 0, "", U3876-T3876), "")</f>
        <v/>
      </c>
      <c r="W3876" s="162" t="s">
        <v>333</v>
      </c>
      <c r="X3876" s="1" t="s">
        <v>2427</v>
      </c>
      <c r="Y3876" s="1">
        <v>172534</v>
      </c>
      <c r="Z3876" s="169">
        <v>239</v>
      </c>
      <c r="AA3876" s="169">
        <f>Tabela13[[#This Row],[VALOR/UN]]*Tabela13[[#This Row],[QUAN]]</f>
        <v>239</v>
      </c>
      <c r="AB3876" s="251" t="str">
        <f>IFERROR(Tabela13[[#This Row],[TOTAL]]/Tabela13[[#This Row],[Km Rodado]],"")</f>
        <v/>
      </c>
    </row>
    <row r="3877" spans="1:28" hidden="1">
      <c r="A3877" s="30">
        <v>4472</v>
      </c>
      <c r="B3877" s="30" t="s">
        <v>2988</v>
      </c>
      <c r="C3877" s="30" t="s">
        <v>1951</v>
      </c>
      <c r="D3877" s="53">
        <v>46109</v>
      </c>
      <c r="F3877" s="7" t="s">
        <v>514</v>
      </c>
      <c r="G3877" s="1" t="s">
        <v>58</v>
      </c>
      <c r="H3877" s="1" t="s">
        <v>1268</v>
      </c>
      <c r="I3877" s="351" t="s">
        <v>96</v>
      </c>
      <c r="J3877" s="162">
        <v>1</v>
      </c>
      <c r="K3877" s="1">
        <v>15</v>
      </c>
      <c r="L3877" s="1" t="s">
        <v>22</v>
      </c>
      <c r="M3877" s="1" t="s">
        <v>75</v>
      </c>
      <c r="N3877" s="1" t="s">
        <v>224</v>
      </c>
      <c r="O3877" s="1" t="s">
        <v>1389</v>
      </c>
      <c r="P3877" s="1" t="s">
        <v>69</v>
      </c>
      <c r="Q3877" s="1" t="s">
        <v>77</v>
      </c>
      <c r="R3877" s="1" t="s">
        <v>1824</v>
      </c>
      <c r="S3877" s="45">
        <v>111309</v>
      </c>
      <c r="V3877" s="165" t="str">
        <f>IFERROR(IF(U3877-T3877 &lt;= 0, "", U3877-T3877), "")</f>
        <v/>
      </c>
      <c r="W3877" s="162" t="s">
        <v>333</v>
      </c>
      <c r="X3877" s="1" t="s">
        <v>2427</v>
      </c>
      <c r="Y3877" s="1">
        <v>172534</v>
      </c>
      <c r="Z3877" s="169">
        <v>239</v>
      </c>
      <c r="AA3877" s="169">
        <f>Tabela13[[#This Row],[VALOR/UN]]*Tabela13[[#This Row],[QUAN]]</f>
        <v>239</v>
      </c>
      <c r="AB3877" s="251" t="str">
        <f>IFERROR(Tabela13[[#This Row],[TOTAL]]/Tabela13[[#This Row],[Km Rodado]],"")</f>
        <v/>
      </c>
    </row>
    <row r="3878" spans="1:28" hidden="1">
      <c r="A3878" s="30" t="s">
        <v>3271</v>
      </c>
      <c r="B3878" s="30" t="s">
        <v>2650</v>
      </c>
      <c r="C3878" s="30" t="s">
        <v>1951</v>
      </c>
      <c r="D3878" s="53">
        <v>46109</v>
      </c>
      <c r="F3878" s="7" t="s">
        <v>514</v>
      </c>
      <c r="G3878" s="1" t="s">
        <v>58</v>
      </c>
      <c r="H3878" s="1" t="s">
        <v>1268</v>
      </c>
      <c r="I3878" s="351" t="s">
        <v>96</v>
      </c>
      <c r="J3878" s="162">
        <v>1</v>
      </c>
      <c r="K3878" s="1">
        <v>15</v>
      </c>
      <c r="L3878" s="1" t="s">
        <v>24</v>
      </c>
      <c r="M3878" s="1" t="s">
        <v>75</v>
      </c>
      <c r="N3878" s="1" t="s">
        <v>224</v>
      </c>
      <c r="O3878" s="1" t="s">
        <v>1389</v>
      </c>
      <c r="P3878" s="1" t="s">
        <v>69</v>
      </c>
      <c r="Q3878" s="1" t="s">
        <v>77</v>
      </c>
      <c r="R3878" s="1" t="s">
        <v>1824</v>
      </c>
      <c r="S3878" s="45">
        <v>111309</v>
      </c>
      <c r="V3878" s="165" t="str">
        <f>IFERROR(IF(U3878-T3878 &lt;= 0, "", U3878-T3878), "")</f>
        <v/>
      </c>
      <c r="W3878" s="162" t="s">
        <v>333</v>
      </c>
      <c r="X3878" s="1" t="s">
        <v>2427</v>
      </c>
      <c r="Y3878" s="1">
        <v>172534</v>
      </c>
      <c r="Z3878" s="169">
        <v>239</v>
      </c>
      <c r="AA3878" s="169">
        <f>Tabela13[[#This Row],[VALOR/UN]]*Tabela13[[#This Row],[QUAN]]</f>
        <v>239</v>
      </c>
      <c r="AB3878" s="251" t="str">
        <f>IFERROR(Tabela13[[#This Row],[TOTAL]]/Tabela13[[#This Row],[Km Rodado]],"")</f>
        <v/>
      </c>
    </row>
    <row r="3879" spans="1:28" hidden="1">
      <c r="A3879" s="30">
        <v>4474</v>
      </c>
      <c r="B3879" s="30" t="s">
        <v>3163</v>
      </c>
      <c r="C3879" s="30" t="s">
        <v>1951</v>
      </c>
      <c r="D3879" s="53">
        <v>46109</v>
      </c>
      <c r="F3879" s="7" t="s">
        <v>514</v>
      </c>
      <c r="G3879" s="1" t="s">
        <v>58</v>
      </c>
      <c r="H3879" s="1" t="s">
        <v>1268</v>
      </c>
      <c r="I3879" s="351" t="s">
        <v>96</v>
      </c>
      <c r="J3879" s="162">
        <v>1</v>
      </c>
      <c r="K3879" s="1">
        <v>15</v>
      </c>
      <c r="L3879" s="1" t="s">
        <v>24</v>
      </c>
      <c r="M3879" s="1" t="s">
        <v>75</v>
      </c>
      <c r="N3879" s="1" t="s">
        <v>224</v>
      </c>
      <c r="O3879" s="1" t="s">
        <v>1389</v>
      </c>
      <c r="P3879" s="1" t="s">
        <v>69</v>
      </c>
      <c r="Q3879" s="1" t="s">
        <v>77</v>
      </c>
      <c r="R3879" s="1" t="s">
        <v>1824</v>
      </c>
      <c r="S3879" s="45">
        <v>111309</v>
      </c>
      <c r="V3879" s="165" t="str">
        <f>IFERROR(IF(U3879-T3879 &lt;= 0, "", U3879-T3879), "")</f>
        <v/>
      </c>
      <c r="W3879" s="162" t="s">
        <v>333</v>
      </c>
      <c r="X3879" s="1" t="s">
        <v>2427</v>
      </c>
      <c r="Y3879" s="1">
        <v>172534</v>
      </c>
      <c r="Z3879" s="169">
        <v>239</v>
      </c>
      <c r="AA3879" s="169">
        <f>Tabela13[[#This Row],[VALOR/UN]]*Tabela13[[#This Row],[QUAN]]</f>
        <v>239</v>
      </c>
      <c r="AB3879" s="251" t="str">
        <f>IFERROR(Tabela13[[#This Row],[TOTAL]]/Tabela13[[#This Row],[Km Rodado]],"")</f>
        <v/>
      </c>
    </row>
    <row r="3880" spans="1:28" hidden="1">
      <c r="A3880" s="30">
        <v>296</v>
      </c>
      <c r="B3880" s="30"/>
      <c r="C3880" s="30" t="s">
        <v>1951</v>
      </c>
      <c r="D3880" s="53">
        <v>46109</v>
      </c>
      <c r="F3880" s="7" t="s">
        <v>514</v>
      </c>
      <c r="G3880" s="1" t="s">
        <v>58</v>
      </c>
      <c r="H3880" s="1" t="s">
        <v>1268</v>
      </c>
      <c r="I3880" s="351" t="s">
        <v>109</v>
      </c>
      <c r="J3880" s="162">
        <v>1</v>
      </c>
      <c r="K3880" s="1" t="s">
        <v>39</v>
      </c>
      <c r="L3880" s="1" t="s">
        <v>656</v>
      </c>
      <c r="M3880" s="1" t="s">
        <v>595</v>
      </c>
      <c r="N3880" s="1" t="s">
        <v>684</v>
      </c>
      <c r="O3880" s="1" t="s">
        <v>1806</v>
      </c>
      <c r="P3880" s="1" t="s">
        <v>62</v>
      </c>
      <c r="Q3880" s="1" t="s">
        <v>1241</v>
      </c>
      <c r="R3880" s="1" t="s">
        <v>2074</v>
      </c>
      <c r="S3880" s="45">
        <v>394062</v>
      </c>
      <c r="T3880" s="45" t="s">
        <v>3272</v>
      </c>
      <c r="V3880" s="165" t="str">
        <f>IFERROR(IF(U3880-T3880 &lt;= 0, "", U3880-T3880), "")</f>
        <v/>
      </c>
      <c r="W3880" s="162" t="s">
        <v>333</v>
      </c>
      <c r="X3880" s="1" t="s">
        <v>2279</v>
      </c>
      <c r="Y3880" s="1">
        <v>15401</v>
      </c>
      <c r="Z3880" s="169">
        <v>530</v>
      </c>
      <c r="AA3880" s="169">
        <f>Tabela13[[#This Row],[VALOR/UN]]*Tabela13[[#This Row],[QUAN]]</f>
        <v>530</v>
      </c>
      <c r="AB3880" s="251" t="str">
        <f>IFERROR(Tabela13[[#This Row],[TOTAL]]/Tabela13[[#This Row],[Km Rodado]],"")</f>
        <v/>
      </c>
    </row>
    <row r="3881" spans="1:28" hidden="1">
      <c r="A3881" s="30" t="s">
        <v>3273</v>
      </c>
      <c r="B3881" s="30"/>
      <c r="C3881" s="30" t="s">
        <v>1951</v>
      </c>
      <c r="D3881" s="53">
        <v>46109</v>
      </c>
      <c r="F3881" s="7" t="s">
        <v>514</v>
      </c>
      <c r="G3881" s="1" t="s">
        <v>58</v>
      </c>
      <c r="H3881" s="1" t="s">
        <v>1268</v>
      </c>
      <c r="I3881" s="351" t="s">
        <v>109</v>
      </c>
      <c r="J3881" s="162">
        <v>1</v>
      </c>
      <c r="K3881" s="1" t="s">
        <v>39</v>
      </c>
      <c r="L3881" s="1" t="s">
        <v>656</v>
      </c>
      <c r="M3881" s="1" t="s">
        <v>595</v>
      </c>
      <c r="N3881" s="1" t="s">
        <v>684</v>
      </c>
      <c r="O3881" s="1" t="s">
        <v>1806</v>
      </c>
      <c r="P3881" s="1" t="s">
        <v>62</v>
      </c>
      <c r="Q3881" s="1" t="s">
        <v>1241</v>
      </c>
      <c r="R3881" s="1" t="s">
        <v>2074</v>
      </c>
      <c r="S3881" s="45">
        <v>395078</v>
      </c>
      <c r="V3881" s="165" t="str">
        <f>IFERROR(IF(U3881-T3881 &lt;= 0, "", U3881-T3881), "")</f>
        <v/>
      </c>
      <c r="W3881" s="162" t="s">
        <v>333</v>
      </c>
      <c r="X3881" s="1" t="s">
        <v>2279</v>
      </c>
      <c r="Y3881" s="1">
        <v>15401</v>
      </c>
      <c r="Z3881" s="169">
        <v>530</v>
      </c>
      <c r="AA3881" s="169">
        <f>Tabela13[[#This Row],[VALOR/UN]]*Tabela13[[#This Row],[QUAN]]</f>
        <v>530</v>
      </c>
      <c r="AB3881" s="251" t="str">
        <f>IFERROR(Tabela13[[#This Row],[TOTAL]]/Tabela13[[#This Row],[Km Rodado]],"")</f>
        <v/>
      </c>
    </row>
    <row r="3882" spans="1:28" hidden="1">
      <c r="A3882" s="30" t="s">
        <v>3274</v>
      </c>
      <c r="B3882" s="30"/>
      <c r="C3882" s="30" t="s">
        <v>1951</v>
      </c>
      <c r="D3882" s="53">
        <v>46111</v>
      </c>
      <c r="F3882" s="7" t="s">
        <v>514</v>
      </c>
      <c r="G3882" s="1" t="s">
        <v>58</v>
      </c>
      <c r="H3882" s="1" t="s">
        <v>1268</v>
      </c>
      <c r="I3882" s="351" t="s">
        <v>59</v>
      </c>
      <c r="J3882" s="162">
        <v>1</v>
      </c>
      <c r="K3882" s="1" t="s">
        <v>7</v>
      </c>
      <c r="L3882" s="1" t="s">
        <v>22</v>
      </c>
      <c r="M3882" s="153" t="s">
        <v>210</v>
      </c>
      <c r="N3882" s="1" t="s">
        <v>787</v>
      </c>
      <c r="O3882" s="1" t="s">
        <v>788</v>
      </c>
      <c r="P3882" s="1" t="s">
        <v>69</v>
      </c>
      <c r="Q3882" s="1" t="s">
        <v>1057</v>
      </c>
      <c r="R3882" s="1" t="s">
        <v>2506</v>
      </c>
      <c r="S3882" s="45">
        <v>101512</v>
      </c>
      <c r="V3882" s="165" t="str">
        <f>IFERROR(IF(U3882-T3882 &lt;= 0, "", U3882-T3882), "")</f>
        <v/>
      </c>
      <c r="W3882" s="162" t="s">
        <v>333</v>
      </c>
      <c r="X3882" s="1" t="s">
        <v>2427</v>
      </c>
      <c r="Y3882" s="1">
        <v>31404</v>
      </c>
      <c r="Z3882" s="169">
        <v>786</v>
      </c>
      <c r="AA3882" s="169">
        <f>Tabela13[[#This Row],[VALOR/UN]]*Tabela13[[#This Row],[QUAN]]</f>
        <v>786</v>
      </c>
      <c r="AB3882" s="251" t="str">
        <f>IFERROR(Tabela13[[#This Row],[TOTAL]]/Tabela13[[#This Row],[Km Rodado]],"")</f>
        <v/>
      </c>
    </row>
    <row r="3883" spans="1:28" hidden="1">
      <c r="A3883" s="30">
        <v>4354</v>
      </c>
      <c r="B3883" s="30"/>
      <c r="C3883" s="30" t="s">
        <v>1951</v>
      </c>
      <c r="D3883" s="53">
        <v>46111</v>
      </c>
      <c r="F3883" s="7" t="s">
        <v>514</v>
      </c>
      <c r="G3883" s="1" t="s">
        <v>58</v>
      </c>
      <c r="H3883" s="1" t="s">
        <v>1268</v>
      </c>
      <c r="I3883" s="351" t="s">
        <v>59</v>
      </c>
      <c r="J3883" s="162">
        <v>1</v>
      </c>
      <c r="K3883" s="1" t="s">
        <v>7</v>
      </c>
      <c r="L3883" s="1" t="s">
        <v>22</v>
      </c>
      <c r="M3883" s="153" t="s">
        <v>210</v>
      </c>
      <c r="N3883" s="1" t="s">
        <v>787</v>
      </c>
      <c r="O3883" s="1" t="s">
        <v>788</v>
      </c>
      <c r="P3883" s="1" t="s">
        <v>69</v>
      </c>
      <c r="Q3883" s="1" t="s">
        <v>1057</v>
      </c>
      <c r="R3883" s="1" t="s">
        <v>2506</v>
      </c>
      <c r="S3883" s="45">
        <v>101512</v>
      </c>
      <c r="V3883" s="165" t="str">
        <f>IFERROR(IF(U3883-T3883 &lt;= 0, "", U3883-T3883), "")</f>
        <v/>
      </c>
      <c r="W3883" s="162" t="s">
        <v>333</v>
      </c>
      <c r="X3883" s="1" t="s">
        <v>2427</v>
      </c>
      <c r="Y3883" s="1">
        <v>31404</v>
      </c>
      <c r="Z3883" s="169">
        <v>786</v>
      </c>
      <c r="AA3883" s="169">
        <f>Tabela13[[#This Row],[VALOR/UN]]*Tabela13[[#This Row],[QUAN]]</f>
        <v>786</v>
      </c>
      <c r="AB3883" s="251" t="str">
        <f>IFERROR(Tabela13[[#This Row],[TOTAL]]/Tabela13[[#This Row],[Km Rodado]],"")</f>
        <v/>
      </c>
    </row>
    <row r="3884" spans="1:28" hidden="1">
      <c r="A3884" s="30" t="s">
        <v>3275</v>
      </c>
      <c r="B3884" s="30"/>
      <c r="C3884" s="30" t="s">
        <v>1951</v>
      </c>
      <c r="D3884" s="53">
        <v>46111</v>
      </c>
      <c r="F3884" s="7" t="s">
        <v>514</v>
      </c>
      <c r="G3884" s="1" t="s">
        <v>58</v>
      </c>
      <c r="H3884" s="1" t="s">
        <v>1268</v>
      </c>
      <c r="I3884" s="351" t="s">
        <v>59</v>
      </c>
      <c r="J3884" s="162">
        <v>1</v>
      </c>
      <c r="K3884" s="1" t="s">
        <v>7</v>
      </c>
      <c r="L3884" s="1" t="s">
        <v>594</v>
      </c>
      <c r="M3884" s="153" t="s">
        <v>210</v>
      </c>
      <c r="N3884" s="1" t="s">
        <v>787</v>
      </c>
      <c r="O3884" s="1" t="s">
        <v>788</v>
      </c>
      <c r="P3884" s="1" t="s">
        <v>69</v>
      </c>
      <c r="Q3884" s="1" t="s">
        <v>1057</v>
      </c>
      <c r="R3884" s="1" t="s">
        <v>2506</v>
      </c>
      <c r="S3884" s="45">
        <v>101512</v>
      </c>
      <c r="V3884" s="165" t="str">
        <f>IFERROR(IF(U3884-T3884 &lt;= 0, "", U3884-T3884), "")</f>
        <v/>
      </c>
      <c r="W3884" s="162" t="s">
        <v>333</v>
      </c>
      <c r="X3884" s="1" t="s">
        <v>2427</v>
      </c>
      <c r="Y3884" s="1">
        <v>31404</v>
      </c>
      <c r="Z3884" s="169">
        <v>786</v>
      </c>
      <c r="AA3884" s="169">
        <f>Tabela13[[#This Row],[VALOR/UN]]*Tabela13[[#This Row],[QUAN]]</f>
        <v>786</v>
      </c>
      <c r="AB3884" s="251" t="str">
        <f>IFERROR(Tabela13[[#This Row],[TOTAL]]/Tabela13[[#This Row],[Km Rodado]],"")</f>
        <v/>
      </c>
    </row>
    <row r="3885" spans="1:28" hidden="1">
      <c r="A3885" s="30" t="s">
        <v>3276</v>
      </c>
      <c r="B3885" s="30"/>
      <c r="C3885" s="30" t="s">
        <v>1951</v>
      </c>
      <c r="D3885" s="53">
        <v>46111</v>
      </c>
      <c r="F3885" s="7" t="s">
        <v>514</v>
      </c>
      <c r="G3885" s="1" t="s">
        <v>58</v>
      </c>
      <c r="H3885" s="1" t="s">
        <v>1268</v>
      </c>
      <c r="I3885" s="351" t="s">
        <v>59</v>
      </c>
      <c r="J3885" s="162">
        <v>1</v>
      </c>
      <c r="K3885" s="1" t="s">
        <v>7</v>
      </c>
      <c r="L3885" s="1" t="s">
        <v>594</v>
      </c>
      <c r="M3885" s="153" t="s">
        <v>210</v>
      </c>
      <c r="N3885" s="1" t="s">
        <v>787</v>
      </c>
      <c r="O3885" s="1" t="s">
        <v>788</v>
      </c>
      <c r="P3885" s="1" t="s">
        <v>69</v>
      </c>
      <c r="Q3885" s="1" t="s">
        <v>1057</v>
      </c>
      <c r="R3885" s="1" t="s">
        <v>2506</v>
      </c>
      <c r="S3885" s="45">
        <v>101512</v>
      </c>
      <c r="V3885" s="165" t="str">
        <f>IFERROR(IF(U3885-T3885 &lt;= 0, "", U3885-T3885), "")</f>
        <v/>
      </c>
      <c r="W3885" s="162" t="s">
        <v>333</v>
      </c>
      <c r="X3885" s="1" t="s">
        <v>2427</v>
      </c>
      <c r="Y3885" s="1">
        <v>31404</v>
      </c>
      <c r="Z3885" s="169">
        <v>786</v>
      </c>
      <c r="AA3885" s="169">
        <f>Tabela13[[#This Row],[VALOR/UN]]*Tabela13[[#This Row],[QUAN]]</f>
        <v>786</v>
      </c>
      <c r="AB3885" s="251" t="str">
        <f>IFERROR(Tabela13[[#This Row],[TOTAL]]/Tabela13[[#This Row],[Km Rodado]],"")</f>
        <v/>
      </c>
    </row>
    <row r="3886" spans="1:28" hidden="1">
      <c r="A3886" s="30" t="s">
        <v>3277</v>
      </c>
      <c r="B3886" s="30"/>
      <c r="C3886" s="30" t="s">
        <v>1951</v>
      </c>
      <c r="D3886" s="53">
        <v>46111</v>
      </c>
      <c r="F3886" s="7" t="s">
        <v>514</v>
      </c>
      <c r="G3886" s="1" t="s">
        <v>58</v>
      </c>
      <c r="H3886" s="1" t="s">
        <v>1268</v>
      </c>
      <c r="I3886" s="351" t="s">
        <v>59</v>
      </c>
      <c r="J3886" s="162">
        <v>1</v>
      </c>
      <c r="K3886" s="1" t="s">
        <v>7</v>
      </c>
      <c r="L3886" s="1" t="s">
        <v>594</v>
      </c>
      <c r="M3886" s="153" t="s">
        <v>210</v>
      </c>
      <c r="N3886" s="1" t="s">
        <v>787</v>
      </c>
      <c r="O3886" s="1" t="s">
        <v>788</v>
      </c>
      <c r="P3886" s="1" t="s">
        <v>69</v>
      </c>
      <c r="Q3886" s="1" t="s">
        <v>1057</v>
      </c>
      <c r="R3886" s="1" t="s">
        <v>2506</v>
      </c>
      <c r="S3886" s="45">
        <v>101512</v>
      </c>
      <c r="V3886" s="165" t="str">
        <f>IFERROR(IF(U3886-T3886 &lt;= 0, "", U3886-T3886), "")</f>
        <v/>
      </c>
      <c r="W3886" s="162" t="s">
        <v>333</v>
      </c>
      <c r="X3886" s="1" t="s">
        <v>2427</v>
      </c>
      <c r="Y3886" s="1">
        <v>31404</v>
      </c>
      <c r="Z3886" s="169">
        <v>786</v>
      </c>
      <c r="AA3886" s="169">
        <f>Tabela13[[#This Row],[VALOR/UN]]*Tabela13[[#This Row],[QUAN]]</f>
        <v>786</v>
      </c>
      <c r="AB3886" s="251" t="str">
        <f>IFERROR(Tabela13[[#This Row],[TOTAL]]/Tabela13[[#This Row],[Km Rodado]],"")</f>
        <v/>
      </c>
    </row>
    <row r="3887" spans="1:28" hidden="1">
      <c r="A3887" s="30" t="s">
        <v>3278</v>
      </c>
      <c r="B3887" s="30"/>
      <c r="C3887" s="30" t="s">
        <v>1951</v>
      </c>
      <c r="D3887" s="53">
        <v>46111</v>
      </c>
      <c r="F3887" s="7" t="s">
        <v>514</v>
      </c>
      <c r="G3887" s="1" t="s">
        <v>58</v>
      </c>
      <c r="H3887" s="1" t="s">
        <v>1268</v>
      </c>
      <c r="I3887" s="351" t="s">
        <v>59</v>
      </c>
      <c r="J3887" s="162">
        <v>1</v>
      </c>
      <c r="K3887" s="1" t="s">
        <v>7</v>
      </c>
      <c r="L3887" s="1" t="s">
        <v>594</v>
      </c>
      <c r="M3887" s="153" t="s">
        <v>210</v>
      </c>
      <c r="N3887" s="1" t="s">
        <v>787</v>
      </c>
      <c r="O3887" s="1" t="s">
        <v>788</v>
      </c>
      <c r="P3887" s="1" t="s">
        <v>69</v>
      </c>
      <c r="Q3887" s="1" t="s">
        <v>1057</v>
      </c>
      <c r="R3887" s="1" t="s">
        <v>2506</v>
      </c>
      <c r="S3887" s="45">
        <v>101512</v>
      </c>
      <c r="V3887" s="165" t="str">
        <f>IFERROR(IF(U3887-T3887 &lt;= 0, "", U3887-T3887), "")</f>
        <v/>
      </c>
      <c r="W3887" s="162" t="s">
        <v>333</v>
      </c>
      <c r="X3887" s="1" t="s">
        <v>2427</v>
      </c>
      <c r="Y3887" s="1">
        <v>31404</v>
      </c>
      <c r="Z3887" s="169">
        <v>786</v>
      </c>
      <c r="AA3887" s="169">
        <f>Tabela13[[#This Row],[VALOR/UN]]*Tabela13[[#This Row],[QUAN]]</f>
        <v>786</v>
      </c>
      <c r="AB3887" s="251" t="str">
        <f>IFERROR(Tabela13[[#This Row],[TOTAL]]/Tabela13[[#This Row],[Km Rodado]],"")</f>
        <v/>
      </c>
    </row>
    <row r="3888" spans="1:28" hidden="1">
      <c r="A3888" s="30">
        <v>4487</v>
      </c>
      <c r="B3888" s="30"/>
      <c r="C3888" s="30" t="s">
        <v>1951</v>
      </c>
      <c r="D3888" s="53">
        <v>46112</v>
      </c>
      <c r="F3888" s="7" t="s">
        <v>514</v>
      </c>
      <c r="G3888" s="1" t="s">
        <v>58</v>
      </c>
      <c r="H3888" s="1" t="s">
        <v>1268</v>
      </c>
      <c r="I3888" s="351" t="s">
        <v>80</v>
      </c>
      <c r="J3888" s="162">
        <v>1</v>
      </c>
      <c r="K3888" s="1">
        <v>15</v>
      </c>
      <c r="L3888" s="1" t="s">
        <v>22</v>
      </c>
      <c r="M3888" s="1" t="s">
        <v>75</v>
      </c>
      <c r="N3888" s="1" t="s">
        <v>224</v>
      </c>
      <c r="O3888" s="1" t="s">
        <v>1389</v>
      </c>
      <c r="P3888" s="1" t="s">
        <v>69</v>
      </c>
      <c r="Q3888" s="1" t="s">
        <v>77</v>
      </c>
      <c r="R3888" s="1" t="s">
        <v>565</v>
      </c>
      <c r="S3888" s="45">
        <v>148878</v>
      </c>
      <c r="T3888" s="45">
        <v>148878</v>
      </c>
      <c r="V3888" s="165" t="str">
        <f>IFERROR(IF(U3888-T3888 &lt;= 0, "", U3888-T3888), "")</f>
        <v/>
      </c>
      <c r="W3888" s="162" t="s">
        <v>333</v>
      </c>
      <c r="X3888" s="1" t="s">
        <v>2427</v>
      </c>
      <c r="Y3888" s="1">
        <v>172534</v>
      </c>
      <c r="Z3888" s="169">
        <v>239</v>
      </c>
      <c r="AA3888" s="169">
        <f>Tabela13[[#This Row],[VALOR/UN]]*Tabela13[[#This Row],[QUAN]]</f>
        <v>239</v>
      </c>
      <c r="AB3888" s="251" t="str">
        <f>IFERROR(Tabela13[[#This Row],[TOTAL]]/Tabela13[[#This Row],[Km Rodado]],"")</f>
        <v/>
      </c>
    </row>
    <row r="3889" spans="1:28" hidden="1">
      <c r="A3889" s="30">
        <v>4488</v>
      </c>
      <c r="B3889" s="30"/>
      <c r="C3889" s="30" t="s">
        <v>1951</v>
      </c>
      <c r="D3889" s="53">
        <v>46112</v>
      </c>
      <c r="F3889" s="7" t="s">
        <v>514</v>
      </c>
      <c r="G3889" s="1" t="s">
        <v>58</v>
      </c>
      <c r="H3889" s="1" t="s">
        <v>1268</v>
      </c>
      <c r="I3889" s="351" t="s">
        <v>80</v>
      </c>
      <c r="J3889" s="162">
        <v>1</v>
      </c>
      <c r="K3889" s="1">
        <v>15</v>
      </c>
      <c r="L3889" s="1" t="s">
        <v>22</v>
      </c>
      <c r="M3889" s="1" t="s">
        <v>75</v>
      </c>
      <c r="N3889" s="1" t="s">
        <v>224</v>
      </c>
      <c r="O3889" s="1" t="s">
        <v>1389</v>
      </c>
      <c r="P3889" s="1" t="s">
        <v>69</v>
      </c>
      <c r="Q3889" s="1" t="s">
        <v>77</v>
      </c>
      <c r="R3889" s="1" t="s">
        <v>565</v>
      </c>
      <c r="S3889" s="45">
        <v>148878</v>
      </c>
      <c r="T3889" s="45">
        <v>148878</v>
      </c>
      <c r="V3889" s="165" t="str">
        <f>IFERROR(IF(U3889-T3889 &lt;= 0, "", U3889-T3889), "")</f>
        <v/>
      </c>
      <c r="W3889" s="162" t="s">
        <v>333</v>
      </c>
      <c r="X3889" s="1" t="s">
        <v>2427</v>
      </c>
      <c r="Y3889" s="1">
        <v>172534</v>
      </c>
      <c r="Z3889" s="169">
        <v>239</v>
      </c>
      <c r="AA3889" s="169">
        <f>Tabela13[[#This Row],[VALOR/UN]]*Tabela13[[#This Row],[QUAN]]</f>
        <v>239</v>
      </c>
      <c r="AB3889" s="251" t="str">
        <f>IFERROR(Tabela13[[#This Row],[TOTAL]]/Tabela13[[#This Row],[Km Rodado]],"")</f>
        <v/>
      </c>
    </row>
    <row r="3890" spans="1:28" hidden="1">
      <c r="A3890" s="30">
        <v>4489</v>
      </c>
      <c r="B3890" s="30"/>
      <c r="C3890" s="30" t="s">
        <v>1951</v>
      </c>
      <c r="D3890" s="53">
        <v>46112</v>
      </c>
      <c r="F3890" s="7" t="s">
        <v>514</v>
      </c>
      <c r="G3890" s="1" t="s">
        <v>58</v>
      </c>
      <c r="H3890" s="1" t="s">
        <v>1268</v>
      </c>
      <c r="I3890" s="351" t="s">
        <v>80</v>
      </c>
      <c r="J3890" s="162">
        <v>1</v>
      </c>
      <c r="K3890" s="1">
        <v>15</v>
      </c>
      <c r="L3890" s="1" t="s">
        <v>24</v>
      </c>
      <c r="M3890" s="1" t="s">
        <v>75</v>
      </c>
      <c r="N3890" s="1" t="s">
        <v>224</v>
      </c>
      <c r="O3890" s="1" t="s">
        <v>1389</v>
      </c>
      <c r="P3890" s="1" t="s">
        <v>69</v>
      </c>
      <c r="Q3890" s="1" t="s">
        <v>77</v>
      </c>
      <c r="R3890" s="1" t="s">
        <v>565</v>
      </c>
      <c r="S3890" s="45">
        <v>148878</v>
      </c>
      <c r="T3890" s="45">
        <v>148878</v>
      </c>
      <c r="V3890" s="165" t="str">
        <f>IFERROR(IF(U3890-T3890 &lt;= 0, "", U3890-T3890), "")</f>
        <v/>
      </c>
      <c r="W3890" s="162" t="s">
        <v>333</v>
      </c>
      <c r="X3890" s="1" t="s">
        <v>2427</v>
      </c>
      <c r="Y3890" s="1">
        <v>172534</v>
      </c>
      <c r="Z3890" s="169">
        <v>239</v>
      </c>
      <c r="AA3890" s="169">
        <f>Tabela13[[#This Row],[VALOR/UN]]*Tabela13[[#This Row],[QUAN]]</f>
        <v>239</v>
      </c>
      <c r="AB3890" s="251" t="str">
        <f>IFERROR(Tabela13[[#This Row],[TOTAL]]/Tabela13[[#This Row],[Km Rodado]],"")</f>
        <v/>
      </c>
    </row>
    <row r="3891" spans="1:28" hidden="1">
      <c r="A3891" s="30">
        <v>4490</v>
      </c>
      <c r="B3891" s="30"/>
      <c r="C3891" s="30" t="s">
        <v>1951</v>
      </c>
      <c r="D3891" s="53">
        <v>46112</v>
      </c>
      <c r="F3891" s="7" t="s">
        <v>514</v>
      </c>
      <c r="G3891" s="1" t="s">
        <v>58</v>
      </c>
      <c r="H3891" s="1" t="s">
        <v>1268</v>
      </c>
      <c r="I3891" s="351" t="s">
        <v>80</v>
      </c>
      <c r="J3891" s="162">
        <v>1</v>
      </c>
      <c r="K3891" s="1">
        <v>15</v>
      </c>
      <c r="L3891" s="1" t="s">
        <v>24</v>
      </c>
      <c r="M3891" s="1" t="s">
        <v>75</v>
      </c>
      <c r="N3891" s="1" t="s">
        <v>224</v>
      </c>
      <c r="O3891" s="1" t="s">
        <v>1389</v>
      </c>
      <c r="P3891" s="1" t="s">
        <v>69</v>
      </c>
      <c r="Q3891" s="1" t="s">
        <v>77</v>
      </c>
      <c r="R3891" s="1" t="s">
        <v>565</v>
      </c>
      <c r="S3891" s="45">
        <v>148878</v>
      </c>
      <c r="T3891" s="45">
        <v>148878</v>
      </c>
      <c r="V3891" s="165" t="str">
        <f>IFERROR(IF(U3891-T3891 &lt;= 0, "", U3891-T3891), "")</f>
        <v/>
      </c>
      <c r="W3891" s="162" t="s">
        <v>333</v>
      </c>
      <c r="X3891" s="1" t="s">
        <v>2427</v>
      </c>
      <c r="Y3891" s="1">
        <v>172534</v>
      </c>
      <c r="Z3891" s="169">
        <v>239</v>
      </c>
      <c r="AA3891" s="169">
        <f>Tabela13[[#This Row],[VALOR/UN]]*Tabela13[[#This Row],[QUAN]]</f>
        <v>239</v>
      </c>
      <c r="AB3891" s="251" t="str">
        <f>IFERROR(Tabela13[[#This Row],[TOTAL]]/Tabela13[[#This Row],[Km Rodado]],"")</f>
        <v/>
      </c>
    </row>
    <row r="3892" spans="1:28" hidden="1">
      <c r="A3892" s="30">
        <v>4209</v>
      </c>
      <c r="B3892" s="30"/>
      <c r="C3892" s="30" t="s">
        <v>1951</v>
      </c>
      <c r="D3892" s="53">
        <v>46112</v>
      </c>
      <c r="F3892" s="7" t="s">
        <v>514</v>
      </c>
      <c r="G3892" s="1" t="s">
        <v>58</v>
      </c>
      <c r="H3892" s="1" t="s">
        <v>1268</v>
      </c>
      <c r="I3892" s="351" t="s">
        <v>80</v>
      </c>
      <c r="J3892" s="162">
        <v>1</v>
      </c>
      <c r="K3892" s="1">
        <v>14</v>
      </c>
      <c r="L3892" s="1" t="s">
        <v>22</v>
      </c>
      <c r="M3892" s="1" t="s">
        <v>84</v>
      </c>
      <c r="N3892" s="1" t="s">
        <v>153</v>
      </c>
      <c r="O3892" s="1" t="s">
        <v>154</v>
      </c>
      <c r="P3892" s="1" t="s">
        <v>69</v>
      </c>
      <c r="Q3892" s="1" t="s">
        <v>87</v>
      </c>
      <c r="R3892" s="1" t="s">
        <v>3279</v>
      </c>
      <c r="S3892" s="45">
        <v>119765</v>
      </c>
      <c r="T3892" s="45">
        <v>119765</v>
      </c>
      <c r="V3892" s="165" t="str">
        <f>IFERROR(IF(U3892-T3892 &lt;= 0, "", U3892-T3892), "")</f>
        <v/>
      </c>
      <c r="W3892" s="162" t="s">
        <v>333</v>
      </c>
      <c r="X3892" s="1" t="s">
        <v>155</v>
      </c>
      <c r="Y3892" s="276" t="s">
        <v>3252</v>
      </c>
      <c r="Z3892" s="128">
        <v>238.83</v>
      </c>
      <c r="AA3892" s="169">
        <f>Tabela13[[#This Row],[VALOR/UN]]*Tabela13[[#This Row],[QUAN]]</f>
        <v>238.83</v>
      </c>
      <c r="AB3892" s="251" t="str">
        <f>IFERROR(Tabela13[[#This Row],[TOTAL]]/Tabela13[[#This Row],[Km Rodado]],"")</f>
        <v/>
      </c>
    </row>
    <row r="3893" spans="1:28" hidden="1">
      <c r="A3893" s="30">
        <v>4206</v>
      </c>
      <c r="B3893" s="30"/>
      <c r="C3893" s="30" t="s">
        <v>1951</v>
      </c>
      <c r="D3893" s="53">
        <v>46112</v>
      </c>
      <c r="F3893" s="7" t="s">
        <v>514</v>
      </c>
      <c r="G3893" s="1" t="s">
        <v>58</v>
      </c>
      <c r="H3893" s="1" t="s">
        <v>1268</v>
      </c>
      <c r="I3893" s="351" t="s">
        <v>80</v>
      </c>
      <c r="J3893" s="162">
        <v>1</v>
      </c>
      <c r="K3893" s="1">
        <v>14</v>
      </c>
      <c r="L3893" s="1" t="s">
        <v>22</v>
      </c>
      <c r="M3893" s="1" t="s">
        <v>84</v>
      </c>
      <c r="N3893" s="1" t="s">
        <v>153</v>
      </c>
      <c r="O3893" s="1" t="s">
        <v>154</v>
      </c>
      <c r="P3893" s="1" t="s">
        <v>69</v>
      </c>
      <c r="Q3893" s="1" t="s">
        <v>87</v>
      </c>
      <c r="R3893" s="1" t="s">
        <v>3279</v>
      </c>
      <c r="S3893" s="45">
        <v>119765</v>
      </c>
      <c r="T3893" s="45">
        <v>119765</v>
      </c>
      <c r="V3893" s="165" t="str">
        <f>IFERROR(IF(U3893-T3893 &lt;= 0, "", U3893-T3893), "")</f>
        <v/>
      </c>
      <c r="W3893" s="162" t="s">
        <v>333</v>
      </c>
      <c r="X3893" s="1" t="s">
        <v>155</v>
      </c>
      <c r="Y3893" s="276" t="s">
        <v>3252</v>
      </c>
      <c r="Z3893" s="128">
        <v>238.83</v>
      </c>
      <c r="AA3893" s="169">
        <f>Tabela13[[#This Row],[VALOR/UN]]*Tabela13[[#This Row],[QUAN]]</f>
        <v>238.83</v>
      </c>
      <c r="AB3893" s="251" t="str">
        <f>IFERROR(Tabela13[[#This Row],[TOTAL]]/Tabela13[[#This Row],[Km Rodado]],"")</f>
        <v/>
      </c>
    </row>
    <row r="3894" spans="1:28" hidden="1">
      <c r="A3894" s="30">
        <v>4217</v>
      </c>
      <c r="B3894" s="30"/>
      <c r="C3894" s="30" t="s">
        <v>1951</v>
      </c>
      <c r="D3894" s="53">
        <v>46112</v>
      </c>
      <c r="F3894" s="7" t="s">
        <v>514</v>
      </c>
      <c r="G3894" s="1" t="s">
        <v>58</v>
      </c>
      <c r="H3894" s="1" t="s">
        <v>1268</v>
      </c>
      <c r="I3894" s="351" t="s">
        <v>80</v>
      </c>
      <c r="J3894" s="162">
        <v>1</v>
      </c>
      <c r="K3894" s="1">
        <v>14</v>
      </c>
      <c r="L3894" s="1" t="s">
        <v>24</v>
      </c>
      <c r="M3894" s="1" t="s">
        <v>84</v>
      </c>
      <c r="N3894" s="1" t="s">
        <v>153</v>
      </c>
      <c r="O3894" s="1" t="s">
        <v>154</v>
      </c>
      <c r="P3894" s="1" t="s">
        <v>69</v>
      </c>
      <c r="Q3894" s="1" t="s">
        <v>87</v>
      </c>
      <c r="R3894" s="1" t="s">
        <v>3279</v>
      </c>
      <c r="S3894" s="45">
        <v>119765</v>
      </c>
      <c r="T3894" s="45">
        <v>119765</v>
      </c>
      <c r="V3894" s="165" t="str">
        <f>IFERROR(IF(U3894-T3894 &lt;= 0, "", U3894-T3894), "")</f>
        <v/>
      </c>
      <c r="W3894" s="162" t="s">
        <v>333</v>
      </c>
      <c r="X3894" s="1" t="s">
        <v>155</v>
      </c>
      <c r="Y3894" s="276" t="s">
        <v>3252</v>
      </c>
      <c r="Z3894" s="128">
        <v>238.83</v>
      </c>
      <c r="AA3894" s="169">
        <f>Tabela13[[#This Row],[VALOR/UN]]*Tabela13[[#This Row],[QUAN]]</f>
        <v>238.83</v>
      </c>
      <c r="AB3894" s="251" t="str">
        <f>IFERROR(Tabela13[[#This Row],[TOTAL]]/Tabela13[[#This Row],[Km Rodado]],"")</f>
        <v/>
      </c>
    </row>
    <row r="3895" spans="1:28" hidden="1">
      <c r="A3895" s="30">
        <v>4208</v>
      </c>
      <c r="B3895" s="30"/>
      <c r="C3895" s="30" t="s">
        <v>1951</v>
      </c>
      <c r="D3895" s="53">
        <v>46112</v>
      </c>
      <c r="F3895" s="7" t="s">
        <v>514</v>
      </c>
      <c r="G3895" s="1" t="s">
        <v>58</v>
      </c>
      <c r="H3895" s="1" t="s">
        <v>1268</v>
      </c>
      <c r="I3895" s="351" t="s">
        <v>80</v>
      </c>
      <c r="J3895" s="162">
        <v>1</v>
      </c>
      <c r="K3895" s="1">
        <v>14</v>
      </c>
      <c r="L3895" s="1" t="s">
        <v>24</v>
      </c>
      <c r="M3895" s="1" t="s">
        <v>84</v>
      </c>
      <c r="N3895" s="1" t="s">
        <v>153</v>
      </c>
      <c r="O3895" s="1" t="s">
        <v>154</v>
      </c>
      <c r="P3895" s="1" t="s">
        <v>69</v>
      </c>
      <c r="Q3895" s="1" t="s">
        <v>87</v>
      </c>
      <c r="R3895" s="1" t="s">
        <v>3279</v>
      </c>
      <c r="S3895" s="45">
        <v>119765</v>
      </c>
      <c r="T3895" s="45">
        <v>119765</v>
      </c>
      <c r="V3895" s="165" t="str">
        <f>IFERROR(IF(U3895-T3895 &lt;= 0, "", U3895-T3895), "")</f>
        <v/>
      </c>
      <c r="W3895" s="162" t="s">
        <v>333</v>
      </c>
      <c r="X3895" s="1" t="s">
        <v>155</v>
      </c>
      <c r="Y3895" s="276" t="s">
        <v>3252</v>
      </c>
      <c r="Z3895" s="128">
        <v>238.83</v>
      </c>
      <c r="AA3895" s="169">
        <f>Tabela13[[#This Row],[VALOR/UN]]*Tabela13[[#This Row],[QUAN]]</f>
        <v>238.83</v>
      </c>
      <c r="AB3895" s="251" t="str">
        <f>IFERROR(Tabela13[[#This Row],[TOTAL]]/Tabela13[[#This Row],[Km Rodado]],"")</f>
        <v/>
      </c>
    </row>
    <row r="3896" spans="1:28" hidden="1">
      <c r="A3896" s="30" t="s">
        <v>3280</v>
      </c>
      <c r="B3896" s="30" t="s">
        <v>3173</v>
      </c>
      <c r="C3896" s="30" t="s">
        <v>1951</v>
      </c>
      <c r="D3896" s="53">
        <v>46113</v>
      </c>
      <c r="F3896" s="7" t="s">
        <v>422</v>
      </c>
      <c r="G3896" s="1" t="s">
        <v>58</v>
      </c>
      <c r="H3896" s="1" t="s">
        <v>1268</v>
      </c>
      <c r="I3896" s="351" t="s">
        <v>80</v>
      </c>
      <c r="J3896" s="162">
        <v>1</v>
      </c>
      <c r="K3896" s="1" t="s">
        <v>39</v>
      </c>
      <c r="L3896" s="1" t="s">
        <v>22</v>
      </c>
      <c r="M3896" s="1" t="s">
        <v>595</v>
      </c>
      <c r="N3896" s="1" t="s">
        <v>787</v>
      </c>
      <c r="O3896" s="1" t="s">
        <v>1861</v>
      </c>
      <c r="P3896" s="1" t="s">
        <v>69</v>
      </c>
      <c r="Q3896" s="1" t="s">
        <v>597</v>
      </c>
      <c r="R3896" s="1" t="s">
        <v>598</v>
      </c>
      <c r="S3896" s="45">
        <v>398816</v>
      </c>
      <c r="T3896" s="45">
        <v>398816</v>
      </c>
      <c r="V3896" s="165" t="str">
        <f>IFERROR(IF(U3896-T3896 &lt;= 0, "", U3896-T3896), "")</f>
        <v/>
      </c>
      <c r="W3896" s="162" t="s">
        <v>333</v>
      </c>
      <c r="X3896" s="1" t="s">
        <v>155</v>
      </c>
      <c r="Y3896" s="1">
        <v>5214</v>
      </c>
      <c r="Z3896" s="128">
        <v>1694.46</v>
      </c>
      <c r="AA3896" s="169">
        <f>Tabela13[[#This Row],[VALOR/UN]]*Tabela13[[#This Row],[QUAN]]</f>
        <v>1694.46</v>
      </c>
      <c r="AB3896" s="251" t="str">
        <f>IFERROR(Tabela13[[#This Row],[TOTAL]]/Tabela13[[#This Row],[Km Rodado]],"")</f>
        <v/>
      </c>
    </row>
    <row r="3897" spans="1:28" hidden="1">
      <c r="A3897" s="30" t="s">
        <v>3281</v>
      </c>
      <c r="B3897" s="30" t="s">
        <v>3173</v>
      </c>
      <c r="C3897" s="30" t="s">
        <v>1951</v>
      </c>
      <c r="D3897" s="53">
        <v>46113</v>
      </c>
      <c r="F3897" s="7" t="s">
        <v>422</v>
      </c>
      <c r="G3897" s="1" t="s">
        <v>58</v>
      </c>
      <c r="H3897" s="1" t="s">
        <v>1268</v>
      </c>
      <c r="I3897" s="351" t="s">
        <v>80</v>
      </c>
      <c r="J3897" s="162">
        <v>1</v>
      </c>
      <c r="K3897" s="1" t="s">
        <v>39</v>
      </c>
      <c r="L3897" s="1" t="s">
        <v>22</v>
      </c>
      <c r="M3897" s="1" t="s">
        <v>595</v>
      </c>
      <c r="N3897" s="1" t="s">
        <v>787</v>
      </c>
      <c r="O3897" s="1" t="s">
        <v>1861</v>
      </c>
      <c r="P3897" s="1" t="s">
        <v>69</v>
      </c>
      <c r="Q3897" s="1" t="s">
        <v>597</v>
      </c>
      <c r="R3897" s="1" t="s">
        <v>598</v>
      </c>
      <c r="S3897" s="45">
        <v>398816</v>
      </c>
      <c r="T3897" s="45">
        <v>398816</v>
      </c>
      <c r="V3897" s="165" t="str">
        <f>IFERROR(IF(U3897-T3897 &lt;= 0, "", U3897-T3897), "")</f>
        <v/>
      </c>
      <c r="W3897" s="162" t="s">
        <v>333</v>
      </c>
      <c r="X3897" s="1" t="s">
        <v>155</v>
      </c>
      <c r="Y3897" s="1">
        <v>5214</v>
      </c>
      <c r="Z3897" s="128">
        <v>1694.46</v>
      </c>
      <c r="AA3897" s="169">
        <f>Tabela13[[#This Row],[VALOR/UN]]*Tabela13[[#This Row],[QUAN]]</f>
        <v>1694.46</v>
      </c>
      <c r="AB3897" s="251" t="str">
        <f>IFERROR(Tabela13[[#This Row],[TOTAL]]/Tabela13[[#This Row],[Km Rodado]],"")</f>
        <v/>
      </c>
    </row>
    <row r="3898" spans="1:28" hidden="1">
      <c r="A3898" s="30">
        <v>4599</v>
      </c>
      <c r="B3898" s="30" t="s">
        <v>3173</v>
      </c>
      <c r="C3898" s="30" t="s">
        <v>1951</v>
      </c>
      <c r="D3898" s="53">
        <v>46114</v>
      </c>
      <c r="F3898" s="7" t="s">
        <v>422</v>
      </c>
      <c r="G3898" s="1" t="s">
        <v>58</v>
      </c>
      <c r="H3898" s="1" t="s">
        <v>1268</v>
      </c>
      <c r="I3898" s="356" t="s">
        <v>2407</v>
      </c>
      <c r="J3898" s="162">
        <v>1</v>
      </c>
      <c r="K3898" s="1">
        <v>16</v>
      </c>
      <c r="L3898" s="1" t="s">
        <v>22</v>
      </c>
      <c r="M3898" s="1" t="s">
        <v>143</v>
      </c>
      <c r="N3898" s="1" t="s">
        <v>153</v>
      </c>
      <c r="O3898" s="1" t="s">
        <v>154</v>
      </c>
      <c r="P3898" s="1" t="s">
        <v>69</v>
      </c>
      <c r="Q3898" s="1" t="s">
        <v>144</v>
      </c>
      <c r="R3898" s="162" t="s">
        <v>1776</v>
      </c>
      <c r="S3898" s="45">
        <v>186882</v>
      </c>
      <c r="V3898" s="165" t="str">
        <f>IFERROR(IF(U3898-T3898 &lt;= 0, "", U3898-T3898), "")</f>
        <v/>
      </c>
      <c r="W3898" s="162" t="s">
        <v>333</v>
      </c>
      <c r="X3898" s="1" t="s">
        <v>3282</v>
      </c>
      <c r="Y3898" s="1" t="s">
        <v>3283</v>
      </c>
      <c r="Z3898" s="169">
        <v>690.26</v>
      </c>
      <c r="AA3898" s="169">
        <f>Tabela13[[#This Row],[VALOR/UN]]*Tabela13[[#This Row],[QUAN]]</f>
        <v>690.26</v>
      </c>
      <c r="AB3898" s="251" t="str">
        <f>IFERROR(Tabela13[[#This Row],[TOTAL]]/Tabela13[[#This Row],[Km Rodado]],"")</f>
        <v/>
      </c>
    </row>
    <row r="3899" spans="1:28" hidden="1">
      <c r="A3899" s="30">
        <v>4600</v>
      </c>
      <c r="B3899" s="30" t="s">
        <v>3173</v>
      </c>
      <c r="C3899" s="30" t="s">
        <v>1951</v>
      </c>
      <c r="D3899" s="53">
        <v>46114</v>
      </c>
      <c r="F3899" s="7" t="s">
        <v>422</v>
      </c>
      <c r="G3899" s="1" t="s">
        <v>58</v>
      </c>
      <c r="H3899" s="1" t="s">
        <v>1268</v>
      </c>
      <c r="I3899" s="356" t="s">
        <v>2407</v>
      </c>
      <c r="J3899" s="162">
        <v>1</v>
      </c>
      <c r="K3899" s="1">
        <v>16</v>
      </c>
      <c r="L3899" s="1" t="s">
        <v>22</v>
      </c>
      <c r="M3899" s="1" t="s">
        <v>143</v>
      </c>
      <c r="N3899" s="1" t="s">
        <v>153</v>
      </c>
      <c r="O3899" s="1" t="s">
        <v>154</v>
      </c>
      <c r="P3899" s="1" t="s">
        <v>69</v>
      </c>
      <c r="Q3899" s="1" t="s">
        <v>144</v>
      </c>
      <c r="R3899" s="162" t="s">
        <v>1776</v>
      </c>
      <c r="S3899" s="45">
        <v>186882</v>
      </c>
      <c r="V3899" s="165" t="str">
        <f>IFERROR(IF(U3899-T3899 &lt;= 0, "", U3899-T3899), "")</f>
        <v/>
      </c>
      <c r="W3899" s="162" t="s">
        <v>333</v>
      </c>
      <c r="X3899" s="1" t="s">
        <v>3282</v>
      </c>
      <c r="Y3899" s="1" t="s">
        <v>3283</v>
      </c>
      <c r="Z3899" s="169">
        <v>690.26</v>
      </c>
      <c r="AA3899" s="169">
        <f>Tabela13[[#This Row],[VALOR/UN]]*Tabela13[[#This Row],[QUAN]]</f>
        <v>690.26</v>
      </c>
      <c r="AB3899" s="251" t="str">
        <f>IFERROR(Tabela13[[#This Row],[TOTAL]]/Tabela13[[#This Row],[Km Rodado]],"")</f>
        <v/>
      </c>
    </row>
    <row r="3900" spans="1:28" hidden="1">
      <c r="A3900" s="30">
        <v>4601</v>
      </c>
      <c r="B3900" s="30" t="s">
        <v>3173</v>
      </c>
      <c r="C3900" s="30" t="s">
        <v>1951</v>
      </c>
      <c r="D3900" s="53">
        <v>46114</v>
      </c>
      <c r="F3900" s="7" t="s">
        <v>422</v>
      </c>
      <c r="G3900" s="1" t="s">
        <v>58</v>
      </c>
      <c r="H3900" s="1" t="s">
        <v>1268</v>
      </c>
      <c r="I3900" s="356" t="s">
        <v>2407</v>
      </c>
      <c r="J3900" s="162">
        <v>1</v>
      </c>
      <c r="K3900" s="1">
        <v>16</v>
      </c>
      <c r="L3900" s="1" t="s">
        <v>24</v>
      </c>
      <c r="M3900" s="1" t="s">
        <v>143</v>
      </c>
      <c r="N3900" s="1" t="s">
        <v>153</v>
      </c>
      <c r="O3900" s="1" t="s">
        <v>154</v>
      </c>
      <c r="P3900" s="1" t="s">
        <v>69</v>
      </c>
      <c r="Q3900" s="1" t="s">
        <v>144</v>
      </c>
      <c r="R3900" s="162" t="s">
        <v>1776</v>
      </c>
      <c r="S3900" s="45">
        <v>186882</v>
      </c>
      <c r="V3900" s="165" t="str">
        <f>IFERROR(IF(U3900-T3900 &lt;= 0, "", U3900-T3900), "")</f>
        <v/>
      </c>
      <c r="W3900" s="162" t="s">
        <v>333</v>
      </c>
      <c r="X3900" s="1" t="s">
        <v>3282</v>
      </c>
      <c r="Y3900" s="1" t="s">
        <v>3283</v>
      </c>
      <c r="Z3900" s="169">
        <v>690.26</v>
      </c>
      <c r="AA3900" s="169">
        <f>Tabela13[[#This Row],[VALOR/UN]]*Tabela13[[#This Row],[QUAN]]</f>
        <v>690.26</v>
      </c>
      <c r="AB3900" s="251" t="str">
        <f>IFERROR(Tabela13[[#This Row],[TOTAL]]/Tabela13[[#This Row],[Km Rodado]],"")</f>
        <v/>
      </c>
    </row>
    <row r="3901" spans="1:28" hidden="1">
      <c r="A3901" s="30">
        <v>4602</v>
      </c>
      <c r="B3901" s="30" t="s">
        <v>3173</v>
      </c>
      <c r="C3901" s="30" t="s">
        <v>1951</v>
      </c>
      <c r="D3901" s="53">
        <v>46114</v>
      </c>
      <c r="F3901" s="7" t="s">
        <v>422</v>
      </c>
      <c r="G3901" s="1" t="s">
        <v>58</v>
      </c>
      <c r="H3901" s="1" t="s">
        <v>1268</v>
      </c>
      <c r="I3901" s="356" t="s">
        <v>2407</v>
      </c>
      <c r="J3901" s="162">
        <v>1</v>
      </c>
      <c r="K3901" s="1">
        <v>16</v>
      </c>
      <c r="L3901" s="1" t="s">
        <v>24</v>
      </c>
      <c r="M3901" s="1" t="s">
        <v>143</v>
      </c>
      <c r="N3901" s="1" t="s">
        <v>153</v>
      </c>
      <c r="O3901" s="1" t="s">
        <v>154</v>
      </c>
      <c r="P3901" s="1" t="s">
        <v>69</v>
      </c>
      <c r="Q3901" s="1" t="s">
        <v>144</v>
      </c>
      <c r="R3901" s="162" t="s">
        <v>1776</v>
      </c>
      <c r="S3901" s="45">
        <v>186882</v>
      </c>
      <c r="V3901" s="165" t="str">
        <f>IFERROR(IF(U3901-T3901 &lt;= 0, "", U3901-T3901), "")</f>
        <v/>
      </c>
      <c r="W3901" s="162" t="s">
        <v>333</v>
      </c>
      <c r="X3901" s="1" t="s">
        <v>3282</v>
      </c>
      <c r="Y3901" s="1" t="s">
        <v>3283</v>
      </c>
      <c r="Z3901" s="169">
        <v>690.26</v>
      </c>
      <c r="AA3901" s="169">
        <f>Tabela13[[#This Row],[VALOR/UN]]*Tabela13[[#This Row],[QUAN]]</f>
        <v>690.26</v>
      </c>
      <c r="AB3901" s="251" t="str">
        <f>IFERROR(Tabela13[[#This Row],[TOTAL]]/Tabela13[[#This Row],[Km Rodado]],"")</f>
        <v/>
      </c>
    </row>
    <row r="3902" spans="1:28" hidden="1">
      <c r="A3902" s="30" t="s">
        <v>3284</v>
      </c>
      <c r="B3902" s="30" t="s">
        <v>3173</v>
      </c>
      <c r="C3902" s="30" t="s">
        <v>1951</v>
      </c>
      <c r="D3902" s="53">
        <v>46114</v>
      </c>
      <c r="F3902" s="7" t="s">
        <v>422</v>
      </c>
      <c r="G3902" s="1" t="s">
        <v>58</v>
      </c>
      <c r="H3902" s="1" t="s">
        <v>12</v>
      </c>
      <c r="I3902" s="356" t="s">
        <v>99</v>
      </c>
      <c r="J3902" s="162">
        <v>1</v>
      </c>
      <c r="K3902" s="1">
        <v>16</v>
      </c>
      <c r="L3902" s="1" t="s">
        <v>22</v>
      </c>
      <c r="M3902" s="1" t="s">
        <v>143</v>
      </c>
      <c r="N3902" s="1" t="s">
        <v>153</v>
      </c>
      <c r="O3902" s="1" t="s">
        <v>154</v>
      </c>
      <c r="P3902" s="1" t="s">
        <v>69</v>
      </c>
      <c r="Q3902" s="1" t="s">
        <v>144</v>
      </c>
      <c r="R3902" s="1" t="s">
        <v>1413</v>
      </c>
      <c r="S3902" s="45">
        <v>119774</v>
      </c>
      <c r="V3902" s="165" t="str">
        <f>IFERROR(IF(U3902-T3902 &lt;= 0, "", U3902-T3902), "")</f>
        <v/>
      </c>
      <c r="W3902" s="162" t="s">
        <v>333</v>
      </c>
      <c r="X3902" s="1" t="s">
        <v>3282</v>
      </c>
      <c r="Y3902" s="1" t="s">
        <v>3283</v>
      </c>
      <c r="Z3902" s="169">
        <v>690.26</v>
      </c>
      <c r="AA3902" s="169">
        <f>Tabela13[[#This Row],[VALOR/UN]]*Tabela13[[#This Row],[QUAN]]</f>
        <v>690.26</v>
      </c>
      <c r="AB3902" s="251" t="str">
        <f>IFERROR(Tabela13[[#This Row],[TOTAL]]/Tabela13[[#This Row],[Km Rodado]],"")</f>
        <v/>
      </c>
    </row>
    <row r="3903" spans="1:28" hidden="1">
      <c r="A3903" s="30" t="s">
        <v>3285</v>
      </c>
      <c r="B3903" s="30" t="s">
        <v>3173</v>
      </c>
      <c r="C3903" s="30" t="s">
        <v>1951</v>
      </c>
      <c r="D3903" s="53">
        <v>46114</v>
      </c>
      <c r="F3903" s="7" t="s">
        <v>422</v>
      </c>
      <c r="G3903" s="1" t="s">
        <v>58</v>
      </c>
      <c r="H3903" s="1" t="s">
        <v>12</v>
      </c>
      <c r="I3903" s="356" t="s">
        <v>99</v>
      </c>
      <c r="J3903" s="162">
        <v>1</v>
      </c>
      <c r="K3903" s="1">
        <v>16</v>
      </c>
      <c r="L3903" s="1" t="s">
        <v>22</v>
      </c>
      <c r="M3903" s="1" t="s">
        <v>143</v>
      </c>
      <c r="N3903" s="1" t="s">
        <v>153</v>
      </c>
      <c r="O3903" s="1" t="s">
        <v>154</v>
      </c>
      <c r="P3903" s="1" t="s">
        <v>69</v>
      </c>
      <c r="Q3903" s="1" t="s">
        <v>144</v>
      </c>
      <c r="R3903" s="1" t="s">
        <v>1413</v>
      </c>
      <c r="S3903" s="45">
        <v>119774</v>
      </c>
      <c r="V3903" s="165" t="str">
        <f>IFERROR(IF(U3903-T3903 &lt;= 0, "", U3903-T3903), "")</f>
        <v/>
      </c>
      <c r="W3903" s="162" t="s">
        <v>333</v>
      </c>
      <c r="X3903" s="1" t="s">
        <v>3282</v>
      </c>
      <c r="Y3903" s="1" t="s">
        <v>3283</v>
      </c>
      <c r="Z3903" s="169">
        <v>690.26</v>
      </c>
      <c r="AA3903" s="169">
        <f>Tabela13[[#This Row],[VALOR/UN]]*Tabela13[[#This Row],[QUAN]]</f>
        <v>690.26</v>
      </c>
      <c r="AB3903" s="251" t="str">
        <f>IFERROR(Tabela13[[#This Row],[TOTAL]]/Tabela13[[#This Row],[Km Rodado]],"")</f>
        <v/>
      </c>
    </row>
    <row r="3904" spans="1:28" hidden="1">
      <c r="A3904" s="30"/>
      <c r="B3904" s="30"/>
      <c r="C3904" s="30" t="s">
        <v>1951</v>
      </c>
      <c r="D3904" s="53">
        <v>46114</v>
      </c>
      <c r="F3904" s="7" t="s">
        <v>422</v>
      </c>
      <c r="G3904" s="1" t="s">
        <v>58</v>
      </c>
      <c r="H3904" s="1" t="s">
        <v>1268</v>
      </c>
      <c r="I3904" s="356" t="s">
        <v>109</v>
      </c>
      <c r="J3904" s="162">
        <v>1</v>
      </c>
      <c r="K3904" s="1">
        <v>15</v>
      </c>
      <c r="L3904" s="1" t="s">
        <v>22</v>
      </c>
      <c r="M3904" s="1" t="s">
        <v>75</v>
      </c>
      <c r="N3904" s="1" t="s">
        <v>224</v>
      </c>
      <c r="O3904" s="1" t="s">
        <v>1389</v>
      </c>
      <c r="P3904" s="1" t="s">
        <v>69</v>
      </c>
      <c r="Q3904" s="1" t="s">
        <v>77</v>
      </c>
      <c r="R3904" s="159"/>
      <c r="S3904" s="45" t="s">
        <v>3286</v>
      </c>
      <c r="V3904" s="165" t="str">
        <f>IFERROR(IF(U3904-T3904 &lt;= 0, "", U3904-T3904), "")</f>
        <v/>
      </c>
      <c r="W3904" s="162" t="s">
        <v>333</v>
      </c>
      <c r="X3904" s="1" t="s">
        <v>2427</v>
      </c>
      <c r="Y3904" s="1">
        <v>172534</v>
      </c>
      <c r="Z3904" s="169">
        <v>239</v>
      </c>
      <c r="AA3904" s="169">
        <f>Tabela13[[#This Row],[VALOR/UN]]*Tabela13[[#This Row],[QUAN]]</f>
        <v>239</v>
      </c>
      <c r="AB3904" s="251" t="str">
        <f>IFERROR(Tabela13[[#This Row],[TOTAL]]/Tabela13[[#This Row],[Km Rodado]],"")</f>
        <v/>
      </c>
    </row>
    <row r="3905" spans="1:28" hidden="1">
      <c r="A3905" s="30"/>
      <c r="B3905" s="30"/>
      <c r="C3905" s="30" t="s">
        <v>1951</v>
      </c>
      <c r="D3905" s="53">
        <v>46114</v>
      </c>
      <c r="F3905" s="7" t="s">
        <v>422</v>
      </c>
      <c r="G3905" s="1" t="s">
        <v>58</v>
      </c>
      <c r="H3905" s="1" t="s">
        <v>1268</v>
      </c>
      <c r="I3905" s="356" t="s">
        <v>109</v>
      </c>
      <c r="J3905" s="162">
        <v>1</v>
      </c>
      <c r="K3905" s="1">
        <v>15</v>
      </c>
      <c r="L3905" s="1" t="s">
        <v>22</v>
      </c>
      <c r="M3905" s="1" t="s">
        <v>3287</v>
      </c>
      <c r="N3905" s="1" t="s">
        <v>224</v>
      </c>
      <c r="O3905" s="1" t="s">
        <v>1389</v>
      </c>
      <c r="P3905" s="1" t="s">
        <v>69</v>
      </c>
      <c r="Q3905" s="1" t="s">
        <v>77</v>
      </c>
      <c r="R3905" s="159"/>
      <c r="S3905" s="45" t="s">
        <v>3286</v>
      </c>
      <c r="V3905" s="165" t="str">
        <f>IFERROR(IF(U3905-T3905 &lt;= 0, "", U3905-T3905), "")</f>
        <v/>
      </c>
      <c r="W3905" s="162" t="s">
        <v>333</v>
      </c>
      <c r="X3905" s="1" t="s">
        <v>2427</v>
      </c>
      <c r="Y3905" s="1">
        <v>172534</v>
      </c>
      <c r="Z3905" s="169">
        <v>239</v>
      </c>
      <c r="AA3905" s="169">
        <f>Tabela13[[#This Row],[VALOR/UN]]*Tabela13[[#This Row],[QUAN]]</f>
        <v>239</v>
      </c>
      <c r="AB3905" s="251" t="str">
        <f>IFERROR(Tabela13[[#This Row],[TOTAL]]/Tabela13[[#This Row],[Km Rodado]],"")</f>
        <v/>
      </c>
    </row>
    <row r="3906" spans="1:28" hidden="1">
      <c r="A3906" s="30" t="s">
        <v>3288</v>
      </c>
      <c r="B3906" s="30" t="s">
        <v>3173</v>
      </c>
      <c r="C3906" s="30" t="s">
        <v>1951</v>
      </c>
      <c r="D3906" s="53">
        <v>46118</v>
      </c>
      <c r="F3906" s="7" t="s">
        <v>422</v>
      </c>
      <c r="G3906" s="1" t="s">
        <v>58</v>
      </c>
      <c r="H3906" s="1" t="s">
        <v>1268</v>
      </c>
      <c r="I3906" s="356" t="s">
        <v>107</v>
      </c>
      <c r="J3906" s="162">
        <v>1</v>
      </c>
      <c r="K3906" s="1">
        <v>16</v>
      </c>
      <c r="L3906" s="1" t="s">
        <v>22</v>
      </c>
      <c r="M3906" s="1" t="s">
        <v>143</v>
      </c>
      <c r="N3906" s="1" t="s">
        <v>153</v>
      </c>
      <c r="O3906" s="1" t="s">
        <v>154</v>
      </c>
      <c r="P3906" s="1" t="s">
        <v>69</v>
      </c>
      <c r="Q3906" s="1" t="s">
        <v>144</v>
      </c>
      <c r="R3906" s="1" t="s">
        <v>3289</v>
      </c>
      <c r="S3906" s="45">
        <v>47180</v>
      </c>
      <c r="V3906" s="165" t="str">
        <f>IFERROR(IF(U3906-T3906 &lt;= 0, "", U3906-T3906), "")</f>
        <v/>
      </c>
      <c r="W3906" s="162" t="s">
        <v>333</v>
      </c>
      <c r="X3906" s="1" t="s">
        <v>3282</v>
      </c>
      <c r="Y3906" s="1" t="s">
        <v>3283</v>
      </c>
      <c r="Z3906" s="169">
        <v>690.26</v>
      </c>
      <c r="AA3906" s="169">
        <f>Tabela13[[#This Row],[VALOR/UN]]*Tabela13[[#This Row],[QUAN]]</f>
        <v>690.26</v>
      </c>
      <c r="AB3906" s="251" t="str">
        <f>IFERROR(Tabela13[[#This Row],[TOTAL]]/Tabela13[[#This Row],[Km Rodado]],"")</f>
        <v/>
      </c>
    </row>
    <row r="3907" spans="1:28" hidden="1">
      <c r="A3907" s="30" t="s">
        <v>3290</v>
      </c>
      <c r="B3907" s="30" t="s">
        <v>3173</v>
      </c>
      <c r="C3907" s="30" t="s">
        <v>1951</v>
      </c>
      <c r="D3907" s="53">
        <v>46118</v>
      </c>
      <c r="F3907" s="7" t="s">
        <v>422</v>
      </c>
      <c r="G3907" s="1" t="s">
        <v>58</v>
      </c>
      <c r="H3907" s="1" t="s">
        <v>1268</v>
      </c>
      <c r="I3907" s="356" t="s">
        <v>107</v>
      </c>
      <c r="J3907" s="162">
        <v>1</v>
      </c>
      <c r="K3907" s="1">
        <v>16</v>
      </c>
      <c r="L3907" s="1" t="s">
        <v>22</v>
      </c>
      <c r="M3907" s="1" t="s">
        <v>143</v>
      </c>
      <c r="N3907" s="1" t="s">
        <v>153</v>
      </c>
      <c r="O3907" s="1" t="s">
        <v>154</v>
      </c>
      <c r="P3907" s="1" t="s">
        <v>69</v>
      </c>
      <c r="Q3907" s="1" t="s">
        <v>144</v>
      </c>
      <c r="R3907" s="1" t="s">
        <v>3289</v>
      </c>
      <c r="S3907" s="45">
        <v>47180</v>
      </c>
      <c r="V3907" s="165" t="str">
        <f>IFERROR(IF(U3907-T3907 &lt;= 0, "", U3907-T3907), "")</f>
        <v/>
      </c>
      <c r="W3907" s="162" t="s">
        <v>333</v>
      </c>
      <c r="X3907" s="1" t="s">
        <v>3282</v>
      </c>
      <c r="Y3907" s="1" t="s">
        <v>3283</v>
      </c>
      <c r="Z3907" s="169">
        <v>690.26</v>
      </c>
      <c r="AA3907" s="169">
        <f>Tabela13[[#This Row],[VALOR/UN]]*Tabela13[[#This Row],[QUAN]]</f>
        <v>690.26</v>
      </c>
      <c r="AB3907" s="251" t="str">
        <f>IFERROR(Tabela13[[#This Row],[TOTAL]]/Tabela13[[#This Row],[Km Rodado]],"")</f>
        <v/>
      </c>
    </row>
    <row r="3908" spans="1:28" hidden="1">
      <c r="A3908" s="30" t="s">
        <v>3291</v>
      </c>
      <c r="B3908" s="30" t="s">
        <v>3173</v>
      </c>
      <c r="C3908" s="30" t="s">
        <v>1951</v>
      </c>
      <c r="D3908" s="53">
        <v>46118</v>
      </c>
      <c r="F3908" s="7" t="s">
        <v>422</v>
      </c>
      <c r="G3908" s="1" t="s">
        <v>58</v>
      </c>
      <c r="H3908" s="1" t="s">
        <v>1268</v>
      </c>
      <c r="I3908" s="356" t="s">
        <v>107</v>
      </c>
      <c r="J3908" s="162">
        <v>1</v>
      </c>
      <c r="K3908" s="1">
        <v>16</v>
      </c>
      <c r="L3908" s="1" t="s">
        <v>24</v>
      </c>
      <c r="M3908" s="1" t="s">
        <v>143</v>
      </c>
      <c r="N3908" s="1" t="s">
        <v>153</v>
      </c>
      <c r="O3908" s="1" t="s">
        <v>154</v>
      </c>
      <c r="P3908" s="1" t="s">
        <v>69</v>
      </c>
      <c r="Q3908" s="1" t="s">
        <v>144</v>
      </c>
      <c r="R3908" s="1" t="s">
        <v>3289</v>
      </c>
      <c r="S3908" s="45">
        <v>47180</v>
      </c>
      <c r="V3908" s="165" t="str">
        <f>IFERROR(IF(U3908-T3908 &lt;= 0, "", U3908-T3908), "")</f>
        <v/>
      </c>
      <c r="W3908" s="162" t="s">
        <v>333</v>
      </c>
      <c r="X3908" s="1" t="s">
        <v>3282</v>
      </c>
      <c r="Y3908" s="1" t="s">
        <v>3283</v>
      </c>
      <c r="Z3908" s="169">
        <v>690.26</v>
      </c>
      <c r="AA3908" s="169">
        <f>Tabela13[[#This Row],[VALOR/UN]]*Tabela13[[#This Row],[QUAN]]</f>
        <v>690.26</v>
      </c>
      <c r="AB3908" s="251" t="str">
        <f>IFERROR(Tabela13[[#This Row],[TOTAL]]/Tabela13[[#This Row],[Km Rodado]],"")</f>
        <v/>
      </c>
    </row>
    <row r="3909" spans="1:28" hidden="1">
      <c r="A3909" s="30" t="s">
        <v>3292</v>
      </c>
      <c r="B3909" s="30" t="s">
        <v>3173</v>
      </c>
      <c r="C3909" s="30" t="s">
        <v>1951</v>
      </c>
      <c r="D3909" s="53">
        <v>46118</v>
      </c>
      <c r="F3909" s="7" t="s">
        <v>422</v>
      </c>
      <c r="G3909" s="1" t="s">
        <v>58</v>
      </c>
      <c r="H3909" s="1" t="s">
        <v>1268</v>
      </c>
      <c r="I3909" s="356" t="s">
        <v>107</v>
      </c>
      <c r="J3909" s="162">
        <v>1</v>
      </c>
      <c r="K3909" s="1">
        <v>16</v>
      </c>
      <c r="L3909" s="1" t="s">
        <v>24</v>
      </c>
      <c r="M3909" s="1" t="s">
        <v>143</v>
      </c>
      <c r="N3909" s="1" t="s">
        <v>153</v>
      </c>
      <c r="O3909" s="1" t="s">
        <v>154</v>
      </c>
      <c r="P3909" s="1" t="s">
        <v>69</v>
      </c>
      <c r="Q3909" s="1" t="s">
        <v>144</v>
      </c>
      <c r="R3909" s="1" t="s">
        <v>3289</v>
      </c>
      <c r="S3909" s="45">
        <v>47180</v>
      </c>
      <c r="V3909" s="165" t="str">
        <f>IFERROR(IF(U3909-T3909 &lt;= 0, "", U3909-T3909), "")</f>
        <v/>
      </c>
      <c r="W3909" s="162" t="s">
        <v>333</v>
      </c>
      <c r="X3909" s="1" t="s">
        <v>3282</v>
      </c>
      <c r="Y3909" s="1" t="s">
        <v>3283</v>
      </c>
      <c r="Z3909" s="169">
        <v>690.26</v>
      </c>
      <c r="AA3909" s="169">
        <f>Tabela13[[#This Row],[VALOR/UN]]*Tabela13[[#This Row],[QUAN]]</f>
        <v>690.26</v>
      </c>
      <c r="AB3909" s="251" t="str">
        <f>IFERROR(Tabela13[[#This Row],[TOTAL]]/Tabela13[[#This Row],[Km Rodado]],"")</f>
        <v/>
      </c>
    </row>
    <row r="3910" spans="1:28">
      <c r="A3910" s="30">
        <v>4612</v>
      </c>
      <c r="B3910" s="30" t="s">
        <v>3197</v>
      </c>
      <c r="C3910" s="30" t="s">
        <v>1951</v>
      </c>
      <c r="D3910" s="53">
        <v>46118</v>
      </c>
      <c r="F3910" s="7" t="s">
        <v>422</v>
      </c>
      <c r="G3910" s="1" t="s">
        <v>58</v>
      </c>
      <c r="H3910" s="1" t="s">
        <v>1268</v>
      </c>
      <c r="I3910" s="351" t="s">
        <v>109</v>
      </c>
      <c r="J3910" s="162">
        <v>1</v>
      </c>
      <c r="K3910" s="1">
        <v>15</v>
      </c>
      <c r="L3910" s="1" t="s">
        <v>22</v>
      </c>
      <c r="M3910" s="1" t="s">
        <v>623</v>
      </c>
      <c r="N3910" s="1" t="s">
        <v>153</v>
      </c>
      <c r="O3910" s="1" t="s">
        <v>474</v>
      </c>
      <c r="P3910" s="1" t="s">
        <v>69</v>
      </c>
      <c r="Q3910" s="1" t="s">
        <v>102</v>
      </c>
      <c r="R3910" s="1" t="s">
        <v>3293</v>
      </c>
      <c r="S3910" s="45">
        <v>104319</v>
      </c>
      <c r="V3910" s="165" t="str">
        <f>IFERROR(IF(U3910-T3910 &lt;= 0, "", U3910-T3910), "")</f>
        <v/>
      </c>
      <c r="W3910" s="162" t="s">
        <v>333</v>
      </c>
      <c r="X3910" s="1" t="s">
        <v>3282</v>
      </c>
      <c r="Y3910" s="1">
        <v>5842</v>
      </c>
      <c r="Z3910" s="169">
        <v>243.75</v>
      </c>
      <c r="AA3910" s="169">
        <f>Tabela13[[#This Row],[VALOR/UN]]*Tabela13[[#This Row],[QUAN]]</f>
        <v>243.75</v>
      </c>
      <c r="AB3910" s="251" t="str">
        <f>IFERROR(Tabela13[[#This Row],[TOTAL]]/Tabela13[[#This Row],[Km Rodado]],"")</f>
        <v/>
      </c>
    </row>
    <row r="3911" spans="1:28">
      <c r="A3911" s="30">
        <v>4613</v>
      </c>
      <c r="B3911" s="30" t="s">
        <v>3294</v>
      </c>
      <c r="C3911" s="30" t="s">
        <v>1951</v>
      </c>
      <c r="D3911" s="53">
        <v>46118</v>
      </c>
      <c r="F3911" s="7" t="s">
        <v>422</v>
      </c>
      <c r="G3911" s="1" t="s">
        <v>58</v>
      </c>
      <c r="H3911" s="1" t="s">
        <v>1268</v>
      </c>
      <c r="I3911" s="351" t="s">
        <v>109</v>
      </c>
      <c r="J3911" s="162">
        <v>1</v>
      </c>
      <c r="K3911" s="1">
        <v>15</v>
      </c>
      <c r="L3911" s="1" t="s">
        <v>22</v>
      </c>
      <c r="M3911" s="1" t="s">
        <v>623</v>
      </c>
      <c r="N3911" s="1" t="s">
        <v>153</v>
      </c>
      <c r="O3911" s="1" t="s">
        <v>474</v>
      </c>
      <c r="P3911" s="1" t="s">
        <v>69</v>
      </c>
      <c r="Q3911" s="1" t="s">
        <v>102</v>
      </c>
      <c r="R3911" s="1" t="s">
        <v>3293</v>
      </c>
      <c r="S3911" s="45">
        <v>104319</v>
      </c>
      <c r="V3911" s="165" t="str">
        <f>IFERROR(IF(U3911-T3911 &lt;= 0, "", U3911-T3911), "")</f>
        <v/>
      </c>
      <c r="W3911" s="162" t="s">
        <v>333</v>
      </c>
      <c r="X3911" s="1" t="s">
        <v>3282</v>
      </c>
      <c r="Y3911" s="1">
        <v>5842</v>
      </c>
      <c r="Z3911" s="169">
        <v>243.75</v>
      </c>
      <c r="AA3911" s="169">
        <f>Tabela13[[#This Row],[VALOR/UN]]*Tabela13[[#This Row],[QUAN]]</f>
        <v>243.75</v>
      </c>
      <c r="AB3911" s="251" t="str">
        <f>IFERROR(Tabela13[[#This Row],[TOTAL]]/Tabela13[[#This Row],[Km Rodado]],"")</f>
        <v/>
      </c>
    </row>
    <row r="3912" spans="1:28" hidden="1">
      <c r="A3912" s="30" t="s">
        <v>3295</v>
      </c>
      <c r="B3912" s="30" t="s">
        <v>3163</v>
      </c>
      <c r="C3912" s="30" t="s">
        <v>1951</v>
      </c>
      <c r="D3912" s="53">
        <v>46118</v>
      </c>
      <c r="F3912" s="7" t="s">
        <v>422</v>
      </c>
      <c r="G3912" s="1" t="s">
        <v>58</v>
      </c>
      <c r="H3912" s="1" t="s">
        <v>12</v>
      </c>
      <c r="I3912" s="351" t="s">
        <v>165</v>
      </c>
      <c r="J3912" s="162">
        <v>1</v>
      </c>
      <c r="K3912" s="1">
        <v>16</v>
      </c>
      <c r="L3912" s="1" t="s">
        <v>24</v>
      </c>
      <c r="M3912" s="1" t="s">
        <v>60</v>
      </c>
      <c r="N3912" s="1" t="s">
        <v>67</v>
      </c>
      <c r="O3912" s="1" t="s">
        <v>68</v>
      </c>
      <c r="P3912" s="1" t="s">
        <v>69</v>
      </c>
      <c r="Q3912" s="1" t="s">
        <v>1008</v>
      </c>
      <c r="R3912" s="1" t="s">
        <v>3296</v>
      </c>
      <c r="S3912" s="45">
        <v>271045</v>
      </c>
      <c r="V3912" s="165" t="str">
        <f>IFERROR(IF(U3912-T3912 &lt;= 0, "", U3912-T3912), "")</f>
        <v/>
      </c>
      <c r="W3912" s="162" t="s">
        <v>333</v>
      </c>
      <c r="X3912" s="1" t="s">
        <v>3196</v>
      </c>
      <c r="Y3912" s="1">
        <v>181</v>
      </c>
      <c r="Z3912" s="169">
        <v>577</v>
      </c>
      <c r="AA3912" s="169">
        <f>Tabela13[[#This Row],[VALOR/UN]]*Tabela13[[#This Row],[QUAN]]</f>
        <v>577</v>
      </c>
      <c r="AB3912" s="251" t="str">
        <f>IFERROR(Tabela13[[#This Row],[TOTAL]]/Tabela13[[#This Row],[Km Rodado]],"")</f>
        <v/>
      </c>
    </row>
    <row r="3913" spans="1:28" hidden="1">
      <c r="A3913" s="30" t="s">
        <v>3297</v>
      </c>
      <c r="B3913" s="30" t="s">
        <v>3163</v>
      </c>
      <c r="C3913" s="30" t="s">
        <v>1951</v>
      </c>
      <c r="D3913" s="53">
        <v>46118</v>
      </c>
      <c r="F3913" s="7" t="s">
        <v>422</v>
      </c>
      <c r="G3913" s="1" t="s">
        <v>58</v>
      </c>
      <c r="H3913" s="1" t="s">
        <v>12</v>
      </c>
      <c r="I3913" s="351" t="s">
        <v>165</v>
      </c>
      <c r="J3913" s="162">
        <v>1</v>
      </c>
      <c r="K3913" s="1">
        <v>16</v>
      </c>
      <c r="L3913" s="1" t="s">
        <v>24</v>
      </c>
      <c r="M3913" s="1" t="s">
        <v>60</v>
      </c>
      <c r="N3913" s="1" t="s">
        <v>67</v>
      </c>
      <c r="O3913" s="1" t="s">
        <v>68</v>
      </c>
      <c r="P3913" s="1" t="s">
        <v>69</v>
      </c>
      <c r="Q3913" s="1" t="s">
        <v>1008</v>
      </c>
      <c r="R3913" s="1" t="s">
        <v>3296</v>
      </c>
      <c r="S3913" s="45">
        <v>271045</v>
      </c>
      <c r="V3913" s="165" t="str">
        <f>IFERROR(IF(U3913-T3913 &lt;= 0, "", U3913-T3913), "")</f>
        <v/>
      </c>
      <c r="W3913" s="162" t="s">
        <v>333</v>
      </c>
      <c r="X3913" s="1" t="s">
        <v>3196</v>
      </c>
      <c r="Y3913" s="1">
        <v>181</v>
      </c>
      <c r="Z3913" s="169">
        <v>577</v>
      </c>
      <c r="AA3913" s="169">
        <f>Tabela13[[#This Row],[VALOR/UN]]*Tabela13[[#This Row],[QUAN]]</f>
        <v>577</v>
      </c>
      <c r="AB3913" s="251" t="str">
        <f>IFERROR(Tabela13[[#This Row],[TOTAL]]/Tabela13[[#This Row],[Km Rodado]],"")</f>
        <v/>
      </c>
    </row>
    <row r="3914" spans="1:28" hidden="1">
      <c r="A3914" s="30" t="s">
        <v>3298</v>
      </c>
      <c r="B3914" s="30" t="s">
        <v>3163</v>
      </c>
      <c r="C3914" s="30" t="s">
        <v>1951</v>
      </c>
      <c r="D3914" s="53">
        <v>46118</v>
      </c>
      <c r="F3914" s="7" t="s">
        <v>422</v>
      </c>
      <c r="G3914" s="1" t="s">
        <v>58</v>
      </c>
      <c r="H3914" s="1" t="s">
        <v>12</v>
      </c>
      <c r="I3914" s="351" t="s">
        <v>165</v>
      </c>
      <c r="J3914" s="162">
        <v>1</v>
      </c>
      <c r="K3914" s="1">
        <v>16</v>
      </c>
      <c r="L3914" s="1" t="s">
        <v>22</v>
      </c>
      <c r="M3914" s="1" t="s">
        <v>60</v>
      </c>
      <c r="N3914" s="1" t="s">
        <v>67</v>
      </c>
      <c r="O3914" s="1" t="s">
        <v>68</v>
      </c>
      <c r="P3914" s="1" t="s">
        <v>69</v>
      </c>
      <c r="Q3914" s="1" t="s">
        <v>1008</v>
      </c>
      <c r="R3914" s="1" t="s">
        <v>2951</v>
      </c>
      <c r="S3914" s="45">
        <v>50201</v>
      </c>
      <c r="V3914" s="165" t="str">
        <f>IFERROR(IF(U3914-T3914 &lt;= 0, "", U3914-T3914), "")</f>
        <v/>
      </c>
      <c r="W3914" s="162" t="s">
        <v>333</v>
      </c>
      <c r="X3914" s="1" t="s">
        <v>3196</v>
      </c>
      <c r="Y3914" s="1">
        <v>181</v>
      </c>
      <c r="Z3914" s="169">
        <v>577</v>
      </c>
      <c r="AA3914" s="169">
        <f>Tabela13[[#This Row],[VALOR/UN]]*Tabela13[[#This Row],[QUAN]]</f>
        <v>577</v>
      </c>
      <c r="AB3914" s="251" t="str">
        <f>IFERROR(Tabela13[[#This Row],[TOTAL]]/Tabela13[[#This Row],[Km Rodado]],"")</f>
        <v/>
      </c>
    </row>
    <row r="3915" spans="1:28" hidden="1">
      <c r="A3915" s="30" t="s">
        <v>3299</v>
      </c>
      <c r="B3915" s="30" t="s">
        <v>3163</v>
      </c>
      <c r="C3915" s="30" t="s">
        <v>1951</v>
      </c>
      <c r="D3915" s="53">
        <v>46118</v>
      </c>
      <c r="F3915" s="7" t="s">
        <v>422</v>
      </c>
      <c r="G3915" s="1" t="s">
        <v>58</v>
      </c>
      <c r="H3915" s="1" t="s">
        <v>12</v>
      </c>
      <c r="I3915" s="351" t="s">
        <v>165</v>
      </c>
      <c r="J3915" s="162">
        <v>1</v>
      </c>
      <c r="K3915" s="1">
        <v>16</v>
      </c>
      <c r="L3915" s="1" t="s">
        <v>22</v>
      </c>
      <c r="M3915" s="1" t="s">
        <v>60</v>
      </c>
      <c r="N3915" s="1" t="s">
        <v>67</v>
      </c>
      <c r="O3915" s="1" t="s">
        <v>68</v>
      </c>
      <c r="P3915" s="1" t="s">
        <v>69</v>
      </c>
      <c r="Q3915" s="1" t="s">
        <v>1008</v>
      </c>
      <c r="R3915" s="1" t="s">
        <v>2951</v>
      </c>
      <c r="S3915" s="45">
        <v>50201</v>
      </c>
      <c r="V3915" s="165" t="str">
        <f>IFERROR(IF(U3915-T3915 &lt;= 0, "", U3915-T3915), "")</f>
        <v/>
      </c>
      <c r="W3915" s="162" t="s">
        <v>333</v>
      </c>
      <c r="X3915" s="1" t="s">
        <v>3196</v>
      </c>
      <c r="Y3915" s="1">
        <v>181</v>
      </c>
      <c r="Z3915" s="169">
        <v>577</v>
      </c>
      <c r="AA3915" s="169">
        <f>Tabela13[[#This Row],[VALOR/UN]]*Tabela13[[#This Row],[QUAN]]</f>
        <v>577</v>
      </c>
      <c r="AB3915" s="251" t="str">
        <f>IFERROR(Tabela13[[#This Row],[TOTAL]]/Tabela13[[#This Row],[Km Rodado]],"")</f>
        <v/>
      </c>
    </row>
    <row r="3916" spans="1:28" hidden="1">
      <c r="A3916" s="30">
        <v>4603</v>
      </c>
      <c r="B3916" s="30" t="s">
        <v>3300</v>
      </c>
      <c r="C3916" s="30" t="s">
        <v>1951</v>
      </c>
      <c r="D3916" s="53">
        <v>46118</v>
      </c>
      <c r="F3916" s="7" t="s">
        <v>422</v>
      </c>
      <c r="G3916" s="1" t="s">
        <v>58</v>
      </c>
      <c r="H3916" s="1" t="s">
        <v>12</v>
      </c>
      <c r="J3916" s="162">
        <v>1</v>
      </c>
      <c r="K3916" s="1" t="s">
        <v>7</v>
      </c>
      <c r="L3916" s="1" t="s">
        <v>22</v>
      </c>
      <c r="M3916" s="1" t="s">
        <v>133</v>
      </c>
      <c r="N3916" s="1" t="s">
        <v>787</v>
      </c>
      <c r="O3916" s="1" t="s">
        <v>788</v>
      </c>
      <c r="P3916" s="1" t="s">
        <v>69</v>
      </c>
      <c r="Q3916" s="1" t="s">
        <v>601</v>
      </c>
      <c r="R3916" s="1" t="s">
        <v>3301</v>
      </c>
      <c r="S3916" s="45">
        <v>89459</v>
      </c>
      <c r="V3916" s="165" t="str">
        <f>IFERROR(IF(U3916-T3916 &lt;= 0, "", U3916-T3916), "")</f>
        <v/>
      </c>
      <c r="W3916" s="162" t="s">
        <v>333</v>
      </c>
      <c r="X3916" s="1" t="s">
        <v>3282</v>
      </c>
      <c r="Y3916" s="1">
        <v>5842</v>
      </c>
      <c r="Z3916" s="169">
        <v>690.26</v>
      </c>
      <c r="AA3916" s="169">
        <f>Tabela13[[#This Row],[VALOR/UN]]*Tabela13[[#This Row],[QUAN]]</f>
        <v>690.26</v>
      </c>
      <c r="AB3916" s="251" t="str">
        <f>IFERROR(Tabela13[[#This Row],[TOTAL]]/Tabela13[[#This Row],[Km Rodado]],"")</f>
        <v/>
      </c>
    </row>
    <row r="3917" spans="1:28" hidden="1">
      <c r="A3917" s="30" t="s">
        <v>3302</v>
      </c>
      <c r="B3917" s="30" t="s">
        <v>3300</v>
      </c>
      <c r="C3917" s="30" t="s">
        <v>1951</v>
      </c>
      <c r="D3917" s="53">
        <v>46118</v>
      </c>
      <c r="F3917" s="7" t="s">
        <v>422</v>
      </c>
      <c r="G3917" s="1" t="s">
        <v>58</v>
      </c>
      <c r="H3917" s="1" t="s">
        <v>12</v>
      </c>
      <c r="J3917" s="162">
        <v>1</v>
      </c>
      <c r="K3917" s="1" t="s">
        <v>7</v>
      </c>
      <c r="L3917" s="1" t="s">
        <v>22</v>
      </c>
      <c r="M3917" s="1" t="s">
        <v>133</v>
      </c>
      <c r="N3917" s="1" t="s">
        <v>787</v>
      </c>
      <c r="O3917" s="1" t="s">
        <v>788</v>
      </c>
      <c r="P3917" s="1" t="s">
        <v>69</v>
      </c>
      <c r="Q3917" s="1" t="s">
        <v>601</v>
      </c>
      <c r="R3917" s="1" t="s">
        <v>3301</v>
      </c>
      <c r="S3917" s="45">
        <v>89459</v>
      </c>
      <c r="V3917" s="165" t="str">
        <f>IFERROR(IF(U3917-T3917 &lt;= 0, "", U3917-T3917), "")</f>
        <v/>
      </c>
      <c r="W3917" s="162" t="s">
        <v>333</v>
      </c>
      <c r="X3917" s="1" t="s">
        <v>3282</v>
      </c>
      <c r="Y3917" s="1">
        <v>5842</v>
      </c>
      <c r="Z3917" s="169">
        <v>690.26</v>
      </c>
      <c r="AA3917" s="169">
        <f>Tabela13[[#This Row],[VALOR/UN]]*Tabela13[[#This Row],[QUAN]]</f>
        <v>690.26</v>
      </c>
      <c r="AB3917" s="251" t="str">
        <f>IFERROR(Tabela13[[#This Row],[TOTAL]]/Tabela13[[#This Row],[Km Rodado]],"")</f>
        <v/>
      </c>
    </row>
    <row r="3918" spans="1:28" hidden="1">
      <c r="A3918" s="30" t="s">
        <v>3303</v>
      </c>
      <c r="B3918" s="30" t="s">
        <v>2585</v>
      </c>
      <c r="C3918" s="30" t="s">
        <v>1951</v>
      </c>
      <c r="D3918" s="53">
        <v>46121</v>
      </c>
      <c r="F3918" s="7" t="s">
        <v>422</v>
      </c>
      <c r="G3918" s="1" t="s">
        <v>58</v>
      </c>
      <c r="H3918" s="1" t="s">
        <v>12</v>
      </c>
      <c r="I3918" s="351" t="s">
        <v>99</v>
      </c>
      <c r="J3918" s="162">
        <v>1</v>
      </c>
      <c r="K3918" s="1">
        <v>16</v>
      </c>
      <c r="L3918" s="1" t="s">
        <v>22</v>
      </c>
      <c r="M3918" s="1" t="s">
        <v>143</v>
      </c>
      <c r="N3918" s="1" t="s">
        <v>291</v>
      </c>
      <c r="O3918" s="1" t="s">
        <v>292</v>
      </c>
      <c r="P3918" s="1" t="s">
        <v>69</v>
      </c>
      <c r="Q3918" s="1" t="s">
        <v>144</v>
      </c>
      <c r="R3918" s="1" t="s">
        <v>2580</v>
      </c>
      <c r="S3918" s="45">
        <v>91300</v>
      </c>
      <c r="V3918" s="165" t="str">
        <f>IFERROR(IF(U3918-T3918 &lt;= 0, "", U3918-T3918), "")</f>
        <v/>
      </c>
      <c r="W3918" s="162" t="s">
        <v>333</v>
      </c>
      <c r="Y3918" s="1"/>
      <c r="Z3918" s="128"/>
      <c r="AB3918" s="251" t="str">
        <f>IFERROR(Tabela13[[#This Row],[TOTAL]]/Tabela13[[#This Row],[Km Rodado]],"")</f>
        <v/>
      </c>
    </row>
    <row r="3919" spans="1:28" hidden="1">
      <c r="A3919" s="30" t="s">
        <v>3304</v>
      </c>
      <c r="B3919" s="30" t="s">
        <v>2907</v>
      </c>
      <c r="C3919" s="30" t="s">
        <v>1951</v>
      </c>
      <c r="D3919" s="53">
        <v>46121</v>
      </c>
      <c r="F3919" s="7" t="s">
        <v>422</v>
      </c>
      <c r="G3919" s="1" t="s">
        <v>58</v>
      </c>
      <c r="H3919" s="1" t="s">
        <v>12</v>
      </c>
      <c r="I3919" s="351" t="s">
        <v>99</v>
      </c>
      <c r="J3919" s="162">
        <v>1</v>
      </c>
      <c r="K3919" s="1">
        <v>16</v>
      </c>
      <c r="L3919" s="1" t="s">
        <v>22</v>
      </c>
      <c r="M3919" s="1" t="s">
        <v>143</v>
      </c>
      <c r="N3919" s="1" t="s">
        <v>291</v>
      </c>
      <c r="O3919" s="1" t="s">
        <v>292</v>
      </c>
      <c r="P3919" s="1" t="s">
        <v>69</v>
      </c>
      <c r="Q3919" s="1" t="s">
        <v>144</v>
      </c>
      <c r="R3919" s="1" t="s">
        <v>2580</v>
      </c>
      <c r="S3919" s="45">
        <v>91300</v>
      </c>
      <c r="V3919" s="165" t="str">
        <f>IFERROR(IF(U3919-T3919 &lt;= 0, "", U3919-T3919), "")</f>
        <v/>
      </c>
      <c r="W3919" s="162" t="s">
        <v>333</v>
      </c>
      <c r="Y3919" s="1"/>
      <c r="Z3919" s="128"/>
      <c r="AB3919" s="251" t="str">
        <f>IFERROR(Tabela13[[#This Row],[TOTAL]]/Tabela13[[#This Row],[Km Rodado]],"")</f>
        <v/>
      </c>
    </row>
    <row r="3920" spans="1:28" hidden="1">
      <c r="A3920" s="30">
        <v>4616</v>
      </c>
      <c r="B3920" s="30" t="s">
        <v>3174</v>
      </c>
      <c r="C3920" s="30" t="s">
        <v>1951</v>
      </c>
      <c r="D3920" s="53">
        <v>46121</v>
      </c>
      <c r="F3920" s="7" t="s">
        <v>422</v>
      </c>
      <c r="G3920" s="1" t="s">
        <v>58</v>
      </c>
      <c r="H3920" s="1" t="s">
        <v>12</v>
      </c>
      <c r="I3920" s="351" t="s">
        <v>99</v>
      </c>
      <c r="J3920" s="162">
        <v>1</v>
      </c>
      <c r="K3920" s="1" t="s">
        <v>39</v>
      </c>
      <c r="L3920" s="1" t="s">
        <v>22</v>
      </c>
      <c r="M3920" s="1" t="s">
        <v>595</v>
      </c>
      <c r="N3920" s="1" t="s">
        <v>787</v>
      </c>
      <c r="O3920" s="1" t="s">
        <v>1861</v>
      </c>
      <c r="P3920" s="1" t="s">
        <v>69</v>
      </c>
      <c r="Q3920" s="1" t="s">
        <v>597</v>
      </c>
      <c r="R3920" s="1" t="s">
        <v>2827</v>
      </c>
      <c r="S3920" s="45">
        <v>132906</v>
      </c>
      <c r="V3920" s="165" t="str">
        <f>IFERROR(IF(U3920-T3920 &lt;= 0, "", U3920-T3920), "")</f>
        <v/>
      </c>
      <c r="W3920" s="162" t="s">
        <v>333</v>
      </c>
      <c r="X3920" s="1" t="s">
        <v>155</v>
      </c>
      <c r="Y3920" s="1">
        <v>5214</v>
      </c>
      <c r="Z3920" s="128">
        <v>1694.46</v>
      </c>
      <c r="AA3920" s="169">
        <f>Tabela13[[#This Row],[VALOR/UN]]*Tabela13[[#This Row],[QUAN]]</f>
        <v>1694.46</v>
      </c>
      <c r="AB3920" s="251" t="str">
        <f>IFERROR(Tabela13[[#This Row],[TOTAL]]/Tabela13[[#This Row],[Km Rodado]],"")</f>
        <v/>
      </c>
    </row>
    <row r="3921" spans="1:28" hidden="1">
      <c r="A3921" s="30">
        <v>4617</v>
      </c>
      <c r="B3921" s="30" t="s">
        <v>3174</v>
      </c>
      <c r="C3921" s="30" t="s">
        <v>1951</v>
      </c>
      <c r="D3921" s="53">
        <v>46121</v>
      </c>
      <c r="F3921" s="7" t="s">
        <v>422</v>
      </c>
      <c r="G3921" s="1" t="s">
        <v>58</v>
      </c>
      <c r="H3921" s="1" t="s">
        <v>12</v>
      </c>
      <c r="I3921" s="351" t="s">
        <v>99</v>
      </c>
      <c r="J3921" s="162">
        <v>1</v>
      </c>
      <c r="K3921" s="1" t="s">
        <v>39</v>
      </c>
      <c r="L3921" s="1" t="s">
        <v>22</v>
      </c>
      <c r="M3921" s="1" t="s">
        <v>595</v>
      </c>
      <c r="N3921" s="1" t="s">
        <v>787</v>
      </c>
      <c r="O3921" s="1" t="s">
        <v>1861</v>
      </c>
      <c r="P3921" s="1" t="s">
        <v>69</v>
      </c>
      <c r="Q3921" s="1" t="s">
        <v>597</v>
      </c>
      <c r="R3921" s="1" t="s">
        <v>2827</v>
      </c>
      <c r="S3921" s="45">
        <v>132906</v>
      </c>
      <c r="V3921" s="165" t="str">
        <f>IFERROR(IF(U3921-T3921 &lt;= 0, "", U3921-T3921), "")</f>
        <v/>
      </c>
      <c r="W3921" s="162" t="s">
        <v>333</v>
      </c>
      <c r="X3921" s="1" t="s">
        <v>155</v>
      </c>
      <c r="Y3921" s="1">
        <v>5214</v>
      </c>
      <c r="Z3921" s="128">
        <v>1694.46</v>
      </c>
      <c r="AA3921" s="169">
        <f>Tabela13[[#This Row],[VALOR/UN]]*Tabela13[[#This Row],[QUAN]]</f>
        <v>1694.46</v>
      </c>
      <c r="AB3921" s="251" t="str">
        <f>IFERROR(Tabela13[[#This Row],[TOTAL]]/Tabela13[[#This Row],[Km Rodado]],"")</f>
        <v/>
      </c>
    </row>
    <row r="3922" spans="1:28" hidden="1">
      <c r="A3922" s="30">
        <v>4622</v>
      </c>
      <c r="B3922" s="30" t="s">
        <v>3305</v>
      </c>
      <c r="C3922" s="30" t="s">
        <v>1951</v>
      </c>
      <c r="D3922" s="53">
        <v>46125</v>
      </c>
      <c r="F3922" s="7" t="s">
        <v>422</v>
      </c>
      <c r="G3922" s="1" t="s">
        <v>58</v>
      </c>
      <c r="H3922" s="1" t="s">
        <v>1268</v>
      </c>
      <c r="I3922" s="351" t="s">
        <v>104</v>
      </c>
      <c r="J3922" s="162">
        <v>1</v>
      </c>
      <c r="K3922" s="1">
        <v>16</v>
      </c>
      <c r="L3922" s="1" t="s">
        <v>22</v>
      </c>
      <c r="M3922" s="1" t="s">
        <v>60</v>
      </c>
      <c r="N3922" s="1" t="s">
        <v>224</v>
      </c>
      <c r="O3922" s="1" t="s">
        <v>1389</v>
      </c>
      <c r="P3922" s="1" t="s">
        <v>69</v>
      </c>
      <c r="Q3922" s="1" t="s">
        <v>1008</v>
      </c>
      <c r="R3922" s="1" t="s">
        <v>1948</v>
      </c>
      <c r="S3922" s="45">
        <v>149769</v>
      </c>
      <c r="V3922" s="165" t="str">
        <f>IFERROR(IF(U3922-T3922 &lt;= 0, "", U3922-T3922), "")</f>
        <v/>
      </c>
      <c r="W3922" s="162" t="s">
        <v>333</v>
      </c>
      <c r="X3922" s="1" t="s">
        <v>2427</v>
      </c>
      <c r="Y3922" s="1">
        <v>173305</v>
      </c>
      <c r="Z3922" s="169">
        <v>429</v>
      </c>
      <c r="AA3922" s="169">
        <f>Tabela13[[#This Row],[VALOR/UN]]*Tabela13[[#This Row],[QUAN]]</f>
        <v>429</v>
      </c>
      <c r="AB3922" s="251" t="str">
        <f>IFERROR(Tabela13[[#This Row],[TOTAL]]/Tabela13[[#This Row],[Km Rodado]],"")</f>
        <v/>
      </c>
    </row>
    <row r="3923" spans="1:28" hidden="1">
      <c r="A3923" s="30">
        <v>4624</v>
      </c>
      <c r="B3923" s="30" t="s">
        <v>3305</v>
      </c>
      <c r="C3923" s="30" t="s">
        <v>1951</v>
      </c>
      <c r="D3923" s="53">
        <v>46125</v>
      </c>
      <c r="F3923" s="7" t="s">
        <v>422</v>
      </c>
      <c r="G3923" s="1" t="s">
        <v>58</v>
      </c>
      <c r="H3923" s="1" t="s">
        <v>1268</v>
      </c>
      <c r="I3923" s="351" t="s">
        <v>104</v>
      </c>
      <c r="J3923" s="162">
        <v>1</v>
      </c>
      <c r="K3923" s="1">
        <v>16</v>
      </c>
      <c r="L3923" s="1" t="s">
        <v>22</v>
      </c>
      <c r="M3923" s="1" t="s">
        <v>60</v>
      </c>
      <c r="N3923" s="1" t="s">
        <v>224</v>
      </c>
      <c r="O3923" s="1" t="s">
        <v>1389</v>
      </c>
      <c r="P3923" s="1" t="s">
        <v>69</v>
      </c>
      <c r="Q3923" s="1" t="s">
        <v>1008</v>
      </c>
      <c r="R3923" s="1" t="s">
        <v>1948</v>
      </c>
      <c r="S3923" s="45">
        <v>149769</v>
      </c>
      <c r="V3923" s="165" t="str">
        <f>IFERROR(IF(U3923-T3923 &lt;= 0, "", U3923-T3923), "")</f>
        <v/>
      </c>
      <c r="W3923" s="162" t="s">
        <v>333</v>
      </c>
      <c r="X3923" s="1" t="s">
        <v>2427</v>
      </c>
      <c r="Y3923" s="1">
        <v>173305</v>
      </c>
      <c r="Z3923" s="169">
        <v>429</v>
      </c>
      <c r="AA3923" s="169">
        <f>Tabela13[[#This Row],[VALOR/UN]]*Tabela13[[#This Row],[QUAN]]</f>
        <v>429</v>
      </c>
      <c r="AB3923" s="251" t="str">
        <f>IFERROR(Tabela13[[#This Row],[TOTAL]]/Tabela13[[#This Row],[Km Rodado]],"")</f>
        <v/>
      </c>
    </row>
    <row r="3924" spans="1:28" hidden="1">
      <c r="A3924" s="30" t="s">
        <v>3306</v>
      </c>
      <c r="B3924" s="30" t="s">
        <v>3260</v>
      </c>
      <c r="C3924" s="30" t="s">
        <v>1951</v>
      </c>
      <c r="D3924" s="53">
        <v>46125</v>
      </c>
      <c r="F3924" s="7" t="s">
        <v>422</v>
      </c>
      <c r="G3924" s="1" t="s">
        <v>58</v>
      </c>
      <c r="H3924" s="1" t="s">
        <v>1268</v>
      </c>
      <c r="I3924" s="356" t="s">
        <v>2407</v>
      </c>
      <c r="J3924" s="162">
        <v>1</v>
      </c>
      <c r="K3924" s="1">
        <v>15</v>
      </c>
      <c r="L3924" s="1" t="s">
        <v>22</v>
      </c>
      <c r="M3924" s="1" t="s">
        <v>75</v>
      </c>
      <c r="N3924" s="1" t="s">
        <v>224</v>
      </c>
      <c r="O3924" s="1" t="s">
        <v>1389</v>
      </c>
      <c r="P3924" s="1" t="s">
        <v>69</v>
      </c>
      <c r="Q3924" s="1" t="s">
        <v>77</v>
      </c>
      <c r="R3924" s="1" t="s">
        <v>439</v>
      </c>
      <c r="S3924" s="45">
        <v>256331</v>
      </c>
      <c r="V3924" s="165" t="str">
        <f>IFERROR(IF(U3924-T3924 &lt;= 0, "", U3924-T3924), "")</f>
        <v/>
      </c>
      <c r="W3924" s="162" t="s">
        <v>333</v>
      </c>
      <c r="X3924" s="1" t="s">
        <v>2427</v>
      </c>
      <c r="Y3924" s="1">
        <v>172534</v>
      </c>
      <c r="Z3924" s="169">
        <v>239</v>
      </c>
      <c r="AA3924" s="169">
        <f>Tabela13[[#This Row],[VALOR/UN]]*Tabela13[[#This Row],[QUAN]]</f>
        <v>239</v>
      </c>
      <c r="AB3924" s="251" t="str">
        <f>IFERROR(Tabela13[[#This Row],[TOTAL]]/Tabela13[[#This Row],[Km Rodado]],"")</f>
        <v/>
      </c>
    </row>
    <row r="3925" spans="1:28" hidden="1">
      <c r="A3925" s="30" t="s">
        <v>3307</v>
      </c>
      <c r="B3925" s="30" t="s">
        <v>2988</v>
      </c>
      <c r="C3925" s="30" t="s">
        <v>1951</v>
      </c>
      <c r="D3925" s="53">
        <v>46125</v>
      </c>
      <c r="F3925" s="7" t="s">
        <v>422</v>
      </c>
      <c r="G3925" s="1" t="s">
        <v>58</v>
      </c>
      <c r="H3925" s="1" t="s">
        <v>1268</v>
      </c>
      <c r="I3925" s="356" t="s">
        <v>2407</v>
      </c>
      <c r="J3925" s="162">
        <v>1</v>
      </c>
      <c r="K3925" s="1">
        <v>15</v>
      </c>
      <c r="L3925" s="1" t="s">
        <v>22</v>
      </c>
      <c r="M3925" s="1" t="s">
        <v>75</v>
      </c>
      <c r="N3925" s="1" t="s">
        <v>224</v>
      </c>
      <c r="O3925" s="1" t="s">
        <v>1389</v>
      </c>
      <c r="P3925" s="1" t="s">
        <v>69</v>
      </c>
      <c r="Q3925" s="1" t="s">
        <v>77</v>
      </c>
      <c r="R3925" s="1" t="s">
        <v>439</v>
      </c>
      <c r="S3925" s="45">
        <v>256332</v>
      </c>
      <c r="V3925" s="165" t="str">
        <f>IFERROR(IF(U3925-T3925 &lt;= 0, "", U3925-T3925), "")</f>
        <v/>
      </c>
      <c r="W3925" s="162" t="s">
        <v>333</v>
      </c>
      <c r="X3925" s="1" t="s">
        <v>2427</v>
      </c>
      <c r="Y3925" s="1">
        <v>172534</v>
      </c>
      <c r="Z3925" s="169">
        <v>239</v>
      </c>
      <c r="AA3925" s="169">
        <f>Tabela13[[#This Row],[VALOR/UN]]*Tabela13[[#This Row],[QUAN]]</f>
        <v>239</v>
      </c>
      <c r="AB3925" s="251" t="str">
        <f>IFERROR(Tabela13[[#This Row],[TOTAL]]/Tabela13[[#This Row],[Km Rodado]],"")</f>
        <v/>
      </c>
    </row>
    <row r="3926" spans="1:28" hidden="1">
      <c r="A3926" s="30" t="s">
        <v>3308</v>
      </c>
      <c r="B3926" s="30" t="s">
        <v>3163</v>
      </c>
      <c r="C3926" s="30" t="s">
        <v>1951</v>
      </c>
      <c r="D3926" s="53">
        <v>46125</v>
      </c>
      <c r="F3926" s="7" t="s">
        <v>422</v>
      </c>
      <c r="G3926" s="1" t="s">
        <v>58</v>
      </c>
      <c r="H3926" s="1" t="s">
        <v>1268</v>
      </c>
      <c r="I3926" s="356" t="s">
        <v>2407</v>
      </c>
      <c r="J3926" s="162">
        <v>1</v>
      </c>
      <c r="K3926" s="1">
        <v>15</v>
      </c>
      <c r="L3926" s="1" t="s">
        <v>24</v>
      </c>
      <c r="M3926" s="1" t="s">
        <v>75</v>
      </c>
      <c r="N3926" s="1" t="s">
        <v>224</v>
      </c>
      <c r="O3926" s="1" t="s">
        <v>1389</v>
      </c>
      <c r="P3926" s="1" t="s">
        <v>69</v>
      </c>
      <c r="Q3926" s="1" t="s">
        <v>77</v>
      </c>
      <c r="R3926" s="1" t="s">
        <v>439</v>
      </c>
      <c r="S3926" s="45">
        <v>256333</v>
      </c>
      <c r="V3926" s="165" t="str">
        <f>IFERROR(IF(U3926-T3926 &lt;= 0, "", U3926-T3926), "")</f>
        <v/>
      </c>
      <c r="W3926" s="162" t="s">
        <v>333</v>
      </c>
      <c r="X3926" s="1" t="s">
        <v>2427</v>
      </c>
      <c r="Y3926" s="1">
        <v>172534</v>
      </c>
      <c r="Z3926" s="169">
        <v>239</v>
      </c>
      <c r="AA3926" s="169">
        <f>Tabela13[[#This Row],[VALOR/UN]]*Tabela13[[#This Row],[QUAN]]</f>
        <v>239</v>
      </c>
      <c r="AB3926" s="251" t="str">
        <f>IFERROR(Tabela13[[#This Row],[TOTAL]]/Tabela13[[#This Row],[Km Rodado]],"")</f>
        <v/>
      </c>
    </row>
    <row r="3927" spans="1:28" hidden="1">
      <c r="A3927" s="30" t="s">
        <v>1111</v>
      </c>
      <c r="B3927" s="30" t="s">
        <v>3260</v>
      </c>
      <c r="C3927" s="30" t="s">
        <v>1951</v>
      </c>
      <c r="D3927" s="53">
        <v>46125</v>
      </c>
      <c r="F3927" s="7" t="s">
        <v>422</v>
      </c>
      <c r="G3927" s="1" t="s">
        <v>58</v>
      </c>
      <c r="H3927" s="1" t="s">
        <v>1268</v>
      </c>
      <c r="I3927" s="356" t="s">
        <v>2407</v>
      </c>
      <c r="J3927" s="162">
        <v>1</v>
      </c>
      <c r="K3927" s="1">
        <v>15</v>
      </c>
      <c r="L3927" s="1" t="s">
        <v>24</v>
      </c>
      <c r="M3927" s="1" t="s">
        <v>75</v>
      </c>
      <c r="N3927" s="1" t="s">
        <v>224</v>
      </c>
      <c r="O3927" s="1" t="s">
        <v>1389</v>
      </c>
      <c r="P3927" s="1" t="s">
        <v>69</v>
      </c>
      <c r="Q3927" s="1" t="s">
        <v>77</v>
      </c>
      <c r="R3927" s="1" t="s">
        <v>439</v>
      </c>
      <c r="S3927" s="45">
        <v>256334</v>
      </c>
      <c r="V3927" s="165" t="str">
        <f>IFERROR(IF(U3927-T3927 &lt;= 0, "", U3927-T3927), "")</f>
        <v/>
      </c>
      <c r="W3927" s="162" t="s">
        <v>333</v>
      </c>
      <c r="X3927" s="1" t="s">
        <v>2427</v>
      </c>
      <c r="Y3927" s="1">
        <v>172534</v>
      </c>
      <c r="Z3927" s="169">
        <v>239</v>
      </c>
      <c r="AA3927" s="169">
        <f>Tabela13[[#This Row],[VALOR/UN]]*Tabela13[[#This Row],[QUAN]]</f>
        <v>239</v>
      </c>
      <c r="AB3927" s="251" t="str">
        <f>IFERROR(Tabela13[[#This Row],[TOTAL]]/Tabela13[[#This Row],[Km Rodado]],"")</f>
        <v/>
      </c>
    </row>
    <row r="3928" spans="1:28" hidden="1">
      <c r="A3928" s="30" t="s">
        <v>3163</v>
      </c>
      <c r="B3928" s="30" t="s">
        <v>2585</v>
      </c>
      <c r="C3928" s="30" t="s">
        <v>1951</v>
      </c>
      <c r="D3928" s="53">
        <v>46125</v>
      </c>
      <c r="F3928" s="7" t="s">
        <v>422</v>
      </c>
      <c r="G3928" s="1" t="s">
        <v>58</v>
      </c>
      <c r="H3928" s="1" t="s">
        <v>1268</v>
      </c>
      <c r="I3928" s="351" t="s">
        <v>104</v>
      </c>
      <c r="J3928" s="162">
        <v>1</v>
      </c>
      <c r="K3928" s="1">
        <v>16</v>
      </c>
      <c r="L3928" s="1" t="s">
        <v>22</v>
      </c>
      <c r="M3928" s="1" t="s">
        <v>143</v>
      </c>
      <c r="N3928" s="1" t="s">
        <v>291</v>
      </c>
      <c r="O3928" s="1" t="s">
        <v>292</v>
      </c>
      <c r="P3928" s="1" t="s">
        <v>69</v>
      </c>
      <c r="Q3928" s="1" t="s">
        <v>144</v>
      </c>
      <c r="R3928" s="1" t="s">
        <v>2737</v>
      </c>
      <c r="S3928" s="45">
        <v>41024</v>
      </c>
      <c r="V3928" s="165" t="str">
        <f>IFERROR(IF(U3928-T3928 &lt;= 0, "", U3928-T3928), "")</f>
        <v/>
      </c>
      <c r="W3928" s="162" t="s">
        <v>333</v>
      </c>
      <c r="Y3928" s="1"/>
      <c r="Z3928" s="169"/>
      <c r="AA3928" s="169">
        <f>Tabela13[[#This Row],[VALOR/UN]]*Tabela13[[#This Row],[QUAN]]</f>
        <v>0</v>
      </c>
      <c r="AB3928" s="251" t="str">
        <f>IFERROR(Tabela13[[#This Row],[TOTAL]]/Tabela13[[#This Row],[Km Rodado]],"")</f>
        <v/>
      </c>
    </row>
    <row r="3929" spans="1:28" hidden="1">
      <c r="A3929" s="30" t="s">
        <v>3309</v>
      </c>
      <c r="B3929" s="30" t="s">
        <v>2585</v>
      </c>
      <c r="C3929" s="30" t="s">
        <v>1951</v>
      </c>
      <c r="D3929" s="53">
        <v>46125</v>
      </c>
      <c r="F3929" s="7" t="s">
        <v>422</v>
      </c>
      <c r="G3929" s="1" t="s">
        <v>58</v>
      </c>
      <c r="H3929" s="1" t="s">
        <v>1268</v>
      </c>
      <c r="I3929" s="351" t="s">
        <v>104</v>
      </c>
      <c r="J3929" s="162">
        <v>1</v>
      </c>
      <c r="K3929" s="1">
        <v>16</v>
      </c>
      <c r="L3929" s="1" t="s">
        <v>22</v>
      </c>
      <c r="M3929" s="1" t="s">
        <v>143</v>
      </c>
      <c r="N3929" s="1" t="s">
        <v>291</v>
      </c>
      <c r="O3929" s="1" t="s">
        <v>292</v>
      </c>
      <c r="P3929" s="1" t="s">
        <v>69</v>
      </c>
      <c r="Q3929" s="1" t="s">
        <v>144</v>
      </c>
      <c r="R3929" s="1" t="s">
        <v>2737</v>
      </c>
      <c r="S3929" s="45">
        <v>41024</v>
      </c>
      <c r="V3929" s="165" t="str">
        <f>IFERROR(IF(U3929-T3929 &lt;= 0, "", U3929-T3929), "")</f>
        <v/>
      </c>
      <c r="W3929" s="162" t="s">
        <v>333</v>
      </c>
      <c r="Y3929" s="1"/>
      <c r="Z3929" s="169"/>
      <c r="AA3929" s="169">
        <f>Tabela13[[#This Row],[VALOR/UN]]*Tabela13[[#This Row],[QUAN]]</f>
        <v>0</v>
      </c>
      <c r="AB3929" s="251" t="str">
        <f>IFERROR(Tabela13[[#This Row],[TOTAL]]/Tabela13[[#This Row],[Km Rodado]],"")</f>
        <v/>
      </c>
    </row>
    <row r="3930" spans="1:28" hidden="1">
      <c r="A3930" s="30" t="s">
        <v>3310</v>
      </c>
      <c r="B3930" s="30" t="s">
        <v>3300</v>
      </c>
      <c r="C3930" s="30" t="s">
        <v>1951</v>
      </c>
      <c r="D3930" s="53">
        <v>46125</v>
      </c>
      <c r="F3930" s="7" t="s">
        <v>422</v>
      </c>
      <c r="G3930" s="1" t="s">
        <v>58</v>
      </c>
      <c r="H3930" s="1" t="s">
        <v>1268</v>
      </c>
      <c r="I3930" s="351" t="s">
        <v>80</v>
      </c>
      <c r="J3930" s="162">
        <v>1</v>
      </c>
      <c r="K3930" s="1">
        <v>14</v>
      </c>
      <c r="L3930" s="1" t="s">
        <v>22</v>
      </c>
      <c r="M3930" s="1" t="s">
        <v>84</v>
      </c>
      <c r="N3930" s="1" t="s">
        <v>153</v>
      </c>
      <c r="O3930" s="1" t="s">
        <v>154</v>
      </c>
      <c r="P3930" s="1" t="s">
        <v>69</v>
      </c>
      <c r="Q3930" s="1" t="s">
        <v>87</v>
      </c>
      <c r="R3930" s="1" t="s">
        <v>389</v>
      </c>
      <c r="S3930" s="45">
        <v>146237</v>
      </c>
      <c r="T3930" s="45">
        <v>146237</v>
      </c>
      <c r="V3930" s="165" t="str">
        <f>IFERROR(IF(U3930-T3930 &lt;= 0, "", U3930-T3930), "")</f>
        <v/>
      </c>
      <c r="W3930" s="162" t="s">
        <v>333</v>
      </c>
      <c r="X3930" s="1" t="s">
        <v>3282</v>
      </c>
      <c r="Y3930" s="1" t="s">
        <v>3252</v>
      </c>
      <c r="Z3930" s="169">
        <v>238.83</v>
      </c>
      <c r="AA3930" s="169">
        <f>Tabela13[[#This Row],[VALOR/UN]]*Tabela13[[#This Row],[QUAN]]</f>
        <v>238.83</v>
      </c>
      <c r="AB3930" s="251" t="str">
        <f>IFERROR(Tabela13[[#This Row],[TOTAL]]/Tabela13[[#This Row],[Km Rodado]],"")</f>
        <v/>
      </c>
    </row>
    <row r="3931" spans="1:28" hidden="1">
      <c r="A3931" s="30" t="s">
        <v>3311</v>
      </c>
      <c r="B3931" s="30" t="s">
        <v>3173</v>
      </c>
      <c r="C3931" s="30" t="s">
        <v>1951</v>
      </c>
      <c r="D3931" s="53">
        <v>46125</v>
      </c>
      <c r="F3931" s="7" t="s">
        <v>422</v>
      </c>
      <c r="G3931" s="1" t="s">
        <v>58</v>
      </c>
      <c r="H3931" s="1" t="s">
        <v>1268</v>
      </c>
      <c r="I3931" s="351" t="s">
        <v>80</v>
      </c>
      <c r="J3931" s="162">
        <v>1</v>
      </c>
      <c r="K3931" s="1">
        <v>14</v>
      </c>
      <c r="L3931" s="1" t="s">
        <v>22</v>
      </c>
      <c r="M3931" s="1" t="s">
        <v>84</v>
      </c>
      <c r="N3931" s="1" t="s">
        <v>153</v>
      </c>
      <c r="O3931" s="1" t="s">
        <v>154</v>
      </c>
      <c r="P3931" s="1" t="s">
        <v>69</v>
      </c>
      <c r="Q3931" s="1" t="s">
        <v>87</v>
      </c>
      <c r="R3931" s="1" t="s">
        <v>389</v>
      </c>
      <c r="S3931" s="45">
        <v>146237</v>
      </c>
      <c r="T3931" s="45">
        <v>146237</v>
      </c>
      <c r="V3931" s="165" t="str">
        <f>IFERROR(IF(U3931-T3931 &lt;= 0, "", U3931-T3931), "")</f>
        <v/>
      </c>
      <c r="W3931" s="162" t="s">
        <v>333</v>
      </c>
      <c r="X3931" s="1" t="s">
        <v>3282</v>
      </c>
      <c r="Y3931" s="1" t="s">
        <v>3252</v>
      </c>
      <c r="Z3931" s="169">
        <v>238.83</v>
      </c>
      <c r="AA3931" s="169">
        <f>Tabela13[[#This Row],[VALOR/UN]]*Tabela13[[#This Row],[QUAN]]</f>
        <v>238.83</v>
      </c>
      <c r="AB3931" s="251" t="str">
        <f>IFERROR(Tabela13[[#This Row],[TOTAL]]/Tabela13[[#This Row],[Km Rodado]],"")</f>
        <v/>
      </c>
    </row>
    <row r="3932" spans="1:28" hidden="1">
      <c r="A3932" s="30" t="s">
        <v>3312</v>
      </c>
      <c r="B3932" s="30" t="s">
        <v>3173</v>
      </c>
      <c r="C3932" s="30" t="s">
        <v>1951</v>
      </c>
      <c r="D3932" s="53">
        <v>46125</v>
      </c>
      <c r="F3932" s="7" t="s">
        <v>422</v>
      </c>
      <c r="G3932" s="1" t="s">
        <v>58</v>
      </c>
      <c r="H3932" s="1" t="s">
        <v>1268</v>
      </c>
      <c r="I3932" s="351" t="s">
        <v>80</v>
      </c>
      <c r="J3932" s="162">
        <v>1</v>
      </c>
      <c r="K3932" s="1">
        <v>14</v>
      </c>
      <c r="L3932" s="1" t="s">
        <v>24</v>
      </c>
      <c r="M3932" s="1" t="s">
        <v>84</v>
      </c>
      <c r="N3932" s="1" t="s">
        <v>153</v>
      </c>
      <c r="O3932" s="1" t="s">
        <v>154</v>
      </c>
      <c r="P3932" s="1" t="s">
        <v>69</v>
      </c>
      <c r="Q3932" s="1" t="s">
        <v>87</v>
      </c>
      <c r="R3932" s="1" t="s">
        <v>389</v>
      </c>
      <c r="S3932" s="45">
        <v>146237</v>
      </c>
      <c r="T3932" s="45">
        <v>146237</v>
      </c>
      <c r="V3932" s="165" t="str">
        <f>IFERROR(IF(U3932-T3932 &lt;= 0, "", U3932-T3932), "")</f>
        <v/>
      </c>
      <c r="W3932" s="162" t="s">
        <v>333</v>
      </c>
      <c r="X3932" s="1" t="s">
        <v>3282</v>
      </c>
      <c r="Y3932" s="1" t="s">
        <v>3252</v>
      </c>
      <c r="Z3932" s="169">
        <v>238.83</v>
      </c>
      <c r="AA3932" s="169">
        <f>Tabela13[[#This Row],[VALOR/UN]]*Tabela13[[#This Row],[QUAN]]</f>
        <v>238.83</v>
      </c>
      <c r="AB3932" s="251" t="str">
        <f>IFERROR(Tabela13[[#This Row],[TOTAL]]/Tabela13[[#This Row],[Km Rodado]],"")</f>
        <v/>
      </c>
    </row>
    <row r="3933" spans="1:28" hidden="1">
      <c r="A3933" s="30">
        <v>4214</v>
      </c>
      <c r="B3933" s="30" t="s">
        <v>3173</v>
      </c>
      <c r="C3933" s="30" t="s">
        <v>1951</v>
      </c>
      <c r="D3933" s="53">
        <v>46125</v>
      </c>
      <c r="F3933" s="7" t="s">
        <v>422</v>
      </c>
      <c r="G3933" s="1" t="s">
        <v>58</v>
      </c>
      <c r="H3933" s="1" t="s">
        <v>1268</v>
      </c>
      <c r="I3933" s="351" t="s">
        <v>80</v>
      </c>
      <c r="J3933" s="162">
        <v>1</v>
      </c>
      <c r="K3933" s="1">
        <v>14</v>
      </c>
      <c r="L3933" s="1" t="s">
        <v>24</v>
      </c>
      <c r="M3933" s="1" t="s">
        <v>84</v>
      </c>
      <c r="N3933" s="1" t="s">
        <v>153</v>
      </c>
      <c r="O3933" s="1" t="s">
        <v>154</v>
      </c>
      <c r="P3933" s="1" t="s">
        <v>69</v>
      </c>
      <c r="Q3933" s="1" t="s">
        <v>87</v>
      </c>
      <c r="R3933" s="1" t="s">
        <v>389</v>
      </c>
      <c r="S3933" s="45">
        <v>146237</v>
      </c>
      <c r="T3933" s="45">
        <v>146237</v>
      </c>
      <c r="V3933" s="165" t="str">
        <f>IFERROR(IF(U3933-T3933 &lt;= 0, "", U3933-T3933), "")</f>
        <v/>
      </c>
      <c r="W3933" s="162" t="s">
        <v>333</v>
      </c>
      <c r="X3933" s="1" t="s">
        <v>3282</v>
      </c>
      <c r="Y3933" s="1" t="s">
        <v>3252</v>
      </c>
      <c r="Z3933" s="169">
        <v>238.83</v>
      </c>
      <c r="AA3933" s="169">
        <f>Tabela13[[#This Row],[VALOR/UN]]*Tabela13[[#This Row],[QUAN]]</f>
        <v>238.83</v>
      </c>
      <c r="AB3933" s="251" t="str">
        <f>IFERROR(Tabela13[[#This Row],[TOTAL]]/Tabela13[[#This Row],[Km Rodado]],"")</f>
        <v/>
      </c>
    </row>
    <row r="3934" spans="1:28" hidden="1">
      <c r="A3934" s="30">
        <v>4631</v>
      </c>
      <c r="B3934" s="30" t="s">
        <v>3313</v>
      </c>
      <c r="C3934" s="30" t="s">
        <v>1951</v>
      </c>
      <c r="D3934" s="53">
        <v>46126</v>
      </c>
      <c r="F3934" s="7" t="s">
        <v>422</v>
      </c>
      <c r="G3934" s="1" t="s">
        <v>58</v>
      </c>
      <c r="H3934" s="1" t="s">
        <v>1268</v>
      </c>
      <c r="I3934" s="351" t="s">
        <v>104</v>
      </c>
      <c r="J3934" s="162">
        <v>1</v>
      </c>
      <c r="K3934" s="1">
        <v>15</v>
      </c>
      <c r="L3934" s="1" t="s">
        <v>22</v>
      </c>
      <c r="M3934" s="1" t="s">
        <v>75</v>
      </c>
      <c r="N3934" s="1" t="s">
        <v>224</v>
      </c>
      <c r="O3934" s="1" t="s">
        <v>1389</v>
      </c>
      <c r="P3934" s="1" t="s">
        <v>69</v>
      </c>
      <c r="Q3934" s="1" t="s">
        <v>77</v>
      </c>
      <c r="R3934" s="1" t="s">
        <v>2511</v>
      </c>
      <c r="S3934" s="45">
        <v>163728</v>
      </c>
      <c r="V3934" s="165" t="str">
        <f>IFERROR(IF(U3934-T3934 &lt;= 0, "", U3934-T3934), "")</f>
        <v/>
      </c>
      <c r="W3934" s="162" t="s">
        <v>333</v>
      </c>
      <c r="X3934" s="1" t="s">
        <v>2427</v>
      </c>
      <c r="Y3934" s="1">
        <v>172534</v>
      </c>
      <c r="Z3934" s="169">
        <v>239</v>
      </c>
      <c r="AA3934" s="169">
        <f>Tabela13[[#This Row],[VALOR/UN]]*Tabela13[[#This Row],[QUAN]]</f>
        <v>239</v>
      </c>
      <c r="AB3934" s="251" t="str">
        <f>IFERROR(Tabela13[[#This Row],[TOTAL]]/Tabela13[[#This Row],[Km Rodado]],"")</f>
        <v/>
      </c>
    </row>
    <row r="3935" spans="1:28" hidden="1">
      <c r="A3935" s="30">
        <v>4632</v>
      </c>
      <c r="B3935" s="30" t="s">
        <v>1677</v>
      </c>
      <c r="C3935" s="30" t="s">
        <v>1951</v>
      </c>
      <c r="D3935" s="53">
        <v>46127</v>
      </c>
      <c r="F3935" s="7" t="s">
        <v>422</v>
      </c>
      <c r="G3935" s="1" t="s">
        <v>58</v>
      </c>
      <c r="H3935" s="1" t="s">
        <v>1268</v>
      </c>
      <c r="I3935" s="351" t="s">
        <v>104</v>
      </c>
      <c r="J3935" s="162">
        <v>1</v>
      </c>
      <c r="K3935" s="1">
        <v>15</v>
      </c>
      <c r="L3935" s="1" t="s">
        <v>22</v>
      </c>
      <c r="M3935" s="1" t="s">
        <v>75</v>
      </c>
      <c r="N3935" s="1" t="s">
        <v>224</v>
      </c>
      <c r="O3935" s="1" t="s">
        <v>1389</v>
      </c>
      <c r="P3935" s="1" t="s">
        <v>69</v>
      </c>
      <c r="Q3935" s="1" t="s">
        <v>77</v>
      </c>
      <c r="R3935" s="1" t="s">
        <v>2511</v>
      </c>
      <c r="S3935" s="45">
        <v>163728</v>
      </c>
      <c r="V3935" s="165" t="str">
        <f>IFERROR(IF(U3935-T3935 &lt;= 0, "", U3935-T3935), "")</f>
        <v/>
      </c>
      <c r="W3935" s="162" t="s">
        <v>333</v>
      </c>
      <c r="X3935" s="1" t="s">
        <v>2427</v>
      </c>
      <c r="Y3935" s="1">
        <v>172534</v>
      </c>
      <c r="Z3935" s="169">
        <v>239</v>
      </c>
      <c r="AA3935" s="169">
        <f>Tabela13[[#This Row],[VALOR/UN]]*Tabela13[[#This Row],[QUAN]]</f>
        <v>239</v>
      </c>
      <c r="AB3935" s="251" t="str">
        <f>IFERROR(Tabela13[[#This Row],[TOTAL]]/Tabela13[[#This Row],[Km Rodado]],"")</f>
        <v/>
      </c>
    </row>
    <row r="3936" spans="1:28">
      <c r="A3936" s="30" t="s">
        <v>3314</v>
      </c>
      <c r="B3936" s="30" t="s">
        <v>3197</v>
      </c>
      <c r="C3936" s="30" t="s">
        <v>1951</v>
      </c>
      <c r="D3936" s="53">
        <v>46127</v>
      </c>
      <c r="F3936" s="7" t="s">
        <v>422</v>
      </c>
      <c r="G3936" s="1" t="s">
        <v>58</v>
      </c>
      <c r="H3936" s="1" t="s">
        <v>1268</v>
      </c>
      <c r="I3936" s="356" t="s">
        <v>2407</v>
      </c>
      <c r="J3936" s="162">
        <v>1</v>
      </c>
      <c r="K3936" s="1">
        <v>15</v>
      </c>
      <c r="L3936" s="1" t="s">
        <v>22</v>
      </c>
      <c r="M3936" s="1" t="s">
        <v>623</v>
      </c>
      <c r="N3936" s="1" t="s">
        <v>153</v>
      </c>
      <c r="O3936" s="1" t="s">
        <v>474</v>
      </c>
      <c r="P3936" s="1" t="s">
        <v>69</v>
      </c>
      <c r="Q3936" s="1" t="s">
        <v>102</v>
      </c>
      <c r="R3936" s="1" t="s">
        <v>1729</v>
      </c>
      <c r="S3936" s="45">
        <v>199248</v>
      </c>
      <c r="V3936" s="165" t="str">
        <f>IFERROR(IF(U3936-T3936 &lt;= 0, "", U3936-T3936), "")</f>
        <v/>
      </c>
      <c r="W3936" s="162" t="s">
        <v>333</v>
      </c>
      <c r="X3936" s="1" t="s">
        <v>3282</v>
      </c>
      <c r="Y3936" s="1" t="s">
        <v>3315</v>
      </c>
      <c r="Z3936" s="169">
        <v>239</v>
      </c>
      <c r="AA3936" s="169">
        <f>Tabela13[[#This Row],[VALOR/UN]]*Tabela13[[#This Row],[QUAN]]</f>
        <v>239</v>
      </c>
      <c r="AB3936" s="251" t="str">
        <f>IFERROR(Tabela13[[#This Row],[TOTAL]]/Tabela13[[#This Row],[Km Rodado]],"")</f>
        <v/>
      </c>
    </row>
    <row r="3937" spans="1:28">
      <c r="A3937" s="30" t="s">
        <v>3316</v>
      </c>
      <c r="B3937" s="30" t="s">
        <v>3300</v>
      </c>
      <c r="C3937" s="30" t="s">
        <v>1951</v>
      </c>
      <c r="D3937" s="53">
        <v>46127</v>
      </c>
      <c r="F3937" s="7" t="s">
        <v>422</v>
      </c>
      <c r="G3937" s="1" t="s">
        <v>58</v>
      </c>
      <c r="H3937" s="1" t="s">
        <v>1268</v>
      </c>
      <c r="I3937" s="356" t="s">
        <v>2407</v>
      </c>
      <c r="J3937" s="162">
        <v>1</v>
      </c>
      <c r="K3937" s="1">
        <v>15</v>
      </c>
      <c r="L3937" s="1" t="s">
        <v>22</v>
      </c>
      <c r="M3937" s="1" t="s">
        <v>623</v>
      </c>
      <c r="N3937" s="1" t="s">
        <v>153</v>
      </c>
      <c r="O3937" s="1" t="s">
        <v>474</v>
      </c>
      <c r="P3937" s="1" t="s">
        <v>69</v>
      </c>
      <c r="Q3937" s="1" t="s">
        <v>102</v>
      </c>
      <c r="R3937" s="1" t="s">
        <v>1729</v>
      </c>
      <c r="S3937" s="45">
        <v>199248</v>
      </c>
      <c r="V3937" s="165" t="str">
        <f>IFERROR(IF(U3937-T3937 &lt;= 0, "", U3937-T3937), "")</f>
        <v/>
      </c>
      <c r="W3937" s="162" t="s">
        <v>333</v>
      </c>
      <c r="X3937" s="1" t="s">
        <v>3282</v>
      </c>
      <c r="Y3937" s="1" t="s">
        <v>3315</v>
      </c>
      <c r="Z3937" s="169">
        <v>239</v>
      </c>
      <c r="AA3937" s="169">
        <f>Tabela13[[#This Row],[VALOR/UN]]*Tabela13[[#This Row],[QUAN]]</f>
        <v>239</v>
      </c>
      <c r="AB3937" s="251" t="str">
        <f>IFERROR(Tabela13[[#This Row],[TOTAL]]/Tabela13[[#This Row],[Km Rodado]],"")</f>
        <v/>
      </c>
    </row>
    <row r="3938" spans="1:28">
      <c r="A3938" s="30" t="s">
        <v>3317</v>
      </c>
      <c r="B3938" s="30" t="s">
        <v>3300</v>
      </c>
      <c r="C3938" s="30" t="s">
        <v>1951</v>
      </c>
      <c r="D3938" s="53">
        <v>46127</v>
      </c>
      <c r="F3938" s="7" t="s">
        <v>422</v>
      </c>
      <c r="G3938" s="1" t="s">
        <v>58</v>
      </c>
      <c r="H3938" s="1" t="s">
        <v>1268</v>
      </c>
      <c r="I3938" s="356" t="s">
        <v>2407</v>
      </c>
      <c r="J3938" s="162">
        <v>1</v>
      </c>
      <c r="K3938" s="1">
        <v>15</v>
      </c>
      <c r="L3938" s="1" t="s">
        <v>24</v>
      </c>
      <c r="M3938" s="1" t="s">
        <v>623</v>
      </c>
      <c r="N3938" s="1" t="s">
        <v>153</v>
      </c>
      <c r="O3938" s="1" t="s">
        <v>474</v>
      </c>
      <c r="P3938" s="1" t="s">
        <v>69</v>
      </c>
      <c r="Q3938" s="1" t="s">
        <v>102</v>
      </c>
      <c r="R3938" s="1" t="s">
        <v>1729</v>
      </c>
      <c r="S3938" s="45">
        <v>199248</v>
      </c>
      <c r="V3938" s="165" t="str">
        <f>IFERROR(IF(U3938-T3938 &lt;= 0, "", U3938-T3938), "")</f>
        <v/>
      </c>
      <c r="W3938" s="162" t="s">
        <v>333</v>
      </c>
      <c r="X3938" s="1" t="s">
        <v>3282</v>
      </c>
      <c r="Y3938" s="1" t="s">
        <v>3315</v>
      </c>
      <c r="Z3938" s="169">
        <v>239</v>
      </c>
      <c r="AA3938" s="169">
        <f>Tabela13[[#This Row],[VALOR/UN]]*Tabela13[[#This Row],[QUAN]]</f>
        <v>239</v>
      </c>
      <c r="AB3938" s="251" t="str">
        <f>IFERROR(Tabela13[[#This Row],[TOTAL]]/Tabela13[[#This Row],[Km Rodado]],"")</f>
        <v/>
      </c>
    </row>
    <row r="3939" spans="1:28">
      <c r="A3939" s="30" t="s">
        <v>3318</v>
      </c>
      <c r="B3939" s="30" t="s">
        <v>3294</v>
      </c>
      <c r="C3939" s="30" t="s">
        <v>1951</v>
      </c>
      <c r="D3939" s="53">
        <v>46127</v>
      </c>
      <c r="F3939" s="7" t="s">
        <v>422</v>
      </c>
      <c r="G3939" s="1" t="s">
        <v>58</v>
      </c>
      <c r="H3939" s="1" t="s">
        <v>1268</v>
      </c>
      <c r="I3939" s="356" t="s">
        <v>2407</v>
      </c>
      <c r="J3939" s="162">
        <v>1</v>
      </c>
      <c r="K3939" s="1">
        <v>15</v>
      </c>
      <c r="L3939" s="1" t="s">
        <v>24</v>
      </c>
      <c r="M3939" s="1" t="s">
        <v>623</v>
      </c>
      <c r="N3939" s="1" t="s">
        <v>153</v>
      </c>
      <c r="O3939" s="1" t="s">
        <v>474</v>
      </c>
      <c r="P3939" s="1" t="s">
        <v>69</v>
      </c>
      <c r="Q3939" s="1" t="s">
        <v>102</v>
      </c>
      <c r="R3939" s="1" t="s">
        <v>1729</v>
      </c>
      <c r="S3939" s="45">
        <v>199248</v>
      </c>
      <c r="V3939" s="165" t="str">
        <f>IFERROR(IF(U3939-T3939 &lt;= 0, "", U3939-T3939), "")</f>
        <v/>
      </c>
      <c r="W3939" s="162" t="s">
        <v>333</v>
      </c>
      <c r="X3939" s="1" t="s">
        <v>3282</v>
      </c>
      <c r="Y3939" s="1" t="s">
        <v>3315</v>
      </c>
      <c r="Z3939" s="169">
        <v>239</v>
      </c>
      <c r="AA3939" s="169">
        <f>Tabela13[[#This Row],[VALOR/UN]]*Tabela13[[#This Row],[QUAN]]</f>
        <v>239</v>
      </c>
      <c r="AB3939" s="251" t="str">
        <f>IFERROR(Tabela13[[#This Row],[TOTAL]]/Tabela13[[#This Row],[Km Rodado]],"")</f>
        <v/>
      </c>
    </row>
    <row r="3940" spans="1:28" hidden="1">
      <c r="A3940" s="30">
        <v>2735</v>
      </c>
      <c r="B3940" s="30"/>
      <c r="C3940" s="30" t="s">
        <v>1951</v>
      </c>
      <c r="D3940" s="53">
        <v>46127</v>
      </c>
      <c r="F3940" s="7" t="s">
        <v>422</v>
      </c>
      <c r="G3940" s="1" t="s">
        <v>58</v>
      </c>
      <c r="H3940" s="1" t="s">
        <v>1268</v>
      </c>
      <c r="I3940" s="351" t="s">
        <v>80</v>
      </c>
      <c r="J3940" s="162">
        <v>1</v>
      </c>
      <c r="K3940" s="1" t="s">
        <v>39</v>
      </c>
      <c r="L3940" s="1" t="s">
        <v>594</v>
      </c>
      <c r="M3940" s="1" t="s">
        <v>595</v>
      </c>
      <c r="N3940" s="1" t="s">
        <v>684</v>
      </c>
      <c r="O3940" s="1" t="s">
        <v>684</v>
      </c>
      <c r="P3940" s="1" t="s">
        <v>62</v>
      </c>
      <c r="Q3940" s="1" t="s">
        <v>597</v>
      </c>
      <c r="R3940" s="1" t="s">
        <v>2271</v>
      </c>
      <c r="S3940" s="45">
        <v>563561</v>
      </c>
      <c r="T3940" s="45">
        <v>563561</v>
      </c>
      <c r="V3940" s="165" t="str">
        <f>IFERROR(IF(U3940-T3940 &lt;= 0, "", U3940-T3940), "")</f>
        <v/>
      </c>
      <c r="W3940" s="162" t="s">
        <v>333</v>
      </c>
      <c r="X3940" s="1" t="s">
        <v>2279</v>
      </c>
      <c r="Y3940" s="1">
        <v>14511</v>
      </c>
      <c r="Z3940" s="169">
        <v>530</v>
      </c>
      <c r="AA3940" s="169">
        <f>Tabela13[[#This Row],[VALOR/UN]]*Tabela13[[#This Row],[QUAN]]</f>
        <v>530</v>
      </c>
      <c r="AB3940" s="251" t="str">
        <f>IFERROR(Tabela13[[#This Row],[TOTAL]]/Tabela13[[#This Row],[Km Rodado]],"")</f>
        <v/>
      </c>
    </row>
    <row r="3941" spans="1:28" hidden="1">
      <c r="A3941" s="30" t="s">
        <v>1428</v>
      </c>
      <c r="B3941" s="30" t="s">
        <v>2280</v>
      </c>
      <c r="C3941" s="30" t="s">
        <v>1951</v>
      </c>
      <c r="D3941" s="53">
        <v>46127</v>
      </c>
      <c r="F3941" s="7" t="s">
        <v>422</v>
      </c>
      <c r="G3941" s="1" t="s">
        <v>58</v>
      </c>
      <c r="H3941" s="1" t="s">
        <v>1268</v>
      </c>
      <c r="I3941" s="351" t="s">
        <v>80</v>
      </c>
      <c r="J3941" s="162">
        <v>1</v>
      </c>
      <c r="K3941" s="1" t="s">
        <v>39</v>
      </c>
      <c r="L3941" s="1" t="s">
        <v>594</v>
      </c>
      <c r="M3941" s="1" t="s">
        <v>595</v>
      </c>
      <c r="N3941" s="1" t="s">
        <v>684</v>
      </c>
      <c r="O3941" s="1" t="s">
        <v>684</v>
      </c>
      <c r="P3941" s="1" t="s">
        <v>62</v>
      </c>
      <c r="Q3941" s="1" t="s">
        <v>597</v>
      </c>
      <c r="R3941" s="1" t="s">
        <v>2271</v>
      </c>
      <c r="S3941" s="45">
        <v>563561</v>
      </c>
      <c r="T3941" s="45">
        <v>563561</v>
      </c>
      <c r="V3941" s="165" t="str">
        <f>IFERROR(IF(U3941-T3941 &lt;= 0, "", U3941-T3941), "")</f>
        <v/>
      </c>
      <c r="W3941" s="162" t="s">
        <v>333</v>
      </c>
      <c r="X3941" s="1" t="s">
        <v>2279</v>
      </c>
      <c r="Y3941" s="1">
        <v>14511</v>
      </c>
      <c r="Z3941" s="169">
        <v>530</v>
      </c>
      <c r="AA3941" s="169">
        <f>Tabela13[[#This Row],[VALOR/UN]]*Tabela13[[#This Row],[QUAN]]</f>
        <v>530</v>
      </c>
      <c r="AB3941" s="251" t="str">
        <f>IFERROR(Tabela13[[#This Row],[TOTAL]]/Tabela13[[#This Row],[Km Rodado]],"")</f>
        <v/>
      </c>
    </row>
    <row r="3942" spans="1:28" hidden="1">
      <c r="A3942" s="30">
        <v>3465</v>
      </c>
      <c r="B3942" s="30" t="s">
        <v>2463</v>
      </c>
      <c r="C3942" s="30" t="s">
        <v>1951</v>
      </c>
      <c r="D3942" s="53">
        <v>46127</v>
      </c>
      <c r="F3942" s="7" t="s">
        <v>422</v>
      </c>
      <c r="G3942" s="1" t="s">
        <v>58</v>
      </c>
      <c r="H3942" s="1" t="s">
        <v>1268</v>
      </c>
      <c r="I3942" s="351" t="s">
        <v>80</v>
      </c>
      <c r="J3942" s="162">
        <v>1</v>
      </c>
      <c r="K3942" s="1" t="s">
        <v>39</v>
      </c>
      <c r="L3942" s="1" t="s">
        <v>594</v>
      </c>
      <c r="M3942" s="1" t="s">
        <v>595</v>
      </c>
      <c r="N3942" s="1" t="s">
        <v>684</v>
      </c>
      <c r="O3942" s="1" t="s">
        <v>684</v>
      </c>
      <c r="P3942" s="1" t="s">
        <v>62</v>
      </c>
      <c r="Q3942" s="1" t="s">
        <v>657</v>
      </c>
      <c r="R3942" s="1" t="s">
        <v>2144</v>
      </c>
      <c r="S3942" s="45">
        <v>289884</v>
      </c>
      <c r="T3942" s="45">
        <v>289884</v>
      </c>
      <c r="V3942" s="165" t="str">
        <f>IFERROR(IF(U3942-T3942 &lt;= 0, "", U3942-T3942), "")</f>
        <v/>
      </c>
      <c r="W3942" s="162" t="s">
        <v>333</v>
      </c>
      <c r="X3942" s="1" t="s">
        <v>2279</v>
      </c>
      <c r="Y3942" s="1">
        <v>14511</v>
      </c>
      <c r="Z3942" s="169">
        <v>530</v>
      </c>
      <c r="AA3942" s="169">
        <f>Tabela13[[#This Row],[VALOR/UN]]*Tabela13[[#This Row],[QUAN]]</f>
        <v>530</v>
      </c>
      <c r="AB3942" s="251" t="str">
        <f>IFERROR(Tabela13[[#This Row],[TOTAL]]/Tabela13[[#This Row],[Km Rodado]],"")</f>
        <v/>
      </c>
    </row>
    <row r="3943" spans="1:28" hidden="1">
      <c r="A3943" s="30" t="s">
        <v>3319</v>
      </c>
      <c r="B3943" s="30" t="s">
        <v>2218</v>
      </c>
      <c r="C3943" s="30" t="s">
        <v>1951</v>
      </c>
      <c r="D3943" s="53">
        <v>46127</v>
      </c>
      <c r="F3943" s="7" t="s">
        <v>422</v>
      </c>
      <c r="G3943" s="1" t="s">
        <v>58</v>
      </c>
      <c r="H3943" s="1" t="s">
        <v>1268</v>
      </c>
      <c r="I3943" s="351" t="s">
        <v>80</v>
      </c>
      <c r="J3943" s="162">
        <v>1</v>
      </c>
      <c r="K3943" s="1" t="s">
        <v>39</v>
      </c>
      <c r="L3943" s="1" t="s">
        <v>594</v>
      </c>
      <c r="M3943" s="1" t="s">
        <v>595</v>
      </c>
      <c r="N3943" s="1" t="s">
        <v>684</v>
      </c>
      <c r="O3943" s="1" t="s">
        <v>684</v>
      </c>
      <c r="P3943" s="1" t="s">
        <v>62</v>
      </c>
      <c r="Q3943" s="1" t="s">
        <v>657</v>
      </c>
      <c r="R3943" s="1" t="s">
        <v>2144</v>
      </c>
      <c r="S3943" s="45">
        <v>289884</v>
      </c>
      <c r="T3943" s="45">
        <v>289884</v>
      </c>
      <c r="V3943" s="165" t="str">
        <f>IFERROR(IF(U3943-T3943 &lt;= 0, "", U3943-T3943), "")</f>
        <v/>
      </c>
      <c r="W3943" s="162" t="s">
        <v>333</v>
      </c>
      <c r="X3943" s="1" t="s">
        <v>2279</v>
      </c>
      <c r="Y3943" s="1">
        <v>15337</v>
      </c>
      <c r="Z3943" s="169">
        <v>530</v>
      </c>
      <c r="AA3943" s="169">
        <f>Tabela13[[#This Row],[VALOR/UN]]*Tabela13[[#This Row],[QUAN]]</f>
        <v>530</v>
      </c>
      <c r="AB3943" s="251" t="str">
        <f>IFERROR(Tabela13[[#This Row],[TOTAL]]/Tabela13[[#This Row],[Km Rodado]],"")</f>
        <v/>
      </c>
    </row>
  </sheetData>
  <phoneticPr fontId="5" type="noConversion"/>
  <dataValidations count="1">
    <dataValidation allowBlank="1" showInputMessage="1" showErrorMessage="1" sqref="N2257:N2260 N2053:O2060 O2305 N2074:P2075 N2210:O2213 N2076:O2077 N2086:O2086 N2091:O2094 N2125:O2126 N2127:P2128 N2142:N2147 M2141:N2141 P2129:P2147 N2148:P2153 N2241:O2248 Q2239:Q2240 O2249:O2254 N2253:N2254 O2067:O2068 N2281:O2282 O2291:O2294 O2269:O2276 N2311:O2312 N2104 O2331:O2332 O2339:O2342 O2347:O2348 Q2349:Q2358 O2357:O2358 Q2361:Q2362 N2363:O2364 O2361:O2362 O2383:O2386 O2388:O2391 O2454:O2457 Q2607:Q2608 O2629:O2630 O2639:O2643 O2658:O2661 Q2662:Q2663 O2674:O2677 Q2678:Q2681 P1:P2073 Q2713:Q2718 N2721:O2726 Q2802:Q2805 I2844:I2845 Q2857:Q2858 M2017:M2020 O2937:O2942 Q2988:R2988 Q2987:S2987 Q3030:Q3031 Q3056:Q3059 O2260 Q3084:Q3085 Q3106:Q3107 N3167:N3168 Q3167:Q3168 N3256:N3257 P2076:P2126 O3278:P3278 N3371:N3374 N3450:O3451 N3456:O3459 N3478:O3479 N3490:O3493 N3496:O3497 N3516:N3517 O3672:O3691 O3696:O3711 O3728:O3729 O3732:O3733 P2154:P3277 N2267:N2270 O2267 N2067:N2070 P3279:P1048576" xr:uid="{F2E70E97-AC7A-409A-9B42-DDB85C794FD3}"/>
  </dataValidations>
  <pageMargins left="0.511811024" right="0.511811024" top="0.78740157499999996" bottom="0.78740157499999996" header="0.31496062000000002" footer="0.31496062000000002"/>
  <pageSetup paperSize="9" scale="48" fitToHeight="0" orientation="landscape" r:id="rId1"/>
  <ignoredErrors>
    <ignoredError sqref="I2 Q2 L2:O2" listDataValidation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0">
        <x14:dataValidation type="list" allowBlank="1" showInputMessage="1" showErrorMessage="1" errorTitle="OLA MATHEUS" error="FAVOR USAR SOMENTE DADOS DA LISTA SUSPENSA" xr:uid="{762A4D14-295B-4882-813D-1766C596DBEB}">
          <x14:formula1>
            <xm:f>'Lista Suspensa '!$C$3:$C$7</xm:f>
          </x14:formula1>
          <xm:sqref>K1:K618 K630:K1048576</xm:sqref>
        </x14:dataValidation>
        <x14:dataValidation type="list" allowBlank="1" showInputMessage="1" showErrorMessage="1" errorTitle="OLA MATHEUS" error="FAVOR USAR SOMENTE DADOS DA LISTA SUSPENSA" xr:uid="{96A97949-7698-40DE-8BC7-6FA7A39BD78D}">
          <x14:formula1>
            <xm:f>'Lista Suspensa '!$D$3:$D$7</xm:f>
          </x14:formula1>
          <xm:sqref>L630:L681 L683:L918 L922:L942 L967:L969 L971:L975 L1060:L1061 L1233:L1234 L1241:L1246 L1248:L1251 L1259:L1268 L1289:L1292 L1295:L1322 L1335:L1336 L1339:L1340 L1343:L1344 L1347:L1348 L1331:L1332 L1369:L1376 L1385:L1389 L1402:L1403 L1406:L1407 L1426:L1427 L1417:L1423 L1457:L1460 L1467:L1468 L1471:L1472 L1494:L1499 L1511:L1515 L1524:L1525 L1535:L1537 L1539:L1542 L1560:L1565 L1568:L1569 L1572:L1573 L1576:L1577 L1582:L1585 L1588:L1589 L1593:L1594 L1597:L1598 L1601:L1610 L1613:L1619 L1627:L1629 L1632:L1633 L1636:L1637 L1640:L1641 L1644:L1647 L1663:L1664 L1676:L1677 L1680:L1681 L1684:L1691 L1696:L1697 L1700:L1701 L1704:L1705 L1738:L1739 L1742:L1747 L1756:L1757 L1760 L1762:L1763 L1793:L1794 L1821:L1828 L1814:L1816 L1842:L1845 L1859 L1880:L1881 L1896:L1901 L1906:L1909 L1709 L1716:L1717 L1752:L1753 L1929:L1933 L1938:L1939 L1942:L1949 L1952:L1954 L1957:L1958 L1961:L1962 L1965:L1972 L2017:L2018 L2007:L2008 L2013:L2014 L1975:L2004 L2021:L2030 L1720:L1735 L2033:L2048 L2051:L2058 L1837:L1840 L2061:L2066 L2069:L2071 L2074:L2079 L2086:L2090 L2100:L2120 L2129:L2132 L2141:L2147 L2095:L2098 L2162:L2167 L2169:L2172 L2174:L2175 L2178:L2189 L2192:L2193 L2196:L2197 L2222:L2233 L2237:L2242 L2245:L2246 L2249:L2250 L2253:L2258 L2261:L2264 L2267:L2268 L2271:L2274 L2277:L2278 L2281:L2282 L2285:L2286 L2289:L2292 L2295:L2296 L2299:L2308 L2313:L2314 L2318:L2326 L2200:L2219 L2331:L2336 L2339:L2340 L2343:L2344 L2349:L2350 L2353:L2354 L2359:L2360 L2363:L2364 L2367:L2370 L2373:L2374 L2377:L2380 L2383:L2384 L2388:L2389 L2392:L2393 L2398:L2399 L2402:L2403 L2406:L2407 L2410:L2411 L2414:L2417 L2428:L2431 L2436:L2437 L2446:L2447 L2452:L2453 L2458:L2463 L2480:L2481 L2484:L2501 L2506:L2512 L2515:L2518 L2535:L2536 L2556:L2559 L2568:L2569 L2574:L2577 L2580:L2581 L2607:L2612 L2615:L2616 L2619:L2632 L2635:L2636 L2639:L2640 L2649:L2651 L2656:L2659 L2662:L2663 L2678:L2679 L2682:L2683 L2686:L2687 L2700:L2704 L2711:L2728 L2731:L2732 L2735:L2736 L2739:L2740 L2743:L2744 L2747:L2748 L2751:L2752 L2755:L2762 L2765:L2766 L2666:L2675 L2771:L2778 L2781:L2782 L2785:L2803 L2806:L2811 L2814:L2827 L2830:L2831 L2590:L2604 L2643:L2645 L2835:L2850 L2853:L2862 L2865:L2870 L2873:L2874 L2879:L2882 L2885:L2896 L2899:L2904 L2907:L2912 L2915:L2918 L2921:L2922 L2925:L2926 L2931:L2942 L2947:L2948 L3126:L3127 L3129:L3131 L2951:L3123 L3134:L3212 L3215:L3277 L3279:L3324 L3333:L3395 L3400:L3750 L3753:L3756 L1:L618 L3781:L3786 L3791:L3792 L3797:L3804 L3812:L3831 L3842:L3851 L3856:L3865 L3874:L3883 L3886:L3887 L3890:L3919 L3922:L3925 L3928:L3931 L3934:L1048576</xm:sqref>
        </x14:dataValidation>
        <x14:dataValidation type="list" allowBlank="1" showInputMessage="1" showErrorMessage="1" errorTitle="OLA MATHEUS" error="FAVOR USAR SOMENTE DADOS DA LISTA SUSPENSA" xr:uid="{3C352E2F-695F-46FA-8355-2756F130F367}">
          <x14:formula1>
            <xm:f>'Lista Suspensa '!$D$3:$D$9</xm:f>
          </x14:formula1>
          <xm:sqref>L919:L921 L943:L966 L970 L976:L1059 L1062:L1232 L1235:L1240 L1247 L1252:L1258 L1293:L1294 L1333:L1334 L1337:L1338 L1341:L1342 L1345:L1346 L1269:L1288 L1349:L1368 L1323:L1330 L1377:L1384 L1390:L1401 L1404:L1405 L1408:L1416 L1424:L1425 L1428:L1456 L1461:L1466 L1469:L1470 L1473:L1493 L1500:L1510 L1516:L1523 L1526:L1534 L1538 L1543:L1559 L1566:L1567 L1570:L1571 L1574:L1575 L1578:L1581 L1586:L1587 L1590:L1592 L1595:L1596 L1599:L1600 L1611:L1612 L1620:L1626 L1630:L1631 L1634:L1635 L1638:L1639 L1642:L1643 L1682:L1683 L1665:L1675 L1678:L1679 L1648:L1661 L1692:L1695 L1698:L1699 L1702:L1703 L1706:L1708 L1736:L1737 L1740:L1741 L1748:L1751 L1754:L1755 L1758:L1759 L1761 L1817:L1820 L1795:L1813 L1829:L1836 L1841 L1846:L1857 L1860:L1879 L1764:L1792 L1882:L1895 L1902:L1905 L1718:L1719 L1710:L1715 L1910:L1928 L1934:L1937 L1940:L1941 L1950:L1951 L1955:L1956 L1959:L1960 L1963:L1964 L1973:L1974 L2005:L2006 L2009:L2012 L2015:L2016 L2019:L2020 L2031:L2032 L2049:L2050 L2059:L2060 L2067:L2068 L2072:L2073 L2080:L2085 L2091:L2094 L2121:L2128 L2133:L2140 L2148:L2161 L2099 L2168 L2173 L2176:L2177 L2190:L2191 L2194:L2195 L2198:L2199 L2220:L2221 L2234:L2236 L2243:L2244 L2247:L2248 L2251:L2252 L2259:L2260 L2265:L2266 L2269:L2270 L2275:L2276 L2279:L2280 L2283:L2284 L2287:L2288 L2293:L2294 L2297:L2298 L2309:L2312 L2315:L2317 L2327:L2330 L2337:L2338 L2341:L2342 L2345:L2348 L2351:L2352 L2355:L2358 L2361:L2362 L2365:L2366 L2371:L2372 L2375:L2376 L2381:L2382 L2385:L2387 L2390:L2391 L2394:L2397 L2400:L2401 L2404:L2405 L2408:L2409 L2412:L2413 L2418:L2427 L2432:L2435 L2438:L2445 L2448:L2451 L2454:L2457 L2464:L2479 L2482:L2483 L2502:L2505 L2513:L2514 L2560:L2567 L2570:L2573 L2578:L2579 L2582:L2589 L2537:L2555 L2519:L2534 L2605:L2606 L2613:L2614 L2617:L2618 L2633:L2634 L2637:L2638 L2641:L2643 L2646:L2648 L2652:L2655 L2660:L2661 L2664:L2665 L2676:L2677 L2680:L2681 L2684:L2685 L2688:L2699 L2705:L2710 L2729:L2730 L2733:L2734 L2737:L2738 L2741:L2742 L2745:L2746 L2749:L2750 L2753:L2754 L2763:L2764 L2767:L2770 L2779:L2780 L2783:L2784 L2804:L2805 L2812:L2813 L2828:L2829 L2832:L2834 L2851:L2852 L2863:L2864 L2871:L2872 L2875:L2878 L2883:L2884 L2897:L2898 L2905:L2906 L2913:L2914 L2919:L2920 L2923:L2924 L2927:L2930 L2943:L2946 L2949:L2950 L3128 L3132:L3133 L3124:L3125 L3213:L3214 L3278 L3325:L3332 L3396:L3399 L3751:L3752 L3757:L3780 L3787:L3790 L3793:L3796 L3805:L3811 L3832:L3841 L3852:L3855 L3866:L3873 L3884:L3885 L3888:L3889 L3920:L3921 L3926:L3927 L3932:L3933</xm:sqref>
        </x14:dataValidation>
        <x14:dataValidation type="list" allowBlank="1" showInputMessage="1" showErrorMessage="1" errorTitle="OLA MATHEUS" error="FAVOR USAR SOMENTE DADOS DA LISTA SUSPENSA" xr:uid="{5B0DBCCE-4CFA-4D0E-9D1E-A0C18C2A7DE3}">
          <x14:formula1>
            <xm:f>'Lista Suspensa '!$E$3:$E$20</xm:f>
          </x14:formula1>
          <xm:sqref>M2390:M2425 M1560:M1561 M1563:M1564 M1612 M2596:M3659 M1614:M1617 M1823:M1826 M1830:M1840 M1842:M1843 M1724:M1820 M1993:M1994 M1872:M1925 M1989:M1990 M1854:M1867 M2021:M2070 M2129:M2140 M2224:M2231 M2072:M2098 M2100:M2106 M2110:M2124 M2432:M2503 M2508:M2511 M2521:M2547 M2513:M2518 M630:M1555 M1606:M1607 M1566:M1604 M1619:M1664 M1666:M1721 M1928:M1941 M2154:M2203 M2142:M2149 M2236:M2312 M2210:M2220 M2331:M2387 M2576:M2591 M2314:M2325 M1:M628 M1997:M2016 M2550:M2573 M1945:M1984 M3664:M1048576</xm:sqref>
        </x14:dataValidation>
        <x14:dataValidation type="list" allowBlank="1" showInputMessage="1" showErrorMessage="1" errorTitle="OLA MATHEUS" error="FAVOR USAR SOMENTE DADOS DA LISTA SUSPENSA" xr:uid="{D9AA82D8-236F-453F-82CC-CC206A74CA90}">
          <x14:formula1>
            <xm:f>'Lista Suspensa '!$F$3:$F$44</xm:f>
          </x14:formula1>
          <xm:sqref>N2869:N2942 O725 O678 N630:N1018 N1085:N1086 N1089:N1091 N1094:N1107 N1110:N1117 N1020:N1081 N1122:N1132 N1139:N1142 N1145:N1150 N1155:N1156 N1177:N1178 N1183:N1190 N1193:N1196 N1201:N1204 N1219:N1224 N1233:N1242 N1307:N1312 N1245:N1294 N1315:N1342 N1371:N1384 N1388:N1405 N1421:N1425 N1410:N1412 N1415:N1418 N1438 N1443 N1448:N1456 N1459:N1460 N1465:N1466 N1349:N1368 N1471:N1493 N1502 N1507:N1510 N1513 N1524:N1525 N1530:N1535 N1538 N1543 N1546:N1547 N1550:N1553 N1562:N1565 N1582:N1587 N1592 N1597:N1610 N1613:N1625 N1628:N1631 N1636:N1639 N1648:N1649 N1656:N1662 N1665:N1673 N1676:N1677 N1684:N1689 N1696:N1699 N1738:N1749 N1760:N1769 N1807 N1844:N1857 N1774:N1792 N1860:N1899 N1752:N1755 N1709:N1715 N1720:N1733 N1906:N2052 N1815:N1841 N2061:N2066 N2071:N2073 N2078:N2085 N2087:N2090 N2105:N2124 N2095:N2103 N2129:N2140 N2154:N2163 O729 O2180 O2200:O2201 O2214:O2215 N2214:N2240 N2249:N2252 N2255:N2256 N2261:N2266 N2165:N2209 N2277:N2280 N2283:N2290 N2295:N2304 O2317:O2321 N2307:N2310 N2313:N2330 N2333:N2338 N2343:N2346 N2349:N2352 N2359:N2360 N2365:N2382 N2387:N2425 N2432:N2453 N2458:N2509 N2619:N2630 N2649 N2678:N2699 N2701:N2710 N2713:N2720 N2729:N2738 N2658:N2673 N2741:N2776 N2517:N2614 N2639:N2643 N2785:N2841 N2844:N2866 O732:O742 O3056:O3059 O3084:O3085 O3134 N2947:N3166 N3169:N3233 N3240:N3255 N3258:N3370 N3375:N3449 N3452:N3455 N3460:N3477 N3480:N3489 N3494:N3495 N3498:N3515 N1:N618 N3518:N1048576</xm:sqref>
        </x14:dataValidation>
        <x14:dataValidation type="list" allowBlank="1" showInputMessage="1" showErrorMessage="1" errorTitle="OLA MATHEUS" error="FAVOR USAR SOMENTE DADOS DA LISTA SUSPENSA" xr:uid="{60649ED3-B6F7-493A-9B39-66A97B51A545}">
          <x14:formula1>
            <xm:f>'Lista Suspensa '!$H$3:$H$24</xm:f>
          </x14:formula1>
          <xm:sqref>Q1471:Q1832 Q999:Q1018 Q986:Q997 Q1028:Q1030 Q1033:Q1034 Q1037:Q1038 Q1055:Q1057 Q1062:Q1065 Q1067 Q1085:Q1086 Q1089:Q1091 Q1094:Q1109 Q1114:Q1117 Q1073:Q1080 Q1122:Q1132 Q1139:Q1142 Q1145:Q1150 Q1155:Q1156 Q1175:Q1178 Q1181:Q1196 Q1201:Q1204 Q1213:Q1214 Q1219:Q1224 Q1233:Q1242 Q1245:Q1254 Q1307:Q1312 Q1256:Q1294 Q1349:Q1368 Q1315:Q1342 Q1371:Q1384 Q1387:Q1405 Q1421:Q1425 Q1410:Q1412 Q1415:Q1418 Q1430:Q1466 Q1837:Q1925 Q1928:Q2082 Q2142:Q2147 Q2129:Q2130 Q2086:Q2118 Q2133:Q2140 Q2162:Q2170 Q2173:Q2183 Q2186:Q2195 Q2200:Q2209 Q2249:Q2252 Q2255:Q2256 Q2261:Q2270 Q2277:Q2280 Q2283:Q2290 Q2295:Q2304 Q2307:Q2310 Q2313:Q2322 Q2333:Q2338 Q2343:Q2346 Q2359:Q2360 Q2363:Q2382 Q2214:Q2238 Q2387 Q2392:Q2397 Q2402:Q2431 Q2442:Q2461 Q2480:Q2489 Q2492:Q2493 Q2498:Q2499 Q2504:Q2507 Q2510:Q2513 Q2517:Q2569 Q630:Q984 Q2682:Q2699 Q2701:Q2702 Q2705:Q2712 Q2664:Q2677 Q2719:Q2799 Q2574:Q2606 Q2609:Q2661 Q2806:Q2856 Q2859:Q2908 Q2911:Q2930 Q2933:Q2968 Q2973:Q2986 Q2989:Q3025 Q3028:Q3029 Q3032:Q3055 Q3060:Q3083 Q3088:Q3105 Q3108:Q3166 Q3169:Q3391 Q3612:Q3629 Q3594:Q3599 Q3604:Q3609 Q3400:Q3587 Q3632:Q3657 Q1:Q618 Q3660:Q1048576</xm:sqref>
        </x14:dataValidation>
        <x14:dataValidation type="list" allowBlank="1" showInputMessage="1" showErrorMessage="1" errorTitle="OLA MATHEUS" error="FAVOR USAR SOMENTE DADOS DA LISTA SUSPENSA" xr:uid="{5B6DAE8A-5620-4D55-B63E-DF945CA2B00C}">
          <x14:formula1>
            <xm:f>'Lista Suspensa '!$H$3:$H$26</xm:f>
          </x14:formula1>
          <xm:sqref>Q985 Q998</xm:sqref>
        </x14:dataValidation>
        <x14:dataValidation type="list" allowBlank="1" showInputMessage="1" showErrorMessage="1" errorTitle="OLA MATHEUS" error="FAVOR USAR SOMENTE DADOS DA LISTA SUSPENSA" xr:uid="{36D38868-9065-4035-8196-08FC1357C978}">
          <x14:formula1>
            <xm:f>'Lista Suspensa '!$G$3:$G$61</xm:f>
          </x14:formula1>
          <xm:sqref>O2255 O726:O728 O730:O731 O3323:O3330 O1010:O1014 O1016:O1018 O922:O1004 O1085:O1087 O1089:O1091 O1094:O1099 O743:O919 O1122:O1125 O1059:O1081 O1127:O1132 O1139:O1142 O1149:O1150 O1155:O1156 O1177:O1178 O1181:O1196 O1201:O1204 O1213:O1214 O1219:O1224 O1233:O1242 O1245:O1290 O1349:O1354 O1367:O1368 O1315:O1342 O1371:O1384 O1388:O1405 O1421:O1425 O1410:O1412 O1209 O1415:O1419 O1438 O1443:O1460 O1465:O1466 O1471:O1493 O1502 O1507:O1510 O1513 O1520:O1525 O1530:O1535 O1538 O1543 O1546:O1547 O1550:O1553 O1562:O1565 O1582:O1612 O1619:O1625 O1628:O1643 O1647:O1662 O679:O724 O1665:O1673 O1676:O1679 O1428:O1435 O1799:O1826 O1684:O1694 O1924 O1926:O1927 O1931:O1933 O630:O677 O1938:O1952 O1955:O1962 O1829:O1843 O1971:O1978 O2021:O2024 O1696:O1731 O1965:O1968 O2007:O2012 O1734:O1796 O2063:O2064 O2839:O2936 O2089:O2090 O1846:O1922 O1983:O2004 O2095:O2099 O2123:O2124 O2131:O2132 O2102:O2118 O2171:O2179 O2072:O2073 O2216:O2236 O2249:O2252 O2190:O2199 O2261:O2266 O2202:O2209 O2285:O2288 O2295:O2299 O2313:O2316 O2322:O2330 O2349:O2356 O2359:O2360 O2365:O2372 O2387 O2392:O2411 O2426:O2441 O2446:O2453 O2656:O2657 O2631:O2638 O2458:O2628 O2662:O2673 O2648:O2649 O2039:O2048 O2643 O2345 O2947:O2956 O2961:O2984 O2987:O3055 O3498:O3671 O3086:O3133 O3060:O3083 O3279:O3280 O3287:O3288 O2709:O2720 O3389:O3449 O3452:O3455 O3460:O3477 O3480:O3489 O3494:O3495 O3335:O3381 O3692:O3695 O3712:O3713 O3734:O3744 O3718:O3719 O2651 O1020:O1056 O1:O620 O1104:O1117 O2154:O2168 O2181:O2185 O2268 O2306:O2309 O3135:O3277 O3293:O3294 O2680:O2706 O2727:O2837 O3746:O3818 O3820:O3821 O3824:O3879 O3882:O1048576</xm:sqref>
        </x14:dataValidation>
        <x14:dataValidation type="list" allowBlank="1" showInputMessage="1" showErrorMessage="1" errorTitle="OLA MATHEUS" error="FAVOR USAR SOMENTE DADOS DA LISTA SUSPENSA" xr:uid="{0FAC5A2F-680E-481F-A8AF-BD081086FA47}">
          <x14:formula1>
            <xm:f>'Lista Suspensa '!$G$3:$G$64</xm:f>
          </x14:formula1>
          <xm:sqref>O1057:O1058 O920:O921</xm:sqref>
        </x14:dataValidation>
        <x14:dataValidation type="list" allowBlank="1" showInputMessage="1" showErrorMessage="1" errorTitle="OLA MATHEUS" error="FAVOR USAR SOMENTE DADOS DA LISTA SUSPENSA" xr:uid="{5A3AEA7C-CCDF-4A4E-AA2B-D110E26BC718}">
          <x14:formula1>
            <xm:f>'Lista Suspensa '!$G$3:$G$66</xm:f>
          </x14:formula1>
          <xm:sqref>O1019 O1005:O1009 O1015</xm:sqref>
        </x14:dataValidation>
        <x14:dataValidation type="list" allowBlank="1" showInputMessage="1" showErrorMessage="1" errorTitle="OLA MATHEUS" error="FAVOR USAR SOMENTE DADOS DA LISTA SUSPENSA" xr:uid="{F0EA5B32-8839-4E62-A2AA-019D10F949F3}">
          <x14:formula1>
            <xm:f>'Lista Suspensa '!$F$3:$F$45</xm:f>
          </x14:formula1>
          <xm:sqref>N1019</xm:sqref>
        </x14:dataValidation>
        <x14:dataValidation type="list" allowBlank="1" showInputMessage="1" showErrorMessage="1" errorTitle="OLA MATHEUS" error="FAVOR USAR SOMENTE DADOS DA LISTA SUSPENSA" xr:uid="{F04AD0F4-CCF5-4150-9BEF-E13E746E3FF3}">
          <x14:formula1>
            <xm:f>'Lista Suspensa '!$H$3:$H$27</xm:f>
          </x14:formula1>
          <xm:sqref>Q1019:Q1027 Q1031:Q1032 Q1035:Q1036 Q1039:Q1054 Q1058:Q1061 Q1066 Q1068:Q1072 Q1081:Q1084 Q1087:Q1088 Q1092:Q1093 Q1110:Q1113 Q1118:Q1121 Q1133:Q1138 Q1143:Q1144 Q1151:Q1154 Q1157:Q1174 Q1179:Q1180 Q1197:Q1200 Q1205:Q1212 Q1215:Q1218 Q1225:Q1232 Q1243:Q1244 Q1255 Q1295:Q1306 Q1313:Q1314 Q1343:Q1348 Q1369:Q1370 Q1385:Q1386 Q1406:Q1409 Q1413:Q1414 Q1419:Q1420 Q1426:Q1429 Q2119:Q2128 Q2131:Q2132 Q2141 Q2148:Q2161 Q2171:Q2172 Q2184:Q2185 Q2196:Q2199 Q2210:Q2213 Q2241:Q2248 Q2253:Q2254 Q2257:Q2260 Q2271:Q2276 Q2281:Q2282 Q2291:Q2294 Q2305:Q2306 Q2311:Q2312 Q2331:Q2332 Q2339:Q2342 Q2347:Q2348 Q2383:Q2386 Q2388:Q2391 Q2398:Q2401 Q2432:Q2441 Q2462:Q2479 Q2490:Q2491 Q2494:Q2497 Q2500:Q2503 Q2508:Q2509 Q2514:Q2516 Q2700 Q3658:Q3659</xm:sqref>
        </x14:dataValidation>
        <x14:dataValidation type="list" allowBlank="1" showInputMessage="1" showErrorMessage="1" errorTitle="OLA MATHEUS" error="FAVOR USAR SOMENTE DADOS DA LISTA SUSPENSA" xr:uid="{F87CB863-E089-455C-AF7C-B2BC790A59A1}">
          <x14:formula1>
            <xm:f>'Lista Suspensa '!$F$3:$F$46</xm:f>
          </x14:formula1>
          <xm:sqref>N1295:N1306 N1313:N1314 N1343:N1348 N1369:N1370 N1385:N1386 N1461:N1464 N1494:N1497 N1503:N1506 N1511:N1512</xm:sqref>
        </x14:dataValidation>
        <x14:dataValidation type="list" allowBlank="1" showInputMessage="1" showErrorMessage="1" errorTitle="OLA MATHEUS" error="FAVOR USAR SOMENTE DADOS DA LISTA SUSPENSA" xr:uid="{F9A60609-D3E4-4791-ACFC-613952912324}">
          <x14:formula1>
            <xm:f>'Lista Suspensa '!$G$3:$G$67</xm:f>
          </x14:formula1>
          <xm:sqref>O1343:O1348 O1369:O1370 O1385:O1386 O1406:O1409 O1426:O1427 O2169:O2170 O1420 O1295:O1314 O1413</xm:sqref>
        </x14:dataValidation>
        <x14:dataValidation type="list" allowBlank="1" showInputMessage="1" showErrorMessage="1" errorTitle="OLA MATHEUS" error="FAVOR USAR SOMENTE DADOS DA LISTA SUSPENSA" xr:uid="{D1868405-57B0-4806-B7F2-4F961CA1F2C1}">
          <x14:formula1>
            <xm:f>'Lista Suspensa '!$E$3:$E$25</xm:f>
          </x14:formula1>
          <xm:sqref>M2150:M2153 M2125:M2128 M2107:M2109</xm:sqref>
        </x14:dataValidation>
        <x14:dataValidation type="list" allowBlank="1" showInputMessage="1" showErrorMessage="1" errorTitle="OLA MATHEUS " error="FAVOR USAR SOMENTE DADOS DA LISTA SUSPENSA" xr:uid="{54BB8FF9-5DAB-45F4-8F03-8BAEF414DB60}">
          <x14:formula1>
            <xm:f>'Lista Suspensa '!$B$3:$B$24</xm:f>
          </x14:formula1>
          <xm:sqref>I679:I684 I758:I768 I2169:I2181 I2131:I2165 I2104:I2128 I2099:I2101 I2071:I2096 I2063:I2066 I1779:I1853 I2051:I2060 I1963:I2046 I1720:I1733 I1900:I1956 I1744:I1774 I1644:I1715 I1886:I1897 I1858:I1881 I1632:I1639 I1588:I1627 I1572:I1581 I1494:I1567 I1422:I1489 I1369:I1420 I1343:I1366 I1277:I1290 I1319:I1326 I1295:I1314 I1255:I1272 I1229:I1252 I1114:I1224 I1060:I1099 I1104:I1109 I1043:I1053 I1031:I1036 I301:I338 I1002:I1006 I598:I622 I755:I756 I659:I673 I675 I627:I639 I624:I625 I554:I563 I506:I522 I497:I503 I379:I418 I370:I377 I282:I298 I226:I272 I208:I224 I198:I203 I205 I746:I752 I88:I94 I30:I38 I491:I494 I188:I195 I711:I722 I783:I793 I1013:I1024 I705:I708 I1008:I1011 I857:I862 I735:I744 I999:I1000 I153:I166 I96:I112 I481:I488 I942 I82:I86 I443:I463 I341:I342 I40:I80 I183:I185 I17:I21 I356:I357 I114:I139 I23:I27 I465:I476 I424:I440 I142:I148 I824:I838 I959:I963 I169:I181 I350:I353 I687:I701 I965:I989 I582:I583 I421 I725:I733 I586:I595 I359:I367 I641:I644 I906:I917 I770:I781 I811:I817 I945:I957 I920:I940 I820:I822 I848:I855 I991:I997 I795:I809 I901:I903 I881:I898 I841:I846 I274:I279 I346:I348 I864:I878 I566:I580 I524:I550 I646:I654 I2186:I2191 I2202:I2213 I2216:I2236 I2452:I2843 I2261:I2276 I2281:I2284 I2289:I2348 I2359:I2407 I2412:I2447 I2241:I2256 I2846:I3750 I1:I15 I3761:I3937 I3944:I1048576</xm:sqref>
        </x14:dataValidation>
        <x14:dataValidation type="list" allowBlank="1" showInputMessage="1" showErrorMessage="1" errorTitle="OLA MATHEUS " error="FAVOR USAR SOMENTE DADOS DA LISTA SUSPENSA" xr:uid="{87235DC8-70D1-42EF-9AB2-1BA2D5D62EF8}">
          <x14:formula1>
            <xm:f>'Lista Suspensa '!$B$3:$B$27</xm:f>
          </x14:formula1>
          <xm:sqref>I16 I1225:I1228 I1110:I1113 I1100:I1103 I1054:I1059 I1037:I1042 I22 I28:I29 I81 I87 I95 I113 I141 I150:I151 I186:I187 I196:I197 I204 I280:I281 I339:I340 I349 I354:I355 I358 I368:I369 I419:I420 I422:I423 I464 I489 I495:I496 I551:I553 I564 I584:I585 I596:I597 I623 I626 I645 I655:I658 I704 I709 I724 I734 I745 I753:I754 I769 I782 I810 I823 I847 I863 I941 I998 I1001 I1012 I794 I818:I819 I839:I840 I856 I879:I880 I899:I900 I904:I905 I918:I919 I943:I944 I958 I964 I990 I1007 I1025:I1030</xm:sqref>
        </x14:dataValidation>
        <x14:dataValidation type="list" allowBlank="1" showInputMessage="1" showErrorMessage="1" errorTitle="OLA MATHEUS " error="FAVOR USAR SOMENTE DADOS DA LISTA SUSPENSA" xr:uid="{2F7C4277-8071-43EF-B0BA-CFD4D3FFB65C}">
          <x14:formula1>
            <xm:f>'Lista Suspensa '!$B$3:$B$28</xm:f>
          </x14:formula1>
          <xm:sqref>I39 I2129:I2130 I2102:I2103 I2061:I2062 I1957:I1962 I1898:I1899 I1882:I1885 I1775:I1780 I1812:I1813 I1854:I1857 I1734:I1745 I1628:I1631 I1582:I1587 I1490:I1493 I1421 I1327:I1342 I1367:I1368 I1315:I1318 I757 I723 I710 I702:I703 I685:I686 I676:I678 I674 I640 I581 I565 I523 I504:I505 I490 I477:I480 I441:I442 I378 I343:I345 I299:I300 I273 I225 I206:I207 I182 I167:I168 I152 I149 I140</xm:sqref>
        </x14:dataValidation>
        <x14:dataValidation type="list" allowBlank="1" showInputMessage="1" showErrorMessage="1" errorTitle="OLA MATHEUS " error="FAVOR USAR SOMENTE DADOS DA LISTA SUSPENSA" xr:uid="{05B93D59-D2E8-4EE3-8FA9-B962A1B187A2}">
          <x14:formula1>
            <xm:f>'Lista Suspensa '!$B$3:$B$29</xm:f>
          </x14:formula1>
          <xm:sqref>I1253:I1254 I2166:I2168 I1291:I1294 I1273:I1276 I2182:I2185 I2214:I2215 I2237:I2240 I2277:I2280 I2285:I2288 I2192:I2201 I2349:I2358 I2408:I2411 I3751:I3760</xm:sqref>
        </x14:dataValidation>
        <x14:dataValidation type="list" allowBlank="1" showInputMessage="1" showErrorMessage="1" errorTitle="OLA MATHEUS" error="FAVOR USAR SOMENTE DADOS DA LISTA SUSPENSA" xr:uid="{286BD1EB-B7FF-45E0-BF80-8756340B6BE3}">
          <x14:formula1>
            <xm:f>'Lista Suspensa '!$E$3:$E$22</xm:f>
          </x14:formula1>
          <xm:sqref>M2204:M2209 M2519:M2520 M2574:M2575 M2232:M2235 M2326:M2330 M3660:M3663 M2313 M2221:M2223 M2388:M2389 M2592:M2595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079DD-250A-4573-BB47-8DD81489FC9F}">
  <sheetPr codeName="Planilha21"/>
  <dimension ref="A1:Q510"/>
  <sheetViews>
    <sheetView showGridLines="0" topLeftCell="A512" zoomScaleNormal="100" workbookViewId="0">
      <selection activeCell="F527" sqref="F527"/>
    </sheetView>
  </sheetViews>
  <sheetFormatPr defaultRowHeight="15"/>
  <cols>
    <col min="1" max="1" width="11.85546875" style="135" bestFit="1" customWidth="1"/>
    <col min="2" max="2" width="13.5703125" style="135" customWidth="1"/>
    <col min="3" max="3" width="11.28515625" style="305" customWidth="1"/>
    <col min="4" max="4" width="12.140625" style="128" bestFit="1" customWidth="1"/>
    <col min="5" max="5" width="10" style="1" bestFit="1" customWidth="1"/>
    <col min="6" max="6" width="10" style="1" customWidth="1"/>
    <col min="7" max="7" width="25.85546875" style="64" customWidth="1"/>
    <col min="8" max="8" width="12.5703125" style="131" bestFit="1" customWidth="1"/>
    <col min="9" max="9" width="17" style="1" customWidth="1"/>
    <col min="10" max="10" width="5.42578125" style="5" customWidth="1"/>
    <col min="11" max="11" width="22.85546875" style="5" bestFit="1" customWidth="1"/>
    <col min="12" max="12" width="15.7109375" style="134" bestFit="1" customWidth="1"/>
    <col min="13" max="13" width="15.7109375" style="233" customWidth="1"/>
    <col min="14" max="14" width="4.85546875" style="5" customWidth="1"/>
    <col min="15" max="15" width="10.7109375" style="5" bestFit="1" customWidth="1"/>
    <col min="16" max="18" width="15.7109375" style="5" bestFit="1" customWidth="1"/>
    <col min="19" max="19" width="7.140625" style="5" bestFit="1" customWidth="1"/>
    <col min="20" max="20" width="5.42578125" style="5" bestFit="1" customWidth="1"/>
    <col min="21" max="21" width="4.42578125" style="5" bestFit="1" customWidth="1"/>
    <col min="22" max="22" width="6.140625" style="5" bestFit="1" customWidth="1"/>
    <col min="23" max="23" width="5" style="5" bestFit="1" customWidth="1"/>
    <col min="24" max="24" width="4" style="5" bestFit="1" customWidth="1"/>
    <col min="25" max="25" width="4.42578125" style="5" bestFit="1" customWidth="1"/>
    <col min="26" max="27" width="7.140625" style="5" bestFit="1" customWidth="1"/>
    <col min="28" max="28" width="4.5703125" style="5" bestFit="1" customWidth="1"/>
    <col min="29" max="29" width="5.7109375" style="5" bestFit="1" customWidth="1"/>
    <col min="30" max="30" width="7.140625" style="5" bestFit="1" customWidth="1"/>
    <col min="31" max="31" width="5.140625" style="5" bestFit="1" customWidth="1"/>
    <col min="32" max="32" width="4.85546875" style="5" bestFit="1" customWidth="1"/>
    <col min="33" max="33" width="5" style="5" bestFit="1" customWidth="1"/>
    <col min="34" max="34" width="4.85546875" style="5" bestFit="1" customWidth="1"/>
    <col min="35" max="35" width="4.42578125" style="5" bestFit="1" customWidth="1"/>
    <col min="36" max="36" width="5.42578125" style="5" bestFit="1" customWidth="1"/>
    <col min="37" max="37" width="11" style="5" bestFit="1" customWidth="1"/>
    <col min="38" max="16384" width="9.140625" style="5"/>
  </cols>
  <sheetData>
    <row r="1" spans="1:17">
      <c r="A1" s="302" t="s">
        <v>31</v>
      </c>
      <c r="B1" s="302" t="s">
        <v>34</v>
      </c>
      <c r="C1" s="303" t="s">
        <v>3320</v>
      </c>
      <c r="D1" s="304" t="s">
        <v>3321</v>
      </c>
      <c r="E1" s="299" t="s">
        <v>3322</v>
      </c>
      <c r="F1" s="299" t="s">
        <v>3323</v>
      </c>
      <c r="G1" s="296" t="s">
        <v>37</v>
      </c>
      <c r="H1" s="132" t="s">
        <v>55</v>
      </c>
      <c r="I1" s="299" t="s">
        <v>3324</v>
      </c>
      <c r="L1" s="5"/>
    </row>
    <row r="2" spans="1:17" customFormat="1" hidden="1">
      <c r="A2" s="135">
        <v>2022</v>
      </c>
      <c r="B2" t="s">
        <v>196</v>
      </c>
      <c r="C2" s="130">
        <v>44820</v>
      </c>
      <c r="D2" s="128">
        <v>10.75</v>
      </c>
      <c r="E2" s="1">
        <v>12</v>
      </c>
      <c r="F2" s="1" t="s">
        <v>12</v>
      </c>
      <c r="G2" s="64" t="s">
        <v>3325</v>
      </c>
      <c r="H2" s="131">
        <v>129</v>
      </c>
      <c r="I2" s="1" t="s">
        <v>65</v>
      </c>
      <c r="M2" s="208"/>
    </row>
    <row r="3" spans="1:17" customFormat="1" hidden="1">
      <c r="A3" s="135">
        <v>2022</v>
      </c>
      <c r="B3" t="s">
        <v>196</v>
      </c>
      <c r="C3" s="130">
        <v>44820</v>
      </c>
      <c r="D3" s="128">
        <v>10.75</v>
      </c>
      <c r="E3" s="1">
        <v>6</v>
      </c>
      <c r="F3" s="1" t="s">
        <v>12</v>
      </c>
      <c r="G3" s="64" t="s">
        <v>3326</v>
      </c>
      <c r="H3" s="131">
        <v>64.5</v>
      </c>
      <c r="I3" s="1" t="s">
        <v>65</v>
      </c>
      <c r="M3" s="208"/>
    </row>
    <row r="4" spans="1:17" customFormat="1" hidden="1">
      <c r="A4" s="135">
        <v>2022</v>
      </c>
      <c r="B4" t="s">
        <v>196</v>
      </c>
      <c r="C4" s="130">
        <v>44820</v>
      </c>
      <c r="D4" s="128">
        <v>10.75</v>
      </c>
      <c r="E4" s="1">
        <v>4</v>
      </c>
      <c r="F4" s="1" t="s">
        <v>5</v>
      </c>
      <c r="G4" s="64" t="s">
        <v>3327</v>
      </c>
      <c r="H4" s="131">
        <v>43</v>
      </c>
      <c r="I4" s="1" t="s">
        <v>65</v>
      </c>
      <c r="M4" s="208"/>
    </row>
    <row r="5" spans="1:17" customFormat="1" hidden="1">
      <c r="A5" s="135">
        <v>2022</v>
      </c>
      <c r="B5" t="s">
        <v>196</v>
      </c>
      <c r="C5" s="130">
        <v>44820</v>
      </c>
      <c r="D5" s="128">
        <v>10.75</v>
      </c>
      <c r="E5" s="1">
        <v>4</v>
      </c>
      <c r="F5" s="1" t="s">
        <v>12</v>
      </c>
      <c r="G5" s="64" t="s">
        <v>3328</v>
      </c>
      <c r="H5" s="131">
        <v>43</v>
      </c>
      <c r="I5" s="1" t="s">
        <v>65</v>
      </c>
      <c r="K5" s="15" t="s">
        <v>31</v>
      </c>
      <c r="L5" s="5">
        <v>2025</v>
      </c>
      <c r="M5" s="208"/>
      <c r="Q5" s="208"/>
    </row>
    <row r="6" spans="1:17" customFormat="1" hidden="1">
      <c r="A6" s="135">
        <v>2022</v>
      </c>
      <c r="B6" t="s">
        <v>196</v>
      </c>
      <c r="C6" s="130">
        <v>44820</v>
      </c>
      <c r="D6" s="128">
        <v>10.75</v>
      </c>
      <c r="E6" s="1">
        <v>6</v>
      </c>
      <c r="F6" s="1" t="s">
        <v>5</v>
      </c>
      <c r="G6" s="64" t="s">
        <v>3329</v>
      </c>
      <c r="H6" s="131">
        <v>64.5</v>
      </c>
      <c r="I6" s="1" t="s">
        <v>65</v>
      </c>
      <c r="K6" s="15" t="s">
        <v>34</v>
      </c>
      <c r="L6" t="s">
        <v>3330</v>
      </c>
      <c r="M6" s="208"/>
      <c r="O6" s="15" t="s">
        <v>31</v>
      </c>
      <c r="P6" s="5">
        <v>2025</v>
      </c>
      <c r="Q6" s="208"/>
    </row>
    <row r="7" spans="1:17" customFormat="1" hidden="1">
      <c r="A7" s="135">
        <v>2022</v>
      </c>
      <c r="B7" t="s">
        <v>196</v>
      </c>
      <c r="C7" s="130">
        <v>44820</v>
      </c>
      <c r="D7" s="128">
        <v>10.75</v>
      </c>
      <c r="E7" s="1">
        <v>6</v>
      </c>
      <c r="F7" s="1" t="s">
        <v>5</v>
      </c>
      <c r="G7" s="64" t="s">
        <v>3331</v>
      </c>
      <c r="H7" s="131">
        <v>64.5</v>
      </c>
      <c r="I7" s="1" t="s">
        <v>65</v>
      </c>
      <c r="M7" s="208"/>
      <c r="Q7" s="208"/>
    </row>
    <row r="8" spans="1:17" customFormat="1" hidden="1">
      <c r="A8" s="135">
        <v>2022</v>
      </c>
      <c r="B8" t="s">
        <v>196</v>
      </c>
      <c r="C8" s="130">
        <v>44820</v>
      </c>
      <c r="D8" s="128">
        <v>10.75</v>
      </c>
      <c r="E8" s="1">
        <v>2</v>
      </c>
      <c r="F8" s="1" t="s">
        <v>5</v>
      </c>
      <c r="G8" s="64" t="s">
        <v>3332</v>
      </c>
      <c r="H8" s="131">
        <v>21.5</v>
      </c>
      <c r="I8" s="1" t="s">
        <v>65</v>
      </c>
      <c r="K8" s="15" t="s">
        <v>37</v>
      </c>
      <c r="L8" t="s">
        <v>3333</v>
      </c>
      <c r="M8" s="208" t="s">
        <v>2</v>
      </c>
      <c r="O8" s="15" t="s">
        <v>34</v>
      </c>
      <c r="P8" t="s">
        <v>3333</v>
      </c>
      <c r="Q8" s="208" t="s">
        <v>2</v>
      </c>
    </row>
    <row r="9" spans="1:17" customFormat="1" hidden="1">
      <c r="A9" s="135">
        <v>2022</v>
      </c>
      <c r="B9" t="s">
        <v>257</v>
      </c>
      <c r="C9" s="130">
        <v>44852</v>
      </c>
      <c r="D9" s="128">
        <v>8.75</v>
      </c>
      <c r="E9" s="1">
        <v>2</v>
      </c>
      <c r="F9" s="1" t="s">
        <v>12</v>
      </c>
      <c r="G9" s="64" t="s">
        <v>3325</v>
      </c>
      <c r="H9" s="131">
        <v>17.5</v>
      </c>
      <c r="I9" s="1" t="s">
        <v>65</v>
      </c>
      <c r="K9" t="s">
        <v>3334</v>
      </c>
      <c r="L9" s="207">
        <v>59</v>
      </c>
      <c r="M9" s="208">
        <v>977.4</v>
      </c>
      <c r="O9" t="s">
        <v>471</v>
      </c>
      <c r="P9" s="207">
        <v>109</v>
      </c>
      <c r="Q9" s="208">
        <v>1635</v>
      </c>
    </row>
    <row r="10" spans="1:17" customFormat="1" hidden="1">
      <c r="A10" s="135">
        <v>2022</v>
      </c>
      <c r="B10" t="s">
        <v>257</v>
      </c>
      <c r="C10" s="130">
        <v>44852</v>
      </c>
      <c r="D10" s="128">
        <v>8.75</v>
      </c>
      <c r="E10" s="1">
        <v>6</v>
      </c>
      <c r="F10" s="1" t="s">
        <v>12</v>
      </c>
      <c r="G10" s="64" t="s">
        <v>3326</v>
      </c>
      <c r="H10" s="131">
        <v>52.5</v>
      </c>
      <c r="I10" s="1" t="s">
        <v>65</v>
      </c>
      <c r="K10" t="s">
        <v>3327</v>
      </c>
      <c r="L10" s="207">
        <v>95</v>
      </c>
      <c r="M10" s="208">
        <v>1471.2</v>
      </c>
      <c r="O10" t="s">
        <v>422</v>
      </c>
      <c r="P10" s="207">
        <v>58</v>
      </c>
      <c r="Q10" s="208">
        <v>870</v>
      </c>
    </row>
    <row r="11" spans="1:17" customFormat="1" ht="14.25" hidden="1" customHeight="1">
      <c r="A11" s="135">
        <v>2022</v>
      </c>
      <c r="B11" t="s">
        <v>257</v>
      </c>
      <c r="C11" s="130">
        <v>44852</v>
      </c>
      <c r="D11" s="128">
        <v>8.75</v>
      </c>
      <c r="E11" s="1">
        <v>4</v>
      </c>
      <c r="F11" s="1" t="s">
        <v>5</v>
      </c>
      <c r="G11" s="64" t="s">
        <v>3327</v>
      </c>
      <c r="H11" s="131">
        <v>35</v>
      </c>
      <c r="I11" s="1" t="s">
        <v>65</v>
      </c>
      <c r="K11" t="s">
        <v>3328</v>
      </c>
      <c r="L11" s="207">
        <v>84</v>
      </c>
      <c r="M11" s="208">
        <v>1290.8</v>
      </c>
      <c r="O11" t="s">
        <v>573</v>
      </c>
      <c r="P11" s="207">
        <v>49</v>
      </c>
      <c r="Q11" s="208">
        <v>735</v>
      </c>
    </row>
    <row r="12" spans="1:17" customFormat="1" ht="14.25" hidden="1" customHeight="1">
      <c r="A12" s="135">
        <v>2022</v>
      </c>
      <c r="B12" t="s">
        <v>257</v>
      </c>
      <c r="C12" s="130">
        <v>44852</v>
      </c>
      <c r="D12" s="128">
        <v>8.75</v>
      </c>
      <c r="E12" s="1">
        <v>4</v>
      </c>
      <c r="F12" s="1" t="s">
        <v>12</v>
      </c>
      <c r="G12" s="64" t="s">
        <v>3328</v>
      </c>
      <c r="H12" s="131">
        <v>35</v>
      </c>
      <c r="I12" s="1" t="s">
        <v>65</v>
      </c>
      <c r="K12" t="s">
        <v>3335</v>
      </c>
      <c r="L12" s="207">
        <v>18</v>
      </c>
      <c r="M12" s="208">
        <v>331.6</v>
      </c>
      <c r="O12" t="s">
        <v>57</v>
      </c>
      <c r="P12" s="207">
        <v>68</v>
      </c>
      <c r="Q12" s="208">
        <v>1020</v>
      </c>
    </row>
    <row r="13" spans="1:17" customFormat="1" ht="14.25" hidden="1" customHeight="1">
      <c r="A13" s="135">
        <v>2022</v>
      </c>
      <c r="B13" t="s">
        <v>257</v>
      </c>
      <c r="C13" s="130">
        <v>44852</v>
      </c>
      <c r="D13" s="128">
        <v>8.75</v>
      </c>
      <c r="E13" s="1">
        <v>8</v>
      </c>
      <c r="F13" s="1" t="s">
        <v>5</v>
      </c>
      <c r="G13" s="64" t="s">
        <v>3329</v>
      </c>
      <c r="H13" s="131">
        <v>70</v>
      </c>
      <c r="I13" s="1" t="s">
        <v>65</v>
      </c>
      <c r="K13" t="s">
        <v>3336</v>
      </c>
      <c r="L13" s="207">
        <v>30</v>
      </c>
      <c r="M13" s="208">
        <v>450</v>
      </c>
      <c r="O13" t="s">
        <v>118</v>
      </c>
      <c r="P13" s="207">
        <v>58</v>
      </c>
      <c r="Q13" s="208">
        <v>870</v>
      </c>
    </row>
    <row r="14" spans="1:17" customFormat="1" ht="14.25" hidden="1" customHeight="1">
      <c r="A14" s="135">
        <v>2022</v>
      </c>
      <c r="B14" t="s">
        <v>257</v>
      </c>
      <c r="C14" s="130">
        <v>44852</v>
      </c>
      <c r="D14" s="128">
        <v>8.75</v>
      </c>
      <c r="E14" s="1">
        <v>6</v>
      </c>
      <c r="F14" s="1" t="s">
        <v>5</v>
      </c>
      <c r="G14" s="64" t="s">
        <v>3331</v>
      </c>
      <c r="H14" s="131">
        <v>52.5</v>
      </c>
      <c r="I14" s="1" t="s">
        <v>65</v>
      </c>
      <c r="K14" t="s">
        <v>3326</v>
      </c>
      <c r="L14" s="207">
        <v>28</v>
      </c>
      <c r="M14" s="208">
        <v>450.8</v>
      </c>
      <c r="O14" t="s">
        <v>11</v>
      </c>
      <c r="P14" s="207">
        <v>27</v>
      </c>
      <c r="Q14" s="208">
        <v>405</v>
      </c>
    </row>
    <row r="15" spans="1:17" customFormat="1" ht="14.25" hidden="1" customHeight="1">
      <c r="A15" s="135">
        <v>2022</v>
      </c>
      <c r="B15" t="s">
        <v>257</v>
      </c>
      <c r="C15" s="130">
        <v>44852</v>
      </c>
      <c r="D15" s="128">
        <v>8.75</v>
      </c>
      <c r="E15" s="1">
        <v>2</v>
      </c>
      <c r="F15" s="1" t="s">
        <v>5</v>
      </c>
      <c r="G15" s="64" t="s">
        <v>3332</v>
      </c>
      <c r="H15" s="131">
        <v>17.5</v>
      </c>
      <c r="I15" s="1" t="s">
        <v>65</v>
      </c>
      <c r="K15" t="s">
        <v>3331</v>
      </c>
      <c r="L15" s="207">
        <v>169</v>
      </c>
      <c r="M15" s="208">
        <v>3265.8</v>
      </c>
      <c r="O15" t="s">
        <v>196</v>
      </c>
      <c r="P15" s="207">
        <v>71</v>
      </c>
      <c r="Q15" s="208">
        <v>1896.5999999999997</v>
      </c>
    </row>
    <row r="16" spans="1:17" customFormat="1" ht="14.25" hidden="1" customHeight="1">
      <c r="A16" s="135">
        <v>2022</v>
      </c>
      <c r="B16" t="s">
        <v>257</v>
      </c>
      <c r="C16" s="130">
        <v>44852</v>
      </c>
      <c r="D16" s="128">
        <v>8.75</v>
      </c>
      <c r="E16" s="1">
        <v>4</v>
      </c>
      <c r="F16" s="1" t="s">
        <v>12</v>
      </c>
      <c r="G16" s="64" t="s">
        <v>3334</v>
      </c>
      <c r="H16" s="131">
        <v>35</v>
      </c>
      <c r="I16" s="1" t="s">
        <v>65</v>
      </c>
      <c r="K16" t="s">
        <v>3337</v>
      </c>
      <c r="L16" s="207">
        <v>11</v>
      </c>
      <c r="M16" s="208">
        <v>165</v>
      </c>
      <c r="O16" t="s">
        <v>257</v>
      </c>
      <c r="P16" s="207">
        <v>238</v>
      </c>
      <c r="Q16" s="208">
        <v>4270</v>
      </c>
    </row>
    <row r="17" spans="1:17" customFormat="1" ht="14.25" hidden="1" customHeight="1">
      <c r="A17" s="135">
        <v>2022</v>
      </c>
      <c r="B17" t="s">
        <v>257</v>
      </c>
      <c r="C17" s="130">
        <v>44852</v>
      </c>
      <c r="D17" s="128">
        <v>8.75</v>
      </c>
      <c r="E17" s="1">
        <v>2</v>
      </c>
      <c r="F17" s="1" t="s">
        <v>12</v>
      </c>
      <c r="G17" s="291" t="s">
        <v>3335</v>
      </c>
      <c r="H17" s="131">
        <v>17.5</v>
      </c>
      <c r="I17" s="1" t="s">
        <v>65</v>
      </c>
      <c r="K17" t="s">
        <v>3325</v>
      </c>
      <c r="L17" s="207">
        <v>61</v>
      </c>
      <c r="M17" s="208">
        <v>1007.4</v>
      </c>
      <c r="O17" t="s">
        <v>301</v>
      </c>
      <c r="P17" s="207">
        <v>167</v>
      </c>
      <c r="Q17" s="208">
        <v>2514</v>
      </c>
    </row>
    <row r="18" spans="1:17" customFormat="1" ht="14.25" hidden="1" customHeight="1">
      <c r="A18" s="135">
        <v>2022</v>
      </c>
      <c r="B18" t="s">
        <v>257</v>
      </c>
      <c r="C18" s="130">
        <v>44852</v>
      </c>
      <c r="D18" s="128">
        <v>8.75</v>
      </c>
      <c r="E18" s="1">
        <v>2</v>
      </c>
      <c r="F18" s="1" t="s">
        <v>5</v>
      </c>
      <c r="G18" s="64" t="s">
        <v>3338</v>
      </c>
      <c r="H18" s="131">
        <v>17.5</v>
      </c>
      <c r="I18" s="1" t="s">
        <v>65</v>
      </c>
      <c r="K18" t="s">
        <v>3339</v>
      </c>
      <c r="L18" s="207">
        <v>25</v>
      </c>
      <c r="M18" s="208">
        <v>375</v>
      </c>
      <c r="O18" t="s">
        <v>3340</v>
      </c>
      <c r="P18" s="207">
        <v>138</v>
      </c>
      <c r="Q18" s="208">
        <v>2070</v>
      </c>
    </row>
    <row r="19" spans="1:17" customFormat="1" ht="14.25" hidden="1" customHeight="1">
      <c r="A19" s="135">
        <v>2022</v>
      </c>
      <c r="B19" t="s">
        <v>301</v>
      </c>
      <c r="C19" s="130">
        <v>44872</v>
      </c>
      <c r="D19" s="128">
        <v>15.2</v>
      </c>
      <c r="E19" s="1">
        <v>7</v>
      </c>
      <c r="F19" s="1" t="s">
        <v>5</v>
      </c>
      <c r="G19" s="64" t="s">
        <v>3329</v>
      </c>
      <c r="H19" s="131">
        <v>106.39999999999999</v>
      </c>
      <c r="I19" s="1" t="s">
        <v>65</v>
      </c>
      <c r="K19" t="s">
        <v>3329</v>
      </c>
      <c r="L19" s="207">
        <v>138</v>
      </c>
      <c r="M19" s="208">
        <v>2193.1999999999998</v>
      </c>
      <c r="O19" t="s">
        <v>8</v>
      </c>
      <c r="P19" s="207">
        <v>983</v>
      </c>
      <c r="Q19" s="208">
        <v>16285.599999999999</v>
      </c>
    </row>
    <row r="20" spans="1:17" customFormat="1" ht="14.25" hidden="1" customHeight="1">
      <c r="A20" s="135">
        <v>2022</v>
      </c>
      <c r="B20" t="s">
        <v>301</v>
      </c>
      <c r="C20" s="130">
        <v>44872</v>
      </c>
      <c r="D20" s="128">
        <v>15.2</v>
      </c>
      <c r="E20" s="1">
        <v>8</v>
      </c>
      <c r="F20" s="1" t="s">
        <v>5</v>
      </c>
      <c r="G20" s="64" t="s">
        <v>3338</v>
      </c>
      <c r="H20" s="131">
        <v>121.6</v>
      </c>
      <c r="I20" s="1" t="s">
        <v>65</v>
      </c>
      <c r="K20" t="s">
        <v>3341</v>
      </c>
      <c r="L20" s="207">
        <v>56</v>
      </c>
      <c r="M20" s="208">
        <v>947.8</v>
      </c>
    </row>
    <row r="21" spans="1:17" customFormat="1" ht="14.25" hidden="1" customHeight="1">
      <c r="A21" s="135">
        <v>2022</v>
      </c>
      <c r="B21" t="s">
        <v>301</v>
      </c>
      <c r="C21" s="130">
        <v>44872</v>
      </c>
      <c r="D21" s="128">
        <v>15.2</v>
      </c>
      <c r="E21" s="1">
        <v>2</v>
      </c>
      <c r="F21" s="1" t="s">
        <v>12</v>
      </c>
      <c r="G21" s="64" t="s">
        <v>3326</v>
      </c>
      <c r="H21" s="131">
        <v>30.4</v>
      </c>
      <c r="I21" s="1" t="s">
        <v>65</v>
      </c>
      <c r="K21" t="s">
        <v>3342</v>
      </c>
      <c r="L21" s="207">
        <v>20</v>
      </c>
      <c r="M21" s="208">
        <v>300</v>
      </c>
    </row>
    <row r="22" spans="1:17" customFormat="1" ht="14.25" hidden="1" customHeight="1">
      <c r="A22" s="135">
        <v>2022</v>
      </c>
      <c r="B22" t="s">
        <v>301</v>
      </c>
      <c r="C22" s="130">
        <v>44872</v>
      </c>
      <c r="D22" s="128">
        <v>15.2</v>
      </c>
      <c r="E22" s="1">
        <v>4</v>
      </c>
      <c r="F22" s="1" t="s">
        <v>12</v>
      </c>
      <c r="G22" s="64" t="s">
        <v>3325</v>
      </c>
      <c r="H22" s="131">
        <v>60.8</v>
      </c>
      <c r="I22" s="1" t="s">
        <v>65</v>
      </c>
      <c r="K22" t="s">
        <v>3343</v>
      </c>
      <c r="L22" s="207">
        <v>33</v>
      </c>
      <c r="M22" s="208">
        <v>572</v>
      </c>
    </row>
    <row r="23" spans="1:17" customFormat="1" ht="14.25" hidden="1" customHeight="1">
      <c r="A23" s="135">
        <v>2022</v>
      </c>
      <c r="B23" t="s">
        <v>301</v>
      </c>
      <c r="C23" s="130">
        <v>44872</v>
      </c>
      <c r="D23" s="128">
        <v>15.2</v>
      </c>
      <c r="E23" s="1">
        <v>4</v>
      </c>
      <c r="F23" s="1" t="s">
        <v>5</v>
      </c>
      <c r="G23" s="64" t="s">
        <v>3341</v>
      </c>
      <c r="H23" s="131">
        <v>60.8</v>
      </c>
      <c r="I23" s="1" t="s">
        <v>65</v>
      </c>
      <c r="K23" t="s">
        <v>3332</v>
      </c>
      <c r="L23" s="207">
        <v>37</v>
      </c>
      <c r="M23" s="208">
        <v>610.20000000000005</v>
      </c>
    </row>
    <row r="24" spans="1:17" customFormat="1" hidden="1">
      <c r="A24" s="135">
        <v>2022</v>
      </c>
      <c r="B24" t="s">
        <v>3344</v>
      </c>
      <c r="C24" s="130">
        <v>44907</v>
      </c>
      <c r="D24" s="128">
        <v>10</v>
      </c>
      <c r="E24" s="1">
        <v>6</v>
      </c>
      <c r="F24" s="1" t="s">
        <v>5</v>
      </c>
      <c r="G24" s="64" t="s">
        <v>3327</v>
      </c>
      <c r="H24" s="131">
        <v>60</v>
      </c>
      <c r="I24" s="1" t="s">
        <v>65</v>
      </c>
      <c r="K24" t="s">
        <v>3345</v>
      </c>
      <c r="L24" s="207">
        <v>23</v>
      </c>
      <c r="M24" s="208">
        <v>345</v>
      </c>
    </row>
    <row r="25" spans="1:17" customFormat="1" hidden="1">
      <c r="A25" s="135">
        <v>2022</v>
      </c>
      <c r="B25" t="s">
        <v>3344</v>
      </c>
      <c r="C25" s="130">
        <v>44907</v>
      </c>
      <c r="D25" s="128">
        <v>10</v>
      </c>
      <c r="E25" s="1">
        <v>9</v>
      </c>
      <c r="F25" s="1" t="s">
        <v>12</v>
      </c>
      <c r="G25" s="64" t="s">
        <v>3328</v>
      </c>
      <c r="H25" s="131">
        <v>90</v>
      </c>
      <c r="I25" s="1" t="s">
        <v>65</v>
      </c>
      <c r="K25" t="s">
        <v>3346</v>
      </c>
      <c r="L25" s="207">
        <v>60</v>
      </c>
      <c r="M25" s="208">
        <v>900</v>
      </c>
    </row>
    <row r="26" spans="1:17" customFormat="1" hidden="1">
      <c r="A26" s="135">
        <v>2022</v>
      </c>
      <c r="B26" t="s">
        <v>3344</v>
      </c>
      <c r="C26" s="130">
        <v>44907</v>
      </c>
      <c r="D26" s="128">
        <v>10</v>
      </c>
      <c r="E26" s="1">
        <v>10</v>
      </c>
      <c r="F26" s="1" t="s">
        <v>12</v>
      </c>
      <c r="G26" s="64" t="s">
        <v>3326</v>
      </c>
      <c r="H26" s="131">
        <v>100</v>
      </c>
      <c r="I26" s="1" t="s">
        <v>65</v>
      </c>
      <c r="K26" t="s">
        <v>3347</v>
      </c>
      <c r="L26" s="207">
        <v>4</v>
      </c>
      <c r="M26" s="208">
        <v>60</v>
      </c>
    </row>
    <row r="27" spans="1:17" customFormat="1" hidden="1">
      <c r="A27" s="135">
        <v>2022</v>
      </c>
      <c r="B27" t="s">
        <v>3344</v>
      </c>
      <c r="C27" s="130">
        <v>44907</v>
      </c>
      <c r="D27" s="128">
        <v>10</v>
      </c>
      <c r="E27" s="1">
        <v>4</v>
      </c>
      <c r="F27" s="1" t="s">
        <v>12</v>
      </c>
      <c r="G27" s="64" t="s">
        <v>3325</v>
      </c>
      <c r="H27" s="131">
        <v>40</v>
      </c>
      <c r="I27" s="1" t="s">
        <v>65</v>
      </c>
      <c r="K27" t="s">
        <v>3348</v>
      </c>
      <c r="L27" s="207">
        <v>17</v>
      </c>
      <c r="M27" s="208">
        <v>347.4</v>
      </c>
    </row>
    <row r="28" spans="1:17" customFormat="1" hidden="1">
      <c r="A28" s="135">
        <v>2022</v>
      </c>
      <c r="B28" t="s">
        <v>3344</v>
      </c>
      <c r="C28" s="130">
        <v>44907</v>
      </c>
      <c r="D28" s="128">
        <v>10</v>
      </c>
      <c r="E28" s="1">
        <v>4</v>
      </c>
      <c r="F28" s="1" t="s">
        <v>5</v>
      </c>
      <c r="G28" s="64" t="s">
        <v>3329</v>
      </c>
      <c r="H28" s="131">
        <v>40</v>
      </c>
      <c r="I28" s="1" t="s">
        <v>65</v>
      </c>
      <c r="K28" t="s">
        <v>3349</v>
      </c>
      <c r="L28" s="207">
        <v>15</v>
      </c>
      <c r="M28" s="208">
        <v>225</v>
      </c>
    </row>
    <row r="29" spans="1:17" customFormat="1" hidden="1">
      <c r="A29" s="135">
        <v>2022</v>
      </c>
      <c r="B29" t="s">
        <v>3344</v>
      </c>
      <c r="C29" s="130">
        <v>44907</v>
      </c>
      <c r="D29" s="128">
        <v>10</v>
      </c>
      <c r="E29" s="1">
        <v>6</v>
      </c>
      <c r="F29" s="1" t="s">
        <v>5</v>
      </c>
      <c r="G29" s="64" t="s">
        <v>3341</v>
      </c>
      <c r="H29" s="131">
        <v>60</v>
      </c>
      <c r="I29" s="1" t="s">
        <v>65</v>
      </c>
      <c r="K29" t="s">
        <v>8</v>
      </c>
      <c r="L29" s="207">
        <v>983</v>
      </c>
      <c r="M29" s="208">
        <v>16285.6</v>
      </c>
    </row>
    <row r="30" spans="1:17" customFormat="1" hidden="1">
      <c r="A30" s="135">
        <v>2022</v>
      </c>
      <c r="B30" t="s">
        <v>3344</v>
      </c>
      <c r="C30" s="130">
        <v>44907</v>
      </c>
      <c r="D30" s="128">
        <v>10</v>
      </c>
      <c r="E30" s="1">
        <v>8</v>
      </c>
      <c r="F30" s="1" t="s">
        <v>5</v>
      </c>
      <c r="G30" s="64" t="s">
        <v>3332</v>
      </c>
      <c r="H30" s="131">
        <v>80</v>
      </c>
      <c r="I30" s="1" t="s">
        <v>65</v>
      </c>
    </row>
    <row r="31" spans="1:17" customFormat="1" hidden="1">
      <c r="A31" s="135">
        <v>2023</v>
      </c>
      <c r="B31" t="s">
        <v>471</v>
      </c>
      <c r="C31" s="130">
        <v>44970</v>
      </c>
      <c r="D31" s="128">
        <v>20</v>
      </c>
      <c r="E31" s="1">
        <v>12</v>
      </c>
      <c r="F31" s="1" t="s">
        <v>5</v>
      </c>
      <c r="G31" s="64" t="s">
        <v>3331</v>
      </c>
      <c r="H31" s="131">
        <v>240</v>
      </c>
      <c r="I31" s="1" t="s">
        <v>65</v>
      </c>
    </row>
    <row r="32" spans="1:17" customFormat="1" hidden="1">
      <c r="A32" s="135">
        <v>2023</v>
      </c>
      <c r="B32" t="s">
        <v>471</v>
      </c>
      <c r="C32" s="130">
        <v>44970</v>
      </c>
      <c r="D32" s="128">
        <v>20</v>
      </c>
      <c r="E32" s="1">
        <v>4</v>
      </c>
      <c r="F32" s="1" t="s">
        <v>5</v>
      </c>
      <c r="G32" s="64" t="s">
        <v>3341</v>
      </c>
      <c r="H32" s="131">
        <v>80</v>
      </c>
      <c r="I32" s="1" t="s">
        <v>65</v>
      </c>
    </row>
    <row r="33" spans="1:9" customFormat="1" hidden="1">
      <c r="A33" s="135">
        <v>2023</v>
      </c>
      <c r="B33" t="s">
        <v>471</v>
      </c>
      <c r="C33" s="130">
        <v>44970</v>
      </c>
      <c r="D33" s="128">
        <v>20</v>
      </c>
      <c r="E33" s="1">
        <v>4</v>
      </c>
      <c r="F33" s="1" t="s">
        <v>5</v>
      </c>
      <c r="G33" s="64" t="s">
        <v>3329</v>
      </c>
      <c r="H33" s="131">
        <v>80</v>
      </c>
      <c r="I33" s="1" t="s">
        <v>65</v>
      </c>
    </row>
    <row r="34" spans="1:9" customFormat="1" hidden="1">
      <c r="A34" s="135">
        <v>2023</v>
      </c>
      <c r="B34" t="s">
        <v>471</v>
      </c>
      <c r="C34" s="130">
        <v>44970</v>
      </c>
      <c r="D34" s="128">
        <v>20</v>
      </c>
      <c r="E34" s="1">
        <v>2</v>
      </c>
      <c r="F34" s="1" t="s">
        <v>12</v>
      </c>
      <c r="G34" s="64" t="s">
        <v>3334</v>
      </c>
      <c r="H34" s="131">
        <v>40</v>
      </c>
      <c r="I34" s="1" t="s">
        <v>65</v>
      </c>
    </row>
    <row r="35" spans="1:9" customFormat="1" hidden="1">
      <c r="A35" s="135">
        <v>2023</v>
      </c>
      <c r="B35" t="s">
        <v>471</v>
      </c>
      <c r="C35" s="130">
        <v>44970</v>
      </c>
      <c r="D35" s="128">
        <v>20</v>
      </c>
      <c r="E35" s="1">
        <v>2</v>
      </c>
      <c r="F35" s="1" t="s">
        <v>5</v>
      </c>
      <c r="G35" s="64" t="s">
        <v>3327</v>
      </c>
      <c r="H35" s="131">
        <v>40</v>
      </c>
      <c r="I35" s="1" t="s">
        <v>65</v>
      </c>
    </row>
    <row r="36" spans="1:9" customFormat="1" hidden="1">
      <c r="A36" s="135">
        <v>2023</v>
      </c>
      <c r="B36" t="s">
        <v>471</v>
      </c>
      <c r="C36" s="130">
        <v>44970</v>
      </c>
      <c r="D36" s="128">
        <v>20</v>
      </c>
      <c r="E36" s="1">
        <v>1</v>
      </c>
      <c r="F36" s="1" t="s">
        <v>12</v>
      </c>
      <c r="G36" s="64" t="s">
        <v>3326</v>
      </c>
      <c r="H36" s="131">
        <v>20</v>
      </c>
      <c r="I36" s="1" t="s">
        <v>65</v>
      </c>
    </row>
    <row r="37" spans="1:9" customFormat="1" hidden="1">
      <c r="A37" s="135">
        <v>2023</v>
      </c>
      <c r="B37" t="s">
        <v>471</v>
      </c>
      <c r="C37" s="130">
        <v>44970</v>
      </c>
      <c r="D37" s="128">
        <v>20</v>
      </c>
      <c r="E37" s="1">
        <v>4</v>
      </c>
      <c r="F37" s="1" t="s">
        <v>5</v>
      </c>
      <c r="G37" s="64" t="s">
        <v>3329</v>
      </c>
      <c r="H37" s="131">
        <v>80</v>
      </c>
      <c r="I37" s="1" t="s">
        <v>65</v>
      </c>
    </row>
    <row r="38" spans="1:9" customFormat="1" hidden="1">
      <c r="A38" s="135">
        <v>2023</v>
      </c>
      <c r="B38" t="s">
        <v>471</v>
      </c>
      <c r="C38" s="130">
        <v>44970</v>
      </c>
      <c r="D38" s="128">
        <v>20</v>
      </c>
      <c r="E38" s="1">
        <v>4</v>
      </c>
      <c r="F38" s="1" t="s">
        <v>5</v>
      </c>
      <c r="G38" s="64" t="s">
        <v>3341</v>
      </c>
      <c r="H38" s="131">
        <v>80</v>
      </c>
      <c r="I38" s="1" t="s">
        <v>65</v>
      </c>
    </row>
    <row r="39" spans="1:9" customFormat="1" hidden="1">
      <c r="A39" s="135">
        <v>2023</v>
      </c>
      <c r="B39" t="s">
        <v>514</v>
      </c>
      <c r="C39" s="130">
        <v>44998</v>
      </c>
      <c r="D39" s="128">
        <v>20</v>
      </c>
      <c r="E39" s="1">
        <v>27</v>
      </c>
      <c r="F39" s="1" t="s">
        <v>5</v>
      </c>
      <c r="G39" s="64" t="s">
        <v>3331</v>
      </c>
      <c r="H39" s="131">
        <v>540</v>
      </c>
      <c r="I39" s="1" t="s">
        <v>65</v>
      </c>
    </row>
    <row r="40" spans="1:9" customFormat="1" hidden="1">
      <c r="A40" s="135">
        <v>2023</v>
      </c>
      <c r="B40" t="s">
        <v>514</v>
      </c>
      <c r="C40" s="130">
        <v>44998</v>
      </c>
      <c r="D40" s="128">
        <v>20</v>
      </c>
      <c r="E40" s="1">
        <v>2</v>
      </c>
      <c r="F40" s="1" t="s">
        <v>5</v>
      </c>
      <c r="G40" s="64" t="s">
        <v>3341</v>
      </c>
      <c r="H40" s="131">
        <v>40</v>
      </c>
      <c r="I40" s="1" t="s">
        <v>65</v>
      </c>
    </row>
    <row r="41" spans="1:9" customFormat="1" hidden="1">
      <c r="A41" s="135">
        <v>2023</v>
      </c>
      <c r="B41" t="s">
        <v>514</v>
      </c>
      <c r="C41" s="130">
        <v>44998</v>
      </c>
      <c r="D41" s="128">
        <v>20</v>
      </c>
      <c r="E41" s="1">
        <v>17</v>
      </c>
      <c r="F41" s="1" t="s">
        <v>5</v>
      </c>
      <c r="G41" s="64" t="s">
        <v>3329</v>
      </c>
      <c r="H41" s="131">
        <v>340</v>
      </c>
      <c r="I41" s="1" t="s">
        <v>65</v>
      </c>
    </row>
    <row r="42" spans="1:9" customFormat="1" hidden="1">
      <c r="A42" s="135">
        <v>2023</v>
      </c>
      <c r="B42" t="s">
        <v>514</v>
      </c>
      <c r="C42" s="130">
        <v>44998</v>
      </c>
      <c r="D42" s="128">
        <v>20</v>
      </c>
      <c r="E42" s="1">
        <v>4</v>
      </c>
      <c r="F42" s="1" t="s">
        <v>14</v>
      </c>
      <c r="G42" s="64" t="s">
        <v>3346</v>
      </c>
      <c r="H42" s="131">
        <v>80</v>
      </c>
      <c r="I42" s="1" t="s">
        <v>65</v>
      </c>
    </row>
    <row r="43" spans="1:9" customFormat="1" hidden="1">
      <c r="A43" s="135">
        <v>2023</v>
      </c>
      <c r="B43" t="s">
        <v>514</v>
      </c>
      <c r="C43" s="130">
        <v>44998</v>
      </c>
      <c r="D43" s="128">
        <v>20</v>
      </c>
      <c r="E43" s="1">
        <v>4</v>
      </c>
      <c r="F43" s="1" t="s">
        <v>5</v>
      </c>
      <c r="G43" s="64" t="s">
        <v>3329</v>
      </c>
      <c r="H43" s="131">
        <v>80</v>
      </c>
      <c r="I43" s="1" t="s">
        <v>65</v>
      </c>
    </row>
    <row r="44" spans="1:9" customFormat="1" hidden="1">
      <c r="A44" s="135">
        <v>2023</v>
      </c>
      <c r="B44" t="s">
        <v>514</v>
      </c>
      <c r="C44" s="130">
        <v>44998</v>
      </c>
      <c r="D44" s="128">
        <v>20</v>
      </c>
      <c r="E44" s="1">
        <v>4</v>
      </c>
      <c r="F44" s="1" t="s">
        <v>5</v>
      </c>
      <c r="G44" s="64" t="s">
        <v>3341</v>
      </c>
      <c r="H44" s="131">
        <v>80</v>
      </c>
      <c r="I44" s="1" t="s">
        <v>65</v>
      </c>
    </row>
    <row r="45" spans="1:9" customFormat="1" hidden="1">
      <c r="A45" s="135">
        <v>2023</v>
      </c>
      <c r="B45" t="s">
        <v>422</v>
      </c>
      <c r="C45" s="130">
        <v>44970</v>
      </c>
      <c r="D45" s="128">
        <v>20</v>
      </c>
      <c r="E45" s="1">
        <v>14</v>
      </c>
      <c r="F45" s="1" t="s">
        <v>5</v>
      </c>
      <c r="G45" s="64" t="s">
        <v>3331</v>
      </c>
      <c r="H45" s="131">
        <v>280</v>
      </c>
      <c r="I45" s="1" t="s">
        <v>65</v>
      </c>
    </row>
    <row r="46" spans="1:9" customFormat="1" hidden="1">
      <c r="A46" s="135">
        <v>2023</v>
      </c>
      <c r="B46" t="s">
        <v>422</v>
      </c>
      <c r="C46" s="130">
        <v>44970</v>
      </c>
      <c r="D46" s="128">
        <v>20</v>
      </c>
      <c r="E46" s="1">
        <v>24</v>
      </c>
      <c r="F46" s="1" t="s">
        <v>5</v>
      </c>
      <c r="G46" s="64" t="s">
        <v>3338</v>
      </c>
      <c r="H46" s="131">
        <v>480</v>
      </c>
      <c r="I46" s="1" t="s">
        <v>65</v>
      </c>
    </row>
    <row r="47" spans="1:9" customFormat="1" hidden="1">
      <c r="A47" s="135">
        <v>2023</v>
      </c>
      <c r="B47" t="s">
        <v>422</v>
      </c>
      <c r="C47" s="130">
        <v>44970</v>
      </c>
      <c r="D47" s="128">
        <v>20</v>
      </c>
      <c r="E47" s="1">
        <v>8</v>
      </c>
      <c r="F47" s="1" t="s">
        <v>5</v>
      </c>
      <c r="G47" s="64" t="s">
        <v>3327</v>
      </c>
      <c r="H47" s="131">
        <v>160</v>
      </c>
      <c r="I47" s="1" t="s">
        <v>65</v>
      </c>
    </row>
    <row r="48" spans="1:9" customFormat="1" hidden="1">
      <c r="A48" s="135">
        <v>2023</v>
      </c>
      <c r="B48" t="s">
        <v>422</v>
      </c>
      <c r="C48" s="130">
        <v>44970</v>
      </c>
      <c r="D48" s="128">
        <v>20</v>
      </c>
      <c r="E48" s="1">
        <v>9</v>
      </c>
      <c r="F48" s="1" t="s">
        <v>12</v>
      </c>
      <c r="G48" s="64" t="s">
        <v>3334</v>
      </c>
      <c r="H48" s="131">
        <v>180</v>
      </c>
      <c r="I48" s="1" t="s">
        <v>65</v>
      </c>
    </row>
    <row r="49" spans="1:9" customFormat="1" hidden="1">
      <c r="A49" s="135">
        <v>2023</v>
      </c>
      <c r="B49" t="s">
        <v>422</v>
      </c>
      <c r="C49" s="130">
        <v>44970</v>
      </c>
      <c r="D49" s="128">
        <v>20</v>
      </c>
      <c r="E49" s="1">
        <v>4</v>
      </c>
      <c r="F49" s="1" t="s">
        <v>5</v>
      </c>
      <c r="G49" s="64" t="s">
        <v>3341</v>
      </c>
      <c r="H49" s="131">
        <v>80</v>
      </c>
      <c r="I49" s="1" t="s">
        <v>65</v>
      </c>
    </row>
    <row r="50" spans="1:9" customFormat="1" hidden="1">
      <c r="A50" s="135">
        <v>2023</v>
      </c>
      <c r="B50" t="s">
        <v>422</v>
      </c>
      <c r="C50" s="130">
        <v>44970</v>
      </c>
      <c r="D50" s="128">
        <v>20</v>
      </c>
      <c r="E50" s="1">
        <v>6</v>
      </c>
      <c r="F50" s="1" t="s">
        <v>14</v>
      </c>
      <c r="G50" s="64" t="s">
        <v>3346</v>
      </c>
      <c r="H50" s="131">
        <v>120</v>
      </c>
      <c r="I50" s="1" t="s">
        <v>65</v>
      </c>
    </row>
    <row r="51" spans="1:9" customFormat="1" hidden="1">
      <c r="A51" s="135">
        <v>2023</v>
      </c>
      <c r="B51" t="s">
        <v>422</v>
      </c>
      <c r="C51" s="130">
        <v>44971</v>
      </c>
      <c r="D51" s="128">
        <v>20</v>
      </c>
      <c r="E51" s="1">
        <v>4</v>
      </c>
      <c r="F51" s="1" t="s">
        <v>5</v>
      </c>
      <c r="G51" s="64" t="s">
        <v>3332</v>
      </c>
      <c r="H51" s="131">
        <v>80</v>
      </c>
      <c r="I51" s="1" t="s">
        <v>65</v>
      </c>
    </row>
    <row r="52" spans="1:9" customFormat="1" hidden="1">
      <c r="A52" s="135">
        <v>2023</v>
      </c>
      <c r="B52" t="s">
        <v>422</v>
      </c>
      <c r="C52" s="130">
        <v>44970</v>
      </c>
      <c r="D52" s="128">
        <v>20</v>
      </c>
      <c r="E52" s="1">
        <v>4</v>
      </c>
      <c r="F52" s="1" t="s">
        <v>12</v>
      </c>
      <c r="G52" s="64" t="s">
        <v>3328</v>
      </c>
      <c r="H52" s="131">
        <v>80</v>
      </c>
      <c r="I52" s="1" t="s">
        <v>65</v>
      </c>
    </row>
    <row r="53" spans="1:9" customFormat="1" hidden="1">
      <c r="A53" s="135">
        <v>2023</v>
      </c>
      <c r="B53" t="s">
        <v>422</v>
      </c>
      <c r="C53" s="130">
        <v>44970</v>
      </c>
      <c r="D53" s="128">
        <v>20</v>
      </c>
      <c r="E53" s="1">
        <v>6</v>
      </c>
      <c r="F53" s="1" t="s">
        <v>5</v>
      </c>
      <c r="G53" s="64" t="s">
        <v>3329</v>
      </c>
      <c r="H53" s="131">
        <v>120</v>
      </c>
      <c r="I53" s="1" t="s">
        <v>65</v>
      </c>
    </row>
    <row r="54" spans="1:9" customFormat="1" hidden="1">
      <c r="A54" s="135">
        <v>2023</v>
      </c>
      <c r="B54" t="s">
        <v>573</v>
      </c>
      <c r="C54" s="130">
        <v>45064</v>
      </c>
      <c r="D54" s="128">
        <v>20</v>
      </c>
      <c r="E54" s="1">
        <v>12</v>
      </c>
      <c r="F54" s="1" t="s">
        <v>12</v>
      </c>
      <c r="G54" s="64" t="s">
        <v>3328</v>
      </c>
      <c r="H54" s="131">
        <v>240</v>
      </c>
      <c r="I54" s="1" t="s">
        <v>65</v>
      </c>
    </row>
    <row r="55" spans="1:9" customFormat="1" hidden="1">
      <c r="A55" s="135">
        <v>2023</v>
      </c>
      <c r="B55" t="s">
        <v>573</v>
      </c>
      <c r="C55" s="130">
        <v>45064</v>
      </c>
      <c r="D55" s="128">
        <v>20</v>
      </c>
      <c r="E55" s="1">
        <v>16</v>
      </c>
      <c r="F55" s="1" t="s">
        <v>12</v>
      </c>
      <c r="G55" s="64" t="s">
        <v>3326</v>
      </c>
      <c r="H55" s="131">
        <v>320</v>
      </c>
      <c r="I55" s="1" t="s">
        <v>65</v>
      </c>
    </row>
    <row r="56" spans="1:9" customFormat="1" hidden="1">
      <c r="A56" s="135">
        <v>2023</v>
      </c>
      <c r="B56" t="s">
        <v>573</v>
      </c>
      <c r="C56" s="130">
        <v>45064</v>
      </c>
      <c r="D56" s="128">
        <v>20</v>
      </c>
      <c r="E56" s="1">
        <v>8</v>
      </c>
      <c r="F56" s="1" t="s">
        <v>5</v>
      </c>
      <c r="G56" s="64" t="s">
        <v>3332</v>
      </c>
      <c r="H56" s="131">
        <v>160</v>
      </c>
      <c r="I56" s="1" t="s">
        <v>65</v>
      </c>
    </row>
    <row r="57" spans="1:9" customFormat="1" hidden="1">
      <c r="A57" s="135">
        <v>2023</v>
      </c>
      <c r="B57" t="s">
        <v>573</v>
      </c>
      <c r="C57" s="130" t="s">
        <v>3350</v>
      </c>
      <c r="D57" s="128">
        <v>20</v>
      </c>
      <c r="E57" s="1">
        <v>16</v>
      </c>
      <c r="F57" s="1" t="s">
        <v>5</v>
      </c>
      <c r="G57" s="64" t="s">
        <v>3327</v>
      </c>
      <c r="H57" s="131">
        <v>320</v>
      </c>
      <c r="I57" s="1" t="s">
        <v>65</v>
      </c>
    </row>
    <row r="58" spans="1:9" customFormat="1" hidden="1">
      <c r="A58" s="135">
        <v>2023</v>
      </c>
      <c r="B58" t="s">
        <v>573</v>
      </c>
      <c r="C58" s="130">
        <v>45064</v>
      </c>
      <c r="D58" s="128">
        <v>20</v>
      </c>
      <c r="E58" s="1">
        <v>8</v>
      </c>
      <c r="F58" s="1" t="s">
        <v>5</v>
      </c>
      <c r="G58" s="64" t="s">
        <v>3341</v>
      </c>
      <c r="H58" s="131">
        <v>160</v>
      </c>
      <c r="I58" s="1" t="s">
        <v>65</v>
      </c>
    </row>
    <row r="59" spans="1:9" customFormat="1" hidden="1">
      <c r="A59" s="135">
        <v>2023</v>
      </c>
      <c r="B59" t="s">
        <v>573</v>
      </c>
      <c r="C59" s="130">
        <v>45064</v>
      </c>
      <c r="D59" s="128">
        <v>20</v>
      </c>
      <c r="E59" s="1">
        <v>2</v>
      </c>
      <c r="F59" s="1" t="s">
        <v>9</v>
      </c>
      <c r="G59" s="64" t="s">
        <v>3345</v>
      </c>
      <c r="H59" s="131">
        <v>40</v>
      </c>
      <c r="I59" s="1" t="s">
        <v>65</v>
      </c>
    </row>
    <row r="60" spans="1:9" customFormat="1" hidden="1">
      <c r="A60" s="135">
        <v>2023</v>
      </c>
      <c r="B60" t="s">
        <v>573</v>
      </c>
      <c r="C60" s="130" t="s">
        <v>3350</v>
      </c>
      <c r="D60" s="128">
        <v>20</v>
      </c>
      <c r="E60" s="1">
        <v>2</v>
      </c>
      <c r="F60" s="1" t="s">
        <v>14</v>
      </c>
      <c r="G60" s="64" t="s">
        <v>3346</v>
      </c>
      <c r="H60" s="131">
        <v>40</v>
      </c>
      <c r="I60" s="1" t="s">
        <v>65</v>
      </c>
    </row>
    <row r="61" spans="1:9" customFormat="1" hidden="1">
      <c r="A61" s="135">
        <v>2023</v>
      </c>
      <c r="B61" t="s">
        <v>573</v>
      </c>
      <c r="C61" s="130" t="s">
        <v>3350</v>
      </c>
      <c r="D61" s="128">
        <v>20</v>
      </c>
      <c r="E61" s="1">
        <v>10</v>
      </c>
      <c r="F61" s="1" t="s">
        <v>5</v>
      </c>
      <c r="G61" s="64" t="s">
        <v>3331</v>
      </c>
      <c r="H61" s="131">
        <v>200</v>
      </c>
      <c r="I61" s="1" t="s">
        <v>65</v>
      </c>
    </row>
    <row r="62" spans="1:9" customFormat="1" hidden="1">
      <c r="A62" s="135">
        <v>2023</v>
      </c>
      <c r="B62" t="s">
        <v>57</v>
      </c>
      <c r="C62" s="130">
        <v>45070</v>
      </c>
      <c r="D62" s="128">
        <v>20</v>
      </c>
      <c r="E62" s="1">
        <v>6</v>
      </c>
      <c r="F62" s="1" t="s">
        <v>5</v>
      </c>
      <c r="G62" s="64" t="s">
        <v>3331</v>
      </c>
      <c r="H62" s="131">
        <v>120</v>
      </c>
      <c r="I62" s="1" t="s">
        <v>65</v>
      </c>
    </row>
    <row r="63" spans="1:9" customFormat="1" hidden="1">
      <c r="A63" s="135">
        <v>2023</v>
      </c>
      <c r="B63" t="s">
        <v>57</v>
      </c>
      <c r="C63" s="130" t="s">
        <v>3351</v>
      </c>
      <c r="D63" s="128">
        <v>20</v>
      </c>
      <c r="E63" s="1">
        <v>2</v>
      </c>
      <c r="F63" s="1" t="s">
        <v>5</v>
      </c>
      <c r="G63" s="64" t="s">
        <v>3329</v>
      </c>
      <c r="H63" s="131">
        <v>40</v>
      </c>
      <c r="I63" s="1" t="s">
        <v>65</v>
      </c>
    </row>
    <row r="64" spans="1:9" customFormat="1" hidden="1">
      <c r="A64" s="135">
        <v>2023</v>
      </c>
      <c r="B64" t="s">
        <v>57</v>
      </c>
      <c r="C64" s="130">
        <v>45070</v>
      </c>
      <c r="D64" s="128">
        <v>20</v>
      </c>
      <c r="E64" s="1">
        <v>6</v>
      </c>
      <c r="F64" s="1" t="s">
        <v>5</v>
      </c>
      <c r="G64" s="64" t="s">
        <v>3338</v>
      </c>
      <c r="H64" s="131">
        <v>120</v>
      </c>
      <c r="I64" s="1" t="s">
        <v>65</v>
      </c>
    </row>
    <row r="65" spans="1:9" customFormat="1" hidden="1">
      <c r="A65" s="135">
        <v>2023</v>
      </c>
      <c r="B65" t="s">
        <v>118</v>
      </c>
      <c r="C65" s="130" t="s">
        <v>3352</v>
      </c>
      <c r="D65" s="128">
        <v>20</v>
      </c>
      <c r="E65" s="1">
        <v>27</v>
      </c>
      <c r="F65" s="1" t="s">
        <v>5</v>
      </c>
      <c r="G65" s="64" t="s">
        <v>3331</v>
      </c>
      <c r="H65" s="131">
        <v>540</v>
      </c>
      <c r="I65" s="1" t="s">
        <v>65</v>
      </c>
    </row>
    <row r="66" spans="1:9" customFormat="1" hidden="1">
      <c r="A66" s="135">
        <v>2023</v>
      </c>
      <c r="B66" t="s">
        <v>118</v>
      </c>
      <c r="C66" s="130" t="s">
        <v>3352</v>
      </c>
      <c r="D66" s="128">
        <v>20</v>
      </c>
      <c r="E66" s="1">
        <v>2</v>
      </c>
      <c r="F66" s="1" t="s">
        <v>5</v>
      </c>
      <c r="G66" s="64" t="s">
        <v>3329</v>
      </c>
      <c r="H66" s="131">
        <v>40</v>
      </c>
      <c r="I66" s="1" t="s">
        <v>65</v>
      </c>
    </row>
    <row r="67" spans="1:9" customFormat="1" hidden="1">
      <c r="A67" s="135">
        <v>2023</v>
      </c>
      <c r="B67" t="s">
        <v>118</v>
      </c>
      <c r="C67" s="130" t="s">
        <v>3352</v>
      </c>
      <c r="D67" s="128">
        <v>20</v>
      </c>
      <c r="E67" s="1">
        <v>4</v>
      </c>
      <c r="F67" s="1" t="s">
        <v>5</v>
      </c>
      <c r="G67" s="64" t="s">
        <v>3338</v>
      </c>
      <c r="H67" s="131">
        <v>80</v>
      </c>
      <c r="I67" s="1" t="s">
        <v>65</v>
      </c>
    </row>
    <row r="68" spans="1:9" customFormat="1" hidden="1">
      <c r="A68" s="135">
        <v>2023</v>
      </c>
      <c r="B68" t="s">
        <v>118</v>
      </c>
      <c r="C68" s="130" t="s">
        <v>3352</v>
      </c>
      <c r="D68" s="128">
        <v>20</v>
      </c>
      <c r="E68" s="1">
        <v>4</v>
      </c>
      <c r="F68" s="1" t="s">
        <v>14</v>
      </c>
      <c r="G68" s="64" t="s">
        <v>3346</v>
      </c>
      <c r="H68" s="131">
        <v>80</v>
      </c>
      <c r="I68" s="1" t="s">
        <v>65</v>
      </c>
    </row>
    <row r="69" spans="1:9" customFormat="1" hidden="1">
      <c r="A69" s="135">
        <v>2023</v>
      </c>
      <c r="B69" t="s">
        <v>118</v>
      </c>
      <c r="C69" s="130" t="s">
        <v>3352</v>
      </c>
      <c r="D69" s="128">
        <v>20</v>
      </c>
      <c r="E69" s="1">
        <v>8</v>
      </c>
      <c r="F69" s="1" t="s">
        <v>5</v>
      </c>
      <c r="G69" s="64" t="s">
        <v>3341</v>
      </c>
      <c r="H69" s="131">
        <v>160</v>
      </c>
      <c r="I69" s="1" t="s">
        <v>65</v>
      </c>
    </row>
    <row r="70" spans="1:9" customFormat="1" hidden="1">
      <c r="A70" s="135">
        <v>2023</v>
      </c>
      <c r="B70" t="s">
        <v>118</v>
      </c>
      <c r="C70" s="130" t="s">
        <v>3352</v>
      </c>
      <c r="D70" s="128">
        <v>20</v>
      </c>
      <c r="E70" s="1">
        <v>7</v>
      </c>
      <c r="F70" s="1" t="s">
        <v>5</v>
      </c>
      <c r="G70" s="64" t="s">
        <v>3327</v>
      </c>
      <c r="H70" s="131">
        <v>140</v>
      </c>
      <c r="I70" s="1" t="s">
        <v>65</v>
      </c>
    </row>
    <row r="71" spans="1:9" customFormat="1" hidden="1">
      <c r="A71" s="135">
        <v>2023</v>
      </c>
      <c r="B71" t="s">
        <v>118</v>
      </c>
      <c r="C71" s="130" t="s">
        <v>3352</v>
      </c>
      <c r="D71" s="128">
        <v>20</v>
      </c>
      <c r="E71" s="1">
        <v>8</v>
      </c>
      <c r="F71" s="1" t="s">
        <v>5</v>
      </c>
      <c r="G71" s="64" t="s">
        <v>3332</v>
      </c>
      <c r="H71" s="131">
        <v>160</v>
      </c>
      <c r="I71" s="1" t="s">
        <v>65</v>
      </c>
    </row>
    <row r="72" spans="1:9" customFormat="1" hidden="1">
      <c r="A72" s="135">
        <v>2023</v>
      </c>
      <c r="B72" t="s">
        <v>11</v>
      </c>
      <c r="C72" s="130" t="s">
        <v>3353</v>
      </c>
      <c r="D72" s="128">
        <v>20</v>
      </c>
      <c r="E72" s="1">
        <v>7</v>
      </c>
      <c r="F72" s="1" t="s">
        <v>5</v>
      </c>
      <c r="G72" s="64" t="s">
        <v>3327</v>
      </c>
      <c r="H72" s="131">
        <v>140</v>
      </c>
      <c r="I72" s="1" t="s">
        <v>65</v>
      </c>
    </row>
    <row r="73" spans="1:9" customFormat="1" hidden="1">
      <c r="A73" s="135">
        <v>2023</v>
      </c>
      <c r="B73" t="s">
        <v>11</v>
      </c>
      <c r="C73" s="130" t="s">
        <v>3353</v>
      </c>
      <c r="D73" s="128">
        <v>20</v>
      </c>
      <c r="E73" s="1">
        <v>7</v>
      </c>
      <c r="F73" s="1" t="s">
        <v>5</v>
      </c>
      <c r="G73" s="64" t="s">
        <v>3329</v>
      </c>
      <c r="H73" s="131">
        <v>140</v>
      </c>
      <c r="I73" s="1" t="s">
        <v>65</v>
      </c>
    </row>
    <row r="74" spans="1:9" customFormat="1" hidden="1">
      <c r="A74" s="135">
        <v>2023</v>
      </c>
      <c r="B74" t="s">
        <v>11</v>
      </c>
      <c r="C74" s="130" t="s">
        <v>3353</v>
      </c>
      <c r="D74" s="128">
        <v>20</v>
      </c>
      <c r="E74" s="1">
        <v>8</v>
      </c>
      <c r="F74" s="1" t="s">
        <v>5</v>
      </c>
      <c r="G74" s="64" t="s">
        <v>3331</v>
      </c>
      <c r="H74" s="131">
        <v>160</v>
      </c>
      <c r="I74" s="1" t="s">
        <v>65</v>
      </c>
    </row>
    <row r="75" spans="1:9" customFormat="1" hidden="1">
      <c r="A75" s="135">
        <v>2023</v>
      </c>
      <c r="B75" t="s">
        <v>11</v>
      </c>
      <c r="C75" s="130" t="s">
        <v>3353</v>
      </c>
      <c r="D75" s="128">
        <v>20</v>
      </c>
      <c r="E75" s="1">
        <v>4</v>
      </c>
      <c r="F75" s="1" t="s">
        <v>12</v>
      </c>
      <c r="G75" s="64" t="s">
        <v>3326</v>
      </c>
      <c r="H75" s="131">
        <v>80</v>
      </c>
      <c r="I75" s="1" t="s">
        <v>65</v>
      </c>
    </row>
    <row r="76" spans="1:9" customFormat="1" hidden="1">
      <c r="A76" s="135">
        <v>2023</v>
      </c>
      <c r="B76" t="s">
        <v>11</v>
      </c>
      <c r="C76" s="130" t="s">
        <v>3354</v>
      </c>
      <c r="D76" s="128">
        <v>20</v>
      </c>
      <c r="E76" s="1">
        <v>6</v>
      </c>
      <c r="F76" s="1" t="s">
        <v>5</v>
      </c>
      <c r="G76" s="64" t="s">
        <v>3327</v>
      </c>
      <c r="H76" s="131">
        <v>120</v>
      </c>
      <c r="I76" s="1" t="s">
        <v>65</v>
      </c>
    </row>
    <row r="77" spans="1:9" customFormat="1" hidden="1">
      <c r="A77" s="135">
        <v>2023</v>
      </c>
      <c r="B77" t="s">
        <v>11</v>
      </c>
      <c r="C77" s="130" t="s">
        <v>3354</v>
      </c>
      <c r="D77" s="128">
        <v>20</v>
      </c>
      <c r="E77" s="1">
        <v>4</v>
      </c>
      <c r="F77" s="1" t="s">
        <v>14</v>
      </c>
      <c r="G77" s="64" t="s">
        <v>3346</v>
      </c>
      <c r="H77" s="131">
        <v>80</v>
      </c>
      <c r="I77" s="1" t="s">
        <v>65</v>
      </c>
    </row>
    <row r="78" spans="1:9" customFormat="1" hidden="1">
      <c r="A78" s="135">
        <v>2023</v>
      </c>
      <c r="B78" t="s">
        <v>11</v>
      </c>
      <c r="C78" s="130" t="s">
        <v>3354</v>
      </c>
      <c r="D78" s="128">
        <v>20</v>
      </c>
      <c r="E78" s="1">
        <v>12</v>
      </c>
      <c r="F78" s="1" t="s">
        <v>5</v>
      </c>
      <c r="G78" s="64" t="s">
        <v>3331</v>
      </c>
      <c r="H78" s="131">
        <v>240</v>
      </c>
      <c r="I78" s="1" t="s">
        <v>65</v>
      </c>
    </row>
    <row r="79" spans="1:9" customFormat="1" hidden="1">
      <c r="A79" s="135">
        <v>2023</v>
      </c>
      <c r="B79" t="s">
        <v>11</v>
      </c>
      <c r="C79" s="130" t="s">
        <v>3354</v>
      </c>
      <c r="D79" s="128">
        <v>20</v>
      </c>
      <c r="E79" s="1">
        <v>4</v>
      </c>
      <c r="F79" s="1" t="s">
        <v>12</v>
      </c>
      <c r="G79" s="64" t="s">
        <v>3328</v>
      </c>
      <c r="H79" s="131">
        <v>80</v>
      </c>
      <c r="I79" s="1" t="s">
        <v>65</v>
      </c>
    </row>
    <row r="80" spans="1:9" customFormat="1" hidden="1">
      <c r="A80" s="135">
        <v>2023</v>
      </c>
      <c r="B80" t="s">
        <v>196</v>
      </c>
      <c r="C80" s="130" t="s">
        <v>3355</v>
      </c>
      <c r="D80" s="128">
        <v>20</v>
      </c>
      <c r="E80" s="1">
        <v>28</v>
      </c>
      <c r="F80" s="1" t="s">
        <v>5</v>
      </c>
      <c r="G80" s="64" t="s">
        <v>3331</v>
      </c>
      <c r="H80" s="131">
        <v>560</v>
      </c>
      <c r="I80" s="1" t="s">
        <v>65</v>
      </c>
    </row>
    <row r="81" spans="1:9" customFormat="1" hidden="1">
      <c r="A81" s="135">
        <v>2023</v>
      </c>
      <c r="B81" t="s">
        <v>196</v>
      </c>
      <c r="C81" s="130" t="s">
        <v>3355</v>
      </c>
      <c r="D81" s="128">
        <v>20</v>
      </c>
      <c r="E81" s="1">
        <v>18</v>
      </c>
      <c r="F81" s="1" t="s">
        <v>5</v>
      </c>
      <c r="G81" s="64" t="s">
        <v>3338</v>
      </c>
      <c r="H81" s="131">
        <v>360</v>
      </c>
      <c r="I81" s="1" t="s">
        <v>65</v>
      </c>
    </row>
    <row r="82" spans="1:9" customFormat="1" hidden="1">
      <c r="A82" s="135">
        <v>2023</v>
      </c>
      <c r="B82" t="s">
        <v>196</v>
      </c>
      <c r="C82" s="130" t="s">
        <v>3355</v>
      </c>
      <c r="D82" s="128">
        <v>20</v>
      </c>
      <c r="E82" s="1">
        <v>3</v>
      </c>
      <c r="F82" s="1" t="s">
        <v>12</v>
      </c>
      <c r="G82" s="64" t="s">
        <v>3326</v>
      </c>
      <c r="H82" s="131">
        <v>60</v>
      </c>
      <c r="I82" s="1" t="s">
        <v>65</v>
      </c>
    </row>
    <row r="83" spans="1:9" customFormat="1" hidden="1">
      <c r="A83" s="135">
        <v>2023</v>
      </c>
      <c r="B83" t="s">
        <v>196</v>
      </c>
      <c r="C83" s="130" t="s">
        <v>3355</v>
      </c>
      <c r="D83" s="128">
        <v>20</v>
      </c>
      <c r="E83" s="1">
        <v>4</v>
      </c>
      <c r="F83" s="1" t="s">
        <v>5</v>
      </c>
      <c r="G83" s="64" t="s">
        <v>3341</v>
      </c>
      <c r="H83" s="131">
        <v>80</v>
      </c>
      <c r="I83" s="1" t="s">
        <v>65</v>
      </c>
    </row>
    <row r="84" spans="1:9" customFormat="1" hidden="1">
      <c r="A84" s="135">
        <v>2023</v>
      </c>
      <c r="B84" t="s">
        <v>196</v>
      </c>
      <c r="C84" s="130" t="s">
        <v>3355</v>
      </c>
      <c r="D84" s="128">
        <v>20</v>
      </c>
      <c r="E84" s="1">
        <v>2</v>
      </c>
      <c r="F84" s="1" t="s">
        <v>12</v>
      </c>
      <c r="G84" s="64" t="s">
        <v>3325</v>
      </c>
      <c r="H84" s="131">
        <v>40</v>
      </c>
      <c r="I84" s="1" t="s">
        <v>65</v>
      </c>
    </row>
    <row r="85" spans="1:9" customFormat="1" hidden="1">
      <c r="A85" s="135">
        <v>2023</v>
      </c>
      <c r="B85" t="s">
        <v>196</v>
      </c>
      <c r="C85" s="130" t="s">
        <v>3355</v>
      </c>
      <c r="D85" s="128">
        <v>20</v>
      </c>
      <c r="E85" s="1">
        <v>7</v>
      </c>
      <c r="F85" s="1" t="s">
        <v>5</v>
      </c>
      <c r="G85" s="64" t="s">
        <v>3329</v>
      </c>
      <c r="H85" s="131">
        <v>140</v>
      </c>
      <c r="I85" s="1" t="s">
        <v>65</v>
      </c>
    </row>
    <row r="86" spans="1:9" customFormat="1" hidden="1">
      <c r="A86" s="135">
        <v>2023</v>
      </c>
      <c r="B86" t="s">
        <v>196</v>
      </c>
      <c r="C86" s="130" t="s">
        <v>3355</v>
      </c>
      <c r="D86" s="128">
        <v>20</v>
      </c>
      <c r="E86" s="1">
        <v>10</v>
      </c>
      <c r="F86" s="1" t="s">
        <v>12</v>
      </c>
      <c r="G86" s="64" t="s">
        <v>3328</v>
      </c>
      <c r="H86" s="131">
        <v>200</v>
      </c>
      <c r="I86" s="1" t="s">
        <v>65</v>
      </c>
    </row>
    <row r="87" spans="1:9" customFormat="1" hidden="1">
      <c r="A87" s="135">
        <v>2023</v>
      </c>
      <c r="B87" t="s">
        <v>196</v>
      </c>
      <c r="C87" s="130" t="s">
        <v>3355</v>
      </c>
      <c r="D87" s="128">
        <v>20</v>
      </c>
      <c r="E87" s="1">
        <v>27</v>
      </c>
      <c r="F87" s="1" t="s">
        <v>9</v>
      </c>
      <c r="G87" s="64" t="s">
        <v>3345</v>
      </c>
      <c r="H87" s="131">
        <v>540</v>
      </c>
      <c r="I87" s="1" t="s">
        <v>65</v>
      </c>
    </row>
    <row r="88" spans="1:9" customFormat="1" hidden="1">
      <c r="A88" s="135">
        <v>2023</v>
      </c>
      <c r="B88" t="s">
        <v>196</v>
      </c>
      <c r="C88" s="130" t="s">
        <v>3355</v>
      </c>
      <c r="D88" s="128">
        <v>20</v>
      </c>
      <c r="E88" s="1">
        <v>5</v>
      </c>
      <c r="F88" s="1" t="s">
        <v>5</v>
      </c>
      <c r="G88" s="64" t="s">
        <v>3327</v>
      </c>
      <c r="H88" s="131">
        <v>100</v>
      </c>
      <c r="I88" s="1" t="s">
        <v>65</v>
      </c>
    </row>
    <row r="89" spans="1:9" customFormat="1" hidden="1">
      <c r="A89" s="135">
        <v>2023</v>
      </c>
      <c r="B89" t="s">
        <v>196</v>
      </c>
      <c r="C89" s="130" t="s">
        <v>3355</v>
      </c>
      <c r="D89" s="128">
        <v>20</v>
      </c>
      <c r="E89" s="1">
        <v>2</v>
      </c>
      <c r="F89" s="1" t="s">
        <v>12</v>
      </c>
      <c r="G89" s="64" t="s">
        <v>3334</v>
      </c>
      <c r="H89" s="131">
        <v>40</v>
      </c>
      <c r="I89" s="1" t="s">
        <v>65</v>
      </c>
    </row>
    <row r="90" spans="1:9" customFormat="1" hidden="1">
      <c r="A90" s="135">
        <v>2023</v>
      </c>
      <c r="B90" t="s">
        <v>257</v>
      </c>
      <c r="C90" s="130">
        <v>45205</v>
      </c>
      <c r="D90" s="128">
        <v>20</v>
      </c>
      <c r="E90" s="1">
        <v>8</v>
      </c>
      <c r="F90" s="1" t="s">
        <v>5</v>
      </c>
      <c r="G90" s="64" t="s">
        <v>3331</v>
      </c>
      <c r="H90" s="131">
        <v>160</v>
      </c>
      <c r="I90" s="1" t="s">
        <v>65</v>
      </c>
    </row>
    <row r="91" spans="1:9" customFormat="1" hidden="1">
      <c r="A91" s="135">
        <v>2023</v>
      </c>
      <c r="B91" t="s">
        <v>257</v>
      </c>
      <c r="C91" s="130">
        <v>45205</v>
      </c>
      <c r="D91" s="128">
        <v>20</v>
      </c>
      <c r="E91" s="1">
        <v>12</v>
      </c>
      <c r="F91" s="1" t="s">
        <v>12</v>
      </c>
      <c r="G91" s="64" t="s">
        <v>3334</v>
      </c>
      <c r="H91" s="131">
        <v>240</v>
      </c>
      <c r="I91" s="1" t="s">
        <v>65</v>
      </c>
    </row>
    <row r="92" spans="1:9" customFormat="1" hidden="1">
      <c r="A92" s="135">
        <v>2023</v>
      </c>
      <c r="B92" t="s">
        <v>257</v>
      </c>
      <c r="C92" s="130">
        <v>45205</v>
      </c>
      <c r="D92" s="128">
        <v>20</v>
      </c>
      <c r="E92" s="1">
        <v>10</v>
      </c>
      <c r="F92" s="1" t="s">
        <v>12</v>
      </c>
      <c r="G92" s="64" t="s">
        <v>3326</v>
      </c>
      <c r="H92" s="131">
        <v>200</v>
      </c>
      <c r="I92" s="1" t="s">
        <v>65</v>
      </c>
    </row>
    <row r="93" spans="1:9" customFormat="1" hidden="1">
      <c r="A93" s="135">
        <v>2023</v>
      </c>
      <c r="B93" t="s">
        <v>257</v>
      </c>
      <c r="C93" s="130">
        <v>45205</v>
      </c>
      <c r="D93" s="128">
        <v>20</v>
      </c>
      <c r="E93" s="1">
        <v>2</v>
      </c>
      <c r="F93" s="1" t="s">
        <v>5</v>
      </c>
      <c r="G93" s="64" t="s">
        <v>3329</v>
      </c>
      <c r="H93" s="131">
        <v>40</v>
      </c>
      <c r="I93" s="1" t="s">
        <v>65</v>
      </c>
    </row>
    <row r="94" spans="1:9" customFormat="1" hidden="1">
      <c r="A94" s="135">
        <v>2023</v>
      </c>
      <c r="B94" t="s">
        <v>257</v>
      </c>
      <c r="C94" s="130">
        <v>45205</v>
      </c>
      <c r="D94" s="128">
        <v>20</v>
      </c>
      <c r="E94" s="1">
        <v>2</v>
      </c>
      <c r="F94" s="1" t="s">
        <v>12</v>
      </c>
      <c r="G94" s="64" t="s">
        <v>3328</v>
      </c>
      <c r="H94" s="131">
        <v>40</v>
      </c>
      <c r="I94" s="1" t="s">
        <v>65</v>
      </c>
    </row>
    <row r="95" spans="1:9" customFormat="1" ht="13.5" hidden="1" customHeight="1">
      <c r="A95" s="135">
        <v>2023</v>
      </c>
      <c r="B95" t="s">
        <v>257</v>
      </c>
      <c r="C95" s="130">
        <v>45205</v>
      </c>
      <c r="D95" s="128">
        <v>20</v>
      </c>
      <c r="E95" s="1">
        <v>8</v>
      </c>
      <c r="F95" s="1" t="s">
        <v>5</v>
      </c>
      <c r="G95" s="64" t="s">
        <v>3327</v>
      </c>
      <c r="H95" s="131">
        <v>160</v>
      </c>
      <c r="I95" s="1" t="s">
        <v>65</v>
      </c>
    </row>
    <row r="96" spans="1:9" customFormat="1" hidden="1">
      <c r="A96" s="135">
        <v>2023</v>
      </c>
      <c r="B96" t="s">
        <v>257</v>
      </c>
      <c r="C96" s="130">
        <v>45237</v>
      </c>
      <c r="D96" s="128">
        <v>20</v>
      </c>
      <c r="E96" s="1">
        <v>8</v>
      </c>
      <c r="F96" s="1" t="s">
        <v>5</v>
      </c>
      <c r="G96" s="64" t="s">
        <v>3331</v>
      </c>
      <c r="H96" s="131">
        <v>160</v>
      </c>
      <c r="I96" s="1" t="s">
        <v>65</v>
      </c>
    </row>
    <row r="97" spans="1:9" customFormat="1" hidden="1">
      <c r="A97" s="135">
        <v>2023</v>
      </c>
      <c r="B97" t="s">
        <v>257</v>
      </c>
      <c r="C97" s="130">
        <v>45237</v>
      </c>
      <c r="D97" s="128">
        <v>20</v>
      </c>
      <c r="E97" s="1">
        <v>12</v>
      </c>
      <c r="F97" s="1" t="s">
        <v>12</v>
      </c>
      <c r="G97" s="64" t="s">
        <v>3334</v>
      </c>
      <c r="H97" s="131">
        <v>240</v>
      </c>
      <c r="I97" s="1" t="s">
        <v>65</v>
      </c>
    </row>
    <row r="98" spans="1:9" customFormat="1" hidden="1">
      <c r="A98" s="135">
        <v>2023</v>
      </c>
      <c r="B98" t="s">
        <v>257</v>
      </c>
      <c r="C98" s="130">
        <v>45237</v>
      </c>
      <c r="D98" s="128">
        <v>20</v>
      </c>
      <c r="E98" s="1">
        <v>10</v>
      </c>
      <c r="F98" s="1" t="s">
        <v>12</v>
      </c>
      <c r="G98" s="64" t="s">
        <v>3326</v>
      </c>
      <c r="H98" s="131">
        <v>200</v>
      </c>
      <c r="I98" s="1" t="s">
        <v>65</v>
      </c>
    </row>
    <row r="99" spans="1:9" customFormat="1" hidden="1">
      <c r="A99" s="135">
        <v>2023</v>
      </c>
      <c r="B99" t="s">
        <v>257</v>
      </c>
      <c r="C99" s="130">
        <v>45237</v>
      </c>
      <c r="D99" s="128">
        <v>20</v>
      </c>
      <c r="E99" s="1">
        <v>2</v>
      </c>
      <c r="F99" s="1" t="s">
        <v>5</v>
      </c>
      <c r="G99" s="64" t="s">
        <v>3329</v>
      </c>
      <c r="H99" s="131">
        <v>40</v>
      </c>
      <c r="I99" s="1" t="s">
        <v>65</v>
      </c>
    </row>
    <row r="100" spans="1:9" customFormat="1" hidden="1">
      <c r="A100" s="135">
        <v>2023</v>
      </c>
      <c r="B100" t="s">
        <v>257</v>
      </c>
      <c r="C100" s="130">
        <v>45237</v>
      </c>
      <c r="D100" s="128">
        <v>20</v>
      </c>
      <c r="E100" s="1">
        <v>2</v>
      </c>
      <c r="F100" s="1" t="s">
        <v>12</v>
      </c>
      <c r="G100" s="64" t="s">
        <v>3328</v>
      </c>
      <c r="H100" s="131">
        <v>40</v>
      </c>
      <c r="I100" s="1" t="s">
        <v>65</v>
      </c>
    </row>
    <row r="101" spans="1:9" customFormat="1" hidden="1">
      <c r="A101" s="135">
        <v>2023</v>
      </c>
      <c r="B101" t="s">
        <v>257</v>
      </c>
      <c r="C101" s="130">
        <v>45237</v>
      </c>
      <c r="D101" s="128">
        <v>20</v>
      </c>
      <c r="E101" s="1">
        <v>8</v>
      </c>
      <c r="F101" s="1" t="s">
        <v>5</v>
      </c>
      <c r="G101" s="64" t="s">
        <v>3327</v>
      </c>
      <c r="H101" s="131">
        <v>160</v>
      </c>
      <c r="I101" s="1" t="s">
        <v>65</v>
      </c>
    </row>
    <row r="102" spans="1:9" customFormat="1" hidden="1">
      <c r="A102" s="135">
        <v>2023</v>
      </c>
      <c r="B102" t="s">
        <v>257</v>
      </c>
      <c r="C102" s="130">
        <v>45238</v>
      </c>
      <c r="D102" s="128">
        <v>20</v>
      </c>
      <c r="E102" s="1">
        <v>12</v>
      </c>
      <c r="F102" s="1" t="s">
        <v>5</v>
      </c>
      <c r="G102" s="64" t="s">
        <v>3327</v>
      </c>
      <c r="H102" s="131">
        <v>240</v>
      </c>
      <c r="I102" s="1" t="s">
        <v>65</v>
      </c>
    </row>
    <row r="103" spans="1:9" customFormat="1" hidden="1">
      <c r="A103" s="135">
        <v>2023</v>
      </c>
      <c r="B103" t="s">
        <v>257</v>
      </c>
      <c r="C103" s="130">
        <v>45238</v>
      </c>
      <c r="D103" s="128">
        <v>20</v>
      </c>
      <c r="E103" s="1">
        <v>2</v>
      </c>
      <c r="F103" s="1" t="s">
        <v>12</v>
      </c>
      <c r="G103" s="64" t="s">
        <v>3334</v>
      </c>
      <c r="H103" s="131">
        <v>40</v>
      </c>
      <c r="I103" s="1" t="s">
        <v>65</v>
      </c>
    </row>
    <row r="104" spans="1:9" customFormat="1" hidden="1">
      <c r="A104" s="135">
        <v>2023</v>
      </c>
      <c r="B104" t="s">
        <v>257</v>
      </c>
      <c r="C104" s="130">
        <v>45238</v>
      </c>
      <c r="D104" s="128">
        <v>20</v>
      </c>
      <c r="E104" s="1">
        <v>7</v>
      </c>
      <c r="F104" s="1" t="s">
        <v>12</v>
      </c>
      <c r="G104" s="64" t="s">
        <v>3326</v>
      </c>
      <c r="H104" s="131">
        <v>140</v>
      </c>
      <c r="I104" s="1" t="s">
        <v>65</v>
      </c>
    </row>
    <row r="105" spans="1:9" customFormat="1" hidden="1">
      <c r="A105" s="135">
        <v>2023</v>
      </c>
      <c r="B105" t="s">
        <v>257</v>
      </c>
      <c r="C105" s="130">
        <v>45238</v>
      </c>
      <c r="D105" s="128">
        <v>20</v>
      </c>
      <c r="E105" s="1">
        <v>8</v>
      </c>
      <c r="F105" s="1" t="s">
        <v>5</v>
      </c>
      <c r="G105" s="64" t="s">
        <v>3331</v>
      </c>
      <c r="H105" s="131">
        <v>160</v>
      </c>
      <c r="I105" s="1" t="s">
        <v>65</v>
      </c>
    </row>
    <row r="106" spans="1:9" customFormat="1" hidden="1">
      <c r="A106" s="135">
        <v>2023</v>
      </c>
      <c r="B106" t="s">
        <v>257</v>
      </c>
      <c r="C106" s="130">
        <v>45238</v>
      </c>
      <c r="D106" s="128">
        <v>20</v>
      </c>
      <c r="E106" s="1">
        <v>5</v>
      </c>
      <c r="F106" s="1" t="s">
        <v>12</v>
      </c>
      <c r="G106" s="64" t="s">
        <v>3328</v>
      </c>
      <c r="H106" s="131">
        <v>100</v>
      </c>
      <c r="I106" s="1" t="s">
        <v>65</v>
      </c>
    </row>
    <row r="107" spans="1:9" customFormat="1" hidden="1">
      <c r="A107" s="135">
        <v>2023</v>
      </c>
      <c r="B107" t="s">
        <v>257</v>
      </c>
      <c r="C107" s="130">
        <v>45238</v>
      </c>
      <c r="D107" s="128">
        <v>20</v>
      </c>
      <c r="E107" s="1">
        <v>16</v>
      </c>
      <c r="F107" s="1" t="s">
        <v>5</v>
      </c>
      <c r="G107" s="64" t="s">
        <v>3338</v>
      </c>
      <c r="H107" s="131">
        <v>320</v>
      </c>
      <c r="I107" s="1" t="s">
        <v>65</v>
      </c>
    </row>
    <row r="108" spans="1:9" customFormat="1" hidden="1">
      <c r="A108" s="135">
        <v>2023</v>
      </c>
      <c r="B108" t="s">
        <v>257</v>
      </c>
      <c r="C108" s="130">
        <v>45238</v>
      </c>
      <c r="D108" s="128">
        <v>20</v>
      </c>
      <c r="E108" s="1">
        <v>4</v>
      </c>
      <c r="F108" s="1" t="s">
        <v>5</v>
      </c>
      <c r="G108" s="64" t="s">
        <v>3332</v>
      </c>
      <c r="H108" s="131">
        <v>80</v>
      </c>
      <c r="I108" s="1" t="s">
        <v>65</v>
      </c>
    </row>
    <row r="109" spans="1:9" customFormat="1" hidden="1">
      <c r="A109" s="135">
        <v>2023</v>
      </c>
      <c r="B109" t="s">
        <v>335</v>
      </c>
      <c r="C109" s="130">
        <v>45264</v>
      </c>
      <c r="D109" s="128">
        <v>20</v>
      </c>
      <c r="E109" s="1">
        <v>20</v>
      </c>
      <c r="F109" s="1" t="s">
        <v>5</v>
      </c>
      <c r="G109" s="64" t="s">
        <v>3331</v>
      </c>
      <c r="H109" s="131">
        <f>D109*E109</f>
        <v>400</v>
      </c>
      <c r="I109" s="1" t="s">
        <v>65</v>
      </c>
    </row>
    <row r="110" spans="1:9" customFormat="1" hidden="1">
      <c r="A110" s="135">
        <v>2023</v>
      </c>
      <c r="B110" t="s">
        <v>335</v>
      </c>
      <c r="C110" s="130">
        <v>45264</v>
      </c>
      <c r="D110" s="128">
        <v>20</v>
      </c>
      <c r="E110" s="1">
        <v>3</v>
      </c>
      <c r="F110" s="1" t="s">
        <v>14</v>
      </c>
      <c r="G110" s="64" t="s">
        <v>3346</v>
      </c>
      <c r="H110" s="131">
        <f t="shared" ref="H110:H140" si="0">D110*E110</f>
        <v>60</v>
      </c>
      <c r="I110" s="1" t="s">
        <v>65</v>
      </c>
    </row>
    <row r="111" spans="1:9" customFormat="1" hidden="1">
      <c r="A111" s="135">
        <v>2023</v>
      </c>
      <c r="B111" t="s">
        <v>335</v>
      </c>
      <c r="C111" s="130">
        <v>45264</v>
      </c>
      <c r="D111" s="128">
        <v>20</v>
      </c>
      <c r="E111" s="1">
        <v>2</v>
      </c>
      <c r="F111" s="1" t="s">
        <v>5</v>
      </c>
      <c r="G111" s="64" t="s">
        <v>3327</v>
      </c>
      <c r="H111" s="131">
        <f t="shared" si="0"/>
        <v>40</v>
      </c>
      <c r="I111" s="1" t="s">
        <v>65</v>
      </c>
    </row>
    <row r="112" spans="1:9" customFormat="1" hidden="1">
      <c r="A112" s="135">
        <v>2023</v>
      </c>
      <c r="B112" t="s">
        <v>335</v>
      </c>
      <c r="C112" s="130">
        <v>45264</v>
      </c>
      <c r="D112" s="128">
        <v>20</v>
      </c>
      <c r="E112" s="1">
        <v>8</v>
      </c>
      <c r="F112" s="1" t="s">
        <v>12</v>
      </c>
      <c r="G112" s="64" t="s">
        <v>3326</v>
      </c>
      <c r="H112" s="131">
        <f t="shared" si="0"/>
        <v>160</v>
      </c>
      <c r="I112" s="1" t="s">
        <v>65</v>
      </c>
    </row>
    <row r="113" spans="1:9" customFormat="1" hidden="1">
      <c r="A113" s="135">
        <v>2023</v>
      </c>
      <c r="B113" t="s">
        <v>335</v>
      </c>
      <c r="C113" s="130">
        <v>45264</v>
      </c>
      <c r="D113" s="128">
        <v>20</v>
      </c>
      <c r="E113" s="1">
        <v>4</v>
      </c>
      <c r="F113" s="1" t="s">
        <v>5</v>
      </c>
      <c r="G113" s="64" t="s">
        <v>3329</v>
      </c>
      <c r="H113" s="131">
        <f t="shared" si="0"/>
        <v>80</v>
      </c>
      <c r="I113" s="1" t="s">
        <v>65</v>
      </c>
    </row>
    <row r="114" spans="1:9" customFormat="1" hidden="1">
      <c r="A114" s="135">
        <v>2024</v>
      </c>
      <c r="B114" s="135" t="s">
        <v>344</v>
      </c>
      <c r="C114" s="305">
        <v>45308</v>
      </c>
      <c r="D114" s="128">
        <v>20</v>
      </c>
      <c r="E114" s="1">
        <v>27</v>
      </c>
      <c r="F114" s="1" t="s">
        <v>5</v>
      </c>
      <c r="G114" s="1" t="s">
        <v>3331</v>
      </c>
      <c r="H114" s="306">
        <f t="shared" si="0"/>
        <v>540</v>
      </c>
      <c r="I114" s="1" t="s">
        <v>65</v>
      </c>
    </row>
    <row r="115" spans="1:9" customFormat="1" hidden="1">
      <c r="A115" s="135">
        <v>2024</v>
      </c>
      <c r="B115" s="135" t="s">
        <v>344</v>
      </c>
      <c r="C115" s="305">
        <v>45308</v>
      </c>
      <c r="D115" s="128">
        <v>20</v>
      </c>
      <c r="E115" s="1">
        <v>12</v>
      </c>
      <c r="F115" s="1" t="s">
        <v>12</v>
      </c>
      <c r="G115" s="1" t="s">
        <v>3328</v>
      </c>
      <c r="H115" s="306">
        <f t="shared" si="0"/>
        <v>240</v>
      </c>
      <c r="I115" s="1" t="s">
        <v>65</v>
      </c>
    </row>
    <row r="116" spans="1:9" customFormat="1" hidden="1">
      <c r="A116" s="135">
        <v>2024</v>
      </c>
      <c r="B116" s="135" t="s">
        <v>344</v>
      </c>
      <c r="C116" s="305">
        <v>45308</v>
      </c>
      <c r="D116" s="128">
        <v>20</v>
      </c>
      <c r="E116" s="1">
        <v>8</v>
      </c>
      <c r="F116" s="1" t="s">
        <v>5</v>
      </c>
      <c r="G116" s="1" t="s">
        <v>3327</v>
      </c>
      <c r="H116" s="306">
        <f t="shared" si="0"/>
        <v>160</v>
      </c>
      <c r="I116" s="1" t="s">
        <v>65</v>
      </c>
    </row>
    <row r="117" spans="1:9" customFormat="1" hidden="1">
      <c r="A117" s="135">
        <v>2024</v>
      </c>
      <c r="B117" s="135" t="s">
        <v>344</v>
      </c>
      <c r="C117" s="305">
        <v>45308</v>
      </c>
      <c r="D117" s="128">
        <v>20</v>
      </c>
      <c r="E117" s="1">
        <v>12</v>
      </c>
      <c r="F117" s="1" t="s">
        <v>5</v>
      </c>
      <c r="G117" s="1" t="s">
        <v>3341</v>
      </c>
      <c r="H117" s="306">
        <f t="shared" si="0"/>
        <v>240</v>
      </c>
      <c r="I117" s="1" t="s">
        <v>65</v>
      </c>
    </row>
    <row r="118" spans="1:9" customFormat="1" hidden="1">
      <c r="A118" s="135">
        <v>2024</v>
      </c>
      <c r="B118" s="135" t="s">
        <v>344</v>
      </c>
      <c r="C118" s="305">
        <v>45308</v>
      </c>
      <c r="D118" s="128">
        <v>20</v>
      </c>
      <c r="E118" s="1">
        <v>10</v>
      </c>
      <c r="F118" s="1" t="s">
        <v>5</v>
      </c>
      <c r="G118" s="1" t="s">
        <v>3329</v>
      </c>
      <c r="H118" s="306">
        <f t="shared" si="0"/>
        <v>200</v>
      </c>
      <c r="I118" s="1" t="s">
        <v>65</v>
      </c>
    </row>
    <row r="119" spans="1:9" customFormat="1" hidden="1">
      <c r="A119" s="135">
        <v>2024</v>
      </c>
      <c r="B119" s="135" t="s">
        <v>344</v>
      </c>
      <c r="C119" s="305">
        <v>45308</v>
      </c>
      <c r="D119" s="128">
        <v>20</v>
      </c>
      <c r="E119" s="1">
        <v>9</v>
      </c>
      <c r="F119" s="1" t="s">
        <v>14</v>
      </c>
      <c r="G119" s="1" t="s">
        <v>3346</v>
      </c>
      <c r="H119" s="306">
        <f t="shared" si="0"/>
        <v>180</v>
      </c>
      <c r="I119" s="1" t="s">
        <v>65</v>
      </c>
    </row>
    <row r="120" spans="1:9" customFormat="1" hidden="1">
      <c r="A120" s="135">
        <v>2024</v>
      </c>
      <c r="B120" s="135" t="s">
        <v>344</v>
      </c>
      <c r="C120" s="305">
        <v>45308</v>
      </c>
      <c r="D120" s="128">
        <v>20</v>
      </c>
      <c r="E120" s="1">
        <v>2</v>
      </c>
      <c r="F120" s="1" t="s">
        <v>14</v>
      </c>
      <c r="G120" s="1" t="s">
        <v>3346</v>
      </c>
      <c r="H120" s="306">
        <f t="shared" si="0"/>
        <v>40</v>
      </c>
      <c r="I120" s="1" t="s">
        <v>65</v>
      </c>
    </row>
    <row r="121" spans="1:9" customFormat="1" hidden="1">
      <c r="A121" s="135">
        <v>2024</v>
      </c>
      <c r="B121" s="135" t="s">
        <v>344</v>
      </c>
      <c r="C121" s="305">
        <v>45308</v>
      </c>
      <c r="D121" s="128">
        <v>20</v>
      </c>
      <c r="E121" s="1">
        <v>4</v>
      </c>
      <c r="F121" s="1" t="s">
        <v>12</v>
      </c>
      <c r="G121" s="1" t="s">
        <v>3325</v>
      </c>
      <c r="H121" s="306">
        <f t="shared" si="0"/>
        <v>80</v>
      </c>
      <c r="I121" s="1" t="s">
        <v>65</v>
      </c>
    </row>
    <row r="122" spans="1:9" customFormat="1" hidden="1">
      <c r="A122" s="135">
        <v>2024</v>
      </c>
      <c r="B122" s="135" t="s">
        <v>344</v>
      </c>
      <c r="C122" s="305">
        <v>45308</v>
      </c>
      <c r="D122" s="128">
        <v>20</v>
      </c>
      <c r="E122" s="1">
        <v>6</v>
      </c>
      <c r="F122" s="1" t="s">
        <v>12</v>
      </c>
      <c r="G122" s="1" t="s">
        <v>3334</v>
      </c>
      <c r="H122" s="306">
        <f t="shared" si="0"/>
        <v>120</v>
      </c>
      <c r="I122" s="1" t="s">
        <v>65</v>
      </c>
    </row>
    <row r="123" spans="1:9" customFormat="1" hidden="1">
      <c r="A123" s="135">
        <v>2024</v>
      </c>
      <c r="B123" s="135" t="s">
        <v>344</v>
      </c>
      <c r="C123" s="305">
        <v>45317</v>
      </c>
      <c r="D123" s="128">
        <v>20</v>
      </c>
      <c r="E123" s="1">
        <v>4</v>
      </c>
      <c r="F123" s="1" t="s">
        <v>12</v>
      </c>
      <c r="G123" s="1" t="s">
        <v>3325</v>
      </c>
      <c r="H123" s="306">
        <f t="shared" si="0"/>
        <v>80</v>
      </c>
      <c r="I123" s="1" t="s">
        <v>65</v>
      </c>
    </row>
    <row r="124" spans="1:9" customFormat="1" hidden="1">
      <c r="A124" s="135">
        <v>2024</v>
      </c>
      <c r="B124" s="135" t="s">
        <v>344</v>
      </c>
      <c r="C124" s="305">
        <v>45317</v>
      </c>
      <c r="D124" s="128">
        <v>20</v>
      </c>
      <c r="E124" s="1">
        <v>2</v>
      </c>
      <c r="F124" s="1" t="s">
        <v>14</v>
      </c>
      <c r="G124" s="1" t="s">
        <v>3346</v>
      </c>
      <c r="H124" s="306">
        <f t="shared" si="0"/>
        <v>40</v>
      </c>
      <c r="I124" s="1" t="s">
        <v>65</v>
      </c>
    </row>
    <row r="125" spans="1:9" customFormat="1" hidden="1">
      <c r="A125" s="135">
        <v>2024</v>
      </c>
      <c r="B125" s="135" t="s">
        <v>344</v>
      </c>
      <c r="C125" s="305">
        <v>45317</v>
      </c>
      <c r="D125" s="128">
        <v>20</v>
      </c>
      <c r="E125" s="1">
        <v>8</v>
      </c>
      <c r="F125" s="1" t="s">
        <v>5</v>
      </c>
      <c r="G125" s="1" t="s">
        <v>3341</v>
      </c>
      <c r="H125" s="306">
        <f t="shared" si="0"/>
        <v>160</v>
      </c>
      <c r="I125" s="1" t="s">
        <v>65</v>
      </c>
    </row>
    <row r="126" spans="1:9" customFormat="1" hidden="1">
      <c r="A126" s="135">
        <v>2024</v>
      </c>
      <c r="B126" s="135" t="s">
        <v>344</v>
      </c>
      <c r="C126" s="305">
        <v>45317</v>
      </c>
      <c r="D126" s="128">
        <v>20</v>
      </c>
      <c r="E126" s="1">
        <v>6</v>
      </c>
      <c r="F126" s="1" t="s">
        <v>5</v>
      </c>
      <c r="G126" s="1" t="s">
        <v>3327</v>
      </c>
      <c r="H126" s="306">
        <f t="shared" si="0"/>
        <v>120</v>
      </c>
      <c r="I126" s="1" t="s">
        <v>65</v>
      </c>
    </row>
    <row r="127" spans="1:9" customFormat="1" hidden="1">
      <c r="A127" s="135">
        <v>2024</v>
      </c>
      <c r="B127" s="135" t="s">
        <v>344</v>
      </c>
      <c r="C127" s="305">
        <v>45317</v>
      </c>
      <c r="D127" s="128">
        <v>20</v>
      </c>
      <c r="E127" s="1">
        <v>10</v>
      </c>
      <c r="F127" s="1" t="s">
        <v>5</v>
      </c>
      <c r="G127" s="1" t="s">
        <v>3338</v>
      </c>
      <c r="H127" s="306">
        <f t="shared" si="0"/>
        <v>200</v>
      </c>
      <c r="I127" s="1" t="s">
        <v>65</v>
      </c>
    </row>
    <row r="128" spans="1:9" customFormat="1" hidden="1">
      <c r="A128" s="135">
        <v>2024</v>
      </c>
      <c r="B128" s="135" t="s">
        <v>344</v>
      </c>
      <c r="C128" s="305">
        <v>45317</v>
      </c>
      <c r="D128" s="128">
        <v>20</v>
      </c>
      <c r="E128" s="1">
        <v>3</v>
      </c>
      <c r="F128" s="1" t="s">
        <v>5</v>
      </c>
      <c r="G128" s="1" t="s">
        <v>3329</v>
      </c>
      <c r="H128" s="306">
        <f t="shared" si="0"/>
        <v>60</v>
      </c>
      <c r="I128" s="1" t="s">
        <v>65</v>
      </c>
    </row>
    <row r="129" spans="1:9" customFormat="1" hidden="1">
      <c r="A129" s="135">
        <v>2024</v>
      </c>
      <c r="B129" s="135" t="s">
        <v>471</v>
      </c>
      <c r="C129" s="305">
        <v>45327</v>
      </c>
      <c r="D129" s="128">
        <v>20</v>
      </c>
      <c r="E129" s="1">
        <v>11</v>
      </c>
      <c r="F129" s="1" t="s">
        <v>5</v>
      </c>
      <c r="G129" s="1" t="s">
        <v>3331</v>
      </c>
      <c r="H129" s="306">
        <f t="shared" si="0"/>
        <v>220</v>
      </c>
      <c r="I129" s="1" t="s">
        <v>65</v>
      </c>
    </row>
    <row r="130" spans="1:9" customFormat="1" hidden="1">
      <c r="A130" s="135">
        <v>2024</v>
      </c>
      <c r="B130" s="135" t="s">
        <v>471</v>
      </c>
      <c r="C130" s="305">
        <v>45327</v>
      </c>
      <c r="D130" s="128">
        <v>20</v>
      </c>
      <c r="E130" s="1">
        <v>6</v>
      </c>
      <c r="F130" s="1" t="s">
        <v>5</v>
      </c>
      <c r="G130" s="1" t="s">
        <v>3329</v>
      </c>
      <c r="H130" s="306">
        <f t="shared" si="0"/>
        <v>120</v>
      </c>
      <c r="I130" s="1" t="s">
        <v>65</v>
      </c>
    </row>
    <row r="131" spans="1:9" customFormat="1" hidden="1">
      <c r="A131" s="135">
        <v>2024</v>
      </c>
      <c r="B131" s="135" t="s">
        <v>471</v>
      </c>
      <c r="C131" s="305">
        <v>45327</v>
      </c>
      <c r="D131" s="128">
        <v>20</v>
      </c>
      <c r="E131" s="1">
        <v>6</v>
      </c>
      <c r="F131" s="1" t="s">
        <v>12</v>
      </c>
      <c r="G131" s="1" t="s">
        <v>3328</v>
      </c>
      <c r="H131" s="306">
        <f t="shared" si="0"/>
        <v>120</v>
      </c>
      <c r="I131" s="1" t="s">
        <v>65</v>
      </c>
    </row>
    <row r="132" spans="1:9" customFormat="1" hidden="1">
      <c r="A132" s="135">
        <v>2024</v>
      </c>
      <c r="B132" s="135" t="s">
        <v>471</v>
      </c>
      <c r="C132" s="305">
        <v>45327</v>
      </c>
      <c r="D132" s="128">
        <v>20</v>
      </c>
      <c r="E132" s="1">
        <v>4</v>
      </c>
      <c r="F132" s="1" t="s">
        <v>12</v>
      </c>
      <c r="G132" s="1" t="s">
        <v>3325</v>
      </c>
      <c r="H132" s="306">
        <f t="shared" si="0"/>
        <v>80</v>
      </c>
      <c r="I132" s="1" t="s">
        <v>65</v>
      </c>
    </row>
    <row r="133" spans="1:9" customFormat="1" hidden="1">
      <c r="A133" s="135">
        <v>2024</v>
      </c>
      <c r="B133" s="135" t="s">
        <v>471</v>
      </c>
      <c r="C133" s="305">
        <v>45327</v>
      </c>
      <c r="D133" s="128">
        <v>20</v>
      </c>
      <c r="E133" s="1">
        <v>3</v>
      </c>
      <c r="F133" s="1" t="s">
        <v>5</v>
      </c>
      <c r="G133" s="1" t="s">
        <v>3327</v>
      </c>
      <c r="H133" s="306">
        <f t="shared" si="0"/>
        <v>60</v>
      </c>
      <c r="I133" s="1" t="s">
        <v>65</v>
      </c>
    </row>
    <row r="134" spans="1:9" customFormat="1" hidden="1">
      <c r="A134" s="135">
        <v>2024</v>
      </c>
      <c r="B134" s="135" t="s">
        <v>471</v>
      </c>
      <c r="C134" s="305">
        <v>45327</v>
      </c>
      <c r="D134" s="128">
        <v>20</v>
      </c>
      <c r="E134" s="1">
        <v>15</v>
      </c>
      <c r="F134" s="1" t="s">
        <v>5</v>
      </c>
      <c r="G134" s="1" t="s">
        <v>3341</v>
      </c>
      <c r="H134" s="306">
        <f t="shared" si="0"/>
        <v>300</v>
      </c>
      <c r="I134" s="1" t="s">
        <v>65</v>
      </c>
    </row>
    <row r="135" spans="1:9" customFormat="1" hidden="1">
      <c r="A135" s="135">
        <v>2024</v>
      </c>
      <c r="B135" s="135" t="s">
        <v>471</v>
      </c>
      <c r="C135" s="305">
        <v>45327</v>
      </c>
      <c r="D135" s="128">
        <v>20</v>
      </c>
      <c r="E135" s="1">
        <v>16</v>
      </c>
      <c r="F135" s="1" t="s">
        <v>5</v>
      </c>
      <c r="G135" s="1" t="s">
        <v>3338</v>
      </c>
      <c r="H135" s="306">
        <f t="shared" si="0"/>
        <v>320</v>
      </c>
      <c r="I135" s="1" t="s">
        <v>65</v>
      </c>
    </row>
    <row r="136" spans="1:9" customFormat="1" hidden="1">
      <c r="A136" s="135">
        <v>2024</v>
      </c>
      <c r="B136" s="135" t="s">
        <v>514</v>
      </c>
      <c r="C136" s="305">
        <v>45361</v>
      </c>
      <c r="D136" s="128">
        <v>20</v>
      </c>
      <c r="E136" s="1">
        <v>8</v>
      </c>
      <c r="F136" s="1" t="s">
        <v>5</v>
      </c>
      <c r="G136" s="1" t="s">
        <v>3337</v>
      </c>
      <c r="H136" s="306">
        <f t="shared" si="0"/>
        <v>160</v>
      </c>
      <c r="I136" s="1" t="s">
        <v>65</v>
      </c>
    </row>
    <row r="137" spans="1:9" customFormat="1" hidden="1">
      <c r="A137" s="135">
        <v>2024</v>
      </c>
      <c r="B137" s="135" t="s">
        <v>514</v>
      </c>
      <c r="C137" s="305">
        <v>45361</v>
      </c>
      <c r="D137" s="128">
        <v>20</v>
      </c>
      <c r="E137" s="1">
        <v>8</v>
      </c>
      <c r="F137" s="1" t="s">
        <v>5</v>
      </c>
      <c r="G137" s="1" t="s">
        <v>3338</v>
      </c>
      <c r="H137" s="306">
        <f t="shared" si="0"/>
        <v>160</v>
      </c>
      <c r="I137" s="1" t="s">
        <v>65</v>
      </c>
    </row>
    <row r="138" spans="1:9" customFormat="1" hidden="1">
      <c r="A138" s="135">
        <v>2024</v>
      </c>
      <c r="B138" s="135" t="s">
        <v>514</v>
      </c>
      <c r="C138" s="305">
        <v>45361</v>
      </c>
      <c r="D138" s="128">
        <v>20</v>
      </c>
      <c r="E138" s="1">
        <v>10</v>
      </c>
      <c r="F138" s="1" t="s">
        <v>5</v>
      </c>
      <c r="G138" s="1" t="s">
        <v>3329</v>
      </c>
      <c r="H138" s="306">
        <f t="shared" si="0"/>
        <v>200</v>
      </c>
      <c r="I138" s="1" t="s">
        <v>65</v>
      </c>
    </row>
    <row r="139" spans="1:9" customFormat="1" hidden="1">
      <c r="A139" s="135">
        <v>2024</v>
      </c>
      <c r="B139" s="135" t="s">
        <v>514</v>
      </c>
      <c r="C139" s="305">
        <v>45361</v>
      </c>
      <c r="D139" s="128">
        <v>20</v>
      </c>
      <c r="E139" s="1">
        <v>8</v>
      </c>
      <c r="F139" s="1" t="s">
        <v>5</v>
      </c>
      <c r="G139" s="1" t="s">
        <v>3327</v>
      </c>
      <c r="H139" s="306">
        <f t="shared" si="0"/>
        <v>160</v>
      </c>
      <c r="I139" s="1" t="s">
        <v>65</v>
      </c>
    </row>
    <row r="140" spans="1:9" customFormat="1" hidden="1">
      <c r="A140" s="135">
        <v>2024</v>
      </c>
      <c r="B140" s="135" t="s">
        <v>514</v>
      </c>
      <c r="C140" s="305">
        <v>45361</v>
      </c>
      <c r="D140" s="128">
        <v>20</v>
      </c>
      <c r="E140" s="1">
        <v>16</v>
      </c>
      <c r="F140" s="1" t="s">
        <v>5</v>
      </c>
      <c r="G140" s="1" t="s">
        <v>3331</v>
      </c>
      <c r="H140" s="306">
        <f t="shared" si="0"/>
        <v>320</v>
      </c>
      <c r="I140" s="1" t="s">
        <v>65</v>
      </c>
    </row>
    <row r="141" spans="1:9" customFormat="1" hidden="1">
      <c r="A141" s="135">
        <v>2024</v>
      </c>
      <c r="B141" s="135" t="s">
        <v>471</v>
      </c>
      <c r="C141" s="305">
        <v>45338</v>
      </c>
      <c r="D141" s="128">
        <v>20</v>
      </c>
      <c r="E141" s="1">
        <v>8</v>
      </c>
      <c r="F141" s="1" t="s">
        <v>5</v>
      </c>
      <c r="G141" s="1" t="s">
        <v>3337</v>
      </c>
      <c r="H141" s="306">
        <v>160</v>
      </c>
      <c r="I141" s="1" t="s">
        <v>65</v>
      </c>
    </row>
    <row r="142" spans="1:9" customFormat="1" hidden="1">
      <c r="A142" s="135">
        <v>2024</v>
      </c>
      <c r="B142" s="135" t="s">
        <v>471</v>
      </c>
      <c r="C142" s="305">
        <v>45338</v>
      </c>
      <c r="D142" s="128">
        <v>20</v>
      </c>
      <c r="E142" s="1">
        <v>3</v>
      </c>
      <c r="F142" s="1" t="s">
        <v>9</v>
      </c>
      <c r="G142" s="1" t="s">
        <v>3345</v>
      </c>
      <c r="H142" s="306">
        <v>60</v>
      </c>
      <c r="I142" s="1" t="s">
        <v>65</v>
      </c>
    </row>
    <row r="143" spans="1:9" customFormat="1" hidden="1">
      <c r="A143" s="135">
        <v>2024</v>
      </c>
      <c r="B143" s="135" t="s">
        <v>471</v>
      </c>
      <c r="C143" s="305">
        <v>45338</v>
      </c>
      <c r="D143" s="128">
        <v>20</v>
      </c>
      <c r="E143" s="1">
        <v>5</v>
      </c>
      <c r="F143" s="1" t="s">
        <v>5</v>
      </c>
      <c r="G143" s="1" t="s">
        <v>3337</v>
      </c>
      <c r="H143" s="306">
        <v>100</v>
      </c>
      <c r="I143" s="1" t="s">
        <v>65</v>
      </c>
    </row>
    <row r="144" spans="1:9" customFormat="1" hidden="1">
      <c r="A144" s="135">
        <v>2024</v>
      </c>
      <c r="B144" s="135" t="s">
        <v>471</v>
      </c>
      <c r="C144" s="305">
        <v>45338</v>
      </c>
      <c r="D144" s="128">
        <v>20</v>
      </c>
      <c r="E144" s="1">
        <v>4</v>
      </c>
      <c r="F144" s="1" t="s">
        <v>12</v>
      </c>
      <c r="G144" s="1" t="s">
        <v>3328</v>
      </c>
      <c r="H144" s="306">
        <v>80</v>
      </c>
      <c r="I144" s="1" t="s">
        <v>65</v>
      </c>
    </row>
    <row r="145" spans="1:9" customFormat="1" hidden="1">
      <c r="A145" s="135">
        <v>2024</v>
      </c>
      <c r="B145" s="135" t="s">
        <v>471</v>
      </c>
      <c r="C145" s="305">
        <v>45338</v>
      </c>
      <c r="D145" s="128">
        <v>20</v>
      </c>
      <c r="E145" s="1">
        <v>4</v>
      </c>
      <c r="F145" s="1" t="s">
        <v>12</v>
      </c>
      <c r="G145" s="1" t="s">
        <v>3334</v>
      </c>
      <c r="H145" s="306">
        <v>80</v>
      </c>
      <c r="I145" s="1" t="s">
        <v>65</v>
      </c>
    </row>
    <row r="146" spans="1:9" customFormat="1" hidden="1">
      <c r="A146" s="135">
        <v>2024</v>
      </c>
      <c r="B146" s="135" t="s">
        <v>471</v>
      </c>
      <c r="C146" s="305">
        <v>45344</v>
      </c>
      <c r="D146" s="128">
        <v>20</v>
      </c>
      <c r="E146" s="1">
        <v>15</v>
      </c>
      <c r="F146" s="1" t="s">
        <v>5</v>
      </c>
      <c r="G146" s="1" t="s">
        <v>3332</v>
      </c>
      <c r="H146" s="306">
        <v>300</v>
      </c>
      <c r="I146" s="1" t="s">
        <v>65</v>
      </c>
    </row>
    <row r="147" spans="1:9" customFormat="1" hidden="1">
      <c r="A147" s="135">
        <v>2024</v>
      </c>
      <c r="B147" s="135" t="s">
        <v>471</v>
      </c>
      <c r="C147" s="305">
        <v>45344</v>
      </c>
      <c r="D147" s="128">
        <v>20</v>
      </c>
      <c r="E147" s="1">
        <v>4</v>
      </c>
      <c r="F147" s="1" t="s">
        <v>5</v>
      </c>
      <c r="G147" s="1" t="s">
        <v>3337</v>
      </c>
      <c r="H147" s="306">
        <v>80</v>
      </c>
      <c r="I147" s="1" t="s">
        <v>65</v>
      </c>
    </row>
    <row r="148" spans="1:9" customFormat="1" hidden="1">
      <c r="A148" s="135">
        <v>2024</v>
      </c>
      <c r="B148" s="135" t="s">
        <v>471</v>
      </c>
      <c r="C148" s="305">
        <v>45344</v>
      </c>
      <c r="D148" s="128">
        <v>20</v>
      </c>
      <c r="E148" s="1">
        <v>6</v>
      </c>
      <c r="F148" s="1" t="s">
        <v>5</v>
      </c>
      <c r="G148" s="1" t="s">
        <v>3329</v>
      </c>
      <c r="H148" s="306">
        <v>120</v>
      </c>
      <c r="I148" s="1" t="s">
        <v>65</v>
      </c>
    </row>
    <row r="149" spans="1:9" customFormat="1" hidden="1">
      <c r="A149" s="135">
        <v>2024</v>
      </c>
      <c r="B149" s="135" t="s">
        <v>471</v>
      </c>
      <c r="C149" s="305">
        <v>45344</v>
      </c>
      <c r="D149" s="128">
        <v>20</v>
      </c>
      <c r="E149" s="1">
        <v>2</v>
      </c>
      <c r="F149" s="1" t="s">
        <v>12</v>
      </c>
      <c r="G149" s="1" t="s">
        <v>3328</v>
      </c>
      <c r="H149" s="306">
        <v>40</v>
      </c>
      <c r="I149" s="1" t="s">
        <v>65</v>
      </c>
    </row>
    <row r="150" spans="1:9" customFormat="1" hidden="1">
      <c r="A150" s="135">
        <v>2024</v>
      </c>
      <c r="B150" s="135" t="s">
        <v>514</v>
      </c>
      <c r="C150" s="305">
        <v>45364</v>
      </c>
      <c r="D150" s="128">
        <v>20</v>
      </c>
      <c r="E150" s="1">
        <v>4</v>
      </c>
      <c r="F150" s="1" t="s">
        <v>5</v>
      </c>
      <c r="G150" s="1" t="s">
        <v>3338</v>
      </c>
      <c r="H150" s="306">
        <v>80</v>
      </c>
      <c r="I150" s="1" t="s">
        <v>65</v>
      </c>
    </row>
    <row r="151" spans="1:9" customFormat="1" hidden="1">
      <c r="A151" s="135">
        <v>2024</v>
      </c>
      <c r="B151" s="135" t="s">
        <v>514</v>
      </c>
      <c r="C151" s="305">
        <v>45364</v>
      </c>
      <c r="D151" s="128">
        <v>20</v>
      </c>
      <c r="E151" s="1">
        <v>5</v>
      </c>
      <c r="F151" s="1" t="s">
        <v>5</v>
      </c>
      <c r="G151" s="1" t="s">
        <v>3329</v>
      </c>
      <c r="H151" s="306">
        <v>100</v>
      </c>
      <c r="I151" s="1" t="s">
        <v>65</v>
      </c>
    </row>
    <row r="152" spans="1:9" customFormat="1" hidden="1">
      <c r="A152" s="135">
        <v>2024</v>
      </c>
      <c r="B152" s="135" t="s">
        <v>514</v>
      </c>
      <c r="C152" s="305">
        <v>45364</v>
      </c>
      <c r="D152" s="128">
        <v>20</v>
      </c>
      <c r="E152" s="1">
        <v>6</v>
      </c>
      <c r="F152" s="1" t="s">
        <v>12</v>
      </c>
      <c r="G152" s="1" t="s">
        <v>3328</v>
      </c>
      <c r="H152" s="306">
        <v>120</v>
      </c>
      <c r="I152" s="1" t="s">
        <v>65</v>
      </c>
    </row>
    <row r="153" spans="1:9" customFormat="1" hidden="1">
      <c r="A153" s="135">
        <v>2024</v>
      </c>
      <c r="B153" s="135" t="s">
        <v>514</v>
      </c>
      <c r="C153" s="305">
        <v>45364</v>
      </c>
      <c r="D153" s="128">
        <v>20</v>
      </c>
      <c r="E153" s="1">
        <v>6</v>
      </c>
      <c r="F153" s="1" t="s">
        <v>12</v>
      </c>
      <c r="G153" s="1" t="s">
        <v>3325</v>
      </c>
      <c r="H153" s="306">
        <v>120</v>
      </c>
      <c r="I153" s="1" t="s">
        <v>65</v>
      </c>
    </row>
    <row r="154" spans="1:9" customFormat="1" hidden="1">
      <c r="A154" s="135">
        <v>2024</v>
      </c>
      <c r="B154" s="135" t="s">
        <v>514</v>
      </c>
      <c r="C154" s="305">
        <v>45364</v>
      </c>
      <c r="D154" s="128">
        <v>20</v>
      </c>
      <c r="E154" s="1">
        <v>10</v>
      </c>
      <c r="F154" s="1" t="s">
        <v>5</v>
      </c>
      <c r="G154" s="1" t="s">
        <v>3327</v>
      </c>
      <c r="H154" s="306">
        <v>200</v>
      </c>
      <c r="I154" s="1" t="s">
        <v>65</v>
      </c>
    </row>
    <row r="155" spans="1:9" customFormat="1" hidden="1">
      <c r="A155" s="135">
        <v>2024</v>
      </c>
      <c r="B155" s="135" t="s">
        <v>514</v>
      </c>
      <c r="C155" s="305">
        <v>45364</v>
      </c>
      <c r="D155" s="128">
        <v>20</v>
      </c>
      <c r="E155" s="1">
        <v>4</v>
      </c>
      <c r="F155" s="1" t="s">
        <v>5</v>
      </c>
      <c r="G155" s="1" t="s">
        <v>3337</v>
      </c>
      <c r="H155" s="306">
        <v>80</v>
      </c>
      <c r="I155" s="1" t="s">
        <v>65</v>
      </c>
    </row>
    <row r="156" spans="1:9" customFormat="1" hidden="1">
      <c r="A156" s="135">
        <v>2024</v>
      </c>
      <c r="B156" s="135" t="s">
        <v>514</v>
      </c>
      <c r="C156" s="305">
        <v>45364</v>
      </c>
      <c r="D156" s="128">
        <v>20</v>
      </c>
      <c r="E156" s="1">
        <v>4</v>
      </c>
      <c r="F156" s="1" t="s">
        <v>5</v>
      </c>
      <c r="G156" s="1" t="s">
        <v>3341</v>
      </c>
      <c r="H156" s="306">
        <v>80</v>
      </c>
      <c r="I156" s="1" t="s">
        <v>65</v>
      </c>
    </row>
    <row r="157" spans="1:9" customFormat="1" hidden="1">
      <c r="A157" s="135">
        <v>2024</v>
      </c>
      <c r="B157" s="135" t="s">
        <v>514</v>
      </c>
      <c r="C157" s="305">
        <v>45369</v>
      </c>
      <c r="D157" s="128">
        <v>20</v>
      </c>
      <c r="E157" s="1">
        <v>7</v>
      </c>
      <c r="F157" s="1" t="s">
        <v>5</v>
      </c>
      <c r="G157" s="1" t="s">
        <v>3338</v>
      </c>
      <c r="H157" s="306">
        <v>140</v>
      </c>
      <c r="I157" s="1" t="s">
        <v>65</v>
      </c>
    </row>
    <row r="158" spans="1:9" customFormat="1" hidden="1">
      <c r="A158" s="135">
        <v>2024</v>
      </c>
      <c r="B158" s="135" t="s">
        <v>514</v>
      </c>
      <c r="C158" s="305">
        <v>45369</v>
      </c>
      <c r="D158" s="128">
        <v>20</v>
      </c>
      <c r="E158" s="1">
        <v>8</v>
      </c>
      <c r="F158" s="1" t="s">
        <v>5</v>
      </c>
      <c r="G158" s="1" t="s">
        <v>3327</v>
      </c>
      <c r="H158" s="306">
        <v>160</v>
      </c>
      <c r="I158" s="1" t="s">
        <v>65</v>
      </c>
    </row>
    <row r="159" spans="1:9" customFormat="1" hidden="1">
      <c r="A159" s="135">
        <v>2024</v>
      </c>
      <c r="B159" s="135" t="s">
        <v>514</v>
      </c>
      <c r="C159" s="305">
        <v>45369</v>
      </c>
      <c r="D159" s="128">
        <v>20</v>
      </c>
      <c r="E159" s="1">
        <v>4</v>
      </c>
      <c r="F159" s="1" t="s">
        <v>12</v>
      </c>
      <c r="G159" s="1" t="s">
        <v>3328</v>
      </c>
      <c r="H159" s="306">
        <v>80</v>
      </c>
      <c r="I159" s="1" t="s">
        <v>65</v>
      </c>
    </row>
    <row r="160" spans="1:9" customFormat="1" hidden="1">
      <c r="A160" s="135">
        <v>2024</v>
      </c>
      <c r="B160" s="135" t="s">
        <v>514</v>
      </c>
      <c r="C160" s="305">
        <v>45369</v>
      </c>
      <c r="D160" s="128">
        <v>20</v>
      </c>
      <c r="E160" s="1">
        <v>10</v>
      </c>
      <c r="F160" s="1" t="s">
        <v>5</v>
      </c>
      <c r="G160" s="1" t="s">
        <v>3331</v>
      </c>
      <c r="H160" s="306">
        <v>200</v>
      </c>
      <c r="I160" s="1" t="s">
        <v>65</v>
      </c>
    </row>
    <row r="161" spans="1:9" customFormat="1" hidden="1">
      <c r="A161" s="135">
        <v>2024</v>
      </c>
      <c r="B161" s="135" t="s">
        <v>514</v>
      </c>
      <c r="C161" s="305">
        <v>45369</v>
      </c>
      <c r="D161" s="128">
        <v>20</v>
      </c>
      <c r="E161" s="1">
        <v>6</v>
      </c>
      <c r="F161" s="1" t="s">
        <v>12</v>
      </c>
      <c r="G161" s="1" t="s">
        <v>3325</v>
      </c>
      <c r="H161" s="306">
        <v>120</v>
      </c>
      <c r="I161" s="1" t="s">
        <v>65</v>
      </c>
    </row>
    <row r="162" spans="1:9" customFormat="1" hidden="1">
      <c r="A162" s="135">
        <v>2024</v>
      </c>
      <c r="B162" s="135" t="s">
        <v>514</v>
      </c>
      <c r="C162" s="305">
        <v>45376</v>
      </c>
      <c r="D162" s="128">
        <v>20</v>
      </c>
      <c r="E162" s="1">
        <v>2</v>
      </c>
      <c r="F162" s="1" t="s">
        <v>5</v>
      </c>
      <c r="G162" s="1" t="s">
        <v>3341</v>
      </c>
      <c r="H162" s="306">
        <f>E162*D162</f>
        <v>40</v>
      </c>
      <c r="I162" s="1" t="s">
        <v>65</v>
      </c>
    </row>
    <row r="163" spans="1:9" customFormat="1" hidden="1">
      <c r="A163" s="135">
        <v>2024</v>
      </c>
      <c r="B163" s="135" t="s">
        <v>514</v>
      </c>
      <c r="C163" s="305">
        <v>45376</v>
      </c>
      <c r="D163" s="128">
        <v>20</v>
      </c>
      <c r="E163" s="1">
        <v>2</v>
      </c>
      <c r="F163" s="1" t="s">
        <v>12</v>
      </c>
      <c r="G163" s="1" t="s">
        <v>3325</v>
      </c>
      <c r="H163" s="306">
        <f t="shared" ref="H163:H202" si="1">E163*D163</f>
        <v>40</v>
      </c>
      <c r="I163" s="1" t="s">
        <v>65</v>
      </c>
    </row>
    <row r="164" spans="1:9" customFormat="1" hidden="1">
      <c r="A164" s="135">
        <v>2024</v>
      </c>
      <c r="B164" s="135" t="s">
        <v>514</v>
      </c>
      <c r="C164" s="305">
        <v>45376</v>
      </c>
      <c r="D164" s="128">
        <v>20</v>
      </c>
      <c r="E164" s="1">
        <v>2</v>
      </c>
      <c r="F164" s="1" t="s">
        <v>5</v>
      </c>
      <c r="G164" s="1" t="s">
        <v>3329</v>
      </c>
      <c r="H164" s="306">
        <f t="shared" si="1"/>
        <v>40</v>
      </c>
      <c r="I164" s="1" t="s">
        <v>65</v>
      </c>
    </row>
    <row r="165" spans="1:9" customFormat="1" hidden="1">
      <c r="A165" s="135">
        <v>2024</v>
      </c>
      <c r="B165" s="135" t="s">
        <v>514</v>
      </c>
      <c r="C165" s="305">
        <v>45376</v>
      </c>
      <c r="D165" s="128">
        <v>20</v>
      </c>
      <c r="E165" s="1">
        <v>2</v>
      </c>
      <c r="F165" s="1" t="s">
        <v>5</v>
      </c>
      <c r="G165" s="1" t="s">
        <v>3327</v>
      </c>
      <c r="H165" s="306">
        <f t="shared" si="1"/>
        <v>40</v>
      </c>
      <c r="I165" s="1" t="s">
        <v>65</v>
      </c>
    </row>
    <row r="166" spans="1:9" customFormat="1" hidden="1">
      <c r="A166" s="135">
        <v>2024</v>
      </c>
      <c r="B166" s="135" t="s">
        <v>514</v>
      </c>
      <c r="C166" s="305">
        <v>45376</v>
      </c>
      <c r="D166" s="128">
        <v>20</v>
      </c>
      <c r="E166" s="1">
        <v>4</v>
      </c>
      <c r="F166" s="1" t="s">
        <v>12</v>
      </c>
      <c r="G166" s="1" t="s">
        <v>3328</v>
      </c>
      <c r="H166" s="306">
        <f t="shared" si="1"/>
        <v>80</v>
      </c>
      <c r="I166" s="1" t="s">
        <v>65</v>
      </c>
    </row>
    <row r="167" spans="1:9" customFormat="1" hidden="1">
      <c r="A167" s="135">
        <v>2024</v>
      </c>
      <c r="B167" s="135" t="s">
        <v>514</v>
      </c>
      <c r="C167" s="305">
        <v>45376</v>
      </c>
      <c r="D167" s="128">
        <v>20</v>
      </c>
      <c r="E167" s="1">
        <v>1</v>
      </c>
      <c r="F167" s="1" t="s">
        <v>5</v>
      </c>
      <c r="G167" s="1" t="s">
        <v>3331</v>
      </c>
      <c r="H167" s="306">
        <f t="shared" si="1"/>
        <v>20</v>
      </c>
      <c r="I167" s="1" t="s">
        <v>65</v>
      </c>
    </row>
    <row r="168" spans="1:9" customFormat="1" hidden="1">
      <c r="A168" s="135">
        <v>2024</v>
      </c>
      <c r="B168" s="135" t="s">
        <v>422</v>
      </c>
      <c r="C168" s="305">
        <v>45391</v>
      </c>
      <c r="D168" s="128">
        <v>20</v>
      </c>
      <c r="E168" s="1">
        <v>4</v>
      </c>
      <c r="F168" s="1" t="s">
        <v>5</v>
      </c>
      <c r="G168" s="1" t="s">
        <v>3331</v>
      </c>
      <c r="H168" s="306">
        <f t="shared" si="1"/>
        <v>80</v>
      </c>
      <c r="I168" s="1" t="s">
        <v>65</v>
      </c>
    </row>
    <row r="169" spans="1:9" customFormat="1" hidden="1">
      <c r="A169" s="135">
        <v>2024</v>
      </c>
      <c r="B169" s="135" t="s">
        <v>422</v>
      </c>
      <c r="C169" s="305">
        <v>45391</v>
      </c>
      <c r="D169" s="128">
        <v>20</v>
      </c>
      <c r="E169" s="1">
        <v>4</v>
      </c>
      <c r="F169" s="1" t="s">
        <v>12</v>
      </c>
      <c r="G169" s="1" t="s">
        <v>3328</v>
      </c>
      <c r="H169" s="306">
        <f t="shared" si="1"/>
        <v>80</v>
      </c>
      <c r="I169" s="1" t="s">
        <v>65</v>
      </c>
    </row>
    <row r="170" spans="1:9" customFormat="1" hidden="1">
      <c r="A170" s="135">
        <v>2024</v>
      </c>
      <c r="B170" s="135" t="s">
        <v>422</v>
      </c>
      <c r="C170" s="305">
        <v>45391</v>
      </c>
      <c r="D170" s="128">
        <v>20</v>
      </c>
      <c r="E170" s="1">
        <v>2</v>
      </c>
      <c r="F170" s="1" t="s">
        <v>5</v>
      </c>
      <c r="G170" s="1" t="s">
        <v>3329</v>
      </c>
      <c r="H170" s="306">
        <f t="shared" si="1"/>
        <v>40</v>
      </c>
      <c r="I170" s="1" t="s">
        <v>65</v>
      </c>
    </row>
    <row r="171" spans="1:9" customFormat="1" hidden="1">
      <c r="A171" s="135">
        <v>2024</v>
      </c>
      <c r="B171" s="135" t="s">
        <v>422</v>
      </c>
      <c r="C171" s="305">
        <v>45391</v>
      </c>
      <c r="D171" s="128">
        <v>20</v>
      </c>
      <c r="E171" s="1">
        <v>2</v>
      </c>
      <c r="F171" s="1" t="s">
        <v>12</v>
      </c>
      <c r="G171" s="1" t="s">
        <v>3334</v>
      </c>
      <c r="H171" s="306">
        <f t="shared" si="1"/>
        <v>40</v>
      </c>
      <c r="I171" s="1" t="s">
        <v>65</v>
      </c>
    </row>
    <row r="172" spans="1:9" customFormat="1" hidden="1">
      <c r="A172" s="135">
        <v>2024</v>
      </c>
      <c r="B172" s="135" t="s">
        <v>422</v>
      </c>
      <c r="C172" s="305">
        <v>45391</v>
      </c>
      <c r="D172" s="128">
        <v>20</v>
      </c>
      <c r="E172" s="1">
        <v>8</v>
      </c>
      <c r="F172" s="1" t="s">
        <v>5</v>
      </c>
      <c r="G172" s="1" t="s">
        <v>3341</v>
      </c>
      <c r="H172" s="306">
        <f t="shared" si="1"/>
        <v>160</v>
      </c>
      <c r="I172" s="1" t="s">
        <v>65</v>
      </c>
    </row>
    <row r="173" spans="1:9" customFormat="1" hidden="1">
      <c r="A173" s="135">
        <v>2024</v>
      </c>
      <c r="B173" s="135" t="s">
        <v>422</v>
      </c>
      <c r="C173" s="305">
        <v>45391</v>
      </c>
      <c r="D173" s="128">
        <v>20</v>
      </c>
      <c r="E173" s="1">
        <v>4</v>
      </c>
      <c r="F173" s="1" t="s">
        <v>5</v>
      </c>
      <c r="G173" s="1" t="s">
        <v>3338</v>
      </c>
      <c r="H173" s="306">
        <f t="shared" si="1"/>
        <v>80</v>
      </c>
      <c r="I173" s="1" t="s">
        <v>65</v>
      </c>
    </row>
    <row r="174" spans="1:9" customFormat="1" hidden="1">
      <c r="A174" s="135">
        <v>2024</v>
      </c>
      <c r="B174" s="135" t="s">
        <v>422</v>
      </c>
      <c r="C174" s="305">
        <v>45408</v>
      </c>
      <c r="D174" s="128">
        <v>20</v>
      </c>
      <c r="E174" s="1">
        <v>1</v>
      </c>
      <c r="F174" s="1" t="s">
        <v>9</v>
      </c>
      <c r="G174" s="1" t="s">
        <v>3345</v>
      </c>
      <c r="H174" s="306">
        <f t="shared" si="1"/>
        <v>20</v>
      </c>
      <c r="I174" s="1" t="s">
        <v>65</v>
      </c>
    </row>
    <row r="175" spans="1:9" customFormat="1" hidden="1">
      <c r="A175" s="135">
        <v>2024</v>
      </c>
      <c r="B175" s="135" t="s">
        <v>422</v>
      </c>
      <c r="C175" s="305">
        <v>45408</v>
      </c>
      <c r="D175" s="128">
        <v>20</v>
      </c>
      <c r="E175" s="1">
        <v>2</v>
      </c>
      <c r="F175" s="1" t="s">
        <v>12</v>
      </c>
      <c r="G175" s="1" t="s">
        <v>3328</v>
      </c>
      <c r="H175" s="306">
        <f t="shared" si="1"/>
        <v>40</v>
      </c>
      <c r="I175" s="1" t="s">
        <v>65</v>
      </c>
    </row>
    <row r="176" spans="1:9" customFormat="1" hidden="1">
      <c r="A176" s="135">
        <v>2024</v>
      </c>
      <c r="B176" s="135" t="s">
        <v>422</v>
      </c>
      <c r="C176" s="305">
        <v>45408</v>
      </c>
      <c r="D176" s="128">
        <v>20</v>
      </c>
      <c r="E176" s="1">
        <v>2</v>
      </c>
      <c r="F176" s="1" t="s">
        <v>12</v>
      </c>
      <c r="G176" s="1" t="s">
        <v>3326</v>
      </c>
      <c r="H176" s="306">
        <f t="shared" si="1"/>
        <v>40</v>
      </c>
      <c r="I176" s="1" t="s">
        <v>65</v>
      </c>
    </row>
    <row r="177" spans="1:9" customFormat="1" hidden="1">
      <c r="A177" s="135">
        <v>2024</v>
      </c>
      <c r="B177" s="135" t="s">
        <v>422</v>
      </c>
      <c r="C177" s="305">
        <v>45408</v>
      </c>
      <c r="D177" s="128">
        <v>20</v>
      </c>
      <c r="E177" s="1">
        <v>7</v>
      </c>
      <c r="F177" s="1" t="s">
        <v>5</v>
      </c>
      <c r="G177" s="1" t="s">
        <v>3332</v>
      </c>
      <c r="H177" s="306">
        <f t="shared" si="1"/>
        <v>140</v>
      </c>
      <c r="I177" s="1" t="s">
        <v>65</v>
      </c>
    </row>
    <row r="178" spans="1:9" customFormat="1" hidden="1">
      <c r="A178" s="135">
        <v>2024</v>
      </c>
      <c r="B178" s="135" t="s">
        <v>422</v>
      </c>
      <c r="C178" s="305">
        <v>45408</v>
      </c>
      <c r="D178" s="128">
        <v>20</v>
      </c>
      <c r="E178" s="1">
        <v>8</v>
      </c>
      <c r="F178" s="1" t="s">
        <v>5</v>
      </c>
      <c r="G178" s="1" t="s">
        <v>3341</v>
      </c>
      <c r="H178" s="306">
        <f t="shared" si="1"/>
        <v>160</v>
      </c>
      <c r="I178" s="1" t="s">
        <v>65</v>
      </c>
    </row>
    <row r="179" spans="1:9" customFormat="1" hidden="1">
      <c r="A179" s="135">
        <v>2024</v>
      </c>
      <c r="B179" s="135" t="s">
        <v>422</v>
      </c>
      <c r="C179" s="305">
        <v>45438</v>
      </c>
      <c r="D179" s="128">
        <v>20</v>
      </c>
      <c r="E179" s="1">
        <v>1</v>
      </c>
      <c r="F179" s="1" t="s">
        <v>14</v>
      </c>
      <c r="G179" s="1" t="s">
        <v>3346</v>
      </c>
      <c r="H179" s="306">
        <f t="shared" si="1"/>
        <v>20</v>
      </c>
      <c r="I179" s="1" t="s">
        <v>65</v>
      </c>
    </row>
    <row r="180" spans="1:9" customFormat="1" hidden="1">
      <c r="A180" s="135">
        <v>2024</v>
      </c>
      <c r="B180" s="135" t="s">
        <v>422</v>
      </c>
      <c r="C180" s="305">
        <v>45408</v>
      </c>
      <c r="D180" s="128">
        <v>20</v>
      </c>
      <c r="E180" s="1">
        <v>3</v>
      </c>
      <c r="F180" s="1" t="s">
        <v>5</v>
      </c>
      <c r="G180" s="1" t="s">
        <v>3337</v>
      </c>
      <c r="H180" s="306">
        <f t="shared" si="1"/>
        <v>60</v>
      </c>
      <c r="I180" s="1" t="s">
        <v>65</v>
      </c>
    </row>
    <row r="181" spans="1:9" customFormat="1" hidden="1">
      <c r="A181" s="135">
        <v>2024</v>
      </c>
      <c r="B181" s="135" t="s">
        <v>422</v>
      </c>
      <c r="C181" s="305">
        <v>45408</v>
      </c>
      <c r="D181" s="128">
        <v>20</v>
      </c>
      <c r="E181" s="1">
        <v>5</v>
      </c>
      <c r="F181" s="1" t="s">
        <v>12</v>
      </c>
      <c r="G181" s="1" t="s">
        <v>3334</v>
      </c>
      <c r="H181" s="306">
        <f t="shared" si="1"/>
        <v>100</v>
      </c>
      <c r="I181" s="1" t="s">
        <v>65</v>
      </c>
    </row>
    <row r="182" spans="1:9" customFormat="1" hidden="1">
      <c r="A182" s="135">
        <v>2024</v>
      </c>
      <c r="B182" s="135" t="s">
        <v>573</v>
      </c>
      <c r="C182" s="305">
        <v>45418</v>
      </c>
      <c r="D182" s="128">
        <v>20</v>
      </c>
      <c r="E182" s="1">
        <v>6</v>
      </c>
      <c r="F182" s="1" t="s">
        <v>5</v>
      </c>
      <c r="G182" s="1" t="s">
        <v>3329</v>
      </c>
      <c r="H182" s="306">
        <f t="shared" si="1"/>
        <v>120</v>
      </c>
      <c r="I182" s="1" t="s">
        <v>65</v>
      </c>
    </row>
    <row r="183" spans="1:9" customFormat="1" hidden="1">
      <c r="A183" s="135">
        <v>2024</v>
      </c>
      <c r="B183" s="135" t="s">
        <v>573</v>
      </c>
      <c r="C183" s="305">
        <v>45418</v>
      </c>
      <c r="D183" s="128">
        <v>20</v>
      </c>
      <c r="E183" s="1">
        <v>3</v>
      </c>
      <c r="F183" s="1" t="s">
        <v>5</v>
      </c>
      <c r="G183" s="1" t="s">
        <v>3331</v>
      </c>
      <c r="H183" s="306">
        <f t="shared" si="1"/>
        <v>60</v>
      </c>
      <c r="I183" s="1" t="s">
        <v>65</v>
      </c>
    </row>
    <row r="184" spans="1:9" customFormat="1" hidden="1">
      <c r="A184" s="135">
        <v>2024</v>
      </c>
      <c r="B184" s="135" t="s">
        <v>573</v>
      </c>
      <c r="C184" s="305">
        <v>45418</v>
      </c>
      <c r="D184" s="128">
        <v>20</v>
      </c>
      <c r="E184" s="1">
        <v>5</v>
      </c>
      <c r="F184" s="1" t="s">
        <v>12</v>
      </c>
      <c r="G184" s="1" t="s">
        <v>3326</v>
      </c>
      <c r="H184" s="306">
        <f t="shared" si="1"/>
        <v>100</v>
      </c>
      <c r="I184" s="1" t="s">
        <v>65</v>
      </c>
    </row>
    <row r="185" spans="1:9" customFormat="1" hidden="1">
      <c r="A185" s="135">
        <v>2024</v>
      </c>
      <c r="B185" s="135" t="s">
        <v>573</v>
      </c>
      <c r="C185" s="305">
        <v>45418</v>
      </c>
      <c r="D185" s="128">
        <v>20</v>
      </c>
      <c r="E185" s="1">
        <v>4</v>
      </c>
      <c r="F185" s="1" t="s">
        <v>5</v>
      </c>
      <c r="G185" s="1" t="s">
        <v>3338</v>
      </c>
      <c r="H185" s="306">
        <f t="shared" si="1"/>
        <v>80</v>
      </c>
      <c r="I185" s="1" t="s">
        <v>65</v>
      </c>
    </row>
    <row r="186" spans="1:9" customFormat="1" hidden="1">
      <c r="A186" s="135">
        <v>2024</v>
      </c>
      <c r="B186" s="135" t="s">
        <v>573</v>
      </c>
      <c r="C186" s="305">
        <v>45418</v>
      </c>
      <c r="D186" s="128">
        <v>20</v>
      </c>
      <c r="E186" s="1">
        <v>1</v>
      </c>
      <c r="F186" s="1" t="s">
        <v>14</v>
      </c>
      <c r="G186" s="1" t="s">
        <v>3346</v>
      </c>
      <c r="H186" s="306">
        <f t="shared" si="1"/>
        <v>20</v>
      </c>
      <c r="I186" s="1" t="s">
        <v>65</v>
      </c>
    </row>
    <row r="187" spans="1:9" customFormat="1" hidden="1">
      <c r="A187" s="135">
        <v>2024</v>
      </c>
      <c r="B187" s="135" t="s">
        <v>573</v>
      </c>
      <c r="C187" s="305">
        <v>45418</v>
      </c>
      <c r="D187" s="128">
        <v>20</v>
      </c>
      <c r="E187" s="1">
        <v>2</v>
      </c>
      <c r="F187" s="1" t="s">
        <v>12</v>
      </c>
      <c r="G187" s="1" t="s">
        <v>3328</v>
      </c>
      <c r="H187" s="306">
        <f t="shared" si="1"/>
        <v>40</v>
      </c>
      <c r="I187" s="1" t="s">
        <v>65</v>
      </c>
    </row>
    <row r="188" spans="1:9" customFormat="1" hidden="1">
      <c r="A188" s="135">
        <v>2024</v>
      </c>
      <c r="B188" s="135" t="s">
        <v>573</v>
      </c>
      <c r="C188" s="305">
        <v>45418</v>
      </c>
      <c r="D188" s="128">
        <v>20</v>
      </c>
      <c r="E188" s="1">
        <v>2</v>
      </c>
      <c r="F188" s="1" t="s">
        <v>12</v>
      </c>
      <c r="G188" s="1" t="s">
        <v>3334</v>
      </c>
      <c r="H188" s="306">
        <f t="shared" si="1"/>
        <v>40</v>
      </c>
      <c r="I188" s="1" t="s">
        <v>65</v>
      </c>
    </row>
    <row r="189" spans="1:9" customFormat="1" hidden="1">
      <c r="A189" s="135">
        <v>2024</v>
      </c>
      <c r="B189" s="135" t="s">
        <v>573</v>
      </c>
      <c r="C189" s="305">
        <v>45439</v>
      </c>
      <c r="D189" s="128">
        <v>20</v>
      </c>
      <c r="E189" s="1">
        <v>8</v>
      </c>
      <c r="F189" s="1" t="s">
        <v>5</v>
      </c>
      <c r="G189" s="1" t="s">
        <v>3329</v>
      </c>
      <c r="H189" s="306">
        <f t="shared" si="1"/>
        <v>160</v>
      </c>
      <c r="I189" s="1" t="s">
        <v>65</v>
      </c>
    </row>
    <row r="190" spans="1:9" customFormat="1" hidden="1">
      <c r="A190" s="135">
        <v>2024</v>
      </c>
      <c r="B190" s="135" t="s">
        <v>573</v>
      </c>
      <c r="C190" s="305">
        <v>45439</v>
      </c>
      <c r="D190" s="128">
        <v>20</v>
      </c>
      <c r="E190" s="1">
        <v>4</v>
      </c>
      <c r="F190" s="1" t="s">
        <v>5</v>
      </c>
      <c r="G190" s="1" t="s">
        <v>3331</v>
      </c>
      <c r="H190" s="306">
        <f t="shared" si="1"/>
        <v>80</v>
      </c>
      <c r="I190" s="1" t="s">
        <v>65</v>
      </c>
    </row>
    <row r="191" spans="1:9" customFormat="1" hidden="1">
      <c r="A191" s="135">
        <v>2024</v>
      </c>
      <c r="B191" s="135" t="s">
        <v>573</v>
      </c>
      <c r="C191" s="305">
        <v>45439</v>
      </c>
      <c r="D191" s="128">
        <v>20</v>
      </c>
      <c r="E191" s="1">
        <v>2</v>
      </c>
      <c r="F191" s="1" t="s">
        <v>12</v>
      </c>
      <c r="G191" s="1" t="s">
        <v>3326</v>
      </c>
      <c r="H191" s="306">
        <f t="shared" si="1"/>
        <v>40</v>
      </c>
      <c r="I191" s="1" t="s">
        <v>65</v>
      </c>
    </row>
    <row r="192" spans="1:9" customFormat="1" hidden="1">
      <c r="A192" s="135">
        <v>2024</v>
      </c>
      <c r="B192" s="135" t="s">
        <v>573</v>
      </c>
      <c r="C192" s="305">
        <v>45439</v>
      </c>
      <c r="D192" s="128">
        <v>20</v>
      </c>
      <c r="E192" s="1">
        <v>2</v>
      </c>
      <c r="F192" s="1" t="s">
        <v>5</v>
      </c>
      <c r="G192" s="1" t="s">
        <v>3327</v>
      </c>
      <c r="H192" s="306">
        <f t="shared" si="1"/>
        <v>40</v>
      </c>
      <c r="I192" s="1" t="s">
        <v>65</v>
      </c>
    </row>
    <row r="193" spans="1:13" customFormat="1" hidden="1">
      <c r="A193" s="135">
        <v>2024</v>
      </c>
      <c r="B193" s="135" t="s">
        <v>573</v>
      </c>
      <c r="C193" s="305">
        <v>45439</v>
      </c>
      <c r="D193" s="128">
        <v>20</v>
      </c>
      <c r="E193" s="1">
        <v>2</v>
      </c>
      <c r="F193" s="1" t="s">
        <v>5</v>
      </c>
      <c r="G193" s="1" t="s">
        <v>3341</v>
      </c>
      <c r="H193" s="306">
        <f t="shared" si="1"/>
        <v>40</v>
      </c>
      <c r="I193" s="1" t="s">
        <v>65</v>
      </c>
    </row>
    <row r="194" spans="1:13" customFormat="1" hidden="1">
      <c r="A194" s="135">
        <v>2024</v>
      </c>
      <c r="B194" s="135" t="s">
        <v>573</v>
      </c>
      <c r="C194" s="305">
        <v>45439</v>
      </c>
      <c r="D194" s="128">
        <v>20</v>
      </c>
      <c r="E194" s="1">
        <v>1</v>
      </c>
      <c r="F194" s="1" t="s">
        <v>12</v>
      </c>
      <c r="G194" s="1" t="s">
        <v>3328</v>
      </c>
      <c r="H194" s="306">
        <f t="shared" si="1"/>
        <v>20</v>
      </c>
      <c r="I194" s="1" t="s">
        <v>65</v>
      </c>
    </row>
    <row r="195" spans="1:13" customFormat="1" hidden="1">
      <c r="A195" s="135">
        <v>2024</v>
      </c>
      <c r="B195" s="135" t="s">
        <v>573</v>
      </c>
      <c r="C195" s="305">
        <v>45439</v>
      </c>
      <c r="D195" s="128">
        <v>20</v>
      </c>
      <c r="E195" s="1">
        <v>4</v>
      </c>
      <c r="F195" s="1" t="s">
        <v>12</v>
      </c>
      <c r="G195" s="1" t="s">
        <v>3334</v>
      </c>
      <c r="H195" s="306">
        <f t="shared" si="1"/>
        <v>80</v>
      </c>
      <c r="I195" s="1" t="s">
        <v>65</v>
      </c>
    </row>
    <row r="196" spans="1:13" customFormat="1" hidden="1">
      <c r="A196" s="135">
        <v>2024</v>
      </c>
      <c r="B196" s="135" t="s">
        <v>573</v>
      </c>
      <c r="C196" s="305">
        <v>45439</v>
      </c>
      <c r="D196" s="128">
        <v>20</v>
      </c>
      <c r="E196" s="1">
        <v>8</v>
      </c>
      <c r="F196" s="1" t="s">
        <v>12</v>
      </c>
      <c r="G196" s="1" t="s">
        <v>3325</v>
      </c>
      <c r="H196" s="306">
        <f t="shared" si="1"/>
        <v>160</v>
      </c>
      <c r="I196" s="1" t="s">
        <v>65</v>
      </c>
    </row>
    <row r="197" spans="1:13" customFormat="1" hidden="1">
      <c r="A197" s="135">
        <v>2024</v>
      </c>
      <c r="B197" s="135" t="s">
        <v>573</v>
      </c>
      <c r="C197" s="305">
        <v>45439</v>
      </c>
      <c r="D197" s="128">
        <v>20</v>
      </c>
      <c r="E197" s="1">
        <v>2</v>
      </c>
      <c r="F197" s="1" t="s">
        <v>14</v>
      </c>
      <c r="G197" s="1" t="s">
        <v>3346</v>
      </c>
      <c r="H197" s="306">
        <f t="shared" si="1"/>
        <v>40</v>
      </c>
      <c r="I197" s="1" t="s">
        <v>65</v>
      </c>
    </row>
    <row r="198" spans="1:13" customFormat="1" hidden="1">
      <c r="A198" s="135">
        <v>2024</v>
      </c>
      <c r="B198" s="135" t="s">
        <v>57</v>
      </c>
      <c r="C198" s="305">
        <v>45448</v>
      </c>
      <c r="D198" s="128">
        <v>20</v>
      </c>
      <c r="E198" s="1">
        <v>3</v>
      </c>
      <c r="F198" s="1" t="s">
        <v>5</v>
      </c>
      <c r="G198" s="1" t="s">
        <v>3329</v>
      </c>
      <c r="H198" s="306">
        <f t="shared" si="1"/>
        <v>60</v>
      </c>
      <c r="I198" s="1" t="s">
        <v>65</v>
      </c>
    </row>
    <row r="199" spans="1:13" customFormat="1" hidden="1">
      <c r="A199" s="135">
        <v>2024</v>
      </c>
      <c r="B199" s="135" t="s">
        <v>57</v>
      </c>
      <c r="C199" s="305">
        <v>45448</v>
      </c>
      <c r="D199" s="128">
        <v>20</v>
      </c>
      <c r="E199" s="1">
        <v>4</v>
      </c>
      <c r="F199" s="1" t="s">
        <v>12</v>
      </c>
      <c r="G199" s="1" t="s">
        <v>3328</v>
      </c>
      <c r="H199" s="306">
        <f t="shared" si="1"/>
        <v>80</v>
      </c>
      <c r="I199" s="1" t="s">
        <v>65</v>
      </c>
    </row>
    <row r="200" spans="1:13" customFormat="1" hidden="1">
      <c r="A200" s="135">
        <v>2024</v>
      </c>
      <c r="B200" s="135" t="s">
        <v>57</v>
      </c>
      <c r="C200" s="305">
        <v>45448</v>
      </c>
      <c r="D200" s="128">
        <v>20</v>
      </c>
      <c r="E200" s="1">
        <v>6</v>
      </c>
      <c r="F200" s="1" t="s">
        <v>5</v>
      </c>
      <c r="G200" s="1" t="s">
        <v>3338</v>
      </c>
      <c r="H200" s="306">
        <f t="shared" si="1"/>
        <v>120</v>
      </c>
      <c r="I200" s="1" t="s">
        <v>65</v>
      </c>
    </row>
    <row r="201" spans="1:13" customFormat="1" hidden="1">
      <c r="A201" s="135">
        <v>2024</v>
      </c>
      <c r="B201" s="135" t="s">
        <v>57</v>
      </c>
      <c r="C201" s="305">
        <v>45448</v>
      </c>
      <c r="D201" s="128">
        <v>20</v>
      </c>
      <c r="E201" s="1">
        <v>3</v>
      </c>
      <c r="F201" s="1" t="s">
        <v>5</v>
      </c>
      <c r="G201" s="1" t="s">
        <v>3331</v>
      </c>
      <c r="H201" s="306">
        <f t="shared" si="1"/>
        <v>60</v>
      </c>
      <c r="I201" s="1" t="s">
        <v>65</v>
      </c>
    </row>
    <row r="202" spans="1:13" customFormat="1" hidden="1">
      <c r="A202" s="135">
        <v>2024</v>
      </c>
      <c r="B202" s="135" t="s">
        <v>57</v>
      </c>
      <c r="C202" s="305">
        <v>45448</v>
      </c>
      <c r="D202" s="128">
        <v>20</v>
      </c>
      <c r="E202" s="1">
        <v>4</v>
      </c>
      <c r="F202" s="1" t="s">
        <v>5</v>
      </c>
      <c r="G202" s="1" t="s">
        <v>3341</v>
      </c>
      <c r="H202" s="306">
        <f t="shared" si="1"/>
        <v>80</v>
      </c>
      <c r="I202" s="1" t="s">
        <v>65</v>
      </c>
    </row>
    <row r="203" spans="1:13" customFormat="1" hidden="1">
      <c r="A203" s="135">
        <v>2024</v>
      </c>
      <c r="B203" s="135" t="s">
        <v>57</v>
      </c>
      <c r="C203" s="305">
        <v>45461</v>
      </c>
      <c r="D203" s="128">
        <v>20</v>
      </c>
      <c r="E203" s="1">
        <v>11</v>
      </c>
      <c r="F203" s="1" t="s">
        <v>5</v>
      </c>
      <c r="G203" s="1" t="s">
        <v>3338</v>
      </c>
      <c r="H203" s="306">
        <f t="shared" ref="H203:H213" si="2">E203*D203</f>
        <v>220</v>
      </c>
      <c r="I203" s="1" t="s">
        <v>65</v>
      </c>
    </row>
    <row r="204" spans="1:13" customFormat="1" hidden="1">
      <c r="A204" s="135">
        <v>2024</v>
      </c>
      <c r="B204" s="135" t="s">
        <v>57</v>
      </c>
      <c r="C204" s="305">
        <v>45461</v>
      </c>
      <c r="D204" s="128">
        <v>20</v>
      </c>
      <c r="E204" s="1">
        <v>3</v>
      </c>
      <c r="F204" s="1" t="s">
        <v>5</v>
      </c>
      <c r="G204" s="1" t="s">
        <v>3331</v>
      </c>
      <c r="H204" s="306">
        <f t="shared" si="2"/>
        <v>60</v>
      </c>
      <c r="I204" s="1" t="s">
        <v>65</v>
      </c>
    </row>
    <row r="205" spans="1:13" customFormat="1" hidden="1">
      <c r="A205" s="135">
        <v>2024</v>
      </c>
      <c r="B205" s="135" t="s">
        <v>57</v>
      </c>
      <c r="C205" s="305">
        <v>45461</v>
      </c>
      <c r="D205" s="128">
        <v>15</v>
      </c>
      <c r="E205" s="1">
        <v>2</v>
      </c>
      <c r="F205" s="1" t="s">
        <v>12</v>
      </c>
      <c r="G205" s="1" t="s">
        <v>3328</v>
      </c>
      <c r="H205" s="306">
        <f t="shared" si="2"/>
        <v>30</v>
      </c>
      <c r="I205" s="1" t="s">
        <v>65</v>
      </c>
    </row>
    <row r="206" spans="1:13" customFormat="1" hidden="1">
      <c r="A206" s="135">
        <v>2024</v>
      </c>
      <c r="B206" s="135" t="s">
        <v>57</v>
      </c>
      <c r="C206" s="305">
        <v>45461</v>
      </c>
      <c r="D206" s="128">
        <v>15</v>
      </c>
      <c r="E206" s="1">
        <v>2</v>
      </c>
      <c r="F206" s="1" t="s">
        <v>12</v>
      </c>
      <c r="G206" s="1" t="s">
        <v>3334</v>
      </c>
      <c r="H206" s="306">
        <f t="shared" si="2"/>
        <v>30</v>
      </c>
      <c r="I206" s="1" t="s">
        <v>65</v>
      </c>
    </row>
    <row r="207" spans="1:13" customFormat="1" hidden="1">
      <c r="A207" s="135">
        <v>2024</v>
      </c>
      <c r="B207" s="135" t="s">
        <v>57</v>
      </c>
      <c r="C207" s="305">
        <v>45467</v>
      </c>
      <c r="D207" s="128">
        <v>15</v>
      </c>
      <c r="E207" s="1">
        <v>3</v>
      </c>
      <c r="F207" s="1" t="s">
        <v>5</v>
      </c>
      <c r="G207" s="1" t="s">
        <v>3327</v>
      </c>
      <c r="H207" s="306">
        <f t="shared" si="2"/>
        <v>45</v>
      </c>
      <c r="I207" s="1" t="s">
        <v>65</v>
      </c>
      <c r="L207" s="134"/>
      <c r="M207" s="233"/>
    </row>
    <row r="208" spans="1:13" customFormat="1" hidden="1">
      <c r="A208" s="135">
        <v>2024</v>
      </c>
      <c r="B208" s="135" t="s">
        <v>57</v>
      </c>
      <c r="C208" s="305">
        <v>45467</v>
      </c>
      <c r="D208" s="128">
        <v>15</v>
      </c>
      <c r="E208" s="1">
        <v>6</v>
      </c>
      <c r="F208" s="1" t="s">
        <v>5</v>
      </c>
      <c r="G208" s="1" t="s">
        <v>3329</v>
      </c>
      <c r="H208" s="306">
        <f t="shared" si="2"/>
        <v>90</v>
      </c>
      <c r="I208" s="1" t="s">
        <v>65</v>
      </c>
      <c r="L208" s="134"/>
      <c r="M208" s="233"/>
    </row>
    <row r="209" spans="1:13" customFormat="1" hidden="1">
      <c r="A209" s="135">
        <v>2024</v>
      </c>
      <c r="B209" s="135" t="s">
        <v>57</v>
      </c>
      <c r="C209" s="305">
        <v>45467</v>
      </c>
      <c r="D209" s="128">
        <v>15</v>
      </c>
      <c r="E209" s="1">
        <v>4</v>
      </c>
      <c r="F209" s="1" t="s">
        <v>5</v>
      </c>
      <c r="G209" s="1" t="s">
        <v>3337</v>
      </c>
      <c r="H209" s="306">
        <f t="shared" si="2"/>
        <v>60</v>
      </c>
      <c r="I209" s="1" t="s">
        <v>65</v>
      </c>
      <c r="L209" s="134"/>
      <c r="M209" s="233"/>
    </row>
    <row r="210" spans="1:13" customFormat="1" hidden="1">
      <c r="A210" s="135">
        <v>2024</v>
      </c>
      <c r="B210" s="135" t="s">
        <v>57</v>
      </c>
      <c r="C210" s="305">
        <v>45467</v>
      </c>
      <c r="D210" s="128">
        <v>15</v>
      </c>
      <c r="E210" s="1">
        <v>4</v>
      </c>
      <c r="F210" s="1" t="s">
        <v>12</v>
      </c>
      <c r="G210" s="1" t="s">
        <v>3325</v>
      </c>
      <c r="H210" s="306">
        <f t="shared" si="2"/>
        <v>60</v>
      </c>
      <c r="I210" s="1" t="s">
        <v>65</v>
      </c>
      <c r="L210" s="134"/>
      <c r="M210" s="233"/>
    </row>
    <row r="211" spans="1:13" customFormat="1" hidden="1">
      <c r="A211" s="135">
        <v>2024</v>
      </c>
      <c r="B211" s="135" t="s">
        <v>118</v>
      </c>
      <c r="C211" s="305">
        <v>45475</v>
      </c>
      <c r="D211" s="128">
        <v>15</v>
      </c>
      <c r="E211" s="1">
        <v>7</v>
      </c>
      <c r="F211" s="1" t="s">
        <v>5</v>
      </c>
      <c r="G211" s="1" t="s">
        <v>3337</v>
      </c>
      <c r="H211" s="306">
        <f t="shared" si="2"/>
        <v>105</v>
      </c>
      <c r="I211" s="1" t="s">
        <v>65</v>
      </c>
      <c r="L211" s="134"/>
      <c r="M211" s="233"/>
    </row>
    <row r="212" spans="1:13" customFormat="1" hidden="1">
      <c r="A212" s="135">
        <v>2024</v>
      </c>
      <c r="B212" s="135" t="s">
        <v>118</v>
      </c>
      <c r="C212" s="305">
        <v>45475</v>
      </c>
      <c r="D212" s="128">
        <v>15</v>
      </c>
      <c r="E212" s="1">
        <v>8</v>
      </c>
      <c r="F212" s="1" t="s">
        <v>5</v>
      </c>
      <c r="G212" s="1" t="s">
        <v>3329</v>
      </c>
      <c r="H212" s="306">
        <f t="shared" si="2"/>
        <v>120</v>
      </c>
      <c r="I212" s="1" t="s">
        <v>65</v>
      </c>
      <c r="L212" s="134"/>
      <c r="M212" s="233"/>
    </row>
    <row r="213" spans="1:13" customFormat="1" hidden="1">
      <c r="A213" s="135">
        <v>2024</v>
      </c>
      <c r="B213" s="135" t="s">
        <v>118</v>
      </c>
      <c r="C213" s="305">
        <v>45475</v>
      </c>
      <c r="D213" s="128">
        <v>15</v>
      </c>
      <c r="E213" s="1">
        <v>4</v>
      </c>
      <c r="F213" s="1" t="s">
        <v>5</v>
      </c>
      <c r="G213" s="1" t="s">
        <v>3327</v>
      </c>
      <c r="H213" s="306">
        <f t="shared" si="2"/>
        <v>60</v>
      </c>
      <c r="I213" s="1" t="s">
        <v>65</v>
      </c>
      <c r="L213" s="134"/>
      <c r="M213" s="233"/>
    </row>
    <row r="214" spans="1:13" customFormat="1" hidden="1">
      <c r="A214" s="135">
        <v>2024</v>
      </c>
      <c r="B214" s="135" t="s">
        <v>3356</v>
      </c>
      <c r="C214" s="305">
        <v>45483</v>
      </c>
      <c r="D214" s="128">
        <v>15</v>
      </c>
      <c r="E214" s="1">
        <v>12</v>
      </c>
      <c r="F214" s="1" t="s">
        <v>5</v>
      </c>
      <c r="G214" s="1" t="s">
        <v>3332</v>
      </c>
      <c r="H214" s="306">
        <f t="shared" ref="H214:H216" si="3">E214*D214</f>
        <v>180</v>
      </c>
      <c r="I214" s="1" t="s">
        <v>65</v>
      </c>
      <c r="L214" s="134"/>
      <c r="M214" s="233"/>
    </row>
    <row r="215" spans="1:13" customFormat="1" hidden="1">
      <c r="A215" s="135">
        <v>2024</v>
      </c>
      <c r="B215" s="135" t="s">
        <v>3356</v>
      </c>
      <c r="C215" s="305">
        <v>45483</v>
      </c>
      <c r="D215" s="128">
        <v>15</v>
      </c>
      <c r="E215" s="1">
        <v>10</v>
      </c>
      <c r="F215" s="1" t="s">
        <v>12</v>
      </c>
      <c r="G215" s="1" t="s">
        <v>3326</v>
      </c>
      <c r="H215" s="306">
        <f t="shared" si="3"/>
        <v>150</v>
      </c>
      <c r="I215" s="1" t="s">
        <v>65</v>
      </c>
      <c r="L215" s="134"/>
      <c r="M215" s="233"/>
    </row>
    <row r="216" spans="1:13" customFormat="1" hidden="1">
      <c r="A216" s="135">
        <v>2024</v>
      </c>
      <c r="B216" s="135" t="s">
        <v>3356</v>
      </c>
      <c r="C216" s="305">
        <v>45483</v>
      </c>
      <c r="D216" s="128">
        <v>15</v>
      </c>
      <c r="E216" s="1">
        <v>2</v>
      </c>
      <c r="F216" s="1" t="s">
        <v>5</v>
      </c>
      <c r="G216" s="1" t="s">
        <v>3341</v>
      </c>
      <c r="H216" s="306">
        <f t="shared" si="3"/>
        <v>30</v>
      </c>
      <c r="I216" s="1" t="s">
        <v>65</v>
      </c>
      <c r="L216" s="134"/>
      <c r="M216" s="233"/>
    </row>
    <row r="217" spans="1:13" customFormat="1" hidden="1">
      <c r="A217" s="135">
        <v>2024</v>
      </c>
      <c r="B217" s="135" t="s">
        <v>11</v>
      </c>
      <c r="C217" s="305">
        <v>45512</v>
      </c>
      <c r="D217" s="128">
        <v>15</v>
      </c>
      <c r="E217" s="1">
        <v>2</v>
      </c>
      <c r="F217" s="1" t="s">
        <v>5</v>
      </c>
      <c r="G217" s="1" t="s">
        <v>3338</v>
      </c>
      <c r="H217" s="306">
        <f t="shared" ref="H217:H221" si="4">E217*D217</f>
        <v>30</v>
      </c>
      <c r="I217" s="1" t="s">
        <v>65</v>
      </c>
      <c r="L217" s="134"/>
      <c r="M217" s="233"/>
    </row>
    <row r="218" spans="1:13" customFormat="1" hidden="1">
      <c r="A218" s="135">
        <v>2024</v>
      </c>
      <c r="B218" s="135" t="s">
        <v>11</v>
      </c>
      <c r="C218" s="305">
        <v>45512</v>
      </c>
      <c r="D218" s="128">
        <v>15</v>
      </c>
      <c r="E218" s="1">
        <v>16</v>
      </c>
      <c r="F218" s="1" t="s">
        <v>5</v>
      </c>
      <c r="G218" s="1" t="s">
        <v>3331</v>
      </c>
      <c r="H218" s="306">
        <f t="shared" si="4"/>
        <v>240</v>
      </c>
      <c r="I218" s="1" t="s">
        <v>65</v>
      </c>
      <c r="L218" s="134"/>
      <c r="M218" s="233"/>
    </row>
    <row r="219" spans="1:13" customFormat="1" hidden="1">
      <c r="A219" s="135">
        <v>2024</v>
      </c>
      <c r="B219" s="135" t="s">
        <v>11</v>
      </c>
      <c r="C219" s="305">
        <v>45512</v>
      </c>
      <c r="D219" s="128">
        <v>15</v>
      </c>
      <c r="E219" s="1">
        <v>5</v>
      </c>
      <c r="F219" s="1" t="s">
        <v>12</v>
      </c>
      <c r="G219" s="1" t="s">
        <v>3326</v>
      </c>
      <c r="H219" s="306">
        <f t="shared" si="4"/>
        <v>75</v>
      </c>
      <c r="I219" s="1" t="s">
        <v>65</v>
      </c>
      <c r="L219" s="134"/>
      <c r="M219" s="233"/>
    </row>
    <row r="220" spans="1:13" customFormat="1" hidden="1">
      <c r="A220" s="135">
        <v>2024</v>
      </c>
      <c r="B220" s="135" t="s">
        <v>11</v>
      </c>
      <c r="C220" s="305">
        <v>45512</v>
      </c>
      <c r="D220" s="128">
        <v>15</v>
      </c>
      <c r="E220" s="1">
        <v>9</v>
      </c>
      <c r="F220" s="1" t="s">
        <v>12</v>
      </c>
      <c r="G220" s="1" t="s">
        <v>3334</v>
      </c>
      <c r="H220" s="306">
        <f t="shared" si="4"/>
        <v>135</v>
      </c>
      <c r="I220" s="1" t="s">
        <v>65</v>
      </c>
      <c r="L220" s="134"/>
      <c r="M220" s="233"/>
    </row>
    <row r="221" spans="1:13" customFormat="1" hidden="1">
      <c r="A221" s="135">
        <v>2024</v>
      </c>
      <c r="B221" s="135" t="s">
        <v>11</v>
      </c>
      <c r="C221" s="305">
        <v>45512</v>
      </c>
      <c r="D221" s="128">
        <v>7.05</v>
      </c>
      <c r="E221" s="1">
        <v>12</v>
      </c>
      <c r="F221" s="1" t="s">
        <v>5</v>
      </c>
      <c r="G221" s="1" t="s">
        <v>3329</v>
      </c>
      <c r="H221" s="306">
        <f t="shared" si="4"/>
        <v>84.6</v>
      </c>
      <c r="I221" s="1" t="s">
        <v>65</v>
      </c>
      <c r="L221" s="134"/>
      <c r="M221" s="233"/>
    </row>
    <row r="222" spans="1:13" customFormat="1" hidden="1">
      <c r="A222" s="135">
        <v>2024</v>
      </c>
      <c r="B222" s="135" t="s">
        <v>11</v>
      </c>
      <c r="C222" s="305">
        <v>45512</v>
      </c>
      <c r="D222" s="128">
        <v>7.05</v>
      </c>
      <c r="E222" s="1">
        <v>4</v>
      </c>
      <c r="F222" s="1" t="s">
        <v>12</v>
      </c>
      <c r="G222" s="1" t="s">
        <v>3328</v>
      </c>
      <c r="H222" s="306">
        <f t="shared" ref="H222:H223" si="5">E222*D222</f>
        <v>28.2</v>
      </c>
      <c r="I222" s="1" t="s">
        <v>65</v>
      </c>
      <c r="L222" s="134"/>
      <c r="M222" s="233"/>
    </row>
    <row r="223" spans="1:13" customFormat="1" hidden="1">
      <c r="A223" s="135">
        <v>2024</v>
      </c>
      <c r="B223" s="135" t="s">
        <v>11</v>
      </c>
      <c r="C223" s="305">
        <v>45512</v>
      </c>
      <c r="D223" s="128">
        <v>7.05</v>
      </c>
      <c r="E223" s="1">
        <v>8</v>
      </c>
      <c r="F223" s="1" t="s">
        <v>14</v>
      </c>
      <c r="G223" s="1" t="s">
        <v>3346</v>
      </c>
      <c r="H223" s="306">
        <f t="shared" si="5"/>
        <v>56.4</v>
      </c>
      <c r="I223" s="1" t="s">
        <v>65</v>
      </c>
      <c r="L223" s="134"/>
      <c r="M223" s="233"/>
    </row>
    <row r="224" spans="1:13" customFormat="1" hidden="1">
      <c r="A224" s="135">
        <v>2024</v>
      </c>
      <c r="B224" s="135" t="s">
        <v>196</v>
      </c>
      <c r="C224" s="305">
        <v>45538</v>
      </c>
      <c r="D224" s="128">
        <v>7.05</v>
      </c>
      <c r="E224" s="1">
        <v>4</v>
      </c>
      <c r="F224" s="1" t="s">
        <v>12</v>
      </c>
      <c r="G224" s="307" t="s">
        <v>3335</v>
      </c>
      <c r="H224" s="306">
        <f t="shared" ref="H224:H225" si="6">E224*D224</f>
        <v>28.2</v>
      </c>
      <c r="I224" s="1" t="s">
        <v>65</v>
      </c>
      <c r="L224" s="134"/>
      <c r="M224" s="233"/>
    </row>
    <row r="225" spans="1:13" customFormat="1" hidden="1">
      <c r="A225" s="135">
        <v>2024</v>
      </c>
      <c r="B225" s="135" t="s">
        <v>196</v>
      </c>
      <c r="C225" s="305">
        <v>45538</v>
      </c>
      <c r="D225" s="128">
        <v>7.05</v>
      </c>
      <c r="E225" s="1">
        <v>2</v>
      </c>
      <c r="F225" s="1" t="s">
        <v>12</v>
      </c>
      <c r="G225" s="1" t="s">
        <v>3328</v>
      </c>
      <c r="H225" s="306">
        <f t="shared" si="6"/>
        <v>14.1</v>
      </c>
      <c r="I225" s="1" t="s">
        <v>65</v>
      </c>
      <c r="L225" s="134"/>
      <c r="M225" s="233"/>
    </row>
    <row r="226" spans="1:13" customFormat="1" hidden="1">
      <c r="A226" s="135">
        <v>2024</v>
      </c>
      <c r="B226" s="135" t="s">
        <v>196</v>
      </c>
      <c r="C226" s="305">
        <v>45538</v>
      </c>
      <c r="D226" s="128">
        <v>7.05</v>
      </c>
      <c r="E226" s="1">
        <v>12</v>
      </c>
      <c r="F226" s="1" t="s">
        <v>5</v>
      </c>
      <c r="G226" s="1" t="s">
        <v>3341</v>
      </c>
      <c r="H226" s="306">
        <f t="shared" ref="H226:H231" si="7">E226*D226</f>
        <v>84.6</v>
      </c>
      <c r="I226" s="1" t="s">
        <v>65</v>
      </c>
      <c r="L226" s="134"/>
      <c r="M226" s="233"/>
    </row>
    <row r="227" spans="1:13" customFormat="1" hidden="1">
      <c r="A227" s="135">
        <v>2024</v>
      </c>
      <c r="B227" s="135" t="s">
        <v>196</v>
      </c>
      <c r="C227" s="305">
        <v>45538</v>
      </c>
      <c r="D227" s="128">
        <v>7.05</v>
      </c>
      <c r="E227" s="1">
        <v>6</v>
      </c>
      <c r="F227" s="1" t="s">
        <v>5</v>
      </c>
      <c r="G227" s="1" t="s">
        <v>3331</v>
      </c>
      <c r="H227" s="306">
        <f t="shared" si="7"/>
        <v>42.3</v>
      </c>
      <c r="I227" s="1" t="s">
        <v>65</v>
      </c>
      <c r="L227" s="134"/>
      <c r="M227" s="233"/>
    </row>
    <row r="228" spans="1:13" customFormat="1" hidden="1">
      <c r="A228" s="135">
        <v>2024</v>
      </c>
      <c r="B228" s="135" t="s">
        <v>196</v>
      </c>
      <c r="C228" s="305">
        <v>45538</v>
      </c>
      <c r="D228" s="128">
        <v>7.05</v>
      </c>
      <c r="E228" s="1">
        <v>2</v>
      </c>
      <c r="F228" s="1" t="s">
        <v>12</v>
      </c>
      <c r="G228" s="1" t="s">
        <v>3334</v>
      </c>
      <c r="H228" s="306">
        <f t="shared" si="7"/>
        <v>14.1</v>
      </c>
      <c r="I228" s="1" t="s">
        <v>65</v>
      </c>
      <c r="L228" s="134"/>
      <c r="M228" s="233"/>
    </row>
    <row r="229" spans="1:13" customFormat="1" hidden="1">
      <c r="A229" s="135">
        <v>2024</v>
      </c>
      <c r="B229" s="135" t="s">
        <v>196</v>
      </c>
      <c r="C229" s="305">
        <v>45538</v>
      </c>
      <c r="D229" s="128">
        <v>7.05</v>
      </c>
      <c r="E229" s="1">
        <v>2</v>
      </c>
      <c r="F229" s="1" t="s">
        <v>5</v>
      </c>
      <c r="G229" s="1" t="s">
        <v>3327</v>
      </c>
      <c r="H229" s="306">
        <f t="shared" si="7"/>
        <v>14.1</v>
      </c>
      <c r="I229" s="1" t="s">
        <v>65</v>
      </c>
      <c r="L229" s="134"/>
      <c r="M229" s="233"/>
    </row>
    <row r="230" spans="1:13" customFormat="1" hidden="1">
      <c r="A230" s="135">
        <v>2024</v>
      </c>
      <c r="B230" s="135" t="s">
        <v>196</v>
      </c>
      <c r="C230" s="305">
        <v>45538</v>
      </c>
      <c r="D230" s="128">
        <v>7.05</v>
      </c>
      <c r="E230" s="1">
        <v>2</v>
      </c>
      <c r="F230" s="1" t="s">
        <v>12</v>
      </c>
      <c r="G230" s="1" t="s">
        <v>3326</v>
      </c>
      <c r="H230" s="306">
        <f t="shared" si="7"/>
        <v>14.1</v>
      </c>
      <c r="I230" s="1" t="s">
        <v>65</v>
      </c>
      <c r="L230" s="134"/>
      <c r="M230" s="233"/>
    </row>
    <row r="231" spans="1:13" customFormat="1" hidden="1">
      <c r="A231" s="135">
        <v>2024</v>
      </c>
      <c r="B231" s="135" t="s">
        <v>196</v>
      </c>
      <c r="C231" s="305">
        <v>45539</v>
      </c>
      <c r="D231" s="128">
        <v>15</v>
      </c>
      <c r="E231" s="162">
        <v>4</v>
      </c>
      <c r="F231" s="1" t="s">
        <v>5</v>
      </c>
      <c r="G231" s="1" t="s">
        <v>3338</v>
      </c>
      <c r="H231" s="306">
        <f t="shared" si="7"/>
        <v>60</v>
      </c>
      <c r="I231" s="1" t="s">
        <v>65</v>
      </c>
      <c r="L231" s="134"/>
      <c r="M231" s="233"/>
    </row>
    <row r="232" spans="1:13" customFormat="1" hidden="1">
      <c r="A232" s="135">
        <v>2024</v>
      </c>
      <c r="B232" s="135" t="s">
        <v>196</v>
      </c>
      <c r="C232" s="305">
        <v>45547</v>
      </c>
      <c r="D232" s="128">
        <v>5</v>
      </c>
      <c r="E232" s="162">
        <v>2</v>
      </c>
      <c r="F232" s="1" t="s">
        <v>5</v>
      </c>
      <c r="G232" s="1" t="s">
        <v>3331</v>
      </c>
      <c r="H232" s="306">
        <f t="shared" ref="H232:H235" si="8">E232*D232</f>
        <v>10</v>
      </c>
      <c r="I232" s="1" t="s">
        <v>65</v>
      </c>
      <c r="L232" s="134"/>
      <c r="M232" s="233"/>
    </row>
    <row r="233" spans="1:13" customFormat="1" hidden="1">
      <c r="A233" s="135">
        <v>2024</v>
      </c>
      <c r="B233" s="135" t="s">
        <v>196</v>
      </c>
      <c r="C233" s="305">
        <v>45547</v>
      </c>
      <c r="D233" s="128">
        <v>15</v>
      </c>
      <c r="E233" s="162">
        <v>4</v>
      </c>
      <c r="F233" s="1" t="s">
        <v>14</v>
      </c>
      <c r="G233" s="1" t="s">
        <v>3346</v>
      </c>
      <c r="H233" s="306">
        <f t="shared" si="8"/>
        <v>60</v>
      </c>
      <c r="I233" s="1" t="s">
        <v>65</v>
      </c>
      <c r="L233" s="134"/>
      <c r="M233" s="233"/>
    </row>
    <row r="234" spans="1:13" customFormat="1" hidden="1">
      <c r="A234" s="135">
        <v>2024</v>
      </c>
      <c r="B234" s="135" t="s">
        <v>196</v>
      </c>
      <c r="C234" s="305">
        <v>45547</v>
      </c>
      <c r="D234" s="128">
        <v>15</v>
      </c>
      <c r="E234" s="162">
        <v>4</v>
      </c>
      <c r="F234" s="1" t="s">
        <v>12</v>
      </c>
      <c r="G234" s="1" t="s">
        <v>3328</v>
      </c>
      <c r="H234" s="306">
        <f t="shared" si="8"/>
        <v>60</v>
      </c>
      <c r="I234" s="1" t="s">
        <v>65</v>
      </c>
      <c r="L234" s="134"/>
      <c r="M234" s="233"/>
    </row>
    <row r="235" spans="1:13" customFormat="1" hidden="1">
      <c r="A235" s="135">
        <v>2024</v>
      </c>
      <c r="B235" s="135" t="s">
        <v>196</v>
      </c>
      <c r="C235" s="305">
        <v>45547</v>
      </c>
      <c r="D235" s="128">
        <v>15</v>
      </c>
      <c r="E235" s="162">
        <v>6</v>
      </c>
      <c r="F235" s="1" t="s">
        <v>12</v>
      </c>
      <c r="G235" s="1" t="s">
        <v>3334</v>
      </c>
      <c r="H235" s="306">
        <f t="shared" si="8"/>
        <v>90</v>
      </c>
      <c r="I235" s="1" t="s">
        <v>65</v>
      </c>
      <c r="L235" s="134"/>
      <c r="M235" s="233"/>
    </row>
    <row r="236" spans="1:13" customFormat="1" hidden="1">
      <c r="A236" s="135">
        <v>2024</v>
      </c>
      <c r="B236" s="135" t="s">
        <v>196</v>
      </c>
      <c r="C236" s="305">
        <v>45560</v>
      </c>
      <c r="D236" s="128">
        <v>15</v>
      </c>
      <c r="E236" s="162">
        <v>17</v>
      </c>
      <c r="F236" s="1" t="s">
        <v>5</v>
      </c>
      <c r="G236" s="1" t="s">
        <v>3331</v>
      </c>
      <c r="H236" s="306">
        <f t="shared" ref="H236:H240" si="9">E236*D236</f>
        <v>255</v>
      </c>
      <c r="I236" s="1" t="s">
        <v>65</v>
      </c>
      <c r="L236" s="134"/>
      <c r="M236" s="233"/>
    </row>
    <row r="237" spans="1:13" customFormat="1" hidden="1">
      <c r="A237" s="135">
        <v>2024</v>
      </c>
      <c r="B237" s="135" t="s">
        <v>196</v>
      </c>
      <c r="C237" s="305">
        <v>45560</v>
      </c>
      <c r="D237" s="128">
        <v>15</v>
      </c>
      <c r="E237" s="162">
        <v>2</v>
      </c>
      <c r="F237" s="1" t="s">
        <v>12</v>
      </c>
      <c r="G237" s="1" t="s">
        <v>3328</v>
      </c>
      <c r="H237" s="306">
        <f t="shared" si="9"/>
        <v>30</v>
      </c>
      <c r="I237" s="1" t="s">
        <v>65</v>
      </c>
      <c r="L237" s="134"/>
      <c r="M237" s="233"/>
    </row>
    <row r="238" spans="1:13" customFormat="1" hidden="1">
      <c r="A238" s="135">
        <v>2024</v>
      </c>
      <c r="B238" s="135" t="s">
        <v>196</v>
      </c>
      <c r="C238" s="305">
        <v>45560</v>
      </c>
      <c r="D238" s="128">
        <v>15</v>
      </c>
      <c r="E238" s="162">
        <v>6</v>
      </c>
      <c r="F238" s="1" t="s">
        <v>12</v>
      </c>
      <c r="G238" s="1" t="s">
        <v>3334</v>
      </c>
      <c r="H238" s="306">
        <f t="shared" si="9"/>
        <v>90</v>
      </c>
      <c r="I238" s="1" t="s">
        <v>65</v>
      </c>
      <c r="L238" s="134"/>
      <c r="M238" s="233"/>
    </row>
    <row r="239" spans="1:13" customFormat="1" hidden="1">
      <c r="A239" s="135">
        <v>2024</v>
      </c>
      <c r="B239" s="135" t="s">
        <v>196</v>
      </c>
      <c r="C239" s="305">
        <v>45560</v>
      </c>
      <c r="D239" s="128">
        <v>15</v>
      </c>
      <c r="E239" s="162">
        <v>8</v>
      </c>
      <c r="F239" s="1" t="s">
        <v>9</v>
      </c>
      <c r="G239" s="1" t="s">
        <v>3345</v>
      </c>
      <c r="H239" s="306">
        <f t="shared" si="9"/>
        <v>120</v>
      </c>
      <c r="I239" s="1" t="s">
        <v>65</v>
      </c>
      <c r="L239" s="134"/>
      <c r="M239" s="233"/>
    </row>
    <row r="240" spans="1:13" customFormat="1" hidden="1">
      <c r="A240" s="135">
        <v>2024</v>
      </c>
      <c r="B240" s="135" t="s">
        <v>196</v>
      </c>
      <c r="C240" s="305">
        <v>45560</v>
      </c>
      <c r="D240" s="128">
        <v>15</v>
      </c>
      <c r="E240" s="162">
        <v>3</v>
      </c>
      <c r="F240" s="1" t="s">
        <v>5</v>
      </c>
      <c r="G240" s="1" t="s">
        <v>3327</v>
      </c>
      <c r="H240" s="306">
        <f t="shared" si="9"/>
        <v>45</v>
      </c>
      <c r="I240" s="1" t="s">
        <v>65</v>
      </c>
      <c r="L240" s="134"/>
      <c r="M240" s="233"/>
    </row>
    <row r="241" spans="1:13" customFormat="1" hidden="1">
      <c r="A241" s="135">
        <v>2024</v>
      </c>
      <c r="B241" s="135" t="s">
        <v>196</v>
      </c>
      <c r="C241" s="305">
        <v>45560</v>
      </c>
      <c r="D241" s="128">
        <v>15</v>
      </c>
      <c r="E241" s="162">
        <v>7</v>
      </c>
      <c r="F241" s="1" t="s">
        <v>5</v>
      </c>
      <c r="G241" s="1" t="s">
        <v>3341</v>
      </c>
      <c r="H241" s="306">
        <f>E241*D241</f>
        <v>105</v>
      </c>
      <c r="I241" s="1" t="s">
        <v>65</v>
      </c>
      <c r="L241" s="134"/>
      <c r="M241" s="233"/>
    </row>
    <row r="242" spans="1:13" customFormat="1" hidden="1">
      <c r="A242" s="135">
        <v>2024</v>
      </c>
      <c r="B242" s="135" t="s">
        <v>257</v>
      </c>
      <c r="C242" s="305">
        <v>45576</v>
      </c>
      <c r="D242" s="128">
        <v>15</v>
      </c>
      <c r="E242" s="162">
        <v>8</v>
      </c>
      <c r="F242" s="1" t="s">
        <v>5</v>
      </c>
      <c r="G242" s="1" t="s">
        <v>3332</v>
      </c>
      <c r="H242" s="306">
        <f>E242*D242</f>
        <v>120</v>
      </c>
      <c r="I242" s="1" t="s">
        <v>65</v>
      </c>
      <c r="L242" s="134"/>
      <c r="M242" s="233"/>
    </row>
    <row r="243" spans="1:13" customFormat="1" hidden="1">
      <c r="A243" s="135">
        <v>2024</v>
      </c>
      <c r="B243" s="135" t="s">
        <v>257</v>
      </c>
      <c r="C243" s="305">
        <v>45576</v>
      </c>
      <c r="D243" s="128">
        <v>15</v>
      </c>
      <c r="E243" s="162">
        <v>4</v>
      </c>
      <c r="F243" s="1" t="s">
        <v>12</v>
      </c>
      <c r="G243" s="1" t="s">
        <v>3325</v>
      </c>
      <c r="H243" s="306">
        <f>E243*D243</f>
        <v>60</v>
      </c>
      <c r="I243" s="1" t="s">
        <v>65</v>
      </c>
      <c r="L243" s="134"/>
      <c r="M243" s="233"/>
    </row>
    <row r="244" spans="1:13" customFormat="1" hidden="1">
      <c r="A244" s="135">
        <v>2024</v>
      </c>
      <c r="B244" s="135" t="s">
        <v>257</v>
      </c>
      <c r="C244" s="305">
        <v>45576</v>
      </c>
      <c r="D244" s="128">
        <v>15</v>
      </c>
      <c r="E244" s="162">
        <v>6</v>
      </c>
      <c r="F244" s="1" t="s">
        <v>12</v>
      </c>
      <c r="G244" s="1" t="s">
        <v>3334</v>
      </c>
      <c r="H244" s="306">
        <f>E244*D244</f>
        <v>90</v>
      </c>
      <c r="I244" s="1" t="s">
        <v>65</v>
      </c>
      <c r="L244" s="134"/>
      <c r="M244" s="233"/>
    </row>
    <row r="245" spans="1:13" customFormat="1" hidden="1">
      <c r="A245" s="135">
        <v>2024</v>
      </c>
      <c r="B245" s="135" t="s">
        <v>257</v>
      </c>
      <c r="C245" s="305">
        <v>45576</v>
      </c>
      <c r="D245" s="128">
        <v>15</v>
      </c>
      <c r="E245" s="162">
        <v>2</v>
      </c>
      <c r="F245" s="1" t="s">
        <v>5</v>
      </c>
      <c r="G245" s="1" t="s">
        <v>3331</v>
      </c>
      <c r="H245" s="306">
        <f t="shared" ref="H245:H248" si="10">E245*D245</f>
        <v>30</v>
      </c>
      <c r="I245" s="1" t="s">
        <v>65</v>
      </c>
      <c r="L245" s="134"/>
      <c r="M245" s="233"/>
    </row>
    <row r="246" spans="1:13" customFormat="1" hidden="1">
      <c r="A246" s="135">
        <v>2024</v>
      </c>
      <c r="B246" s="135" t="s">
        <v>257</v>
      </c>
      <c r="C246" s="305">
        <v>45576</v>
      </c>
      <c r="D246" s="128">
        <v>15</v>
      </c>
      <c r="E246" s="162">
        <v>1</v>
      </c>
      <c r="F246" s="1" t="s">
        <v>14</v>
      </c>
      <c r="G246" s="1" t="s">
        <v>3346</v>
      </c>
      <c r="H246" s="306">
        <f t="shared" si="10"/>
        <v>15</v>
      </c>
      <c r="I246" s="1" t="s">
        <v>65</v>
      </c>
      <c r="L246" s="134"/>
      <c r="M246" s="233"/>
    </row>
    <row r="247" spans="1:13" customFormat="1" hidden="1">
      <c r="A247" s="135">
        <v>2024</v>
      </c>
      <c r="B247" s="135" t="s">
        <v>257</v>
      </c>
      <c r="C247" s="305">
        <v>45576</v>
      </c>
      <c r="D247" s="128">
        <v>15</v>
      </c>
      <c r="E247" s="162">
        <v>2</v>
      </c>
      <c r="F247" s="1" t="s">
        <v>12</v>
      </c>
      <c r="G247" s="1" t="s">
        <v>3328</v>
      </c>
      <c r="H247" s="306">
        <f t="shared" si="10"/>
        <v>30</v>
      </c>
      <c r="I247" s="1" t="s">
        <v>65</v>
      </c>
      <c r="L247" s="134"/>
      <c r="M247" s="233"/>
    </row>
    <row r="248" spans="1:13" customFormat="1" hidden="1">
      <c r="A248" s="135">
        <v>2024</v>
      </c>
      <c r="B248" s="135" t="s">
        <v>257</v>
      </c>
      <c r="C248" s="305">
        <v>45576</v>
      </c>
      <c r="D248" s="128">
        <v>15</v>
      </c>
      <c r="E248" s="162">
        <v>2</v>
      </c>
      <c r="F248" s="1" t="s">
        <v>5</v>
      </c>
      <c r="G248" s="1" t="s">
        <v>3341</v>
      </c>
      <c r="H248" s="306">
        <f t="shared" si="10"/>
        <v>30</v>
      </c>
      <c r="I248" s="1" t="s">
        <v>65</v>
      </c>
      <c r="L248" s="134"/>
      <c r="M248" s="233"/>
    </row>
    <row r="249" spans="1:13" customFormat="1" hidden="1">
      <c r="A249" s="135">
        <v>2024</v>
      </c>
      <c r="B249" s="135" t="s">
        <v>257</v>
      </c>
      <c r="C249" s="305">
        <v>45581</v>
      </c>
      <c r="D249" s="128">
        <v>15</v>
      </c>
      <c r="E249" s="162">
        <v>4</v>
      </c>
      <c r="F249" s="1" t="s">
        <v>12</v>
      </c>
      <c r="G249" s="1" t="s">
        <v>3328</v>
      </c>
      <c r="H249" s="306">
        <f t="shared" ref="H249:H252" si="11">E249*D249</f>
        <v>60</v>
      </c>
      <c r="I249" s="1" t="s">
        <v>65</v>
      </c>
      <c r="J249" s="257"/>
      <c r="L249" s="134"/>
      <c r="M249" s="233"/>
    </row>
    <row r="250" spans="1:13" customFormat="1" hidden="1">
      <c r="A250" s="135">
        <v>2024</v>
      </c>
      <c r="B250" s="135" t="s">
        <v>257</v>
      </c>
      <c r="C250" s="305">
        <v>45581</v>
      </c>
      <c r="D250" s="128">
        <v>15</v>
      </c>
      <c r="E250" s="162">
        <v>4</v>
      </c>
      <c r="F250" s="1" t="s">
        <v>5</v>
      </c>
      <c r="G250" s="1" t="s">
        <v>3331</v>
      </c>
      <c r="H250" s="306">
        <f t="shared" si="11"/>
        <v>60</v>
      </c>
      <c r="I250" s="1" t="s">
        <v>65</v>
      </c>
      <c r="L250" s="134"/>
      <c r="M250" s="233"/>
    </row>
    <row r="251" spans="1:13" customFormat="1" hidden="1">
      <c r="A251" s="135">
        <v>2024</v>
      </c>
      <c r="B251" s="135" t="s">
        <v>257</v>
      </c>
      <c r="C251" s="305">
        <v>45581</v>
      </c>
      <c r="D251" s="128">
        <v>15</v>
      </c>
      <c r="E251" s="162">
        <v>2</v>
      </c>
      <c r="F251" s="1" t="s">
        <v>5</v>
      </c>
      <c r="G251" s="1" t="s">
        <v>3327</v>
      </c>
      <c r="H251" s="306">
        <f t="shared" si="11"/>
        <v>30</v>
      </c>
      <c r="I251" s="1" t="s">
        <v>65</v>
      </c>
      <c r="L251" s="134"/>
      <c r="M251" s="233"/>
    </row>
    <row r="252" spans="1:13" customFormat="1" hidden="1">
      <c r="A252" s="135">
        <v>2024</v>
      </c>
      <c r="B252" s="135" t="s">
        <v>257</v>
      </c>
      <c r="C252" s="305">
        <v>45581</v>
      </c>
      <c r="D252" s="128">
        <v>15</v>
      </c>
      <c r="E252" s="162">
        <v>2</v>
      </c>
      <c r="F252" s="1" t="s">
        <v>12</v>
      </c>
      <c r="G252" s="1" t="s">
        <v>3325</v>
      </c>
      <c r="H252" s="306">
        <f t="shared" si="11"/>
        <v>30</v>
      </c>
      <c r="I252" s="1" t="s">
        <v>65</v>
      </c>
      <c r="L252" s="134"/>
      <c r="M252" s="233"/>
    </row>
    <row r="253" spans="1:13" customFormat="1" hidden="1">
      <c r="A253" s="135">
        <v>2024</v>
      </c>
      <c r="B253" s="135" t="s">
        <v>257</v>
      </c>
      <c r="C253" s="305">
        <v>45591</v>
      </c>
      <c r="D253" s="128">
        <v>15</v>
      </c>
      <c r="E253" s="162">
        <v>4</v>
      </c>
      <c r="F253" s="1" t="s">
        <v>12</v>
      </c>
      <c r="G253" s="1" t="s">
        <v>3328</v>
      </c>
      <c r="H253" s="306">
        <f t="shared" ref="H253:H263" si="12">E253*D253</f>
        <v>60</v>
      </c>
      <c r="I253" s="1" t="s">
        <v>65</v>
      </c>
      <c r="L253" s="134"/>
      <c r="M253" s="233"/>
    </row>
    <row r="254" spans="1:13" customFormat="1" hidden="1">
      <c r="A254" s="135">
        <v>2024</v>
      </c>
      <c r="B254" s="135" t="s">
        <v>257</v>
      </c>
      <c r="C254" s="305">
        <v>45591</v>
      </c>
      <c r="D254" s="128">
        <v>15</v>
      </c>
      <c r="E254" s="162">
        <v>2</v>
      </c>
      <c r="F254" s="1" t="s">
        <v>5</v>
      </c>
      <c r="G254" s="1" t="s">
        <v>3329</v>
      </c>
      <c r="H254" s="306">
        <f t="shared" si="12"/>
        <v>30</v>
      </c>
      <c r="I254" s="1" t="s">
        <v>65</v>
      </c>
      <c r="L254" s="134"/>
      <c r="M254" s="233"/>
    </row>
    <row r="255" spans="1:13" customFormat="1" hidden="1">
      <c r="A255" s="135">
        <v>2024</v>
      </c>
      <c r="B255" s="135" t="s">
        <v>257</v>
      </c>
      <c r="C255" s="305">
        <v>45591</v>
      </c>
      <c r="D255" s="128">
        <v>15</v>
      </c>
      <c r="E255" s="162">
        <v>2</v>
      </c>
      <c r="F255" s="1" t="s">
        <v>5</v>
      </c>
      <c r="G255" s="1" t="s">
        <v>3327</v>
      </c>
      <c r="H255" s="306">
        <f t="shared" si="12"/>
        <v>30</v>
      </c>
      <c r="I255" s="1" t="s">
        <v>65</v>
      </c>
      <c r="L255" s="134"/>
      <c r="M255" s="233"/>
    </row>
    <row r="256" spans="1:13" customFormat="1" hidden="1">
      <c r="A256" s="135">
        <v>2024</v>
      </c>
      <c r="B256" s="135" t="s">
        <v>257</v>
      </c>
      <c r="C256" s="305">
        <v>45591</v>
      </c>
      <c r="D256" s="128">
        <v>15</v>
      </c>
      <c r="E256" s="162">
        <v>13</v>
      </c>
      <c r="F256" s="1" t="s">
        <v>12</v>
      </c>
      <c r="G256" s="307" t="s">
        <v>3335</v>
      </c>
      <c r="H256" s="306">
        <f t="shared" si="12"/>
        <v>195</v>
      </c>
      <c r="I256" s="1" t="s">
        <v>65</v>
      </c>
      <c r="L256" s="134"/>
      <c r="M256" s="233"/>
    </row>
    <row r="257" spans="1:13" customFormat="1" hidden="1">
      <c r="A257" s="135">
        <v>2024</v>
      </c>
      <c r="B257" s="135" t="s">
        <v>257</v>
      </c>
      <c r="C257" s="305">
        <v>45591</v>
      </c>
      <c r="D257" s="128">
        <v>15</v>
      </c>
      <c r="E257" s="162">
        <v>3</v>
      </c>
      <c r="F257" s="1" t="s">
        <v>12</v>
      </c>
      <c r="G257" s="1" t="s">
        <v>3334</v>
      </c>
      <c r="H257" s="306">
        <f t="shared" si="12"/>
        <v>45</v>
      </c>
      <c r="I257" s="1" t="s">
        <v>65</v>
      </c>
      <c r="L257" s="134"/>
      <c r="M257" s="233"/>
    </row>
    <row r="258" spans="1:13" customFormat="1" hidden="1">
      <c r="A258" s="135">
        <v>2024</v>
      </c>
      <c r="B258" s="135" t="s">
        <v>257</v>
      </c>
      <c r="C258" s="305">
        <v>45593</v>
      </c>
      <c r="D258" s="128">
        <v>15</v>
      </c>
      <c r="E258" s="162">
        <v>2</v>
      </c>
      <c r="F258" s="1" t="s">
        <v>12</v>
      </c>
      <c r="G258" s="1" t="s">
        <v>3334</v>
      </c>
      <c r="H258" s="306">
        <f t="shared" si="12"/>
        <v>30</v>
      </c>
      <c r="I258" s="1" t="s">
        <v>65</v>
      </c>
      <c r="L258" s="134"/>
      <c r="M258" s="233"/>
    </row>
    <row r="259" spans="1:13" customFormat="1" hidden="1">
      <c r="A259" s="135">
        <v>2024</v>
      </c>
      <c r="B259" s="135" t="s">
        <v>257</v>
      </c>
      <c r="C259" s="305">
        <v>45593</v>
      </c>
      <c r="D259" s="128">
        <v>15</v>
      </c>
      <c r="E259" s="162">
        <v>1</v>
      </c>
      <c r="F259" s="1" t="s">
        <v>5</v>
      </c>
      <c r="G259" s="1" t="s">
        <v>3341</v>
      </c>
      <c r="H259" s="306">
        <f t="shared" ref="H259" si="13">E259*D259</f>
        <v>15</v>
      </c>
      <c r="I259" s="1" t="s">
        <v>65</v>
      </c>
      <c r="L259" s="134"/>
      <c r="M259" s="233"/>
    </row>
    <row r="260" spans="1:13" customFormat="1" hidden="1">
      <c r="A260" s="258">
        <v>2024</v>
      </c>
      <c r="B260" s="258" t="s">
        <v>257</v>
      </c>
      <c r="C260" s="308">
        <v>45593</v>
      </c>
      <c r="D260" s="259">
        <v>15</v>
      </c>
      <c r="E260" s="162">
        <v>4</v>
      </c>
      <c r="F260" s="162" t="s">
        <v>5</v>
      </c>
      <c r="G260" s="162" t="s">
        <v>3343</v>
      </c>
      <c r="H260" s="309">
        <f t="shared" si="12"/>
        <v>60</v>
      </c>
      <c r="I260" s="162" t="s">
        <v>65</v>
      </c>
      <c r="L260" s="134"/>
      <c r="M260" s="233"/>
    </row>
    <row r="261" spans="1:13" customFormat="1" hidden="1">
      <c r="A261" s="135">
        <v>2024</v>
      </c>
      <c r="B261" s="135" t="s">
        <v>257</v>
      </c>
      <c r="C261" s="305">
        <v>45593</v>
      </c>
      <c r="D261" s="128">
        <v>15</v>
      </c>
      <c r="E261" s="1">
        <v>4</v>
      </c>
      <c r="F261" s="1" t="s">
        <v>5</v>
      </c>
      <c r="G261" s="1" t="s">
        <v>3327</v>
      </c>
      <c r="H261" s="306">
        <f t="shared" si="12"/>
        <v>60</v>
      </c>
      <c r="I261" s="1" t="s">
        <v>65</v>
      </c>
      <c r="L261" s="134"/>
      <c r="M261" s="233"/>
    </row>
    <row r="262" spans="1:13" customFormat="1" hidden="1">
      <c r="A262" s="135">
        <v>2024</v>
      </c>
      <c r="B262" s="135" t="s">
        <v>257</v>
      </c>
      <c r="C262" s="305">
        <v>45593</v>
      </c>
      <c r="D262" s="128">
        <v>15</v>
      </c>
      <c r="E262" s="1">
        <v>4</v>
      </c>
      <c r="F262" s="1" t="s">
        <v>5</v>
      </c>
      <c r="G262" s="162" t="s">
        <v>3343</v>
      </c>
      <c r="H262" s="306">
        <f t="shared" si="12"/>
        <v>60</v>
      </c>
      <c r="I262" s="1" t="s">
        <v>65</v>
      </c>
      <c r="L262" s="134"/>
      <c r="M262" s="233"/>
    </row>
    <row r="263" spans="1:13" customFormat="1" hidden="1">
      <c r="A263" s="135">
        <v>2024</v>
      </c>
      <c r="B263" s="135" t="s">
        <v>257</v>
      </c>
      <c r="C263" s="305">
        <v>45593</v>
      </c>
      <c r="D263" s="128">
        <v>15</v>
      </c>
      <c r="E263" s="1">
        <v>4</v>
      </c>
      <c r="F263" s="1" t="s">
        <v>12</v>
      </c>
      <c r="G263" s="1" t="s">
        <v>3325</v>
      </c>
      <c r="H263" s="306">
        <f t="shared" si="12"/>
        <v>60</v>
      </c>
      <c r="I263" s="1" t="s">
        <v>65</v>
      </c>
      <c r="L263" s="134"/>
      <c r="M263" s="233"/>
    </row>
    <row r="264" spans="1:13" customFormat="1" hidden="1">
      <c r="A264" s="135">
        <v>2024</v>
      </c>
      <c r="B264" s="135" t="s">
        <v>301</v>
      </c>
      <c r="C264" s="305">
        <v>45597</v>
      </c>
      <c r="D264" s="128">
        <v>15</v>
      </c>
      <c r="E264" s="1">
        <v>17</v>
      </c>
      <c r="F264" s="1" t="s">
        <v>12</v>
      </c>
      <c r="G264" s="1" t="s">
        <v>3326</v>
      </c>
      <c r="H264" s="306">
        <f t="shared" ref="H264:H266" si="14">E264*D264</f>
        <v>255</v>
      </c>
      <c r="I264" s="1" t="s">
        <v>65</v>
      </c>
      <c r="L264" s="134"/>
      <c r="M264" s="233"/>
    </row>
    <row r="265" spans="1:13" customFormat="1" hidden="1">
      <c r="A265" s="135">
        <v>2024</v>
      </c>
      <c r="B265" s="135" t="s">
        <v>301</v>
      </c>
      <c r="C265" s="305">
        <v>45597</v>
      </c>
      <c r="D265" s="128">
        <v>15</v>
      </c>
      <c r="E265" s="1">
        <v>2</v>
      </c>
      <c r="F265" s="1" t="s">
        <v>12</v>
      </c>
      <c r="G265" s="307" t="s">
        <v>3335</v>
      </c>
      <c r="H265" s="306">
        <f t="shared" si="14"/>
        <v>30</v>
      </c>
      <c r="I265" s="1" t="s">
        <v>65</v>
      </c>
      <c r="L265" s="134"/>
      <c r="M265" s="233"/>
    </row>
    <row r="266" spans="1:13" customFormat="1" hidden="1">
      <c r="A266" s="135">
        <v>2024</v>
      </c>
      <c r="B266" s="135" t="s">
        <v>301</v>
      </c>
      <c r="C266" s="305">
        <v>45597</v>
      </c>
      <c r="D266" s="128">
        <v>15</v>
      </c>
      <c r="E266" s="1">
        <v>4</v>
      </c>
      <c r="F266" s="1" t="s">
        <v>5</v>
      </c>
      <c r="G266" s="1" t="s">
        <v>3332</v>
      </c>
      <c r="H266" s="306">
        <f t="shared" si="14"/>
        <v>60</v>
      </c>
      <c r="I266" s="1" t="s">
        <v>65</v>
      </c>
      <c r="L266" s="134"/>
      <c r="M266" s="233"/>
    </row>
    <row r="267" spans="1:13" customFormat="1" hidden="1">
      <c r="A267" s="135">
        <v>2024</v>
      </c>
      <c r="B267" s="135" t="s">
        <v>301</v>
      </c>
      <c r="C267" s="305">
        <v>45597</v>
      </c>
      <c r="D267" s="128">
        <v>15</v>
      </c>
      <c r="E267" s="1">
        <v>3</v>
      </c>
      <c r="F267" s="1" t="s">
        <v>5</v>
      </c>
      <c r="G267" s="1" t="s">
        <v>3331</v>
      </c>
      <c r="H267" s="306">
        <f t="shared" ref="H267:H268" si="15">E267*D267</f>
        <v>45</v>
      </c>
      <c r="I267" s="1" t="s">
        <v>65</v>
      </c>
      <c r="L267" s="134"/>
      <c r="M267" s="233"/>
    </row>
    <row r="268" spans="1:13" customFormat="1" hidden="1">
      <c r="A268" s="135">
        <v>2024</v>
      </c>
      <c r="B268" s="135" t="s">
        <v>301</v>
      </c>
      <c r="C268" s="305">
        <v>45597</v>
      </c>
      <c r="D268" s="128">
        <v>15</v>
      </c>
      <c r="E268" s="1">
        <v>1</v>
      </c>
      <c r="F268" s="1" t="s">
        <v>5</v>
      </c>
      <c r="G268" s="1" t="s">
        <v>3327</v>
      </c>
      <c r="H268" s="306">
        <f t="shared" si="15"/>
        <v>15</v>
      </c>
      <c r="I268" s="1" t="s">
        <v>65</v>
      </c>
      <c r="L268" s="134"/>
      <c r="M268" s="233"/>
    </row>
    <row r="269" spans="1:13" customFormat="1" hidden="1">
      <c r="A269" s="135">
        <v>2024</v>
      </c>
      <c r="B269" s="135" t="s">
        <v>301</v>
      </c>
      <c r="C269" s="305">
        <v>45597</v>
      </c>
      <c r="D269" s="128">
        <v>15</v>
      </c>
      <c r="E269" s="1">
        <v>3</v>
      </c>
      <c r="F269" s="1" t="s">
        <v>12</v>
      </c>
      <c r="G269" s="1" t="s">
        <v>3334</v>
      </c>
      <c r="H269" s="306">
        <f>E269*D269</f>
        <v>45</v>
      </c>
      <c r="I269" s="1" t="s">
        <v>65</v>
      </c>
      <c r="L269" s="134"/>
      <c r="M269" s="233"/>
    </row>
    <row r="270" spans="1:13" customFormat="1" hidden="1">
      <c r="A270" s="135">
        <v>2024</v>
      </c>
      <c r="B270" s="135" t="s">
        <v>301</v>
      </c>
      <c r="C270" s="305">
        <v>45597</v>
      </c>
      <c r="D270" s="128">
        <v>15</v>
      </c>
      <c r="E270" s="1">
        <v>4</v>
      </c>
      <c r="F270" s="1" t="s">
        <v>12</v>
      </c>
      <c r="G270" s="1" t="s">
        <v>3325</v>
      </c>
      <c r="H270" s="306">
        <f t="shared" ref="H270" si="16">E270*D270</f>
        <v>60</v>
      </c>
      <c r="I270" s="1" t="s">
        <v>65</v>
      </c>
      <c r="L270" s="134"/>
      <c r="M270" s="233"/>
    </row>
    <row r="271" spans="1:13" customFormat="1" hidden="1">
      <c r="A271" s="135">
        <v>2024</v>
      </c>
      <c r="B271" s="135" t="s">
        <v>301</v>
      </c>
      <c r="C271" s="305">
        <v>45597</v>
      </c>
      <c r="D271" s="128">
        <v>15</v>
      </c>
      <c r="E271" s="1">
        <v>4</v>
      </c>
      <c r="F271" s="1" t="s">
        <v>5</v>
      </c>
      <c r="G271" s="1" t="s">
        <v>3331</v>
      </c>
      <c r="H271" s="310">
        <f t="shared" ref="H271:H275" si="17">E271*D271</f>
        <v>60</v>
      </c>
      <c r="I271" s="1" t="s">
        <v>65</v>
      </c>
      <c r="L271" s="134"/>
      <c r="M271" s="233"/>
    </row>
    <row r="272" spans="1:13" customFormat="1" hidden="1">
      <c r="A272" s="135">
        <v>2024</v>
      </c>
      <c r="B272" s="135" t="s">
        <v>301</v>
      </c>
      <c r="C272" s="305">
        <v>45597</v>
      </c>
      <c r="D272" s="128">
        <v>15</v>
      </c>
      <c r="E272" s="1">
        <v>2</v>
      </c>
      <c r="F272" s="1" t="s">
        <v>12</v>
      </c>
      <c r="G272" s="307" t="s">
        <v>3335</v>
      </c>
      <c r="H272" s="306">
        <f t="shared" si="17"/>
        <v>30</v>
      </c>
      <c r="I272" s="1" t="s">
        <v>65</v>
      </c>
      <c r="L272" s="134"/>
      <c r="M272" s="233"/>
    </row>
    <row r="273" spans="1:13" customFormat="1" hidden="1">
      <c r="A273" s="135">
        <v>2024</v>
      </c>
      <c r="B273" s="135" t="s">
        <v>301</v>
      </c>
      <c r="C273" s="305">
        <v>45597</v>
      </c>
      <c r="D273" s="128">
        <v>15</v>
      </c>
      <c r="E273" s="1">
        <v>2</v>
      </c>
      <c r="F273" s="1" t="s">
        <v>5</v>
      </c>
      <c r="G273" s="162" t="s">
        <v>3343</v>
      </c>
      <c r="H273" s="306">
        <f t="shared" si="17"/>
        <v>30</v>
      </c>
      <c r="I273" s="1" t="s">
        <v>65</v>
      </c>
      <c r="L273" s="134"/>
      <c r="M273" s="233"/>
    </row>
    <row r="274" spans="1:13" customFormat="1" hidden="1">
      <c r="A274" s="135">
        <v>2024</v>
      </c>
      <c r="B274" s="135" t="s">
        <v>301</v>
      </c>
      <c r="C274" s="305">
        <v>45597</v>
      </c>
      <c r="D274" s="128">
        <v>15</v>
      </c>
      <c r="E274" s="1">
        <v>4</v>
      </c>
      <c r="F274" s="1" t="s">
        <v>12</v>
      </c>
      <c r="G274" s="1" t="s">
        <v>3334</v>
      </c>
      <c r="H274" s="306">
        <f t="shared" si="17"/>
        <v>60</v>
      </c>
      <c r="I274" s="1" t="s">
        <v>65</v>
      </c>
      <c r="L274" s="134"/>
      <c r="M274" s="233"/>
    </row>
    <row r="275" spans="1:13" customFormat="1" hidden="1">
      <c r="A275" s="135">
        <v>2024</v>
      </c>
      <c r="B275" s="135" t="s">
        <v>301</v>
      </c>
      <c r="C275" s="305">
        <v>45597</v>
      </c>
      <c r="D275" s="128">
        <v>15</v>
      </c>
      <c r="E275" s="1">
        <v>2</v>
      </c>
      <c r="F275" s="1" t="s">
        <v>5</v>
      </c>
      <c r="G275" s="1" t="s">
        <v>3331</v>
      </c>
      <c r="H275" s="306">
        <f t="shared" si="17"/>
        <v>30</v>
      </c>
      <c r="I275" s="1" t="s">
        <v>65</v>
      </c>
      <c r="L275" s="134"/>
      <c r="M275" s="233"/>
    </row>
    <row r="276" spans="1:13" s="297" customFormat="1">
      <c r="A276" s="258">
        <v>2025</v>
      </c>
      <c r="B276" s="258" t="s">
        <v>3340</v>
      </c>
      <c r="C276" s="308">
        <v>45667</v>
      </c>
      <c r="D276" s="259">
        <v>15</v>
      </c>
      <c r="E276" s="162">
        <v>2</v>
      </c>
      <c r="F276" s="162" t="s">
        <v>5</v>
      </c>
      <c r="G276" s="260" t="s">
        <v>3343</v>
      </c>
      <c r="H276" s="261">
        <f t="shared" ref="H276:H284" si="18">E276*D276</f>
        <v>30</v>
      </c>
      <c r="I276" s="162" t="s">
        <v>65</v>
      </c>
      <c r="L276" s="292"/>
      <c r="M276" s="293"/>
    </row>
    <row r="277" spans="1:13">
      <c r="A277" s="258">
        <v>2025</v>
      </c>
      <c r="B277" s="135" t="s">
        <v>3340</v>
      </c>
      <c r="C277" s="305">
        <v>45667</v>
      </c>
      <c r="D277" s="128">
        <v>15</v>
      </c>
      <c r="E277" s="1">
        <v>3</v>
      </c>
      <c r="F277" s="162" t="s">
        <v>5</v>
      </c>
      <c r="G277" s="64" t="s">
        <v>3339</v>
      </c>
      <c r="H277" s="261">
        <f t="shared" si="18"/>
        <v>45</v>
      </c>
      <c r="I277" s="1" t="s">
        <v>65</v>
      </c>
    </row>
    <row r="278" spans="1:13">
      <c r="A278" s="258">
        <v>2025</v>
      </c>
      <c r="B278" s="135" t="s">
        <v>3340</v>
      </c>
      <c r="C278" s="305">
        <v>45667</v>
      </c>
      <c r="D278" s="128">
        <v>15</v>
      </c>
      <c r="E278" s="1">
        <v>4</v>
      </c>
      <c r="F278" s="162" t="s">
        <v>5</v>
      </c>
      <c r="G278" s="64" t="s">
        <v>3331</v>
      </c>
      <c r="H278" s="261">
        <f t="shared" si="18"/>
        <v>60</v>
      </c>
      <c r="I278" s="1" t="s">
        <v>65</v>
      </c>
    </row>
    <row r="279" spans="1:13">
      <c r="A279" s="258">
        <v>2025</v>
      </c>
      <c r="B279" s="135" t="s">
        <v>3340</v>
      </c>
      <c r="C279" s="305">
        <v>45667</v>
      </c>
      <c r="D279" s="128">
        <v>15</v>
      </c>
      <c r="E279" s="1">
        <v>8</v>
      </c>
      <c r="F279" s="1" t="s">
        <v>12</v>
      </c>
      <c r="G279" s="64" t="s">
        <v>3328</v>
      </c>
      <c r="H279" s="261">
        <f t="shared" si="18"/>
        <v>120</v>
      </c>
      <c r="I279" s="1" t="s">
        <v>65</v>
      </c>
    </row>
    <row r="280" spans="1:13">
      <c r="A280" s="258">
        <v>2025</v>
      </c>
      <c r="B280" s="135" t="s">
        <v>3340</v>
      </c>
      <c r="C280" s="305">
        <v>45667</v>
      </c>
      <c r="D280" s="128">
        <v>15</v>
      </c>
      <c r="E280" s="1">
        <v>2</v>
      </c>
      <c r="F280" s="1" t="s">
        <v>12</v>
      </c>
      <c r="G280" s="64" t="s">
        <v>3334</v>
      </c>
      <c r="H280" s="261">
        <f t="shared" si="18"/>
        <v>30</v>
      </c>
      <c r="I280" s="1" t="s">
        <v>65</v>
      </c>
    </row>
    <row r="281" spans="1:13">
      <c r="A281" s="258">
        <v>2025</v>
      </c>
      <c r="B281" s="135" t="s">
        <v>3340</v>
      </c>
      <c r="C281" s="305">
        <v>45667</v>
      </c>
      <c r="D281" s="128">
        <v>15</v>
      </c>
      <c r="E281" s="1">
        <v>11</v>
      </c>
      <c r="F281" s="162" t="s">
        <v>5</v>
      </c>
      <c r="G281" s="64" t="s">
        <v>3329</v>
      </c>
      <c r="H281" s="261">
        <f t="shared" si="18"/>
        <v>165</v>
      </c>
      <c r="I281" s="1" t="s">
        <v>65</v>
      </c>
    </row>
    <row r="282" spans="1:13">
      <c r="A282" s="258">
        <v>2025</v>
      </c>
      <c r="B282" s="135" t="s">
        <v>3340</v>
      </c>
      <c r="C282" s="305">
        <v>45667</v>
      </c>
      <c r="D282" s="128">
        <v>15</v>
      </c>
      <c r="E282" s="1">
        <v>4</v>
      </c>
      <c r="F282" s="162" t="s">
        <v>5</v>
      </c>
      <c r="G282" s="64" t="s">
        <v>3327</v>
      </c>
      <c r="H282" s="261">
        <f t="shared" si="18"/>
        <v>60</v>
      </c>
      <c r="I282" s="1" t="s">
        <v>65</v>
      </c>
    </row>
    <row r="283" spans="1:13">
      <c r="A283" s="258">
        <v>2025</v>
      </c>
      <c r="B283" s="135" t="s">
        <v>3340</v>
      </c>
      <c r="C283" s="305">
        <v>45667</v>
      </c>
      <c r="D283" s="128">
        <v>15</v>
      </c>
      <c r="E283" s="1">
        <v>2</v>
      </c>
      <c r="F283" s="162" t="s">
        <v>5</v>
      </c>
      <c r="G283" s="64" t="s">
        <v>3341</v>
      </c>
      <c r="H283" s="261">
        <f>E283*D283</f>
        <v>30</v>
      </c>
      <c r="I283" s="1" t="s">
        <v>65</v>
      </c>
    </row>
    <row r="284" spans="1:13">
      <c r="A284" s="258">
        <v>2025</v>
      </c>
      <c r="B284" s="135" t="s">
        <v>3340</v>
      </c>
      <c r="C284" s="305">
        <v>45667</v>
      </c>
      <c r="D284" s="128">
        <v>15</v>
      </c>
      <c r="E284" s="1">
        <v>9</v>
      </c>
      <c r="F284" s="162" t="s">
        <v>5</v>
      </c>
      <c r="G284" s="64" t="s">
        <v>3329</v>
      </c>
      <c r="H284" s="261">
        <f t="shared" ref="H284:H288" si="19">E284*D284</f>
        <v>135</v>
      </c>
      <c r="I284" s="1" t="s">
        <v>65</v>
      </c>
    </row>
    <row r="285" spans="1:13">
      <c r="A285" s="258">
        <v>2025</v>
      </c>
      <c r="B285" s="135" t="s">
        <v>3340</v>
      </c>
      <c r="C285" s="305">
        <v>45667</v>
      </c>
      <c r="D285" s="128">
        <v>15</v>
      </c>
      <c r="E285" s="1">
        <v>2</v>
      </c>
      <c r="F285" s="1" t="s">
        <v>12</v>
      </c>
      <c r="G285" s="64" t="s">
        <v>3334</v>
      </c>
      <c r="H285" s="261">
        <f t="shared" si="19"/>
        <v>30</v>
      </c>
      <c r="I285" s="1" t="s">
        <v>65</v>
      </c>
    </row>
    <row r="286" spans="1:13">
      <c r="A286" s="258">
        <v>2025</v>
      </c>
      <c r="B286" s="135" t="s">
        <v>3340</v>
      </c>
      <c r="C286" s="305">
        <v>45667</v>
      </c>
      <c r="D286" s="128">
        <v>15</v>
      </c>
      <c r="E286" s="1">
        <v>4</v>
      </c>
      <c r="F286" s="162" t="s">
        <v>5</v>
      </c>
      <c r="G286" s="64" t="s">
        <v>3327</v>
      </c>
      <c r="H286" s="261">
        <f t="shared" si="19"/>
        <v>60</v>
      </c>
      <c r="I286" s="1" t="s">
        <v>65</v>
      </c>
    </row>
    <row r="287" spans="1:13">
      <c r="A287" s="258">
        <v>2025</v>
      </c>
      <c r="B287" s="135" t="s">
        <v>3340</v>
      </c>
      <c r="C287" s="305">
        <v>45667</v>
      </c>
      <c r="D287" s="128">
        <v>15</v>
      </c>
      <c r="E287" s="1">
        <v>4</v>
      </c>
      <c r="F287" s="1" t="s">
        <v>14</v>
      </c>
      <c r="G287" s="64" t="s">
        <v>3346</v>
      </c>
      <c r="H287" s="261">
        <f t="shared" si="19"/>
        <v>60</v>
      </c>
      <c r="I287" s="1" t="s">
        <v>65</v>
      </c>
    </row>
    <row r="288" spans="1:13">
      <c r="A288" s="258">
        <v>2025</v>
      </c>
      <c r="B288" s="135" t="s">
        <v>3340</v>
      </c>
      <c r="C288" s="305">
        <v>45667</v>
      </c>
      <c r="D288" s="128">
        <v>15</v>
      </c>
      <c r="E288" s="1">
        <v>2</v>
      </c>
      <c r="F288" s="162" t="s">
        <v>5</v>
      </c>
      <c r="G288" s="64" t="s">
        <v>3337</v>
      </c>
      <c r="H288" s="261">
        <f t="shared" si="19"/>
        <v>30</v>
      </c>
      <c r="I288" s="1" t="s">
        <v>65</v>
      </c>
    </row>
    <row r="289" spans="1:9">
      <c r="A289" s="258">
        <v>2025</v>
      </c>
      <c r="B289" s="135" t="s">
        <v>3340</v>
      </c>
      <c r="C289" s="305">
        <v>45667</v>
      </c>
      <c r="D289" s="128">
        <v>15</v>
      </c>
      <c r="E289" s="1">
        <v>6</v>
      </c>
      <c r="F289" s="162" t="s">
        <v>5</v>
      </c>
      <c r="G289" s="260" t="s">
        <v>3343</v>
      </c>
      <c r="H289" s="261">
        <f t="shared" ref="H289:H295" si="20">E289*D289</f>
        <v>90</v>
      </c>
      <c r="I289" s="1" t="s">
        <v>65</v>
      </c>
    </row>
    <row r="290" spans="1:9">
      <c r="A290" s="258">
        <v>2025</v>
      </c>
      <c r="B290" s="135" t="s">
        <v>3340</v>
      </c>
      <c r="C290" s="305">
        <v>45667</v>
      </c>
      <c r="D290" s="128">
        <v>15</v>
      </c>
      <c r="E290" s="1">
        <v>6</v>
      </c>
      <c r="F290" s="162" t="s">
        <v>5</v>
      </c>
      <c r="G290" s="64" t="s">
        <v>3341</v>
      </c>
      <c r="H290" s="261">
        <f t="shared" si="20"/>
        <v>90</v>
      </c>
      <c r="I290" s="1" t="s">
        <v>65</v>
      </c>
    </row>
    <row r="291" spans="1:9">
      <c r="A291" s="258">
        <v>2025</v>
      </c>
      <c r="B291" s="135" t="s">
        <v>3340</v>
      </c>
      <c r="C291" s="305">
        <v>45667</v>
      </c>
      <c r="D291" s="128">
        <v>15</v>
      </c>
      <c r="E291" s="1">
        <v>4</v>
      </c>
      <c r="F291" s="162" t="s">
        <v>5</v>
      </c>
      <c r="G291" s="64" t="s">
        <v>3327</v>
      </c>
      <c r="H291" s="261">
        <f t="shared" si="20"/>
        <v>60</v>
      </c>
      <c r="I291" s="1" t="s">
        <v>65</v>
      </c>
    </row>
    <row r="292" spans="1:9">
      <c r="A292" s="258">
        <v>2025</v>
      </c>
      <c r="B292" s="135" t="s">
        <v>3340</v>
      </c>
      <c r="C292" s="305">
        <v>45667</v>
      </c>
      <c r="D292" s="128">
        <v>15</v>
      </c>
      <c r="E292" s="1">
        <v>9</v>
      </c>
      <c r="F292" s="162" t="s">
        <v>5</v>
      </c>
      <c r="G292" s="64" t="s">
        <v>3331</v>
      </c>
      <c r="H292" s="261">
        <f t="shared" si="20"/>
        <v>135</v>
      </c>
      <c r="I292" s="1" t="s">
        <v>65</v>
      </c>
    </row>
    <row r="293" spans="1:9">
      <c r="A293" s="258">
        <v>2025</v>
      </c>
      <c r="B293" s="135" t="s">
        <v>3340</v>
      </c>
      <c r="C293" s="305">
        <v>45667</v>
      </c>
      <c r="D293" s="128">
        <v>15</v>
      </c>
      <c r="E293" s="1">
        <v>10</v>
      </c>
      <c r="F293" s="1" t="s">
        <v>12</v>
      </c>
      <c r="G293" s="64" t="s">
        <v>3325</v>
      </c>
      <c r="H293" s="261">
        <f t="shared" si="20"/>
        <v>150</v>
      </c>
      <c r="I293" s="1" t="s">
        <v>65</v>
      </c>
    </row>
    <row r="294" spans="1:9">
      <c r="A294" s="258">
        <v>2025</v>
      </c>
      <c r="B294" s="135" t="s">
        <v>3340</v>
      </c>
      <c r="C294" s="305">
        <v>45667</v>
      </c>
      <c r="D294" s="128">
        <v>15</v>
      </c>
      <c r="E294" s="1">
        <v>5</v>
      </c>
      <c r="F294" s="162" t="s">
        <v>5</v>
      </c>
      <c r="G294" s="64" t="s">
        <v>3329</v>
      </c>
      <c r="H294" s="261">
        <f t="shared" si="20"/>
        <v>75</v>
      </c>
      <c r="I294" s="1" t="s">
        <v>65</v>
      </c>
    </row>
    <row r="295" spans="1:9">
      <c r="A295" s="258">
        <v>2025</v>
      </c>
      <c r="B295" s="135" t="s">
        <v>3340</v>
      </c>
      <c r="C295" s="305">
        <v>45667</v>
      </c>
      <c r="D295" s="128">
        <v>15</v>
      </c>
      <c r="E295" s="1">
        <v>10</v>
      </c>
      <c r="F295" s="1" t="s">
        <v>14</v>
      </c>
      <c r="G295" s="64" t="s">
        <v>3346</v>
      </c>
      <c r="H295" s="261">
        <f t="shared" si="20"/>
        <v>150</v>
      </c>
      <c r="I295" s="1" t="s">
        <v>65</v>
      </c>
    </row>
    <row r="296" spans="1:9">
      <c r="A296" s="258">
        <v>2025</v>
      </c>
      <c r="B296" s="135" t="s">
        <v>3340</v>
      </c>
      <c r="C296" s="305">
        <v>45667</v>
      </c>
      <c r="D296" s="128">
        <v>15</v>
      </c>
      <c r="E296" s="1">
        <v>2</v>
      </c>
      <c r="F296" s="162" t="s">
        <v>5</v>
      </c>
      <c r="G296" s="64" t="s">
        <v>3337</v>
      </c>
      <c r="H296" s="261">
        <f>E296*D296</f>
        <v>30</v>
      </c>
      <c r="I296" s="1" t="s">
        <v>65</v>
      </c>
    </row>
    <row r="297" spans="1:9">
      <c r="A297" s="258">
        <v>2025</v>
      </c>
      <c r="B297" s="135" t="s">
        <v>3340</v>
      </c>
      <c r="C297" s="305">
        <v>45667</v>
      </c>
      <c r="D297" s="128">
        <v>15</v>
      </c>
      <c r="E297" s="1">
        <v>4</v>
      </c>
      <c r="F297" s="162" t="s">
        <v>5</v>
      </c>
      <c r="G297" s="64" t="s">
        <v>3339</v>
      </c>
      <c r="H297" s="261">
        <f>E297*D297</f>
        <v>60</v>
      </c>
      <c r="I297" s="1" t="s">
        <v>65</v>
      </c>
    </row>
    <row r="298" spans="1:9">
      <c r="A298" s="258">
        <v>2025</v>
      </c>
      <c r="B298" s="135" t="s">
        <v>3340</v>
      </c>
      <c r="C298" s="305">
        <v>45667</v>
      </c>
      <c r="D298" s="128">
        <v>15</v>
      </c>
      <c r="E298" s="1">
        <v>2</v>
      </c>
      <c r="F298" s="162" t="s">
        <v>5</v>
      </c>
      <c r="G298" s="64" t="s">
        <v>3331</v>
      </c>
      <c r="H298" s="261">
        <f>E298*D298</f>
        <v>30</v>
      </c>
      <c r="I298" s="1" t="s">
        <v>65</v>
      </c>
    </row>
    <row r="299" spans="1:9">
      <c r="A299" s="135">
        <v>2025</v>
      </c>
      <c r="B299" s="135" t="s">
        <v>3340</v>
      </c>
      <c r="C299" s="305">
        <v>45667</v>
      </c>
      <c r="D299" s="128">
        <v>15</v>
      </c>
      <c r="E299" s="1">
        <v>4</v>
      </c>
      <c r="F299" s="1" t="s">
        <v>12</v>
      </c>
      <c r="G299" s="64" t="s">
        <v>3326</v>
      </c>
      <c r="H299" s="261">
        <f>E299*D299</f>
        <v>60</v>
      </c>
      <c r="I299" s="1" t="s">
        <v>65</v>
      </c>
    </row>
    <row r="300" spans="1:9">
      <c r="A300" s="135">
        <v>2025</v>
      </c>
      <c r="B300" s="135" t="s">
        <v>3340</v>
      </c>
      <c r="C300" s="305">
        <v>45667</v>
      </c>
      <c r="D300" s="128">
        <v>15</v>
      </c>
      <c r="E300" s="1">
        <v>4</v>
      </c>
      <c r="F300" s="162" t="s">
        <v>5</v>
      </c>
      <c r="G300" s="64" t="s">
        <v>3327</v>
      </c>
      <c r="H300" s="261">
        <f t="shared" ref="H300:H301" si="21">E300*D300</f>
        <v>60</v>
      </c>
      <c r="I300" s="1" t="s">
        <v>65</v>
      </c>
    </row>
    <row r="301" spans="1:9">
      <c r="A301" s="135">
        <v>2025</v>
      </c>
      <c r="B301" s="135" t="s">
        <v>3340</v>
      </c>
      <c r="C301" s="305">
        <v>45667</v>
      </c>
      <c r="D301" s="128">
        <v>15</v>
      </c>
      <c r="E301" s="1">
        <v>8</v>
      </c>
      <c r="F301" s="162" t="s">
        <v>5</v>
      </c>
      <c r="G301" s="64" t="s">
        <v>3341</v>
      </c>
      <c r="H301" s="261">
        <f t="shared" si="21"/>
        <v>120</v>
      </c>
      <c r="I301" s="1" t="s">
        <v>65</v>
      </c>
    </row>
    <row r="302" spans="1:9">
      <c r="A302" s="135">
        <v>2025</v>
      </c>
      <c r="B302" s="135" t="s">
        <v>3340</v>
      </c>
      <c r="C302" s="305">
        <v>45667</v>
      </c>
      <c r="D302" s="128">
        <v>15</v>
      </c>
      <c r="E302" s="1">
        <v>5</v>
      </c>
      <c r="F302" s="162" t="s">
        <v>5</v>
      </c>
      <c r="G302" s="64" t="s">
        <v>3332</v>
      </c>
      <c r="H302" s="261">
        <f>E302*D302</f>
        <v>75</v>
      </c>
      <c r="I302" s="1" t="s">
        <v>65</v>
      </c>
    </row>
    <row r="303" spans="1:9">
      <c r="A303" s="258">
        <v>2025</v>
      </c>
      <c r="B303" s="258" t="s">
        <v>3340</v>
      </c>
      <c r="C303" s="308">
        <v>45667</v>
      </c>
      <c r="D303" s="259">
        <v>15</v>
      </c>
      <c r="E303" s="162">
        <v>2</v>
      </c>
      <c r="F303" s="162" t="s">
        <v>5</v>
      </c>
      <c r="G303" s="64" t="s">
        <v>3331</v>
      </c>
      <c r="H303" s="261">
        <f>E303*D303</f>
        <v>30</v>
      </c>
      <c r="I303" s="1" t="s">
        <v>65</v>
      </c>
    </row>
    <row r="304" spans="1:9">
      <c r="A304" s="258">
        <v>2025</v>
      </c>
      <c r="B304" s="258" t="s">
        <v>471</v>
      </c>
      <c r="C304" s="308">
        <v>45691</v>
      </c>
      <c r="D304" s="259">
        <v>15</v>
      </c>
      <c r="E304" s="162">
        <v>7</v>
      </c>
      <c r="F304" s="162" t="s">
        <v>5</v>
      </c>
      <c r="G304" s="260" t="s">
        <v>3327</v>
      </c>
      <c r="H304" s="261">
        <f t="shared" ref="H304:H305" si="22">E304*D304</f>
        <v>105</v>
      </c>
      <c r="I304" s="1" t="s">
        <v>65</v>
      </c>
    </row>
    <row r="305" spans="1:9">
      <c r="A305" s="258">
        <v>2025</v>
      </c>
      <c r="B305" s="258" t="s">
        <v>471</v>
      </c>
      <c r="C305" s="308">
        <v>45691</v>
      </c>
      <c r="D305" s="259">
        <v>15</v>
      </c>
      <c r="E305" s="162">
        <v>2</v>
      </c>
      <c r="F305" s="162" t="s">
        <v>12</v>
      </c>
      <c r="G305" s="64" t="s">
        <v>3325</v>
      </c>
      <c r="H305" s="261">
        <f t="shared" si="22"/>
        <v>30</v>
      </c>
      <c r="I305" s="1" t="s">
        <v>65</v>
      </c>
    </row>
    <row r="306" spans="1:9">
      <c r="A306" s="258">
        <v>2025</v>
      </c>
      <c r="B306" s="258" t="s">
        <v>471</v>
      </c>
      <c r="C306" s="308">
        <v>45691</v>
      </c>
      <c r="D306" s="259">
        <v>15</v>
      </c>
      <c r="E306" s="162">
        <v>2</v>
      </c>
      <c r="F306" s="162" t="s">
        <v>12</v>
      </c>
      <c r="G306" s="64" t="s">
        <v>3328</v>
      </c>
      <c r="H306" s="261">
        <f>E306*D306</f>
        <v>30</v>
      </c>
      <c r="I306" s="1" t="s">
        <v>65</v>
      </c>
    </row>
    <row r="307" spans="1:9">
      <c r="A307" s="258">
        <v>2025</v>
      </c>
      <c r="B307" s="258" t="s">
        <v>471</v>
      </c>
      <c r="C307" s="308">
        <v>45691</v>
      </c>
      <c r="D307" s="259">
        <v>15</v>
      </c>
      <c r="E307" s="162">
        <v>6</v>
      </c>
      <c r="F307" s="162" t="s">
        <v>12</v>
      </c>
      <c r="G307" s="298" t="s">
        <v>3335</v>
      </c>
      <c r="H307" s="261">
        <f t="shared" ref="H307:H308" si="23">E307*D307</f>
        <v>90</v>
      </c>
      <c r="I307" s="1" t="s">
        <v>65</v>
      </c>
    </row>
    <row r="308" spans="1:9">
      <c r="A308" s="258">
        <v>2025</v>
      </c>
      <c r="B308" s="258" t="s">
        <v>471</v>
      </c>
      <c r="C308" s="308">
        <v>45691</v>
      </c>
      <c r="D308" s="259">
        <v>15</v>
      </c>
      <c r="E308" s="162">
        <v>14</v>
      </c>
      <c r="F308" s="162" t="s">
        <v>5</v>
      </c>
      <c r="G308" s="64" t="s">
        <v>3329</v>
      </c>
      <c r="H308" s="261">
        <f t="shared" si="23"/>
        <v>210</v>
      </c>
      <c r="I308" s="1" t="s">
        <v>65</v>
      </c>
    </row>
    <row r="309" spans="1:9">
      <c r="A309" s="258">
        <v>2025</v>
      </c>
      <c r="B309" s="258" t="s">
        <v>471</v>
      </c>
      <c r="C309" s="308">
        <v>45702</v>
      </c>
      <c r="D309" s="259">
        <v>15</v>
      </c>
      <c r="E309" s="162">
        <v>6</v>
      </c>
      <c r="F309" s="162" t="s">
        <v>5</v>
      </c>
      <c r="G309" s="64" t="s">
        <v>3331</v>
      </c>
      <c r="H309" s="261">
        <f t="shared" ref="H309:H313" si="24">E309*D309</f>
        <v>90</v>
      </c>
      <c r="I309" s="1" t="s">
        <v>65</v>
      </c>
    </row>
    <row r="310" spans="1:9">
      <c r="A310" s="258">
        <v>2025</v>
      </c>
      <c r="B310" s="258" t="s">
        <v>471</v>
      </c>
      <c r="C310" s="308">
        <v>45702</v>
      </c>
      <c r="D310" s="259">
        <v>15</v>
      </c>
      <c r="E310" s="162">
        <v>6</v>
      </c>
      <c r="F310" s="162" t="s">
        <v>12</v>
      </c>
      <c r="G310" s="64" t="s">
        <v>3325</v>
      </c>
      <c r="H310" s="261">
        <f t="shared" si="24"/>
        <v>90</v>
      </c>
      <c r="I310" s="1" t="s">
        <v>65</v>
      </c>
    </row>
    <row r="311" spans="1:9">
      <c r="A311" s="258">
        <v>2025</v>
      </c>
      <c r="B311" s="258" t="s">
        <v>471</v>
      </c>
      <c r="C311" s="308">
        <v>45702</v>
      </c>
      <c r="D311" s="259">
        <v>15</v>
      </c>
      <c r="E311" s="162">
        <v>8</v>
      </c>
      <c r="F311" s="162" t="s">
        <v>5</v>
      </c>
      <c r="G311" s="260" t="s">
        <v>3327</v>
      </c>
      <c r="H311" s="261">
        <f t="shared" si="24"/>
        <v>120</v>
      </c>
      <c r="I311" s="1" t="s">
        <v>65</v>
      </c>
    </row>
    <row r="312" spans="1:9">
      <c r="A312" s="258">
        <v>2025</v>
      </c>
      <c r="B312" s="258" t="s">
        <v>471</v>
      </c>
      <c r="C312" s="308">
        <v>45702</v>
      </c>
      <c r="D312" s="259">
        <v>15</v>
      </c>
      <c r="E312" s="162">
        <v>7</v>
      </c>
      <c r="F312" s="162" t="s">
        <v>12</v>
      </c>
      <c r="G312" s="64" t="s">
        <v>3334</v>
      </c>
      <c r="H312" s="261">
        <f t="shared" si="24"/>
        <v>105</v>
      </c>
      <c r="I312" s="1" t="s">
        <v>65</v>
      </c>
    </row>
    <row r="313" spans="1:9">
      <c r="A313" s="258">
        <v>2025</v>
      </c>
      <c r="B313" s="258" t="s">
        <v>471</v>
      </c>
      <c r="C313" s="308">
        <v>45702</v>
      </c>
      <c r="D313" s="259">
        <v>15</v>
      </c>
      <c r="E313" s="162">
        <v>4</v>
      </c>
      <c r="F313" s="162" t="s">
        <v>5</v>
      </c>
      <c r="G313" s="260" t="s">
        <v>3342</v>
      </c>
      <c r="H313" s="261">
        <f t="shared" si="24"/>
        <v>60</v>
      </c>
      <c r="I313" s="1" t="s">
        <v>65</v>
      </c>
    </row>
    <row r="314" spans="1:9">
      <c r="A314" s="258">
        <v>2025</v>
      </c>
      <c r="B314" s="258" t="s">
        <v>471</v>
      </c>
      <c r="C314" s="308">
        <v>45702</v>
      </c>
      <c r="D314" s="259">
        <v>15</v>
      </c>
      <c r="E314" s="162">
        <v>2</v>
      </c>
      <c r="F314" s="162" t="s">
        <v>5</v>
      </c>
      <c r="G314" s="64" t="s">
        <v>3341</v>
      </c>
      <c r="H314" s="261">
        <f>E314*D314</f>
        <v>30</v>
      </c>
      <c r="I314" s="1" t="s">
        <v>65</v>
      </c>
    </row>
    <row r="315" spans="1:9">
      <c r="A315" s="258">
        <v>2025</v>
      </c>
      <c r="B315" s="258" t="s">
        <v>471</v>
      </c>
      <c r="C315" s="308">
        <v>45714</v>
      </c>
      <c r="D315" s="259">
        <v>15</v>
      </c>
      <c r="E315" s="162">
        <v>12</v>
      </c>
      <c r="F315" s="162" t="s">
        <v>12</v>
      </c>
      <c r="G315" s="64" t="s">
        <v>3334</v>
      </c>
      <c r="H315" s="261">
        <f t="shared" ref="H315:H322" si="25">E315*D315</f>
        <v>180</v>
      </c>
      <c r="I315" s="1" t="s">
        <v>65</v>
      </c>
    </row>
    <row r="316" spans="1:9">
      <c r="A316" s="258">
        <v>2025</v>
      </c>
      <c r="B316" s="258" t="s">
        <v>471</v>
      </c>
      <c r="C316" s="308">
        <v>45714</v>
      </c>
      <c r="D316" s="259">
        <v>15</v>
      </c>
      <c r="E316" s="162">
        <v>4</v>
      </c>
      <c r="F316" s="162" t="s">
        <v>12</v>
      </c>
      <c r="G316" s="64" t="s">
        <v>3326</v>
      </c>
      <c r="H316" s="261">
        <f t="shared" si="25"/>
        <v>60</v>
      </c>
      <c r="I316" s="1" t="s">
        <v>65</v>
      </c>
    </row>
    <row r="317" spans="1:9">
      <c r="A317" s="258">
        <v>2025</v>
      </c>
      <c r="B317" s="258" t="s">
        <v>471</v>
      </c>
      <c r="C317" s="308">
        <v>45714</v>
      </c>
      <c r="D317" s="259">
        <v>15</v>
      </c>
      <c r="E317" s="162">
        <v>4</v>
      </c>
      <c r="F317" s="162" t="s">
        <v>5</v>
      </c>
      <c r="G317" s="260" t="s">
        <v>3343</v>
      </c>
      <c r="H317" s="261">
        <f t="shared" si="25"/>
        <v>60</v>
      </c>
      <c r="I317" s="1" t="s">
        <v>65</v>
      </c>
    </row>
    <row r="318" spans="1:9">
      <c r="A318" s="258">
        <v>2025</v>
      </c>
      <c r="B318" s="258" t="s">
        <v>471</v>
      </c>
      <c r="C318" s="308">
        <v>45714</v>
      </c>
      <c r="D318" s="259">
        <v>15</v>
      </c>
      <c r="E318" s="162">
        <v>12</v>
      </c>
      <c r="F318" s="162" t="s">
        <v>5</v>
      </c>
      <c r="G318" s="64" t="s">
        <v>3331</v>
      </c>
      <c r="H318" s="261">
        <f t="shared" si="25"/>
        <v>180</v>
      </c>
      <c r="I318" s="1" t="s">
        <v>65</v>
      </c>
    </row>
    <row r="319" spans="1:9">
      <c r="A319" s="258">
        <v>2025</v>
      </c>
      <c r="B319" s="258" t="s">
        <v>471</v>
      </c>
      <c r="C319" s="308">
        <v>45714</v>
      </c>
      <c r="D319" s="259">
        <v>15</v>
      </c>
      <c r="E319" s="162">
        <v>1</v>
      </c>
      <c r="F319" s="162" t="s">
        <v>5</v>
      </c>
      <c r="G319" s="260" t="s">
        <v>3327</v>
      </c>
      <c r="H319" s="261">
        <f t="shared" si="25"/>
        <v>15</v>
      </c>
      <c r="I319" s="1" t="s">
        <v>65</v>
      </c>
    </row>
    <row r="320" spans="1:9">
      <c r="A320" s="258">
        <v>2025</v>
      </c>
      <c r="B320" s="258" t="s">
        <v>471</v>
      </c>
      <c r="C320" s="308">
        <v>45714</v>
      </c>
      <c r="D320" s="259">
        <v>15</v>
      </c>
      <c r="E320" s="162">
        <v>2</v>
      </c>
      <c r="F320" s="162" t="s">
        <v>5</v>
      </c>
      <c r="G320" s="260" t="s">
        <v>3339</v>
      </c>
      <c r="H320" s="261">
        <f t="shared" si="25"/>
        <v>30</v>
      </c>
      <c r="I320" s="1" t="s">
        <v>65</v>
      </c>
    </row>
    <row r="321" spans="1:9">
      <c r="A321" s="258">
        <v>2025</v>
      </c>
      <c r="B321" s="258" t="s">
        <v>471</v>
      </c>
      <c r="C321" s="308">
        <v>45714</v>
      </c>
      <c r="D321" s="259">
        <v>15</v>
      </c>
      <c r="E321" s="162">
        <v>2</v>
      </c>
      <c r="F321" s="162" t="s">
        <v>5</v>
      </c>
      <c r="G321" s="64" t="s">
        <v>3329</v>
      </c>
      <c r="H321" s="261">
        <f t="shared" si="25"/>
        <v>30</v>
      </c>
      <c r="I321" s="1" t="s">
        <v>65</v>
      </c>
    </row>
    <row r="322" spans="1:9">
      <c r="A322" s="258">
        <v>2025</v>
      </c>
      <c r="B322" s="258" t="s">
        <v>471</v>
      </c>
      <c r="C322" s="308">
        <v>45714</v>
      </c>
      <c r="D322" s="259">
        <v>15</v>
      </c>
      <c r="E322" s="162">
        <v>4</v>
      </c>
      <c r="F322" s="162" t="s">
        <v>1268</v>
      </c>
      <c r="G322" s="298" t="s">
        <v>3335</v>
      </c>
      <c r="H322" s="261">
        <f t="shared" si="25"/>
        <v>60</v>
      </c>
      <c r="I322" s="1" t="s">
        <v>65</v>
      </c>
    </row>
    <row r="323" spans="1:9">
      <c r="A323" s="258">
        <v>2025</v>
      </c>
      <c r="B323" s="258" t="s">
        <v>471</v>
      </c>
      <c r="C323" s="308">
        <v>45714</v>
      </c>
      <c r="D323" s="259">
        <v>15</v>
      </c>
      <c r="E323" s="162">
        <v>4</v>
      </c>
      <c r="F323" s="162" t="s">
        <v>14</v>
      </c>
      <c r="G323" s="64" t="s">
        <v>3346</v>
      </c>
      <c r="H323" s="261">
        <f t="shared" ref="H323" si="26">E323*D323</f>
        <v>60</v>
      </c>
      <c r="I323" s="1" t="s">
        <v>65</v>
      </c>
    </row>
    <row r="324" spans="1:9">
      <c r="A324" s="258">
        <v>2025</v>
      </c>
      <c r="B324" s="135" t="s">
        <v>422</v>
      </c>
      <c r="C324" s="305">
        <v>45761</v>
      </c>
      <c r="D324" s="259">
        <v>15</v>
      </c>
      <c r="E324" s="1">
        <v>5</v>
      </c>
      <c r="F324" s="162" t="s">
        <v>5</v>
      </c>
      <c r="G324" s="64" t="s">
        <v>3331</v>
      </c>
      <c r="H324" s="261">
        <f t="shared" ref="H324:H328" si="27">E324*D324</f>
        <v>75</v>
      </c>
      <c r="I324" s="1" t="s">
        <v>65</v>
      </c>
    </row>
    <row r="325" spans="1:9">
      <c r="A325" s="258">
        <v>2025</v>
      </c>
      <c r="B325" s="135" t="s">
        <v>422</v>
      </c>
      <c r="C325" s="305">
        <v>45761</v>
      </c>
      <c r="D325" s="259">
        <v>15</v>
      </c>
      <c r="E325" s="1">
        <v>2</v>
      </c>
      <c r="F325" s="1" t="s">
        <v>1444</v>
      </c>
      <c r="G325" s="64" t="s">
        <v>3326</v>
      </c>
      <c r="H325" s="261">
        <f t="shared" si="27"/>
        <v>30</v>
      </c>
      <c r="I325" s="1" t="s">
        <v>65</v>
      </c>
    </row>
    <row r="326" spans="1:9">
      <c r="A326" s="258">
        <v>2025</v>
      </c>
      <c r="B326" s="135" t="s">
        <v>422</v>
      </c>
      <c r="C326" s="305">
        <v>45761</v>
      </c>
      <c r="D326" s="259">
        <v>15</v>
      </c>
      <c r="E326" s="1">
        <v>6</v>
      </c>
      <c r="F326" s="1" t="s">
        <v>1444</v>
      </c>
      <c r="G326" s="64" t="s">
        <v>3334</v>
      </c>
      <c r="H326" s="261">
        <f t="shared" si="27"/>
        <v>90</v>
      </c>
      <c r="I326" s="1" t="s">
        <v>65</v>
      </c>
    </row>
    <row r="327" spans="1:9">
      <c r="A327" s="258">
        <v>2025</v>
      </c>
      <c r="B327" s="135" t="s">
        <v>422</v>
      </c>
      <c r="C327" s="305">
        <v>45761</v>
      </c>
      <c r="D327" s="259">
        <v>15</v>
      </c>
      <c r="E327" s="1">
        <v>6</v>
      </c>
      <c r="F327" s="1" t="s">
        <v>14</v>
      </c>
      <c r="G327" s="64" t="s">
        <v>3346</v>
      </c>
      <c r="H327" s="261">
        <f t="shared" si="27"/>
        <v>90</v>
      </c>
      <c r="I327" s="1" t="s">
        <v>65</v>
      </c>
    </row>
    <row r="328" spans="1:9">
      <c r="A328" s="258">
        <v>2025</v>
      </c>
      <c r="B328" s="135" t="s">
        <v>422</v>
      </c>
      <c r="C328" s="305">
        <v>45761</v>
      </c>
      <c r="D328" s="259">
        <v>15</v>
      </c>
      <c r="E328" s="1">
        <v>6</v>
      </c>
      <c r="F328" s="1" t="s">
        <v>1444</v>
      </c>
      <c r="G328" s="64" t="s">
        <v>3328</v>
      </c>
      <c r="H328" s="261">
        <f t="shared" si="27"/>
        <v>90</v>
      </c>
      <c r="I328" s="1" t="s">
        <v>65</v>
      </c>
    </row>
    <row r="329" spans="1:9">
      <c r="A329" s="258">
        <v>2025</v>
      </c>
      <c r="B329" s="135" t="s">
        <v>422</v>
      </c>
      <c r="C329" s="305">
        <v>45761</v>
      </c>
      <c r="D329" s="259">
        <v>15</v>
      </c>
      <c r="E329" s="1">
        <v>5</v>
      </c>
      <c r="F329" s="1" t="s">
        <v>1444</v>
      </c>
      <c r="G329" s="64" t="s">
        <v>3325</v>
      </c>
      <c r="H329" s="261">
        <f t="shared" ref="H329:H331" si="28">E329*D329</f>
        <v>75</v>
      </c>
      <c r="I329" s="1" t="s">
        <v>65</v>
      </c>
    </row>
    <row r="330" spans="1:9">
      <c r="A330" s="258">
        <v>2025</v>
      </c>
      <c r="B330" s="135" t="s">
        <v>422</v>
      </c>
      <c r="C330" s="305">
        <v>45772</v>
      </c>
      <c r="D330" s="259">
        <v>15</v>
      </c>
      <c r="E330" s="1">
        <v>8</v>
      </c>
      <c r="F330" s="162" t="s">
        <v>5</v>
      </c>
      <c r="G330" s="64" t="s">
        <v>3331</v>
      </c>
      <c r="H330" s="261">
        <f t="shared" si="28"/>
        <v>120</v>
      </c>
      <c r="I330" s="1" t="s">
        <v>65</v>
      </c>
    </row>
    <row r="331" spans="1:9">
      <c r="A331" s="258">
        <v>2025</v>
      </c>
      <c r="B331" s="135" t="s">
        <v>422</v>
      </c>
      <c r="C331" s="305">
        <v>45772</v>
      </c>
      <c r="D331" s="259">
        <v>15</v>
      </c>
      <c r="E331" s="1">
        <v>8</v>
      </c>
      <c r="F331" s="162" t="s">
        <v>5</v>
      </c>
      <c r="G331" s="64" t="s">
        <v>3339</v>
      </c>
      <c r="H331" s="261">
        <f t="shared" ref="H331" si="29">E331*D331</f>
        <v>120</v>
      </c>
      <c r="I331" s="1" t="s">
        <v>65</v>
      </c>
    </row>
    <row r="332" spans="1:9">
      <c r="A332" s="258">
        <v>2025</v>
      </c>
      <c r="B332" s="135" t="s">
        <v>422</v>
      </c>
      <c r="C332" s="305">
        <v>45772</v>
      </c>
      <c r="D332" s="259">
        <v>15</v>
      </c>
      <c r="E332" s="1">
        <v>2</v>
      </c>
      <c r="F332" s="1" t="s">
        <v>1268</v>
      </c>
      <c r="G332" s="64" t="s">
        <v>3328</v>
      </c>
      <c r="H332" s="261">
        <f t="shared" ref="H332:H335" si="30">E332*D332</f>
        <v>30</v>
      </c>
      <c r="I332" s="1" t="s">
        <v>65</v>
      </c>
    </row>
    <row r="333" spans="1:9">
      <c r="A333" s="258">
        <v>2025</v>
      </c>
      <c r="B333" s="135" t="s">
        <v>422</v>
      </c>
      <c r="C333" s="305">
        <v>45772</v>
      </c>
      <c r="D333" s="259">
        <v>15</v>
      </c>
      <c r="E333" s="1">
        <v>2</v>
      </c>
      <c r="F333" s="162" t="s">
        <v>5</v>
      </c>
      <c r="G333" s="64" t="s">
        <v>3329</v>
      </c>
      <c r="H333" s="261">
        <f t="shared" si="30"/>
        <v>30</v>
      </c>
      <c r="I333" s="1" t="s">
        <v>65</v>
      </c>
    </row>
    <row r="334" spans="1:9">
      <c r="A334" s="258">
        <v>2025</v>
      </c>
      <c r="B334" s="135" t="s">
        <v>422</v>
      </c>
      <c r="C334" s="305">
        <v>45772</v>
      </c>
      <c r="D334" s="259">
        <v>15</v>
      </c>
      <c r="E334" s="1">
        <v>8</v>
      </c>
      <c r="F334" s="1" t="s">
        <v>1268</v>
      </c>
      <c r="G334" s="64" t="s">
        <v>3325</v>
      </c>
      <c r="H334" s="261">
        <f t="shared" si="30"/>
        <v>120</v>
      </c>
      <c r="I334" s="1" t="s">
        <v>65</v>
      </c>
    </row>
    <row r="335" spans="1:9">
      <c r="A335" s="258">
        <v>2025</v>
      </c>
      <c r="B335" s="135" t="s">
        <v>573</v>
      </c>
      <c r="C335" s="305">
        <v>45783</v>
      </c>
      <c r="D335" s="259">
        <v>15</v>
      </c>
      <c r="E335" s="1">
        <v>8</v>
      </c>
      <c r="F335" s="162" t="s">
        <v>5</v>
      </c>
      <c r="G335" s="64" t="s">
        <v>3331</v>
      </c>
      <c r="H335" s="261">
        <f t="shared" si="30"/>
        <v>120</v>
      </c>
      <c r="I335" s="1" t="s">
        <v>65</v>
      </c>
    </row>
    <row r="336" spans="1:9">
      <c r="A336" s="258">
        <v>2025</v>
      </c>
      <c r="B336" s="135" t="s">
        <v>573</v>
      </c>
      <c r="C336" s="305">
        <v>45783</v>
      </c>
      <c r="D336" s="259">
        <v>15</v>
      </c>
      <c r="E336" s="1">
        <v>9</v>
      </c>
      <c r="F336" s="162" t="s">
        <v>5</v>
      </c>
      <c r="G336" s="64" t="s">
        <v>3329</v>
      </c>
      <c r="H336" s="261">
        <f t="shared" ref="H336:H338" si="31">E336*D336</f>
        <v>135</v>
      </c>
      <c r="I336" s="1" t="s">
        <v>65</v>
      </c>
    </row>
    <row r="337" spans="1:9">
      <c r="A337" s="258">
        <v>2025</v>
      </c>
      <c r="B337" s="135" t="s">
        <v>573</v>
      </c>
      <c r="C337" s="305">
        <v>45804</v>
      </c>
      <c r="D337" s="259">
        <v>15</v>
      </c>
      <c r="E337" s="1">
        <v>4</v>
      </c>
      <c r="F337" s="162" t="s">
        <v>5</v>
      </c>
      <c r="G337" s="64" t="s">
        <v>3331</v>
      </c>
      <c r="H337" s="261">
        <f t="shared" si="31"/>
        <v>60</v>
      </c>
      <c r="I337" s="1" t="s">
        <v>65</v>
      </c>
    </row>
    <row r="338" spans="1:9">
      <c r="A338" s="258">
        <v>2025</v>
      </c>
      <c r="B338" s="135" t="s">
        <v>573</v>
      </c>
      <c r="C338" s="305">
        <v>45804</v>
      </c>
      <c r="D338" s="259">
        <v>15</v>
      </c>
      <c r="E338" s="1">
        <v>2</v>
      </c>
      <c r="F338" s="1" t="s">
        <v>1268</v>
      </c>
      <c r="G338" s="64" t="s">
        <v>3328</v>
      </c>
      <c r="H338" s="261">
        <f t="shared" si="31"/>
        <v>30</v>
      </c>
      <c r="I338" s="1" t="s">
        <v>65</v>
      </c>
    </row>
    <row r="339" spans="1:9">
      <c r="A339" s="258">
        <v>2025</v>
      </c>
      <c r="B339" s="135" t="s">
        <v>573</v>
      </c>
      <c r="C339" s="305">
        <v>45804</v>
      </c>
      <c r="D339" s="259">
        <v>15</v>
      </c>
      <c r="E339" s="1">
        <v>4</v>
      </c>
      <c r="F339" s="162" t="s">
        <v>5</v>
      </c>
      <c r="G339" s="64" t="s">
        <v>3339</v>
      </c>
      <c r="H339" s="261">
        <f t="shared" ref="H339" si="32">E339*D339</f>
        <v>60</v>
      </c>
      <c r="I339" s="1" t="s">
        <v>65</v>
      </c>
    </row>
    <row r="340" spans="1:9">
      <c r="A340" s="258">
        <v>2025</v>
      </c>
      <c r="B340" s="135" t="s">
        <v>573</v>
      </c>
      <c r="C340" s="305">
        <v>45804</v>
      </c>
      <c r="D340" s="259">
        <v>15</v>
      </c>
      <c r="E340" s="1">
        <v>1</v>
      </c>
      <c r="F340" s="162" t="s">
        <v>5</v>
      </c>
      <c r="G340" s="64" t="s">
        <v>3342</v>
      </c>
      <c r="H340" s="261">
        <f t="shared" ref="H340" si="33">E340*D340</f>
        <v>15</v>
      </c>
      <c r="I340" s="1" t="s">
        <v>65</v>
      </c>
    </row>
    <row r="341" spans="1:9">
      <c r="A341" s="258">
        <v>2025</v>
      </c>
      <c r="B341" s="135" t="s">
        <v>573</v>
      </c>
      <c r="C341" s="305">
        <v>45804</v>
      </c>
      <c r="D341" s="259">
        <v>15</v>
      </c>
      <c r="E341" s="1">
        <v>14</v>
      </c>
      <c r="F341" s="162" t="s">
        <v>5</v>
      </c>
      <c r="G341" s="64" t="s">
        <v>3327</v>
      </c>
      <c r="H341" s="261">
        <f t="shared" ref="H341" si="34">E341*D341</f>
        <v>210</v>
      </c>
      <c r="I341" s="1" t="s">
        <v>65</v>
      </c>
    </row>
    <row r="342" spans="1:9">
      <c r="A342" s="258">
        <v>2025</v>
      </c>
      <c r="B342" s="135" t="s">
        <v>573</v>
      </c>
      <c r="C342" s="305">
        <v>45804</v>
      </c>
      <c r="D342" s="259">
        <v>15</v>
      </c>
      <c r="E342" s="1">
        <v>3</v>
      </c>
      <c r="F342" s="162" t="s">
        <v>5</v>
      </c>
      <c r="G342" s="64" t="s">
        <v>3329</v>
      </c>
      <c r="H342" s="261">
        <f t="shared" ref="H342" si="35">E342*D342</f>
        <v>45</v>
      </c>
      <c r="I342" s="1" t="s">
        <v>65</v>
      </c>
    </row>
    <row r="343" spans="1:9">
      <c r="A343" s="258">
        <v>2025</v>
      </c>
      <c r="B343" s="135" t="s">
        <v>573</v>
      </c>
      <c r="C343" s="305">
        <v>45804</v>
      </c>
      <c r="D343" s="259">
        <v>15</v>
      </c>
      <c r="E343" s="1">
        <v>4</v>
      </c>
      <c r="F343" s="1" t="s">
        <v>1268</v>
      </c>
      <c r="G343" s="64" t="s">
        <v>3326</v>
      </c>
      <c r="H343" s="261">
        <f t="shared" ref="H343" si="36">E343*D343</f>
        <v>60</v>
      </c>
      <c r="I343" s="1" t="s">
        <v>65</v>
      </c>
    </row>
    <row r="344" spans="1:9">
      <c r="A344" s="258">
        <v>2025</v>
      </c>
      <c r="B344" s="135" t="s">
        <v>57</v>
      </c>
      <c r="C344" s="305">
        <v>45826</v>
      </c>
      <c r="D344" s="259">
        <v>15</v>
      </c>
      <c r="E344" s="1">
        <v>16</v>
      </c>
      <c r="F344" s="162" t="s">
        <v>5</v>
      </c>
      <c r="G344" s="64" t="s">
        <v>3329</v>
      </c>
      <c r="H344" s="261">
        <f>E344*D344</f>
        <v>240</v>
      </c>
      <c r="I344" s="1" t="s">
        <v>65</v>
      </c>
    </row>
    <row r="345" spans="1:9">
      <c r="A345" s="258">
        <v>2025</v>
      </c>
      <c r="B345" s="135" t="s">
        <v>57</v>
      </c>
      <c r="C345" s="305">
        <v>45826</v>
      </c>
      <c r="D345" s="259">
        <v>15</v>
      </c>
      <c r="E345" s="1">
        <v>12</v>
      </c>
      <c r="F345" s="162" t="s">
        <v>5</v>
      </c>
      <c r="G345" s="64" t="s">
        <v>3327</v>
      </c>
      <c r="H345" s="261">
        <f t="shared" ref="H345:H354" si="37">E345*D345</f>
        <v>180</v>
      </c>
      <c r="I345" s="1" t="s">
        <v>65</v>
      </c>
    </row>
    <row r="346" spans="1:9">
      <c r="A346" s="258">
        <v>2025</v>
      </c>
      <c r="B346" s="135" t="s">
        <v>57</v>
      </c>
      <c r="C346" s="305">
        <v>45826</v>
      </c>
      <c r="D346" s="259">
        <v>15</v>
      </c>
      <c r="E346" s="1">
        <v>2</v>
      </c>
      <c r="F346" s="1" t="s">
        <v>1444</v>
      </c>
      <c r="G346" s="64" t="s">
        <v>3334</v>
      </c>
      <c r="H346" s="261">
        <f t="shared" ref="H346:H347" si="38">E346*D346</f>
        <v>30</v>
      </c>
      <c r="I346" s="1" t="s">
        <v>65</v>
      </c>
    </row>
    <row r="347" spans="1:9">
      <c r="A347" s="258">
        <v>2025</v>
      </c>
      <c r="B347" s="135" t="s">
        <v>57</v>
      </c>
      <c r="C347" s="305">
        <v>45826</v>
      </c>
      <c r="D347" s="259">
        <v>15</v>
      </c>
      <c r="E347" s="1">
        <v>2</v>
      </c>
      <c r="F347" s="1" t="s">
        <v>5</v>
      </c>
      <c r="G347" s="260" t="s">
        <v>3343</v>
      </c>
      <c r="H347" s="261">
        <f t="shared" si="38"/>
        <v>30</v>
      </c>
      <c r="I347" s="1" t="s">
        <v>65</v>
      </c>
    </row>
    <row r="348" spans="1:9">
      <c r="A348" s="258">
        <v>2025</v>
      </c>
      <c r="B348" s="135" t="s">
        <v>57</v>
      </c>
      <c r="C348" s="305">
        <v>45826</v>
      </c>
      <c r="D348" s="259">
        <v>15</v>
      </c>
      <c r="E348" s="1">
        <v>6</v>
      </c>
      <c r="F348" s="1" t="s">
        <v>9</v>
      </c>
      <c r="G348" s="64" t="s">
        <v>3345</v>
      </c>
      <c r="H348" s="261">
        <f t="shared" si="37"/>
        <v>90</v>
      </c>
      <c r="I348" s="1" t="s">
        <v>65</v>
      </c>
    </row>
    <row r="349" spans="1:9">
      <c r="A349" s="258">
        <v>2025</v>
      </c>
      <c r="B349" s="135" t="s">
        <v>57</v>
      </c>
      <c r="C349" s="305">
        <v>45826</v>
      </c>
      <c r="D349" s="259">
        <v>15</v>
      </c>
      <c r="E349" s="1">
        <v>5</v>
      </c>
      <c r="F349" s="1" t="s">
        <v>1444</v>
      </c>
      <c r="G349" s="64" t="s">
        <v>3328</v>
      </c>
      <c r="H349" s="261">
        <f t="shared" si="37"/>
        <v>75</v>
      </c>
      <c r="I349" s="1" t="s">
        <v>65</v>
      </c>
    </row>
    <row r="350" spans="1:9">
      <c r="A350" s="258">
        <v>2025</v>
      </c>
      <c r="B350" s="135" t="s">
        <v>57</v>
      </c>
      <c r="C350" s="305">
        <v>45826</v>
      </c>
      <c r="D350" s="259">
        <v>15</v>
      </c>
      <c r="E350" s="1">
        <v>13</v>
      </c>
      <c r="F350" s="162" t="s">
        <v>5</v>
      </c>
      <c r="G350" s="64" t="s">
        <v>3342</v>
      </c>
      <c r="H350" s="261">
        <f t="shared" si="37"/>
        <v>195</v>
      </c>
      <c r="I350" s="1" t="s">
        <v>65</v>
      </c>
    </row>
    <row r="351" spans="1:9">
      <c r="A351" s="258">
        <v>2025</v>
      </c>
      <c r="B351" s="135" t="s">
        <v>57</v>
      </c>
      <c r="C351" s="305">
        <v>45826</v>
      </c>
      <c r="D351" s="259">
        <v>15</v>
      </c>
      <c r="E351" s="1">
        <v>2</v>
      </c>
      <c r="F351" s="162" t="s">
        <v>5</v>
      </c>
      <c r="G351" s="64" t="s">
        <v>3331</v>
      </c>
      <c r="H351" s="261">
        <f t="shared" si="37"/>
        <v>30</v>
      </c>
      <c r="I351" s="1" t="s">
        <v>65</v>
      </c>
    </row>
    <row r="352" spans="1:9">
      <c r="A352" s="258">
        <v>2025</v>
      </c>
      <c r="B352" s="135" t="s">
        <v>57</v>
      </c>
      <c r="C352" s="305">
        <v>45826</v>
      </c>
      <c r="D352" s="259">
        <v>15</v>
      </c>
      <c r="E352" s="1">
        <v>6</v>
      </c>
      <c r="F352" s="1" t="s">
        <v>1444</v>
      </c>
      <c r="G352" s="64" t="s">
        <v>3325</v>
      </c>
      <c r="H352" s="261">
        <f t="shared" si="37"/>
        <v>90</v>
      </c>
      <c r="I352" s="1" t="s">
        <v>65</v>
      </c>
    </row>
    <row r="353" spans="1:9">
      <c r="A353" s="258">
        <v>2025</v>
      </c>
      <c r="B353" s="135" t="s">
        <v>57</v>
      </c>
      <c r="C353" s="305">
        <v>45826</v>
      </c>
      <c r="D353" s="259">
        <v>15</v>
      </c>
      <c r="E353" s="1">
        <v>2</v>
      </c>
      <c r="F353" s="1" t="s">
        <v>1444</v>
      </c>
      <c r="G353" s="64" t="s">
        <v>3334</v>
      </c>
      <c r="H353" s="261">
        <f t="shared" si="37"/>
        <v>30</v>
      </c>
      <c r="I353" s="1" t="s">
        <v>65</v>
      </c>
    </row>
    <row r="354" spans="1:9">
      <c r="A354" s="258">
        <v>2025</v>
      </c>
      <c r="B354" s="135" t="s">
        <v>57</v>
      </c>
      <c r="C354" s="305">
        <v>45826</v>
      </c>
      <c r="D354" s="259">
        <v>15</v>
      </c>
      <c r="E354" s="1">
        <v>2</v>
      </c>
      <c r="F354" s="1" t="s">
        <v>5</v>
      </c>
      <c r="G354" s="260" t="s">
        <v>3343</v>
      </c>
      <c r="H354" s="261">
        <f t="shared" si="37"/>
        <v>30</v>
      </c>
      <c r="I354" s="1" t="s">
        <v>65</v>
      </c>
    </row>
    <row r="355" spans="1:9">
      <c r="A355" s="258">
        <v>2025</v>
      </c>
      <c r="B355" s="135" t="s">
        <v>118</v>
      </c>
      <c r="C355" s="305">
        <v>45859</v>
      </c>
      <c r="D355" s="259">
        <v>15</v>
      </c>
      <c r="E355" s="1">
        <v>4</v>
      </c>
      <c r="F355" s="1" t="s">
        <v>1444</v>
      </c>
      <c r="G355" s="298" t="s">
        <v>3335</v>
      </c>
      <c r="H355" s="261">
        <f t="shared" ref="H355:H360" si="39">E355*D355</f>
        <v>60</v>
      </c>
      <c r="I355" s="1" t="s">
        <v>65</v>
      </c>
    </row>
    <row r="356" spans="1:9">
      <c r="A356" s="258">
        <v>2025</v>
      </c>
      <c r="B356" s="135" t="s">
        <v>118</v>
      </c>
      <c r="C356" s="305">
        <v>45859</v>
      </c>
      <c r="D356" s="259">
        <v>15</v>
      </c>
      <c r="E356" s="1">
        <v>2</v>
      </c>
      <c r="F356" s="1" t="s">
        <v>9</v>
      </c>
      <c r="G356" s="64" t="s">
        <v>3345</v>
      </c>
      <c r="H356" s="261">
        <f t="shared" si="39"/>
        <v>30</v>
      </c>
      <c r="I356" s="1" t="s">
        <v>65</v>
      </c>
    </row>
    <row r="357" spans="1:9">
      <c r="A357" s="258">
        <v>2025</v>
      </c>
      <c r="B357" s="135" t="s">
        <v>118</v>
      </c>
      <c r="C357" s="305">
        <v>45859</v>
      </c>
      <c r="D357" s="259">
        <v>15</v>
      </c>
      <c r="E357" s="1">
        <v>10</v>
      </c>
      <c r="F357" s="1" t="s">
        <v>1268</v>
      </c>
      <c r="G357" s="64" t="s">
        <v>3328</v>
      </c>
      <c r="H357" s="261">
        <f t="shared" si="39"/>
        <v>150</v>
      </c>
      <c r="I357" s="1" t="s">
        <v>65</v>
      </c>
    </row>
    <row r="358" spans="1:9">
      <c r="A358" s="258">
        <v>2025</v>
      </c>
      <c r="B358" s="135" t="s">
        <v>118</v>
      </c>
      <c r="C358" s="305">
        <v>45859</v>
      </c>
      <c r="D358" s="259">
        <v>15</v>
      </c>
      <c r="E358" s="1">
        <v>10</v>
      </c>
      <c r="F358" s="1" t="s">
        <v>1444</v>
      </c>
      <c r="G358" s="64" t="s">
        <v>3326</v>
      </c>
      <c r="H358" s="261">
        <f t="shared" si="39"/>
        <v>150</v>
      </c>
      <c r="I358" s="1" t="s">
        <v>65</v>
      </c>
    </row>
    <row r="359" spans="1:9">
      <c r="A359" s="258">
        <v>2025</v>
      </c>
      <c r="B359" s="135" t="s">
        <v>118</v>
      </c>
      <c r="C359" s="305">
        <v>45859</v>
      </c>
      <c r="D359" s="259">
        <v>15</v>
      </c>
      <c r="E359" s="1">
        <v>4</v>
      </c>
      <c r="F359" s="162" t="s">
        <v>5</v>
      </c>
      <c r="G359" s="64" t="s">
        <v>3339</v>
      </c>
      <c r="H359" s="261">
        <f t="shared" si="39"/>
        <v>60</v>
      </c>
      <c r="I359" s="1" t="s">
        <v>65</v>
      </c>
    </row>
    <row r="360" spans="1:9">
      <c r="A360" s="258">
        <v>2025</v>
      </c>
      <c r="B360" s="135" t="s">
        <v>118</v>
      </c>
      <c r="C360" s="305">
        <v>45859</v>
      </c>
      <c r="D360" s="259">
        <v>15</v>
      </c>
      <c r="E360" s="1">
        <v>4</v>
      </c>
      <c r="F360" s="162" t="s">
        <v>5</v>
      </c>
      <c r="G360" s="260" t="s">
        <v>3343</v>
      </c>
      <c r="H360" s="261">
        <f t="shared" si="39"/>
        <v>60</v>
      </c>
      <c r="I360" s="1" t="s">
        <v>65</v>
      </c>
    </row>
    <row r="361" spans="1:9">
      <c r="A361" s="258">
        <v>2025</v>
      </c>
      <c r="B361" s="135" t="s">
        <v>118</v>
      </c>
      <c r="C361" s="305">
        <v>45859</v>
      </c>
      <c r="D361" s="259">
        <v>15</v>
      </c>
      <c r="E361" s="1">
        <v>3</v>
      </c>
      <c r="F361" s="1" t="s">
        <v>12</v>
      </c>
      <c r="G361" s="64" t="s">
        <v>3334</v>
      </c>
      <c r="H361" s="261">
        <f t="shared" ref="H361:H364" si="40">E361*D361</f>
        <v>45</v>
      </c>
      <c r="I361" s="1" t="s">
        <v>65</v>
      </c>
    </row>
    <row r="362" spans="1:9">
      <c r="A362" s="258">
        <v>2025</v>
      </c>
      <c r="B362" s="135" t="s">
        <v>118</v>
      </c>
      <c r="C362" s="305">
        <v>45859</v>
      </c>
      <c r="D362" s="259">
        <v>15</v>
      </c>
      <c r="E362" s="1">
        <v>6</v>
      </c>
      <c r="F362" s="162" t="s">
        <v>5</v>
      </c>
      <c r="G362" s="64" t="s">
        <v>3341</v>
      </c>
      <c r="H362" s="261">
        <f t="shared" si="40"/>
        <v>90</v>
      </c>
      <c r="I362" s="1" t="s">
        <v>65</v>
      </c>
    </row>
    <row r="363" spans="1:9">
      <c r="A363" s="258">
        <v>2025</v>
      </c>
      <c r="B363" s="135" t="s">
        <v>118</v>
      </c>
      <c r="C363" s="305">
        <v>45859</v>
      </c>
      <c r="D363" s="259">
        <v>15</v>
      </c>
      <c r="E363" s="1">
        <v>4</v>
      </c>
      <c r="F363" s="162" t="s">
        <v>5</v>
      </c>
      <c r="G363" s="260" t="s">
        <v>3343</v>
      </c>
      <c r="H363" s="261">
        <f t="shared" si="40"/>
        <v>60</v>
      </c>
      <c r="I363" s="1" t="s">
        <v>65</v>
      </c>
    </row>
    <row r="364" spans="1:9">
      <c r="A364" s="258">
        <v>2025</v>
      </c>
      <c r="B364" s="135" t="s">
        <v>118</v>
      </c>
      <c r="C364" s="305">
        <v>45859</v>
      </c>
      <c r="D364" s="259">
        <v>15</v>
      </c>
      <c r="E364" s="1">
        <v>2</v>
      </c>
      <c r="F364" s="1" t="s">
        <v>1268</v>
      </c>
      <c r="G364" s="64" t="s">
        <v>3325</v>
      </c>
      <c r="H364" s="261">
        <f t="shared" si="40"/>
        <v>30</v>
      </c>
      <c r="I364" s="1" t="s">
        <v>65</v>
      </c>
    </row>
    <row r="365" spans="1:9">
      <c r="A365" s="258">
        <v>2025</v>
      </c>
      <c r="B365" s="135" t="s">
        <v>118</v>
      </c>
      <c r="C365" s="305">
        <v>45859</v>
      </c>
      <c r="D365" s="259">
        <v>15</v>
      </c>
      <c r="E365" s="1">
        <v>6</v>
      </c>
      <c r="F365" s="162" t="s">
        <v>5</v>
      </c>
      <c r="G365" s="64" t="s">
        <v>3331</v>
      </c>
      <c r="H365" s="261">
        <f t="shared" ref="H365:H367" si="41">E365*D365</f>
        <v>90</v>
      </c>
      <c r="I365" s="1" t="s">
        <v>65</v>
      </c>
    </row>
    <row r="366" spans="1:9">
      <c r="A366" s="258">
        <v>2025</v>
      </c>
      <c r="B366" s="135" t="s">
        <v>118</v>
      </c>
      <c r="C366" s="305">
        <v>45859</v>
      </c>
      <c r="D366" s="259">
        <v>15</v>
      </c>
      <c r="E366" s="1">
        <v>2</v>
      </c>
      <c r="F366" s="162" t="s">
        <v>5</v>
      </c>
      <c r="G366" s="64" t="s">
        <v>3342</v>
      </c>
      <c r="H366" s="261">
        <f t="shared" si="41"/>
        <v>30</v>
      </c>
      <c r="I366" s="1" t="s">
        <v>65</v>
      </c>
    </row>
    <row r="367" spans="1:9">
      <c r="A367" s="258">
        <v>2025</v>
      </c>
      <c r="B367" s="135" t="s">
        <v>118</v>
      </c>
      <c r="C367" s="305">
        <v>45859</v>
      </c>
      <c r="D367" s="259">
        <v>15</v>
      </c>
      <c r="E367" s="1">
        <v>1</v>
      </c>
      <c r="F367" s="1" t="s">
        <v>1268</v>
      </c>
      <c r="G367" s="64" t="s">
        <v>3346</v>
      </c>
      <c r="H367" s="261">
        <f t="shared" si="41"/>
        <v>15</v>
      </c>
      <c r="I367" s="1" t="s">
        <v>65</v>
      </c>
    </row>
    <row r="368" spans="1:9">
      <c r="A368" s="258">
        <v>2025</v>
      </c>
      <c r="B368" s="135" t="s">
        <v>11</v>
      </c>
      <c r="C368" s="305">
        <v>45882</v>
      </c>
      <c r="D368" s="259">
        <v>15</v>
      </c>
      <c r="E368" s="1">
        <v>4</v>
      </c>
      <c r="F368" s="162" t="s">
        <v>5</v>
      </c>
      <c r="G368" s="64" t="s">
        <v>3327</v>
      </c>
      <c r="H368" s="261">
        <f>E368*D368</f>
        <v>60</v>
      </c>
      <c r="I368" s="1" t="s">
        <v>65</v>
      </c>
    </row>
    <row r="369" spans="1:9">
      <c r="A369" s="258">
        <v>2025</v>
      </c>
      <c r="B369" s="135" t="s">
        <v>11</v>
      </c>
      <c r="C369" s="305">
        <v>45882</v>
      </c>
      <c r="D369" s="259">
        <v>15</v>
      </c>
      <c r="E369" s="1">
        <v>12</v>
      </c>
      <c r="F369" s="162" t="s">
        <v>5</v>
      </c>
      <c r="G369" s="64" t="s">
        <v>3329</v>
      </c>
      <c r="H369" s="261">
        <f t="shared" ref="H369:H377" si="42">E369*D369</f>
        <v>180</v>
      </c>
      <c r="I369" s="1" t="s">
        <v>65</v>
      </c>
    </row>
    <row r="370" spans="1:9">
      <c r="A370" s="258">
        <v>2025</v>
      </c>
      <c r="B370" s="135" t="s">
        <v>11</v>
      </c>
      <c r="C370" s="305">
        <v>45882</v>
      </c>
      <c r="D370" s="259">
        <v>15</v>
      </c>
      <c r="E370" s="1">
        <v>2</v>
      </c>
      <c r="F370" s="1" t="s">
        <v>1444</v>
      </c>
      <c r="G370" s="64" t="s">
        <v>3328</v>
      </c>
      <c r="H370" s="261">
        <f t="shared" si="42"/>
        <v>30</v>
      </c>
      <c r="I370" s="1" t="s">
        <v>65</v>
      </c>
    </row>
    <row r="371" spans="1:9">
      <c r="A371" s="258">
        <v>2025</v>
      </c>
      <c r="B371" s="135" t="s">
        <v>11</v>
      </c>
      <c r="C371" s="305">
        <v>45882</v>
      </c>
      <c r="D371" s="259">
        <v>15</v>
      </c>
      <c r="E371" s="1">
        <v>2</v>
      </c>
      <c r="F371" s="162" t="s">
        <v>5</v>
      </c>
      <c r="G371" s="64" t="s">
        <v>3332</v>
      </c>
      <c r="H371" s="261">
        <f t="shared" si="42"/>
        <v>30</v>
      </c>
      <c r="I371" s="1" t="s">
        <v>65</v>
      </c>
    </row>
    <row r="372" spans="1:9">
      <c r="A372" s="258">
        <v>2025</v>
      </c>
      <c r="B372" s="135" t="s">
        <v>11</v>
      </c>
      <c r="C372" s="305">
        <v>45896</v>
      </c>
      <c r="D372" s="259">
        <v>15</v>
      </c>
      <c r="E372" s="1">
        <v>7</v>
      </c>
      <c r="F372" s="162" t="s">
        <v>5</v>
      </c>
      <c r="G372" s="64" t="s">
        <v>3327</v>
      </c>
      <c r="H372" s="261">
        <f t="shared" si="42"/>
        <v>105</v>
      </c>
      <c r="I372" s="1" t="s">
        <v>65</v>
      </c>
    </row>
    <row r="373" spans="1:9">
      <c r="A373" s="135">
        <v>2025</v>
      </c>
      <c r="B373" s="135" t="s">
        <v>196</v>
      </c>
      <c r="C373" s="305">
        <v>45924</v>
      </c>
      <c r="D373" s="259">
        <v>30.4</v>
      </c>
      <c r="E373" s="300">
        <v>3</v>
      </c>
      <c r="F373" s="162" t="s">
        <v>5</v>
      </c>
      <c r="G373" s="260" t="s">
        <v>3343</v>
      </c>
      <c r="H373" s="261">
        <f t="shared" si="42"/>
        <v>91.199999999999989</v>
      </c>
      <c r="I373" s="1" t="s">
        <v>65</v>
      </c>
    </row>
    <row r="374" spans="1:9">
      <c r="A374" s="135">
        <v>2025</v>
      </c>
      <c r="B374" s="135" t="s">
        <v>196</v>
      </c>
      <c r="C374" s="305">
        <v>45924</v>
      </c>
      <c r="D374" s="259">
        <v>30.4</v>
      </c>
      <c r="E374" s="300">
        <v>6</v>
      </c>
      <c r="F374" s="1" t="s">
        <v>1444</v>
      </c>
      <c r="G374" s="298" t="s">
        <v>3334</v>
      </c>
      <c r="H374" s="261">
        <f t="shared" si="42"/>
        <v>182.39999999999998</v>
      </c>
      <c r="I374" s="1" t="s">
        <v>65</v>
      </c>
    </row>
    <row r="375" spans="1:9">
      <c r="A375" s="135">
        <v>2025</v>
      </c>
      <c r="B375" s="135" t="s">
        <v>196</v>
      </c>
      <c r="C375" s="305">
        <v>45924</v>
      </c>
      <c r="D375" s="259">
        <v>30.4</v>
      </c>
      <c r="E375" s="300">
        <v>3</v>
      </c>
      <c r="F375" s="162" t="s">
        <v>5</v>
      </c>
      <c r="G375" s="298" t="s">
        <v>3327</v>
      </c>
      <c r="H375" s="261">
        <f t="shared" si="42"/>
        <v>91.199999999999989</v>
      </c>
      <c r="I375" s="1" t="s">
        <v>65</v>
      </c>
    </row>
    <row r="376" spans="1:9">
      <c r="A376" s="135">
        <v>2025</v>
      </c>
      <c r="B376" s="135" t="s">
        <v>196</v>
      </c>
      <c r="C376" s="305">
        <v>45924</v>
      </c>
      <c r="D376" s="259">
        <v>30.4</v>
      </c>
      <c r="E376" s="300">
        <v>2</v>
      </c>
      <c r="F376" s="1" t="s">
        <v>1444</v>
      </c>
      <c r="G376" s="64" t="s">
        <v>3328</v>
      </c>
      <c r="H376" s="261">
        <f t="shared" si="42"/>
        <v>60.8</v>
      </c>
      <c r="I376" s="1" t="s">
        <v>65</v>
      </c>
    </row>
    <row r="377" spans="1:9">
      <c r="A377" s="135">
        <v>2025</v>
      </c>
      <c r="B377" s="135" t="s">
        <v>196</v>
      </c>
      <c r="C377" s="305">
        <v>45924</v>
      </c>
      <c r="D377" s="259">
        <v>30.4</v>
      </c>
      <c r="E377" s="300">
        <v>4</v>
      </c>
      <c r="F377" s="1" t="s">
        <v>1444</v>
      </c>
      <c r="G377" s="298" t="s">
        <v>3335</v>
      </c>
      <c r="H377" s="261">
        <f t="shared" si="42"/>
        <v>121.6</v>
      </c>
      <c r="I377" s="1" t="s">
        <v>65</v>
      </c>
    </row>
    <row r="378" spans="1:9">
      <c r="A378" s="135">
        <v>2025</v>
      </c>
      <c r="B378" s="135" t="s">
        <v>196</v>
      </c>
      <c r="C378" s="305">
        <v>45924</v>
      </c>
      <c r="D378" s="259">
        <v>30.4</v>
      </c>
      <c r="E378" s="300">
        <v>2</v>
      </c>
      <c r="F378" s="162" t="s">
        <v>5</v>
      </c>
      <c r="G378" s="64" t="s">
        <v>3331</v>
      </c>
      <c r="H378" s="261">
        <f t="shared" ref="H375:H388" si="43">E378*D378</f>
        <v>60.8</v>
      </c>
      <c r="I378" s="1" t="s">
        <v>65</v>
      </c>
    </row>
    <row r="379" spans="1:9">
      <c r="A379" s="135">
        <v>2025</v>
      </c>
      <c r="B379" s="135" t="s">
        <v>196</v>
      </c>
      <c r="C379" s="305">
        <v>45924</v>
      </c>
      <c r="D379" s="259">
        <v>30.4</v>
      </c>
      <c r="E379" s="300">
        <v>2</v>
      </c>
      <c r="F379" s="1" t="s">
        <v>1444</v>
      </c>
      <c r="G379" s="64" t="s">
        <v>3326</v>
      </c>
      <c r="H379" s="261">
        <f t="shared" si="43"/>
        <v>60.8</v>
      </c>
      <c r="I379" s="1" t="s">
        <v>65</v>
      </c>
    </row>
    <row r="380" spans="1:9">
      <c r="A380" s="135">
        <v>2025</v>
      </c>
      <c r="B380" s="135" t="s">
        <v>196</v>
      </c>
      <c r="C380" s="305">
        <v>45924</v>
      </c>
      <c r="D380" s="259">
        <v>30.4</v>
      </c>
      <c r="E380" s="300">
        <v>5</v>
      </c>
      <c r="F380" s="1" t="s">
        <v>1268</v>
      </c>
      <c r="G380" s="64" t="s">
        <v>3325</v>
      </c>
      <c r="H380" s="261">
        <f t="shared" si="43"/>
        <v>152</v>
      </c>
      <c r="I380" s="1" t="s">
        <v>65</v>
      </c>
    </row>
    <row r="381" spans="1:9">
      <c r="A381" s="135">
        <v>2025</v>
      </c>
      <c r="B381" s="135" t="s">
        <v>196</v>
      </c>
      <c r="C381" s="305">
        <v>45924</v>
      </c>
      <c r="D381" s="259">
        <v>30.4</v>
      </c>
      <c r="E381" s="300">
        <v>1</v>
      </c>
      <c r="F381" s="1" t="s">
        <v>1444</v>
      </c>
      <c r="G381" s="64" t="s">
        <v>3325</v>
      </c>
      <c r="H381" s="261">
        <f t="shared" si="43"/>
        <v>30.4</v>
      </c>
      <c r="I381" s="1" t="s">
        <v>65</v>
      </c>
    </row>
    <row r="382" spans="1:9">
      <c r="A382" s="135">
        <v>2025</v>
      </c>
      <c r="B382" s="135" t="s">
        <v>196</v>
      </c>
      <c r="C382" s="305">
        <v>45924</v>
      </c>
      <c r="D382" s="259">
        <v>30.4</v>
      </c>
      <c r="E382" s="300">
        <v>6</v>
      </c>
      <c r="F382" s="162" t="s">
        <v>5</v>
      </c>
      <c r="G382" s="298" t="s">
        <v>3348</v>
      </c>
      <c r="H382" s="261">
        <f t="shared" si="43"/>
        <v>182.39999999999998</v>
      </c>
      <c r="I382" s="1" t="s">
        <v>65</v>
      </c>
    </row>
    <row r="383" spans="1:9">
      <c r="A383" s="135">
        <v>2025</v>
      </c>
      <c r="B383" s="135" t="s">
        <v>196</v>
      </c>
      <c r="C383" s="305">
        <v>45924</v>
      </c>
      <c r="D383" s="259">
        <v>30.4</v>
      </c>
      <c r="E383" s="300">
        <v>1</v>
      </c>
      <c r="F383" s="162" t="s">
        <v>5</v>
      </c>
      <c r="G383" s="64" t="s">
        <v>3329</v>
      </c>
      <c r="H383" s="261">
        <f t="shared" si="43"/>
        <v>30.4</v>
      </c>
      <c r="I383" s="1" t="s">
        <v>65</v>
      </c>
    </row>
    <row r="384" spans="1:9">
      <c r="A384" s="135">
        <v>2025</v>
      </c>
      <c r="B384" s="135" t="s">
        <v>196</v>
      </c>
      <c r="C384" s="305">
        <v>45924</v>
      </c>
      <c r="D384" s="259">
        <v>30.4</v>
      </c>
      <c r="E384" s="300">
        <v>7</v>
      </c>
      <c r="F384" s="162" t="s">
        <v>5</v>
      </c>
      <c r="G384" s="64" t="s">
        <v>3329</v>
      </c>
      <c r="H384" s="261">
        <f>E384*D384</f>
        <v>212.79999999999998</v>
      </c>
      <c r="I384" s="1" t="s">
        <v>65</v>
      </c>
    </row>
    <row r="385" spans="1:9">
      <c r="A385" s="135">
        <v>2025</v>
      </c>
      <c r="B385" s="135" t="s">
        <v>196</v>
      </c>
      <c r="C385" s="305">
        <v>45924</v>
      </c>
      <c r="D385" s="259">
        <v>30.4</v>
      </c>
      <c r="E385" s="300">
        <v>4</v>
      </c>
      <c r="F385" s="162" t="s">
        <v>5</v>
      </c>
      <c r="G385" s="64" t="s">
        <v>3341</v>
      </c>
      <c r="H385" s="261">
        <f t="shared" si="43"/>
        <v>121.6</v>
      </c>
      <c r="I385" s="1" t="s">
        <v>65</v>
      </c>
    </row>
    <row r="386" spans="1:9">
      <c r="A386" s="135">
        <v>2025</v>
      </c>
      <c r="B386" s="135" t="s">
        <v>196</v>
      </c>
      <c r="C386" s="305">
        <v>45924</v>
      </c>
      <c r="D386" s="259">
        <v>30.4</v>
      </c>
      <c r="E386" s="300">
        <v>3</v>
      </c>
      <c r="F386" s="162" t="s">
        <v>5</v>
      </c>
      <c r="G386" s="64" t="s">
        <v>3341</v>
      </c>
      <c r="H386" s="261">
        <f t="shared" si="43"/>
        <v>91.199999999999989</v>
      </c>
      <c r="I386" s="1" t="s">
        <v>65</v>
      </c>
    </row>
    <row r="387" spans="1:9">
      <c r="A387" s="135">
        <v>2025</v>
      </c>
      <c r="B387" s="135" t="s">
        <v>196</v>
      </c>
      <c r="C387" s="305">
        <v>45924</v>
      </c>
      <c r="D387" s="259">
        <v>30.4</v>
      </c>
      <c r="E387" s="300">
        <v>2</v>
      </c>
      <c r="F387" s="162" t="s">
        <v>5</v>
      </c>
      <c r="G387" s="260" t="s">
        <v>3343</v>
      </c>
      <c r="H387" s="261">
        <f t="shared" si="43"/>
        <v>60.8</v>
      </c>
      <c r="I387" s="1" t="s">
        <v>65</v>
      </c>
    </row>
    <row r="388" spans="1:9">
      <c r="A388" s="135">
        <v>2025</v>
      </c>
      <c r="B388" s="135" t="s">
        <v>196</v>
      </c>
      <c r="C388" s="305">
        <v>45924</v>
      </c>
      <c r="D388" s="259">
        <v>30.4</v>
      </c>
      <c r="E388" s="300">
        <v>3</v>
      </c>
      <c r="F388" s="162" t="s">
        <v>5</v>
      </c>
      <c r="G388" s="298" t="s">
        <v>3332</v>
      </c>
      <c r="H388" s="261">
        <f t="shared" si="43"/>
        <v>91.199999999999989</v>
      </c>
      <c r="I388" s="1" t="s">
        <v>65</v>
      </c>
    </row>
    <row r="389" spans="1:9">
      <c r="A389" s="135">
        <v>2025</v>
      </c>
      <c r="B389" s="135" t="s">
        <v>257</v>
      </c>
      <c r="C389" s="305">
        <v>45938</v>
      </c>
      <c r="D389" s="128">
        <v>50</v>
      </c>
      <c r="E389" s="1">
        <v>20</v>
      </c>
      <c r="F389" s="162" t="s">
        <v>5</v>
      </c>
      <c r="G389" s="64" t="s">
        <v>3331</v>
      </c>
      <c r="H389" s="261">
        <f>E389*D389</f>
        <v>1000</v>
      </c>
      <c r="I389" s="1" t="s">
        <v>65</v>
      </c>
    </row>
    <row r="390" spans="1:9">
      <c r="A390" s="135">
        <v>2025</v>
      </c>
      <c r="B390" s="135" t="s">
        <v>196</v>
      </c>
      <c r="C390" s="305">
        <v>45926</v>
      </c>
      <c r="D390" s="128">
        <v>15</v>
      </c>
      <c r="E390" s="1">
        <v>4</v>
      </c>
      <c r="F390" s="162" t="s">
        <v>5</v>
      </c>
      <c r="G390" s="64" t="s">
        <v>3331</v>
      </c>
      <c r="H390" s="261">
        <f t="shared" ref="H390:H394" si="44">E390*D390</f>
        <v>60</v>
      </c>
      <c r="I390" s="1" t="s">
        <v>65</v>
      </c>
    </row>
    <row r="391" spans="1:9">
      <c r="A391" s="135">
        <v>2025</v>
      </c>
      <c r="B391" s="135" t="s">
        <v>196</v>
      </c>
      <c r="C391" s="305">
        <v>45926</v>
      </c>
      <c r="D391" s="128">
        <v>15</v>
      </c>
      <c r="E391" s="1">
        <v>7</v>
      </c>
      <c r="F391" s="1" t="s">
        <v>14</v>
      </c>
      <c r="G391" s="64" t="s">
        <v>3346</v>
      </c>
      <c r="H391" s="261">
        <f t="shared" si="44"/>
        <v>105</v>
      </c>
      <c r="I391" s="1" t="s">
        <v>65</v>
      </c>
    </row>
    <row r="392" spans="1:9">
      <c r="A392" s="135">
        <v>2025</v>
      </c>
      <c r="B392" s="135" t="s">
        <v>196</v>
      </c>
      <c r="C392" s="305">
        <v>45926</v>
      </c>
      <c r="D392" s="128">
        <v>15</v>
      </c>
      <c r="E392" s="1">
        <v>2</v>
      </c>
      <c r="F392" s="162" t="s">
        <v>5</v>
      </c>
      <c r="G392" s="64" t="s">
        <v>3341</v>
      </c>
      <c r="H392" s="261">
        <f t="shared" si="44"/>
        <v>30</v>
      </c>
      <c r="I392" s="1" t="s">
        <v>65</v>
      </c>
    </row>
    <row r="393" spans="1:9">
      <c r="A393" s="135">
        <v>2025</v>
      </c>
      <c r="B393" s="135" t="s">
        <v>196</v>
      </c>
      <c r="C393" s="305">
        <v>45926</v>
      </c>
      <c r="D393" s="128">
        <v>15</v>
      </c>
      <c r="E393" s="1">
        <v>2</v>
      </c>
      <c r="F393" s="162" t="s">
        <v>5</v>
      </c>
      <c r="G393" s="64" t="s">
        <v>3327</v>
      </c>
      <c r="H393" s="261">
        <f t="shared" si="44"/>
        <v>30</v>
      </c>
      <c r="I393" s="1" t="s">
        <v>65</v>
      </c>
    </row>
    <row r="394" spans="1:9">
      <c r="A394" s="135">
        <v>2025</v>
      </c>
      <c r="B394" s="135" t="s">
        <v>196</v>
      </c>
      <c r="C394" s="305">
        <v>45926</v>
      </c>
      <c r="D394" s="128">
        <v>15</v>
      </c>
      <c r="E394" s="1">
        <v>2</v>
      </c>
      <c r="F394" s="1" t="s">
        <v>1444</v>
      </c>
      <c r="G394" s="64" t="s">
        <v>3326</v>
      </c>
      <c r="H394" s="261">
        <f t="shared" si="44"/>
        <v>30</v>
      </c>
      <c r="I394" s="1" t="s">
        <v>65</v>
      </c>
    </row>
    <row r="395" spans="1:9">
      <c r="A395" s="135">
        <v>2025</v>
      </c>
      <c r="B395" s="135" t="s">
        <v>257</v>
      </c>
      <c r="C395" s="305">
        <v>45938</v>
      </c>
      <c r="D395" s="128">
        <v>15</v>
      </c>
      <c r="E395" s="300">
        <v>2</v>
      </c>
      <c r="F395" s="162" t="s">
        <v>5</v>
      </c>
      <c r="G395" s="311" t="s">
        <v>3327</v>
      </c>
      <c r="H395" s="261">
        <f>E395*D395</f>
        <v>30</v>
      </c>
      <c r="I395" s="1" t="s">
        <v>65</v>
      </c>
    </row>
    <row r="396" spans="1:9">
      <c r="A396" s="135">
        <v>2025</v>
      </c>
      <c r="B396" s="135" t="s">
        <v>257</v>
      </c>
      <c r="C396" s="305">
        <v>45938</v>
      </c>
      <c r="D396" s="128">
        <v>15</v>
      </c>
      <c r="E396" s="301">
        <v>5</v>
      </c>
      <c r="F396" s="1" t="s">
        <v>1444</v>
      </c>
      <c r="G396" s="64" t="s">
        <v>3328</v>
      </c>
      <c r="H396" s="261">
        <f t="shared" ref="H396:H410" si="45">E396*D396</f>
        <v>75</v>
      </c>
      <c r="I396" s="1" t="s">
        <v>65</v>
      </c>
    </row>
    <row r="397" spans="1:9">
      <c r="A397" s="135">
        <v>2025</v>
      </c>
      <c r="B397" s="135" t="s">
        <v>257</v>
      </c>
      <c r="C397" s="305">
        <v>45938</v>
      </c>
      <c r="D397" s="128">
        <v>15</v>
      </c>
      <c r="E397" s="301">
        <v>3</v>
      </c>
      <c r="F397" s="162" t="s">
        <v>5</v>
      </c>
      <c r="G397" s="64" t="s">
        <v>3331</v>
      </c>
      <c r="H397" s="261">
        <f t="shared" si="45"/>
        <v>45</v>
      </c>
      <c r="I397" s="1" t="s">
        <v>65</v>
      </c>
    </row>
    <row r="398" spans="1:9">
      <c r="A398" s="135">
        <v>2025</v>
      </c>
      <c r="B398" s="135" t="s">
        <v>257</v>
      </c>
      <c r="C398" s="305">
        <v>45938</v>
      </c>
      <c r="D398" s="128">
        <v>15</v>
      </c>
      <c r="E398" s="301">
        <v>7</v>
      </c>
      <c r="F398" s="162" t="s">
        <v>5</v>
      </c>
      <c r="G398" s="64" t="s">
        <v>3331</v>
      </c>
      <c r="H398" s="261">
        <f t="shared" si="45"/>
        <v>105</v>
      </c>
      <c r="I398" s="1" t="s">
        <v>65</v>
      </c>
    </row>
    <row r="399" spans="1:9">
      <c r="A399" s="135">
        <v>2025</v>
      </c>
      <c r="B399" s="135" t="s">
        <v>257</v>
      </c>
      <c r="C399" s="305">
        <v>45938</v>
      </c>
      <c r="D399" s="128">
        <v>15</v>
      </c>
      <c r="E399" s="301">
        <v>1</v>
      </c>
      <c r="F399" s="1" t="s">
        <v>1444</v>
      </c>
      <c r="G399" s="311" t="s">
        <v>3336</v>
      </c>
      <c r="H399" s="261">
        <f t="shared" si="45"/>
        <v>15</v>
      </c>
      <c r="I399" s="1" t="s">
        <v>65</v>
      </c>
    </row>
    <row r="400" spans="1:9">
      <c r="A400" s="135">
        <v>2025</v>
      </c>
      <c r="B400" s="135" t="s">
        <v>257</v>
      </c>
      <c r="C400" s="305">
        <v>45938</v>
      </c>
      <c r="D400" s="128">
        <v>15</v>
      </c>
      <c r="E400" s="301">
        <v>21</v>
      </c>
      <c r="F400" s="162" t="s">
        <v>5</v>
      </c>
      <c r="G400" s="64" t="s">
        <v>3331</v>
      </c>
      <c r="H400" s="261">
        <f t="shared" si="45"/>
        <v>315</v>
      </c>
      <c r="I400" s="1" t="s">
        <v>65</v>
      </c>
    </row>
    <row r="401" spans="1:9">
      <c r="A401" s="135">
        <v>2025</v>
      </c>
      <c r="B401" s="135" t="s">
        <v>257</v>
      </c>
      <c r="C401" s="305">
        <v>45938</v>
      </c>
      <c r="D401" s="128">
        <v>15</v>
      </c>
      <c r="E401" s="301">
        <v>1</v>
      </c>
      <c r="F401" s="1" t="s">
        <v>1444</v>
      </c>
      <c r="G401" s="64" t="s">
        <v>3325</v>
      </c>
      <c r="H401" s="261">
        <f t="shared" si="45"/>
        <v>15</v>
      </c>
      <c r="I401" s="1" t="s">
        <v>65</v>
      </c>
    </row>
    <row r="402" spans="1:9">
      <c r="A402" s="135">
        <v>2025</v>
      </c>
      <c r="B402" s="135" t="s">
        <v>257</v>
      </c>
      <c r="C402" s="305">
        <v>45938</v>
      </c>
      <c r="D402" s="128">
        <v>15</v>
      </c>
      <c r="E402" s="301">
        <v>7</v>
      </c>
      <c r="F402" s="162" t="s">
        <v>5</v>
      </c>
      <c r="G402" s="311" t="s">
        <v>3348</v>
      </c>
      <c r="H402" s="261">
        <f t="shared" si="45"/>
        <v>105</v>
      </c>
      <c r="I402" s="1" t="s">
        <v>65</v>
      </c>
    </row>
    <row r="403" spans="1:9">
      <c r="A403" s="135">
        <v>2025</v>
      </c>
      <c r="B403" s="135" t="s">
        <v>257</v>
      </c>
      <c r="C403" s="305">
        <v>45938</v>
      </c>
      <c r="D403" s="128">
        <v>15</v>
      </c>
      <c r="E403" s="301">
        <v>1</v>
      </c>
      <c r="F403" s="162" t="s">
        <v>5</v>
      </c>
      <c r="G403" s="311" t="s">
        <v>3329</v>
      </c>
      <c r="H403" s="261">
        <f t="shared" si="45"/>
        <v>15</v>
      </c>
      <c r="I403" s="1" t="s">
        <v>65</v>
      </c>
    </row>
    <row r="404" spans="1:9">
      <c r="A404" s="135">
        <v>2025</v>
      </c>
      <c r="B404" s="135" t="s">
        <v>257</v>
      </c>
      <c r="C404" s="305">
        <v>45938</v>
      </c>
      <c r="D404" s="128">
        <v>15</v>
      </c>
      <c r="E404" s="301">
        <v>6</v>
      </c>
      <c r="F404" s="162" t="s">
        <v>5</v>
      </c>
      <c r="G404" s="64" t="s">
        <v>3341</v>
      </c>
      <c r="H404" s="261">
        <f t="shared" si="45"/>
        <v>90</v>
      </c>
      <c r="I404" s="1" t="s">
        <v>65</v>
      </c>
    </row>
    <row r="405" spans="1:9">
      <c r="A405" s="135">
        <v>2025</v>
      </c>
      <c r="B405" s="135" t="s">
        <v>257</v>
      </c>
      <c r="C405" s="305">
        <v>45938</v>
      </c>
      <c r="D405" s="128">
        <v>15</v>
      </c>
      <c r="E405" s="301">
        <v>2</v>
      </c>
      <c r="F405" s="162" t="s">
        <v>5</v>
      </c>
      <c r="G405" s="311" t="s">
        <v>3349</v>
      </c>
      <c r="H405" s="261">
        <f t="shared" si="45"/>
        <v>30</v>
      </c>
      <c r="I405" s="1" t="s">
        <v>65</v>
      </c>
    </row>
    <row r="406" spans="1:9">
      <c r="A406" s="135">
        <v>2025</v>
      </c>
      <c r="B406" s="135" t="s">
        <v>257</v>
      </c>
      <c r="C406" s="305">
        <v>45938</v>
      </c>
      <c r="D406" s="128">
        <v>15</v>
      </c>
      <c r="E406" s="301">
        <v>1</v>
      </c>
      <c r="F406" s="162" t="s">
        <v>5</v>
      </c>
      <c r="G406" s="311" t="s">
        <v>3332</v>
      </c>
      <c r="H406" s="261">
        <f t="shared" si="45"/>
        <v>15</v>
      </c>
      <c r="I406" s="1" t="s">
        <v>65</v>
      </c>
    </row>
    <row r="407" spans="1:9">
      <c r="A407" s="135">
        <v>2025</v>
      </c>
      <c r="B407" s="135" t="s">
        <v>257</v>
      </c>
      <c r="C407" s="305">
        <v>45938</v>
      </c>
      <c r="D407" s="128">
        <v>15</v>
      </c>
      <c r="E407" s="301">
        <v>13</v>
      </c>
      <c r="F407" s="1" t="s">
        <v>9</v>
      </c>
      <c r="G407" s="311" t="s">
        <v>3345</v>
      </c>
      <c r="H407" s="261">
        <f t="shared" si="45"/>
        <v>195</v>
      </c>
      <c r="I407" s="1" t="s">
        <v>65</v>
      </c>
    </row>
    <row r="408" spans="1:9">
      <c r="A408" s="135">
        <v>2025</v>
      </c>
      <c r="B408" s="135" t="s">
        <v>257</v>
      </c>
      <c r="C408" s="305">
        <v>45938</v>
      </c>
      <c r="D408" s="128">
        <v>15</v>
      </c>
      <c r="E408" s="301">
        <v>8</v>
      </c>
      <c r="F408" s="1" t="s">
        <v>14</v>
      </c>
      <c r="G408" s="64" t="s">
        <v>3346</v>
      </c>
      <c r="H408" s="261">
        <f t="shared" si="45"/>
        <v>120</v>
      </c>
      <c r="I408" s="1" t="s">
        <v>65</v>
      </c>
    </row>
    <row r="409" spans="1:9">
      <c r="A409" s="135">
        <v>2025</v>
      </c>
      <c r="B409" s="135" t="s">
        <v>257</v>
      </c>
      <c r="C409" s="305">
        <v>45938</v>
      </c>
      <c r="D409" s="128">
        <v>15</v>
      </c>
      <c r="E409" s="301">
        <v>3</v>
      </c>
      <c r="F409" s="1" t="s">
        <v>14</v>
      </c>
      <c r="G409" s="64" t="s">
        <v>3346</v>
      </c>
      <c r="H409" s="261">
        <f t="shared" si="45"/>
        <v>45</v>
      </c>
      <c r="I409" s="1" t="s">
        <v>65</v>
      </c>
    </row>
    <row r="410" spans="1:9">
      <c r="A410" s="135">
        <v>2025</v>
      </c>
      <c r="B410" s="135" t="s">
        <v>257</v>
      </c>
      <c r="C410" s="305">
        <v>45938</v>
      </c>
      <c r="D410" s="128">
        <v>15</v>
      </c>
      <c r="E410" s="301">
        <v>1</v>
      </c>
      <c r="F410" s="1" t="s">
        <v>14</v>
      </c>
      <c r="G410" s="64" t="s">
        <v>3346</v>
      </c>
      <c r="H410" s="261">
        <f t="shared" si="45"/>
        <v>15</v>
      </c>
      <c r="I410" s="1" t="s">
        <v>65</v>
      </c>
    </row>
    <row r="411" spans="1:9">
      <c r="A411" s="135">
        <v>2025</v>
      </c>
      <c r="B411" s="135" t="s">
        <v>257</v>
      </c>
      <c r="C411" s="305">
        <v>45939</v>
      </c>
      <c r="D411" s="128">
        <v>15</v>
      </c>
      <c r="E411" s="1">
        <v>7</v>
      </c>
      <c r="F411" s="162" t="s">
        <v>5</v>
      </c>
      <c r="G411" s="311" t="s">
        <v>3329</v>
      </c>
      <c r="H411" s="261">
        <f>E411*D411</f>
        <v>105</v>
      </c>
      <c r="I411" s="1" t="s">
        <v>65</v>
      </c>
    </row>
    <row r="412" spans="1:9">
      <c r="A412" s="135">
        <v>2025</v>
      </c>
      <c r="B412" s="135" t="s">
        <v>257</v>
      </c>
      <c r="C412" s="305">
        <v>45939</v>
      </c>
      <c r="D412" s="128">
        <v>15</v>
      </c>
      <c r="E412" s="1">
        <v>4</v>
      </c>
      <c r="F412" s="162" t="s">
        <v>5</v>
      </c>
      <c r="G412" s="311" t="s">
        <v>3327</v>
      </c>
      <c r="H412" s="261">
        <f t="shared" ref="H412:H423" si="46">E412*D412</f>
        <v>60</v>
      </c>
      <c r="I412" s="1" t="s">
        <v>65</v>
      </c>
    </row>
    <row r="413" spans="1:9">
      <c r="A413" s="135">
        <v>2025</v>
      </c>
      <c r="B413" s="135" t="s">
        <v>257</v>
      </c>
      <c r="C413" s="305">
        <v>45939</v>
      </c>
      <c r="D413" s="128">
        <v>15</v>
      </c>
      <c r="E413" s="1">
        <v>9</v>
      </c>
      <c r="F413" s="1" t="s">
        <v>1444</v>
      </c>
      <c r="G413" s="64" t="s">
        <v>3325</v>
      </c>
      <c r="H413" s="261">
        <f t="shared" si="46"/>
        <v>135</v>
      </c>
      <c r="I413" s="1" t="s">
        <v>65</v>
      </c>
    </row>
    <row r="414" spans="1:9">
      <c r="A414" s="135">
        <v>2025</v>
      </c>
      <c r="B414" s="135" t="s">
        <v>257</v>
      </c>
      <c r="C414" s="305">
        <v>45939</v>
      </c>
      <c r="D414" s="128">
        <v>15</v>
      </c>
      <c r="E414" s="1">
        <v>1</v>
      </c>
      <c r="F414" s="162" t="s">
        <v>5</v>
      </c>
      <c r="G414" s="64" t="s">
        <v>3337</v>
      </c>
      <c r="H414" s="261">
        <f t="shared" si="46"/>
        <v>15</v>
      </c>
      <c r="I414" s="1" t="s">
        <v>65</v>
      </c>
    </row>
    <row r="415" spans="1:9">
      <c r="A415" s="135">
        <v>2025</v>
      </c>
      <c r="B415" s="135" t="s">
        <v>257</v>
      </c>
      <c r="C415" s="305">
        <v>45939</v>
      </c>
      <c r="D415" s="128">
        <v>15</v>
      </c>
      <c r="E415" s="1">
        <v>8</v>
      </c>
      <c r="F415" s="162" t="s">
        <v>5</v>
      </c>
      <c r="G415" s="64" t="s">
        <v>3331</v>
      </c>
      <c r="H415" s="261">
        <f t="shared" si="46"/>
        <v>120</v>
      </c>
      <c r="I415" s="1" t="s">
        <v>65</v>
      </c>
    </row>
    <row r="416" spans="1:9">
      <c r="A416" s="135">
        <v>2025</v>
      </c>
      <c r="B416" s="135" t="s">
        <v>257</v>
      </c>
      <c r="C416" s="305">
        <v>45939</v>
      </c>
      <c r="D416" s="128">
        <v>15</v>
      </c>
      <c r="E416" s="1">
        <v>5</v>
      </c>
      <c r="F416" s="162" t="s">
        <v>5</v>
      </c>
      <c r="G416" s="311" t="s">
        <v>3332</v>
      </c>
      <c r="H416" s="261">
        <f t="shared" si="46"/>
        <v>75</v>
      </c>
      <c r="I416" s="1" t="s">
        <v>65</v>
      </c>
    </row>
    <row r="417" spans="1:13">
      <c r="A417" s="135">
        <v>2025</v>
      </c>
      <c r="B417" s="135" t="s">
        <v>257</v>
      </c>
      <c r="C417" s="305">
        <v>45939</v>
      </c>
      <c r="D417" s="128">
        <v>15</v>
      </c>
      <c r="E417" s="1">
        <v>1</v>
      </c>
      <c r="F417" s="1" t="s">
        <v>9</v>
      </c>
      <c r="G417" s="311" t="s">
        <v>3345</v>
      </c>
      <c r="H417" s="261">
        <f t="shared" si="46"/>
        <v>15</v>
      </c>
      <c r="I417" s="1" t="s">
        <v>65</v>
      </c>
    </row>
    <row r="418" spans="1:13">
      <c r="A418" s="135">
        <v>2025</v>
      </c>
      <c r="B418" s="135" t="s">
        <v>257</v>
      </c>
      <c r="C418" s="305">
        <v>45939</v>
      </c>
      <c r="D418" s="128">
        <v>15</v>
      </c>
      <c r="E418" s="1">
        <v>8</v>
      </c>
      <c r="F418" s="1" t="s">
        <v>14</v>
      </c>
      <c r="G418" s="64" t="s">
        <v>3346</v>
      </c>
      <c r="H418" s="261">
        <f t="shared" si="46"/>
        <v>120</v>
      </c>
      <c r="I418" s="1" t="s">
        <v>65</v>
      </c>
    </row>
    <row r="419" spans="1:13">
      <c r="A419" s="135">
        <v>2025</v>
      </c>
      <c r="B419" s="135" t="s">
        <v>257</v>
      </c>
      <c r="C419" s="305">
        <v>45939</v>
      </c>
      <c r="D419" s="128">
        <v>15</v>
      </c>
      <c r="E419" s="1">
        <v>5</v>
      </c>
      <c r="F419" s="1" t="s">
        <v>1444</v>
      </c>
      <c r="G419" s="311" t="s">
        <v>3336</v>
      </c>
      <c r="H419" s="261">
        <f t="shared" si="46"/>
        <v>75</v>
      </c>
      <c r="I419" s="1" t="s">
        <v>65</v>
      </c>
    </row>
    <row r="420" spans="1:13">
      <c r="A420" s="135">
        <v>2025</v>
      </c>
      <c r="B420" s="135" t="s">
        <v>257</v>
      </c>
      <c r="C420" s="305">
        <v>45939</v>
      </c>
      <c r="D420" s="128">
        <v>15</v>
      </c>
      <c r="E420" s="1">
        <v>9</v>
      </c>
      <c r="F420" s="1" t="s">
        <v>1444</v>
      </c>
      <c r="G420" s="64" t="s">
        <v>3328</v>
      </c>
      <c r="H420" s="261">
        <f t="shared" si="46"/>
        <v>135</v>
      </c>
      <c r="I420" s="1" t="s">
        <v>65</v>
      </c>
    </row>
    <row r="421" spans="1:13">
      <c r="A421" s="135">
        <v>2025</v>
      </c>
      <c r="B421" s="135" t="s">
        <v>257</v>
      </c>
      <c r="C421" s="305">
        <v>45939</v>
      </c>
      <c r="D421" s="128">
        <v>15</v>
      </c>
      <c r="E421" s="1">
        <v>4</v>
      </c>
      <c r="F421" s="1" t="s">
        <v>1444</v>
      </c>
      <c r="G421" s="311" t="s">
        <v>3334</v>
      </c>
      <c r="H421" s="261">
        <f t="shared" si="46"/>
        <v>60</v>
      </c>
      <c r="I421" s="1" t="s">
        <v>65</v>
      </c>
    </row>
    <row r="422" spans="1:13">
      <c r="A422" s="135">
        <v>2025</v>
      </c>
      <c r="B422" s="135" t="s">
        <v>257</v>
      </c>
      <c r="C422" s="305">
        <v>45939</v>
      </c>
      <c r="D422" s="128">
        <v>15</v>
      </c>
      <c r="E422" s="1">
        <v>4</v>
      </c>
      <c r="F422" s="162" t="s">
        <v>5</v>
      </c>
      <c r="G422" s="64" t="s">
        <v>3341</v>
      </c>
      <c r="H422" s="261">
        <f t="shared" si="46"/>
        <v>60</v>
      </c>
      <c r="I422" s="1" t="s">
        <v>65</v>
      </c>
    </row>
    <row r="423" spans="1:13">
      <c r="A423" s="135">
        <v>2025</v>
      </c>
      <c r="B423" s="135" t="s">
        <v>257</v>
      </c>
      <c r="C423" s="305">
        <v>45939</v>
      </c>
      <c r="D423" s="128">
        <v>15</v>
      </c>
      <c r="E423" s="1">
        <v>3</v>
      </c>
      <c r="F423" s="162" t="s">
        <v>5</v>
      </c>
      <c r="G423" s="311" t="s">
        <v>3349</v>
      </c>
      <c r="H423" s="261">
        <f t="shared" si="46"/>
        <v>45</v>
      </c>
      <c r="I423" s="1" t="s">
        <v>65</v>
      </c>
    </row>
    <row r="424" spans="1:13">
      <c r="A424" s="135">
        <v>2025</v>
      </c>
      <c r="B424" s="135" t="s">
        <v>257</v>
      </c>
      <c r="C424" s="305">
        <v>45940</v>
      </c>
      <c r="D424" s="128">
        <v>15</v>
      </c>
      <c r="E424" s="1">
        <v>7</v>
      </c>
      <c r="F424" s="1" t="s">
        <v>1444</v>
      </c>
      <c r="G424" s="64" t="s">
        <v>3328</v>
      </c>
      <c r="H424" s="261">
        <f>E424*D424</f>
        <v>105</v>
      </c>
      <c r="I424" s="1" t="s">
        <v>65</v>
      </c>
      <c r="L424" s="5"/>
      <c r="M424" s="5"/>
    </row>
    <row r="425" spans="1:13">
      <c r="A425" s="135">
        <v>2025</v>
      </c>
      <c r="B425" s="135" t="s">
        <v>257</v>
      </c>
      <c r="C425" s="305">
        <v>45940</v>
      </c>
      <c r="D425" s="128">
        <v>15</v>
      </c>
      <c r="E425" s="1">
        <v>4</v>
      </c>
      <c r="F425" s="162" t="s">
        <v>5</v>
      </c>
      <c r="G425" s="64" t="s">
        <v>3348</v>
      </c>
      <c r="H425" s="261">
        <f>E425*D425</f>
        <v>60</v>
      </c>
      <c r="I425" s="1" t="s">
        <v>65</v>
      </c>
      <c r="L425" s="5"/>
      <c r="M425" s="5"/>
    </row>
    <row r="426" spans="1:13">
      <c r="A426" s="135">
        <v>2025</v>
      </c>
      <c r="B426" s="135" t="s">
        <v>257</v>
      </c>
      <c r="C426" s="305">
        <v>45940</v>
      </c>
      <c r="D426" s="128">
        <v>15</v>
      </c>
      <c r="E426" s="1">
        <v>7</v>
      </c>
      <c r="F426" s="162" t="s">
        <v>5</v>
      </c>
      <c r="G426" s="64" t="s">
        <v>3329</v>
      </c>
      <c r="H426" s="261">
        <f>E426*D426</f>
        <v>105</v>
      </c>
      <c r="I426" s="1" t="s">
        <v>65</v>
      </c>
      <c r="L426" s="5"/>
      <c r="M426" s="5"/>
    </row>
    <row r="427" spans="1:13">
      <c r="A427" s="135">
        <v>2025</v>
      </c>
      <c r="B427" s="135" t="s">
        <v>257</v>
      </c>
      <c r="C427" s="305">
        <v>45940</v>
      </c>
      <c r="D427" s="128">
        <v>15</v>
      </c>
      <c r="E427" s="1">
        <v>4</v>
      </c>
      <c r="F427" s="1" t="s">
        <v>1444</v>
      </c>
      <c r="G427" s="64" t="s">
        <v>3334</v>
      </c>
      <c r="H427" s="261">
        <f>E427*D427</f>
        <v>60</v>
      </c>
      <c r="I427" s="1" t="s">
        <v>65</v>
      </c>
      <c r="L427" s="5"/>
      <c r="M427" s="5"/>
    </row>
    <row r="428" spans="1:13">
      <c r="A428" s="135">
        <v>2025</v>
      </c>
      <c r="B428" s="135" t="s">
        <v>257</v>
      </c>
      <c r="C428" s="305">
        <v>45940</v>
      </c>
      <c r="D428" s="128">
        <v>15</v>
      </c>
      <c r="E428" s="1">
        <v>4</v>
      </c>
      <c r="F428" s="162" t="s">
        <v>5</v>
      </c>
      <c r="G428" s="64" t="s">
        <v>3332</v>
      </c>
      <c r="H428" s="261">
        <f>E428*D428</f>
        <v>60</v>
      </c>
      <c r="I428" s="1" t="s">
        <v>65</v>
      </c>
      <c r="L428" s="5"/>
      <c r="M428" s="5"/>
    </row>
    <row r="429" spans="1:13">
      <c r="A429" s="135">
        <v>2025</v>
      </c>
      <c r="B429" s="135" t="s">
        <v>257</v>
      </c>
      <c r="C429" s="305">
        <v>45940</v>
      </c>
      <c r="D429" s="128">
        <v>15</v>
      </c>
      <c r="E429" s="1">
        <v>2</v>
      </c>
      <c r="F429" s="1" t="s">
        <v>1444</v>
      </c>
      <c r="G429" s="64" t="s">
        <v>3336</v>
      </c>
      <c r="H429" s="261">
        <f>E429*D429</f>
        <v>30</v>
      </c>
      <c r="I429" s="1" t="s">
        <v>65</v>
      </c>
      <c r="L429" s="5"/>
      <c r="M429" s="5"/>
    </row>
    <row r="430" spans="1:13" hidden="1">
      <c r="A430" s="300" t="s">
        <v>3327</v>
      </c>
      <c r="B430" s="134"/>
      <c r="C430" s="130"/>
      <c r="H430" s="131">
        <f t="shared" ref="H430:H493" si="47">E430*D430</f>
        <v>0</v>
      </c>
      <c r="L430" s="5"/>
      <c r="M430" s="5"/>
    </row>
    <row r="431" spans="1:13" hidden="1">
      <c r="A431" s="300" t="s">
        <v>3357</v>
      </c>
      <c r="B431" s="134"/>
      <c r="C431" s="130"/>
      <c r="H431" s="131">
        <f t="shared" si="47"/>
        <v>0</v>
      </c>
      <c r="L431" s="5"/>
      <c r="M431" s="5"/>
    </row>
    <row r="432" spans="1:13" hidden="1">
      <c r="A432" s="300" t="s">
        <v>3358</v>
      </c>
      <c r="B432" s="134"/>
      <c r="C432" s="130"/>
      <c r="H432" s="131">
        <f t="shared" si="47"/>
        <v>0</v>
      </c>
      <c r="L432" s="5"/>
      <c r="M432" s="5"/>
    </row>
    <row r="433" spans="1:13" hidden="1">
      <c r="A433" s="300" t="s">
        <v>3359</v>
      </c>
      <c r="B433" s="134"/>
      <c r="C433" s="130"/>
      <c r="H433" s="131">
        <f t="shared" si="47"/>
        <v>0</v>
      </c>
      <c r="L433" s="5"/>
      <c r="M433" s="5"/>
    </row>
    <row r="434" spans="1:13" hidden="1">
      <c r="A434" s="300" t="s">
        <v>3359</v>
      </c>
      <c r="B434" s="5"/>
      <c r="C434" s="130"/>
      <c r="H434" s="131">
        <f t="shared" si="47"/>
        <v>0</v>
      </c>
    </row>
    <row r="435" spans="1:13" hidden="1">
      <c r="A435" s="300" t="s">
        <v>3332</v>
      </c>
      <c r="B435" s="5"/>
      <c r="C435" s="130"/>
      <c r="H435" s="131">
        <f t="shared" si="47"/>
        <v>0</v>
      </c>
    </row>
    <row r="436" spans="1:13" hidden="1">
      <c r="A436" s="300" t="s">
        <v>3332</v>
      </c>
      <c r="B436" s="5"/>
      <c r="C436" s="130"/>
      <c r="H436" s="131">
        <f t="shared" si="47"/>
        <v>0</v>
      </c>
    </row>
    <row r="437" spans="1:13" hidden="1">
      <c r="A437" s="300" t="s">
        <v>3345</v>
      </c>
      <c r="B437" s="5"/>
      <c r="C437" s="130"/>
      <c r="H437" s="131">
        <f t="shared" si="47"/>
        <v>0</v>
      </c>
    </row>
    <row r="438" spans="1:13" hidden="1">
      <c r="A438" s="300" t="s">
        <v>3346</v>
      </c>
      <c r="B438" s="5"/>
      <c r="C438" s="130"/>
      <c r="H438" s="131">
        <f t="shared" si="47"/>
        <v>0</v>
      </c>
    </row>
    <row r="439" spans="1:13" hidden="1">
      <c r="A439" s="300" t="s">
        <v>3346</v>
      </c>
      <c r="B439" s="5"/>
      <c r="C439" s="130"/>
      <c r="H439" s="131">
        <f t="shared" si="47"/>
        <v>0</v>
      </c>
    </row>
    <row r="440" spans="1:13" hidden="1">
      <c r="A440" s="300" t="s">
        <v>3346</v>
      </c>
      <c r="B440" s="5"/>
      <c r="C440" s="130"/>
      <c r="H440" s="131">
        <f t="shared" si="47"/>
        <v>0</v>
      </c>
    </row>
    <row r="441" spans="1:13" hidden="1">
      <c r="A441" s="300" t="s">
        <v>3329</v>
      </c>
      <c r="B441" s="5"/>
      <c r="C441" s="130"/>
      <c r="H441" s="131">
        <f t="shared" si="47"/>
        <v>0</v>
      </c>
    </row>
    <row r="442" spans="1:13" hidden="1">
      <c r="A442" s="300" t="s">
        <v>3336</v>
      </c>
      <c r="B442" s="5"/>
      <c r="C442" s="130"/>
      <c r="H442" s="131">
        <f t="shared" si="47"/>
        <v>0</v>
      </c>
    </row>
    <row r="443" spans="1:13" hidden="1">
      <c r="A443" s="300" t="s">
        <v>3329</v>
      </c>
      <c r="B443" s="5"/>
      <c r="C443" s="130"/>
      <c r="H443" s="131">
        <f t="shared" si="47"/>
        <v>0</v>
      </c>
    </row>
    <row r="444" spans="1:13" hidden="1">
      <c r="A444" s="300" t="s">
        <v>3346</v>
      </c>
      <c r="B444" s="5"/>
      <c r="C444" s="130"/>
      <c r="H444" s="131">
        <f t="shared" si="47"/>
        <v>0</v>
      </c>
    </row>
    <row r="445" spans="1:13" hidden="1">
      <c r="A445" s="300" t="s">
        <v>3329</v>
      </c>
      <c r="B445" s="5"/>
      <c r="C445" s="130"/>
      <c r="H445" s="131">
        <f t="shared" si="47"/>
        <v>0</v>
      </c>
    </row>
    <row r="446" spans="1:13" hidden="1">
      <c r="A446" s="300" t="s">
        <v>3360</v>
      </c>
      <c r="B446" s="5"/>
      <c r="C446" s="130"/>
      <c r="H446" s="131">
        <f t="shared" si="47"/>
        <v>0</v>
      </c>
    </row>
    <row r="447" spans="1:13" hidden="1">
      <c r="A447" s="300" t="s">
        <v>3334</v>
      </c>
      <c r="B447" s="5"/>
      <c r="C447" s="130"/>
      <c r="H447" s="131">
        <f t="shared" si="47"/>
        <v>0</v>
      </c>
    </row>
    <row r="448" spans="1:13" hidden="1">
      <c r="A448" s="300" t="s">
        <v>3336</v>
      </c>
      <c r="B448" s="5"/>
      <c r="C448" s="130"/>
      <c r="H448" s="131">
        <f t="shared" si="47"/>
        <v>0</v>
      </c>
    </row>
    <row r="449" spans="1:8" hidden="1">
      <c r="A449" s="300" t="s">
        <v>3329</v>
      </c>
      <c r="B449" s="5"/>
      <c r="C449" s="130"/>
      <c r="H449" s="131">
        <f t="shared" si="47"/>
        <v>0</v>
      </c>
    </row>
    <row r="450" spans="1:8" hidden="1">
      <c r="A450" s="300" t="s">
        <v>3346</v>
      </c>
      <c r="B450" s="5"/>
      <c r="C450" s="130"/>
      <c r="H450" s="131">
        <f t="shared" si="47"/>
        <v>0</v>
      </c>
    </row>
    <row r="451" spans="1:8" hidden="1">
      <c r="A451" s="300" t="s">
        <v>3346</v>
      </c>
      <c r="B451" s="5"/>
      <c r="C451" s="130"/>
      <c r="H451" s="131">
        <f t="shared" si="47"/>
        <v>0</v>
      </c>
    </row>
    <row r="452" spans="1:8" hidden="1">
      <c r="A452" s="300" t="s">
        <v>3346</v>
      </c>
      <c r="B452" s="5"/>
      <c r="C452" s="130"/>
      <c r="H452" s="131">
        <f t="shared" si="47"/>
        <v>0</v>
      </c>
    </row>
    <row r="453" spans="1:8" hidden="1">
      <c r="A453" s="300" t="s">
        <v>3327</v>
      </c>
      <c r="B453" s="5"/>
      <c r="C453" s="130"/>
      <c r="H453" s="131">
        <f t="shared" si="47"/>
        <v>0</v>
      </c>
    </row>
    <row r="454" spans="1:8" hidden="1">
      <c r="A454" s="300" t="s">
        <v>3327</v>
      </c>
      <c r="B454" s="5"/>
      <c r="C454" s="130"/>
      <c r="H454" s="131">
        <f t="shared" si="47"/>
        <v>0</v>
      </c>
    </row>
    <row r="455" spans="1:8" hidden="1">
      <c r="A455" s="300" t="s">
        <v>3327</v>
      </c>
      <c r="B455" s="5"/>
      <c r="C455" s="130"/>
      <c r="H455" s="131">
        <f t="shared" si="47"/>
        <v>0</v>
      </c>
    </row>
    <row r="456" spans="1:8" hidden="1">
      <c r="A456" s="300" t="s">
        <v>3341</v>
      </c>
      <c r="B456" s="5"/>
      <c r="C456" s="130"/>
      <c r="H456" s="131">
        <f t="shared" si="47"/>
        <v>0</v>
      </c>
    </row>
    <row r="457" spans="1:8" hidden="1">
      <c r="A457" s="300" t="s">
        <v>3341</v>
      </c>
      <c r="B457" s="5"/>
      <c r="C457" s="130"/>
      <c r="H457" s="131">
        <f t="shared" si="47"/>
        <v>0</v>
      </c>
    </row>
    <row r="458" spans="1:8" hidden="1">
      <c r="A458" s="300" t="s">
        <v>3341</v>
      </c>
      <c r="B458" s="5"/>
      <c r="C458" s="130"/>
      <c r="H458" s="131">
        <f t="shared" si="47"/>
        <v>0</v>
      </c>
    </row>
    <row r="459" spans="1:8" hidden="1">
      <c r="A459" s="300" t="s">
        <v>3357</v>
      </c>
      <c r="B459" s="5"/>
      <c r="C459" s="130"/>
      <c r="H459" s="131">
        <f t="shared" si="47"/>
        <v>0</v>
      </c>
    </row>
    <row r="460" spans="1:8" hidden="1">
      <c r="A460" s="300" t="s">
        <v>3329</v>
      </c>
      <c r="B460" s="5"/>
      <c r="C460" s="130"/>
      <c r="H460" s="131">
        <f t="shared" si="47"/>
        <v>0</v>
      </c>
    </row>
    <row r="461" spans="1:8" hidden="1">
      <c r="A461" s="300" t="s">
        <v>3329</v>
      </c>
      <c r="B461" s="5"/>
      <c r="C461" s="130"/>
      <c r="H461" s="131">
        <f t="shared" si="47"/>
        <v>0</v>
      </c>
    </row>
    <row r="462" spans="1:8" hidden="1">
      <c r="A462" s="300" t="s">
        <v>3346</v>
      </c>
      <c r="B462" s="5"/>
      <c r="C462" s="130"/>
      <c r="H462" s="131">
        <f t="shared" si="47"/>
        <v>0</v>
      </c>
    </row>
    <row r="463" spans="1:8" hidden="1">
      <c r="A463" s="300" t="s">
        <v>3341</v>
      </c>
      <c r="B463" s="5"/>
      <c r="C463" s="130"/>
      <c r="H463" s="131">
        <f t="shared" si="47"/>
        <v>0</v>
      </c>
    </row>
    <row r="464" spans="1:8" hidden="1">
      <c r="A464" s="300" t="s">
        <v>3357</v>
      </c>
      <c r="B464" s="5"/>
      <c r="C464" s="130"/>
      <c r="H464" s="131">
        <f t="shared" si="47"/>
        <v>0</v>
      </c>
    </row>
    <row r="465" spans="1:9" hidden="1">
      <c r="A465" s="300" t="s">
        <v>3357</v>
      </c>
      <c r="B465" s="5"/>
      <c r="C465" s="130"/>
      <c r="H465" s="131">
        <f t="shared" si="47"/>
        <v>0</v>
      </c>
    </row>
    <row r="466" spans="1:9" hidden="1">
      <c r="A466" s="300" t="s">
        <v>3357</v>
      </c>
      <c r="B466" s="5"/>
      <c r="C466" s="130"/>
      <c r="H466" s="131">
        <f t="shared" si="47"/>
        <v>0</v>
      </c>
    </row>
    <row r="467" spans="1:9" hidden="1">
      <c r="A467" s="300" t="s">
        <v>3357</v>
      </c>
      <c r="B467" s="5"/>
      <c r="C467" s="130"/>
      <c r="H467" s="131">
        <f t="shared" si="47"/>
        <v>0</v>
      </c>
    </row>
    <row r="468" spans="1:9" hidden="1">
      <c r="A468" s="300" t="s">
        <v>3357</v>
      </c>
      <c r="B468" s="5"/>
      <c r="C468" s="130"/>
      <c r="H468" s="131">
        <f t="shared" si="47"/>
        <v>0</v>
      </c>
    </row>
    <row r="469" spans="1:9" hidden="1">
      <c r="A469" s="300" t="s">
        <v>3336</v>
      </c>
      <c r="B469" s="5"/>
      <c r="C469" s="130"/>
      <c r="H469" s="131">
        <f t="shared" si="47"/>
        <v>0</v>
      </c>
    </row>
    <row r="470" spans="1:9" hidden="1">
      <c r="A470" s="300" t="s">
        <v>3360</v>
      </c>
      <c r="B470" s="5"/>
      <c r="C470" s="130"/>
      <c r="H470" s="131">
        <f t="shared" si="47"/>
        <v>0</v>
      </c>
    </row>
    <row r="471" spans="1:9">
      <c r="A471" s="135">
        <v>2025</v>
      </c>
      <c r="B471" s="135" t="s">
        <v>257</v>
      </c>
      <c r="C471" s="130">
        <v>45957</v>
      </c>
      <c r="D471" s="128">
        <v>15</v>
      </c>
      <c r="E471" s="301">
        <v>2</v>
      </c>
      <c r="F471" s="1" t="s">
        <v>1444</v>
      </c>
      <c r="G471" s="311" t="s">
        <v>3334</v>
      </c>
      <c r="H471" s="261">
        <f t="shared" ref="H471:H480" si="48">E471*D471</f>
        <v>30</v>
      </c>
      <c r="I471" s="1" t="s">
        <v>65</v>
      </c>
    </row>
    <row r="472" spans="1:9">
      <c r="A472" s="135">
        <v>2025</v>
      </c>
      <c r="B472" s="135" t="s">
        <v>257</v>
      </c>
      <c r="C472" s="130">
        <v>45957</v>
      </c>
      <c r="D472" s="128">
        <v>15</v>
      </c>
      <c r="E472" s="301">
        <v>4</v>
      </c>
      <c r="F472" s="1" t="s">
        <v>1444</v>
      </c>
      <c r="G472" s="64" t="s">
        <v>3328</v>
      </c>
      <c r="H472" s="261">
        <f t="shared" si="48"/>
        <v>60</v>
      </c>
      <c r="I472" s="1" t="s">
        <v>65</v>
      </c>
    </row>
    <row r="473" spans="1:9">
      <c r="A473" s="135">
        <v>2025</v>
      </c>
      <c r="B473" s="135" t="s">
        <v>257</v>
      </c>
      <c r="C473" s="130">
        <v>45957</v>
      </c>
      <c r="D473" s="128">
        <v>15</v>
      </c>
      <c r="E473" s="301">
        <v>3</v>
      </c>
      <c r="F473" s="162" t="s">
        <v>5</v>
      </c>
      <c r="G473" s="64" t="s">
        <v>3331</v>
      </c>
      <c r="H473" s="261">
        <f t="shared" si="48"/>
        <v>45</v>
      </c>
      <c r="I473" s="1" t="s">
        <v>65</v>
      </c>
    </row>
    <row r="474" spans="1:9">
      <c r="A474" s="135">
        <v>2025</v>
      </c>
      <c r="B474" s="135" t="s">
        <v>257</v>
      </c>
      <c r="C474" s="130">
        <v>45957</v>
      </c>
      <c r="D474" s="128">
        <v>15</v>
      </c>
      <c r="E474" s="301">
        <v>6</v>
      </c>
      <c r="F474" s="1" t="s">
        <v>1444</v>
      </c>
      <c r="G474" s="311" t="s">
        <v>3336</v>
      </c>
      <c r="H474" s="261">
        <f t="shared" si="48"/>
        <v>90</v>
      </c>
      <c r="I474" s="1" t="s">
        <v>65</v>
      </c>
    </row>
    <row r="475" spans="1:9">
      <c r="A475" s="135">
        <v>2025</v>
      </c>
      <c r="B475" s="135" t="s">
        <v>257</v>
      </c>
      <c r="C475" s="130">
        <v>45957</v>
      </c>
      <c r="D475" s="128">
        <v>15</v>
      </c>
      <c r="E475" s="301">
        <v>5</v>
      </c>
      <c r="F475" s="1" t="s">
        <v>1444</v>
      </c>
      <c r="G475" s="64" t="s">
        <v>3325</v>
      </c>
      <c r="H475" s="261">
        <f t="shared" si="48"/>
        <v>75</v>
      </c>
      <c r="I475" s="1" t="s">
        <v>65</v>
      </c>
    </row>
    <row r="476" spans="1:9">
      <c r="A476" s="135">
        <v>2025</v>
      </c>
      <c r="B476" s="135" t="s">
        <v>257</v>
      </c>
      <c r="C476" s="130">
        <v>45957</v>
      </c>
      <c r="D476" s="128">
        <v>15</v>
      </c>
      <c r="E476" s="301">
        <v>13</v>
      </c>
      <c r="F476" s="162" t="s">
        <v>5</v>
      </c>
      <c r="G476" s="311" t="s">
        <v>3329</v>
      </c>
      <c r="H476" s="261">
        <f t="shared" si="48"/>
        <v>195</v>
      </c>
      <c r="I476" s="1" t="s">
        <v>65</v>
      </c>
    </row>
    <row r="477" spans="1:9">
      <c r="A477" s="135">
        <v>2025</v>
      </c>
      <c r="B477" s="135" t="s">
        <v>257</v>
      </c>
      <c r="C477" s="130">
        <v>45957</v>
      </c>
      <c r="D477" s="128">
        <v>15</v>
      </c>
      <c r="E477" s="301">
        <v>2</v>
      </c>
      <c r="F477" s="162" t="s">
        <v>5</v>
      </c>
      <c r="G477" s="64" t="s">
        <v>3341</v>
      </c>
      <c r="H477" s="261">
        <f t="shared" si="48"/>
        <v>30</v>
      </c>
      <c r="I477" s="1" t="s">
        <v>65</v>
      </c>
    </row>
    <row r="478" spans="1:9">
      <c r="A478" s="135">
        <v>2025</v>
      </c>
      <c r="B478" s="135" t="s">
        <v>257</v>
      </c>
      <c r="C478" s="130">
        <v>45957</v>
      </c>
      <c r="D478" s="128">
        <v>15</v>
      </c>
      <c r="E478" s="301">
        <v>1</v>
      </c>
      <c r="F478" s="162" t="s">
        <v>5</v>
      </c>
      <c r="G478" s="64" t="s">
        <v>3341</v>
      </c>
      <c r="H478" s="261">
        <f t="shared" si="48"/>
        <v>15</v>
      </c>
      <c r="I478" s="1" t="s">
        <v>65</v>
      </c>
    </row>
    <row r="479" spans="1:9">
      <c r="A479" s="135">
        <v>2025</v>
      </c>
      <c r="B479" s="135" t="s">
        <v>257</v>
      </c>
      <c r="C479" s="130">
        <v>45957</v>
      </c>
      <c r="D479" s="128">
        <v>15</v>
      </c>
      <c r="E479" s="301">
        <v>3</v>
      </c>
      <c r="F479" s="162" t="s">
        <v>5</v>
      </c>
      <c r="G479" s="311" t="s">
        <v>3332</v>
      </c>
      <c r="H479" s="261">
        <f t="shared" si="48"/>
        <v>45</v>
      </c>
      <c r="I479" s="1" t="s">
        <v>65</v>
      </c>
    </row>
    <row r="480" spans="1:9">
      <c r="A480" s="135">
        <v>2025</v>
      </c>
      <c r="B480" s="135" t="s">
        <v>257</v>
      </c>
      <c r="C480" s="130">
        <v>45957</v>
      </c>
      <c r="D480" s="128">
        <v>15</v>
      </c>
      <c r="E480" s="301">
        <v>1</v>
      </c>
      <c r="F480" s="1" t="s">
        <v>14</v>
      </c>
      <c r="G480" s="64" t="s">
        <v>3346</v>
      </c>
      <c r="H480" s="261">
        <f t="shared" si="48"/>
        <v>15</v>
      </c>
      <c r="I480" s="1" t="s">
        <v>65</v>
      </c>
    </row>
    <row r="481" spans="1:9">
      <c r="A481" s="135">
        <v>2025</v>
      </c>
      <c r="B481" s="135" t="s">
        <v>301</v>
      </c>
      <c r="C481" s="130">
        <v>45964</v>
      </c>
      <c r="D481" s="128">
        <v>15</v>
      </c>
      <c r="E481" s="1">
        <v>8</v>
      </c>
      <c r="F481" s="162" t="s">
        <v>5</v>
      </c>
      <c r="G481" s="64" t="s">
        <v>3331</v>
      </c>
      <c r="H481" s="261">
        <f t="shared" ref="H481:H487" si="49">E481*D481</f>
        <v>120</v>
      </c>
      <c r="I481" s="1" t="s">
        <v>65</v>
      </c>
    </row>
    <row r="482" spans="1:9">
      <c r="A482" s="135">
        <v>2025</v>
      </c>
      <c r="B482" s="135" t="s">
        <v>301</v>
      </c>
      <c r="C482" s="130">
        <v>45964</v>
      </c>
      <c r="D482" s="128">
        <v>15</v>
      </c>
      <c r="E482" s="1">
        <v>9</v>
      </c>
      <c r="F482" s="162" t="s">
        <v>5</v>
      </c>
      <c r="G482" s="64" t="s">
        <v>3327</v>
      </c>
      <c r="H482" s="261">
        <f>E482*D482</f>
        <v>135</v>
      </c>
      <c r="I482" s="1" t="s">
        <v>65</v>
      </c>
    </row>
    <row r="483" spans="1:9">
      <c r="A483" s="135">
        <v>2025</v>
      </c>
      <c r="B483" s="135" t="s">
        <v>301</v>
      </c>
      <c r="C483" s="130">
        <v>45964</v>
      </c>
      <c r="D483" s="128">
        <v>15</v>
      </c>
      <c r="E483" s="1">
        <v>5</v>
      </c>
      <c r="F483" s="1" t="s">
        <v>14</v>
      </c>
      <c r="G483" s="64" t="s">
        <v>3346</v>
      </c>
      <c r="H483" s="261">
        <f t="shared" si="49"/>
        <v>75</v>
      </c>
      <c r="I483" s="1" t="s">
        <v>65</v>
      </c>
    </row>
    <row r="484" spans="1:9">
      <c r="A484" s="135">
        <v>2025</v>
      </c>
      <c r="B484" s="135" t="s">
        <v>301</v>
      </c>
      <c r="C484" s="130">
        <v>45964</v>
      </c>
      <c r="D484" s="128">
        <v>15</v>
      </c>
      <c r="E484" s="1">
        <v>8</v>
      </c>
      <c r="F484" s="162" t="s">
        <v>5</v>
      </c>
      <c r="G484" s="64" t="s">
        <v>3332</v>
      </c>
      <c r="H484" s="261">
        <f t="shared" si="49"/>
        <v>120</v>
      </c>
      <c r="I484" s="1" t="s">
        <v>65</v>
      </c>
    </row>
    <row r="485" spans="1:9">
      <c r="A485" s="135">
        <v>2025</v>
      </c>
      <c r="B485" s="135" t="s">
        <v>301</v>
      </c>
      <c r="C485" s="130">
        <v>45964</v>
      </c>
      <c r="D485" s="128">
        <v>15</v>
      </c>
      <c r="E485" s="1">
        <v>4</v>
      </c>
      <c r="F485" s="162" t="s">
        <v>5</v>
      </c>
      <c r="G485" s="64" t="s">
        <v>3343</v>
      </c>
      <c r="H485" s="261">
        <f t="shared" si="49"/>
        <v>60</v>
      </c>
      <c r="I485" s="1" t="s">
        <v>65</v>
      </c>
    </row>
    <row r="486" spans="1:9">
      <c r="A486" s="135">
        <v>2025</v>
      </c>
      <c r="B486" s="135" t="s">
        <v>301</v>
      </c>
      <c r="C486" s="130">
        <v>45964</v>
      </c>
      <c r="D486" s="128">
        <v>15</v>
      </c>
      <c r="E486" s="1">
        <v>4</v>
      </c>
      <c r="F486" s="1" t="s">
        <v>1444</v>
      </c>
      <c r="G486" s="64" t="s">
        <v>3328</v>
      </c>
      <c r="H486" s="261">
        <f t="shared" si="49"/>
        <v>60</v>
      </c>
      <c r="I486" s="1" t="s">
        <v>65</v>
      </c>
    </row>
    <row r="487" spans="1:9">
      <c r="A487" s="135">
        <v>2025</v>
      </c>
      <c r="B487" s="135" t="s">
        <v>301</v>
      </c>
      <c r="C487" s="130">
        <v>45964</v>
      </c>
      <c r="D487" s="128">
        <v>15</v>
      </c>
      <c r="E487" s="1">
        <v>2</v>
      </c>
      <c r="F487" s="162" t="s">
        <v>5</v>
      </c>
      <c r="G487" s="64" t="s">
        <v>3341</v>
      </c>
      <c r="H487" s="261">
        <f t="shared" si="49"/>
        <v>30</v>
      </c>
      <c r="I487" s="1" t="s">
        <v>65</v>
      </c>
    </row>
    <row r="488" spans="1:9">
      <c r="A488" s="135">
        <v>2025</v>
      </c>
      <c r="B488" s="135" t="s">
        <v>301</v>
      </c>
      <c r="C488" s="130">
        <v>45967</v>
      </c>
      <c r="D488" s="128">
        <v>15</v>
      </c>
      <c r="E488" s="1">
        <v>13</v>
      </c>
      <c r="F488" s="162" t="s">
        <v>5</v>
      </c>
      <c r="G488" s="315" t="s">
        <v>3329</v>
      </c>
      <c r="H488" s="261">
        <f>E488*D488</f>
        <v>195</v>
      </c>
      <c r="I488" s="1" t="s">
        <v>65</v>
      </c>
    </row>
    <row r="489" spans="1:9">
      <c r="A489" s="135">
        <v>2025</v>
      </c>
      <c r="B489" s="135" t="s">
        <v>301</v>
      </c>
      <c r="C489" s="130">
        <v>45967</v>
      </c>
      <c r="D489" s="128">
        <v>16.5</v>
      </c>
      <c r="E489" s="1">
        <v>6</v>
      </c>
      <c r="F489" s="162" t="s">
        <v>5</v>
      </c>
      <c r="G489" s="315" t="s">
        <v>3332</v>
      </c>
      <c r="H489" s="261">
        <f>E489*D489</f>
        <v>99</v>
      </c>
      <c r="I489" s="1" t="s">
        <v>65</v>
      </c>
    </row>
    <row r="490" spans="1:9">
      <c r="A490" s="135">
        <v>2025</v>
      </c>
      <c r="B490" s="135" t="s">
        <v>301</v>
      </c>
      <c r="C490" s="130">
        <v>45967</v>
      </c>
      <c r="D490" s="128">
        <v>15</v>
      </c>
      <c r="E490" s="1">
        <v>10</v>
      </c>
      <c r="F490" s="162" t="s">
        <v>5</v>
      </c>
      <c r="G490" s="315" t="s">
        <v>3349</v>
      </c>
      <c r="H490" s="261">
        <f>E490*D490</f>
        <v>150</v>
      </c>
      <c r="I490" s="1" t="s">
        <v>3361</v>
      </c>
    </row>
    <row r="491" spans="1:9">
      <c r="A491" s="135">
        <v>2025</v>
      </c>
      <c r="B491" s="135" t="s">
        <v>301</v>
      </c>
      <c r="C491" s="130">
        <v>45967</v>
      </c>
      <c r="D491" s="128">
        <v>15</v>
      </c>
      <c r="E491" s="1">
        <v>1</v>
      </c>
      <c r="F491" s="162" t="s">
        <v>5</v>
      </c>
      <c r="G491" s="64" t="s">
        <v>3331</v>
      </c>
      <c r="H491" s="261">
        <f>E491*D491</f>
        <v>15</v>
      </c>
      <c r="I491" s="1" t="s">
        <v>3361</v>
      </c>
    </row>
    <row r="492" spans="1:9">
      <c r="A492" s="135">
        <v>2025</v>
      </c>
      <c r="B492" s="135" t="s">
        <v>301</v>
      </c>
      <c r="C492" s="130">
        <v>45967</v>
      </c>
      <c r="D492" s="128">
        <v>15</v>
      </c>
      <c r="E492" s="1">
        <v>5</v>
      </c>
      <c r="F492" s="1" t="s">
        <v>1444</v>
      </c>
      <c r="G492" s="315" t="s">
        <v>3334</v>
      </c>
      <c r="H492" s="261">
        <f>E492*D492</f>
        <v>75</v>
      </c>
      <c r="I492" s="1" t="s">
        <v>3361</v>
      </c>
    </row>
    <row r="493" spans="1:9">
      <c r="A493" s="135">
        <v>2025</v>
      </c>
      <c r="B493" s="135" t="s">
        <v>301</v>
      </c>
      <c r="C493" s="130">
        <v>45967</v>
      </c>
      <c r="D493" s="128">
        <v>15</v>
      </c>
      <c r="E493" s="1">
        <v>5</v>
      </c>
      <c r="F493" s="1" t="s">
        <v>1444</v>
      </c>
      <c r="G493" s="315" t="s">
        <v>3336</v>
      </c>
      <c r="H493" s="261">
        <f>E493*D493</f>
        <v>75</v>
      </c>
      <c r="I493" s="1" t="s">
        <v>3361</v>
      </c>
    </row>
    <row r="494" spans="1:9">
      <c r="A494" s="135">
        <v>2025</v>
      </c>
      <c r="B494" s="135" t="s">
        <v>301</v>
      </c>
      <c r="C494" s="130">
        <v>45967</v>
      </c>
      <c r="D494" s="128">
        <v>15</v>
      </c>
      <c r="E494" s="1">
        <v>6</v>
      </c>
      <c r="F494" s="162" t="s">
        <v>5</v>
      </c>
      <c r="G494" s="64" t="s">
        <v>3341</v>
      </c>
      <c r="H494" s="261">
        <f>E494*D494</f>
        <v>90</v>
      </c>
      <c r="I494" s="1" t="s">
        <v>3361</v>
      </c>
    </row>
    <row r="495" spans="1:9">
      <c r="A495" s="135">
        <v>2025</v>
      </c>
      <c r="B495" s="135" t="s">
        <v>301</v>
      </c>
      <c r="C495" s="130">
        <v>45967</v>
      </c>
      <c r="D495" s="128">
        <v>15</v>
      </c>
      <c r="E495" s="1">
        <v>8</v>
      </c>
      <c r="F495" s="1" t="s">
        <v>1268</v>
      </c>
      <c r="G495" s="64" t="s">
        <v>3328</v>
      </c>
      <c r="H495" s="261">
        <f>E495*D495</f>
        <v>120</v>
      </c>
      <c r="I495" s="1" t="s">
        <v>3361</v>
      </c>
    </row>
    <row r="496" spans="1:9">
      <c r="A496" s="135">
        <v>2025</v>
      </c>
      <c r="B496" s="135" t="s">
        <v>301</v>
      </c>
      <c r="C496" s="130">
        <v>45967</v>
      </c>
      <c r="D496" s="128">
        <v>15</v>
      </c>
      <c r="E496" s="1">
        <v>6</v>
      </c>
      <c r="F496" s="162" t="s">
        <v>5</v>
      </c>
      <c r="G496" s="64" t="s">
        <v>3337</v>
      </c>
      <c r="H496" s="261">
        <f>E496*D496</f>
        <v>90</v>
      </c>
      <c r="I496" s="1" t="s">
        <v>3361</v>
      </c>
    </row>
    <row r="497" spans="1:9">
      <c r="A497" s="135">
        <v>2025</v>
      </c>
      <c r="B497" s="135" t="s">
        <v>301</v>
      </c>
      <c r="C497" s="130">
        <v>45967</v>
      </c>
      <c r="D497" s="128">
        <v>15</v>
      </c>
      <c r="E497" s="1">
        <v>1</v>
      </c>
      <c r="F497" s="1" t="s">
        <v>1444</v>
      </c>
      <c r="G497" s="64" t="s">
        <v>3325</v>
      </c>
      <c r="H497" s="261">
        <f>E497*D497</f>
        <v>15</v>
      </c>
      <c r="I497" s="1" t="s">
        <v>3361</v>
      </c>
    </row>
    <row r="498" spans="1:9">
      <c r="A498" s="135">
        <v>2025</v>
      </c>
      <c r="B498" s="135" t="s">
        <v>301</v>
      </c>
      <c r="C498" s="130">
        <v>45967</v>
      </c>
      <c r="D498" s="128">
        <v>15</v>
      </c>
      <c r="E498" s="1">
        <v>18</v>
      </c>
      <c r="F498" s="162" t="s">
        <v>5</v>
      </c>
      <c r="G498" s="64" t="s">
        <v>3331</v>
      </c>
      <c r="H498" s="261">
        <f>E498*D498</f>
        <v>270</v>
      </c>
      <c r="I498" s="1" t="s">
        <v>3361</v>
      </c>
    </row>
    <row r="499" spans="1:9">
      <c r="A499" s="135">
        <v>2025</v>
      </c>
      <c r="B499" s="135" t="s">
        <v>301</v>
      </c>
      <c r="C499" s="130">
        <v>45967</v>
      </c>
      <c r="D499" s="128">
        <v>15</v>
      </c>
      <c r="E499" s="1">
        <v>1</v>
      </c>
      <c r="F499" s="1" t="s">
        <v>9</v>
      </c>
      <c r="G499" s="315" t="s">
        <v>3345</v>
      </c>
      <c r="H499" s="261">
        <f>E499*D499</f>
        <v>15</v>
      </c>
      <c r="I499" s="1" t="s">
        <v>3361</v>
      </c>
    </row>
    <row r="500" spans="1:9">
      <c r="A500" s="135">
        <v>2025</v>
      </c>
      <c r="B500" s="135" t="s">
        <v>301</v>
      </c>
      <c r="C500" s="130">
        <v>45974</v>
      </c>
      <c r="D500" s="128">
        <v>15</v>
      </c>
      <c r="E500" s="1">
        <v>2</v>
      </c>
      <c r="F500" s="162" t="s">
        <v>5</v>
      </c>
      <c r="G500" s="64" t="s">
        <v>3327</v>
      </c>
      <c r="H500" s="261">
        <f t="shared" ref="H500:H503" si="50">E500*D500</f>
        <v>30</v>
      </c>
      <c r="I500" s="1" t="s">
        <v>3361</v>
      </c>
    </row>
    <row r="501" spans="1:9">
      <c r="A501" s="135">
        <v>2025</v>
      </c>
      <c r="B501" s="135" t="s">
        <v>301</v>
      </c>
      <c r="C501" s="130">
        <v>45974</v>
      </c>
      <c r="D501" s="128">
        <v>15</v>
      </c>
      <c r="E501" s="1">
        <v>2</v>
      </c>
      <c r="F501" s="1" t="s">
        <v>1444</v>
      </c>
      <c r="G501" s="64" t="s">
        <v>3334</v>
      </c>
      <c r="H501" s="261">
        <f t="shared" si="50"/>
        <v>30</v>
      </c>
      <c r="I501" s="1" t="s">
        <v>3361</v>
      </c>
    </row>
    <row r="502" spans="1:9">
      <c r="A502" s="135">
        <v>2025</v>
      </c>
      <c r="B502" s="135" t="s">
        <v>301</v>
      </c>
      <c r="C502" s="130">
        <v>45974</v>
      </c>
      <c r="D502" s="128">
        <v>15</v>
      </c>
      <c r="E502" s="1">
        <v>6</v>
      </c>
      <c r="F502" s="162" t="s">
        <v>5</v>
      </c>
      <c r="G502" s="64" t="s">
        <v>3331</v>
      </c>
      <c r="H502" s="261">
        <f t="shared" si="50"/>
        <v>90</v>
      </c>
      <c r="I502" s="1" t="s">
        <v>3361</v>
      </c>
    </row>
    <row r="503" spans="1:9">
      <c r="A503" s="135">
        <v>2025</v>
      </c>
      <c r="B503" s="135" t="s">
        <v>301</v>
      </c>
      <c r="C503" s="130">
        <v>45974</v>
      </c>
      <c r="D503" s="128">
        <v>15</v>
      </c>
      <c r="E503" s="1">
        <v>6</v>
      </c>
      <c r="F503" s="1" t="s">
        <v>1444</v>
      </c>
      <c r="G503" s="64" t="s">
        <v>3328</v>
      </c>
      <c r="H503" s="131">
        <f t="shared" si="50"/>
        <v>90</v>
      </c>
      <c r="I503" s="1" t="s">
        <v>3361</v>
      </c>
    </row>
    <row r="504" spans="1:9">
      <c r="A504" s="135">
        <v>2025</v>
      </c>
      <c r="B504" s="135" t="s">
        <v>301</v>
      </c>
      <c r="C504" s="130">
        <v>45974</v>
      </c>
      <c r="D504" s="128">
        <v>15</v>
      </c>
      <c r="E504" s="1">
        <v>2</v>
      </c>
      <c r="F504" s="1" t="s">
        <v>14</v>
      </c>
      <c r="G504" s="64" t="s">
        <v>3346</v>
      </c>
      <c r="H504" s="131">
        <f>E504*D504</f>
        <v>30</v>
      </c>
      <c r="I504" s="1" t="s">
        <v>3361</v>
      </c>
    </row>
    <row r="505" spans="1:9">
      <c r="A505" s="135">
        <v>2025</v>
      </c>
      <c r="B505" s="135" t="s">
        <v>301</v>
      </c>
      <c r="C505" s="130">
        <v>45979</v>
      </c>
      <c r="D505" s="128">
        <v>15</v>
      </c>
      <c r="E505" s="1">
        <v>2</v>
      </c>
      <c r="F505" s="1" t="s">
        <v>5</v>
      </c>
      <c r="G505" s="315" t="s">
        <v>3341</v>
      </c>
      <c r="H505" s="131">
        <f>E505*D505</f>
        <v>30</v>
      </c>
      <c r="I505" s="1" t="s">
        <v>3361</v>
      </c>
    </row>
    <row r="506" spans="1:9">
      <c r="A506" s="135">
        <v>2025</v>
      </c>
      <c r="B506" s="135" t="s">
        <v>301</v>
      </c>
      <c r="C506" s="130">
        <v>45979</v>
      </c>
      <c r="D506" s="128">
        <v>15</v>
      </c>
      <c r="E506" s="1">
        <v>4</v>
      </c>
      <c r="F506" s="162" t="s">
        <v>5</v>
      </c>
      <c r="G506" s="64" t="s">
        <v>3327</v>
      </c>
      <c r="H506" s="131">
        <f t="shared" ref="H506:H509" si="51">E506*D506</f>
        <v>60</v>
      </c>
      <c r="I506" s="1" t="s">
        <v>3361</v>
      </c>
    </row>
    <row r="507" spans="1:9">
      <c r="A507" s="135">
        <v>2025</v>
      </c>
      <c r="B507" s="135" t="s">
        <v>301</v>
      </c>
      <c r="C507" s="130">
        <v>45979</v>
      </c>
      <c r="D507" s="128">
        <v>15</v>
      </c>
      <c r="E507" s="1">
        <v>6</v>
      </c>
      <c r="F507" s="1" t="s">
        <v>5</v>
      </c>
      <c r="G507" s="64" t="s">
        <v>3329</v>
      </c>
      <c r="H507" s="131">
        <f t="shared" si="51"/>
        <v>90</v>
      </c>
      <c r="I507" s="1" t="s">
        <v>3361</v>
      </c>
    </row>
    <row r="508" spans="1:9">
      <c r="A508" s="135">
        <v>2025</v>
      </c>
      <c r="B508" s="135" t="s">
        <v>301</v>
      </c>
      <c r="C508" s="130">
        <v>45979</v>
      </c>
      <c r="D508" s="128">
        <v>15</v>
      </c>
      <c r="E508" s="1">
        <v>4</v>
      </c>
      <c r="F508" s="162" t="s">
        <v>5</v>
      </c>
      <c r="G508" s="64" t="s">
        <v>3347</v>
      </c>
      <c r="H508" s="131">
        <f t="shared" si="51"/>
        <v>60</v>
      </c>
      <c r="I508" s="1" t="s">
        <v>3361</v>
      </c>
    </row>
    <row r="509" spans="1:9">
      <c r="A509" s="135">
        <v>2025</v>
      </c>
      <c r="B509" s="135" t="s">
        <v>301</v>
      </c>
      <c r="C509" s="130">
        <v>45979</v>
      </c>
      <c r="D509" s="128">
        <v>15</v>
      </c>
      <c r="E509" s="1">
        <v>2</v>
      </c>
      <c r="F509" s="1" t="s">
        <v>1444</v>
      </c>
      <c r="G509" s="64" t="s">
        <v>3328</v>
      </c>
      <c r="H509" s="131">
        <f t="shared" si="51"/>
        <v>30</v>
      </c>
      <c r="I509" s="1" t="s">
        <v>3361</v>
      </c>
    </row>
    <row r="510" spans="1:9">
      <c r="A510" s="135">
        <v>2025</v>
      </c>
      <c r="B510" s="135" t="s">
        <v>301</v>
      </c>
      <c r="C510" s="130">
        <v>45979</v>
      </c>
      <c r="D510" s="128">
        <v>15</v>
      </c>
      <c r="E510" s="1">
        <v>11</v>
      </c>
      <c r="F510" s="1" t="s">
        <v>12</v>
      </c>
      <c r="G510" s="64" t="s">
        <v>3336</v>
      </c>
      <c r="H510" s="131">
        <f>E510*D510</f>
        <v>165</v>
      </c>
      <c r="I510" s="1" t="s">
        <v>3361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r:id="rId3"/>
  <drawing r:id="rId4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2EF2-D07B-459E-8A99-AA669557C619}">
  <sheetPr codeName="Planilha20"/>
  <dimension ref="A1:XFD1566"/>
  <sheetViews>
    <sheetView topLeftCell="D29" zoomScaleNormal="100" workbookViewId="0">
      <selection activeCell="R14" sqref="R14"/>
    </sheetView>
  </sheetViews>
  <sheetFormatPr defaultRowHeight="15"/>
  <cols>
    <col min="1" max="1" width="13.140625" customWidth="1"/>
    <col min="2" max="2" width="13.5703125" customWidth="1"/>
    <col min="3" max="3" width="12" bestFit="1" customWidth="1"/>
    <col min="4" max="4" width="11.42578125" customWidth="1"/>
    <col min="5" max="5" width="20.42578125" bestFit="1" customWidth="1"/>
    <col min="6" max="7" width="10.28515625" bestFit="1" customWidth="1"/>
    <col min="8" max="8" width="12.42578125" customWidth="1"/>
    <col min="9" max="9" width="13.7109375" customWidth="1"/>
    <col min="10" max="10" width="36.140625" bestFit="1" customWidth="1"/>
    <col min="11" max="11" width="15.28515625" style="5" customWidth="1"/>
    <col min="12" max="12" width="15.85546875" style="5" customWidth="1"/>
    <col min="13" max="13" width="16.42578125" style="5" customWidth="1"/>
    <col min="14" max="14" width="12.140625" customWidth="1"/>
    <col min="16" max="16" width="11.42578125" customWidth="1"/>
    <col min="17" max="17" width="15.85546875" customWidth="1"/>
    <col min="18" max="18" width="17" customWidth="1"/>
    <col min="19" max="19" width="18.7109375" customWidth="1"/>
  </cols>
  <sheetData>
    <row r="1" spans="1:19" ht="38.25" customHeight="1">
      <c r="A1" s="4"/>
      <c r="B1" s="4"/>
      <c r="C1" s="4"/>
      <c r="D1" s="4"/>
      <c r="E1" s="4"/>
      <c r="F1" s="4"/>
      <c r="G1" s="4"/>
      <c r="H1" s="4"/>
      <c r="I1" s="4"/>
      <c r="J1" s="4"/>
      <c r="K1" s="136"/>
      <c r="L1" s="136"/>
      <c r="M1" s="136"/>
      <c r="N1" s="4"/>
      <c r="O1" s="4"/>
      <c r="P1" s="4"/>
      <c r="Q1" s="4"/>
      <c r="R1" s="4"/>
      <c r="S1" s="4"/>
    </row>
    <row r="2" spans="1:19">
      <c r="A2" s="13" t="s">
        <v>3362</v>
      </c>
      <c r="B2" s="13" t="s">
        <v>34</v>
      </c>
      <c r="C2" s="13" t="s">
        <v>35</v>
      </c>
      <c r="D2" s="13" t="s">
        <v>36</v>
      </c>
      <c r="E2" s="14" t="s">
        <v>37</v>
      </c>
      <c r="F2" s="14" t="s">
        <v>38</v>
      </c>
      <c r="G2" s="14" t="s">
        <v>3363</v>
      </c>
      <c r="H2" s="14" t="s">
        <v>40</v>
      </c>
      <c r="I2" s="14" t="s">
        <v>41</v>
      </c>
      <c r="J2" s="14" t="s">
        <v>42</v>
      </c>
      <c r="K2" s="137" t="s">
        <v>30</v>
      </c>
      <c r="L2" s="137" t="s">
        <v>3364</v>
      </c>
      <c r="M2" s="137" t="s">
        <v>3365</v>
      </c>
      <c r="N2" s="14" t="s">
        <v>45</v>
      </c>
      <c r="O2" s="14" t="s">
        <v>46</v>
      </c>
      <c r="P2" s="14" t="s">
        <v>3366</v>
      </c>
      <c r="Q2" s="14" t="s">
        <v>3367</v>
      </c>
      <c r="R2" s="14" t="s">
        <v>3368</v>
      </c>
      <c r="S2" s="68" t="s">
        <v>3369</v>
      </c>
    </row>
    <row r="3" spans="1:19">
      <c r="A3" s="21">
        <v>44784</v>
      </c>
      <c r="B3" s="21" t="s">
        <v>11</v>
      </c>
      <c r="C3" s="12" t="s">
        <v>58</v>
      </c>
      <c r="D3" s="12" t="s">
        <v>12</v>
      </c>
      <c r="E3" s="12" t="s">
        <v>16</v>
      </c>
      <c r="F3" s="12">
        <v>2</v>
      </c>
      <c r="G3" s="12">
        <v>14</v>
      </c>
      <c r="H3" s="12" t="s">
        <v>22</v>
      </c>
      <c r="I3" s="12" t="s">
        <v>84</v>
      </c>
      <c r="J3" s="12" t="s">
        <v>147</v>
      </c>
      <c r="K3" s="12">
        <v>3122</v>
      </c>
      <c r="L3" s="12"/>
      <c r="M3" s="12"/>
      <c r="N3" s="12" t="s">
        <v>2482</v>
      </c>
      <c r="O3" s="12" t="s">
        <v>161</v>
      </c>
      <c r="P3" s="12">
        <v>81279</v>
      </c>
      <c r="Q3" s="12" t="s">
        <v>65</v>
      </c>
      <c r="R3" s="21"/>
      <c r="S3" s="48" t="s">
        <v>3370</v>
      </c>
    </row>
    <row r="4" spans="1:19">
      <c r="A4" s="21">
        <v>44785</v>
      </c>
      <c r="B4" s="21" t="s">
        <v>11</v>
      </c>
      <c r="C4" s="12" t="s">
        <v>58</v>
      </c>
      <c r="D4" s="12" t="s">
        <v>12</v>
      </c>
      <c r="E4" s="12" t="s">
        <v>17</v>
      </c>
      <c r="F4" s="12">
        <v>2</v>
      </c>
      <c r="G4" s="12">
        <v>14</v>
      </c>
      <c r="H4" s="12" t="s">
        <v>22</v>
      </c>
      <c r="I4" s="12" t="s">
        <v>84</v>
      </c>
      <c r="J4" s="12" t="s">
        <v>166</v>
      </c>
      <c r="K4" s="12" t="s">
        <v>3371</v>
      </c>
      <c r="L4" s="12"/>
      <c r="M4" s="12"/>
      <c r="N4" s="12" t="s">
        <v>3372</v>
      </c>
      <c r="O4" s="12" t="s">
        <v>167</v>
      </c>
      <c r="P4" s="12">
        <v>30000</v>
      </c>
      <c r="Q4" s="12" t="s">
        <v>65</v>
      </c>
      <c r="R4" s="21">
        <v>44795</v>
      </c>
      <c r="S4" s="48" t="s">
        <v>65</v>
      </c>
    </row>
    <row r="5" spans="1:19">
      <c r="A5" s="21">
        <v>44785</v>
      </c>
      <c r="B5" s="21" t="s">
        <v>11</v>
      </c>
      <c r="C5" s="12" t="s">
        <v>58</v>
      </c>
      <c r="D5" s="12" t="s">
        <v>12</v>
      </c>
      <c r="E5" s="12" t="s">
        <v>17</v>
      </c>
      <c r="F5" s="12">
        <v>2</v>
      </c>
      <c r="G5" s="12">
        <v>14</v>
      </c>
      <c r="H5" s="12" t="s">
        <v>22</v>
      </c>
      <c r="I5" s="12" t="s">
        <v>84</v>
      </c>
      <c r="J5" s="12" t="s">
        <v>3373</v>
      </c>
      <c r="K5" s="12" t="s">
        <v>3374</v>
      </c>
      <c r="L5" s="12"/>
      <c r="M5" s="12"/>
      <c r="N5" s="12" t="s">
        <v>3372</v>
      </c>
      <c r="O5" s="12" t="s">
        <v>169</v>
      </c>
      <c r="P5" s="12">
        <v>29500</v>
      </c>
      <c r="Q5" s="12" t="s">
        <v>65</v>
      </c>
      <c r="R5" s="21">
        <v>44795</v>
      </c>
      <c r="S5" s="48" t="s">
        <v>65</v>
      </c>
    </row>
    <row r="6" spans="1:19">
      <c r="A6" s="21">
        <v>44785</v>
      </c>
      <c r="B6" s="21" t="s">
        <v>11</v>
      </c>
      <c r="C6" s="12" t="s">
        <v>58</v>
      </c>
      <c r="D6" s="12" t="s">
        <v>12</v>
      </c>
      <c r="E6" s="12" t="s">
        <v>17</v>
      </c>
      <c r="F6" s="12">
        <v>2</v>
      </c>
      <c r="G6" s="12">
        <v>14</v>
      </c>
      <c r="H6" s="12" t="s">
        <v>24</v>
      </c>
      <c r="I6" s="12" t="s">
        <v>84</v>
      </c>
      <c r="J6" s="12" t="s">
        <v>3373</v>
      </c>
      <c r="K6" s="12" t="s">
        <v>3374</v>
      </c>
      <c r="L6" s="12"/>
      <c r="M6" s="12"/>
      <c r="N6" s="12" t="s">
        <v>3372</v>
      </c>
      <c r="O6" s="12" t="s">
        <v>169</v>
      </c>
      <c r="P6" s="12">
        <v>29500</v>
      </c>
      <c r="Q6" s="12" t="s">
        <v>65</v>
      </c>
      <c r="R6" s="21">
        <v>44795</v>
      </c>
      <c r="S6" s="48" t="s">
        <v>65</v>
      </c>
    </row>
    <row r="7" spans="1:19">
      <c r="A7" s="21">
        <v>44788</v>
      </c>
      <c r="B7" s="21" t="s">
        <v>11</v>
      </c>
      <c r="C7" s="12" t="s">
        <v>58</v>
      </c>
      <c r="D7" s="12" t="s">
        <v>5</v>
      </c>
      <c r="E7" s="12" t="s">
        <v>13</v>
      </c>
      <c r="F7" s="12">
        <v>2</v>
      </c>
      <c r="G7" s="12">
        <v>15</v>
      </c>
      <c r="H7" s="12" t="s">
        <v>24</v>
      </c>
      <c r="I7" s="12" t="s">
        <v>75</v>
      </c>
      <c r="J7" s="12" t="s">
        <v>3375</v>
      </c>
      <c r="K7" s="12" t="s">
        <v>3376</v>
      </c>
      <c r="L7" s="12"/>
      <c r="M7" s="12"/>
      <c r="N7" s="12" t="s">
        <v>930</v>
      </c>
      <c r="O7" s="12" t="s">
        <v>3377</v>
      </c>
      <c r="P7" s="12">
        <v>126850</v>
      </c>
      <c r="Q7" s="12" t="s">
        <v>65</v>
      </c>
      <c r="R7" s="21">
        <v>44797</v>
      </c>
      <c r="S7" s="48" t="s">
        <v>65</v>
      </c>
    </row>
    <row r="8" spans="1:19">
      <c r="A8" s="21">
        <v>44788</v>
      </c>
      <c r="B8" s="21" t="s">
        <v>11</v>
      </c>
      <c r="C8" s="12" t="s">
        <v>58</v>
      </c>
      <c r="D8" s="12" t="s">
        <v>5</v>
      </c>
      <c r="E8" s="12" t="s">
        <v>13</v>
      </c>
      <c r="F8" s="12">
        <v>2</v>
      </c>
      <c r="G8" s="12">
        <v>14</v>
      </c>
      <c r="H8" s="12" t="s">
        <v>22</v>
      </c>
      <c r="I8" s="12" t="s">
        <v>84</v>
      </c>
      <c r="J8" s="12" t="s">
        <v>166</v>
      </c>
      <c r="K8" s="12" t="s">
        <v>3371</v>
      </c>
      <c r="L8" s="12"/>
      <c r="M8" s="12"/>
      <c r="N8" s="12" t="s">
        <v>3372</v>
      </c>
      <c r="O8" s="12" t="s">
        <v>172</v>
      </c>
      <c r="P8" s="12">
        <v>160638</v>
      </c>
      <c r="Q8" s="12" t="s">
        <v>65</v>
      </c>
      <c r="R8" s="21">
        <v>44797</v>
      </c>
      <c r="S8" s="48" t="s">
        <v>65</v>
      </c>
    </row>
    <row r="9" spans="1:19">
      <c r="A9" s="21">
        <v>44788</v>
      </c>
      <c r="B9" s="21" t="s">
        <v>11</v>
      </c>
      <c r="C9" s="12" t="s">
        <v>58</v>
      </c>
      <c r="D9" s="12" t="s">
        <v>5</v>
      </c>
      <c r="E9" s="12" t="s">
        <v>3378</v>
      </c>
      <c r="F9" s="12">
        <v>2</v>
      </c>
      <c r="G9" s="12">
        <v>15</v>
      </c>
      <c r="H9" s="12" t="s">
        <v>22</v>
      </c>
      <c r="I9" s="12" t="s">
        <v>75</v>
      </c>
      <c r="J9" s="12" t="s">
        <v>3375</v>
      </c>
      <c r="K9" s="12" t="s">
        <v>3376</v>
      </c>
      <c r="L9" s="12"/>
      <c r="M9" s="12"/>
      <c r="N9" s="12" t="s">
        <v>930</v>
      </c>
      <c r="O9" s="12" t="s">
        <v>174</v>
      </c>
      <c r="P9" s="12">
        <v>143182</v>
      </c>
      <c r="Q9" s="12" t="s">
        <v>65</v>
      </c>
      <c r="R9" s="21">
        <v>44791</v>
      </c>
      <c r="S9" s="48" t="s">
        <v>65</v>
      </c>
    </row>
    <row r="10" spans="1:19">
      <c r="A10" s="21">
        <v>44788</v>
      </c>
      <c r="B10" s="21" t="s">
        <v>11</v>
      </c>
      <c r="C10" s="12" t="s">
        <v>58</v>
      </c>
      <c r="D10" s="12" t="s">
        <v>12</v>
      </c>
      <c r="E10" s="12" t="s">
        <v>18</v>
      </c>
      <c r="F10" s="12">
        <v>2</v>
      </c>
      <c r="G10" s="12">
        <v>16</v>
      </c>
      <c r="H10" s="12" t="s">
        <v>22</v>
      </c>
      <c r="I10" s="12" t="s">
        <v>60</v>
      </c>
      <c r="J10" s="12" t="s">
        <v>67</v>
      </c>
      <c r="K10" s="12"/>
      <c r="L10" s="12"/>
      <c r="M10" s="12"/>
      <c r="N10" s="12" t="s">
        <v>921</v>
      </c>
      <c r="O10" s="12" t="s">
        <v>175</v>
      </c>
      <c r="P10" s="12">
        <v>97214</v>
      </c>
      <c r="Q10" s="12" t="s">
        <v>65</v>
      </c>
      <c r="R10" s="21">
        <v>44803</v>
      </c>
      <c r="S10" s="48" t="s">
        <v>65</v>
      </c>
    </row>
    <row r="11" spans="1:19">
      <c r="A11" s="21">
        <v>44788</v>
      </c>
      <c r="B11" s="21" t="s">
        <v>11</v>
      </c>
      <c r="C11" s="12" t="s">
        <v>58</v>
      </c>
      <c r="D11" s="12" t="s">
        <v>12</v>
      </c>
      <c r="E11" s="12" t="s">
        <v>10</v>
      </c>
      <c r="F11" s="12">
        <v>2</v>
      </c>
      <c r="G11" s="12">
        <v>14</v>
      </c>
      <c r="H11" s="12" t="s">
        <v>22</v>
      </c>
      <c r="I11" s="12" t="s">
        <v>783</v>
      </c>
      <c r="J11" s="12" t="s">
        <v>166</v>
      </c>
      <c r="K11" s="12" t="s">
        <v>3371</v>
      </c>
      <c r="L11" s="12"/>
      <c r="M11" s="12"/>
      <c r="N11" s="12" t="s">
        <v>3372</v>
      </c>
      <c r="O11" s="12" t="s">
        <v>179</v>
      </c>
      <c r="P11" s="12">
        <v>38646</v>
      </c>
      <c r="Q11" s="12" t="s">
        <v>65</v>
      </c>
      <c r="R11" s="21">
        <v>44850</v>
      </c>
      <c r="S11" s="48" t="s">
        <v>65</v>
      </c>
    </row>
    <row r="12" spans="1:19">
      <c r="A12" s="21">
        <v>44790</v>
      </c>
      <c r="B12" s="21" t="s">
        <v>11</v>
      </c>
      <c r="C12" s="12" t="s">
        <v>58</v>
      </c>
      <c r="D12" s="12" t="s">
        <v>5</v>
      </c>
      <c r="E12" s="12" t="s">
        <v>20</v>
      </c>
      <c r="F12" s="12">
        <v>2</v>
      </c>
      <c r="G12" s="12">
        <v>14</v>
      </c>
      <c r="H12" s="12" t="s">
        <v>22</v>
      </c>
      <c r="I12" s="12" t="s">
        <v>84</v>
      </c>
      <c r="J12" s="12" t="s">
        <v>166</v>
      </c>
      <c r="K12" s="12" t="s">
        <v>3371</v>
      </c>
      <c r="L12" s="12"/>
      <c r="M12" s="12"/>
      <c r="N12" s="12" t="s">
        <v>3379</v>
      </c>
      <c r="O12" s="12" t="s">
        <v>177</v>
      </c>
      <c r="P12" s="12">
        <v>93827</v>
      </c>
      <c r="Q12" s="12" t="s">
        <v>65</v>
      </c>
      <c r="R12" s="21">
        <v>44796</v>
      </c>
      <c r="S12" s="48" t="s">
        <v>65</v>
      </c>
    </row>
    <row r="13" spans="1:19">
      <c r="A13" s="21">
        <v>44790</v>
      </c>
      <c r="B13" s="21" t="s">
        <v>11</v>
      </c>
      <c r="C13" s="12" t="s">
        <v>58</v>
      </c>
      <c r="D13" s="12" t="s">
        <v>5</v>
      </c>
      <c r="E13" s="12" t="s">
        <v>20</v>
      </c>
      <c r="F13" s="12">
        <v>2</v>
      </c>
      <c r="G13" s="12">
        <v>15</v>
      </c>
      <c r="H13" s="12" t="s">
        <v>22</v>
      </c>
      <c r="I13" s="12" t="s">
        <v>75</v>
      </c>
      <c r="J13" s="12" t="s">
        <v>3375</v>
      </c>
      <c r="K13" s="12" t="s">
        <v>3376</v>
      </c>
      <c r="L13" s="12"/>
      <c r="M13" s="12"/>
      <c r="N13" s="12" t="s">
        <v>930</v>
      </c>
      <c r="O13" s="12" t="s">
        <v>178</v>
      </c>
      <c r="P13" s="12">
        <v>186400</v>
      </c>
      <c r="Q13" s="12" t="s">
        <v>65</v>
      </c>
      <c r="R13" s="21">
        <v>44796</v>
      </c>
      <c r="S13" s="48" t="s">
        <v>65</v>
      </c>
    </row>
    <row r="14" spans="1:19">
      <c r="A14" s="21">
        <v>44790</v>
      </c>
      <c r="B14" s="21" t="s">
        <v>11</v>
      </c>
      <c r="C14" s="12" t="s">
        <v>58</v>
      </c>
      <c r="D14" s="12" t="s">
        <v>5</v>
      </c>
      <c r="E14" s="12" t="s">
        <v>20</v>
      </c>
      <c r="F14" s="12">
        <v>2</v>
      </c>
      <c r="G14" s="12">
        <v>15</v>
      </c>
      <c r="H14" s="12" t="s">
        <v>24</v>
      </c>
      <c r="I14" s="12" t="s">
        <v>75</v>
      </c>
      <c r="J14" s="12" t="s">
        <v>3375</v>
      </c>
      <c r="K14" s="12" t="s">
        <v>3376</v>
      </c>
      <c r="L14" s="12"/>
      <c r="M14" s="12"/>
      <c r="N14" s="12" t="s">
        <v>930</v>
      </c>
      <c r="O14" s="12" t="s">
        <v>178</v>
      </c>
      <c r="P14" s="12">
        <v>186400</v>
      </c>
      <c r="Q14" s="12" t="s">
        <v>65</v>
      </c>
      <c r="R14" s="21">
        <v>44796</v>
      </c>
      <c r="S14" s="48" t="s">
        <v>65</v>
      </c>
    </row>
    <row r="15" spans="1:19">
      <c r="A15" s="21">
        <v>44791</v>
      </c>
      <c r="B15" s="21" t="s">
        <v>11</v>
      </c>
      <c r="C15" s="12" t="s">
        <v>58</v>
      </c>
      <c r="D15" s="12" t="s">
        <v>5</v>
      </c>
      <c r="E15" s="12" t="s">
        <v>3380</v>
      </c>
      <c r="F15" s="12">
        <v>2</v>
      </c>
      <c r="G15" s="12">
        <v>14</v>
      </c>
      <c r="H15" s="12" t="s">
        <v>24</v>
      </c>
      <c r="I15" s="12" t="s">
        <v>84</v>
      </c>
      <c r="J15" s="12" t="s">
        <v>166</v>
      </c>
      <c r="K15" s="12" t="s">
        <v>3371</v>
      </c>
      <c r="L15" s="12"/>
      <c r="M15" s="12"/>
      <c r="N15" s="12" t="s">
        <v>3372</v>
      </c>
      <c r="O15" s="12" t="s">
        <v>180</v>
      </c>
      <c r="P15" s="12">
        <v>89849</v>
      </c>
      <c r="Q15" s="12" t="s">
        <v>65</v>
      </c>
      <c r="R15" s="21">
        <v>44791</v>
      </c>
      <c r="S15" s="48" t="s">
        <v>65</v>
      </c>
    </row>
    <row r="16" spans="1:19">
      <c r="A16" s="21">
        <v>44792</v>
      </c>
      <c r="B16" s="21" t="s">
        <v>11</v>
      </c>
      <c r="C16" s="12" t="s">
        <v>58</v>
      </c>
      <c r="D16" s="12" t="s">
        <v>5</v>
      </c>
      <c r="E16" s="12" t="s">
        <v>3380</v>
      </c>
      <c r="F16" s="12">
        <v>2</v>
      </c>
      <c r="G16" s="12">
        <v>14</v>
      </c>
      <c r="H16" s="12" t="s">
        <v>22</v>
      </c>
      <c r="I16" s="12" t="s">
        <v>3381</v>
      </c>
      <c r="J16" s="12" t="s">
        <v>181</v>
      </c>
      <c r="K16" s="12" t="s">
        <v>3382</v>
      </c>
      <c r="L16" s="12"/>
      <c r="M16" s="12"/>
      <c r="N16" s="12" t="s">
        <v>921</v>
      </c>
      <c r="O16" s="12" t="s">
        <v>183</v>
      </c>
      <c r="P16" s="12">
        <v>51478</v>
      </c>
      <c r="Q16" s="12" t="s">
        <v>65</v>
      </c>
      <c r="R16" s="21">
        <v>44792</v>
      </c>
      <c r="S16" s="48" t="s">
        <v>65</v>
      </c>
    </row>
    <row r="17" spans="1:19" s="1" customFormat="1">
      <c r="A17" s="21">
        <v>44792</v>
      </c>
      <c r="B17" s="21" t="s">
        <v>11</v>
      </c>
      <c r="C17" s="12" t="s">
        <v>58</v>
      </c>
      <c r="D17" s="12" t="s">
        <v>12</v>
      </c>
      <c r="E17" s="12" t="s">
        <v>15</v>
      </c>
      <c r="F17" s="12">
        <v>2</v>
      </c>
      <c r="G17" s="12">
        <v>14</v>
      </c>
      <c r="H17" s="12" t="s">
        <v>22</v>
      </c>
      <c r="I17" s="12" t="s">
        <v>84</v>
      </c>
      <c r="J17" s="12" t="s">
        <v>166</v>
      </c>
      <c r="K17" s="12" t="s">
        <v>3371</v>
      </c>
      <c r="L17" s="12"/>
      <c r="M17" s="12"/>
      <c r="N17" s="12" t="s">
        <v>3372</v>
      </c>
      <c r="O17" s="12" t="s">
        <v>114</v>
      </c>
      <c r="P17" s="12">
        <v>33084</v>
      </c>
      <c r="Q17" s="12" t="s">
        <v>65</v>
      </c>
      <c r="R17" s="21">
        <v>44810</v>
      </c>
      <c r="S17" s="48" t="s">
        <v>65</v>
      </c>
    </row>
    <row r="18" spans="1:19" s="1" customFormat="1">
      <c r="A18" s="21">
        <v>44795</v>
      </c>
      <c r="B18" s="21" t="s">
        <v>11</v>
      </c>
      <c r="C18" s="12" t="s">
        <v>58</v>
      </c>
      <c r="D18" s="12" t="s">
        <v>5</v>
      </c>
      <c r="E18" s="12" t="s">
        <v>19</v>
      </c>
      <c r="F18" s="12">
        <v>2</v>
      </c>
      <c r="G18" s="12">
        <v>16</v>
      </c>
      <c r="H18" s="12" t="s">
        <v>22</v>
      </c>
      <c r="I18" s="12" t="s">
        <v>3381</v>
      </c>
      <c r="J18" s="12" t="s">
        <v>181</v>
      </c>
      <c r="K18" s="12" t="s">
        <v>3382</v>
      </c>
      <c r="L18" s="12"/>
      <c r="M18" s="12"/>
      <c r="N18" s="12" t="s">
        <v>921</v>
      </c>
      <c r="O18" s="12" t="s">
        <v>117</v>
      </c>
      <c r="P18" s="12">
        <v>142300</v>
      </c>
      <c r="Q18" s="12" t="s">
        <v>65</v>
      </c>
      <c r="R18" s="21">
        <v>44832</v>
      </c>
      <c r="S18" s="48" t="s">
        <v>65</v>
      </c>
    </row>
    <row r="19" spans="1:19" s="1" customFormat="1">
      <c r="A19" s="21">
        <v>44795</v>
      </c>
      <c r="B19" s="21" t="s">
        <v>11</v>
      </c>
      <c r="C19" s="12" t="s">
        <v>58</v>
      </c>
      <c r="D19" s="12" t="s">
        <v>5</v>
      </c>
      <c r="E19" s="12" t="s">
        <v>19</v>
      </c>
      <c r="F19" s="12">
        <v>2</v>
      </c>
      <c r="G19" s="12">
        <v>16</v>
      </c>
      <c r="H19" s="12" t="s">
        <v>22</v>
      </c>
      <c r="I19" s="12" t="s">
        <v>3381</v>
      </c>
      <c r="J19" s="12" t="s">
        <v>3373</v>
      </c>
      <c r="K19" s="12" t="s">
        <v>3382</v>
      </c>
      <c r="L19" s="12"/>
      <c r="M19" s="12"/>
      <c r="N19" s="12" t="s">
        <v>921</v>
      </c>
      <c r="O19" s="12" t="s">
        <v>70</v>
      </c>
      <c r="P19" s="12">
        <v>58450</v>
      </c>
      <c r="Q19" s="12" t="s">
        <v>65</v>
      </c>
      <c r="R19" s="21">
        <v>44832</v>
      </c>
      <c r="S19" s="48" t="s">
        <v>65</v>
      </c>
    </row>
    <row r="20" spans="1:19" s="1" customFormat="1">
      <c r="A20" s="21">
        <v>44795</v>
      </c>
      <c r="B20" s="21" t="s">
        <v>11</v>
      </c>
      <c r="C20" s="12" t="s">
        <v>58</v>
      </c>
      <c r="D20" s="12" t="s">
        <v>5</v>
      </c>
      <c r="E20" s="12" t="s">
        <v>19</v>
      </c>
      <c r="F20" s="12">
        <v>2</v>
      </c>
      <c r="G20" s="12">
        <v>14</v>
      </c>
      <c r="H20" s="12" t="s">
        <v>22</v>
      </c>
      <c r="I20" s="12" t="s">
        <v>84</v>
      </c>
      <c r="J20" s="12" t="s">
        <v>3373</v>
      </c>
      <c r="K20" s="12" t="s">
        <v>3383</v>
      </c>
      <c r="L20" s="12"/>
      <c r="M20" s="12"/>
      <c r="N20" s="12" t="s">
        <v>3372</v>
      </c>
      <c r="O20" s="12" t="s">
        <v>187</v>
      </c>
      <c r="P20" s="12">
        <v>38620</v>
      </c>
      <c r="Q20" s="12" t="s">
        <v>65</v>
      </c>
      <c r="R20" s="21">
        <v>44832</v>
      </c>
      <c r="S20" s="48" t="s">
        <v>65</v>
      </c>
    </row>
    <row r="21" spans="1:19" s="1" customFormat="1">
      <c r="A21" s="21">
        <v>44804</v>
      </c>
      <c r="B21" s="21" t="s">
        <v>11</v>
      </c>
      <c r="C21" s="12" t="s">
        <v>58</v>
      </c>
      <c r="D21" s="12" t="s">
        <v>12</v>
      </c>
      <c r="E21" s="12" t="s">
        <v>15</v>
      </c>
      <c r="F21" s="12">
        <v>2</v>
      </c>
      <c r="G21" s="12">
        <v>14</v>
      </c>
      <c r="H21" s="12" t="s">
        <v>24</v>
      </c>
      <c r="I21" s="12" t="s">
        <v>84</v>
      </c>
      <c r="J21" s="12" t="s">
        <v>3373</v>
      </c>
      <c r="K21" s="12" t="s">
        <v>3382</v>
      </c>
      <c r="L21" s="12"/>
      <c r="M21" s="12"/>
      <c r="N21" s="12" t="s">
        <v>3384</v>
      </c>
      <c r="O21" s="12" t="s">
        <v>101</v>
      </c>
      <c r="P21" s="12">
        <v>73000</v>
      </c>
      <c r="Q21" s="12" t="s">
        <v>65</v>
      </c>
      <c r="R21" s="21">
        <v>44820</v>
      </c>
      <c r="S21" s="48" t="s">
        <v>65</v>
      </c>
    </row>
    <row r="22" spans="1:19" s="1" customFormat="1">
      <c r="A22" s="21">
        <v>44809</v>
      </c>
      <c r="B22" s="21" t="s">
        <v>11</v>
      </c>
      <c r="C22" s="12" t="s">
        <v>58</v>
      </c>
      <c r="D22" s="12" t="s">
        <v>5</v>
      </c>
      <c r="E22" s="12" t="s">
        <v>20</v>
      </c>
      <c r="F22" s="12">
        <v>2</v>
      </c>
      <c r="G22" s="12">
        <v>16</v>
      </c>
      <c r="H22" s="12" t="s">
        <v>22</v>
      </c>
      <c r="I22" s="12" t="s">
        <v>3385</v>
      </c>
      <c r="J22" s="12" t="s">
        <v>181</v>
      </c>
      <c r="K22" s="12" t="s">
        <v>3382</v>
      </c>
      <c r="L22" s="12"/>
      <c r="M22" s="12"/>
      <c r="N22" s="12" t="s">
        <v>921</v>
      </c>
      <c r="O22" s="12" t="s">
        <v>197</v>
      </c>
      <c r="P22" s="12">
        <v>106536</v>
      </c>
      <c r="Q22" s="12" t="s">
        <v>65</v>
      </c>
      <c r="R22" s="21">
        <v>44824</v>
      </c>
      <c r="S22" s="48" t="s">
        <v>65</v>
      </c>
    </row>
    <row r="23" spans="1:19" s="1" customFormat="1">
      <c r="A23" s="21">
        <v>44809</v>
      </c>
      <c r="B23" s="21" t="s">
        <v>11</v>
      </c>
      <c r="C23" s="12" t="s">
        <v>58</v>
      </c>
      <c r="D23" s="12" t="s">
        <v>5</v>
      </c>
      <c r="E23" s="12" t="s">
        <v>20</v>
      </c>
      <c r="F23" s="12">
        <v>2</v>
      </c>
      <c r="G23" s="12">
        <v>16</v>
      </c>
      <c r="H23" s="12" t="s">
        <v>22</v>
      </c>
      <c r="I23" s="12" t="s">
        <v>3385</v>
      </c>
      <c r="J23" s="12" t="s">
        <v>181</v>
      </c>
      <c r="K23" s="12" t="s">
        <v>3382</v>
      </c>
      <c r="L23" s="12"/>
      <c r="M23" s="12"/>
      <c r="N23" s="12" t="s">
        <v>921</v>
      </c>
      <c r="O23" s="12" t="s">
        <v>199</v>
      </c>
      <c r="P23" s="12">
        <v>110609</v>
      </c>
      <c r="Q23" s="12" t="s">
        <v>65</v>
      </c>
      <c r="R23" s="21">
        <v>44824</v>
      </c>
      <c r="S23" s="48" t="s">
        <v>65</v>
      </c>
    </row>
    <row r="24" spans="1:19" s="1" customFormat="1">
      <c r="A24" s="21">
        <v>44809</v>
      </c>
      <c r="B24" s="21" t="s">
        <v>11</v>
      </c>
      <c r="C24" s="12" t="s">
        <v>58</v>
      </c>
      <c r="D24" s="12" t="s">
        <v>5</v>
      </c>
      <c r="E24" s="12" t="s">
        <v>20</v>
      </c>
      <c r="F24" s="12">
        <v>2</v>
      </c>
      <c r="G24" s="12">
        <v>16</v>
      </c>
      <c r="H24" s="12" t="s">
        <v>22</v>
      </c>
      <c r="I24" s="12" t="s">
        <v>3385</v>
      </c>
      <c r="J24" s="12" t="s">
        <v>181</v>
      </c>
      <c r="K24" s="12" t="s">
        <v>3382</v>
      </c>
      <c r="L24" s="12"/>
      <c r="M24" s="12"/>
      <c r="N24" s="12" t="s">
        <v>921</v>
      </c>
      <c r="O24" s="12" t="s">
        <v>201</v>
      </c>
      <c r="P24" s="12">
        <v>58132</v>
      </c>
      <c r="Q24" s="12" t="s">
        <v>65</v>
      </c>
      <c r="R24" s="21">
        <v>44824</v>
      </c>
      <c r="S24" s="48" t="s">
        <v>65</v>
      </c>
    </row>
    <row r="25" spans="1:19" s="1" customFormat="1">
      <c r="A25" s="21">
        <v>44810</v>
      </c>
      <c r="B25" s="21" t="s">
        <v>11</v>
      </c>
      <c r="C25" s="12" t="s">
        <v>58</v>
      </c>
      <c r="D25" s="12" t="s">
        <v>5</v>
      </c>
      <c r="E25" s="12" t="s">
        <v>3380</v>
      </c>
      <c r="F25" s="12">
        <v>2</v>
      </c>
      <c r="G25" s="12">
        <v>15</v>
      </c>
      <c r="H25" s="12" t="s">
        <v>22</v>
      </c>
      <c r="I25" s="12" t="s">
        <v>75</v>
      </c>
      <c r="J25" s="12" t="s">
        <v>3375</v>
      </c>
      <c r="K25" s="12" t="s">
        <v>3376</v>
      </c>
      <c r="L25" s="12"/>
      <c r="M25" s="12"/>
      <c r="N25" s="12" t="s">
        <v>930</v>
      </c>
      <c r="O25" s="12" t="s">
        <v>203</v>
      </c>
      <c r="P25" s="12"/>
      <c r="Q25" s="12" t="s">
        <v>65</v>
      </c>
      <c r="R25" s="21">
        <v>44810</v>
      </c>
      <c r="S25" s="48" t="s">
        <v>65</v>
      </c>
    </row>
    <row r="26" spans="1:19" s="1" customFormat="1">
      <c r="A26" s="21">
        <v>44810</v>
      </c>
      <c r="B26" s="21" t="s">
        <v>196</v>
      </c>
      <c r="C26" s="12" t="s">
        <v>58</v>
      </c>
      <c r="D26" s="12" t="s">
        <v>5</v>
      </c>
      <c r="E26" s="12" t="s">
        <v>3380</v>
      </c>
      <c r="F26" s="12">
        <v>2</v>
      </c>
      <c r="G26" s="12">
        <v>15</v>
      </c>
      <c r="H26" s="12" t="s">
        <v>22</v>
      </c>
      <c r="I26" s="12" t="s">
        <v>75</v>
      </c>
      <c r="J26" s="12" t="s">
        <v>3375</v>
      </c>
      <c r="K26" s="12" t="s">
        <v>3376</v>
      </c>
      <c r="L26" s="12"/>
      <c r="M26" s="12"/>
      <c r="N26" s="12" t="s">
        <v>930</v>
      </c>
      <c r="O26" s="12" t="s">
        <v>205</v>
      </c>
      <c r="P26" s="12"/>
      <c r="Q26" s="12" t="s">
        <v>65</v>
      </c>
      <c r="R26" s="21">
        <v>44810</v>
      </c>
      <c r="S26" s="48" t="s">
        <v>65</v>
      </c>
    </row>
    <row r="27" spans="1:19" s="1" customFormat="1">
      <c r="A27" s="21">
        <v>44813</v>
      </c>
      <c r="B27" s="21" t="s">
        <v>196</v>
      </c>
      <c r="C27" s="12" t="s">
        <v>58</v>
      </c>
      <c r="D27" s="12" t="s">
        <v>12</v>
      </c>
      <c r="E27" s="12" t="s">
        <v>15</v>
      </c>
      <c r="F27" s="12">
        <v>2</v>
      </c>
      <c r="G27" s="12">
        <v>14</v>
      </c>
      <c r="H27" s="12" t="s">
        <v>22</v>
      </c>
      <c r="I27" s="12" t="s">
        <v>84</v>
      </c>
      <c r="J27" s="12" t="s">
        <v>3373</v>
      </c>
      <c r="K27" s="12" t="s">
        <v>3382</v>
      </c>
      <c r="L27" s="12"/>
      <c r="M27" s="12"/>
      <c r="N27" s="12" t="s">
        <v>3372</v>
      </c>
      <c r="O27" s="12" t="s">
        <v>3372</v>
      </c>
      <c r="P27" s="12">
        <v>38000</v>
      </c>
      <c r="Q27" s="12" t="s">
        <v>65</v>
      </c>
      <c r="R27" s="12"/>
      <c r="S27" s="48" t="s">
        <v>3370</v>
      </c>
    </row>
    <row r="28" spans="1:19" s="1" customFormat="1">
      <c r="A28" s="21">
        <v>44813</v>
      </c>
      <c r="B28" s="21" t="s">
        <v>196</v>
      </c>
      <c r="C28" s="12" t="s">
        <v>58</v>
      </c>
      <c r="D28" s="12" t="s">
        <v>12</v>
      </c>
      <c r="E28" s="12" t="s">
        <v>16</v>
      </c>
      <c r="F28" s="12">
        <v>2</v>
      </c>
      <c r="G28" s="12">
        <v>15</v>
      </c>
      <c r="H28" s="12" t="s">
        <v>22</v>
      </c>
      <c r="I28" s="12" t="s">
        <v>75</v>
      </c>
      <c r="J28" s="12" t="s">
        <v>3375</v>
      </c>
      <c r="K28" s="12" t="s">
        <v>3376</v>
      </c>
      <c r="L28" s="12"/>
      <c r="M28" s="12"/>
      <c r="N28" s="12" t="s">
        <v>930</v>
      </c>
      <c r="O28" s="12" t="s">
        <v>114</v>
      </c>
      <c r="P28" s="12">
        <v>135477</v>
      </c>
      <c r="Q28" s="12" t="s">
        <v>65</v>
      </c>
      <c r="R28" s="12"/>
      <c r="S28" s="48" t="s">
        <v>65</v>
      </c>
    </row>
    <row r="29" spans="1:19" s="1" customFormat="1">
      <c r="A29" s="21">
        <v>44816</v>
      </c>
      <c r="B29" s="21" t="s">
        <v>196</v>
      </c>
      <c r="C29" s="12" t="s">
        <v>58</v>
      </c>
      <c r="D29" s="12" t="s">
        <v>12</v>
      </c>
      <c r="E29" s="12" t="s">
        <v>18</v>
      </c>
      <c r="F29" s="12">
        <v>2</v>
      </c>
      <c r="G29" s="12">
        <v>17.5</v>
      </c>
      <c r="H29" s="12" t="s">
        <v>22</v>
      </c>
      <c r="I29" s="12" t="s">
        <v>3386</v>
      </c>
      <c r="J29" s="12" t="s">
        <v>211</v>
      </c>
      <c r="K29" s="12">
        <v>0</v>
      </c>
      <c r="L29" s="12"/>
      <c r="M29" s="12"/>
      <c r="N29" s="12" t="s">
        <v>3387</v>
      </c>
      <c r="O29" s="12" t="s">
        <v>214</v>
      </c>
      <c r="P29" s="12">
        <v>133980</v>
      </c>
      <c r="Q29" s="12" t="s">
        <v>65</v>
      </c>
      <c r="R29" s="21">
        <v>44823</v>
      </c>
      <c r="S29" s="48" t="s">
        <v>65</v>
      </c>
    </row>
    <row r="30" spans="1:19" s="1" customFormat="1">
      <c r="A30" s="21">
        <v>44817</v>
      </c>
      <c r="B30" s="21" t="s">
        <v>196</v>
      </c>
      <c r="C30" s="12" t="s">
        <v>58</v>
      </c>
      <c r="D30" s="12" t="s">
        <v>9</v>
      </c>
      <c r="E30" s="12" t="s">
        <v>3388</v>
      </c>
      <c r="F30" s="12">
        <v>2</v>
      </c>
      <c r="G30" s="12">
        <v>15</v>
      </c>
      <c r="H30" s="12" t="s">
        <v>22</v>
      </c>
      <c r="I30" s="12" t="s">
        <v>75</v>
      </c>
      <c r="J30" s="12" t="s">
        <v>3375</v>
      </c>
      <c r="K30" s="12" t="s">
        <v>3376</v>
      </c>
      <c r="L30" s="12"/>
      <c r="M30" s="12"/>
      <c r="N30" s="12" t="s">
        <v>930</v>
      </c>
      <c r="O30" s="12" t="s">
        <v>216</v>
      </c>
      <c r="P30" s="12">
        <v>161500</v>
      </c>
      <c r="Q30" s="12" t="s">
        <v>65</v>
      </c>
      <c r="R30" s="21">
        <v>44851</v>
      </c>
      <c r="S30" s="48" t="s">
        <v>65</v>
      </c>
    </row>
    <row r="31" spans="1:19" s="1" customFormat="1">
      <c r="A31" s="21">
        <v>44817</v>
      </c>
      <c r="B31" s="21" t="s">
        <v>196</v>
      </c>
      <c r="C31" s="12" t="s">
        <v>58</v>
      </c>
      <c r="D31" s="12" t="s">
        <v>5</v>
      </c>
      <c r="E31" s="12" t="s">
        <v>13</v>
      </c>
      <c r="F31" s="12">
        <v>2</v>
      </c>
      <c r="G31" s="12">
        <v>14</v>
      </c>
      <c r="H31" s="12" t="s">
        <v>22</v>
      </c>
      <c r="I31" s="12" t="s">
        <v>84</v>
      </c>
      <c r="J31" s="12" t="s">
        <v>3373</v>
      </c>
      <c r="K31" s="12" t="s">
        <v>3382</v>
      </c>
      <c r="L31" s="12"/>
      <c r="M31" s="12"/>
      <c r="N31" s="12" t="s">
        <v>3379</v>
      </c>
      <c r="O31" s="12" t="s">
        <v>218</v>
      </c>
      <c r="P31" s="12">
        <v>113120</v>
      </c>
      <c r="Q31" s="12" t="s">
        <v>65</v>
      </c>
      <c r="R31" s="21">
        <v>44820</v>
      </c>
      <c r="S31" s="48" t="s">
        <v>65</v>
      </c>
    </row>
    <row r="32" spans="1:19" s="1" customFormat="1">
      <c r="A32" s="21">
        <v>44817</v>
      </c>
      <c r="B32" s="21" t="s">
        <v>196</v>
      </c>
      <c r="C32" s="12" t="s">
        <v>58</v>
      </c>
      <c r="D32" s="12" t="s">
        <v>5</v>
      </c>
      <c r="E32" s="12" t="s">
        <v>19</v>
      </c>
      <c r="F32" s="12">
        <v>2</v>
      </c>
      <c r="G32" s="12">
        <v>16</v>
      </c>
      <c r="H32" s="12" t="s">
        <v>24</v>
      </c>
      <c r="I32" s="12" t="s">
        <v>3385</v>
      </c>
      <c r="J32" s="12" t="s">
        <v>3373</v>
      </c>
      <c r="K32" s="12" t="s">
        <v>3382</v>
      </c>
      <c r="L32" s="12"/>
      <c r="M32" s="12"/>
      <c r="N32" s="12" t="s">
        <v>921</v>
      </c>
      <c r="O32" s="12" t="s">
        <v>117</v>
      </c>
      <c r="P32" s="12">
        <v>148550</v>
      </c>
      <c r="Q32" s="12" t="s">
        <v>65</v>
      </c>
      <c r="R32" s="21">
        <v>44832</v>
      </c>
      <c r="S32" s="48" t="s">
        <v>65</v>
      </c>
    </row>
    <row r="33" spans="1:19" s="1" customFormat="1">
      <c r="A33" s="21">
        <v>44817</v>
      </c>
      <c r="B33" s="21" t="s">
        <v>196</v>
      </c>
      <c r="C33" s="12" t="s">
        <v>58</v>
      </c>
      <c r="D33" s="12" t="s">
        <v>12</v>
      </c>
      <c r="E33" s="12" t="s">
        <v>10</v>
      </c>
      <c r="F33" s="12">
        <v>2</v>
      </c>
      <c r="G33" s="12">
        <v>16</v>
      </c>
      <c r="H33" s="12" t="s">
        <v>24</v>
      </c>
      <c r="I33" s="12" t="s">
        <v>3381</v>
      </c>
      <c r="J33" s="12" t="s">
        <v>3373</v>
      </c>
      <c r="K33" s="12" t="s">
        <v>3382</v>
      </c>
      <c r="L33" s="12"/>
      <c r="M33" s="12"/>
      <c r="N33" s="12" t="s">
        <v>921</v>
      </c>
      <c r="O33" s="12" t="s">
        <v>222</v>
      </c>
      <c r="P33" s="12">
        <v>82924</v>
      </c>
      <c r="Q33" s="12" t="s">
        <v>65</v>
      </c>
      <c r="R33" s="21">
        <v>44823</v>
      </c>
      <c r="S33" s="48" t="s">
        <v>65</v>
      </c>
    </row>
    <row r="34" spans="1:19" s="1" customFormat="1">
      <c r="A34" s="21">
        <v>44818</v>
      </c>
      <c r="B34" s="21" t="s">
        <v>196</v>
      </c>
      <c r="C34" s="12" t="s">
        <v>58</v>
      </c>
      <c r="D34" s="12" t="s">
        <v>5</v>
      </c>
      <c r="E34" s="12" t="s">
        <v>13</v>
      </c>
      <c r="F34" s="12">
        <v>2</v>
      </c>
      <c r="G34" s="12">
        <v>16</v>
      </c>
      <c r="H34" s="12" t="s">
        <v>24</v>
      </c>
      <c r="I34" s="12" t="s">
        <v>143</v>
      </c>
      <c r="J34" s="12" t="s">
        <v>224</v>
      </c>
      <c r="K34" s="12" t="s">
        <v>3389</v>
      </c>
      <c r="L34" s="12"/>
      <c r="M34" s="12"/>
      <c r="N34" s="12" t="s">
        <v>3390</v>
      </c>
      <c r="O34" s="12" t="s">
        <v>225</v>
      </c>
      <c r="P34" s="12">
        <v>109973</v>
      </c>
      <c r="Q34" s="12" t="s">
        <v>65</v>
      </c>
      <c r="R34" s="21">
        <v>44824</v>
      </c>
      <c r="S34" s="48" t="s">
        <v>65</v>
      </c>
    </row>
    <row r="35" spans="1:19" s="1" customFormat="1">
      <c r="A35" s="21">
        <v>44820</v>
      </c>
      <c r="B35" s="21" t="s">
        <v>196</v>
      </c>
      <c r="C35" s="12" t="s">
        <v>58</v>
      </c>
      <c r="D35" s="12" t="s">
        <v>5</v>
      </c>
      <c r="E35" s="12" t="s">
        <v>6</v>
      </c>
      <c r="F35" s="12">
        <v>2</v>
      </c>
      <c r="G35" s="12">
        <v>14</v>
      </c>
      <c r="H35" s="12" t="s">
        <v>22</v>
      </c>
      <c r="I35" s="12" t="s">
        <v>84</v>
      </c>
      <c r="J35" s="12" t="s">
        <v>3373</v>
      </c>
      <c r="K35" s="12" t="s">
        <v>3382</v>
      </c>
      <c r="L35" s="12"/>
      <c r="M35" s="12"/>
      <c r="N35" s="12" t="s">
        <v>3372</v>
      </c>
      <c r="O35" s="12" t="s">
        <v>227</v>
      </c>
      <c r="P35" s="12">
        <v>49010</v>
      </c>
      <c r="Q35" s="12" t="s">
        <v>65</v>
      </c>
      <c r="R35" s="21">
        <v>44819</v>
      </c>
      <c r="S35" s="48" t="s">
        <v>65</v>
      </c>
    </row>
    <row r="36" spans="1:19" s="1" customFormat="1">
      <c r="A36" s="21">
        <v>44824</v>
      </c>
      <c r="B36" s="21" t="s">
        <v>196</v>
      </c>
      <c r="C36" s="12" t="s">
        <v>58</v>
      </c>
      <c r="D36" s="12" t="s">
        <v>5</v>
      </c>
      <c r="E36" s="12" t="s">
        <v>20</v>
      </c>
      <c r="F36" s="12">
        <v>2</v>
      </c>
      <c r="G36" s="12">
        <v>15</v>
      </c>
      <c r="H36" s="12" t="s">
        <v>22</v>
      </c>
      <c r="I36" s="12" t="s">
        <v>75</v>
      </c>
      <c r="J36" s="12" t="s">
        <v>3375</v>
      </c>
      <c r="K36" s="12" t="s">
        <v>3376</v>
      </c>
      <c r="L36" s="12"/>
      <c r="M36" s="12"/>
      <c r="N36" s="12" t="s">
        <v>930</v>
      </c>
      <c r="O36" s="12" t="s">
        <v>229</v>
      </c>
      <c r="P36" s="12">
        <v>196610</v>
      </c>
      <c r="Q36" s="12" t="s">
        <v>65</v>
      </c>
      <c r="R36" s="21">
        <v>44826</v>
      </c>
      <c r="S36" s="48" t="s">
        <v>65</v>
      </c>
    </row>
    <row r="37" spans="1:19" s="1" customFormat="1">
      <c r="A37" s="21">
        <v>44824</v>
      </c>
      <c r="B37" s="21" t="s">
        <v>196</v>
      </c>
      <c r="C37" s="12" t="s">
        <v>58</v>
      </c>
      <c r="D37" s="12" t="s">
        <v>5</v>
      </c>
      <c r="E37" s="12" t="s">
        <v>20</v>
      </c>
      <c r="F37" s="12">
        <v>2</v>
      </c>
      <c r="G37" s="12">
        <v>15</v>
      </c>
      <c r="H37" s="12" t="s">
        <v>24</v>
      </c>
      <c r="I37" s="12" t="s">
        <v>75</v>
      </c>
      <c r="J37" s="12" t="s">
        <v>3375</v>
      </c>
      <c r="K37" s="12" t="s">
        <v>3376</v>
      </c>
      <c r="L37" s="12"/>
      <c r="M37" s="12"/>
      <c r="N37" s="12" t="s">
        <v>930</v>
      </c>
      <c r="O37" s="12" t="s">
        <v>229</v>
      </c>
      <c r="P37" s="12">
        <v>196610</v>
      </c>
      <c r="Q37" s="12" t="s">
        <v>65</v>
      </c>
      <c r="R37" s="21">
        <v>44826</v>
      </c>
      <c r="S37" s="48" t="s">
        <v>65</v>
      </c>
    </row>
    <row r="38" spans="1:19" s="1" customFormat="1">
      <c r="A38" s="21">
        <v>44824</v>
      </c>
      <c r="B38" s="21" t="s">
        <v>196</v>
      </c>
      <c r="C38" s="12" t="s">
        <v>58</v>
      </c>
      <c r="D38" s="12" t="s">
        <v>5</v>
      </c>
      <c r="E38" s="12" t="s">
        <v>13</v>
      </c>
      <c r="F38" s="12">
        <v>2</v>
      </c>
      <c r="G38" s="12">
        <v>15</v>
      </c>
      <c r="H38" s="12" t="s">
        <v>22</v>
      </c>
      <c r="I38" s="12" t="s">
        <v>75</v>
      </c>
      <c r="J38" s="12" t="s">
        <v>3375</v>
      </c>
      <c r="K38" s="12" t="s">
        <v>3376</v>
      </c>
      <c r="L38" s="12"/>
      <c r="M38" s="12"/>
      <c r="N38" s="12" t="s">
        <v>930</v>
      </c>
      <c r="O38" s="12" t="s">
        <v>171</v>
      </c>
      <c r="P38" s="12">
        <v>136500</v>
      </c>
      <c r="Q38" s="12" t="s">
        <v>65</v>
      </c>
      <c r="R38" s="21">
        <v>44827</v>
      </c>
      <c r="S38" s="48" t="s">
        <v>65</v>
      </c>
    </row>
    <row r="39" spans="1:19" s="1" customFormat="1">
      <c r="A39" s="21">
        <v>44824</v>
      </c>
      <c r="B39" s="21" t="s">
        <v>196</v>
      </c>
      <c r="C39" s="12" t="s">
        <v>58</v>
      </c>
      <c r="D39" s="12" t="s">
        <v>5</v>
      </c>
      <c r="E39" s="12" t="s">
        <v>19</v>
      </c>
      <c r="F39" s="12">
        <v>2</v>
      </c>
      <c r="G39" s="12">
        <v>15</v>
      </c>
      <c r="H39" s="12" t="s">
        <v>22</v>
      </c>
      <c r="I39" s="12" t="s">
        <v>75</v>
      </c>
      <c r="J39" s="12" t="s">
        <v>3375</v>
      </c>
      <c r="K39" s="12" t="s">
        <v>3376</v>
      </c>
      <c r="L39" s="12"/>
      <c r="M39" s="12"/>
      <c r="N39" s="12" t="s">
        <v>930</v>
      </c>
      <c r="O39" s="12" t="s">
        <v>233</v>
      </c>
      <c r="P39" s="12">
        <v>77187</v>
      </c>
      <c r="Q39" s="12" t="s">
        <v>65</v>
      </c>
      <c r="R39" s="21">
        <v>44832</v>
      </c>
      <c r="S39" s="48" t="s">
        <v>65</v>
      </c>
    </row>
    <row r="40" spans="1:19" s="1" customFormat="1">
      <c r="A40" s="21">
        <v>44824</v>
      </c>
      <c r="B40" s="21" t="s">
        <v>196</v>
      </c>
      <c r="C40" s="21" t="s">
        <v>58</v>
      </c>
      <c r="D40" s="12" t="s">
        <v>5</v>
      </c>
      <c r="E40" s="12" t="s">
        <v>19</v>
      </c>
      <c r="F40" s="12">
        <v>2</v>
      </c>
      <c r="G40" s="12">
        <v>14</v>
      </c>
      <c r="H40" s="12" t="s">
        <v>22</v>
      </c>
      <c r="I40" s="12" t="s">
        <v>84</v>
      </c>
      <c r="J40" s="12" t="s">
        <v>3373</v>
      </c>
      <c r="K40" s="12" t="s">
        <v>3382</v>
      </c>
      <c r="L40" s="12"/>
      <c r="M40" s="12"/>
      <c r="N40" s="12" t="s">
        <v>3372</v>
      </c>
      <c r="O40" s="12" t="s">
        <v>235</v>
      </c>
      <c r="P40" s="12">
        <v>425612</v>
      </c>
      <c r="Q40" s="12" t="s">
        <v>65</v>
      </c>
      <c r="R40" s="21">
        <v>44832</v>
      </c>
      <c r="S40" s="48" t="s">
        <v>65</v>
      </c>
    </row>
    <row r="41" spans="1:19" s="1" customFormat="1">
      <c r="A41" s="21">
        <v>44825</v>
      </c>
      <c r="B41" s="21" t="s">
        <v>196</v>
      </c>
      <c r="C41" s="12" t="s">
        <v>58</v>
      </c>
      <c r="D41" s="12" t="s">
        <v>5</v>
      </c>
      <c r="E41" s="12" t="s">
        <v>21</v>
      </c>
      <c r="F41" s="12">
        <v>2</v>
      </c>
      <c r="G41" s="12">
        <v>16</v>
      </c>
      <c r="H41" s="12" t="s">
        <v>237</v>
      </c>
      <c r="I41" s="12" t="s">
        <v>3381</v>
      </c>
      <c r="J41" s="12" t="s">
        <v>3373</v>
      </c>
      <c r="K41" s="12" t="s">
        <v>3382</v>
      </c>
      <c r="L41" s="12" t="s">
        <v>236</v>
      </c>
      <c r="M41" s="12"/>
      <c r="N41" s="12" t="s">
        <v>921</v>
      </c>
      <c r="O41" s="12" t="s">
        <v>237</v>
      </c>
      <c r="P41" s="12">
        <v>34058</v>
      </c>
      <c r="Q41" s="12" t="s">
        <v>65</v>
      </c>
      <c r="R41" s="21">
        <v>44831</v>
      </c>
      <c r="S41" s="48" t="s">
        <v>65</v>
      </c>
    </row>
    <row r="42" spans="1:19" s="1" customFormat="1">
      <c r="A42" s="21">
        <v>44826</v>
      </c>
      <c r="B42" s="21" t="s">
        <v>196</v>
      </c>
      <c r="C42" s="12" t="s">
        <v>58</v>
      </c>
      <c r="D42" s="12" t="s">
        <v>5</v>
      </c>
      <c r="E42" s="12" t="s">
        <v>13</v>
      </c>
      <c r="F42" s="12">
        <v>2</v>
      </c>
      <c r="G42" s="12">
        <v>16</v>
      </c>
      <c r="H42" s="12" t="s">
        <v>22</v>
      </c>
      <c r="I42" s="12" t="s">
        <v>3385</v>
      </c>
      <c r="J42" s="12" t="s">
        <v>3373</v>
      </c>
      <c r="K42" s="12" t="s">
        <v>3382</v>
      </c>
      <c r="L42" s="12" t="s">
        <v>238</v>
      </c>
      <c r="M42" s="12"/>
      <c r="N42" s="12" t="s">
        <v>921</v>
      </c>
      <c r="O42" s="12" t="s">
        <v>239</v>
      </c>
      <c r="P42" s="12">
        <v>78000</v>
      </c>
      <c r="Q42" s="12" t="s">
        <v>65</v>
      </c>
      <c r="R42" s="21">
        <v>44831</v>
      </c>
      <c r="S42" s="48" t="s">
        <v>65</v>
      </c>
    </row>
    <row r="43" spans="1:19" s="1" customFormat="1">
      <c r="A43" s="21">
        <v>44826</v>
      </c>
      <c r="B43" s="21" t="s">
        <v>196</v>
      </c>
      <c r="C43" s="12" t="s">
        <v>58</v>
      </c>
      <c r="D43" s="12" t="s">
        <v>5</v>
      </c>
      <c r="E43" s="12" t="s">
        <v>3378</v>
      </c>
      <c r="F43" s="12">
        <v>2</v>
      </c>
      <c r="G43" s="12">
        <v>14</v>
      </c>
      <c r="H43" s="12" t="s">
        <v>22</v>
      </c>
      <c r="I43" s="12" t="s">
        <v>84</v>
      </c>
      <c r="J43" s="12" t="s">
        <v>3373</v>
      </c>
      <c r="K43" s="12" t="s">
        <v>3382</v>
      </c>
      <c r="L43" s="12" t="s">
        <v>240</v>
      </c>
      <c r="M43" s="12"/>
      <c r="N43" s="12" t="s">
        <v>3372</v>
      </c>
      <c r="O43" s="12" t="s">
        <v>241</v>
      </c>
      <c r="P43" s="12">
        <v>35935</v>
      </c>
      <c r="Q43" s="12" t="s">
        <v>65</v>
      </c>
      <c r="R43" s="21">
        <v>44830</v>
      </c>
      <c r="S43" s="48" t="s">
        <v>65</v>
      </c>
    </row>
    <row r="44" spans="1:19" s="1" customFormat="1">
      <c r="A44" s="21">
        <v>44826</v>
      </c>
      <c r="B44" s="21" t="s">
        <v>196</v>
      </c>
      <c r="C44" s="12" t="s">
        <v>58</v>
      </c>
      <c r="D44" s="12" t="s">
        <v>5</v>
      </c>
      <c r="E44" s="12" t="s">
        <v>3378</v>
      </c>
      <c r="F44" s="12">
        <v>2</v>
      </c>
      <c r="G44" s="12">
        <v>14</v>
      </c>
      <c r="H44" s="12" t="s">
        <v>24</v>
      </c>
      <c r="I44" s="12" t="s">
        <v>84</v>
      </c>
      <c r="J44" s="12" t="s">
        <v>3373</v>
      </c>
      <c r="K44" s="12" t="s">
        <v>3382</v>
      </c>
      <c r="L44" s="12" t="s">
        <v>242</v>
      </c>
      <c r="M44" s="12"/>
      <c r="N44" s="12" t="s">
        <v>3372</v>
      </c>
      <c r="O44" s="12" t="s">
        <v>241</v>
      </c>
      <c r="P44" s="12">
        <v>35935</v>
      </c>
      <c r="Q44" s="12" t="s">
        <v>65</v>
      </c>
      <c r="R44" s="21">
        <v>44830</v>
      </c>
      <c r="S44" s="48" t="s">
        <v>65</v>
      </c>
    </row>
    <row r="45" spans="1:19" s="1" customFormat="1">
      <c r="A45" s="21">
        <v>44827</v>
      </c>
      <c r="B45" s="21" t="s">
        <v>196</v>
      </c>
      <c r="C45" s="12" t="s">
        <v>58</v>
      </c>
      <c r="D45" s="12" t="s">
        <v>12</v>
      </c>
      <c r="E45" s="12" t="s">
        <v>15</v>
      </c>
      <c r="F45" s="12">
        <v>2</v>
      </c>
      <c r="G45" s="12">
        <v>14</v>
      </c>
      <c r="H45" s="12" t="s">
        <v>22</v>
      </c>
      <c r="I45" s="12" t="s">
        <v>84</v>
      </c>
      <c r="J45" s="12" t="s">
        <v>3373</v>
      </c>
      <c r="K45" s="12" t="s">
        <v>3382</v>
      </c>
      <c r="L45" s="12" t="s">
        <v>243</v>
      </c>
      <c r="M45" s="12"/>
      <c r="N45" s="12" t="s">
        <v>3372</v>
      </c>
      <c r="O45" s="12" t="s">
        <v>244</v>
      </c>
      <c r="P45" s="12">
        <v>11000</v>
      </c>
      <c r="Q45" s="12" t="s">
        <v>65</v>
      </c>
      <c r="R45" s="21">
        <v>44832</v>
      </c>
      <c r="S45" s="48" t="s">
        <v>65</v>
      </c>
    </row>
    <row r="46" spans="1:19" s="1" customFormat="1">
      <c r="A46" s="21">
        <v>44832</v>
      </c>
      <c r="B46" s="21" t="s">
        <v>196</v>
      </c>
      <c r="C46" s="12" t="s">
        <v>58</v>
      </c>
      <c r="D46" s="12" t="s">
        <v>12</v>
      </c>
      <c r="E46" s="12" t="s">
        <v>10</v>
      </c>
      <c r="F46" s="12">
        <v>2</v>
      </c>
      <c r="G46" s="12">
        <v>15</v>
      </c>
      <c r="H46" s="12" t="s">
        <v>22</v>
      </c>
      <c r="I46" s="12" t="s">
        <v>75</v>
      </c>
      <c r="J46" s="12" t="s">
        <v>252</v>
      </c>
      <c r="K46" s="12" t="s">
        <v>3391</v>
      </c>
      <c r="L46" s="12" t="s">
        <v>251</v>
      </c>
      <c r="M46" s="12"/>
      <c r="N46" s="12" t="s">
        <v>930</v>
      </c>
      <c r="O46" s="22" t="s">
        <v>129</v>
      </c>
      <c r="P46" s="12">
        <v>19300</v>
      </c>
      <c r="Q46" s="12" t="s">
        <v>65</v>
      </c>
      <c r="R46" s="21">
        <v>44848</v>
      </c>
      <c r="S46" s="48" t="s">
        <v>65</v>
      </c>
    </row>
    <row r="47" spans="1:19" s="1" customFormat="1">
      <c r="A47" s="21">
        <v>44832</v>
      </c>
      <c r="B47" s="21" t="s">
        <v>196</v>
      </c>
      <c r="C47" s="12" t="s">
        <v>58</v>
      </c>
      <c r="D47" s="12" t="s">
        <v>5</v>
      </c>
      <c r="E47" s="12" t="s">
        <v>13</v>
      </c>
      <c r="F47" s="12">
        <v>2</v>
      </c>
      <c r="G47" s="12">
        <v>15</v>
      </c>
      <c r="H47" s="12" t="s">
        <v>22</v>
      </c>
      <c r="I47" s="12" t="s">
        <v>75</v>
      </c>
      <c r="J47" s="12" t="s">
        <v>252</v>
      </c>
      <c r="K47" s="12" t="s">
        <v>3391</v>
      </c>
      <c r="L47" s="12" t="s">
        <v>254</v>
      </c>
      <c r="M47" s="12"/>
      <c r="N47" s="12" t="s">
        <v>930</v>
      </c>
      <c r="O47" s="12" t="s">
        <v>105</v>
      </c>
      <c r="P47" s="12">
        <v>188500</v>
      </c>
      <c r="Q47" s="12" t="s">
        <v>65</v>
      </c>
      <c r="R47" s="21">
        <v>44834</v>
      </c>
      <c r="S47" s="48" t="s">
        <v>65</v>
      </c>
    </row>
    <row r="48" spans="1:19" s="1" customFormat="1">
      <c r="A48" s="21">
        <v>44832</v>
      </c>
      <c r="B48" s="21" t="s">
        <v>196</v>
      </c>
      <c r="C48" s="12" t="s">
        <v>58</v>
      </c>
      <c r="D48" s="12" t="s">
        <v>5</v>
      </c>
      <c r="E48" s="12" t="s">
        <v>13</v>
      </c>
      <c r="F48" s="12">
        <v>2</v>
      </c>
      <c r="G48" s="12">
        <v>16</v>
      </c>
      <c r="H48" s="12" t="s">
        <v>24</v>
      </c>
      <c r="I48" s="12" t="s">
        <v>3385</v>
      </c>
      <c r="J48" s="12" t="s">
        <v>3373</v>
      </c>
      <c r="K48" s="12" t="s">
        <v>3392</v>
      </c>
      <c r="L48" s="12" t="s">
        <v>255</v>
      </c>
      <c r="M48" s="12"/>
      <c r="N48" s="12" t="s">
        <v>921</v>
      </c>
      <c r="O48" s="12" t="s">
        <v>239</v>
      </c>
      <c r="P48" s="12">
        <v>78000</v>
      </c>
      <c r="Q48" s="12" t="s">
        <v>65</v>
      </c>
      <c r="R48" s="21">
        <v>44839</v>
      </c>
      <c r="S48" s="48" t="s">
        <v>65</v>
      </c>
    </row>
    <row r="49" spans="1:19" s="1" customFormat="1">
      <c r="A49" s="21">
        <v>44840</v>
      </c>
      <c r="B49" s="21" t="s">
        <v>257</v>
      </c>
      <c r="C49" s="12" t="s">
        <v>58</v>
      </c>
      <c r="D49" s="12" t="s">
        <v>5</v>
      </c>
      <c r="E49" s="12" t="s">
        <v>21</v>
      </c>
      <c r="F49" s="12">
        <v>2</v>
      </c>
      <c r="G49" s="12">
        <v>16</v>
      </c>
      <c r="H49" s="12" t="s">
        <v>22</v>
      </c>
      <c r="I49" s="12" t="s">
        <v>143</v>
      </c>
      <c r="J49" s="12" t="s">
        <v>224</v>
      </c>
      <c r="K49" s="12" t="s">
        <v>3389</v>
      </c>
      <c r="L49" s="12" t="s">
        <v>262</v>
      </c>
      <c r="M49" s="12"/>
      <c r="N49" s="12" t="s">
        <v>3390</v>
      </c>
      <c r="O49" s="12" t="s">
        <v>258</v>
      </c>
      <c r="P49" s="12">
        <v>69970</v>
      </c>
      <c r="Q49" s="12" t="s">
        <v>65</v>
      </c>
      <c r="R49" s="21">
        <v>44844</v>
      </c>
      <c r="S49" s="48" t="s">
        <v>65</v>
      </c>
    </row>
    <row r="50" spans="1:19" s="1" customFormat="1">
      <c r="A50" s="21">
        <v>44840</v>
      </c>
      <c r="B50" s="21" t="s">
        <v>257</v>
      </c>
      <c r="C50" s="12" t="s">
        <v>58</v>
      </c>
      <c r="D50" s="12" t="s">
        <v>5</v>
      </c>
      <c r="E50" s="12" t="s">
        <v>20</v>
      </c>
      <c r="F50" s="12">
        <v>2</v>
      </c>
      <c r="G50" s="12">
        <v>14</v>
      </c>
      <c r="H50" s="12" t="s">
        <v>22</v>
      </c>
      <c r="I50" s="12" t="s">
        <v>84</v>
      </c>
      <c r="J50" s="12" t="s">
        <v>3373</v>
      </c>
      <c r="K50" s="12" t="s">
        <v>3382</v>
      </c>
      <c r="L50" s="12" t="s">
        <v>259</v>
      </c>
      <c r="M50" s="12"/>
      <c r="N50" s="12" t="s">
        <v>3379</v>
      </c>
      <c r="O50" s="12" t="s">
        <v>260</v>
      </c>
      <c r="P50" s="12">
        <v>102730</v>
      </c>
      <c r="Q50" s="26" t="s">
        <v>65</v>
      </c>
      <c r="R50" s="21">
        <v>44844</v>
      </c>
      <c r="S50" s="48" t="s">
        <v>65</v>
      </c>
    </row>
    <row r="51" spans="1:19" s="1" customFormat="1">
      <c r="A51" s="21">
        <v>44840</v>
      </c>
      <c r="B51" s="21" t="s">
        <v>257</v>
      </c>
      <c r="C51" s="12" t="s">
        <v>58</v>
      </c>
      <c r="D51" s="12" t="s">
        <v>5</v>
      </c>
      <c r="E51" s="12" t="s">
        <v>20</v>
      </c>
      <c r="F51" s="12">
        <v>2</v>
      </c>
      <c r="G51" s="12">
        <v>16</v>
      </c>
      <c r="H51" s="12" t="s">
        <v>22</v>
      </c>
      <c r="I51" s="12" t="s">
        <v>3385</v>
      </c>
      <c r="J51" s="12" t="s">
        <v>3373</v>
      </c>
      <c r="K51" s="12" t="s">
        <v>3392</v>
      </c>
      <c r="L51" s="12" t="s">
        <v>261</v>
      </c>
      <c r="M51" s="12"/>
      <c r="N51" s="12" t="s">
        <v>921</v>
      </c>
      <c r="O51" s="12" t="s">
        <v>97</v>
      </c>
      <c r="P51" s="12">
        <v>129558</v>
      </c>
      <c r="Q51" s="12" t="s">
        <v>65</v>
      </c>
      <c r="R51" s="21">
        <v>44844</v>
      </c>
      <c r="S51" s="48" t="s">
        <v>65</v>
      </c>
    </row>
    <row r="52" spans="1:19" s="1" customFormat="1">
      <c r="A52" s="21">
        <v>44840</v>
      </c>
      <c r="B52" s="21" t="s">
        <v>257</v>
      </c>
      <c r="C52" s="12" t="s">
        <v>58</v>
      </c>
      <c r="D52" s="12" t="s">
        <v>5</v>
      </c>
      <c r="E52" s="12" t="s">
        <v>21</v>
      </c>
      <c r="F52" s="12">
        <v>2</v>
      </c>
      <c r="G52" s="12">
        <v>16</v>
      </c>
      <c r="H52" s="12" t="s">
        <v>24</v>
      </c>
      <c r="I52" s="12" t="s">
        <v>3381</v>
      </c>
      <c r="J52" s="12" t="s">
        <v>3373</v>
      </c>
      <c r="K52" s="12" t="s">
        <v>3392</v>
      </c>
      <c r="L52" s="12" t="s">
        <v>256</v>
      </c>
      <c r="M52" s="12"/>
      <c r="N52" s="12" t="s">
        <v>921</v>
      </c>
      <c r="O52" s="12" t="s">
        <v>237</v>
      </c>
      <c r="P52" s="12">
        <v>37200</v>
      </c>
      <c r="Q52" s="12" t="s">
        <v>65</v>
      </c>
      <c r="R52" s="21">
        <v>44844</v>
      </c>
      <c r="S52" s="48" t="s">
        <v>65</v>
      </c>
    </row>
    <row r="53" spans="1:19" s="1" customFormat="1">
      <c r="A53" s="21">
        <v>44844</v>
      </c>
      <c r="B53" s="21" t="s">
        <v>257</v>
      </c>
      <c r="C53" s="12" t="s">
        <v>58</v>
      </c>
      <c r="D53" s="12" t="s">
        <v>12</v>
      </c>
      <c r="E53" s="12" t="s">
        <v>10</v>
      </c>
      <c r="F53" s="12">
        <v>2</v>
      </c>
      <c r="G53" s="12">
        <v>16</v>
      </c>
      <c r="H53" s="12" t="s">
        <v>22</v>
      </c>
      <c r="I53" s="12" t="s">
        <v>3381</v>
      </c>
      <c r="J53" s="12" t="s">
        <v>3373</v>
      </c>
      <c r="K53" s="12" t="s">
        <v>3392</v>
      </c>
      <c r="L53" s="12" t="s">
        <v>263</v>
      </c>
      <c r="M53" s="12"/>
      <c r="N53" s="12" t="s">
        <v>921</v>
      </c>
      <c r="O53" s="12" t="s">
        <v>222</v>
      </c>
      <c r="P53" s="12">
        <v>91462</v>
      </c>
      <c r="Q53" s="12" t="s">
        <v>65</v>
      </c>
      <c r="R53" s="21">
        <v>44848</v>
      </c>
      <c r="S53" s="48" t="s">
        <v>65</v>
      </c>
    </row>
    <row r="54" spans="1:19" s="1" customFormat="1">
      <c r="A54" s="21">
        <v>44845</v>
      </c>
      <c r="B54" s="21" t="s">
        <v>257</v>
      </c>
      <c r="C54" s="12" t="s">
        <v>58</v>
      </c>
      <c r="D54" s="12" t="s">
        <v>5</v>
      </c>
      <c r="E54" s="12" t="s">
        <v>20</v>
      </c>
      <c r="F54" s="12">
        <v>2</v>
      </c>
      <c r="G54" s="12">
        <v>15</v>
      </c>
      <c r="H54" s="12" t="s">
        <v>22</v>
      </c>
      <c r="I54" s="12" t="s">
        <v>3393</v>
      </c>
      <c r="J54" s="12" t="s">
        <v>3373</v>
      </c>
      <c r="K54" s="12" t="s">
        <v>3392</v>
      </c>
      <c r="L54" s="12" t="s">
        <v>264</v>
      </c>
      <c r="M54" s="12"/>
      <c r="N54" s="12" t="s">
        <v>3394</v>
      </c>
      <c r="O54" s="12" t="s">
        <v>265</v>
      </c>
      <c r="P54" s="12">
        <v>141980</v>
      </c>
      <c r="Q54" s="12" t="s">
        <v>65</v>
      </c>
      <c r="R54" s="21">
        <v>44859</v>
      </c>
      <c r="S54" s="48" t="s">
        <v>65</v>
      </c>
    </row>
    <row r="55" spans="1:19" s="1" customFormat="1">
      <c r="A55" s="21">
        <v>44845</v>
      </c>
      <c r="B55" s="21" t="s">
        <v>257</v>
      </c>
      <c r="C55" s="12" t="s">
        <v>58</v>
      </c>
      <c r="D55" s="12" t="s">
        <v>5</v>
      </c>
      <c r="E55" s="12" t="s">
        <v>20</v>
      </c>
      <c r="F55" s="12">
        <v>2</v>
      </c>
      <c r="G55" s="12">
        <v>15</v>
      </c>
      <c r="H55" s="12" t="s">
        <v>22</v>
      </c>
      <c r="I55" s="12" t="s">
        <v>3393</v>
      </c>
      <c r="J55" s="12" t="s">
        <v>3373</v>
      </c>
      <c r="K55" s="12" t="s">
        <v>3392</v>
      </c>
      <c r="L55" s="12" t="s">
        <v>264</v>
      </c>
      <c r="M55" s="12"/>
      <c r="N55" s="12" t="s">
        <v>3394</v>
      </c>
      <c r="O55" s="12" t="s">
        <v>265</v>
      </c>
      <c r="P55" s="12">
        <v>141980</v>
      </c>
      <c r="Q55" s="12" t="s">
        <v>65</v>
      </c>
      <c r="R55" s="12"/>
      <c r="S55" s="48" t="s">
        <v>3370</v>
      </c>
    </row>
    <row r="56" spans="1:19" s="1" customFormat="1">
      <c r="A56" s="21">
        <v>44848</v>
      </c>
      <c r="B56" s="21" t="s">
        <v>257</v>
      </c>
      <c r="C56" s="12" t="s">
        <v>58</v>
      </c>
      <c r="D56" s="12" t="s">
        <v>5</v>
      </c>
      <c r="E56" s="12" t="s">
        <v>20</v>
      </c>
      <c r="F56" s="12">
        <v>2</v>
      </c>
      <c r="G56" s="12">
        <v>16</v>
      </c>
      <c r="H56" s="12" t="s">
        <v>22</v>
      </c>
      <c r="I56" s="12" t="s">
        <v>3385</v>
      </c>
      <c r="J56" s="12" t="s">
        <v>3373</v>
      </c>
      <c r="K56" s="12" t="s">
        <v>3395</v>
      </c>
      <c r="L56" s="12" t="s">
        <v>266</v>
      </c>
      <c r="M56" s="12"/>
      <c r="N56" s="12" t="s">
        <v>921</v>
      </c>
      <c r="O56" s="12" t="s">
        <v>128</v>
      </c>
      <c r="P56" s="12">
        <v>85306</v>
      </c>
      <c r="Q56" s="12" t="s">
        <v>65</v>
      </c>
      <c r="R56" s="21">
        <v>44859</v>
      </c>
      <c r="S56" s="48" t="s">
        <v>65</v>
      </c>
    </row>
    <row r="57" spans="1:19" s="1" customFormat="1">
      <c r="A57" s="21">
        <v>44848</v>
      </c>
      <c r="B57" s="21" t="s">
        <v>257</v>
      </c>
      <c r="C57" s="12" t="s">
        <v>58</v>
      </c>
      <c r="D57" s="12" t="s">
        <v>5</v>
      </c>
      <c r="E57" s="12" t="s">
        <v>20</v>
      </c>
      <c r="F57" s="12">
        <v>2</v>
      </c>
      <c r="G57" s="12">
        <v>16</v>
      </c>
      <c r="H57" s="12" t="s">
        <v>24</v>
      </c>
      <c r="I57" s="12" t="s">
        <v>3385</v>
      </c>
      <c r="J57" s="12" t="s">
        <v>3373</v>
      </c>
      <c r="K57" s="12" t="s">
        <v>3395</v>
      </c>
      <c r="L57" s="12" t="s">
        <v>267</v>
      </c>
      <c r="M57" s="12"/>
      <c r="N57" s="12" t="s">
        <v>921</v>
      </c>
      <c r="O57" s="12" t="s">
        <v>128</v>
      </c>
      <c r="P57" s="12">
        <v>85306</v>
      </c>
      <c r="Q57" s="12" t="s">
        <v>65</v>
      </c>
      <c r="R57" s="21">
        <v>44859</v>
      </c>
      <c r="S57" s="48" t="s">
        <v>65</v>
      </c>
    </row>
    <row r="58" spans="1:19" s="1" customFormat="1">
      <c r="A58" s="21">
        <v>44851</v>
      </c>
      <c r="B58" s="21" t="s">
        <v>257</v>
      </c>
      <c r="C58" s="12" t="s">
        <v>58</v>
      </c>
      <c r="D58" s="12" t="s">
        <v>5</v>
      </c>
      <c r="E58" s="12" t="s">
        <v>3378</v>
      </c>
      <c r="F58" s="12">
        <v>2</v>
      </c>
      <c r="G58" s="12">
        <v>14</v>
      </c>
      <c r="H58" s="12" t="s">
        <v>22</v>
      </c>
      <c r="I58" s="12" t="s">
        <v>84</v>
      </c>
      <c r="J58" s="12" t="s">
        <v>3373</v>
      </c>
      <c r="K58" s="12" t="s">
        <v>3382</v>
      </c>
      <c r="L58" s="12" t="s">
        <v>268</v>
      </c>
      <c r="M58" s="12"/>
      <c r="N58" s="12" t="s">
        <v>3379</v>
      </c>
      <c r="O58" s="12" t="s">
        <v>269</v>
      </c>
      <c r="P58" s="12">
        <v>100419</v>
      </c>
      <c r="Q58" s="12" t="s">
        <v>65</v>
      </c>
      <c r="R58" s="21">
        <v>44854</v>
      </c>
      <c r="S58" s="48" t="s">
        <v>65</v>
      </c>
    </row>
    <row r="59" spans="1:19" s="1" customFormat="1">
      <c r="A59" s="21">
        <v>44851</v>
      </c>
      <c r="B59" s="21" t="s">
        <v>257</v>
      </c>
      <c r="C59" s="12" t="s">
        <v>58</v>
      </c>
      <c r="D59" s="12" t="s">
        <v>5</v>
      </c>
      <c r="E59" s="12" t="s">
        <v>3378</v>
      </c>
      <c r="F59" s="12">
        <v>2</v>
      </c>
      <c r="G59" s="12">
        <v>14</v>
      </c>
      <c r="H59" s="12" t="s">
        <v>22</v>
      </c>
      <c r="I59" s="12" t="s">
        <v>84</v>
      </c>
      <c r="J59" s="12" t="s">
        <v>3373</v>
      </c>
      <c r="K59" s="12" t="s">
        <v>3382</v>
      </c>
      <c r="L59" s="12" t="s">
        <v>270</v>
      </c>
      <c r="M59" s="12"/>
      <c r="N59" s="12" t="s">
        <v>3379</v>
      </c>
      <c r="O59" s="12" t="s">
        <v>269</v>
      </c>
      <c r="P59" s="12">
        <v>100419</v>
      </c>
      <c r="Q59" s="12" t="s">
        <v>65</v>
      </c>
      <c r="R59" s="21">
        <v>44854</v>
      </c>
      <c r="S59" s="48" t="s">
        <v>65</v>
      </c>
    </row>
    <row r="60" spans="1:19" s="1" customFormat="1">
      <c r="A60" s="21">
        <v>44852</v>
      </c>
      <c r="B60" s="21" t="s">
        <v>257</v>
      </c>
      <c r="C60" s="12" t="s">
        <v>58</v>
      </c>
      <c r="D60" s="12" t="s">
        <v>5</v>
      </c>
      <c r="E60" s="12" t="s">
        <v>21</v>
      </c>
      <c r="F60" s="12">
        <v>2</v>
      </c>
      <c r="G60" s="12">
        <v>14</v>
      </c>
      <c r="H60" s="12" t="s">
        <v>22</v>
      </c>
      <c r="I60" s="12" t="s">
        <v>84</v>
      </c>
      <c r="J60" s="12" t="s">
        <v>3373</v>
      </c>
      <c r="K60" s="12" t="s">
        <v>3382</v>
      </c>
      <c r="L60" s="12" t="s">
        <v>3396</v>
      </c>
      <c r="M60" s="12"/>
      <c r="N60" s="12" t="s">
        <v>3372</v>
      </c>
      <c r="O60" s="12" t="s">
        <v>272</v>
      </c>
      <c r="P60" s="12">
        <v>30333</v>
      </c>
      <c r="Q60" s="12" t="s">
        <v>65</v>
      </c>
      <c r="R60" s="12"/>
      <c r="S60" s="48" t="s">
        <v>65</v>
      </c>
    </row>
    <row r="61" spans="1:19" s="1" customFormat="1">
      <c r="A61" s="21">
        <v>44852</v>
      </c>
      <c r="B61" s="21" t="s">
        <v>257</v>
      </c>
      <c r="C61" s="12" t="s">
        <v>58</v>
      </c>
      <c r="D61" s="12" t="s">
        <v>5</v>
      </c>
      <c r="E61" s="12" t="s">
        <v>21</v>
      </c>
      <c r="F61" s="12">
        <v>2</v>
      </c>
      <c r="G61" s="12">
        <v>14</v>
      </c>
      <c r="H61" s="12" t="s">
        <v>22</v>
      </c>
      <c r="I61" s="12" t="s">
        <v>84</v>
      </c>
      <c r="J61" s="12" t="s">
        <v>3373</v>
      </c>
      <c r="K61" s="12" t="s">
        <v>3382</v>
      </c>
      <c r="L61" s="12" t="s">
        <v>3397</v>
      </c>
      <c r="M61" s="12"/>
      <c r="N61" s="12" t="s">
        <v>3372</v>
      </c>
      <c r="O61" s="12" t="s">
        <v>272</v>
      </c>
      <c r="P61" s="12">
        <v>30333</v>
      </c>
      <c r="Q61" s="12" t="s">
        <v>65</v>
      </c>
      <c r="R61" s="21">
        <v>44869</v>
      </c>
      <c r="S61" s="48" t="s">
        <v>65</v>
      </c>
    </row>
    <row r="62" spans="1:19" s="1" customFormat="1">
      <c r="A62" s="21">
        <v>44853</v>
      </c>
      <c r="B62" s="21" t="s">
        <v>257</v>
      </c>
      <c r="C62" s="12" t="s">
        <v>58</v>
      </c>
      <c r="D62" s="12" t="s">
        <v>12</v>
      </c>
      <c r="E62" s="12" t="s">
        <v>18</v>
      </c>
      <c r="F62" s="12">
        <v>2</v>
      </c>
      <c r="G62" s="12">
        <v>15</v>
      </c>
      <c r="H62" s="12" t="s">
        <v>22</v>
      </c>
      <c r="I62" s="12" t="s">
        <v>75</v>
      </c>
      <c r="J62" s="12" t="s">
        <v>252</v>
      </c>
      <c r="K62" s="12" t="s">
        <v>3391</v>
      </c>
      <c r="L62" s="12" t="s">
        <v>274</v>
      </c>
      <c r="M62" s="12"/>
      <c r="N62" s="12" t="s">
        <v>930</v>
      </c>
      <c r="O62" s="12" t="s">
        <v>275</v>
      </c>
      <c r="P62" s="12">
        <v>130023</v>
      </c>
      <c r="Q62" s="12" t="s">
        <v>65</v>
      </c>
      <c r="R62" s="12"/>
      <c r="S62" s="48" t="s">
        <v>3370</v>
      </c>
    </row>
    <row r="63" spans="1:19" s="1" customFormat="1">
      <c r="A63" s="21">
        <v>44853</v>
      </c>
      <c r="B63" s="21" t="s">
        <v>257</v>
      </c>
      <c r="C63" s="12" t="s">
        <v>58</v>
      </c>
      <c r="D63" s="12" t="s">
        <v>5</v>
      </c>
      <c r="E63" s="12" t="s">
        <v>19</v>
      </c>
      <c r="F63" s="12">
        <v>2</v>
      </c>
      <c r="G63" s="12">
        <v>16</v>
      </c>
      <c r="H63" s="12" t="s">
        <v>22</v>
      </c>
      <c r="I63" s="12" t="s">
        <v>60</v>
      </c>
      <c r="J63" s="12" t="s">
        <v>181</v>
      </c>
      <c r="K63" s="12" t="s">
        <v>3371</v>
      </c>
      <c r="L63" s="12" t="s">
        <v>276</v>
      </c>
      <c r="M63" s="12"/>
      <c r="N63" s="12" t="s">
        <v>921</v>
      </c>
      <c r="O63" s="12" t="s">
        <v>70</v>
      </c>
      <c r="P63" s="12">
        <v>74200</v>
      </c>
      <c r="Q63" s="12" t="s">
        <v>65</v>
      </c>
      <c r="R63" s="21">
        <v>44865</v>
      </c>
      <c r="S63" s="48" t="s">
        <v>65</v>
      </c>
    </row>
    <row r="64" spans="1:19" s="1" customFormat="1">
      <c r="A64" s="21">
        <v>44854</v>
      </c>
      <c r="B64" s="21" t="s">
        <v>257</v>
      </c>
      <c r="C64" s="12" t="s">
        <v>58</v>
      </c>
      <c r="D64" s="12" t="s">
        <v>5</v>
      </c>
      <c r="E64" s="12" t="s">
        <v>19</v>
      </c>
      <c r="F64" s="12">
        <v>2</v>
      </c>
      <c r="G64" s="12">
        <v>14</v>
      </c>
      <c r="H64" s="12" t="s">
        <v>24</v>
      </c>
      <c r="I64" s="12" t="s">
        <v>84</v>
      </c>
      <c r="J64" s="12" t="s">
        <v>3373</v>
      </c>
      <c r="K64" s="12" t="s">
        <v>3382</v>
      </c>
      <c r="L64" s="12" t="s">
        <v>277</v>
      </c>
      <c r="M64" s="12"/>
      <c r="N64" s="12" t="s">
        <v>3372</v>
      </c>
      <c r="O64" s="12" t="s">
        <v>187</v>
      </c>
      <c r="P64" s="12">
        <v>50656</v>
      </c>
      <c r="Q64" s="12" t="s">
        <v>65</v>
      </c>
      <c r="R64" s="21">
        <v>44865</v>
      </c>
      <c r="S64" s="48" t="s">
        <v>65</v>
      </c>
    </row>
    <row r="65" spans="1:19" s="1" customFormat="1">
      <c r="A65" s="21">
        <v>44854</v>
      </c>
      <c r="B65" s="21" t="s">
        <v>257</v>
      </c>
      <c r="C65" s="12" t="s">
        <v>58</v>
      </c>
      <c r="D65" s="12" t="s">
        <v>5</v>
      </c>
      <c r="E65" s="12" t="s">
        <v>19</v>
      </c>
      <c r="F65" s="12">
        <v>2</v>
      </c>
      <c r="G65" s="12">
        <v>14</v>
      </c>
      <c r="H65" s="12" t="s">
        <v>24</v>
      </c>
      <c r="I65" s="12" t="s">
        <v>84</v>
      </c>
      <c r="J65" s="12" t="s">
        <v>3373</v>
      </c>
      <c r="K65" s="12" t="s">
        <v>3382</v>
      </c>
      <c r="L65" s="12" t="s">
        <v>278</v>
      </c>
      <c r="M65" s="12"/>
      <c r="N65" s="12" t="s">
        <v>3372</v>
      </c>
      <c r="O65" s="12" t="s">
        <v>235</v>
      </c>
      <c r="P65" s="12">
        <v>48802</v>
      </c>
      <c r="Q65" s="12" t="s">
        <v>65</v>
      </c>
      <c r="R65" s="21">
        <v>44865</v>
      </c>
      <c r="S65" s="48" t="s">
        <v>65</v>
      </c>
    </row>
    <row r="66" spans="1:19" s="1" customFormat="1">
      <c r="A66" s="21">
        <v>44855</v>
      </c>
      <c r="B66" s="21" t="s">
        <v>257</v>
      </c>
      <c r="C66" s="12" t="s">
        <v>58</v>
      </c>
      <c r="D66" s="12" t="s">
        <v>5</v>
      </c>
      <c r="E66" s="12" t="s">
        <v>19</v>
      </c>
      <c r="F66" s="12">
        <v>2</v>
      </c>
      <c r="G66" s="12">
        <v>16</v>
      </c>
      <c r="H66" s="12" t="s">
        <v>24</v>
      </c>
      <c r="I66" s="12" t="s">
        <v>60</v>
      </c>
      <c r="J66" s="12" t="s">
        <v>280</v>
      </c>
      <c r="K66" s="12" t="s">
        <v>3398</v>
      </c>
      <c r="L66" s="12" t="s">
        <v>279</v>
      </c>
      <c r="M66" s="12"/>
      <c r="N66" s="12" t="s">
        <v>921</v>
      </c>
      <c r="O66" s="12" t="s">
        <v>70</v>
      </c>
      <c r="P66" s="12">
        <v>74658</v>
      </c>
      <c r="Q66" s="12" t="s">
        <v>65</v>
      </c>
      <c r="R66" s="21">
        <v>44865</v>
      </c>
      <c r="S66" s="48" t="s">
        <v>65</v>
      </c>
    </row>
    <row r="67" spans="1:19" s="1" customFormat="1">
      <c r="A67" s="21">
        <v>44858</v>
      </c>
      <c r="B67" s="21" t="s">
        <v>257</v>
      </c>
      <c r="C67" s="12" t="s">
        <v>58</v>
      </c>
      <c r="D67" s="12" t="s">
        <v>12</v>
      </c>
      <c r="E67" s="12" t="s">
        <v>17</v>
      </c>
      <c r="F67" s="12">
        <v>2</v>
      </c>
      <c r="G67" s="12">
        <v>14</v>
      </c>
      <c r="H67" s="12" t="s">
        <v>24</v>
      </c>
      <c r="I67" s="12" t="s">
        <v>84</v>
      </c>
      <c r="J67" s="12" t="s">
        <v>3373</v>
      </c>
      <c r="K67" s="12" t="s">
        <v>3382</v>
      </c>
      <c r="L67" s="12" t="s">
        <v>281</v>
      </c>
      <c r="M67" s="12"/>
      <c r="N67" s="12" t="s">
        <v>3379</v>
      </c>
      <c r="O67" s="12" t="s">
        <v>282</v>
      </c>
      <c r="P67" s="12">
        <v>48000</v>
      </c>
      <c r="Q67" s="12" t="s">
        <v>65</v>
      </c>
      <c r="R67" s="21">
        <v>44865</v>
      </c>
      <c r="S67" s="48" t="s">
        <v>65</v>
      </c>
    </row>
    <row r="68" spans="1:19" s="1" customFormat="1">
      <c r="A68" s="21">
        <v>44859</v>
      </c>
      <c r="B68" s="21" t="s">
        <v>257</v>
      </c>
      <c r="C68" s="12" t="s">
        <v>58</v>
      </c>
      <c r="D68" s="12" t="s">
        <v>5</v>
      </c>
      <c r="E68" s="12" t="s">
        <v>19</v>
      </c>
      <c r="F68" s="12">
        <v>2</v>
      </c>
      <c r="G68" s="12">
        <v>14</v>
      </c>
      <c r="H68" s="12" t="s">
        <v>22</v>
      </c>
      <c r="I68" s="12" t="s">
        <v>84</v>
      </c>
      <c r="J68" s="12" t="s">
        <v>3373</v>
      </c>
      <c r="K68" s="12" t="s">
        <v>3382</v>
      </c>
      <c r="L68" s="12" t="s">
        <v>283</v>
      </c>
      <c r="M68" s="12"/>
      <c r="N68" s="12" t="s">
        <v>3379</v>
      </c>
      <c r="O68" s="12" t="s">
        <v>103</v>
      </c>
      <c r="P68" s="12">
        <v>136896</v>
      </c>
      <c r="Q68" s="12" t="s">
        <v>65</v>
      </c>
      <c r="R68" s="21">
        <v>44865</v>
      </c>
      <c r="S68" s="48" t="s">
        <v>65</v>
      </c>
    </row>
    <row r="69" spans="1:19" s="1" customFormat="1">
      <c r="A69" s="21">
        <v>44859</v>
      </c>
      <c r="B69" s="21" t="s">
        <v>257</v>
      </c>
      <c r="C69" s="12" t="s">
        <v>58</v>
      </c>
      <c r="D69" s="12" t="s">
        <v>12</v>
      </c>
      <c r="E69" s="12" t="s">
        <v>18</v>
      </c>
      <c r="F69" s="12">
        <v>2</v>
      </c>
      <c r="G69" s="12">
        <v>15</v>
      </c>
      <c r="H69" s="12" t="s">
        <v>22</v>
      </c>
      <c r="I69" s="12" t="s">
        <v>75</v>
      </c>
      <c r="J69" s="12" t="s">
        <v>252</v>
      </c>
      <c r="K69" s="12" t="s">
        <v>3391</v>
      </c>
      <c r="L69" s="12" t="s">
        <v>284</v>
      </c>
      <c r="M69" s="12"/>
      <c r="N69" s="12" t="s">
        <v>3379</v>
      </c>
      <c r="O69" s="12" t="s">
        <v>285</v>
      </c>
      <c r="P69" s="12">
        <v>122728</v>
      </c>
      <c r="Q69" s="12" t="s">
        <v>65</v>
      </c>
      <c r="R69" s="21">
        <v>44865</v>
      </c>
      <c r="S69" s="48" t="s">
        <v>65</v>
      </c>
    </row>
    <row r="70" spans="1:19" s="1" customFormat="1">
      <c r="A70" s="21">
        <v>44860</v>
      </c>
      <c r="B70" s="21" t="s">
        <v>257</v>
      </c>
      <c r="C70" s="12" t="s">
        <v>58</v>
      </c>
      <c r="D70" s="12" t="s">
        <v>12</v>
      </c>
      <c r="E70" s="12" t="s">
        <v>18</v>
      </c>
      <c r="F70" s="12">
        <v>2</v>
      </c>
      <c r="G70" s="12">
        <v>15</v>
      </c>
      <c r="H70" s="12" t="s">
        <v>22</v>
      </c>
      <c r="I70" s="12" t="s">
        <v>75</v>
      </c>
      <c r="J70" s="12" t="s">
        <v>252</v>
      </c>
      <c r="K70" s="12" t="s">
        <v>3391</v>
      </c>
      <c r="L70" s="12" t="s">
        <v>286</v>
      </c>
      <c r="M70" s="12"/>
      <c r="N70" s="12" t="s">
        <v>930</v>
      </c>
      <c r="O70" s="12" t="s">
        <v>287</v>
      </c>
      <c r="P70" s="12">
        <v>107089</v>
      </c>
      <c r="Q70" s="12" t="s">
        <v>65</v>
      </c>
      <c r="R70" s="21">
        <v>44869</v>
      </c>
      <c r="S70" s="48" t="s">
        <v>65</v>
      </c>
    </row>
    <row r="71" spans="1:19" s="1" customFormat="1">
      <c r="A71" s="21">
        <v>44860</v>
      </c>
      <c r="B71" s="21" t="s">
        <v>257</v>
      </c>
      <c r="C71" s="12" t="s">
        <v>58</v>
      </c>
      <c r="D71" s="12" t="s">
        <v>12</v>
      </c>
      <c r="E71" s="12" t="s">
        <v>18</v>
      </c>
      <c r="F71" s="12">
        <v>2</v>
      </c>
      <c r="G71" s="12">
        <v>16</v>
      </c>
      <c r="H71" s="12" t="s">
        <v>22</v>
      </c>
      <c r="I71" s="12" t="s">
        <v>60</v>
      </c>
      <c r="J71" s="12" t="s">
        <v>280</v>
      </c>
      <c r="K71" s="12" t="s">
        <v>3398</v>
      </c>
      <c r="L71" s="12" t="s">
        <v>288</v>
      </c>
      <c r="M71" s="12"/>
      <c r="N71" s="12" t="s">
        <v>930</v>
      </c>
      <c r="O71" s="12" t="s">
        <v>289</v>
      </c>
      <c r="P71" s="12">
        <v>107089</v>
      </c>
      <c r="Q71" s="12" t="s">
        <v>65</v>
      </c>
      <c r="R71" s="21">
        <v>44869</v>
      </c>
      <c r="S71" s="48" t="s">
        <v>65</v>
      </c>
    </row>
    <row r="72" spans="1:19" s="1" customFormat="1">
      <c r="A72" s="21">
        <v>44865</v>
      </c>
      <c r="B72" s="21" t="s">
        <v>257</v>
      </c>
      <c r="C72" s="12" t="s">
        <v>58</v>
      </c>
      <c r="D72" s="12" t="s">
        <v>5</v>
      </c>
      <c r="E72" s="12" t="s">
        <v>21</v>
      </c>
      <c r="F72" s="12">
        <v>2</v>
      </c>
      <c r="G72" s="12">
        <v>16</v>
      </c>
      <c r="H72" s="12" t="s">
        <v>24</v>
      </c>
      <c r="I72" s="12" t="s">
        <v>143</v>
      </c>
      <c r="J72" s="12" t="s">
        <v>291</v>
      </c>
      <c r="K72" s="12"/>
      <c r="L72" s="12" t="s">
        <v>290</v>
      </c>
      <c r="M72" s="12"/>
      <c r="N72" s="12" t="s">
        <v>3390</v>
      </c>
      <c r="O72" s="12" t="s">
        <v>258</v>
      </c>
      <c r="P72" s="12">
        <v>73264</v>
      </c>
      <c r="Q72" s="12" t="s">
        <v>65</v>
      </c>
      <c r="R72" s="21">
        <v>44873</v>
      </c>
      <c r="S72" s="48" t="s">
        <v>65</v>
      </c>
    </row>
    <row r="73" spans="1:19" s="1" customFormat="1">
      <c r="A73" s="21">
        <v>44865</v>
      </c>
      <c r="B73" s="21" t="s">
        <v>257</v>
      </c>
      <c r="C73" s="12" t="s">
        <v>58</v>
      </c>
      <c r="D73" s="12" t="s">
        <v>5</v>
      </c>
      <c r="E73" s="12" t="s">
        <v>3378</v>
      </c>
      <c r="F73" s="12">
        <v>2</v>
      </c>
      <c r="G73" s="12">
        <v>16</v>
      </c>
      <c r="H73" s="12" t="s">
        <v>22</v>
      </c>
      <c r="I73" s="12" t="s">
        <v>143</v>
      </c>
      <c r="J73" s="12" t="s">
        <v>291</v>
      </c>
      <c r="K73" s="12"/>
      <c r="L73" s="12" t="s">
        <v>293</v>
      </c>
      <c r="M73" s="12"/>
      <c r="N73" s="12" t="s">
        <v>3394</v>
      </c>
      <c r="O73" s="12" t="s">
        <v>294</v>
      </c>
      <c r="P73" s="12">
        <v>22839</v>
      </c>
      <c r="Q73" s="12" t="s">
        <v>65</v>
      </c>
      <c r="R73" s="21">
        <v>44872</v>
      </c>
      <c r="S73" s="48" t="s">
        <v>65</v>
      </c>
    </row>
    <row r="74" spans="1:19" s="1" customFormat="1">
      <c r="A74" s="21">
        <v>44865</v>
      </c>
      <c r="B74" s="21" t="s">
        <v>257</v>
      </c>
      <c r="C74" s="12" t="s">
        <v>58</v>
      </c>
      <c r="D74" s="12" t="s">
        <v>14</v>
      </c>
      <c r="E74" s="12" t="s">
        <v>25</v>
      </c>
      <c r="F74" s="12">
        <v>2</v>
      </c>
      <c r="G74" s="12">
        <v>16</v>
      </c>
      <c r="H74" s="12" t="s">
        <v>22</v>
      </c>
      <c r="I74" s="12" t="s">
        <v>60</v>
      </c>
      <c r="J74" s="12" t="s">
        <v>3373</v>
      </c>
      <c r="K74" s="12"/>
      <c r="L74" s="12" t="s">
        <v>3399</v>
      </c>
      <c r="M74" s="12"/>
      <c r="N74" s="12" t="s">
        <v>921</v>
      </c>
      <c r="O74" s="12" t="s">
        <v>296</v>
      </c>
      <c r="P74" s="12">
        <v>71163</v>
      </c>
      <c r="Q74" s="12" t="s">
        <v>65</v>
      </c>
      <c r="R74" s="21">
        <v>44872</v>
      </c>
      <c r="S74" s="48" t="s">
        <v>65</v>
      </c>
    </row>
    <row r="75" spans="1:19" s="1" customFormat="1">
      <c r="A75" s="21">
        <v>44865</v>
      </c>
      <c r="B75" s="21" t="s">
        <v>257</v>
      </c>
      <c r="C75" s="12" t="s">
        <v>58</v>
      </c>
      <c r="D75" s="12" t="s">
        <v>12</v>
      </c>
      <c r="E75" s="12" t="s">
        <v>15</v>
      </c>
      <c r="F75" s="12">
        <v>2</v>
      </c>
      <c r="G75" s="12">
        <v>16</v>
      </c>
      <c r="H75" s="12" t="s">
        <v>22</v>
      </c>
      <c r="I75" s="12" t="s">
        <v>60</v>
      </c>
      <c r="J75" s="12" t="s">
        <v>3373</v>
      </c>
      <c r="K75" s="12"/>
      <c r="L75" s="12" t="s">
        <v>3400</v>
      </c>
      <c r="M75" s="12"/>
      <c r="N75" s="12" t="s">
        <v>921</v>
      </c>
      <c r="O75" s="12" t="s">
        <v>298</v>
      </c>
      <c r="P75" s="12">
        <v>127806</v>
      </c>
      <c r="Q75" s="12" t="s">
        <v>65</v>
      </c>
      <c r="R75" s="21">
        <v>44872</v>
      </c>
      <c r="S75" s="48" t="s">
        <v>65</v>
      </c>
    </row>
    <row r="76" spans="1:19" s="1" customFormat="1">
      <c r="A76" s="21">
        <v>44865</v>
      </c>
      <c r="B76" s="21" t="s">
        <v>257</v>
      </c>
      <c r="C76" s="12" t="s">
        <v>58</v>
      </c>
      <c r="D76" s="12" t="s">
        <v>12</v>
      </c>
      <c r="E76" s="12" t="s">
        <v>18</v>
      </c>
      <c r="F76" s="12">
        <v>2</v>
      </c>
      <c r="G76" s="12">
        <v>16</v>
      </c>
      <c r="H76" s="12" t="s">
        <v>22</v>
      </c>
      <c r="I76" s="12" t="s">
        <v>60</v>
      </c>
      <c r="J76" s="12" t="s">
        <v>3373</v>
      </c>
      <c r="K76" s="12" t="s">
        <v>3392</v>
      </c>
      <c r="L76" s="12" t="s">
        <v>299</v>
      </c>
      <c r="M76" s="12"/>
      <c r="N76" s="12" t="s">
        <v>921</v>
      </c>
      <c r="O76" s="12" t="s">
        <v>175</v>
      </c>
      <c r="P76" s="12">
        <v>114190</v>
      </c>
      <c r="Q76" s="12" t="s">
        <v>65</v>
      </c>
      <c r="R76" s="21">
        <v>44873</v>
      </c>
      <c r="S76" s="48" t="s">
        <v>65</v>
      </c>
    </row>
    <row r="77" spans="1:19" s="1" customFormat="1">
      <c r="A77" s="21">
        <v>44873</v>
      </c>
      <c r="B77" s="21" t="s">
        <v>3344</v>
      </c>
      <c r="C77" s="12" t="s">
        <v>58</v>
      </c>
      <c r="D77" s="12" t="s">
        <v>5</v>
      </c>
      <c r="E77" s="12" t="s">
        <v>6</v>
      </c>
      <c r="F77" s="12">
        <v>2</v>
      </c>
      <c r="G77" s="12">
        <v>15</v>
      </c>
      <c r="H77" s="12" t="s">
        <v>24</v>
      </c>
      <c r="I77" s="12" t="s">
        <v>2627</v>
      </c>
      <c r="J77" s="12" t="s">
        <v>252</v>
      </c>
      <c r="K77" s="12" t="s">
        <v>3391</v>
      </c>
      <c r="L77" s="12" t="s">
        <v>300</v>
      </c>
      <c r="M77" s="12"/>
      <c r="N77" s="12" t="s">
        <v>3401</v>
      </c>
      <c r="O77" s="12" t="s">
        <v>302</v>
      </c>
      <c r="P77" s="12">
        <v>38491</v>
      </c>
      <c r="Q77" s="12" t="s">
        <v>65</v>
      </c>
      <c r="R77" s="21">
        <v>44873</v>
      </c>
      <c r="S77" s="48" t="s">
        <v>65</v>
      </c>
    </row>
    <row r="78" spans="1:19" s="1" customFormat="1">
      <c r="A78" s="21">
        <v>44874</v>
      </c>
      <c r="B78" s="21" t="s">
        <v>3344</v>
      </c>
      <c r="C78" s="12" t="s">
        <v>58</v>
      </c>
      <c r="D78" s="12" t="s">
        <v>5</v>
      </c>
      <c r="E78" s="12" t="s">
        <v>23</v>
      </c>
      <c r="F78" s="12">
        <v>2</v>
      </c>
      <c r="G78" s="12">
        <v>16</v>
      </c>
      <c r="H78" s="12" t="s">
        <v>24</v>
      </c>
      <c r="I78" s="12" t="s">
        <v>143</v>
      </c>
      <c r="J78" s="12" t="s">
        <v>3373</v>
      </c>
      <c r="K78" s="12" t="s">
        <v>3402</v>
      </c>
      <c r="L78" s="12" t="s">
        <v>303</v>
      </c>
      <c r="M78" s="12"/>
      <c r="N78" s="12" t="s">
        <v>3394</v>
      </c>
      <c r="O78" s="12" t="s">
        <v>294</v>
      </c>
      <c r="P78" s="12">
        <v>22924</v>
      </c>
      <c r="Q78" s="12" t="s">
        <v>65</v>
      </c>
      <c r="R78" s="21">
        <v>44875</v>
      </c>
      <c r="S78" s="48" t="s">
        <v>65</v>
      </c>
    </row>
    <row r="79" spans="1:19" s="1" customFormat="1">
      <c r="A79" s="21">
        <v>44874</v>
      </c>
      <c r="B79" s="21" t="s">
        <v>3344</v>
      </c>
      <c r="C79" s="12" t="s">
        <v>58</v>
      </c>
      <c r="D79" s="12" t="s">
        <v>12</v>
      </c>
      <c r="E79" s="12" t="s">
        <v>17</v>
      </c>
      <c r="F79" s="12">
        <v>2</v>
      </c>
      <c r="G79" s="12">
        <v>16</v>
      </c>
      <c r="H79" s="12" t="s">
        <v>22</v>
      </c>
      <c r="I79" s="12" t="s">
        <v>60</v>
      </c>
      <c r="J79" s="12" t="s">
        <v>3373</v>
      </c>
      <c r="K79" s="12" t="s">
        <v>3392</v>
      </c>
      <c r="L79" s="12" t="s">
        <v>304</v>
      </c>
      <c r="M79" s="12"/>
      <c r="N79" s="12" t="s">
        <v>921</v>
      </c>
      <c r="O79" s="12" t="s">
        <v>305</v>
      </c>
      <c r="P79" s="12">
        <v>57000</v>
      </c>
      <c r="Q79" s="12" t="s">
        <v>65</v>
      </c>
      <c r="R79" s="21">
        <v>44878</v>
      </c>
      <c r="S79" s="48" t="s">
        <v>65</v>
      </c>
    </row>
    <row r="80" spans="1:19" s="1" customFormat="1">
      <c r="A80" s="21">
        <v>44874</v>
      </c>
      <c r="B80" s="21" t="s">
        <v>3344</v>
      </c>
      <c r="C80" s="12" t="s">
        <v>58</v>
      </c>
      <c r="D80" s="12" t="s">
        <v>12</v>
      </c>
      <c r="E80" s="12" t="s">
        <v>17</v>
      </c>
      <c r="F80" s="12">
        <v>2</v>
      </c>
      <c r="G80" s="12">
        <v>16</v>
      </c>
      <c r="H80" s="12" t="s">
        <v>24</v>
      </c>
      <c r="I80" s="12" t="s">
        <v>60</v>
      </c>
      <c r="J80" s="12" t="s">
        <v>3373</v>
      </c>
      <c r="K80" s="12" t="s">
        <v>3392</v>
      </c>
      <c r="L80" s="12" t="s">
        <v>306</v>
      </c>
      <c r="M80" s="12"/>
      <c r="N80" s="12" t="s">
        <v>921</v>
      </c>
      <c r="O80" s="12" t="s">
        <v>305</v>
      </c>
      <c r="P80" s="12">
        <v>57000</v>
      </c>
      <c r="Q80" s="12" t="s">
        <v>65</v>
      </c>
      <c r="R80" s="21">
        <v>44878</v>
      </c>
      <c r="S80" s="48" t="s">
        <v>65</v>
      </c>
    </row>
    <row r="81" spans="1:19" s="1" customFormat="1">
      <c r="A81" s="21">
        <v>44875</v>
      </c>
      <c r="B81" s="21" t="s">
        <v>3344</v>
      </c>
      <c r="C81" s="12" t="s">
        <v>58</v>
      </c>
      <c r="D81" s="12" t="s">
        <v>14</v>
      </c>
      <c r="E81" s="12" t="s">
        <v>25</v>
      </c>
      <c r="F81" s="12">
        <v>2</v>
      </c>
      <c r="G81" s="12">
        <v>16</v>
      </c>
      <c r="H81" s="12" t="s">
        <v>22</v>
      </c>
      <c r="I81" s="12" t="s">
        <v>60</v>
      </c>
      <c r="J81" s="12" t="s">
        <v>3373</v>
      </c>
      <c r="K81" s="12" t="s">
        <v>3392</v>
      </c>
      <c r="L81" s="12" t="s">
        <v>307</v>
      </c>
      <c r="M81" s="12"/>
      <c r="N81" s="12" t="s">
        <v>921</v>
      </c>
      <c r="O81" s="12" t="s">
        <v>308</v>
      </c>
      <c r="P81" s="12">
        <v>103174</v>
      </c>
      <c r="Q81" s="12" t="s">
        <v>65</v>
      </c>
      <c r="R81" s="21">
        <v>44876</v>
      </c>
      <c r="S81" s="48" t="s">
        <v>65</v>
      </c>
    </row>
    <row r="82" spans="1:19" s="1" customFormat="1">
      <c r="A82" s="25">
        <v>44875</v>
      </c>
      <c r="B82" s="25" t="s">
        <v>3344</v>
      </c>
      <c r="C82" s="26" t="s">
        <v>58</v>
      </c>
      <c r="D82" s="26" t="s">
        <v>12</v>
      </c>
      <c r="E82" s="26" t="s">
        <v>15</v>
      </c>
      <c r="F82" s="26">
        <v>2</v>
      </c>
      <c r="G82" s="26">
        <v>14</v>
      </c>
      <c r="H82" s="26" t="s">
        <v>22</v>
      </c>
      <c r="I82" s="26" t="s">
        <v>84</v>
      </c>
      <c r="J82" s="26" t="s">
        <v>3373</v>
      </c>
      <c r="K82" s="26" t="s">
        <v>3382</v>
      </c>
      <c r="L82" s="26" t="s">
        <v>309</v>
      </c>
      <c r="M82" s="26"/>
      <c r="N82" s="26" t="s">
        <v>3372</v>
      </c>
      <c r="O82" s="26" t="s">
        <v>114</v>
      </c>
      <c r="P82" s="26">
        <v>53600</v>
      </c>
      <c r="Q82" s="26" t="s">
        <v>65</v>
      </c>
      <c r="R82" s="26" t="s">
        <v>3403</v>
      </c>
      <c r="S82" s="48" t="s">
        <v>65</v>
      </c>
    </row>
    <row r="83" spans="1:19" s="1" customFormat="1">
      <c r="A83" s="25">
        <v>44881</v>
      </c>
      <c r="B83" s="25" t="s">
        <v>3344</v>
      </c>
      <c r="C83" s="26" t="s">
        <v>58</v>
      </c>
      <c r="D83" s="26" t="s">
        <v>12</v>
      </c>
      <c r="E83" s="26" t="s">
        <v>15</v>
      </c>
      <c r="F83" s="26">
        <v>2</v>
      </c>
      <c r="G83" s="26">
        <v>14</v>
      </c>
      <c r="H83" s="26" t="s">
        <v>24</v>
      </c>
      <c r="I83" s="26" t="s">
        <v>84</v>
      </c>
      <c r="J83" s="26" t="s">
        <v>3373</v>
      </c>
      <c r="K83" s="26" t="s">
        <v>3382</v>
      </c>
      <c r="L83" s="26" t="s">
        <v>310</v>
      </c>
      <c r="M83" s="26"/>
      <c r="N83" s="26" t="s">
        <v>3372</v>
      </c>
      <c r="O83" s="26" t="s">
        <v>244</v>
      </c>
      <c r="P83" s="26">
        <v>120500</v>
      </c>
      <c r="Q83" s="26" t="s">
        <v>65</v>
      </c>
      <c r="R83" s="26" t="s">
        <v>3404</v>
      </c>
      <c r="S83" s="48" t="s">
        <v>65</v>
      </c>
    </row>
    <row r="84" spans="1:19" s="1" customFormat="1">
      <c r="A84" s="25">
        <v>44882</v>
      </c>
      <c r="B84" s="25" t="s">
        <v>3344</v>
      </c>
      <c r="C84" s="26" t="s">
        <v>58</v>
      </c>
      <c r="D84" s="26" t="s">
        <v>14</v>
      </c>
      <c r="E84" s="26" t="s">
        <v>25</v>
      </c>
      <c r="F84" s="26">
        <v>2</v>
      </c>
      <c r="G84" s="26">
        <v>16</v>
      </c>
      <c r="H84" s="26" t="s">
        <v>22</v>
      </c>
      <c r="I84" s="26" t="s">
        <v>60</v>
      </c>
      <c r="J84" s="26" t="s">
        <v>3373</v>
      </c>
      <c r="K84" s="26" t="s">
        <v>3382</v>
      </c>
      <c r="L84" s="26" t="s">
        <v>311</v>
      </c>
      <c r="M84" s="26"/>
      <c r="N84" s="26" t="s">
        <v>921</v>
      </c>
      <c r="O84" s="26" t="s">
        <v>312</v>
      </c>
      <c r="P84" s="26">
        <v>94532</v>
      </c>
      <c r="Q84" s="26" t="s">
        <v>65</v>
      </c>
      <c r="R84" s="25">
        <v>44884</v>
      </c>
      <c r="S84" s="48" t="s">
        <v>65</v>
      </c>
    </row>
    <row r="85" spans="1:19" s="1" customFormat="1">
      <c r="A85" s="25">
        <v>44883</v>
      </c>
      <c r="B85" s="25" t="s">
        <v>3344</v>
      </c>
      <c r="C85" s="26" t="s">
        <v>58</v>
      </c>
      <c r="D85" s="26" t="s">
        <v>5</v>
      </c>
      <c r="E85" s="26" t="s">
        <v>13</v>
      </c>
      <c r="F85" s="26">
        <v>2</v>
      </c>
      <c r="G85" s="26">
        <v>15</v>
      </c>
      <c r="H85" s="26" t="s">
        <v>22</v>
      </c>
      <c r="I85" s="26" t="s">
        <v>75</v>
      </c>
      <c r="J85" s="26" t="s">
        <v>252</v>
      </c>
      <c r="K85" s="26" t="s">
        <v>3391</v>
      </c>
      <c r="L85" s="26" t="s">
        <v>313</v>
      </c>
      <c r="M85" s="26"/>
      <c r="N85" s="26" t="s">
        <v>930</v>
      </c>
      <c r="O85" s="26" t="s">
        <v>171</v>
      </c>
      <c r="P85" s="26">
        <v>152500</v>
      </c>
      <c r="Q85" s="26" t="s">
        <v>65</v>
      </c>
      <c r="R85" s="25">
        <v>44887</v>
      </c>
      <c r="S85" s="48" t="s">
        <v>65</v>
      </c>
    </row>
    <row r="86" spans="1:19" s="1" customFormat="1">
      <c r="A86" s="25">
        <v>44883</v>
      </c>
      <c r="B86" s="25" t="s">
        <v>3344</v>
      </c>
      <c r="C86" s="26" t="s">
        <v>58</v>
      </c>
      <c r="D86" s="26" t="s">
        <v>5</v>
      </c>
      <c r="E86" s="26" t="s">
        <v>13</v>
      </c>
      <c r="F86" s="26">
        <v>2</v>
      </c>
      <c r="G86" s="26">
        <v>15</v>
      </c>
      <c r="H86" s="26" t="s">
        <v>22</v>
      </c>
      <c r="I86" s="26" t="s">
        <v>75</v>
      </c>
      <c r="J86" s="26" t="s">
        <v>252</v>
      </c>
      <c r="K86" s="26" t="s">
        <v>3391</v>
      </c>
      <c r="L86" s="26" t="s">
        <v>314</v>
      </c>
      <c r="M86" s="26"/>
      <c r="N86" s="26" t="s">
        <v>930</v>
      </c>
      <c r="O86" s="26" t="s">
        <v>171</v>
      </c>
      <c r="P86" s="26">
        <v>152500</v>
      </c>
      <c r="Q86" s="26" t="s">
        <v>65</v>
      </c>
      <c r="R86" s="25">
        <v>44887</v>
      </c>
      <c r="S86" s="48" t="s">
        <v>65</v>
      </c>
    </row>
    <row r="87" spans="1:19" s="1" customFormat="1">
      <c r="A87" s="25">
        <v>44883</v>
      </c>
      <c r="B87" s="25" t="s">
        <v>3344</v>
      </c>
      <c r="C87" s="26" t="s">
        <v>58</v>
      </c>
      <c r="D87" s="26" t="s">
        <v>12</v>
      </c>
      <c r="E87" s="26" t="s">
        <v>18</v>
      </c>
      <c r="F87" s="26">
        <v>2</v>
      </c>
      <c r="G87" s="26">
        <v>16</v>
      </c>
      <c r="H87" s="26" t="s">
        <v>24</v>
      </c>
      <c r="I87" s="26" t="s">
        <v>60</v>
      </c>
      <c r="J87" s="26" t="s">
        <v>3373</v>
      </c>
      <c r="K87" s="26" t="s">
        <v>3382</v>
      </c>
      <c r="L87" s="26" t="s">
        <v>315</v>
      </c>
      <c r="M87" s="26"/>
      <c r="N87" s="26" t="s">
        <v>921</v>
      </c>
      <c r="O87" s="26" t="s">
        <v>175</v>
      </c>
      <c r="P87" s="26">
        <v>117800</v>
      </c>
      <c r="Q87" s="26" t="s">
        <v>65</v>
      </c>
      <c r="R87" s="25">
        <v>44917</v>
      </c>
      <c r="S87" s="48" t="s">
        <v>65</v>
      </c>
    </row>
    <row r="88" spans="1:19" s="1" customFormat="1">
      <c r="A88" s="25">
        <v>44887</v>
      </c>
      <c r="B88" s="25" t="s">
        <v>3344</v>
      </c>
      <c r="C88" s="26" t="s">
        <v>58</v>
      </c>
      <c r="D88" s="26" t="s">
        <v>12</v>
      </c>
      <c r="E88" s="26" t="s">
        <v>17</v>
      </c>
      <c r="F88" s="26">
        <v>2</v>
      </c>
      <c r="G88" s="26">
        <v>14</v>
      </c>
      <c r="H88" s="26" t="s">
        <v>22</v>
      </c>
      <c r="I88" s="26" t="s">
        <v>84</v>
      </c>
      <c r="J88" s="26" t="s">
        <v>3373</v>
      </c>
      <c r="K88" s="26" t="s">
        <v>3383</v>
      </c>
      <c r="L88" s="26" t="s">
        <v>316</v>
      </c>
      <c r="M88" s="26"/>
      <c r="N88" s="26" t="s">
        <v>3372</v>
      </c>
      <c r="O88" s="26" t="s">
        <v>317</v>
      </c>
      <c r="P88" s="26">
        <v>130900</v>
      </c>
      <c r="Q88" s="26" t="s">
        <v>65</v>
      </c>
      <c r="R88" s="25">
        <v>44897</v>
      </c>
      <c r="S88" s="48" t="s">
        <v>3405</v>
      </c>
    </row>
    <row r="89" spans="1:19" s="1" customFormat="1">
      <c r="A89" s="25">
        <v>44887</v>
      </c>
      <c r="B89" s="25" t="s">
        <v>3344</v>
      </c>
      <c r="C89" s="26" t="s">
        <v>58</v>
      </c>
      <c r="D89" s="26" t="s">
        <v>12</v>
      </c>
      <c r="E89" s="26" t="s">
        <v>17</v>
      </c>
      <c r="F89" s="26">
        <v>2</v>
      </c>
      <c r="G89" s="26">
        <v>14</v>
      </c>
      <c r="H89" s="26" t="s">
        <v>24</v>
      </c>
      <c r="I89" s="26" t="s">
        <v>84</v>
      </c>
      <c r="J89" s="26" t="s">
        <v>3373</v>
      </c>
      <c r="K89" s="26" t="s">
        <v>3383</v>
      </c>
      <c r="L89" s="26" t="s">
        <v>318</v>
      </c>
      <c r="M89" s="26"/>
      <c r="N89" s="26" t="s">
        <v>3372</v>
      </c>
      <c r="O89" s="26" t="s">
        <v>317</v>
      </c>
      <c r="P89" s="26">
        <v>130900</v>
      </c>
      <c r="Q89" s="26" t="s">
        <v>65</v>
      </c>
      <c r="R89" s="25">
        <v>44897</v>
      </c>
      <c r="S89" s="48" t="s">
        <v>3405</v>
      </c>
    </row>
    <row r="90" spans="1:19" s="1" customFormat="1">
      <c r="A90" s="21">
        <v>44889</v>
      </c>
      <c r="B90" s="21" t="s">
        <v>3344</v>
      </c>
      <c r="C90" s="12" t="s">
        <v>58</v>
      </c>
      <c r="D90" s="12" t="s">
        <v>5</v>
      </c>
      <c r="E90" s="12" t="s">
        <v>19</v>
      </c>
      <c r="F90" s="12">
        <v>2</v>
      </c>
      <c r="G90" s="12">
        <v>15</v>
      </c>
      <c r="H90" s="12" t="s">
        <v>22</v>
      </c>
      <c r="I90" s="12" t="s">
        <v>75</v>
      </c>
      <c r="J90" s="26" t="s">
        <v>252</v>
      </c>
      <c r="K90" s="26" t="s">
        <v>3391</v>
      </c>
      <c r="L90" s="26" t="s">
        <v>321</v>
      </c>
      <c r="M90" s="26"/>
      <c r="N90" s="12" t="s">
        <v>3372</v>
      </c>
      <c r="O90" s="12" t="s">
        <v>123</v>
      </c>
      <c r="P90" s="12">
        <v>239250</v>
      </c>
      <c r="Q90" s="12" t="s">
        <v>65</v>
      </c>
      <c r="R90" s="25"/>
      <c r="S90" s="48" t="s">
        <v>3370</v>
      </c>
    </row>
    <row r="91" spans="1:19" s="1" customFormat="1">
      <c r="A91" s="21">
        <v>44889</v>
      </c>
      <c r="B91" s="21" t="s">
        <v>3344</v>
      </c>
      <c r="C91" s="12" t="s">
        <v>58</v>
      </c>
      <c r="D91" s="12" t="s">
        <v>12</v>
      </c>
      <c r="E91" s="12" t="s">
        <v>17</v>
      </c>
      <c r="F91" s="12">
        <v>2</v>
      </c>
      <c r="G91" s="12">
        <v>14</v>
      </c>
      <c r="H91" s="12" t="s">
        <v>24</v>
      </c>
      <c r="I91" s="12" t="s">
        <v>84</v>
      </c>
      <c r="J91" s="12" t="s">
        <v>3373</v>
      </c>
      <c r="K91" s="26" t="s">
        <v>3383</v>
      </c>
      <c r="L91" s="26" t="s">
        <v>322</v>
      </c>
      <c r="M91" s="26"/>
      <c r="N91" s="12" t="s">
        <v>3372</v>
      </c>
      <c r="O91" s="12" t="s">
        <v>167</v>
      </c>
      <c r="P91" s="12">
        <v>50000</v>
      </c>
      <c r="Q91" s="12" t="s">
        <v>65</v>
      </c>
      <c r="R91" s="12" t="s">
        <v>3406</v>
      </c>
      <c r="S91" s="48" t="s">
        <v>65</v>
      </c>
    </row>
    <row r="92" spans="1:19" s="1" customFormat="1">
      <c r="A92" s="21">
        <v>44893</v>
      </c>
      <c r="B92" s="21" t="s">
        <v>3344</v>
      </c>
      <c r="C92" s="12" t="s">
        <v>58</v>
      </c>
      <c r="D92" s="12" t="s">
        <v>9</v>
      </c>
      <c r="E92" s="12" t="s">
        <v>3407</v>
      </c>
      <c r="F92" s="12">
        <v>2</v>
      </c>
      <c r="G92" s="12">
        <v>16</v>
      </c>
      <c r="H92" s="12" t="s">
        <v>22</v>
      </c>
      <c r="I92" s="12" t="s">
        <v>60</v>
      </c>
      <c r="J92" s="12" t="s">
        <v>67</v>
      </c>
      <c r="K92" s="12" t="s">
        <v>3408</v>
      </c>
      <c r="L92" s="12" t="s">
        <v>323</v>
      </c>
      <c r="M92" s="12"/>
      <c r="N92" s="12" t="s">
        <v>921</v>
      </c>
      <c r="O92" s="12" t="s">
        <v>324</v>
      </c>
      <c r="P92" s="12">
        <v>62363</v>
      </c>
      <c r="Q92" s="12" t="s">
        <v>65</v>
      </c>
      <c r="R92" s="21">
        <v>44930</v>
      </c>
      <c r="S92" s="48" t="s">
        <v>65</v>
      </c>
    </row>
    <row r="93" spans="1:19" s="1" customFormat="1">
      <c r="A93" s="21">
        <v>44893</v>
      </c>
      <c r="B93" s="21" t="s">
        <v>3344</v>
      </c>
      <c r="C93" s="12" t="s">
        <v>58</v>
      </c>
      <c r="D93" s="12" t="s">
        <v>9</v>
      </c>
      <c r="E93" s="12" t="s">
        <v>3407</v>
      </c>
      <c r="F93" s="12">
        <v>2</v>
      </c>
      <c r="G93" s="12">
        <v>16</v>
      </c>
      <c r="H93" s="12" t="s">
        <v>24</v>
      </c>
      <c r="I93" s="12" t="s">
        <v>60</v>
      </c>
      <c r="J93" s="12" t="s">
        <v>67</v>
      </c>
      <c r="K93" s="12" t="s">
        <v>3408</v>
      </c>
      <c r="L93" s="12" t="s">
        <v>325</v>
      </c>
      <c r="M93" s="12"/>
      <c r="N93" s="12" t="s">
        <v>921</v>
      </c>
      <c r="O93" s="12" t="s">
        <v>324</v>
      </c>
      <c r="P93" s="12">
        <v>62364</v>
      </c>
      <c r="Q93" s="12" t="s">
        <v>65</v>
      </c>
      <c r="R93" s="21">
        <v>44930</v>
      </c>
      <c r="S93" s="48" t="s">
        <v>65</v>
      </c>
    </row>
    <row r="94" spans="1:19" s="1" customFormat="1">
      <c r="A94" s="21">
        <v>44893</v>
      </c>
      <c r="B94" s="21" t="s">
        <v>3344</v>
      </c>
      <c r="C94" s="12" t="s">
        <v>58</v>
      </c>
      <c r="D94" s="12" t="s">
        <v>9</v>
      </c>
      <c r="E94" s="12" t="s">
        <v>3407</v>
      </c>
      <c r="F94" s="12">
        <v>2</v>
      </c>
      <c r="G94" s="12">
        <v>16</v>
      </c>
      <c r="H94" s="12" t="s">
        <v>22</v>
      </c>
      <c r="I94" s="12" t="s">
        <v>60</v>
      </c>
      <c r="J94" s="12" t="s">
        <v>67</v>
      </c>
      <c r="K94" s="12" t="s">
        <v>3408</v>
      </c>
      <c r="L94" s="12" t="s">
        <v>326</v>
      </c>
      <c r="M94" s="12"/>
      <c r="N94" s="12" t="s">
        <v>921</v>
      </c>
      <c r="O94" s="12" t="s">
        <v>327</v>
      </c>
      <c r="P94" s="12">
        <v>70650</v>
      </c>
      <c r="Q94" s="12" t="s">
        <v>65</v>
      </c>
      <c r="R94" s="21">
        <v>44930</v>
      </c>
      <c r="S94" s="48" t="s">
        <v>65</v>
      </c>
    </row>
    <row r="95" spans="1:19" s="1" customFormat="1">
      <c r="A95" s="21">
        <v>44893</v>
      </c>
      <c r="B95" s="21" t="s">
        <v>3344</v>
      </c>
      <c r="C95" s="12" t="s">
        <v>58</v>
      </c>
      <c r="D95" s="12" t="s">
        <v>9</v>
      </c>
      <c r="E95" s="12" t="s">
        <v>3407</v>
      </c>
      <c r="F95" s="12">
        <v>2</v>
      </c>
      <c r="G95" s="12">
        <v>16</v>
      </c>
      <c r="H95" s="12" t="s">
        <v>22</v>
      </c>
      <c r="I95" s="12" t="s">
        <v>60</v>
      </c>
      <c r="J95" s="12" t="s">
        <v>67</v>
      </c>
      <c r="K95" s="12" t="s">
        <v>3408</v>
      </c>
      <c r="L95" s="12" t="s">
        <v>328</v>
      </c>
      <c r="M95" s="12"/>
      <c r="N95" s="12" t="s">
        <v>921</v>
      </c>
      <c r="O95" s="12" t="s">
        <v>329</v>
      </c>
      <c r="P95" s="12">
        <v>35520</v>
      </c>
      <c r="Q95" s="12" t="s">
        <v>65</v>
      </c>
      <c r="R95" s="21">
        <v>44930</v>
      </c>
      <c r="S95" s="48" t="s">
        <v>65</v>
      </c>
    </row>
    <row r="96" spans="1:19" s="1" customFormat="1">
      <c r="A96" s="21">
        <v>44893</v>
      </c>
      <c r="B96" s="21" t="s">
        <v>3344</v>
      </c>
      <c r="C96" s="12" t="s">
        <v>58</v>
      </c>
      <c r="D96" s="12" t="s">
        <v>5</v>
      </c>
      <c r="E96" s="12" t="s">
        <v>3380</v>
      </c>
      <c r="F96" s="12">
        <v>2</v>
      </c>
      <c r="G96" s="12">
        <v>14</v>
      </c>
      <c r="H96" s="12" t="s">
        <v>24</v>
      </c>
      <c r="I96" s="12" t="s">
        <v>84</v>
      </c>
      <c r="J96" s="12" t="s">
        <v>3373</v>
      </c>
      <c r="K96" s="26" t="s">
        <v>3383</v>
      </c>
      <c r="L96" s="12" t="s">
        <v>330</v>
      </c>
      <c r="M96" s="12"/>
      <c r="N96" s="12" t="s">
        <v>3372</v>
      </c>
      <c r="O96" s="12" t="s">
        <v>320</v>
      </c>
      <c r="P96" s="12">
        <v>19950</v>
      </c>
      <c r="Q96" s="12" t="s">
        <v>65</v>
      </c>
      <c r="R96" s="21">
        <v>44893</v>
      </c>
      <c r="S96" s="48" t="s">
        <v>65</v>
      </c>
    </row>
    <row r="97" spans="1:19" s="1" customFormat="1">
      <c r="A97" s="21">
        <v>44894</v>
      </c>
      <c r="B97" s="21" t="s">
        <v>3344</v>
      </c>
      <c r="C97" s="12" t="s">
        <v>58</v>
      </c>
      <c r="D97" s="12" t="s">
        <v>5</v>
      </c>
      <c r="E97" s="12" t="s">
        <v>3380</v>
      </c>
      <c r="F97" s="12">
        <v>2</v>
      </c>
      <c r="G97" s="12">
        <v>16</v>
      </c>
      <c r="H97" s="12" t="s">
        <v>22</v>
      </c>
      <c r="I97" s="12" t="s">
        <v>60</v>
      </c>
      <c r="J97" s="12" t="s">
        <v>67</v>
      </c>
      <c r="K97" s="12" t="s">
        <v>3408</v>
      </c>
      <c r="L97" s="12" t="s">
        <v>331</v>
      </c>
      <c r="M97" s="12"/>
      <c r="N97" s="12" t="s">
        <v>921</v>
      </c>
      <c r="O97" s="12" t="s">
        <v>332</v>
      </c>
      <c r="P97" s="12">
        <v>67076</v>
      </c>
      <c r="Q97" s="12" t="s">
        <v>333</v>
      </c>
      <c r="R97" s="21"/>
      <c r="S97" s="48" t="s">
        <v>3370</v>
      </c>
    </row>
    <row r="98" spans="1:19" s="1" customFormat="1">
      <c r="A98" s="21">
        <v>44896</v>
      </c>
      <c r="B98" s="21" t="s">
        <v>335</v>
      </c>
      <c r="C98" s="12" t="s">
        <v>58</v>
      </c>
      <c r="D98" s="12" t="s">
        <v>14</v>
      </c>
      <c r="E98" s="12" t="s">
        <v>25</v>
      </c>
      <c r="F98" s="12">
        <v>2</v>
      </c>
      <c r="G98" s="12">
        <v>16</v>
      </c>
      <c r="H98" s="12" t="s">
        <v>22</v>
      </c>
      <c r="I98" s="12" t="s">
        <v>143</v>
      </c>
      <c r="J98" s="12" t="s">
        <v>291</v>
      </c>
      <c r="K98" s="12" t="s">
        <v>3402</v>
      </c>
      <c r="L98" s="26" t="s">
        <v>334</v>
      </c>
      <c r="M98" s="26"/>
      <c r="N98" s="12" t="s">
        <v>3390</v>
      </c>
      <c r="O98" s="12" t="s">
        <v>336</v>
      </c>
      <c r="P98" s="12">
        <v>31975</v>
      </c>
      <c r="Q98" s="12" t="s">
        <v>65</v>
      </c>
      <c r="R98" s="21">
        <v>44905</v>
      </c>
      <c r="S98" s="48" t="s">
        <v>65</v>
      </c>
    </row>
    <row r="99" spans="1:19" s="1" customFormat="1">
      <c r="A99" s="21">
        <v>44896</v>
      </c>
      <c r="B99" s="21" t="s">
        <v>335</v>
      </c>
      <c r="C99" s="12" t="s">
        <v>58</v>
      </c>
      <c r="D99" s="12" t="s">
        <v>14</v>
      </c>
      <c r="E99" s="12" t="s">
        <v>25</v>
      </c>
      <c r="F99" s="12">
        <v>2</v>
      </c>
      <c r="G99" s="12">
        <v>16</v>
      </c>
      <c r="H99" s="12" t="s">
        <v>24</v>
      </c>
      <c r="I99" s="12" t="s">
        <v>143</v>
      </c>
      <c r="J99" s="12" t="s">
        <v>291</v>
      </c>
      <c r="K99" s="12" t="s">
        <v>3402</v>
      </c>
      <c r="L99" s="26" t="s">
        <v>337</v>
      </c>
      <c r="M99" s="26"/>
      <c r="N99" s="12" t="s">
        <v>3390</v>
      </c>
      <c r="O99" s="12" t="s">
        <v>336</v>
      </c>
      <c r="P99" s="12">
        <v>31975</v>
      </c>
      <c r="Q99" s="12" t="s">
        <v>65</v>
      </c>
      <c r="R99" s="21">
        <v>44905</v>
      </c>
      <c r="S99" s="48" t="s">
        <v>65</v>
      </c>
    </row>
    <row r="100" spans="1:19" s="1" customFormat="1">
      <c r="A100" s="21">
        <v>44896</v>
      </c>
      <c r="B100" s="21" t="s">
        <v>335</v>
      </c>
      <c r="C100" s="12" t="s">
        <v>58</v>
      </c>
      <c r="D100" s="12" t="s">
        <v>5</v>
      </c>
      <c r="E100" s="12" t="s">
        <v>3380</v>
      </c>
      <c r="F100" s="12">
        <v>1</v>
      </c>
      <c r="G100" s="12">
        <v>14</v>
      </c>
      <c r="H100" s="12" t="s">
        <v>22</v>
      </c>
      <c r="I100" s="12" t="s">
        <v>84</v>
      </c>
      <c r="J100" s="26" t="s">
        <v>3373</v>
      </c>
      <c r="K100" s="26" t="s">
        <v>3383</v>
      </c>
      <c r="L100" s="12" t="s">
        <v>338</v>
      </c>
      <c r="M100" s="12"/>
      <c r="N100" s="12" t="s">
        <v>3372</v>
      </c>
      <c r="O100" s="12" t="s">
        <v>227</v>
      </c>
      <c r="P100" s="12">
        <v>56200</v>
      </c>
      <c r="Q100" s="12" t="s">
        <v>65</v>
      </c>
      <c r="R100" s="21"/>
      <c r="S100" s="48" t="s">
        <v>65</v>
      </c>
    </row>
    <row r="101" spans="1:19" s="1" customFormat="1">
      <c r="A101" s="21">
        <v>44900</v>
      </c>
      <c r="B101" s="21" t="s">
        <v>335</v>
      </c>
      <c r="C101" s="12" t="s">
        <v>58</v>
      </c>
      <c r="D101" s="12" t="s">
        <v>5</v>
      </c>
      <c r="E101" s="12" t="s">
        <v>21</v>
      </c>
      <c r="F101" s="12">
        <v>2</v>
      </c>
      <c r="G101" s="12">
        <v>16</v>
      </c>
      <c r="H101" s="12" t="s">
        <v>22</v>
      </c>
      <c r="I101" s="12" t="s">
        <v>143</v>
      </c>
      <c r="J101" s="12" t="s">
        <v>291</v>
      </c>
      <c r="K101" s="12" t="s">
        <v>3402</v>
      </c>
      <c r="L101" s="12" t="s">
        <v>339</v>
      </c>
      <c r="M101" s="12"/>
      <c r="N101" s="12" t="s">
        <v>3390</v>
      </c>
      <c r="O101" s="12" t="s">
        <v>225</v>
      </c>
      <c r="P101" s="12">
        <v>126400</v>
      </c>
      <c r="Q101" s="12" t="s">
        <v>65</v>
      </c>
      <c r="R101" s="21">
        <v>44901</v>
      </c>
      <c r="S101" s="48" t="s">
        <v>65</v>
      </c>
    </row>
    <row r="102" spans="1:19" s="1" customFormat="1">
      <c r="A102" s="21">
        <v>44900</v>
      </c>
      <c r="B102" s="21" t="s">
        <v>335</v>
      </c>
      <c r="C102" s="12" t="s">
        <v>58</v>
      </c>
      <c r="D102" s="12" t="s">
        <v>5</v>
      </c>
      <c r="E102" s="12" t="s">
        <v>21</v>
      </c>
      <c r="F102" s="12">
        <v>2</v>
      </c>
      <c r="G102" s="12">
        <v>15</v>
      </c>
      <c r="H102" s="12" t="s">
        <v>22</v>
      </c>
      <c r="I102" s="12" t="s">
        <v>75</v>
      </c>
      <c r="J102" s="26" t="s">
        <v>252</v>
      </c>
      <c r="K102" s="26" t="s">
        <v>3391</v>
      </c>
      <c r="L102" s="12" t="s">
        <v>340</v>
      </c>
      <c r="M102" s="12"/>
      <c r="N102" s="12" t="s">
        <v>930</v>
      </c>
      <c r="O102" s="12" t="s">
        <v>91</v>
      </c>
      <c r="P102" s="12">
        <v>141946</v>
      </c>
      <c r="Q102" s="12" t="s">
        <v>65</v>
      </c>
      <c r="R102" s="25"/>
      <c r="S102" s="48" t="s">
        <v>3370</v>
      </c>
    </row>
    <row r="103" spans="1:19" s="1" customFormat="1">
      <c r="A103" s="21">
        <v>44900</v>
      </c>
      <c r="B103" s="21" t="s">
        <v>335</v>
      </c>
      <c r="C103" s="12" t="s">
        <v>58</v>
      </c>
      <c r="D103" s="12" t="s">
        <v>5</v>
      </c>
      <c r="E103" s="12" t="s">
        <v>21</v>
      </c>
      <c r="F103" s="12">
        <v>2</v>
      </c>
      <c r="G103" s="12">
        <v>15</v>
      </c>
      <c r="H103" s="12" t="s">
        <v>24</v>
      </c>
      <c r="I103" s="12" t="s">
        <v>75</v>
      </c>
      <c r="J103" s="26" t="s">
        <v>252</v>
      </c>
      <c r="K103" s="26" t="s">
        <v>3391</v>
      </c>
      <c r="L103" s="12" t="s">
        <v>341</v>
      </c>
      <c r="M103" s="12"/>
      <c r="N103" s="12" t="s">
        <v>930</v>
      </c>
      <c r="O103" s="12" t="s">
        <v>91</v>
      </c>
      <c r="P103" s="12">
        <v>141946</v>
      </c>
      <c r="Q103" s="12" t="s">
        <v>65</v>
      </c>
      <c r="R103" s="25">
        <v>44915</v>
      </c>
      <c r="S103" s="48" t="s">
        <v>65</v>
      </c>
    </row>
    <row r="104" spans="1:19" s="1" customFormat="1">
      <c r="A104" s="21">
        <v>44900</v>
      </c>
      <c r="B104" s="21" t="s">
        <v>335</v>
      </c>
      <c r="C104" s="12" t="s">
        <v>58</v>
      </c>
      <c r="D104" s="12" t="s">
        <v>5</v>
      </c>
      <c r="E104" s="12" t="s">
        <v>21</v>
      </c>
      <c r="F104" s="12">
        <v>2</v>
      </c>
      <c r="G104" s="12">
        <v>15</v>
      </c>
      <c r="H104" s="12" t="s">
        <v>22</v>
      </c>
      <c r="I104" s="12" t="s">
        <v>75</v>
      </c>
      <c r="J104" s="26" t="s">
        <v>252</v>
      </c>
      <c r="K104" s="26" t="s">
        <v>3391</v>
      </c>
      <c r="L104" s="12" t="s">
        <v>342</v>
      </c>
      <c r="M104" s="12"/>
      <c r="N104" s="12" t="s">
        <v>930</v>
      </c>
      <c r="O104" s="12" t="s">
        <v>93</v>
      </c>
      <c r="P104" s="12">
        <v>127000</v>
      </c>
      <c r="Q104" s="12" t="s">
        <v>65</v>
      </c>
      <c r="R104" s="25"/>
      <c r="S104" s="48" t="s">
        <v>3370</v>
      </c>
    </row>
    <row r="105" spans="1:19" s="1" customFormat="1">
      <c r="A105" s="21">
        <v>44900</v>
      </c>
      <c r="B105" s="21" t="s">
        <v>335</v>
      </c>
      <c r="C105" s="12" t="s">
        <v>58</v>
      </c>
      <c r="D105" s="12" t="s">
        <v>5</v>
      </c>
      <c r="E105" s="12" t="s">
        <v>21</v>
      </c>
      <c r="F105" s="12">
        <v>2</v>
      </c>
      <c r="G105" s="12">
        <v>15</v>
      </c>
      <c r="H105" s="12" t="s">
        <v>24</v>
      </c>
      <c r="I105" s="12" t="s">
        <v>75</v>
      </c>
      <c r="J105" s="26" t="s">
        <v>252</v>
      </c>
      <c r="K105" s="26" t="s">
        <v>3391</v>
      </c>
      <c r="L105" s="12" t="s">
        <v>343</v>
      </c>
      <c r="M105" s="12"/>
      <c r="N105" s="12" t="s">
        <v>930</v>
      </c>
      <c r="O105" s="12" t="s">
        <v>93</v>
      </c>
      <c r="P105" s="12">
        <v>127000</v>
      </c>
      <c r="Q105" s="12" t="s">
        <v>65</v>
      </c>
      <c r="R105" s="26"/>
      <c r="S105" s="48" t="s">
        <v>3370</v>
      </c>
    </row>
    <row r="106" spans="1:19" s="1" customFormat="1">
      <c r="A106" s="21">
        <v>44900</v>
      </c>
      <c r="B106" s="21" t="s">
        <v>335</v>
      </c>
      <c r="C106" s="12" t="s">
        <v>58</v>
      </c>
      <c r="D106" s="12" t="s">
        <v>5</v>
      </c>
      <c r="E106" s="12" t="s">
        <v>21</v>
      </c>
      <c r="F106" s="12">
        <v>2</v>
      </c>
      <c r="G106" s="12">
        <v>16</v>
      </c>
      <c r="H106" s="12" t="s">
        <v>24</v>
      </c>
      <c r="I106" s="12" t="s">
        <v>60</v>
      </c>
      <c r="J106" s="12" t="s">
        <v>67</v>
      </c>
      <c r="K106" s="12" t="s">
        <v>3408</v>
      </c>
      <c r="L106" s="12" t="s">
        <v>345</v>
      </c>
      <c r="M106" s="12"/>
      <c r="N106" s="12" t="s">
        <v>921</v>
      </c>
      <c r="O106" s="12" t="s">
        <v>98</v>
      </c>
      <c r="P106" s="12">
        <v>806000</v>
      </c>
      <c r="Q106" s="12" t="s">
        <v>65</v>
      </c>
      <c r="R106" s="21">
        <v>44901</v>
      </c>
      <c r="S106" s="48" t="s">
        <v>3405</v>
      </c>
    </row>
    <row r="107" spans="1:19" s="1" customFormat="1">
      <c r="A107" s="21">
        <v>44901</v>
      </c>
      <c r="B107" s="21" t="s">
        <v>335</v>
      </c>
      <c r="C107" s="12" t="s">
        <v>58</v>
      </c>
      <c r="D107" s="12" t="s">
        <v>14</v>
      </c>
      <c r="E107" s="12" t="s">
        <v>25</v>
      </c>
      <c r="F107" s="12">
        <v>1</v>
      </c>
      <c r="G107" s="12">
        <v>16</v>
      </c>
      <c r="H107" s="12" t="s">
        <v>24</v>
      </c>
      <c r="I107" s="12" t="s">
        <v>60</v>
      </c>
      <c r="J107" s="12" t="s">
        <v>67</v>
      </c>
      <c r="K107" s="12" t="s">
        <v>3408</v>
      </c>
      <c r="L107" s="12" t="s">
        <v>346</v>
      </c>
      <c r="M107" s="12"/>
      <c r="N107" s="12" t="s">
        <v>921</v>
      </c>
      <c r="O107" s="12" t="s">
        <v>296</v>
      </c>
      <c r="P107" s="12">
        <v>72920</v>
      </c>
      <c r="Q107" s="12" t="s">
        <v>65</v>
      </c>
      <c r="R107" s="21">
        <v>44905</v>
      </c>
      <c r="S107" s="48" t="s">
        <v>65</v>
      </c>
    </row>
    <row r="108" spans="1:19" s="1" customFormat="1">
      <c r="A108" s="21">
        <v>44901</v>
      </c>
      <c r="B108" s="21" t="s">
        <v>335</v>
      </c>
      <c r="C108" s="12" t="s">
        <v>58</v>
      </c>
      <c r="D108" s="12" t="s">
        <v>5</v>
      </c>
      <c r="E108" s="12" t="s">
        <v>19</v>
      </c>
      <c r="F108" s="12">
        <v>2</v>
      </c>
      <c r="G108" s="12">
        <v>16</v>
      </c>
      <c r="H108" s="12" t="s">
        <v>22</v>
      </c>
      <c r="I108" s="12" t="s">
        <v>60</v>
      </c>
      <c r="J108" s="12" t="s">
        <v>67</v>
      </c>
      <c r="K108" s="12" t="s">
        <v>3408</v>
      </c>
      <c r="L108" s="12" t="s">
        <v>347</v>
      </c>
      <c r="M108" s="12"/>
      <c r="N108" s="12" t="s">
        <v>921</v>
      </c>
      <c r="O108" s="12" t="s">
        <v>348</v>
      </c>
      <c r="P108" s="12">
        <v>171387</v>
      </c>
      <c r="Q108" s="12" t="s">
        <v>65</v>
      </c>
      <c r="R108" s="12"/>
      <c r="S108" s="48" t="s">
        <v>65</v>
      </c>
    </row>
    <row r="109" spans="1:19" s="1" customFormat="1">
      <c r="A109" s="21">
        <v>44901</v>
      </c>
      <c r="B109" s="21" t="s">
        <v>335</v>
      </c>
      <c r="C109" s="12" t="s">
        <v>58</v>
      </c>
      <c r="D109" s="12" t="s">
        <v>5</v>
      </c>
      <c r="E109" s="12" t="s">
        <v>19</v>
      </c>
      <c r="F109" s="12">
        <v>2</v>
      </c>
      <c r="G109" s="12">
        <v>16</v>
      </c>
      <c r="H109" s="12" t="s">
        <v>24</v>
      </c>
      <c r="I109" s="12" t="s">
        <v>60</v>
      </c>
      <c r="J109" s="12" t="s">
        <v>67</v>
      </c>
      <c r="K109" s="12" t="s">
        <v>3408</v>
      </c>
      <c r="L109" s="12" t="s">
        <v>349</v>
      </c>
      <c r="M109" s="12"/>
      <c r="N109" s="12" t="s">
        <v>921</v>
      </c>
      <c r="O109" s="12" t="s">
        <v>348</v>
      </c>
      <c r="P109" s="12">
        <v>171387</v>
      </c>
      <c r="Q109" s="12" t="s">
        <v>65</v>
      </c>
      <c r="R109" s="12"/>
      <c r="S109" s="48" t="s">
        <v>65</v>
      </c>
    </row>
    <row r="110" spans="1:19" s="1" customFormat="1">
      <c r="A110" s="21">
        <v>44901</v>
      </c>
      <c r="B110" s="21" t="s">
        <v>335</v>
      </c>
      <c r="C110" s="12" t="s">
        <v>58</v>
      </c>
      <c r="D110" s="12" t="s">
        <v>5</v>
      </c>
      <c r="E110" s="12" t="s">
        <v>6</v>
      </c>
      <c r="F110" s="12">
        <v>2</v>
      </c>
      <c r="G110" s="12">
        <v>16</v>
      </c>
      <c r="H110" s="12" t="s">
        <v>22</v>
      </c>
      <c r="I110" s="12" t="s">
        <v>60</v>
      </c>
      <c r="J110" s="12" t="s">
        <v>67</v>
      </c>
      <c r="K110" s="12" t="s">
        <v>3408</v>
      </c>
      <c r="L110" s="12" t="s">
        <v>350</v>
      </c>
      <c r="M110" s="12"/>
      <c r="N110" s="12" t="s">
        <v>921</v>
      </c>
      <c r="O110" s="12" t="s">
        <v>157</v>
      </c>
      <c r="P110" s="12">
        <v>57986</v>
      </c>
      <c r="Q110" s="12" t="s">
        <v>65</v>
      </c>
      <c r="R110" s="12"/>
      <c r="S110" s="48" t="s">
        <v>3370</v>
      </c>
    </row>
    <row r="111" spans="1:19" s="1" customFormat="1">
      <c r="A111" s="21">
        <v>44901</v>
      </c>
      <c r="B111" s="21" t="s">
        <v>335</v>
      </c>
      <c r="C111" s="12" t="s">
        <v>58</v>
      </c>
      <c r="D111" s="12" t="s">
        <v>5</v>
      </c>
      <c r="E111" s="12" t="s">
        <v>6</v>
      </c>
      <c r="F111" s="12">
        <v>2</v>
      </c>
      <c r="G111" s="12">
        <v>16</v>
      </c>
      <c r="H111" s="12" t="s">
        <v>24</v>
      </c>
      <c r="I111" s="12" t="s">
        <v>60</v>
      </c>
      <c r="J111" s="12" t="s">
        <v>67</v>
      </c>
      <c r="K111" s="12" t="s">
        <v>3408</v>
      </c>
      <c r="L111" s="12" t="s">
        <v>351</v>
      </c>
      <c r="M111" s="12"/>
      <c r="N111" s="12" t="s">
        <v>921</v>
      </c>
      <c r="O111" s="12" t="s">
        <v>157</v>
      </c>
      <c r="P111" s="12">
        <v>57986</v>
      </c>
      <c r="Q111" s="12" t="s">
        <v>65</v>
      </c>
      <c r="R111" s="12"/>
      <c r="S111" s="48" t="s">
        <v>3370</v>
      </c>
    </row>
    <row r="112" spans="1:19" s="1" customFormat="1">
      <c r="A112" s="21">
        <v>44901</v>
      </c>
      <c r="B112" s="21" t="s">
        <v>335</v>
      </c>
      <c r="C112" s="12" t="s">
        <v>58</v>
      </c>
      <c r="D112" s="12" t="s">
        <v>248</v>
      </c>
      <c r="E112" s="12" t="s">
        <v>3409</v>
      </c>
      <c r="F112" s="12">
        <v>2</v>
      </c>
      <c r="G112" s="12">
        <v>16</v>
      </c>
      <c r="H112" s="12" t="s">
        <v>24</v>
      </c>
      <c r="I112" s="12" t="s">
        <v>60</v>
      </c>
      <c r="J112" s="12" t="s">
        <v>67</v>
      </c>
      <c r="K112" s="12" t="s">
        <v>3408</v>
      </c>
      <c r="L112" s="12" t="s">
        <v>352</v>
      </c>
      <c r="M112" s="12"/>
      <c r="N112" s="12" t="s">
        <v>921</v>
      </c>
      <c r="O112" s="12" t="s">
        <v>354</v>
      </c>
      <c r="P112" s="12">
        <v>48165</v>
      </c>
      <c r="Q112" s="12" t="s">
        <v>65</v>
      </c>
      <c r="R112" s="12"/>
      <c r="S112" s="48" t="s">
        <v>65</v>
      </c>
    </row>
    <row r="113" spans="1:19" s="1" customFormat="1">
      <c r="A113" s="21">
        <v>44901</v>
      </c>
      <c r="B113" s="21" t="s">
        <v>335</v>
      </c>
      <c r="C113" s="12" t="s">
        <v>58</v>
      </c>
      <c r="D113" s="12" t="s">
        <v>248</v>
      </c>
      <c r="E113" s="12" t="s">
        <v>3409</v>
      </c>
      <c r="F113" s="12">
        <v>2</v>
      </c>
      <c r="G113" s="12">
        <v>16</v>
      </c>
      <c r="H113" s="12" t="s">
        <v>24</v>
      </c>
      <c r="I113" s="12" t="s">
        <v>60</v>
      </c>
      <c r="J113" s="12" t="s">
        <v>67</v>
      </c>
      <c r="K113" s="12" t="s">
        <v>3408</v>
      </c>
      <c r="L113" s="12" t="s">
        <v>355</v>
      </c>
      <c r="M113" s="12"/>
      <c r="N113" s="12" t="s">
        <v>921</v>
      </c>
      <c r="O113" s="12" t="s">
        <v>354</v>
      </c>
      <c r="P113" s="12">
        <v>48165</v>
      </c>
      <c r="Q113" s="12" t="s">
        <v>65</v>
      </c>
      <c r="R113" s="12"/>
      <c r="S113" s="48" t="s">
        <v>65</v>
      </c>
    </row>
    <row r="114" spans="1:19" s="1" customFormat="1">
      <c r="A114" s="21">
        <v>44904</v>
      </c>
      <c r="B114" s="21" t="s">
        <v>335</v>
      </c>
      <c r="C114" s="12" t="s">
        <v>58</v>
      </c>
      <c r="D114" s="12" t="s">
        <v>5</v>
      </c>
      <c r="E114" s="12" t="s">
        <v>13</v>
      </c>
      <c r="F114" s="12">
        <v>2</v>
      </c>
      <c r="G114" s="12">
        <v>14</v>
      </c>
      <c r="H114" s="12" t="s">
        <v>22</v>
      </c>
      <c r="I114" s="12" t="s">
        <v>84</v>
      </c>
      <c r="J114" s="26" t="s">
        <v>3373</v>
      </c>
      <c r="K114" s="26" t="s">
        <v>3383</v>
      </c>
      <c r="L114" s="12" t="s">
        <v>356</v>
      </c>
      <c r="M114" s="12"/>
      <c r="N114" s="12" t="s">
        <v>3379</v>
      </c>
      <c r="O114" s="12" t="s">
        <v>218</v>
      </c>
      <c r="P114" s="12">
        <v>129350</v>
      </c>
      <c r="Q114" s="12" t="s">
        <v>65</v>
      </c>
      <c r="R114" s="21">
        <v>44908</v>
      </c>
      <c r="S114" s="48" t="s">
        <v>65</v>
      </c>
    </row>
    <row r="115" spans="1:19" s="1" customFormat="1">
      <c r="A115" s="21">
        <v>44904</v>
      </c>
      <c r="B115" s="12" t="s">
        <v>335</v>
      </c>
      <c r="C115" s="12" t="s">
        <v>58</v>
      </c>
      <c r="D115" s="12" t="s">
        <v>5</v>
      </c>
      <c r="E115" s="12" t="s">
        <v>3380</v>
      </c>
      <c r="F115" s="12">
        <v>2</v>
      </c>
      <c r="G115" s="12">
        <v>14</v>
      </c>
      <c r="H115" s="12" t="s">
        <v>22</v>
      </c>
      <c r="I115" s="12" t="s">
        <v>84</v>
      </c>
      <c r="J115" s="12" t="s">
        <v>3373</v>
      </c>
      <c r="K115" s="26" t="s">
        <v>3383</v>
      </c>
      <c r="L115" s="12" t="s">
        <v>357</v>
      </c>
      <c r="M115" s="12"/>
      <c r="N115" s="12" t="s">
        <v>3384</v>
      </c>
      <c r="O115" s="12" t="s">
        <v>146</v>
      </c>
      <c r="P115" s="12">
        <v>116857</v>
      </c>
      <c r="Q115" s="12" t="s">
        <v>65</v>
      </c>
      <c r="R115" s="21">
        <v>44904</v>
      </c>
      <c r="S115" s="48" t="s">
        <v>65</v>
      </c>
    </row>
    <row r="116" spans="1:19" s="1" customFormat="1">
      <c r="A116" s="21">
        <v>44904</v>
      </c>
      <c r="B116" s="21" t="s">
        <v>335</v>
      </c>
      <c r="C116" s="12" t="s">
        <v>58</v>
      </c>
      <c r="D116" s="12" t="s">
        <v>12</v>
      </c>
      <c r="E116" s="12" t="s">
        <v>15</v>
      </c>
      <c r="F116" s="12">
        <v>2</v>
      </c>
      <c r="G116" s="12">
        <v>14</v>
      </c>
      <c r="H116" s="12" t="s">
        <v>22</v>
      </c>
      <c r="I116" s="12" t="s">
        <v>84</v>
      </c>
      <c r="J116" s="26" t="s">
        <v>3373</v>
      </c>
      <c r="K116" s="26" t="s">
        <v>3383</v>
      </c>
      <c r="L116" s="26" t="s">
        <v>358</v>
      </c>
      <c r="M116" s="26"/>
      <c r="N116" s="12" t="s">
        <v>3372</v>
      </c>
      <c r="O116" s="12" t="s">
        <v>120</v>
      </c>
      <c r="P116" s="12">
        <v>58700</v>
      </c>
      <c r="Q116" s="12" t="s">
        <v>65</v>
      </c>
      <c r="R116" s="12"/>
      <c r="S116" s="48" t="s">
        <v>3370</v>
      </c>
    </row>
    <row r="117" spans="1:19" s="1" customFormat="1">
      <c r="A117" s="21">
        <v>44904</v>
      </c>
      <c r="B117" s="21" t="s">
        <v>335</v>
      </c>
      <c r="C117" s="12" t="s">
        <v>58</v>
      </c>
      <c r="D117" s="12" t="s">
        <v>12</v>
      </c>
      <c r="E117" s="12" t="s">
        <v>15</v>
      </c>
      <c r="F117" s="12">
        <v>2</v>
      </c>
      <c r="G117" s="12">
        <v>14</v>
      </c>
      <c r="H117" s="12" t="s">
        <v>24</v>
      </c>
      <c r="I117" s="12" t="s">
        <v>84</v>
      </c>
      <c r="J117" s="26" t="s">
        <v>3373</v>
      </c>
      <c r="K117" s="26" t="s">
        <v>3383</v>
      </c>
      <c r="L117" s="26" t="s">
        <v>359</v>
      </c>
      <c r="M117" s="26"/>
      <c r="N117" s="12" t="s">
        <v>3372</v>
      </c>
      <c r="O117" s="12" t="s">
        <v>120</v>
      </c>
      <c r="P117" s="12">
        <v>58700</v>
      </c>
      <c r="Q117" s="12" t="s">
        <v>65</v>
      </c>
      <c r="R117" s="12"/>
      <c r="S117" s="48" t="s">
        <v>65</v>
      </c>
    </row>
    <row r="118" spans="1:19" s="1" customFormat="1">
      <c r="A118" s="21">
        <v>44904</v>
      </c>
      <c r="B118" s="21" t="s">
        <v>335</v>
      </c>
      <c r="C118" s="12" t="s">
        <v>58</v>
      </c>
      <c r="D118" s="12" t="s">
        <v>5</v>
      </c>
      <c r="E118" s="12" t="s">
        <v>6</v>
      </c>
      <c r="F118" s="12">
        <v>2</v>
      </c>
      <c r="G118" s="12">
        <v>16</v>
      </c>
      <c r="H118" s="12" t="s">
        <v>22</v>
      </c>
      <c r="I118" s="12" t="s">
        <v>3410</v>
      </c>
      <c r="J118" s="12" t="s">
        <v>291</v>
      </c>
      <c r="K118" s="12" t="s">
        <v>3402</v>
      </c>
      <c r="L118" s="12" t="s">
        <v>360</v>
      </c>
      <c r="M118" s="12"/>
      <c r="N118" s="12" t="s">
        <v>3394</v>
      </c>
      <c r="O118" s="12" t="s">
        <v>361</v>
      </c>
      <c r="P118" s="12">
        <v>44408</v>
      </c>
      <c r="Q118" s="12" t="s">
        <v>65</v>
      </c>
      <c r="R118" s="21"/>
      <c r="S118" s="48" t="s">
        <v>3370</v>
      </c>
    </row>
    <row r="119" spans="1:19" s="1" customFormat="1">
      <c r="A119" s="21">
        <v>44904</v>
      </c>
      <c r="B119" s="21" t="s">
        <v>335</v>
      </c>
      <c r="C119" s="12" t="s">
        <v>58</v>
      </c>
      <c r="D119" s="12" t="s">
        <v>5</v>
      </c>
      <c r="E119" s="12" t="s">
        <v>3380</v>
      </c>
      <c r="F119" s="12">
        <v>1</v>
      </c>
      <c r="G119" s="12">
        <v>15</v>
      </c>
      <c r="H119" s="12" t="s">
        <v>22</v>
      </c>
      <c r="I119" s="12" t="s">
        <v>75</v>
      </c>
      <c r="J119" s="26" t="s">
        <v>252</v>
      </c>
      <c r="K119" s="26" t="s">
        <v>3391</v>
      </c>
      <c r="L119" s="12" t="s">
        <v>362</v>
      </c>
      <c r="M119" s="12"/>
      <c r="N119" s="12" t="s">
        <v>930</v>
      </c>
      <c r="O119" s="12" t="s">
        <v>363</v>
      </c>
      <c r="P119" s="12">
        <v>16319</v>
      </c>
      <c r="Q119" s="12" t="s">
        <v>65</v>
      </c>
      <c r="R119" s="12"/>
      <c r="S119" s="48" t="s">
        <v>65</v>
      </c>
    </row>
    <row r="120" spans="1:19" s="1" customFormat="1">
      <c r="A120" s="21">
        <v>44907</v>
      </c>
      <c r="B120" s="21" t="s">
        <v>335</v>
      </c>
      <c r="C120" s="12" t="s">
        <v>58</v>
      </c>
      <c r="D120" s="12" t="s">
        <v>5</v>
      </c>
      <c r="E120" s="12" t="s">
        <v>20</v>
      </c>
      <c r="F120" s="12">
        <v>2</v>
      </c>
      <c r="G120" s="12">
        <v>16</v>
      </c>
      <c r="H120" s="12" t="s">
        <v>24</v>
      </c>
      <c r="I120" s="12" t="s">
        <v>60</v>
      </c>
      <c r="J120" s="12" t="s">
        <v>67</v>
      </c>
      <c r="K120" s="12" t="s">
        <v>3408</v>
      </c>
      <c r="L120" s="12" t="s">
        <v>364</v>
      </c>
      <c r="M120" s="12"/>
      <c r="N120" s="12" t="s">
        <v>921</v>
      </c>
      <c r="O120" s="12" t="s">
        <v>97</v>
      </c>
      <c r="P120" s="12">
        <v>143956</v>
      </c>
      <c r="Q120" s="12" t="s">
        <v>65</v>
      </c>
      <c r="R120" s="12"/>
      <c r="S120" s="48" t="s">
        <v>65</v>
      </c>
    </row>
    <row r="121" spans="1:19" s="1" customFormat="1">
      <c r="A121" s="21">
        <v>44908</v>
      </c>
      <c r="B121" s="21" t="s">
        <v>335</v>
      </c>
      <c r="C121" s="12" t="s">
        <v>58</v>
      </c>
      <c r="D121" s="12" t="s">
        <v>5</v>
      </c>
      <c r="E121" s="12" t="s">
        <v>3380</v>
      </c>
      <c r="F121" s="12">
        <v>2</v>
      </c>
      <c r="G121" s="12">
        <v>16</v>
      </c>
      <c r="H121" s="12" t="s">
        <v>22</v>
      </c>
      <c r="I121" s="12" t="s">
        <v>60</v>
      </c>
      <c r="J121" s="12" t="s">
        <v>67</v>
      </c>
      <c r="K121" s="12" t="s">
        <v>3408</v>
      </c>
      <c r="L121" s="12" t="s">
        <v>365</v>
      </c>
      <c r="M121" s="12"/>
      <c r="N121" s="12" t="s">
        <v>921</v>
      </c>
      <c r="O121" s="12" t="s">
        <v>183</v>
      </c>
      <c r="P121" s="12">
        <v>73610</v>
      </c>
      <c r="Q121" s="12" t="s">
        <v>65</v>
      </c>
      <c r="R121" s="21">
        <v>44907</v>
      </c>
      <c r="S121" s="48" t="s">
        <v>65</v>
      </c>
    </row>
    <row r="122" spans="1:19" s="1" customFormat="1">
      <c r="A122" s="21">
        <v>44908</v>
      </c>
      <c r="B122" s="21" t="s">
        <v>335</v>
      </c>
      <c r="C122" s="12" t="s">
        <v>58</v>
      </c>
      <c r="D122" s="12" t="s">
        <v>5</v>
      </c>
      <c r="E122" s="12" t="s">
        <v>3380</v>
      </c>
      <c r="F122" s="12">
        <v>2</v>
      </c>
      <c r="G122" s="12">
        <v>16</v>
      </c>
      <c r="H122" s="12" t="s">
        <v>24</v>
      </c>
      <c r="I122" s="12" t="s">
        <v>60</v>
      </c>
      <c r="J122" s="12" t="s">
        <v>67</v>
      </c>
      <c r="K122" s="12" t="s">
        <v>3408</v>
      </c>
      <c r="L122" s="12" t="s">
        <v>366</v>
      </c>
      <c r="M122" s="12"/>
      <c r="N122" s="12" t="s">
        <v>921</v>
      </c>
      <c r="O122" s="12" t="s">
        <v>183</v>
      </c>
      <c r="P122" s="12">
        <v>73610</v>
      </c>
      <c r="Q122" s="12" t="s">
        <v>65</v>
      </c>
      <c r="R122" s="12"/>
      <c r="S122" s="48" t="s">
        <v>3370</v>
      </c>
    </row>
    <row r="123" spans="1:19" s="1" customFormat="1">
      <c r="A123" s="21">
        <v>44909</v>
      </c>
      <c r="B123" s="21" t="s">
        <v>335</v>
      </c>
      <c r="C123" s="12" t="s">
        <v>58</v>
      </c>
      <c r="D123" s="12" t="s">
        <v>5</v>
      </c>
      <c r="E123" s="12" t="s">
        <v>23</v>
      </c>
      <c r="F123" s="12">
        <v>2</v>
      </c>
      <c r="G123" s="12">
        <v>14</v>
      </c>
      <c r="H123" s="12" t="s">
        <v>22</v>
      </c>
      <c r="I123" s="12" t="s">
        <v>84</v>
      </c>
      <c r="J123" s="26" t="s">
        <v>3373</v>
      </c>
      <c r="K123" s="26" t="s">
        <v>3383</v>
      </c>
      <c r="L123" s="12" t="s">
        <v>367</v>
      </c>
      <c r="M123" s="12"/>
      <c r="N123" s="12" t="s">
        <v>3372</v>
      </c>
      <c r="O123" s="12" t="s">
        <v>368</v>
      </c>
      <c r="P123" s="12">
        <v>86502</v>
      </c>
      <c r="Q123" s="12" t="s">
        <v>65</v>
      </c>
      <c r="R123" s="12"/>
      <c r="S123" s="48" t="s">
        <v>3370</v>
      </c>
    </row>
    <row r="124" spans="1:19" s="1" customFormat="1">
      <c r="A124" s="21">
        <v>44909</v>
      </c>
      <c r="B124" s="21" t="s">
        <v>335</v>
      </c>
      <c r="C124" s="12" t="s">
        <v>58</v>
      </c>
      <c r="D124" s="12" t="s">
        <v>5</v>
      </c>
      <c r="E124" s="12" t="s">
        <v>23</v>
      </c>
      <c r="F124" s="12">
        <v>2</v>
      </c>
      <c r="G124" s="12">
        <v>14</v>
      </c>
      <c r="H124" s="12" t="s">
        <v>24</v>
      </c>
      <c r="I124" s="12" t="s">
        <v>84</v>
      </c>
      <c r="J124" s="26" t="s">
        <v>3373</v>
      </c>
      <c r="K124" s="26" t="s">
        <v>3383</v>
      </c>
      <c r="L124" s="12" t="s">
        <v>369</v>
      </c>
      <c r="M124" s="12"/>
      <c r="N124" s="12" t="s">
        <v>3372</v>
      </c>
      <c r="O124" s="12" t="s">
        <v>368</v>
      </c>
      <c r="P124" s="12">
        <v>86502</v>
      </c>
      <c r="Q124" s="12" t="s">
        <v>65</v>
      </c>
      <c r="R124" s="12"/>
      <c r="S124" s="48" t="s">
        <v>3370</v>
      </c>
    </row>
    <row r="125" spans="1:19" s="1" customFormat="1">
      <c r="A125" s="21">
        <v>44911</v>
      </c>
      <c r="B125" s="21" t="s">
        <v>335</v>
      </c>
      <c r="C125" s="12" t="s">
        <v>58</v>
      </c>
      <c r="D125" s="12" t="s">
        <v>5</v>
      </c>
      <c r="E125" s="12" t="s">
        <v>3380</v>
      </c>
      <c r="F125" s="12">
        <v>1</v>
      </c>
      <c r="G125" s="12">
        <v>16</v>
      </c>
      <c r="H125" s="12" t="s">
        <v>22</v>
      </c>
      <c r="I125" s="12" t="s">
        <v>60</v>
      </c>
      <c r="J125" s="12" t="s">
        <v>67</v>
      </c>
      <c r="K125" s="12" t="s">
        <v>3408</v>
      </c>
      <c r="L125" s="12" t="s">
        <v>370</v>
      </c>
      <c r="M125" s="12"/>
      <c r="N125" s="12" t="s">
        <v>921</v>
      </c>
      <c r="O125" s="12" t="s">
        <v>371</v>
      </c>
      <c r="P125" s="12">
        <v>141459</v>
      </c>
      <c r="Q125" s="12" t="s">
        <v>65</v>
      </c>
      <c r="R125" s="12"/>
      <c r="S125" s="48" t="s">
        <v>3370</v>
      </c>
    </row>
    <row r="126" spans="1:19" s="1" customFormat="1">
      <c r="A126" s="21">
        <v>44911</v>
      </c>
      <c r="B126" s="21" t="s">
        <v>335</v>
      </c>
      <c r="C126" s="12" t="s">
        <v>58</v>
      </c>
      <c r="D126" s="12" t="s">
        <v>5</v>
      </c>
      <c r="E126" s="12" t="s">
        <v>3380</v>
      </c>
      <c r="F126" s="12">
        <v>1</v>
      </c>
      <c r="G126" s="12">
        <v>16</v>
      </c>
      <c r="H126" s="12" t="s">
        <v>22</v>
      </c>
      <c r="I126" s="12" t="s">
        <v>60</v>
      </c>
      <c r="J126" s="12" t="s">
        <v>67</v>
      </c>
      <c r="K126" s="12" t="s">
        <v>3408</v>
      </c>
      <c r="L126" s="12" t="s">
        <v>372</v>
      </c>
      <c r="M126" s="12"/>
      <c r="N126" s="12" t="s">
        <v>921</v>
      </c>
      <c r="O126" s="12" t="s">
        <v>371</v>
      </c>
      <c r="P126" s="12">
        <v>141459</v>
      </c>
      <c r="Q126" s="12" t="s">
        <v>65</v>
      </c>
      <c r="R126" s="12"/>
      <c r="S126" s="48" t="s">
        <v>3370</v>
      </c>
    </row>
    <row r="127" spans="1:19" s="1" customFormat="1">
      <c r="A127" s="21">
        <v>44911</v>
      </c>
      <c r="B127" s="21" t="s">
        <v>335</v>
      </c>
      <c r="C127" s="12" t="s">
        <v>58</v>
      </c>
      <c r="D127" s="12" t="s">
        <v>12</v>
      </c>
      <c r="E127" s="12" t="s">
        <v>15</v>
      </c>
      <c r="F127" s="12">
        <v>1</v>
      </c>
      <c r="G127" s="12">
        <v>14</v>
      </c>
      <c r="H127" s="12" t="s">
        <v>24</v>
      </c>
      <c r="I127" s="12" t="s">
        <v>84</v>
      </c>
      <c r="J127" s="12" t="s">
        <v>3373</v>
      </c>
      <c r="K127" s="26" t="s">
        <v>3383</v>
      </c>
      <c r="L127" s="12" t="s">
        <v>373</v>
      </c>
      <c r="M127" s="12"/>
      <c r="N127" s="12" t="s">
        <v>3372</v>
      </c>
      <c r="O127" s="12" t="s">
        <v>114</v>
      </c>
      <c r="P127" s="12">
        <v>60100</v>
      </c>
      <c r="Q127" s="12" t="s">
        <v>65</v>
      </c>
      <c r="R127" s="21">
        <v>44913</v>
      </c>
      <c r="S127" s="48" t="s">
        <v>65</v>
      </c>
    </row>
    <row r="128" spans="1:19" s="1" customFormat="1">
      <c r="A128" s="21">
        <v>44911</v>
      </c>
      <c r="B128" s="21" t="s">
        <v>335</v>
      </c>
      <c r="C128" s="12" t="s">
        <v>58</v>
      </c>
      <c r="D128" s="12" t="s">
        <v>12</v>
      </c>
      <c r="E128" s="12" t="s">
        <v>15</v>
      </c>
      <c r="F128" s="12">
        <v>1</v>
      </c>
      <c r="G128" s="12">
        <v>14</v>
      </c>
      <c r="H128" s="12" t="s">
        <v>24</v>
      </c>
      <c r="I128" s="12" t="s">
        <v>84</v>
      </c>
      <c r="J128" s="12" t="s">
        <v>3373</v>
      </c>
      <c r="K128" s="26" t="s">
        <v>3383</v>
      </c>
      <c r="L128" s="12" t="s">
        <v>374</v>
      </c>
      <c r="M128" s="12"/>
      <c r="N128" s="12" t="s">
        <v>3372</v>
      </c>
      <c r="O128" s="12" t="s">
        <v>114</v>
      </c>
      <c r="P128" s="12">
        <v>60100</v>
      </c>
      <c r="Q128" s="12" t="s">
        <v>65</v>
      </c>
      <c r="R128" s="21">
        <v>44911</v>
      </c>
      <c r="S128" s="48" t="s">
        <v>65</v>
      </c>
    </row>
    <row r="129" spans="1:19" s="1" customFormat="1">
      <c r="A129" s="21">
        <v>44911</v>
      </c>
      <c r="B129" s="21" t="s">
        <v>335</v>
      </c>
      <c r="C129" s="12" t="s">
        <v>58</v>
      </c>
      <c r="D129" s="12" t="s">
        <v>5</v>
      </c>
      <c r="E129" s="12" t="s">
        <v>3380</v>
      </c>
      <c r="F129" s="12">
        <v>2</v>
      </c>
      <c r="G129" s="12">
        <v>14</v>
      </c>
      <c r="H129" s="12" t="s">
        <v>22</v>
      </c>
      <c r="I129" s="12" t="s">
        <v>84</v>
      </c>
      <c r="J129" s="12" t="s">
        <v>3373</v>
      </c>
      <c r="K129" s="12" t="s">
        <v>3383</v>
      </c>
      <c r="L129" s="12" t="s">
        <v>375</v>
      </c>
      <c r="M129" s="12"/>
      <c r="N129" s="12" t="s">
        <v>3372</v>
      </c>
      <c r="O129" s="12" t="s">
        <v>376</v>
      </c>
      <c r="P129" s="12">
        <v>30015</v>
      </c>
      <c r="Q129" s="12" t="s">
        <v>65</v>
      </c>
      <c r="R129" s="21">
        <v>44911</v>
      </c>
      <c r="S129" s="48" t="s">
        <v>65</v>
      </c>
    </row>
    <row r="130" spans="1:19" s="1" customFormat="1">
      <c r="A130" s="21">
        <v>44914</v>
      </c>
      <c r="B130" s="21" t="s">
        <v>335</v>
      </c>
      <c r="C130" s="12" t="s">
        <v>58</v>
      </c>
      <c r="D130" s="12" t="s">
        <v>5</v>
      </c>
      <c r="E130" s="12" t="s">
        <v>19</v>
      </c>
      <c r="F130" s="12">
        <v>2</v>
      </c>
      <c r="G130" s="12">
        <v>15</v>
      </c>
      <c r="H130" s="12" t="s">
        <v>22</v>
      </c>
      <c r="I130" s="12" t="s">
        <v>75</v>
      </c>
      <c r="J130" s="26" t="s">
        <v>252</v>
      </c>
      <c r="K130" s="26" t="s">
        <v>3391</v>
      </c>
      <c r="L130" s="12" t="s">
        <v>378</v>
      </c>
      <c r="M130" s="12"/>
      <c r="N130" s="12" t="s">
        <v>930</v>
      </c>
      <c r="O130" s="12" t="s">
        <v>140</v>
      </c>
      <c r="P130" s="12">
        <v>93550</v>
      </c>
      <c r="Q130" s="12" t="s">
        <v>65</v>
      </c>
      <c r="R130" s="21">
        <v>44938</v>
      </c>
      <c r="S130" s="48" t="s">
        <v>65</v>
      </c>
    </row>
    <row r="131" spans="1:19" s="1" customFormat="1">
      <c r="A131" s="21">
        <v>44914</v>
      </c>
      <c r="B131" s="21" t="s">
        <v>335</v>
      </c>
      <c r="C131" s="12" t="s">
        <v>58</v>
      </c>
      <c r="D131" s="12" t="s">
        <v>5</v>
      </c>
      <c r="E131" s="12" t="s">
        <v>19</v>
      </c>
      <c r="F131" s="12">
        <v>1</v>
      </c>
      <c r="G131" s="12">
        <v>15</v>
      </c>
      <c r="H131" s="12" t="s">
        <v>22</v>
      </c>
      <c r="I131" s="12" t="s">
        <v>75</v>
      </c>
      <c r="J131" s="26" t="s">
        <v>252</v>
      </c>
      <c r="K131" s="26" t="s">
        <v>3391</v>
      </c>
      <c r="L131" s="12" t="s">
        <v>379</v>
      </c>
      <c r="M131" s="12"/>
      <c r="N131" s="12" t="s">
        <v>930</v>
      </c>
      <c r="O131" s="12" t="s">
        <v>140</v>
      </c>
      <c r="P131" s="12">
        <v>93550</v>
      </c>
      <c r="Q131" s="12" t="s">
        <v>65</v>
      </c>
      <c r="R131" s="21">
        <v>44938</v>
      </c>
      <c r="S131" s="48" t="s">
        <v>65</v>
      </c>
    </row>
    <row r="132" spans="1:19" s="1" customFormat="1">
      <c r="A132" s="21">
        <v>44914</v>
      </c>
      <c r="B132" s="21" t="s">
        <v>335</v>
      </c>
      <c r="C132" s="12" t="s">
        <v>58</v>
      </c>
      <c r="D132" s="12" t="s">
        <v>5</v>
      </c>
      <c r="E132" s="12" t="s">
        <v>19</v>
      </c>
      <c r="F132" s="12">
        <v>1</v>
      </c>
      <c r="G132" s="12">
        <v>15</v>
      </c>
      <c r="H132" s="12" t="s">
        <v>22</v>
      </c>
      <c r="I132" s="12" t="s">
        <v>75</v>
      </c>
      <c r="J132" s="26" t="s">
        <v>252</v>
      </c>
      <c r="K132" s="26" t="s">
        <v>3391</v>
      </c>
      <c r="L132" s="12" t="s">
        <v>377</v>
      </c>
      <c r="M132" s="12"/>
      <c r="N132" s="12" t="s">
        <v>930</v>
      </c>
      <c r="O132" s="12" t="s">
        <v>140</v>
      </c>
      <c r="P132" s="12">
        <v>93550</v>
      </c>
      <c r="Q132" s="12" t="s">
        <v>65</v>
      </c>
      <c r="R132" s="21">
        <v>44938</v>
      </c>
      <c r="S132" s="48" t="s">
        <v>65</v>
      </c>
    </row>
    <row r="133" spans="1:19" s="1" customFormat="1">
      <c r="A133" s="21">
        <v>44914</v>
      </c>
      <c r="B133" s="21" t="s">
        <v>335</v>
      </c>
      <c r="C133" s="12" t="s">
        <v>58</v>
      </c>
      <c r="D133" s="12" t="s">
        <v>5</v>
      </c>
      <c r="E133" s="12" t="s">
        <v>19</v>
      </c>
      <c r="F133" s="12">
        <v>2</v>
      </c>
      <c r="G133" s="12">
        <v>16</v>
      </c>
      <c r="H133" s="12" t="s">
        <v>24</v>
      </c>
      <c r="I133" s="12" t="s">
        <v>60</v>
      </c>
      <c r="J133" s="12" t="s">
        <v>67</v>
      </c>
      <c r="K133" s="12" t="s">
        <v>3408</v>
      </c>
      <c r="L133" s="12" t="s">
        <v>381</v>
      </c>
      <c r="M133" s="12"/>
      <c r="N133" s="12" t="s">
        <v>921</v>
      </c>
      <c r="O133" s="12" t="s">
        <v>70</v>
      </c>
      <c r="P133" s="12">
        <v>86662</v>
      </c>
      <c r="Q133" s="12" t="s">
        <v>65</v>
      </c>
      <c r="R133" s="21">
        <v>44938</v>
      </c>
      <c r="S133" s="48" t="s">
        <v>65</v>
      </c>
    </row>
    <row r="134" spans="1:19" s="1" customFormat="1">
      <c r="A134" s="21">
        <v>44915</v>
      </c>
      <c r="B134" s="21" t="s">
        <v>335</v>
      </c>
      <c r="C134" s="12" t="s">
        <v>58</v>
      </c>
      <c r="D134" s="12" t="s">
        <v>5</v>
      </c>
      <c r="E134" s="12" t="s">
        <v>3380</v>
      </c>
      <c r="F134" s="12">
        <v>2</v>
      </c>
      <c r="G134" s="12">
        <v>16</v>
      </c>
      <c r="H134" s="12" t="s">
        <v>22</v>
      </c>
      <c r="I134" s="12" t="s">
        <v>60</v>
      </c>
      <c r="J134" s="12" t="s">
        <v>67</v>
      </c>
      <c r="K134" s="12" t="s">
        <v>3408</v>
      </c>
      <c r="L134" s="12" t="s">
        <v>382</v>
      </c>
      <c r="M134" s="12"/>
      <c r="N134" s="12" t="s">
        <v>921</v>
      </c>
      <c r="O134" s="12" t="s">
        <v>383</v>
      </c>
      <c r="P134" s="12">
        <v>80021</v>
      </c>
      <c r="Q134" s="12" t="s">
        <v>65</v>
      </c>
      <c r="R134" s="12"/>
      <c r="S134" s="48" t="s">
        <v>3370</v>
      </c>
    </row>
    <row r="135" spans="1:19" s="1" customFormat="1">
      <c r="A135" s="21">
        <v>44915</v>
      </c>
      <c r="B135" s="21" t="s">
        <v>335</v>
      </c>
      <c r="C135" s="12" t="s">
        <v>58</v>
      </c>
      <c r="D135" s="12" t="s">
        <v>12</v>
      </c>
      <c r="E135" s="12" t="s">
        <v>15</v>
      </c>
      <c r="F135" s="12">
        <v>2</v>
      </c>
      <c r="G135" s="12">
        <v>14</v>
      </c>
      <c r="H135" s="12" t="s">
        <v>22</v>
      </c>
      <c r="I135" s="12" t="s">
        <v>3411</v>
      </c>
      <c r="J135" s="12" t="s">
        <v>3373</v>
      </c>
      <c r="K135" s="12" t="s">
        <v>3383</v>
      </c>
      <c r="L135" s="12" t="s">
        <v>384</v>
      </c>
      <c r="M135" s="12"/>
      <c r="N135" s="12" t="s">
        <v>3372</v>
      </c>
      <c r="O135" s="12" t="s">
        <v>114</v>
      </c>
      <c r="P135" s="12">
        <v>61200</v>
      </c>
      <c r="Q135" s="12" t="s">
        <v>65</v>
      </c>
      <c r="R135" s="12"/>
      <c r="S135" s="48" t="s">
        <v>65</v>
      </c>
    </row>
    <row r="136" spans="1:19" s="1" customFormat="1">
      <c r="A136" s="21">
        <v>44917</v>
      </c>
      <c r="B136" s="21" t="s">
        <v>335</v>
      </c>
      <c r="C136" s="12" t="s">
        <v>58</v>
      </c>
      <c r="D136" s="12" t="s">
        <v>5</v>
      </c>
      <c r="E136" s="12" t="s">
        <v>3380</v>
      </c>
      <c r="F136" s="12">
        <v>2</v>
      </c>
      <c r="G136" s="12">
        <v>16</v>
      </c>
      <c r="H136" s="12" t="s">
        <v>22</v>
      </c>
      <c r="I136" s="12" t="s">
        <v>60</v>
      </c>
      <c r="J136" s="12" t="s">
        <v>67</v>
      </c>
      <c r="K136" s="12" t="s">
        <v>3408</v>
      </c>
      <c r="L136" s="12" t="s">
        <v>375</v>
      </c>
      <c r="M136" s="12"/>
      <c r="N136" s="12" t="s">
        <v>921</v>
      </c>
      <c r="O136" s="12" t="s">
        <v>385</v>
      </c>
      <c r="P136" s="12">
        <v>133760</v>
      </c>
      <c r="Q136" s="12" t="s">
        <v>65</v>
      </c>
      <c r="R136" s="12"/>
      <c r="S136" s="48" t="s">
        <v>3370</v>
      </c>
    </row>
    <row r="137" spans="1:19" s="1" customFormat="1">
      <c r="A137" s="21">
        <v>44917</v>
      </c>
      <c r="B137" s="21" t="s">
        <v>335</v>
      </c>
      <c r="C137" s="12" t="s">
        <v>58</v>
      </c>
      <c r="D137" s="12" t="s">
        <v>14</v>
      </c>
      <c r="E137" s="12" t="s">
        <v>25</v>
      </c>
      <c r="F137" s="12">
        <v>2</v>
      </c>
      <c r="G137" s="27">
        <v>16</v>
      </c>
      <c r="H137" s="12" t="s">
        <v>22</v>
      </c>
      <c r="I137" s="12" t="s">
        <v>60</v>
      </c>
      <c r="J137" s="12" t="s">
        <v>67</v>
      </c>
      <c r="K137" s="12" t="s">
        <v>3408</v>
      </c>
      <c r="L137" s="12" t="s">
        <v>386</v>
      </c>
      <c r="M137" s="12"/>
      <c r="N137" s="12" t="s">
        <v>921</v>
      </c>
      <c r="O137" s="12" t="s">
        <v>246</v>
      </c>
      <c r="P137" s="12">
        <v>111522</v>
      </c>
      <c r="Q137" s="12" t="s">
        <v>65</v>
      </c>
      <c r="R137" s="12"/>
      <c r="S137" s="48" t="s">
        <v>3370</v>
      </c>
    </row>
    <row r="138" spans="1:19" s="1" customFormat="1">
      <c r="A138" s="21">
        <v>44917</v>
      </c>
      <c r="B138" s="21" t="s">
        <v>335</v>
      </c>
      <c r="C138" s="12" t="s">
        <v>58</v>
      </c>
      <c r="D138" s="12" t="s">
        <v>5</v>
      </c>
      <c r="E138" s="12" t="s">
        <v>25</v>
      </c>
      <c r="F138" s="12">
        <v>2</v>
      </c>
      <c r="G138" s="12">
        <v>16</v>
      </c>
      <c r="H138" s="12" t="s">
        <v>24</v>
      </c>
      <c r="I138" s="12" t="s">
        <v>60</v>
      </c>
      <c r="J138" s="12" t="s">
        <v>67</v>
      </c>
      <c r="K138" s="12" t="s">
        <v>3408</v>
      </c>
      <c r="L138" s="12" t="s">
        <v>387</v>
      </c>
      <c r="M138" s="12"/>
      <c r="N138" s="12" t="s">
        <v>921</v>
      </c>
      <c r="O138" s="12" t="s">
        <v>246</v>
      </c>
      <c r="P138" s="12">
        <v>111523</v>
      </c>
      <c r="Q138" s="12" t="s">
        <v>65</v>
      </c>
      <c r="R138" s="12"/>
      <c r="S138" s="48" t="s">
        <v>3370</v>
      </c>
    </row>
    <row r="139" spans="1:19" s="1" customFormat="1">
      <c r="A139" s="21">
        <v>44917</v>
      </c>
      <c r="B139" s="21" t="s">
        <v>335</v>
      </c>
      <c r="C139" s="12" t="s">
        <v>58</v>
      </c>
      <c r="D139" s="12" t="s">
        <v>5</v>
      </c>
      <c r="E139" s="12" t="s">
        <v>3380</v>
      </c>
      <c r="F139" s="12">
        <v>2</v>
      </c>
      <c r="G139" s="12">
        <v>14</v>
      </c>
      <c r="H139" s="12" t="s">
        <v>22</v>
      </c>
      <c r="I139" s="12" t="s">
        <v>84</v>
      </c>
      <c r="J139" s="12" t="s">
        <v>3373</v>
      </c>
      <c r="K139" s="26" t="s">
        <v>3383</v>
      </c>
      <c r="L139" s="12" t="s">
        <v>388</v>
      </c>
      <c r="M139" s="12"/>
      <c r="N139" s="12" t="s">
        <v>3372</v>
      </c>
      <c r="O139" s="12" t="s">
        <v>389</v>
      </c>
      <c r="P139" s="12">
        <v>3706</v>
      </c>
      <c r="Q139" s="12" t="s">
        <v>65</v>
      </c>
      <c r="R139" s="21">
        <v>44917</v>
      </c>
      <c r="S139" s="48" t="s">
        <v>65</v>
      </c>
    </row>
    <row r="140" spans="1:19" s="1" customFormat="1">
      <c r="A140" s="21">
        <v>44917</v>
      </c>
      <c r="B140" s="21" t="s">
        <v>335</v>
      </c>
      <c r="C140" s="12" t="s">
        <v>58</v>
      </c>
      <c r="D140" s="12" t="s">
        <v>5</v>
      </c>
      <c r="E140" s="12" t="s">
        <v>3380</v>
      </c>
      <c r="F140" s="12">
        <v>2</v>
      </c>
      <c r="G140" s="12">
        <v>14</v>
      </c>
      <c r="H140" s="12" t="s">
        <v>24</v>
      </c>
      <c r="I140" s="12" t="s">
        <v>84</v>
      </c>
      <c r="J140" s="12" t="s">
        <v>3373</v>
      </c>
      <c r="K140" s="26" t="s">
        <v>3383</v>
      </c>
      <c r="L140" s="12" t="s">
        <v>390</v>
      </c>
      <c r="M140" s="12"/>
      <c r="N140" s="12" t="s">
        <v>3372</v>
      </c>
      <c r="O140" s="12" t="s">
        <v>389</v>
      </c>
      <c r="P140" s="12">
        <v>3706</v>
      </c>
      <c r="Q140" s="12" t="s">
        <v>65</v>
      </c>
      <c r="R140" s="12"/>
      <c r="S140" s="48" t="s">
        <v>65</v>
      </c>
    </row>
    <row r="141" spans="1:19" s="1" customFormat="1">
      <c r="A141" s="21">
        <v>44917</v>
      </c>
      <c r="B141" s="21" t="s">
        <v>335</v>
      </c>
      <c r="C141" s="12" t="s">
        <v>58</v>
      </c>
      <c r="D141" s="12" t="s">
        <v>5</v>
      </c>
      <c r="E141" s="12" t="s">
        <v>13</v>
      </c>
      <c r="F141" s="12">
        <v>2</v>
      </c>
      <c r="G141" s="12">
        <v>14</v>
      </c>
      <c r="H141" s="12" t="s">
        <v>22</v>
      </c>
      <c r="I141" s="12" t="s">
        <v>84</v>
      </c>
      <c r="J141" s="12" t="s">
        <v>3373</v>
      </c>
      <c r="K141" s="12" t="s">
        <v>3383</v>
      </c>
      <c r="L141" s="12" t="s">
        <v>391</v>
      </c>
      <c r="M141" s="12"/>
      <c r="N141" s="12" t="s">
        <v>3372</v>
      </c>
      <c r="O141" s="12" t="s">
        <v>392</v>
      </c>
      <c r="P141" s="12">
        <v>30450</v>
      </c>
      <c r="Q141" s="12" t="s">
        <v>65</v>
      </c>
      <c r="R141" s="21">
        <v>44911</v>
      </c>
      <c r="S141" s="48" t="s">
        <v>65</v>
      </c>
    </row>
    <row r="142" spans="1:19" s="1" customFormat="1">
      <c r="A142" s="21">
        <v>44921</v>
      </c>
      <c r="B142" s="21" t="s">
        <v>335</v>
      </c>
      <c r="C142" s="12" t="s">
        <v>58</v>
      </c>
      <c r="D142" s="12" t="s">
        <v>5</v>
      </c>
      <c r="E142" s="12" t="s">
        <v>3380</v>
      </c>
      <c r="F142" s="12">
        <v>2</v>
      </c>
      <c r="G142" s="12">
        <v>16</v>
      </c>
      <c r="H142" s="12" t="s">
        <v>22</v>
      </c>
      <c r="I142" s="12" t="s">
        <v>60</v>
      </c>
      <c r="J142" s="26" t="s">
        <v>3412</v>
      </c>
      <c r="K142" s="26"/>
      <c r="L142" s="12"/>
      <c r="M142" s="12"/>
      <c r="N142" s="12" t="s">
        <v>921</v>
      </c>
      <c r="O142" s="12" t="s">
        <v>400</v>
      </c>
      <c r="P142" s="12">
        <v>5169</v>
      </c>
      <c r="Q142" s="12" t="s">
        <v>65</v>
      </c>
      <c r="R142" s="21">
        <v>44937</v>
      </c>
      <c r="S142" s="48" t="s">
        <v>65</v>
      </c>
    </row>
    <row r="143" spans="1:19" s="1" customFormat="1">
      <c r="A143" s="21">
        <v>44921</v>
      </c>
      <c r="B143" s="21" t="s">
        <v>335</v>
      </c>
      <c r="C143" s="12" t="s">
        <v>58</v>
      </c>
      <c r="D143" s="12" t="s">
        <v>5</v>
      </c>
      <c r="E143" s="12" t="s">
        <v>3380</v>
      </c>
      <c r="F143" s="12">
        <v>2</v>
      </c>
      <c r="G143" s="12">
        <v>14</v>
      </c>
      <c r="H143" s="12" t="s">
        <v>22</v>
      </c>
      <c r="I143" s="12" t="s">
        <v>84</v>
      </c>
      <c r="J143" s="26" t="s">
        <v>3373</v>
      </c>
      <c r="K143" s="26" t="s">
        <v>3383</v>
      </c>
      <c r="L143" s="12" t="s">
        <v>3413</v>
      </c>
      <c r="M143" s="12"/>
      <c r="N143" s="12" t="s">
        <v>3372</v>
      </c>
      <c r="O143" s="12" t="s">
        <v>394</v>
      </c>
      <c r="P143" s="12">
        <v>111600</v>
      </c>
      <c r="Q143" s="12" t="s">
        <v>65</v>
      </c>
      <c r="R143" s="12"/>
      <c r="S143" s="48" t="s">
        <v>65</v>
      </c>
    </row>
    <row r="144" spans="1:19" s="1" customFormat="1">
      <c r="A144" s="21">
        <v>44923</v>
      </c>
      <c r="B144" s="21" t="s">
        <v>335</v>
      </c>
      <c r="C144" s="12" t="s">
        <v>58</v>
      </c>
      <c r="D144" s="12" t="s">
        <v>5</v>
      </c>
      <c r="E144" s="12" t="s">
        <v>3380</v>
      </c>
      <c r="F144" s="12">
        <v>2</v>
      </c>
      <c r="G144" s="12">
        <v>16</v>
      </c>
      <c r="H144" s="12" t="s">
        <v>22</v>
      </c>
      <c r="I144" s="12" t="s">
        <v>60</v>
      </c>
      <c r="J144" s="26" t="s">
        <v>3412</v>
      </c>
      <c r="K144" s="26"/>
      <c r="L144" s="12" t="s">
        <v>395</v>
      </c>
      <c r="M144" s="12"/>
      <c r="N144" s="12" t="s">
        <v>921</v>
      </c>
      <c r="O144" s="12" t="s">
        <v>398</v>
      </c>
      <c r="P144" s="12">
        <v>115225</v>
      </c>
      <c r="Q144" s="12" t="s">
        <v>65</v>
      </c>
      <c r="R144" s="21">
        <v>44937</v>
      </c>
      <c r="S144" s="48" t="s">
        <v>65</v>
      </c>
    </row>
    <row r="145" spans="1:19" s="1" customFormat="1">
      <c r="A145" s="21">
        <v>44923</v>
      </c>
      <c r="B145" s="21" t="s">
        <v>335</v>
      </c>
      <c r="C145" s="12" t="s">
        <v>58</v>
      </c>
      <c r="D145" s="12" t="s">
        <v>5</v>
      </c>
      <c r="E145" s="12" t="s">
        <v>3380</v>
      </c>
      <c r="F145" s="12">
        <v>2</v>
      </c>
      <c r="G145" s="12">
        <v>16</v>
      </c>
      <c r="H145" s="12" t="s">
        <v>22</v>
      </c>
      <c r="I145" s="12" t="s">
        <v>60</v>
      </c>
      <c r="J145" s="26" t="s">
        <v>3412</v>
      </c>
      <c r="K145" s="26"/>
      <c r="L145" s="12" t="s">
        <v>399</v>
      </c>
      <c r="M145" s="12"/>
      <c r="N145" s="12" t="s">
        <v>921</v>
      </c>
      <c r="O145" s="12" t="s">
        <v>400</v>
      </c>
      <c r="P145" s="12">
        <v>51689</v>
      </c>
      <c r="Q145" s="12" t="s">
        <v>65</v>
      </c>
      <c r="R145" s="21">
        <v>44937</v>
      </c>
      <c r="S145" s="48" t="s">
        <v>65</v>
      </c>
    </row>
    <row r="146" spans="1:19" s="1" customFormat="1">
      <c r="A146" s="21">
        <v>44923</v>
      </c>
      <c r="B146" s="21" t="s">
        <v>335</v>
      </c>
      <c r="C146" s="12" t="s">
        <v>58</v>
      </c>
      <c r="D146" s="12" t="s">
        <v>5</v>
      </c>
      <c r="E146" s="12" t="s">
        <v>3380</v>
      </c>
      <c r="F146" s="12">
        <v>2</v>
      </c>
      <c r="G146" s="12">
        <v>16</v>
      </c>
      <c r="H146" s="12" t="s">
        <v>22</v>
      </c>
      <c r="I146" s="12" t="s">
        <v>60</v>
      </c>
      <c r="J146" s="26" t="s">
        <v>3412</v>
      </c>
      <c r="K146" s="26"/>
      <c r="L146" s="12" t="s">
        <v>401</v>
      </c>
      <c r="M146" s="12"/>
      <c r="N146" s="12" t="s">
        <v>921</v>
      </c>
      <c r="O146" s="12" t="s">
        <v>402</v>
      </c>
      <c r="P146" s="12">
        <v>110245</v>
      </c>
      <c r="Q146" s="12" t="s">
        <v>65</v>
      </c>
      <c r="R146" s="21">
        <v>44937</v>
      </c>
      <c r="S146" s="48" t="s">
        <v>65</v>
      </c>
    </row>
    <row r="147" spans="1:19" s="1" customFormat="1">
      <c r="A147" s="21">
        <v>44923</v>
      </c>
      <c r="B147" s="21" t="s">
        <v>335</v>
      </c>
      <c r="C147" s="12" t="s">
        <v>58</v>
      </c>
      <c r="D147" s="12" t="s">
        <v>5</v>
      </c>
      <c r="E147" s="12" t="s">
        <v>3380</v>
      </c>
      <c r="F147" s="12">
        <v>2</v>
      </c>
      <c r="G147" s="12">
        <v>16</v>
      </c>
      <c r="H147" s="12" t="s">
        <v>22</v>
      </c>
      <c r="I147" s="12" t="s">
        <v>60</v>
      </c>
      <c r="J147" s="26" t="s">
        <v>3412</v>
      </c>
      <c r="K147" s="26"/>
      <c r="L147" s="12" t="s">
        <v>406</v>
      </c>
      <c r="M147" s="12"/>
      <c r="N147" s="12" t="s">
        <v>921</v>
      </c>
      <c r="O147" s="12" t="s">
        <v>407</v>
      </c>
      <c r="P147" s="12">
        <v>60003</v>
      </c>
      <c r="Q147" s="12" t="s">
        <v>65</v>
      </c>
      <c r="R147" s="21">
        <v>44937</v>
      </c>
      <c r="S147" s="48" t="s">
        <v>65</v>
      </c>
    </row>
    <row r="148" spans="1:19" s="1" customFormat="1">
      <c r="A148" s="21">
        <v>44923</v>
      </c>
      <c r="B148" s="21" t="s">
        <v>335</v>
      </c>
      <c r="C148" s="12" t="s">
        <v>58</v>
      </c>
      <c r="D148" s="12" t="s">
        <v>5</v>
      </c>
      <c r="E148" s="12" t="s">
        <v>3380</v>
      </c>
      <c r="F148" s="12">
        <v>2</v>
      </c>
      <c r="G148" s="12">
        <v>16</v>
      </c>
      <c r="H148" s="12" t="s">
        <v>22</v>
      </c>
      <c r="I148" s="12" t="s">
        <v>60</v>
      </c>
      <c r="J148" s="26" t="s">
        <v>3412</v>
      </c>
      <c r="K148" s="26"/>
      <c r="L148" s="12" t="s">
        <v>403</v>
      </c>
      <c r="M148" s="12"/>
      <c r="N148" s="12" t="s">
        <v>921</v>
      </c>
      <c r="O148" s="12" t="s">
        <v>751</v>
      </c>
      <c r="P148" s="12">
        <v>66360</v>
      </c>
      <c r="Q148" s="12" t="s">
        <v>65</v>
      </c>
      <c r="R148" s="21">
        <v>44937</v>
      </c>
      <c r="S148" s="48" t="s">
        <v>65</v>
      </c>
    </row>
    <row r="149" spans="1:19" s="1" customFormat="1">
      <c r="A149" s="21">
        <v>44923</v>
      </c>
      <c r="B149" s="21" t="s">
        <v>335</v>
      </c>
      <c r="C149" s="12" t="s">
        <v>58</v>
      </c>
      <c r="D149" s="12" t="s">
        <v>5</v>
      </c>
      <c r="E149" s="12" t="s">
        <v>3380</v>
      </c>
      <c r="F149" s="12">
        <v>2</v>
      </c>
      <c r="G149" s="12">
        <v>16</v>
      </c>
      <c r="H149" s="12" t="s">
        <v>22</v>
      </c>
      <c r="I149" s="12" t="s">
        <v>60</v>
      </c>
      <c r="J149" s="26" t="s">
        <v>3412</v>
      </c>
      <c r="K149" s="26"/>
      <c r="L149" s="12" t="s">
        <v>408</v>
      </c>
      <c r="M149" s="12"/>
      <c r="N149" s="12" t="s">
        <v>921</v>
      </c>
      <c r="O149" s="12" t="s">
        <v>64</v>
      </c>
      <c r="P149" s="12">
        <v>91153</v>
      </c>
      <c r="Q149" s="12" t="s">
        <v>65</v>
      </c>
      <c r="R149" s="21">
        <v>44937</v>
      </c>
      <c r="S149" s="48" t="s">
        <v>65</v>
      </c>
    </row>
    <row r="150" spans="1:19" s="1" customFormat="1">
      <c r="A150" s="21">
        <v>44923</v>
      </c>
      <c r="B150" s="21" t="s">
        <v>335</v>
      </c>
      <c r="C150" s="12" t="s">
        <v>58</v>
      </c>
      <c r="D150" s="12" t="s">
        <v>5</v>
      </c>
      <c r="E150" s="12" t="s">
        <v>3380</v>
      </c>
      <c r="F150" s="12">
        <v>2</v>
      </c>
      <c r="G150" s="12">
        <v>16</v>
      </c>
      <c r="H150" s="12" t="s">
        <v>22</v>
      </c>
      <c r="I150" s="12" t="s">
        <v>60</v>
      </c>
      <c r="J150" s="26" t="s">
        <v>3412</v>
      </c>
      <c r="K150" s="26"/>
      <c r="L150" s="12" t="s">
        <v>409</v>
      </c>
      <c r="M150" s="12"/>
      <c r="N150" s="12" t="s">
        <v>921</v>
      </c>
      <c r="O150" s="12" t="s">
        <v>410</v>
      </c>
      <c r="P150" s="12">
        <v>33099</v>
      </c>
      <c r="Q150" s="12" t="s">
        <v>65</v>
      </c>
      <c r="R150" s="21">
        <v>44937</v>
      </c>
      <c r="S150" s="48" t="s">
        <v>65</v>
      </c>
    </row>
    <row r="151" spans="1:19" s="1" customFormat="1">
      <c r="A151" s="21">
        <v>44924</v>
      </c>
      <c r="B151" s="21" t="s">
        <v>335</v>
      </c>
      <c r="C151" s="12" t="s">
        <v>58</v>
      </c>
      <c r="D151" s="12" t="s">
        <v>412</v>
      </c>
      <c r="E151" s="12" t="s">
        <v>18</v>
      </c>
      <c r="F151" s="12">
        <v>2</v>
      </c>
      <c r="G151" s="12">
        <v>16</v>
      </c>
      <c r="H151" s="12" t="s">
        <v>22</v>
      </c>
      <c r="I151" s="12" t="s">
        <v>60</v>
      </c>
      <c r="J151" s="26" t="s">
        <v>3412</v>
      </c>
      <c r="K151" s="26"/>
      <c r="L151" s="12" t="s">
        <v>411</v>
      </c>
      <c r="M151" s="12"/>
      <c r="N151" s="12" t="s">
        <v>921</v>
      </c>
      <c r="O151" s="12" t="s">
        <v>413</v>
      </c>
      <c r="P151" s="12">
        <v>60500</v>
      </c>
      <c r="Q151" s="12" t="s">
        <v>65</v>
      </c>
      <c r="R151" s="21">
        <v>44938</v>
      </c>
      <c r="S151" s="48" t="s">
        <v>65</v>
      </c>
    </row>
    <row r="152" spans="1:19" s="1" customFormat="1">
      <c r="A152" s="21">
        <v>44929</v>
      </c>
      <c r="B152" s="21" t="s">
        <v>344</v>
      </c>
      <c r="C152" s="12" t="s">
        <v>58</v>
      </c>
      <c r="D152" s="12" t="s">
        <v>5</v>
      </c>
      <c r="E152" s="12" t="s">
        <v>20</v>
      </c>
      <c r="F152" s="12">
        <v>2</v>
      </c>
      <c r="G152" s="12">
        <v>14</v>
      </c>
      <c r="H152" s="12" t="s">
        <v>22</v>
      </c>
      <c r="I152" s="12" t="s">
        <v>84</v>
      </c>
      <c r="J152" s="26" t="s">
        <v>3373</v>
      </c>
      <c r="K152" s="138" t="s">
        <v>3383</v>
      </c>
      <c r="L152" s="66" t="s">
        <v>414</v>
      </c>
      <c r="M152" s="66"/>
      <c r="N152" s="12" t="s">
        <v>3372</v>
      </c>
      <c r="O152" s="12" t="s">
        <v>416</v>
      </c>
      <c r="P152" s="1">
        <v>72826</v>
      </c>
      <c r="Q152" s="12" t="s">
        <v>65</v>
      </c>
      <c r="R152" s="12"/>
      <c r="S152" s="48" t="s">
        <v>65</v>
      </c>
    </row>
    <row r="153" spans="1:19" s="1" customFormat="1">
      <c r="A153" s="21">
        <v>44929</v>
      </c>
      <c r="B153" s="21" t="s">
        <v>344</v>
      </c>
      <c r="C153" s="12" t="s">
        <v>58</v>
      </c>
      <c r="D153" s="12" t="s">
        <v>5</v>
      </c>
      <c r="E153" s="12" t="s">
        <v>20</v>
      </c>
      <c r="F153" s="12">
        <v>2</v>
      </c>
      <c r="G153" s="12">
        <v>16</v>
      </c>
      <c r="H153" s="12" t="s">
        <v>24</v>
      </c>
      <c r="I153" s="12" t="s">
        <v>60</v>
      </c>
      <c r="J153" s="26" t="s">
        <v>3412</v>
      </c>
      <c r="K153" s="138"/>
      <c r="L153" s="66" t="s">
        <v>417</v>
      </c>
      <c r="M153" s="66"/>
      <c r="N153" s="12" t="s">
        <v>921</v>
      </c>
      <c r="O153" s="12" t="s">
        <v>201</v>
      </c>
      <c r="P153" s="12">
        <v>72826</v>
      </c>
      <c r="Q153" s="12" t="s">
        <v>65</v>
      </c>
      <c r="R153" s="12"/>
      <c r="S153" s="48" t="s">
        <v>65</v>
      </c>
    </row>
    <row r="154" spans="1:19" s="1" customFormat="1">
      <c r="A154" s="21">
        <v>44929</v>
      </c>
      <c r="B154" s="21" t="s">
        <v>344</v>
      </c>
      <c r="C154" s="12" t="s">
        <v>58</v>
      </c>
      <c r="D154" s="12" t="s">
        <v>5</v>
      </c>
      <c r="E154" s="12" t="s">
        <v>3380</v>
      </c>
      <c r="F154" s="12">
        <v>2</v>
      </c>
      <c r="G154" s="12">
        <v>14</v>
      </c>
      <c r="H154" s="12" t="s">
        <v>22</v>
      </c>
      <c r="I154" s="12" t="s">
        <v>84</v>
      </c>
      <c r="J154" s="26" t="s">
        <v>3373</v>
      </c>
      <c r="K154" s="138" t="s">
        <v>3383</v>
      </c>
      <c r="L154" s="66"/>
      <c r="M154" s="66"/>
      <c r="N154" s="12" t="s">
        <v>3372</v>
      </c>
      <c r="O154" s="12" t="s">
        <v>320</v>
      </c>
      <c r="P154" s="28"/>
      <c r="Q154" s="12" t="s">
        <v>65</v>
      </c>
      <c r="R154" s="21">
        <v>44929</v>
      </c>
      <c r="S154" s="48" t="s">
        <v>65</v>
      </c>
    </row>
    <row r="155" spans="1:19" s="1" customFormat="1">
      <c r="A155" s="21">
        <v>44929</v>
      </c>
      <c r="B155" s="21" t="s">
        <v>344</v>
      </c>
      <c r="C155" s="12" t="s">
        <v>58</v>
      </c>
      <c r="D155" s="12" t="s">
        <v>5</v>
      </c>
      <c r="E155" s="12" t="s">
        <v>19</v>
      </c>
      <c r="F155" s="12">
        <v>2</v>
      </c>
      <c r="G155" s="12">
        <v>15</v>
      </c>
      <c r="H155" s="12" t="s">
        <v>22</v>
      </c>
      <c r="I155" s="12" t="s">
        <v>75</v>
      </c>
      <c r="J155" s="26" t="s">
        <v>252</v>
      </c>
      <c r="K155" s="138" t="s">
        <v>3391</v>
      </c>
      <c r="L155" s="66" t="s">
        <v>419</v>
      </c>
      <c r="M155" s="66"/>
      <c r="N155" s="12" t="s">
        <v>930</v>
      </c>
      <c r="O155" s="12" t="s">
        <v>420</v>
      </c>
      <c r="P155" s="12">
        <v>14777</v>
      </c>
      <c r="Q155" s="12" t="s">
        <v>65</v>
      </c>
      <c r="R155" s="21">
        <v>44938</v>
      </c>
      <c r="S155" s="48" t="s">
        <v>65</v>
      </c>
    </row>
    <row r="156" spans="1:19" s="1" customFormat="1">
      <c r="A156" s="21">
        <v>44929</v>
      </c>
      <c r="B156" s="21" t="s">
        <v>344</v>
      </c>
      <c r="C156" s="12" t="s">
        <v>58</v>
      </c>
      <c r="D156" s="12" t="s">
        <v>5</v>
      </c>
      <c r="E156" s="12" t="s">
        <v>19</v>
      </c>
      <c r="F156" s="12">
        <v>2</v>
      </c>
      <c r="G156" s="12">
        <v>15</v>
      </c>
      <c r="H156" s="12" t="s">
        <v>22</v>
      </c>
      <c r="I156" s="12" t="s">
        <v>75</v>
      </c>
      <c r="J156" s="26" t="s">
        <v>252</v>
      </c>
      <c r="K156" s="138" t="s">
        <v>3391</v>
      </c>
      <c r="L156" s="66" t="s">
        <v>3414</v>
      </c>
      <c r="M156" s="66"/>
      <c r="N156" s="12" t="s">
        <v>930</v>
      </c>
      <c r="O156" s="12" t="s">
        <v>420</v>
      </c>
      <c r="P156" s="12">
        <v>14777</v>
      </c>
      <c r="Q156" s="12" t="s">
        <v>65</v>
      </c>
      <c r="R156" s="21">
        <v>44946</v>
      </c>
      <c r="S156" s="48" t="s">
        <v>65</v>
      </c>
    </row>
    <row r="157" spans="1:19" s="1" customFormat="1">
      <c r="A157" s="21">
        <v>44932</v>
      </c>
      <c r="B157" s="21" t="s">
        <v>344</v>
      </c>
      <c r="C157" s="12" t="s">
        <v>58</v>
      </c>
      <c r="D157" s="12" t="s">
        <v>5</v>
      </c>
      <c r="E157" s="12" t="s">
        <v>6</v>
      </c>
      <c r="F157" s="12">
        <v>1</v>
      </c>
      <c r="G157" s="12">
        <v>16</v>
      </c>
      <c r="H157" s="12" t="s">
        <v>22</v>
      </c>
      <c r="I157" s="12" t="s">
        <v>60</v>
      </c>
      <c r="J157" s="26" t="s">
        <v>67</v>
      </c>
      <c r="K157" s="66" t="s">
        <v>3408</v>
      </c>
      <c r="L157" s="66" t="s">
        <v>424</v>
      </c>
      <c r="M157" s="66"/>
      <c r="N157" s="12" t="s">
        <v>3394</v>
      </c>
      <c r="O157" s="12" t="s">
        <v>425</v>
      </c>
      <c r="P157" s="12">
        <v>169701</v>
      </c>
      <c r="Q157" s="12" t="s">
        <v>65</v>
      </c>
      <c r="R157" s="21">
        <v>44950</v>
      </c>
      <c r="S157" s="48" t="s">
        <v>65</v>
      </c>
    </row>
    <row r="158" spans="1:19" s="1" customFormat="1">
      <c r="A158" s="21">
        <v>44932</v>
      </c>
      <c r="B158" s="21" t="s">
        <v>344</v>
      </c>
      <c r="C158" s="12" t="s">
        <v>58</v>
      </c>
      <c r="D158" s="12" t="s">
        <v>5</v>
      </c>
      <c r="E158" s="12" t="s">
        <v>6</v>
      </c>
      <c r="F158" s="12">
        <v>1</v>
      </c>
      <c r="G158" s="12">
        <v>16</v>
      </c>
      <c r="H158" s="12" t="s">
        <v>22</v>
      </c>
      <c r="I158" s="12" t="s">
        <v>60</v>
      </c>
      <c r="J158" s="26" t="s">
        <v>67</v>
      </c>
      <c r="K158" s="66" t="s">
        <v>3408</v>
      </c>
      <c r="L158" s="66" t="s">
        <v>426</v>
      </c>
      <c r="M158" s="66"/>
      <c r="N158" s="12" t="s">
        <v>3394</v>
      </c>
      <c r="O158" s="12" t="s">
        <v>427</v>
      </c>
      <c r="P158" s="12">
        <v>169701</v>
      </c>
      <c r="Q158" s="12" t="s">
        <v>65</v>
      </c>
      <c r="R158" s="21">
        <v>44950</v>
      </c>
      <c r="S158" s="48" t="s">
        <v>65</v>
      </c>
    </row>
    <row r="159" spans="1:19" s="1" customFormat="1">
      <c r="A159" s="21">
        <v>44932</v>
      </c>
      <c r="B159" s="21" t="s">
        <v>344</v>
      </c>
      <c r="C159" s="12" t="s">
        <v>58</v>
      </c>
      <c r="D159" s="12" t="s">
        <v>5</v>
      </c>
      <c r="E159" s="12" t="s">
        <v>17</v>
      </c>
      <c r="F159" s="12">
        <v>2</v>
      </c>
      <c r="G159" s="12">
        <v>14</v>
      </c>
      <c r="H159" s="12" t="s">
        <v>22</v>
      </c>
      <c r="I159" s="12" t="s">
        <v>84</v>
      </c>
      <c r="J159" s="26" t="s">
        <v>3373</v>
      </c>
      <c r="K159" s="138" t="s">
        <v>3383</v>
      </c>
      <c r="L159" s="138" t="s">
        <v>428</v>
      </c>
      <c r="M159" s="138"/>
      <c r="N159" s="12" t="s">
        <v>3372</v>
      </c>
      <c r="O159" s="12" t="s">
        <v>169</v>
      </c>
      <c r="P159" s="12">
        <v>61000</v>
      </c>
      <c r="Q159" s="12" t="s">
        <v>65</v>
      </c>
      <c r="R159" s="21">
        <v>44945</v>
      </c>
      <c r="S159" s="48" t="s">
        <v>65</v>
      </c>
    </row>
    <row r="160" spans="1:19" s="1" customFormat="1">
      <c r="A160" s="29">
        <v>44932</v>
      </c>
      <c r="B160" s="21" t="s">
        <v>344</v>
      </c>
      <c r="C160" s="12" t="s">
        <v>58</v>
      </c>
      <c r="D160" s="12" t="s">
        <v>5</v>
      </c>
      <c r="E160" s="12" t="s">
        <v>17</v>
      </c>
      <c r="F160" s="12">
        <v>2</v>
      </c>
      <c r="G160" s="12">
        <v>14</v>
      </c>
      <c r="H160" s="12" t="s">
        <v>24</v>
      </c>
      <c r="I160" s="12" t="s">
        <v>84</v>
      </c>
      <c r="J160" s="26" t="s">
        <v>3373</v>
      </c>
      <c r="K160" s="138" t="s">
        <v>3383</v>
      </c>
      <c r="L160" s="138" t="s">
        <v>429</v>
      </c>
      <c r="M160" s="138"/>
      <c r="N160" s="12" t="s">
        <v>3372</v>
      </c>
      <c r="O160" s="12" t="s">
        <v>169</v>
      </c>
      <c r="P160" s="12">
        <v>61000</v>
      </c>
      <c r="Q160" s="12" t="s">
        <v>65</v>
      </c>
      <c r="R160" s="21">
        <v>44945</v>
      </c>
      <c r="S160" s="48" t="s">
        <v>65</v>
      </c>
    </row>
    <row r="161" spans="1:19" s="1" customFormat="1">
      <c r="A161" s="21">
        <v>44935</v>
      </c>
      <c r="B161" s="21" t="s">
        <v>344</v>
      </c>
      <c r="C161" s="12" t="s">
        <v>58</v>
      </c>
      <c r="D161" s="12" t="s">
        <v>5</v>
      </c>
      <c r="E161" s="12" t="s">
        <v>6</v>
      </c>
      <c r="F161" s="12">
        <v>2</v>
      </c>
      <c r="G161" s="12">
        <v>14</v>
      </c>
      <c r="H161" s="12" t="s">
        <v>24</v>
      </c>
      <c r="I161" s="12" t="s">
        <v>84</v>
      </c>
      <c r="J161" s="26" t="s">
        <v>3373</v>
      </c>
      <c r="K161" s="66" t="s">
        <v>3408</v>
      </c>
      <c r="L161" s="66"/>
      <c r="M161" s="66"/>
      <c r="N161" s="12" t="s">
        <v>3372</v>
      </c>
      <c r="O161" s="12" t="s">
        <v>430</v>
      </c>
      <c r="P161" s="12">
        <v>55643</v>
      </c>
      <c r="Q161" s="12" t="s">
        <v>65</v>
      </c>
      <c r="R161" s="12"/>
      <c r="S161" s="48" t="s">
        <v>65</v>
      </c>
    </row>
    <row r="162" spans="1:19" s="1" customFormat="1" ht="15.75" customHeight="1">
      <c r="A162" s="21">
        <v>44938</v>
      </c>
      <c r="B162" s="21" t="s">
        <v>344</v>
      </c>
      <c r="C162" s="12" t="s">
        <v>58</v>
      </c>
      <c r="D162" s="12" t="s">
        <v>5</v>
      </c>
      <c r="E162" s="12" t="s">
        <v>10</v>
      </c>
      <c r="F162" s="12">
        <v>2</v>
      </c>
      <c r="G162" s="12">
        <v>14</v>
      </c>
      <c r="H162" s="12" t="s">
        <v>22</v>
      </c>
      <c r="I162" s="12" t="s">
        <v>84</v>
      </c>
      <c r="J162" s="26" t="s">
        <v>3373</v>
      </c>
      <c r="K162" s="138"/>
      <c r="L162" s="64" t="s">
        <v>3415</v>
      </c>
      <c r="M162" s="64"/>
      <c r="N162" s="12" t="s">
        <v>3372</v>
      </c>
      <c r="O162" s="12" t="s">
        <v>179</v>
      </c>
      <c r="P162" s="12">
        <v>88815</v>
      </c>
      <c r="Q162" s="12" t="s">
        <v>65</v>
      </c>
      <c r="R162" s="12"/>
      <c r="S162" s="48" t="s">
        <v>65</v>
      </c>
    </row>
    <row r="163" spans="1:19">
      <c r="A163" s="21">
        <v>44938</v>
      </c>
      <c r="B163" s="21" t="s">
        <v>344</v>
      </c>
      <c r="C163" s="12" t="s">
        <v>58</v>
      </c>
      <c r="D163" s="12" t="s">
        <v>5</v>
      </c>
      <c r="E163" s="12" t="s">
        <v>10</v>
      </c>
      <c r="F163" s="12">
        <v>2</v>
      </c>
      <c r="G163" s="12">
        <v>14</v>
      </c>
      <c r="H163" s="12" t="s">
        <v>24</v>
      </c>
      <c r="I163" s="12" t="s">
        <v>84</v>
      </c>
      <c r="J163" s="26" t="s">
        <v>3373</v>
      </c>
      <c r="K163" s="138"/>
      <c r="L163" s="66" t="s">
        <v>3416</v>
      </c>
      <c r="M163" s="66"/>
      <c r="N163" s="12" t="s">
        <v>3372</v>
      </c>
      <c r="O163" s="12" t="s">
        <v>179</v>
      </c>
      <c r="P163" s="12">
        <v>88815</v>
      </c>
      <c r="Q163" s="12" t="s">
        <v>65</v>
      </c>
      <c r="R163" s="12"/>
      <c r="S163" s="48" t="s">
        <v>65</v>
      </c>
    </row>
    <row r="164" spans="1:19" ht="15.75" customHeight="1">
      <c r="A164" s="21">
        <v>44939</v>
      </c>
      <c r="B164" s="21" t="s">
        <v>344</v>
      </c>
      <c r="C164" s="12" t="s">
        <v>58</v>
      </c>
      <c r="D164" s="12" t="s">
        <v>5</v>
      </c>
      <c r="E164" s="12" t="s">
        <v>10</v>
      </c>
      <c r="F164" s="12">
        <v>2</v>
      </c>
      <c r="G164" s="12">
        <v>14</v>
      </c>
      <c r="H164" s="12" t="s">
        <v>24</v>
      </c>
      <c r="I164" s="12" t="s">
        <v>84</v>
      </c>
      <c r="J164" s="26" t="s">
        <v>3373</v>
      </c>
      <c r="K164" s="139">
        <v>3523</v>
      </c>
      <c r="L164" s="66" t="s">
        <v>432</v>
      </c>
      <c r="M164" s="66"/>
      <c r="N164" s="12" t="s">
        <v>3372</v>
      </c>
      <c r="O164" s="12" t="s">
        <v>433</v>
      </c>
      <c r="P164" s="12">
        <v>88815</v>
      </c>
      <c r="Q164" s="12" t="s">
        <v>65</v>
      </c>
      <c r="R164" s="12" t="s">
        <v>155</v>
      </c>
      <c r="S164" s="48" t="s">
        <v>65</v>
      </c>
    </row>
    <row r="165" spans="1:19" ht="15.75" customHeight="1">
      <c r="A165" s="21">
        <v>44939</v>
      </c>
      <c r="B165" s="21" t="s">
        <v>344</v>
      </c>
      <c r="C165" s="12" t="s">
        <v>58</v>
      </c>
      <c r="D165" s="12" t="s">
        <v>5</v>
      </c>
      <c r="E165" s="12" t="s">
        <v>10</v>
      </c>
      <c r="F165" s="12">
        <v>2</v>
      </c>
      <c r="G165" s="12">
        <v>14</v>
      </c>
      <c r="H165" s="12" t="s">
        <v>22</v>
      </c>
      <c r="I165" s="12" t="s">
        <v>84</v>
      </c>
      <c r="J165" s="26" t="s">
        <v>3373</v>
      </c>
      <c r="K165" s="139">
        <v>3524</v>
      </c>
      <c r="L165" s="66" t="s">
        <v>434</v>
      </c>
      <c r="M165" s="66"/>
      <c r="N165" s="12" t="s">
        <v>3372</v>
      </c>
      <c r="O165" s="12" t="s">
        <v>433</v>
      </c>
      <c r="P165" s="12">
        <v>88815</v>
      </c>
      <c r="Q165" s="12" t="s">
        <v>65</v>
      </c>
      <c r="R165" s="12" t="s">
        <v>155</v>
      </c>
      <c r="S165" s="48" t="s">
        <v>65</v>
      </c>
    </row>
    <row r="166" spans="1:19" ht="15.75" customHeight="1">
      <c r="A166" s="21">
        <v>44942</v>
      </c>
      <c r="B166" s="21" t="s">
        <v>344</v>
      </c>
      <c r="C166" s="12" t="s">
        <v>58</v>
      </c>
      <c r="D166" s="12" t="s">
        <v>5</v>
      </c>
      <c r="E166" s="12" t="s">
        <v>13</v>
      </c>
      <c r="F166" s="12">
        <v>2</v>
      </c>
      <c r="G166" s="12">
        <v>14</v>
      </c>
      <c r="H166" s="12" t="s">
        <v>22</v>
      </c>
      <c r="I166" s="12" t="s">
        <v>84</v>
      </c>
      <c r="J166" s="26" t="s">
        <v>3373</v>
      </c>
      <c r="K166" s="139">
        <v>3524</v>
      </c>
      <c r="L166" s="66" t="s">
        <v>435</v>
      </c>
      <c r="M166" s="66"/>
      <c r="N166" s="12" t="s">
        <v>3372</v>
      </c>
      <c r="O166" s="12" t="s">
        <v>88</v>
      </c>
      <c r="P166" s="12">
        <v>145000</v>
      </c>
      <c r="Q166" s="12" t="s">
        <v>65</v>
      </c>
      <c r="R166" s="12" t="s">
        <v>155</v>
      </c>
      <c r="S166" s="48" t="s">
        <v>65</v>
      </c>
    </row>
    <row r="167" spans="1:19" ht="15.75" customHeight="1">
      <c r="A167" s="21">
        <v>44943</v>
      </c>
      <c r="B167" s="21" t="s">
        <v>344</v>
      </c>
      <c r="C167" s="12" t="s">
        <v>58</v>
      </c>
      <c r="D167" s="12" t="s">
        <v>5</v>
      </c>
      <c r="E167" s="12" t="s">
        <v>23</v>
      </c>
      <c r="F167" s="12">
        <v>2</v>
      </c>
      <c r="G167" s="12">
        <v>14</v>
      </c>
      <c r="H167" s="12" t="s">
        <v>22</v>
      </c>
      <c r="I167" s="12" t="s">
        <v>84</v>
      </c>
      <c r="J167" s="26" t="s">
        <v>3373</v>
      </c>
      <c r="K167" s="139">
        <v>3254</v>
      </c>
      <c r="L167" s="66" t="s">
        <v>436</v>
      </c>
      <c r="M167" s="66"/>
      <c r="N167" s="12" t="s">
        <v>3372</v>
      </c>
      <c r="O167" s="12" t="s">
        <v>437</v>
      </c>
      <c r="P167" s="12">
        <v>69199</v>
      </c>
      <c r="Q167" s="12" t="s">
        <v>65</v>
      </c>
      <c r="R167" s="12" t="s">
        <v>155</v>
      </c>
      <c r="S167" s="48" t="s">
        <v>65</v>
      </c>
    </row>
    <row r="168" spans="1:19" ht="15.75" customHeight="1">
      <c r="A168" s="21">
        <v>44943</v>
      </c>
      <c r="B168" s="21" t="s">
        <v>344</v>
      </c>
      <c r="C168" s="12" t="s">
        <v>58</v>
      </c>
      <c r="D168" s="12" t="s">
        <v>5</v>
      </c>
      <c r="E168" s="12" t="s">
        <v>13</v>
      </c>
      <c r="F168" s="12">
        <v>2</v>
      </c>
      <c r="G168" s="12">
        <v>15</v>
      </c>
      <c r="H168" s="12" t="s">
        <v>22</v>
      </c>
      <c r="I168" s="12" t="s">
        <v>75</v>
      </c>
      <c r="J168" s="26" t="s">
        <v>252</v>
      </c>
      <c r="K168" s="140" t="s">
        <v>3391</v>
      </c>
      <c r="L168" s="66" t="s">
        <v>438</v>
      </c>
      <c r="M168" s="66"/>
      <c r="N168" s="12" t="s">
        <v>930</v>
      </c>
      <c r="O168" s="12" t="s">
        <v>439</v>
      </c>
      <c r="P168" s="12">
        <v>23000</v>
      </c>
      <c r="Q168" s="12" t="s">
        <v>65</v>
      </c>
      <c r="R168" s="12" t="s">
        <v>155</v>
      </c>
      <c r="S168" s="48" t="s">
        <v>65</v>
      </c>
    </row>
    <row r="169" spans="1:19" ht="15.75" customHeight="1">
      <c r="A169" s="21">
        <v>44944</v>
      </c>
      <c r="B169" s="21" t="s">
        <v>344</v>
      </c>
      <c r="C169" s="12" t="s">
        <v>58</v>
      </c>
      <c r="D169" s="12" t="s">
        <v>5</v>
      </c>
      <c r="E169" s="12" t="s">
        <v>13</v>
      </c>
      <c r="F169" s="12">
        <v>2</v>
      </c>
      <c r="G169" s="12">
        <v>15</v>
      </c>
      <c r="H169" s="12" t="s">
        <v>22</v>
      </c>
      <c r="I169" s="12" t="s">
        <v>75</v>
      </c>
      <c r="J169" s="26" t="s">
        <v>252</v>
      </c>
      <c r="K169" s="139"/>
      <c r="L169" s="66" t="s">
        <v>440</v>
      </c>
      <c r="M169" s="66"/>
      <c r="N169" s="12" t="s">
        <v>930</v>
      </c>
      <c r="O169" s="12" t="s">
        <v>171</v>
      </c>
      <c r="P169" s="12">
        <v>166700</v>
      </c>
      <c r="Q169" s="12" t="s">
        <v>65</v>
      </c>
      <c r="R169" s="12" t="s">
        <v>155</v>
      </c>
      <c r="S169" s="48" t="s">
        <v>65</v>
      </c>
    </row>
    <row r="170" spans="1:19" ht="15.75" customHeight="1">
      <c r="A170" s="21">
        <v>44944</v>
      </c>
      <c r="B170" s="21" t="s">
        <v>344</v>
      </c>
      <c r="C170" s="12" t="s">
        <v>58</v>
      </c>
      <c r="D170" s="12" t="s">
        <v>5</v>
      </c>
      <c r="E170" s="12" t="s">
        <v>23</v>
      </c>
      <c r="F170" s="12">
        <v>2</v>
      </c>
      <c r="G170" s="12">
        <v>14</v>
      </c>
      <c r="H170" s="12" t="s">
        <v>24</v>
      </c>
      <c r="I170" s="12" t="s">
        <v>84</v>
      </c>
      <c r="J170" s="26" t="s">
        <v>3373</v>
      </c>
      <c r="K170" s="139">
        <v>3254</v>
      </c>
      <c r="L170" s="66" t="s">
        <v>441</v>
      </c>
      <c r="M170" s="66"/>
      <c r="N170" s="12" t="s">
        <v>3372</v>
      </c>
      <c r="O170" s="12" t="s">
        <v>437</v>
      </c>
      <c r="P170" s="12">
        <v>69199</v>
      </c>
      <c r="Q170" s="12" t="s">
        <v>65</v>
      </c>
      <c r="R170" s="12" t="s">
        <v>155</v>
      </c>
      <c r="S170" s="48" t="s">
        <v>65</v>
      </c>
    </row>
    <row r="171" spans="1:19" ht="15.75" customHeight="1">
      <c r="A171" s="21">
        <v>44945</v>
      </c>
      <c r="B171" s="21" t="s">
        <v>344</v>
      </c>
      <c r="C171" s="12" t="s">
        <v>58</v>
      </c>
      <c r="D171" s="12" t="s">
        <v>5</v>
      </c>
      <c r="E171" s="12" t="s">
        <v>3380</v>
      </c>
      <c r="F171" s="12">
        <v>2</v>
      </c>
      <c r="G171" s="12">
        <v>15</v>
      </c>
      <c r="H171" s="12" t="s">
        <v>22</v>
      </c>
      <c r="I171" s="12" t="s">
        <v>2627</v>
      </c>
      <c r="J171" s="26" t="s">
        <v>252</v>
      </c>
      <c r="K171" s="140">
        <v>4022</v>
      </c>
      <c r="L171" s="66" t="s">
        <v>442</v>
      </c>
      <c r="M171" s="66"/>
      <c r="N171" s="12" t="s">
        <v>3417</v>
      </c>
      <c r="O171" s="12" t="s">
        <v>443</v>
      </c>
      <c r="P171" s="12">
        <v>69983</v>
      </c>
      <c r="Q171" s="12" t="s">
        <v>65</v>
      </c>
      <c r="R171" s="21">
        <v>44945</v>
      </c>
      <c r="S171" s="48" t="s">
        <v>65</v>
      </c>
    </row>
    <row r="172" spans="1:19" ht="15.75" customHeight="1">
      <c r="A172" s="21">
        <v>44945</v>
      </c>
      <c r="B172" s="21" t="s">
        <v>344</v>
      </c>
      <c r="C172" s="12" t="s">
        <v>58</v>
      </c>
      <c r="D172" s="12" t="s">
        <v>5</v>
      </c>
      <c r="E172" s="12" t="s">
        <v>3380</v>
      </c>
      <c r="F172" s="12">
        <v>2</v>
      </c>
      <c r="G172" s="12">
        <v>15</v>
      </c>
      <c r="H172" s="12" t="s">
        <v>24</v>
      </c>
      <c r="I172" s="12" t="s">
        <v>2627</v>
      </c>
      <c r="J172" s="26" t="s">
        <v>252</v>
      </c>
      <c r="K172" s="140">
        <v>4022</v>
      </c>
      <c r="L172" s="66" t="s">
        <v>444</v>
      </c>
      <c r="M172" s="66"/>
      <c r="N172" s="12" t="s">
        <v>3417</v>
      </c>
      <c r="O172" s="12" t="s">
        <v>443</v>
      </c>
      <c r="P172" s="12">
        <v>69983</v>
      </c>
      <c r="Q172" s="12" t="s">
        <v>65</v>
      </c>
      <c r="R172" s="21">
        <v>44945</v>
      </c>
      <c r="S172" s="48" t="s">
        <v>65</v>
      </c>
    </row>
    <row r="173" spans="1:19" ht="15.75" customHeight="1">
      <c r="A173" s="21">
        <v>44945</v>
      </c>
      <c r="B173" s="21" t="s">
        <v>344</v>
      </c>
      <c r="C173" s="12" t="s">
        <v>58</v>
      </c>
      <c r="D173" s="12" t="s">
        <v>5</v>
      </c>
      <c r="E173" s="12" t="s">
        <v>19</v>
      </c>
      <c r="F173" s="12">
        <v>2</v>
      </c>
      <c r="G173" s="12">
        <v>16</v>
      </c>
      <c r="H173" s="12" t="s">
        <v>22</v>
      </c>
      <c r="I173" s="12" t="s">
        <v>60</v>
      </c>
      <c r="J173" s="26" t="s">
        <v>3412</v>
      </c>
      <c r="K173" s="139" t="s">
        <v>3408</v>
      </c>
      <c r="L173" s="66" t="s">
        <v>445</v>
      </c>
      <c r="M173" s="66"/>
      <c r="N173" s="12" t="s">
        <v>921</v>
      </c>
      <c r="O173" s="12" t="s">
        <v>117</v>
      </c>
      <c r="P173" s="12">
        <v>184500</v>
      </c>
      <c r="Q173" s="12" t="s">
        <v>65</v>
      </c>
      <c r="R173" s="12" t="s">
        <v>9</v>
      </c>
      <c r="S173" s="48" t="s">
        <v>65</v>
      </c>
    </row>
    <row r="174" spans="1:19" ht="15.75" customHeight="1">
      <c r="A174" s="21">
        <v>44945</v>
      </c>
      <c r="B174" s="21" t="s">
        <v>344</v>
      </c>
      <c r="C174" s="12" t="s">
        <v>58</v>
      </c>
      <c r="D174" s="12" t="s">
        <v>5</v>
      </c>
      <c r="E174" s="12" t="s">
        <v>19</v>
      </c>
      <c r="F174" s="12">
        <v>2</v>
      </c>
      <c r="G174" s="12">
        <v>16</v>
      </c>
      <c r="H174" s="12" t="s">
        <v>24</v>
      </c>
      <c r="I174" s="12" t="s">
        <v>60</v>
      </c>
      <c r="J174" s="26" t="s">
        <v>291</v>
      </c>
      <c r="K174" s="139" t="s">
        <v>3408</v>
      </c>
      <c r="L174" s="66" t="s">
        <v>446</v>
      </c>
      <c r="M174" s="66"/>
      <c r="N174" s="12" t="s">
        <v>921</v>
      </c>
      <c r="O174" s="12" t="s">
        <v>117</v>
      </c>
      <c r="P174" s="12">
        <v>184500</v>
      </c>
      <c r="Q174" s="12" t="s">
        <v>65</v>
      </c>
      <c r="R174" s="12" t="s">
        <v>9</v>
      </c>
      <c r="S174" s="48" t="s">
        <v>65</v>
      </c>
    </row>
    <row r="175" spans="1:19">
      <c r="A175" s="21">
        <v>44945</v>
      </c>
      <c r="B175" s="21" t="s">
        <v>344</v>
      </c>
      <c r="C175" s="12" t="s">
        <v>58</v>
      </c>
      <c r="D175" s="12" t="s">
        <v>5</v>
      </c>
      <c r="E175" s="12" t="s">
        <v>19</v>
      </c>
      <c r="F175" s="12">
        <v>2</v>
      </c>
      <c r="G175" s="12">
        <v>15</v>
      </c>
      <c r="H175" s="12" t="s">
        <v>22</v>
      </c>
      <c r="I175" s="12" t="s">
        <v>75</v>
      </c>
      <c r="J175" s="26" t="s">
        <v>252</v>
      </c>
      <c r="K175" s="140" t="s">
        <v>3391</v>
      </c>
      <c r="L175" s="66" t="s">
        <v>447</v>
      </c>
      <c r="M175" s="66"/>
      <c r="N175" s="12" t="s">
        <v>930</v>
      </c>
      <c r="O175" s="12" t="s">
        <v>448</v>
      </c>
      <c r="P175" s="12">
        <v>60462</v>
      </c>
      <c r="Q175" s="12" t="s">
        <v>65</v>
      </c>
      <c r="R175" s="12" t="s">
        <v>155</v>
      </c>
      <c r="S175" s="48" t="s">
        <v>65</v>
      </c>
    </row>
    <row r="176" spans="1:19" s="1" customFormat="1">
      <c r="A176" s="21">
        <v>44945</v>
      </c>
      <c r="B176" s="21" t="s">
        <v>344</v>
      </c>
      <c r="C176" s="12" t="s">
        <v>58</v>
      </c>
      <c r="D176" s="12" t="s">
        <v>5</v>
      </c>
      <c r="E176" s="12" t="s">
        <v>17</v>
      </c>
      <c r="F176" s="12">
        <v>1</v>
      </c>
      <c r="G176" s="12">
        <v>15</v>
      </c>
      <c r="H176" s="12" t="s">
        <v>22</v>
      </c>
      <c r="I176" s="12" t="s">
        <v>75</v>
      </c>
      <c r="J176" s="26" t="s">
        <v>252</v>
      </c>
      <c r="K176" s="140" t="s">
        <v>3391</v>
      </c>
      <c r="L176" s="66" t="s">
        <v>449</v>
      </c>
      <c r="M176" s="66"/>
      <c r="N176" s="12" t="s">
        <v>930</v>
      </c>
      <c r="O176" s="12" t="s">
        <v>450</v>
      </c>
      <c r="P176" s="12">
        <v>10000</v>
      </c>
      <c r="Q176" s="12" t="s">
        <v>65</v>
      </c>
      <c r="R176" s="12" t="s">
        <v>155</v>
      </c>
      <c r="S176" s="48" t="s">
        <v>65</v>
      </c>
    </row>
    <row r="177" spans="1:19" s="1" customFormat="1">
      <c r="A177" s="21">
        <v>44946</v>
      </c>
      <c r="B177" s="21" t="s">
        <v>344</v>
      </c>
      <c r="C177" s="12" t="s">
        <v>58</v>
      </c>
      <c r="D177" s="12" t="s">
        <v>5</v>
      </c>
      <c r="E177" s="12" t="s">
        <v>3380</v>
      </c>
      <c r="F177" s="12">
        <v>2</v>
      </c>
      <c r="G177" s="12">
        <v>15</v>
      </c>
      <c r="H177" s="12" t="s">
        <v>22</v>
      </c>
      <c r="I177" s="12" t="s">
        <v>75</v>
      </c>
      <c r="J177" s="26" t="s">
        <v>252</v>
      </c>
      <c r="K177" s="140" t="s">
        <v>3391</v>
      </c>
      <c r="L177" s="66" t="s">
        <v>451</v>
      </c>
      <c r="M177" s="66"/>
      <c r="N177" s="12" t="s">
        <v>930</v>
      </c>
      <c r="O177" s="12" t="s">
        <v>452</v>
      </c>
      <c r="P177" s="12">
        <v>19468</v>
      </c>
      <c r="Q177" s="12" t="s">
        <v>65</v>
      </c>
      <c r="R177" s="21">
        <v>44946</v>
      </c>
      <c r="S177" s="48" t="s">
        <v>65</v>
      </c>
    </row>
    <row r="178" spans="1:19" s="1" customFormat="1">
      <c r="A178" s="21">
        <v>44949</v>
      </c>
      <c r="B178" s="21" t="s">
        <v>344</v>
      </c>
      <c r="C178" s="12" t="s">
        <v>58</v>
      </c>
      <c r="D178" s="12" t="s">
        <v>9</v>
      </c>
      <c r="E178" s="12" t="s">
        <v>3407</v>
      </c>
      <c r="F178" s="12">
        <v>2</v>
      </c>
      <c r="G178" s="12">
        <v>14</v>
      </c>
      <c r="H178" s="12" t="s">
        <v>22</v>
      </c>
      <c r="I178" s="12" t="s">
        <v>84</v>
      </c>
      <c r="J178" s="26" t="s">
        <v>3373</v>
      </c>
      <c r="K178" s="139">
        <v>4420</v>
      </c>
      <c r="L178" s="66" t="s">
        <v>453</v>
      </c>
      <c r="M178" s="66"/>
      <c r="N178" s="12" t="s">
        <v>3372</v>
      </c>
      <c r="O178" s="12" t="s">
        <v>454</v>
      </c>
      <c r="P178" s="12">
        <v>61157</v>
      </c>
      <c r="Q178" s="12" t="s">
        <v>65</v>
      </c>
      <c r="R178" s="12" t="s">
        <v>155</v>
      </c>
      <c r="S178" s="48" t="s">
        <v>65</v>
      </c>
    </row>
    <row r="179" spans="1:19" s="1" customFormat="1">
      <c r="A179" s="21">
        <v>44950</v>
      </c>
      <c r="B179" s="21" t="s">
        <v>344</v>
      </c>
      <c r="C179" s="12" t="s">
        <v>58</v>
      </c>
      <c r="D179" s="12" t="s">
        <v>12</v>
      </c>
      <c r="E179" s="12" t="s">
        <v>10</v>
      </c>
      <c r="F179" s="12">
        <v>2</v>
      </c>
      <c r="G179" s="12">
        <v>14</v>
      </c>
      <c r="H179" s="12" t="s">
        <v>22</v>
      </c>
      <c r="I179" s="12" t="s">
        <v>84</v>
      </c>
      <c r="J179" s="26" t="s">
        <v>3373</v>
      </c>
      <c r="K179" s="139">
        <v>4420</v>
      </c>
      <c r="L179" s="66" t="s">
        <v>455</v>
      </c>
      <c r="M179" s="66"/>
      <c r="N179" s="12" t="s">
        <v>3379</v>
      </c>
      <c r="O179" s="12" t="s">
        <v>456</v>
      </c>
      <c r="P179" s="12">
        <v>138525</v>
      </c>
      <c r="Q179" s="12" t="s">
        <v>65</v>
      </c>
      <c r="R179" s="12" t="s">
        <v>155</v>
      </c>
      <c r="S179" s="48" t="s">
        <v>65</v>
      </c>
    </row>
    <row r="180" spans="1:19" s="1" customFormat="1">
      <c r="A180" s="21">
        <v>44950</v>
      </c>
      <c r="B180" s="21" t="s">
        <v>344</v>
      </c>
      <c r="C180" s="12" t="s">
        <v>58</v>
      </c>
      <c r="D180" s="12" t="s">
        <v>5</v>
      </c>
      <c r="E180" s="12" t="s">
        <v>3380</v>
      </c>
      <c r="F180" s="12">
        <v>2</v>
      </c>
      <c r="G180" s="12">
        <v>14</v>
      </c>
      <c r="H180" s="12" t="s">
        <v>22</v>
      </c>
      <c r="I180" s="12" t="s">
        <v>458</v>
      </c>
      <c r="J180" s="26" t="s">
        <v>94</v>
      </c>
      <c r="K180" s="140">
        <v>5032</v>
      </c>
      <c r="L180" s="66" t="s">
        <v>457</v>
      </c>
      <c r="M180" s="66"/>
      <c r="N180" s="12" t="s">
        <v>2482</v>
      </c>
      <c r="O180" s="12" t="s">
        <v>459</v>
      </c>
      <c r="P180" s="12">
        <v>100080</v>
      </c>
      <c r="Q180" s="12" t="s">
        <v>65</v>
      </c>
      <c r="R180" s="21">
        <v>44950</v>
      </c>
      <c r="S180" s="48" t="s">
        <v>65</v>
      </c>
    </row>
    <row r="181" spans="1:19" s="1" customFormat="1">
      <c r="A181" s="21">
        <v>44950</v>
      </c>
      <c r="B181" s="21" t="s">
        <v>344</v>
      </c>
      <c r="C181" s="12" t="s">
        <v>58</v>
      </c>
      <c r="D181" s="12" t="s">
        <v>5</v>
      </c>
      <c r="E181" s="12" t="s">
        <v>3380</v>
      </c>
      <c r="F181" s="12">
        <v>2</v>
      </c>
      <c r="G181" s="12">
        <v>14</v>
      </c>
      <c r="H181" s="12" t="s">
        <v>24</v>
      </c>
      <c r="I181" s="12" t="s">
        <v>458</v>
      </c>
      <c r="J181" s="26" t="s">
        <v>94</v>
      </c>
      <c r="K181" s="140">
        <v>5032</v>
      </c>
      <c r="L181" s="66" t="s">
        <v>460</v>
      </c>
      <c r="M181" s="66"/>
      <c r="N181" s="12" t="s">
        <v>2482</v>
      </c>
      <c r="O181" s="12" t="s">
        <v>459</v>
      </c>
      <c r="P181" s="12">
        <v>100080</v>
      </c>
      <c r="Q181" s="12" t="s">
        <v>65</v>
      </c>
      <c r="R181" s="21">
        <v>44950</v>
      </c>
      <c r="S181" s="48" t="s">
        <v>65</v>
      </c>
    </row>
    <row r="182" spans="1:19" s="1" customFormat="1">
      <c r="A182" s="21">
        <v>44950</v>
      </c>
      <c r="B182" s="21" t="s">
        <v>344</v>
      </c>
      <c r="C182" s="12" t="s">
        <v>58</v>
      </c>
      <c r="D182" s="12" t="s">
        <v>5</v>
      </c>
      <c r="E182" s="12" t="s">
        <v>19</v>
      </c>
      <c r="F182" s="12">
        <v>2</v>
      </c>
      <c r="G182" s="12">
        <v>14</v>
      </c>
      <c r="H182" s="12" t="s">
        <v>22</v>
      </c>
      <c r="I182" s="12" t="s">
        <v>84</v>
      </c>
      <c r="J182" s="26" t="s">
        <v>94</v>
      </c>
      <c r="K182" s="140">
        <v>4420</v>
      </c>
      <c r="L182" s="66" t="s">
        <v>461</v>
      </c>
      <c r="M182" s="66"/>
      <c r="N182" s="12" t="s">
        <v>2482</v>
      </c>
      <c r="O182" s="12" t="s">
        <v>462</v>
      </c>
      <c r="P182" s="12">
        <v>86526</v>
      </c>
      <c r="Q182" s="12" t="s">
        <v>65</v>
      </c>
      <c r="R182" s="12" t="s">
        <v>92</v>
      </c>
      <c r="S182" s="48" t="s">
        <v>65</v>
      </c>
    </row>
    <row r="183" spans="1:19" s="1" customFormat="1">
      <c r="A183" s="21">
        <v>44950</v>
      </c>
      <c r="B183" s="21" t="s">
        <v>344</v>
      </c>
      <c r="C183" s="12" t="s">
        <v>58</v>
      </c>
      <c r="D183" s="12" t="s">
        <v>5</v>
      </c>
      <c r="E183" s="12" t="s">
        <v>19</v>
      </c>
      <c r="F183" s="12">
        <v>2</v>
      </c>
      <c r="G183" s="12">
        <v>14</v>
      </c>
      <c r="H183" s="12" t="s">
        <v>22</v>
      </c>
      <c r="I183" s="12" t="s">
        <v>84</v>
      </c>
      <c r="J183" s="26" t="s">
        <v>94</v>
      </c>
      <c r="K183" s="140">
        <v>4420</v>
      </c>
      <c r="L183" s="66" t="s">
        <v>463</v>
      </c>
      <c r="M183" s="66"/>
      <c r="N183" s="12" t="s">
        <v>2482</v>
      </c>
      <c r="O183" s="12" t="s">
        <v>462</v>
      </c>
      <c r="P183" s="12">
        <v>86526</v>
      </c>
      <c r="Q183" s="12" t="s">
        <v>65</v>
      </c>
      <c r="R183" s="12" t="s">
        <v>92</v>
      </c>
      <c r="S183" s="48" t="s">
        <v>65</v>
      </c>
    </row>
    <row r="184" spans="1:19" s="1" customFormat="1">
      <c r="A184" s="21">
        <v>44953</v>
      </c>
      <c r="B184" s="21" t="s">
        <v>344</v>
      </c>
      <c r="C184" s="12" t="s">
        <v>58</v>
      </c>
      <c r="D184" s="12" t="s">
        <v>5</v>
      </c>
      <c r="E184" s="12" t="s">
        <v>21</v>
      </c>
      <c r="F184" s="12">
        <v>2</v>
      </c>
      <c r="G184" s="12">
        <v>14</v>
      </c>
      <c r="H184" s="12" t="s">
        <v>22</v>
      </c>
      <c r="I184" s="12" t="s">
        <v>458</v>
      </c>
      <c r="J184" s="26" t="s">
        <v>94</v>
      </c>
      <c r="K184" s="140">
        <v>5032</v>
      </c>
      <c r="L184" s="66" t="s">
        <v>464</v>
      </c>
      <c r="M184" s="66"/>
      <c r="N184" s="12" t="s">
        <v>2482</v>
      </c>
      <c r="O184" s="12" t="s">
        <v>465</v>
      </c>
      <c r="P184" s="12">
        <v>86027</v>
      </c>
      <c r="Q184" s="12" t="s">
        <v>65</v>
      </c>
      <c r="R184" s="12" t="s">
        <v>92</v>
      </c>
      <c r="S184" s="48" t="s">
        <v>65</v>
      </c>
    </row>
    <row r="185" spans="1:19" s="1" customFormat="1">
      <c r="A185" s="21">
        <v>44956</v>
      </c>
      <c r="B185" s="21" t="s">
        <v>344</v>
      </c>
      <c r="C185" s="12" t="s">
        <v>58</v>
      </c>
      <c r="D185" s="12" t="s">
        <v>5</v>
      </c>
      <c r="E185" s="12" t="s">
        <v>20</v>
      </c>
      <c r="F185" s="12">
        <v>2</v>
      </c>
      <c r="G185" s="12">
        <v>16</v>
      </c>
      <c r="H185" s="12" t="s">
        <v>22</v>
      </c>
      <c r="I185" s="12" t="s">
        <v>60</v>
      </c>
      <c r="J185" s="26" t="s">
        <v>291</v>
      </c>
      <c r="K185" s="140">
        <v>3822</v>
      </c>
      <c r="L185" s="66" t="s">
        <v>466</v>
      </c>
      <c r="M185" s="66"/>
      <c r="N185" s="12" t="s">
        <v>921</v>
      </c>
      <c r="O185" s="12" t="s">
        <v>201</v>
      </c>
      <c r="P185" s="12">
        <v>73610</v>
      </c>
      <c r="Q185" s="12" t="s">
        <v>65</v>
      </c>
      <c r="R185" s="12" t="s">
        <v>9</v>
      </c>
      <c r="S185" s="48" t="s">
        <v>65</v>
      </c>
    </row>
    <row r="186" spans="1:19" s="1" customFormat="1">
      <c r="A186" s="21">
        <v>44956</v>
      </c>
      <c r="B186" s="21" t="s">
        <v>344</v>
      </c>
      <c r="C186" s="12" t="s">
        <v>58</v>
      </c>
      <c r="D186" s="12" t="s">
        <v>5</v>
      </c>
      <c r="E186" s="12" t="s">
        <v>20</v>
      </c>
      <c r="F186" s="12">
        <v>2</v>
      </c>
      <c r="G186" s="12">
        <v>15</v>
      </c>
      <c r="H186" s="12" t="s">
        <v>22</v>
      </c>
      <c r="I186" s="12" t="s">
        <v>75</v>
      </c>
      <c r="J186" s="26" t="s">
        <v>252</v>
      </c>
      <c r="K186" s="140">
        <v>2822</v>
      </c>
      <c r="L186" s="66" t="s">
        <v>467</v>
      </c>
      <c r="M186" s="66"/>
      <c r="N186" s="12" t="s">
        <v>930</v>
      </c>
      <c r="O186" s="12" t="s">
        <v>468</v>
      </c>
      <c r="P186" s="12">
        <v>20879</v>
      </c>
      <c r="Q186" s="12" t="s">
        <v>65</v>
      </c>
      <c r="R186" s="12" t="s">
        <v>155</v>
      </c>
      <c r="S186" s="48" t="s">
        <v>65</v>
      </c>
    </row>
    <row r="187" spans="1:19" s="1" customFormat="1">
      <c r="A187" s="21">
        <v>44956</v>
      </c>
      <c r="B187" s="21" t="s">
        <v>344</v>
      </c>
      <c r="C187" s="12" t="s">
        <v>58</v>
      </c>
      <c r="D187" s="12" t="s">
        <v>5</v>
      </c>
      <c r="E187" s="12" t="s">
        <v>20</v>
      </c>
      <c r="F187" s="12">
        <v>2</v>
      </c>
      <c r="G187" s="12">
        <v>15</v>
      </c>
      <c r="H187" s="12" t="s">
        <v>24</v>
      </c>
      <c r="I187" s="12" t="s">
        <v>75</v>
      </c>
      <c r="J187" s="26" t="s">
        <v>252</v>
      </c>
      <c r="K187" s="140">
        <v>2822</v>
      </c>
      <c r="L187" s="66" t="s">
        <v>469</v>
      </c>
      <c r="M187" s="66"/>
      <c r="N187" s="12" t="s">
        <v>930</v>
      </c>
      <c r="O187" s="12" t="s">
        <v>468</v>
      </c>
      <c r="P187" s="12">
        <v>20879</v>
      </c>
      <c r="Q187" s="12" t="s">
        <v>65</v>
      </c>
      <c r="R187" s="12" t="s">
        <v>155</v>
      </c>
      <c r="S187" s="48" t="s">
        <v>65</v>
      </c>
    </row>
    <row r="188" spans="1:19" s="1" customFormat="1">
      <c r="A188" s="21">
        <v>44958</v>
      </c>
      <c r="B188" s="21" t="s">
        <v>471</v>
      </c>
      <c r="C188" s="12" t="s">
        <v>58</v>
      </c>
      <c r="D188" s="12" t="s">
        <v>5</v>
      </c>
      <c r="E188" s="12" t="s">
        <v>3418</v>
      </c>
      <c r="F188" s="12">
        <v>2</v>
      </c>
      <c r="G188" s="12">
        <v>16</v>
      </c>
      <c r="H188" s="12" t="s">
        <v>22</v>
      </c>
      <c r="I188" s="12" t="s">
        <v>143</v>
      </c>
      <c r="J188" s="26" t="s">
        <v>3373</v>
      </c>
      <c r="K188" s="140">
        <v>3622</v>
      </c>
      <c r="L188" s="66" t="s">
        <v>470</v>
      </c>
      <c r="M188" s="66"/>
      <c r="N188" s="12" t="s">
        <v>3390</v>
      </c>
      <c r="O188" s="12" t="s">
        <v>472</v>
      </c>
      <c r="P188" s="12">
        <v>16553</v>
      </c>
      <c r="Q188" s="12" t="s">
        <v>65</v>
      </c>
      <c r="R188" s="12" t="s">
        <v>155</v>
      </c>
      <c r="S188" s="48" t="s">
        <v>65</v>
      </c>
    </row>
    <row r="189" spans="1:19" s="1" customFormat="1">
      <c r="A189" s="21">
        <v>44958</v>
      </c>
      <c r="B189" s="21" t="s">
        <v>471</v>
      </c>
      <c r="C189" s="12" t="s">
        <v>58</v>
      </c>
      <c r="D189" s="12" t="s">
        <v>5</v>
      </c>
      <c r="E189" s="12" t="s">
        <v>3418</v>
      </c>
      <c r="F189" s="12">
        <v>2</v>
      </c>
      <c r="G189" s="12">
        <v>16</v>
      </c>
      <c r="H189" s="12" t="s">
        <v>24</v>
      </c>
      <c r="I189" s="12" t="s">
        <v>143</v>
      </c>
      <c r="J189" s="26" t="s">
        <v>3373</v>
      </c>
      <c r="K189" s="140">
        <v>3622</v>
      </c>
      <c r="L189" s="66" t="s">
        <v>473</v>
      </c>
      <c r="M189" s="66"/>
      <c r="N189" s="12" t="s">
        <v>3390</v>
      </c>
      <c r="O189" s="12" t="s">
        <v>472</v>
      </c>
      <c r="P189" s="12">
        <v>16553</v>
      </c>
      <c r="Q189" s="12" t="s">
        <v>65</v>
      </c>
      <c r="R189" s="12" t="s">
        <v>155</v>
      </c>
      <c r="S189" s="48" t="s">
        <v>65</v>
      </c>
    </row>
    <row r="190" spans="1:19" s="1" customFormat="1">
      <c r="A190" s="21">
        <v>44958</v>
      </c>
      <c r="B190" s="21" t="s">
        <v>471</v>
      </c>
      <c r="C190" s="12" t="s">
        <v>58</v>
      </c>
      <c r="D190" s="12" t="s">
        <v>5</v>
      </c>
      <c r="E190" s="12" t="s">
        <v>3418</v>
      </c>
      <c r="F190" s="12">
        <v>2</v>
      </c>
      <c r="G190" s="12">
        <v>15</v>
      </c>
      <c r="H190" s="12" t="s">
        <v>22</v>
      </c>
      <c r="I190" s="12" t="s">
        <v>623</v>
      </c>
      <c r="J190" s="26" t="s">
        <v>3373</v>
      </c>
      <c r="K190" s="140">
        <v>3822</v>
      </c>
      <c r="L190" s="65"/>
      <c r="M190" s="65"/>
      <c r="N190" s="12" t="s">
        <v>3379</v>
      </c>
      <c r="O190" s="12" t="s">
        <v>475</v>
      </c>
      <c r="P190" s="12">
        <v>110836</v>
      </c>
      <c r="Q190" s="12" t="s">
        <v>65</v>
      </c>
      <c r="R190" s="12" t="s">
        <v>155</v>
      </c>
      <c r="S190" s="48" t="s">
        <v>65</v>
      </c>
    </row>
    <row r="191" spans="1:19" s="1" customFormat="1">
      <c r="A191" s="21">
        <v>44958</v>
      </c>
      <c r="B191" s="21" t="s">
        <v>471</v>
      </c>
      <c r="C191" s="12" t="s">
        <v>58</v>
      </c>
      <c r="D191" s="12" t="s">
        <v>12</v>
      </c>
      <c r="E191" s="12" t="s">
        <v>10</v>
      </c>
      <c r="F191" s="12">
        <v>2</v>
      </c>
      <c r="G191" s="12">
        <v>16</v>
      </c>
      <c r="H191" s="12" t="s">
        <v>22</v>
      </c>
      <c r="I191" s="12" t="s">
        <v>60</v>
      </c>
      <c r="J191" s="26" t="s">
        <v>291</v>
      </c>
      <c r="K191" s="140">
        <v>3822</v>
      </c>
      <c r="L191" s="66" t="s">
        <v>476</v>
      </c>
      <c r="M191" s="66"/>
      <c r="N191" s="12" t="s">
        <v>921</v>
      </c>
      <c r="O191" s="12" t="s">
        <v>222</v>
      </c>
      <c r="P191" s="12">
        <v>91462</v>
      </c>
      <c r="Q191" s="12" t="s">
        <v>65</v>
      </c>
      <c r="R191" s="12" t="s">
        <v>9</v>
      </c>
      <c r="S191" s="48" t="s">
        <v>65</v>
      </c>
    </row>
    <row r="192" spans="1:19" s="1" customFormat="1">
      <c r="A192" s="21">
        <v>44958</v>
      </c>
      <c r="B192" s="21" t="s">
        <v>471</v>
      </c>
      <c r="C192" s="12" t="s">
        <v>58</v>
      </c>
      <c r="D192" s="12" t="s">
        <v>5</v>
      </c>
      <c r="E192" s="12" t="s">
        <v>3380</v>
      </c>
      <c r="F192" s="12">
        <v>2</v>
      </c>
      <c r="G192" s="12">
        <v>15</v>
      </c>
      <c r="H192" s="12" t="s">
        <v>22</v>
      </c>
      <c r="I192" s="12" t="s">
        <v>75</v>
      </c>
      <c r="J192" s="26" t="s">
        <v>252</v>
      </c>
      <c r="K192" s="140">
        <v>2822</v>
      </c>
      <c r="L192" s="66" t="s">
        <v>477</v>
      </c>
      <c r="M192" s="66"/>
      <c r="N192" s="12" t="s">
        <v>930</v>
      </c>
      <c r="O192" s="12" t="s">
        <v>363</v>
      </c>
      <c r="P192" s="12">
        <v>36834</v>
      </c>
      <c r="Q192" s="12" t="s">
        <v>65</v>
      </c>
      <c r="R192" s="12" t="s">
        <v>155</v>
      </c>
      <c r="S192" s="48" t="s">
        <v>65</v>
      </c>
    </row>
    <row r="193" spans="1:19" s="1" customFormat="1">
      <c r="A193" s="21">
        <v>44963</v>
      </c>
      <c r="B193" s="21" t="s">
        <v>471</v>
      </c>
      <c r="C193" s="12" t="s">
        <v>58</v>
      </c>
      <c r="D193" s="12" t="s">
        <v>5</v>
      </c>
      <c r="E193" s="12" t="s">
        <v>20</v>
      </c>
      <c r="F193" s="12">
        <v>2</v>
      </c>
      <c r="G193" s="12">
        <v>16</v>
      </c>
      <c r="H193" s="12" t="s">
        <v>22</v>
      </c>
      <c r="I193" s="12" t="s">
        <v>60</v>
      </c>
      <c r="J193" s="26" t="s">
        <v>291</v>
      </c>
      <c r="K193" s="140">
        <v>3822</v>
      </c>
      <c r="L193" s="66" t="s">
        <v>478</v>
      </c>
      <c r="M193" s="66"/>
      <c r="N193" s="12" t="s">
        <v>921</v>
      </c>
      <c r="O193" s="12" t="s">
        <v>128</v>
      </c>
      <c r="P193" s="12">
        <v>105103</v>
      </c>
      <c r="Q193" s="12" t="s">
        <v>65</v>
      </c>
      <c r="R193" s="12" t="s">
        <v>9</v>
      </c>
      <c r="S193" s="48" t="s">
        <v>65</v>
      </c>
    </row>
    <row r="194" spans="1:19" s="1" customFormat="1">
      <c r="A194" s="21">
        <v>44963</v>
      </c>
      <c r="B194" s="21" t="s">
        <v>471</v>
      </c>
      <c r="C194" s="12" t="s">
        <v>58</v>
      </c>
      <c r="D194" s="12" t="s">
        <v>5</v>
      </c>
      <c r="E194" s="12" t="s">
        <v>20</v>
      </c>
      <c r="F194" s="12">
        <v>2</v>
      </c>
      <c r="G194" s="12">
        <v>16</v>
      </c>
      <c r="H194" s="12" t="s">
        <v>24</v>
      </c>
      <c r="I194" s="12" t="s">
        <v>60</v>
      </c>
      <c r="J194" s="26" t="s">
        <v>291</v>
      </c>
      <c r="K194" s="140">
        <v>3822</v>
      </c>
      <c r="L194" s="66" t="s">
        <v>479</v>
      </c>
      <c r="M194" s="66"/>
      <c r="N194" s="12" t="s">
        <v>921</v>
      </c>
      <c r="O194" s="12" t="s">
        <v>128</v>
      </c>
      <c r="P194" s="12">
        <v>105103</v>
      </c>
      <c r="Q194" s="12" t="s">
        <v>65</v>
      </c>
      <c r="R194" s="12" t="s">
        <v>9</v>
      </c>
      <c r="S194" s="48" t="s">
        <v>65</v>
      </c>
    </row>
    <row r="195" spans="1:19" s="1" customFormat="1">
      <c r="A195" s="21">
        <v>44963</v>
      </c>
      <c r="B195" s="21" t="s">
        <v>471</v>
      </c>
      <c r="C195" s="12" t="s">
        <v>58</v>
      </c>
      <c r="D195" s="12" t="s">
        <v>5</v>
      </c>
      <c r="E195" s="12" t="s">
        <v>20</v>
      </c>
      <c r="F195" s="12">
        <v>2</v>
      </c>
      <c r="G195" s="12">
        <v>16</v>
      </c>
      <c r="H195" s="12" t="s">
        <v>24</v>
      </c>
      <c r="I195" s="12" t="s">
        <v>60</v>
      </c>
      <c r="J195" s="26" t="s">
        <v>291</v>
      </c>
      <c r="K195" s="140">
        <v>3822</v>
      </c>
      <c r="L195" s="66" t="s">
        <v>479</v>
      </c>
      <c r="M195" s="66"/>
      <c r="N195" s="12" t="s">
        <v>921</v>
      </c>
      <c r="O195" s="12" t="s">
        <v>97</v>
      </c>
      <c r="P195" s="12">
        <v>153250</v>
      </c>
      <c r="Q195" s="12" t="s">
        <v>65</v>
      </c>
      <c r="R195" s="12" t="s">
        <v>9</v>
      </c>
      <c r="S195" s="48" t="s">
        <v>65</v>
      </c>
    </row>
    <row r="196" spans="1:19" s="1" customFormat="1">
      <c r="A196" s="21">
        <v>44964</v>
      </c>
      <c r="B196" s="21" t="s">
        <v>471</v>
      </c>
      <c r="C196" s="12" t="s">
        <v>58</v>
      </c>
      <c r="D196" s="12" t="s">
        <v>5</v>
      </c>
      <c r="E196" s="12" t="s">
        <v>3418</v>
      </c>
      <c r="F196" s="12">
        <v>2</v>
      </c>
      <c r="G196" s="12">
        <v>16</v>
      </c>
      <c r="H196" s="12" t="s">
        <v>22</v>
      </c>
      <c r="I196" s="12" t="s">
        <v>143</v>
      </c>
      <c r="J196" s="26" t="s">
        <v>3373</v>
      </c>
      <c r="K196" s="140">
        <v>2922</v>
      </c>
      <c r="L196" s="66" t="s">
        <v>480</v>
      </c>
      <c r="M196" s="66"/>
      <c r="N196" s="12" t="s">
        <v>3390</v>
      </c>
      <c r="O196" s="12" t="s">
        <v>481</v>
      </c>
      <c r="P196" s="12">
        <v>56349</v>
      </c>
      <c r="Q196" s="12" t="s">
        <v>65</v>
      </c>
      <c r="R196" s="12" t="s">
        <v>155</v>
      </c>
      <c r="S196" s="48" t="s">
        <v>65</v>
      </c>
    </row>
    <row r="197" spans="1:19" s="1" customFormat="1">
      <c r="A197" s="21">
        <v>44964</v>
      </c>
      <c r="B197" s="21" t="s">
        <v>471</v>
      </c>
      <c r="C197" s="12" t="s">
        <v>58</v>
      </c>
      <c r="D197" s="12" t="s">
        <v>5</v>
      </c>
      <c r="E197" s="12" t="s">
        <v>3418</v>
      </c>
      <c r="F197" s="12">
        <v>2</v>
      </c>
      <c r="G197" s="12">
        <v>16</v>
      </c>
      <c r="H197" s="12" t="s">
        <v>24</v>
      </c>
      <c r="I197" s="12" t="s">
        <v>143</v>
      </c>
      <c r="J197" s="26" t="s">
        <v>3373</v>
      </c>
      <c r="K197" s="140">
        <v>2922</v>
      </c>
      <c r="L197" s="66" t="s">
        <v>482</v>
      </c>
      <c r="M197" s="66"/>
      <c r="N197" s="12" t="s">
        <v>3390</v>
      </c>
      <c r="O197" s="12" t="s">
        <v>481</v>
      </c>
      <c r="P197" s="12">
        <v>56349</v>
      </c>
      <c r="Q197" s="12" t="s">
        <v>65</v>
      </c>
      <c r="R197" s="12" t="s">
        <v>155</v>
      </c>
      <c r="S197" s="48" t="s">
        <v>65</v>
      </c>
    </row>
    <row r="198" spans="1:19" s="1" customFormat="1">
      <c r="A198" s="21">
        <v>44964</v>
      </c>
      <c r="B198" s="21" t="s">
        <v>471</v>
      </c>
      <c r="C198" s="12" t="s">
        <v>58</v>
      </c>
      <c r="D198" s="12" t="s">
        <v>5</v>
      </c>
      <c r="E198" s="12" t="s">
        <v>3419</v>
      </c>
      <c r="F198" s="12">
        <v>2</v>
      </c>
      <c r="G198" s="12">
        <v>16</v>
      </c>
      <c r="H198" s="12" t="s">
        <v>22</v>
      </c>
      <c r="I198" s="12" t="s">
        <v>60</v>
      </c>
      <c r="J198" s="26" t="s">
        <v>67</v>
      </c>
      <c r="K198" s="140">
        <v>2922</v>
      </c>
      <c r="L198" s="66" t="s">
        <v>483</v>
      </c>
      <c r="M198" s="66"/>
      <c r="N198" s="12" t="s">
        <v>921</v>
      </c>
      <c r="O198" s="12" t="s">
        <v>485</v>
      </c>
      <c r="P198" s="12">
        <v>11300</v>
      </c>
      <c r="Q198" s="12" t="s">
        <v>65</v>
      </c>
      <c r="R198" s="12" t="s">
        <v>3420</v>
      </c>
      <c r="S198" s="48" t="s">
        <v>65</v>
      </c>
    </row>
    <row r="199" spans="1:19" s="1" customFormat="1">
      <c r="A199" s="21">
        <v>44964</v>
      </c>
      <c r="B199" s="21" t="s">
        <v>471</v>
      </c>
      <c r="C199" s="12" t="s">
        <v>58</v>
      </c>
      <c r="D199" s="12" t="s">
        <v>5</v>
      </c>
      <c r="E199" s="12" t="s">
        <v>3419</v>
      </c>
      <c r="F199" s="12">
        <v>2</v>
      </c>
      <c r="G199" s="12">
        <v>16</v>
      </c>
      <c r="H199" s="12" t="s">
        <v>24</v>
      </c>
      <c r="I199" s="12" t="s">
        <v>60</v>
      </c>
      <c r="J199" s="26" t="s">
        <v>67</v>
      </c>
      <c r="K199" s="140">
        <v>2922</v>
      </c>
      <c r="L199" s="66" t="s">
        <v>486</v>
      </c>
      <c r="M199" s="66"/>
      <c r="N199" s="12" t="s">
        <v>921</v>
      </c>
      <c r="O199" s="12" t="s">
        <v>485</v>
      </c>
      <c r="P199" s="12">
        <v>11300</v>
      </c>
      <c r="Q199" s="12" t="s">
        <v>65</v>
      </c>
      <c r="R199" s="12" t="s">
        <v>3420</v>
      </c>
      <c r="S199" s="48" t="s">
        <v>65</v>
      </c>
    </row>
    <row r="200" spans="1:19" s="1" customFormat="1">
      <c r="A200" s="21">
        <v>44971</v>
      </c>
      <c r="B200" s="21" t="s">
        <v>471</v>
      </c>
      <c r="C200" s="12" t="s">
        <v>58</v>
      </c>
      <c r="D200" s="12" t="s">
        <v>5</v>
      </c>
      <c r="E200" s="12" t="s">
        <v>19</v>
      </c>
      <c r="F200" s="12">
        <v>2</v>
      </c>
      <c r="G200" s="12">
        <v>14</v>
      </c>
      <c r="H200" s="12" t="s">
        <v>22</v>
      </c>
      <c r="I200" s="12" t="s">
        <v>84</v>
      </c>
      <c r="J200" s="26" t="s">
        <v>3373</v>
      </c>
      <c r="K200" s="140">
        <v>4022</v>
      </c>
      <c r="L200" s="66" t="s">
        <v>487</v>
      </c>
      <c r="M200" s="66"/>
      <c r="N200" s="12" t="s">
        <v>3372</v>
      </c>
      <c r="O200" s="12" t="s">
        <v>235</v>
      </c>
      <c r="P200" s="12">
        <v>75765</v>
      </c>
      <c r="Q200" s="12" t="s">
        <v>65</v>
      </c>
      <c r="R200" s="12" t="s">
        <v>155</v>
      </c>
      <c r="S200" s="48" t="s">
        <v>65</v>
      </c>
    </row>
    <row r="201" spans="1:19" s="1" customFormat="1">
      <c r="A201" s="21">
        <v>44971</v>
      </c>
      <c r="B201" s="21" t="s">
        <v>471</v>
      </c>
      <c r="C201" s="12" t="s">
        <v>58</v>
      </c>
      <c r="D201" s="12" t="s">
        <v>5</v>
      </c>
      <c r="E201" s="12" t="s">
        <v>3418</v>
      </c>
      <c r="F201" s="12">
        <v>2</v>
      </c>
      <c r="G201" s="12">
        <v>15</v>
      </c>
      <c r="H201" s="12" t="s">
        <v>22</v>
      </c>
      <c r="I201" s="12" t="s">
        <v>75</v>
      </c>
      <c r="J201" s="26" t="s">
        <v>252</v>
      </c>
      <c r="K201" s="140">
        <v>2822</v>
      </c>
      <c r="L201" s="66" t="s">
        <v>488</v>
      </c>
      <c r="M201" s="66"/>
      <c r="N201" s="12" t="s">
        <v>930</v>
      </c>
      <c r="O201" s="12" t="s">
        <v>420</v>
      </c>
      <c r="P201" s="12">
        <v>26000</v>
      </c>
      <c r="Q201" s="12" t="s">
        <v>65</v>
      </c>
      <c r="R201" s="12" t="s">
        <v>155</v>
      </c>
      <c r="S201" s="48" t="s">
        <v>65</v>
      </c>
    </row>
    <row r="202" spans="1:19" s="1" customFormat="1">
      <c r="A202" s="21">
        <v>44972</v>
      </c>
      <c r="B202" s="21" t="s">
        <v>471</v>
      </c>
      <c r="C202" s="12" t="s">
        <v>58</v>
      </c>
      <c r="D202" s="12" t="s">
        <v>5</v>
      </c>
      <c r="E202" s="12" t="s">
        <v>21</v>
      </c>
      <c r="F202" s="12">
        <v>2</v>
      </c>
      <c r="G202" s="12">
        <v>16</v>
      </c>
      <c r="H202" s="12" t="s">
        <v>22</v>
      </c>
      <c r="I202" s="12" t="s">
        <v>60</v>
      </c>
      <c r="J202" s="26" t="s">
        <v>291</v>
      </c>
      <c r="K202" s="140">
        <v>3822</v>
      </c>
      <c r="L202" s="66" t="s">
        <v>489</v>
      </c>
      <c r="M202" s="66"/>
      <c r="N202" s="12" t="s">
        <v>921</v>
      </c>
      <c r="O202" s="12" t="s">
        <v>237</v>
      </c>
      <c r="P202" s="12">
        <v>67402</v>
      </c>
      <c r="Q202" s="12" t="s">
        <v>65</v>
      </c>
      <c r="R202" s="12" t="s">
        <v>9</v>
      </c>
      <c r="S202" s="48" t="s">
        <v>65</v>
      </c>
    </row>
    <row r="203" spans="1:19" s="1" customFormat="1">
      <c r="A203" s="21">
        <v>44973</v>
      </c>
      <c r="B203" s="21" t="s">
        <v>471</v>
      </c>
      <c r="C203" s="12" t="s">
        <v>58</v>
      </c>
      <c r="D203" s="12" t="s">
        <v>5</v>
      </c>
      <c r="E203" s="12" t="s">
        <v>3418</v>
      </c>
      <c r="F203" s="12">
        <v>2</v>
      </c>
      <c r="G203" s="12">
        <v>16</v>
      </c>
      <c r="H203" s="12" t="s">
        <v>22</v>
      </c>
      <c r="I203" s="12" t="s">
        <v>143</v>
      </c>
      <c r="J203" s="26" t="s">
        <v>3373</v>
      </c>
      <c r="K203" s="140">
        <v>2922</v>
      </c>
      <c r="L203" s="66" t="s">
        <v>490</v>
      </c>
      <c r="M203" s="66"/>
      <c r="N203" s="12" t="s">
        <v>3390</v>
      </c>
      <c r="O203" s="12" t="s">
        <v>491</v>
      </c>
      <c r="P203" s="12">
        <v>38989</v>
      </c>
      <c r="Q203" s="12" t="s">
        <v>65</v>
      </c>
      <c r="R203" s="12" t="s">
        <v>155</v>
      </c>
      <c r="S203" s="48" t="s">
        <v>65</v>
      </c>
    </row>
    <row r="204" spans="1:19" s="1" customFormat="1">
      <c r="A204" s="21">
        <v>44979</v>
      </c>
      <c r="B204" s="21" t="s">
        <v>471</v>
      </c>
      <c r="C204" s="12" t="s">
        <v>58</v>
      </c>
      <c r="D204" s="12" t="s">
        <v>5</v>
      </c>
      <c r="E204" s="12" t="s">
        <v>3418</v>
      </c>
      <c r="F204" s="12">
        <v>2</v>
      </c>
      <c r="G204" s="12">
        <v>16</v>
      </c>
      <c r="H204" s="12" t="s">
        <v>22</v>
      </c>
      <c r="I204" s="12" t="s">
        <v>143</v>
      </c>
      <c r="J204" s="26" t="s">
        <v>3373</v>
      </c>
      <c r="K204" s="140">
        <v>2922</v>
      </c>
      <c r="L204" s="66" t="s">
        <v>492</v>
      </c>
      <c r="M204" s="66"/>
      <c r="N204" s="12" t="s">
        <v>3390</v>
      </c>
      <c r="O204" s="12" t="s">
        <v>491</v>
      </c>
      <c r="P204" s="12">
        <v>38989</v>
      </c>
      <c r="Q204" s="12" t="s">
        <v>65</v>
      </c>
      <c r="R204" s="12" t="s">
        <v>155</v>
      </c>
      <c r="S204" s="48" t="s">
        <v>65</v>
      </c>
    </row>
    <row r="205" spans="1:19" s="1" customFormat="1">
      <c r="A205" s="21">
        <v>44979</v>
      </c>
      <c r="B205" s="21" t="s">
        <v>471</v>
      </c>
      <c r="C205" s="12" t="s">
        <v>58</v>
      </c>
      <c r="D205" s="12" t="s">
        <v>5</v>
      </c>
      <c r="E205" s="12" t="s">
        <v>14</v>
      </c>
      <c r="F205" s="12">
        <v>2</v>
      </c>
      <c r="G205" s="12">
        <v>16</v>
      </c>
      <c r="H205" s="12" t="s">
        <v>22</v>
      </c>
      <c r="I205" s="12" t="s">
        <v>60</v>
      </c>
      <c r="J205" s="26" t="s">
        <v>291</v>
      </c>
      <c r="K205" s="140">
        <v>3822</v>
      </c>
      <c r="L205" s="66" t="s">
        <v>493</v>
      </c>
      <c r="M205" s="66"/>
      <c r="N205" s="12" t="s">
        <v>921</v>
      </c>
      <c r="O205" s="12" t="s">
        <v>494</v>
      </c>
      <c r="P205" s="12">
        <v>17835</v>
      </c>
      <c r="Q205" s="12" t="s">
        <v>65</v>
      </c>
      <c r="R205" s="12" t="s">
        <v>9</v>
      </c>
      <c r="S205" s="48" t="s">
        <v>65</v>
      </c>
    </row>
    <row r="206" spans="1:19" s="1" customFormat="1">
      <c r="A206" s="21">
        <v>44980</v>
      </c>
      <c r="B206" s="21" t="s">
        <v>471</v>
      </c>
      <c r="C206" s="12" t="s">
        <v>58</v>
      </c>
      <c r="D206" s="12" t="s">
        <v>5</v>
      </c>
      <c r="E206" s="12" t="s">
        <v>3380</v>
      </c>
      <c r="F206" s="12">
        <v>2</v>
      </c>
      <c r="G206" s="12">
        <v>14</v>
      </c>
      <c r="H206" s="12" t="s">
        <v>22</v>
      </c>
      <c r="I206" s="12" t="s">
        <v>84</v>
      </c>
      <c r="J206" s="26" t="s">
        <v>3373</v>
      </c>
      <c r="K206" s="140">
        <v>2922</v>
      </c>
      <c r="L206" s="66" t="s">
        <v>495</v>
      </c>
      <c r="M206" s="66"/>
      <c r="N206" s="12" t="s">
        <v>3379</v>
      </c>
      <c r="O206" s="12" t="s">
        <v>282</v>
      </c>
      <c r="P206" s="12">
        <v>56131</v>
      </c>
      <c r="Q206" s="12" t="s">
        <v>65</v>
      </c>
      <c r="R206" s="12" t="s">
        <v>155</v>
      </c>
      <c r="S206" s="48" t="s">
        <v>65</v>
      </c>
    </row>
    <row r="207" spans="1:19" s="1" customFormat="1">
      <c r="A207" s="21">
        <v>44980</v>
      </c>
      <c r="B207" s="21" t="s">
        <v>471</v>
      </c>
      <c r="C207" s="12" t="s">
        <v>58</v>
      </c>
      <c r="D207" s="12" t="s">
        <v>5</v>
      </c>
      <c r="E207" s="12" t="s">
        <v>3380</v>
      </c>
      <c r="F207" s="12">
        <v>2</v>
      </c>
      <c r="G207" s="12">
        <v>14</v>
      </c>
      <c r="H207" s="12" t="s">
        <v>22</v>
      </c>
      <c r="I207" s="12" t="s">
        <v>84</v>
      </c>
      <c r="J207" s="26" t="s">
        <v>3373</v>
      </c>
      <c r="K207" s="140">
        <v>25922</v>
      </c>
      <c r="L207" s="66" t="s">
        <v>496</v>
      </c>
      <c r="M207" s="66"/>
      <c r="N207" s="12" t="s">
        <v>3372</v>
      </c>
      <c r="O207" s="12" t="s">
        <v>320</v>
      </c>
      <c r="P207" s="12">
        <v>33448</v>
      </c>
      <c r="Q207" s="12" t="s">
        <v>65</v>
      </c>
      <c r="R207" s="12" t="s">
        <v>155</v>
      </c>
      <c r="S207" s="48" t="s">
        <v>65</v>
      </c>
    </row>
    <row r="208" spans="1:19" s="1" customFormat="1">
      <c r="A208" s="21">
        <v>44980</v>
      </c>
      <c r="B208" s="21" t="s">
        <v>471</v>
      </c>
      <c r="C208" s="12" t="s">
        <v>58</v>
      </c>
      <c r="D208" s="12" t="s">
        <v>5</v>
      </c>
      <c r="E208" s="12" t="s">
        <v>3380</v>
      </c>
      <c r="F208" s="12">
        <v>2</v>
      </c>
      <c r="G208" s="12">
        <v>14</v>
      </c>
      <c r="H208" s="12" t="s">
        <v>24</v>
      </c>
      <c r="I208" s="12" t="s">
        <v>84</v>
      </c>
      <c r="J208" s="26" t="s">
        <v>3373</v>
      </c>
      <c r="K208" s="140">
        <v>25922</v>
      </c>
      <c r="L208" s="66" t="s">
        <v>496</v>
      </c>
      <c r="M208" s="66"/>
      <c r="N208" s="12" t="s">
        <v>3372</v>
      </c>
      <c r="O208" s="12" t="s">
        <v>320</v>
      </c>
      <c r="P208" s="12">
        <v>33448</v>
      </c>
      <c r="Q208" s="12" t="s">
        <v>65</v>
      </c>
      <c r="R208" s="12" t="s">
        <v>155</v>
      </c>
      <c r="S208" s="48" t="s">
        <v>65</v>
      </c>
    </row>
    <row r="209" spans="1:19" s="1" customFormat="1">
      <c r="A209" s="21">
        <v>44981</v>
      </c>
      <c r="B209" s="21" t="s">
        <v>471</v>
      </c>
      <c r="C209" s="12" t="s">
        <v>58</v>
      </c>
      <c r="D209" s="12" t="s">
        <v>5</v>
      </c>
      <c r="E209" s="12" t="s">
        <v>20</v>
      </c>
      <c r="F209" s="12">
        <v>2</v>
      </c>
      <c r="G209" s="12">
        <v>16</v>
      </c>
      <c r="H209" s="12" t="s">
        <v>22</v>
      </c>
      <c r="I209" s="12" t="s">
        <v>143</v>
      </c>
      <c r="J209" s="12" t="s">
        <v>3373</v>
      </c>
      <c r="K209" s="139">
        <v>3622</v>
      </c>
      <c r="L209" s="66" t="s">
        <v>497</v>
      </c>
      <c r="M209" s="66"/>
      <c r="N209" s="12" t="s">
        <v>3390</v>
      </c>
      <c r="O209" s="12" t="s">
        <v>145</v>
      </c>
      <c r="P209" s="22">
        <v>234950</v>
      </c>
      <c r="Q209" s="12" t="s">
        <v>65</v>
      </c>
      <c r="R209" s="12" t="s">
        <v>155</v>
      </c>
      <c r="S209" s="48" t="s">
        <v>65</v>
      </c>
    </row>
    <row r="210" spans="1:19" s="1" customFormat="1">
      <c r="A210" s="21">
        <v>44981</v>
      </c>
      <c r="B210" s="21" t="s">
        <v>471</v>
      </c>
      <c r="C210" s="12" t="s">
        <v>58</v>
      </c>
      <c r="D210" s="12" t="s">
        <v>5</v>
      </c>
      <c r="E210" s="12" t="s">
        <v>20</v>
      </c>
      <c r="F210" s="12">
        <v>2</v>
      </c>
      <c r="G210" s="12">
        <v>14</v>
      </c>
      <c r="H210" s="12" t="s">
        <v>22</v>
      </c>
      <c r="I210" s="12" t="s">
        <v>458</v>
      </c>
      <c r="J210" s="12" t="s">
        <v>94</v>
      </c>
      <c r="K210" s="139">
        <v>5022</v>
      </c>
      <c r="L210" s="66" t="s">
        <v>497</v>
      </c>
      <c r="M210" s="66"/>
      <c r="N210" s="12" t="s">
        <v>3384</v>
      </c>
      <c r="O210" s="12" t="s">
        <v>498</v>
      </c>
      <c r="P210" s="22">
        <v>102860</v>
      </c>
      <c r="Q210" s="12" t="s">
        <v>65</v>
      </c>
      <c r="R210" s="12" t="s">
        <v>92</v>
      </c>
      <c r="S210" s="48" t="s">
        <v>65</v>
      </c>
    </row>
    <row r="211" spans="1:19" s="1" customFormat="1">
      <c r="A211" s="21">
        <v>44981</v>
      </c>
      <c r="B211" s="21" t="s">
        <v>471</v>
      </c>
      <c r="C211" s="12" t="s">
        <v>58</v>
      </c>
      <c r="D211" s="12" t="s">
        <v>12</v>
      </c>
      <c r="E211" s="12" t="s">
        <v>15</v>
      </c>
      <c r="F211" s="12">
        <v>2</v>
      </c>
      <c r="G211" s="12">
        <v>14</v>
      </c>
      <c r="H211" s="12" t="s">
        <v>22</v>
      </c>
      <c r="I211" s="12" t="s">
        <v>84</v>
      </c>
      <c r="J211" s="12" t="s">
        <v>3373</v>
      </c>
      <c r="K211" s="139">
        <v>2922</v>
      </c>
      <c r="L211" s="66" t="s">
        <v>499</v>
      </c>
      <c r="M211" s="66"/>
      <c r="N211" s="12" t="s">
        <v>3372</v>
      </c>
      <c r="O211" s="35" t="s">
        <v>500</v>
      </c>
      <c r="P211" s="12">
        <v>1372028</v>
      </c>
      <c r="Q211" s="12" t="s">
        <v>65</v>
      </c>
      <c r="R211" s="12" t="s">
        <v>155</v>
      </c>
      <c r="S211" s="48" t="s">
        <v>65</v>
      </c>
    </row>
    <row r="212" spans="1:19" s="1" customFormat="1">
      <c r="A212" s="33">
        <v>44981</v>
      </c>
      <c r="B212" s="33" t="s">
        <v>471</v>
      </c>
      <c r="C212" s="34" t="s">
        <v>58</v>
      </c>
      <c r="D212" s="34" t="s">
        <v>5</v>
      </c>
      <c r="E212" s="34" t="s">
        <v>3418</v>
      </c>
      <c r="F212" s="34">
        <v>4</v>
      </c>
      <c r="G212" s="34">
        <v>15</v>
      </c>
      <c r="H212" s="34" t="s">
        <v>24</v>
      </c>
      <c r="I212" s="34" t="s">
        <v>623</v>
      </c>
      <c r="J212" s="34" t="s">
        <v>501</v>
      </c>
      <c r="K212" s="141">
        <v>4022</v>
      </c>
      <c r="L212" s="142"/>
      <c r="M212" s="142"/>
      <c r="N212" s="34" t="s">
        <v>3379</v>
      </c>
      <c r="O212" s="34" t="s">
        <v>502</v>
      </c>
      <c r="P212" s="34">
        <v>90727</v>
      </c>
      <c r="Q212" s="34" t="s">
        <v>65</v>
      </c>
      <c r="R212" s="34" t="s">
        <v>155</v>
      </c>
      <c r="S212" s="48" t="s">
        <v>65</v>
      </c>
    </row>
    <row r="213" spans="1:19" s="1" customFormat="1">
      <c r="A213" s="21">
        <v>44981</v>
      </c>
      <c r="B213" s="21" t="s">
        <v>471</v>
      </c>
      <c r="C213" s="12" t="s">
        <v>58</v>
      </c>
      <c r="D213" s="12" t="s">
        <v>12</v>
      </c>
      <c r="E213" s="12" t="s">
        <v>15</v>
      </c>
      <c r="F213" s="12">
        <v>2</v>
      </c>
      <c r="G213" s="12">
        <v>14</v>
      </c>
      <c r="H213" s="12" t="s">
        <v>22</v>
      </c>
      <c r="I213" s="12" t="s">
        <v>84</v>
      </c>
      <c r="J213" s="12" t="s">
        <v>3373</v>
      </c>
      <c r="K213" s="139">
        <v>2922</v>
      </c>
      <c r="L213" s="66" t="s">
        <v>504</v>
      </c>
      <c r="M213" s="66"/>
      <c r="N213" s="12" t="s">
        <v>3372</v>
      </c>
      <c r="O213" s="12" t="s">
        <v>505</v>
      </c>
      <c r="P213" s="12">
        <v>77461</v>
      </c>
      <c r="Q213" s="12" t="s">
        <v>65</v>
      </c>
      <c r="R213" s="12" t="s">
        <v>155</v>
      </c>
      <c r="S213" s="48" t="s">
        <v>65</v>
      </c>
    </row>
    <row r="214" spans="1:19" s="1" customFormat="1">
      <c r="A214" s="21">
        <v>44985</v>
      </c>
      <c r="B214" s="21" t="s">
        <v>471</v>
      </c>
      <c r="C214" s="12" t="s">
        <v>58</v>
      </c>
      <c r="D214" s="12" t="s">
        <v>5</v>
      </c>
      <c r="E214" s="12" t="s">
        <v>3418</v>
      </c>
      <c r="F214" s="12">
        <v>2</v>
      </c>
      <c r="G214" s="12">
        <v>16</v>
      </c>
      <c r="H214" s="12" t="s">
        <v>22</v>
      </c>
      <c r="I214" s="12" t="s">
        <v>143</v>
      </c>
      <c r="J214" s="12" t="s">
        <v>3373</v>
      </c>
      <c r="K214" s="139">
        <v>3722</v>
      </c>
      <c r="L214" s="66"/>
      <c r="M214" s="66"/>
      <c r="N214" s="12" t="s">
        <v>3390</v>
      </c>
      <c r="O214" s="12" t="s">
        <v>506</v>
      </c>
      <c r="P214" s="12">
        <v>49154</v>
      </c>
      <c r="Q214" s="12" t="s">
        <v>65</v>
      </c>
      <c r="R214" s="12" t="s">
        <v>155</v>
      </c>
      <c r="S214" s="48" t="s">
        <v>65</v>
      </c>
    </row>
    <row r="215" spans="1:19" s="1" customFormat="1">
      <c r="A215" s="21">
        <v>44985</v>
      </c>
      <c r="B215" s="21" t="s">
        <v>471</v>
      </c>
      <c r="C215" s="12" t="s">
        <v>58</v>
      </c>
      <c r="D215" s="12" t="s">
        <v>5</v>
      </c>
      <c r="E215" s="12" t="s">
        <v>3418</v>
      </c>
      <c r="F215" s="12">
        <v>2</v>
      </c>
      <c r="G215" s="12">
        <v>16</v>
      </c>
      <c r="H215" s="12" t="s">
        <v>24</v>
      </c>
      <c r="I215" s="12" t="s">
        <v>143</v>
      </c>
      <c r="J215" s="12" t="s">
        <v>3373</v>
      </c>
      <c r="K215" s="139">
        <v>3723</v>
      </c>
      <c r="L215" s="66"/>
      <c r="M215" s="66"/>
      <c r="N215" s="12" t="s">
        <v>3390</v>
      </c>
      <c r="O215" s="12" t="s">
        <v>506</v>
      </c>
      <c r="P215" s="12">
        <v>49154</v>
      </c>
      <c r="Q215" s="12" t="s">
        <v>65</v>
      </c>
      <c r="R215" s="12" t="s">
        <v>155</v>
      </c>
      <c r="S215" s="48" t="s">
        <v>65</v>
      </c>
    </row>
    <row r="216" spans="1:19" s="1" customFormat="1">
      <c r="A216" s="21">
        <v>44985</v>
      </c>
      <c r="B216" s="21" t="s">
        <v>471</v>
      </c>
      <c r="C216" s="12" t="s">
        <v>58</v>
      </c>
      <c r="D216" s="12" t="s">
        <v>5</v>
      </c>
      <c r="E216" s="12" t="s">
        <v>3380</v>
      </c>
      <c r="F216" s="12">
        <v>2</v>
      </c>
      <c r="G216" s="12">
        <v>14</v>
      </c>
      <c r="H216" s="12" t="s">
        <v>22</v>
      </c>
      <c r="I216" s="12" t="s">
        <v>84</v>
      </c>
      <c r="J216" s="12" t="s">
        <v>3373</v>
      </c>
      <c r="K216" s="139">
        <v>2922</v>
      </c>
      <c r="L216" s="66" t="s">
        <v>508</v>
      </c>
      <c r="M216" s="66"/>
      <c r="N216" s="12" t="s">
        <v>3372</v>
      </c>
      <c r="O216" s="12" t="s">
        <v>509</v>
      </c>
      <c r="P216" s="12">
        <v>85273</v>
      </c>
      <c r="Q216" s="12" t="s">
        <v>65</v>
      </c>
      <c r="R216" s="12" t="s">
        <v>155</v>
      </c>
      <c r="S216" s="48" t="s">
        <v>65</v>
      </c>
    </row>
    <row r="217" spans="1:19" s="1" customFormat="1">
      <c r="A217" s="21">
        <v>44985</v>
      </c>
      <c r="B217" s="21" t="s">
        <v>471</v>
      </c>
      <c r="C217" s="12" t="s">
        <v>58</v>
      </c>
      <c r="D217" s="12" t="s">
        <v>5</v>
      </c>
      <c r="E217" s="12" t="s">
        <v>3380</v>
      </c>
      <c r="F217" s="12">
        <v>2</v>
      </c>
      <c r="G217" s="12">
        <v>14</v>
      </c>
      <c r="H217" s="12" t="s">
        <v>22</v>
      </c>
      <c r="I217" s="12" t="s">
        <v>84</v>
      </c>
      <c r="J217" s="12" t="s">
        <v>3373</v>
      </c>
      <c r="K217" s="139">
        <v>2922</v>
      </c>
      <c r="L217" s="66" t="s">
        <v>508</v>
      </c>
      <c r="M217" s="66"/>
      <c r="N217" s="12" t="s">
        <v>3379</v>
      </c>
      <c r="O217" s="12" t="s">
        <v>509</v>
      </c>
      <c r="P217" s="12">
        <v>85273</v>
      </c>
      <c r="Q217" s="12" t="s">
        <v>65</v>
      </c>
      <c r="R217" s="12" t="s">
        <v>155</v>
      </c>
      <c r="S217" s="48" t="s">
        <v>65</v>
      </c>
    </row>
    <row r="218" spans="1:19" s="1" customFormat="1">
      <c r="A218" s="21">
        <v>44985</v>
      </c>
      <c r="B218" s="21" t="s">
        <v>471</v>
      </c>
      <c r="C218" s="12" t="s">
        <v>58</v>
      </c>
      <c r="D218" s="12" t="s">
        <v>5</v>
      </c>
      <c r="E218" s="12" t="s">
        <v>3380</v>
      </c>
      <c r="F218" s="12">
        <v>2</v>
      </c>
      <c r="G218" s="12">
        <v>15</v>
      </c>
      <c r="H218" s="12" t="s">
        <v>22</v>
      </c>
      <c r="I218" s="12" t="s">
        <v>60</v>
      </c>
      <c r="J218" s="12" t="s">
        <v>511</v>
      </c>
      <c r="K218" s="139">
        <v>2822</v>
      </c>
      <c r="L218" s="66"/>
      <c r="M218" s="66"/>
      <c r="N218" s="12" t="s">
        <v>930</v>
      </c>
      <c r="O218" s="12" t="s">
        <v>512</v>
      </c>
      <c r="P218" s="12">
        <v>18215</v>
      </c>
      <c r="Q218" s="12" t="s">
        <v>65</v>
      </c>
      <c r="R218" s="12" t="s">
        <v>155</v>
      </c>
      <c r="S218" s="48" t="s">
        <v>65</v>
      </c>
    </row>
    <row r="219" spans="1:19" s="1" customFormat="1">
      <c r="A219" s="21">
        <v>44986</v>
      </c>
      <c r="B219" s="21" t="s">
        <v>514</v>
      </c>
      <c r="C219" s="12" t="s">
        <v>58</v>
      </c>
      <c r="D219" s="12" t="s">
        <v>5</v>
      </c>
      <c r="E219" s="12" t="s">
        <v>21</v>
      </c>
      <c r="F219" s="12">
        <v>2</v>
      </c>
      <c r="G219" s="12">
        <v>15</v>
      </c>
      <c r="H219" s="12" t="s">
        <v>22</v>
      </c>
      <c r="I219" s="12" t="s">
        <v>75</v>
      </c>
      <c r="J219" s="12" t="s">
        <v>252</v>
      </c>
      <c r="K219" s="139">
        <v>2822</v>
      </c>
      <c r="L219" s="66" t="s">
        <v>513</v>
      </c>
      <c r="M219" s="66"/>
      <c r="N219" s="12" t="s">
        <v>930</v>
      </c>
      <c r="O219" s="12" t="s">
        <v>152</v>
      </c>
      <c r="P219" s="12">
        <v>145600</v>
      </c>
      <c r="Q219" s="12" t="s">
        <v>65</v>
      </c>
      <c r="R219" s="12" t="s">
        <v>155</v>
      </c>
      <c r="S219" s="48" t="s">
        <v>65</v>
      </c>
    </row>
    <row r="220" spans="1:19" s="1" customFormat="1">
      <c r="A220" s="21">
        <v>44986</v>
      </c>
      <c r="B220" s="21" t="s">
        <v>514</v>
      </c>
      <c r="C220" s="12" t="s">
        <v>58</v>
      </c>
      <c r="D220" s="12" t="s">
        <v>5</v>
      </c>
      <c r="E220" s="12" t="s">
        <v>21</v>
      </c>
      <c r="F220" s="12">
        <v>2</v>
      </c>
      <c r="G220" s="12">
        <v>15</v>
      </c>
      <c r="H220" s="12" t="s">
        <v>24</v>
      </c>
      <c r="I220" s="12" t="s">
        <v>75</v>
      </c>
      <c r="J220" s="12" t="s">
        <v>252</v>
      </c>
      <c r="K220" s="139">
        <v>2822</v>
      </c>
      <c r="L220" s="66" t="s">
        <v>515</v>
      </c>
      <c r="M220" s="66"/>
      <c r="N220" s="12" t="s">
        <v>930</v>
      </c>
      <c r="O220" s="12" t="s">
        <v>152</v>
      </c>
      <c r="P220" s="12">
        <v>145600</v>
      </c>
      <c r="Q220" s="12" t="s">
        <v>65</v>
      </c>
      <c r="R220" s="12" t="s">
        <v>155</v>
      </c>
      <c r="S220" s="48" t="s">
        <v>65</v>
      </c>
    </row>
    <row r="221" spans="1:19" s="1" customFormat="1">
      <c r="A221" s="21">
        <v>44986</v>
      </c>
      <c r="B221" s="21" t="s">
        <v>514</v>
      </c>
      <c r="C221" s="12" t="s">
        <v>58</v>
      </c>
      <c r="D221" s="12" t="s">
        <v>5</v>
      </c>
      <c r="E221" s="12" t="s">
        <v>21</v>
      </c>
      <c r="F221" s="12">
        <v>2</v>
      </c>
      <c r="G221" s="12">
        <v>16</v>
      </c>
      <c r="H221" s="12" t="s">
        <v>22</v>
      </c>
      <c r="I221" s="12" t="s">
        <v>75</v>
      </c>
      <c r="J221" s="12" t="s">
        <v>291</v>
      </c>
      <c r="K221" s="139">
        <v>3822</v>
      </c>
      <c r="L221" s="66" t="s">
        <v>516</v>
      </c>
      <c r="M221" s="66"/>
      <c r="N221" s="12" t="s">
        <v>921</v>
      </c>
      <c r="O221" s="12" t="s">
        <v>98</v>
      </c>
      <c r="P221" s="12">
        <v>97635</v>
      </c>
      <c r="Q221" s="12" t="s">
        <v>65</v>
      </c>
      <c r="R221" s="12" t="s">
        <v>9</v>
      </c>
      <c r="S221" s="48" t="s">
        <v>65</v>
      </c>
    </row>
    <row r="222" spans="1:19" s="1" customFormat="1">
      <c r="A222" s="21">
        <v>44986</v>
      </c>
      <c r="B222" s="21" t="s">
        <v>514</v>
      </c>
      <c r="C222" s="12" t="s">
        <v>58</v>
      </c>
      <c r="D222" s="12" t="s">
        <v>5</v>
      </c>
      <c r="E222" s="12" t="s">
        <v>21</v>
      </c>
      <c r="F222" s="12">
        <v>2</v>
      </c>
      <c r="G222" s="12">
        <v>15</v>
      </c>
      <c r="H222" s="12" t="s">
        <v>22</v>
      </c>
      <c r="I222" s="12" t="s">
        <v>75</v>
      </c>
      <c r="J222" s="12" t="s">
        <v>252</v>
      </c>
      <c r="K222" s="139">
        <v>2822</v>
      </c>
      <c r="L222" s="66" t="s">
        <v>517</v>
      </c>
      <c r="M222" s="66"/>
      <c r="N222" s="12" t="s">
        <v>930</v>
      </c>
      <c r="O222" s="12" t="s">
        <v>518</v>
      </c>
      <c r="P222" s="12">
        <v>26973</v>
      </c>
      <c r="Q222" s="12" t="s">
        <v>65</v>
      </c>
      <c r="R222" s="12" t="s">
        <v>155</v>
      </c>
      <c r="S222" s="48" t="s">
        <v>65</v>
      </c>
    </row>
    <row r="223" spans="1:19" s="1" customFormat="1">
      <c r="A223" s="21">
        <v>44986</v>
      </c>
      <c r="B223" s="21" t="s">
        <v>514</v>
      </c>
      <c r="C223" s="12" t="s">
        <v>58</v>
      </c>
      <c r="D223" s="12" t="s">
        <v>5</v>
      </c>
      <c r="E223" s="12" t="s">
        <v>21</v>
      </c>
      <c r="F223" s="12">
        <v>2</v>
      </c>
      <c r="G223" s="12">
        <v>15</v>
      </c>
      <c r="H223" s="12" t="s">
        <v>24</v>
      </c>
      <c r="I223" s="12" t="s">
        <v>75</v>
      </c>
      <c r="J223" s="12" t="s">
        <v>252</v>
      </c>
      <c r="K223" s="139">
        <v>2822</v>
      </c>
      <c r="L223" s="66"/>
      <c r="M223" s="66"/>
      <c r="N223" s="12" t="s">
        <v>930</v>
      </c>
      <c r="O223" s="12" t="s">
        <v>518</v>
      </c>
      <c r="P223" s="12">
        <v>26973</v>
      </c>
      <c r="Q223" s="12" t="s">
        <v>65</v>
      </c>
      <c r="R223" s="12" t="s">
        <v>155</v>
      </c>
      <c r="S223" s="48" t="s">
        <v>65</v>
      </c>
    </row>
    <row r="224" spans="1:19" s="1" customFormat="1">
      <c r="A224" s="21">
        <v>44986</v>
      </c>
      <c r="B224" s="21" t="s">
        <v>514</v>
      </c>
      <c r="C224" s="12" t="s">
        <v>58</v>
      </c>
      <c r="D224" s="12" t="s">
        <v>5</v>
      </c>
      <c r="E224" s="12" t="s">
        <v>21</v>
      </c>
      <c r="F224" s="12">
        <v>2</v>
      </c>
      <c r="G224" s="12">
        <v>16</v>
      </c>
      <c r="H224" s="12" t="s">
        <v>22</v>
      </c>
      <c r="I224" s="12" t="s">
        <v>60</v>
      </c>
      <c r="J224" s="12" t="s">
        <v>291</v>
      </c>
      <c r="K224" s="139">
        <v>3822</v>
      </c>
      <c r="L224" s="66" t="s">
        <v>516</v>
      </c>
      <c r="M224" s="66"/>
      <c r="N224" s="12" t="s">
        <v>921</v>
      </c>
      <c r="O224" s="12" t="s">
        <v>98</v>
      </c>
      <c r="P224" s="12">
        <v>97635</v>
      </c>
      <c r="Q224" s="12" t="s">
        <v>65</v>
      </c>
      <c r="R224" s="12" t="s">
        <v>9</v>
      </c>
      <c r="S224" s="48" t="s">
        <v>65</v>
      </c>
    </row>
    <row r="225" spans="1:19" s="1" customFormat="1">
      <c r="A225" s="21">
        <v>44986</v>
      </c>
      <c r="B225" s="21" t="s">
        <v>514</v>
      </c>
      <c r="C225" s="12" t="s">
        <v>58</v>
      </c>
      <c r="D225" s="12" t="s">
        <v>5</v>
      </c>
      <c r="E225" s="12" t="s">
        <v>21</v>
      </c>
      <c r="F225" s="12">
        <v>2</v>
      </c>
      <c r="G225" s="12">
        <v>15</v>
      </c>
      <c r="H225" s="12" t="s">
        <v>22</v>
      </c>
      <c r="I225" s="12" t="s">
        <v>75</v>
      </c>
      <c r="J225" s="12" t="s">
        <v>252</v>
      </c>
      <c r="K225" s="139">
        <v>2822</v>
      </c>
      <c r="L225" s="66" t="s">
        <v>517</v>
      </c>
      <c r="M225" s="66"/>
      <c r="N225" s="12" t="s">
        <v>930</v>
      </c>
      <c r="O225" s="12" t="s">
        <v>518</v>
      </c>
      <c r="P225" s="12">
        <v>26973</v>
      </c>
      <c r="Q225" s="12" t="s">
        <v>65</v>
      </c>
      <c r="R225" s="12" t="s">
        <v>155</v>
      </c>
      <c r="S225" s="48" t="s">
        <v>65</v>
      </c>
    </row>
    <row r="226" spans="1:19" s="1" customFormat="1">
      <c r="A226" s="21">
        <v>44986</v>
      </c>
      <c r="B226" s="21" t="s">
        <v>514</v>
      </c>
      <c r="C226" s="12" t="s">
        <v>58</v>
      </c>
      <c r="D226" s="12" t="s">
        <v>5</v>
      </c>
      <c r="E226" s="12" t="s">
        <v>21</v>
      </c>
      <c r="F226" s="12">
        <v>2</v>
      </c>
      <c r="G226" s="12">
        <v>15</v>
      </c>
      <c r="H226" s="12" t="s">
        <v>24</v>
      </c>
      <c r="I226" s="12" t="s">
        <v>75</v>
      </c>
      <c r="J226" s="12" t="s">
        <v>252</v>
      </c>
      <c r="K226" s="139">
        <v>2822</v>
      </c>
      <c r="L226" s="66"/>
      <c r="M226" s="66"/>
      <c r="N226" s="12" t="s">
        <v>930</v>
      </c>
      <c r="O226" s="12" t="s">
        <v>518</v>
      </c>
      <c r="P226" s="12">
        <v>26973</v>
      </c>
      <c r="Q226" s="12" t="s">
        <v>65</v>
      </c>
      <c r="R226" s="12" t="s">
        <v>155</v>
      </c>
      <c r="S226" s="48" t="s">
        <v>65</v>
      </c>
    </row>
    <row r="227" spans="1:19" s="1" customFormat="1">
      <c r="A227" s="21">
        <v>44986</v>
      </c>
      <c r="B227" s="21" t="s">
        <v>514</v>
      </c>
      <c r="C227" s="12" t="s">
        <v>58</v>
      </c>
      <c r="D227" s="12" t="s">
        <v>5</v>
      </c>
      <c r="E227" s="12" t="s">
        <v>21</v>
      </c>
      <c r="F227" s="12">
        <v>2</v>
      </c>
      <c r="G227" s="12">
        <v>15</v>
      </c>
      <c r="H227" s="12" t="s">
        <v>22</v>
      </c>
      <c r="I227" s="12" t="s">
        <v>75</v>
      </c>
      <c r="J227" s="12" t="s">
        <v>252</v>
      </c>
      <c r="K227" s="139">
        <v>2822</v>
      </c>
      <c r="L227" s="66" t="s">
        <v>513</v>
      </c>
      <c r="M227" s="66"/>
      <c r="N227" s="12" t="s">
        <v>930</v>
      </c>
      <c r="O227" s="12" t="s">
        <v>152</v>
      </c>
      <c r="P227" s="12">
        <v>145600</v>
      </c>
      <c r="Q227" s="12" t="s">
        <v>65</v>
      </c>
      <c r="R227" s="12" t="s">
        <v>155</v>
      </c>
      <c r="S227" s="48" t="s">
        <v>65</v>
      </c>
    </row>
    <row r="228" spans="1:19" s="1" customFormat="1">
      <c r="A228" s="21">
        <v>44986</v>
      </c>
      <c r="B228" s="21" t="s">
        <v>514</v>
      </c>
      <c r="C228" s="12" t="s">
        <v>58</v>
      </c>
      <c r="D228" s="12" t="s">
        <v>5</v>
      </c>
      <c r="E228" s="12" t="s">
        <v>21</v>
      </c>
      <c r="F228" s="12">
        <v>2</v>
      </c>
      <c r="G228" s="12">
        <v>15</v>
      </c>
      <c r="H228" s="12" t="s">
        <v>24</v>
      </c>
      <c r="I228" s="12" t="s">
        <v>75</v>
      </c>
      <c r="J228" s="12" t="s">
        <v>252</v>
      </c>
      <c r="K228" s="139">
        <v>2822</v>
      </c>
      <c r="L228" s="66" t="s">
        <v>515</v>
      </c>
      <c r="M228" s="66"/>
      <c r="N228" s="12" t="s">
        <v>930</v>
      </c>
      <c r="O228" s="12" t="s">
        <v>152</v>
      </c>
      <c r="P228" s="12">
        <v>145600</v>
      </c>
      <c r="Q228" s="12" t="s">
        <v>65</v>
      </c>
      <c r="R228" s="12" t="s">
        <v>155</v>
      </c>
      <c r="S228" s="48" t="s">
        <v>65</v>
      </c>
    </row>
    <row r="229" spans="1:19" s="1" customFormat="1">
      <c r="A229" s="21">
        <v>44987</v>
      </c>
      <c r="B229" s="21" t="s">
        <v>514</v>
      </c>
      <c r="C229" s="12" t="s">
        <v>58</v>
      </c>
      <c r="D229" s="12" t="s">
        <v>5</v>
      </c>
      <c r="E229" s="12" t="s">
        <v>23</v>
      </c>
      <c r="F229" s="12">
        <v>2</v>
      </c>
      <c r="G229" s="12">
        <v>14</v>
      </c>
      <c r="H229" s="12" t="s">
        <v>22</v>
      </c>
      <c r="I229" s="12" t="s">
        <v>84</v>
      </c>
      <c r="J229" s="12" t="s">
        <v>3373</v>
      </c>
      <c r="K229" s="139">
        <v>2922</v>
      </c>
      <c r="L229" s="66" t="s">
        <v>519</v>
      </c>
      <c r="M229" s="66"/>
      <c r="N229" s="12" t="s">
        <v>3379</v>
      </c>
      <c r="O229" s="12" t="s">
        <v>520</v>
      </c>
      <c r="P229" s="12">
        <v>128320</v>
      </c>
      <c r="Q229" s="12" t="s">
        <v>65</v>
      </c>
      <c r="R229" s="12" t="s">
        <v>155</v>
      </c>
      <c r="S229" s="48" t="s">
        <v>65</v>
      </c>
    </row>
    <row r="230" spans="1:19" s="1" customFormat="1">
      <c r="A230" s="21">
        <v>44987</v>
      </c>
      <c r="B230" s="21" t="s">
        <v>514</v>
      </c>
      <c r="C230" s="12" t="s">
        <v>58</v>
      </c>
      <c r="D230" s="12" t="s">
        <v>5</v>
      </c>
      <c r="E230" s="12" t="s">
        <v>23</v>
      </c>
      <c r="F230" s="12">
        <v>2</v>
      </c>
      <c r="G230" s="12">
        <v>14</v>
      </c>
      <c r="H230" s="12" t="s">
        <v>24</v>
      </c>
      <c r="I230" s="12" t="s">
        <v>84</v>
      </c>
      <c r="J230" s="12" t="s">
        <v>3373</v>
      </c>
      <c r="K230" s="139">
        <v>2922</v>
      </c>
      <c r="L230" s="66"/>
      <c r="M230" s="66"/>
      <c r="N230" s="12" t="s">
        <v>3379</v>
      </c>
      <c r="O230" s="12" t="s">
        <v>520</v>
      </c>
      <c r="P230" s="12">
        <v>128320</v>
      </c>
      <c r="Q230" s="12" t="s">
        <v>65</v>
      </c>
      <c r="R230" s="12" t="s">
        <v>155</v>
      </c>
      <c r="S230" s="48" t="s">
        <v>65</v>
      </c>
    </row>
    <row r="231" spans="1:19" s="1" customFormat="1">
      <c r="A231" s="21">
        <v>44987</v>
      </c>
      <c r="B231" s="21" t="s">
        <v>514</v>
      </c>
      <c r="C231" s="12" t="s">
        <v>58</v>
      </c>
      <c r="D231" s="12" t="s">
        <v>5</v>
      </c>
      <c r="E231" s="12" t="s">
        <v>23</v>
      </c>
      <c r="F231" s="12">
        <v>2</v>
      </c>
      <c r="G231" s="12">
        <v>14</v>
      </c>
      <c r="H231" s="12" t="s">
        <v>22</v>
      </c>
      <c r="I231" s="12" t="s">
        <v>84</v>
      </c>
      <c r="J231" s="12" t="s">
        <v>3373</v>
      </c>
      <c r="K231" s="139">
        <v>2922</v>
      </c>
      <c r="L231" s="66" t="s">
        <v>519</v>
      </c>
      <c r="M231" s="66"/>
      <c r="N231" s="12" t="s">
        <v>3379</v>
      </c>
      <c r="O231" s="12" t="s">
        <v>520</v>
      </c>
      <c r="P231" s="12">
        <v>128320</v>
      </c>
      <c r="Q231" s="12" t="s">
        <v>65</v>
      </c>
      <c r="R231" s="12" t="s">
        <v>155</v>
      </c>
      <c r="S231" s="48" t="s">
        <v>65</v>
      </c>
    </row>
    <row r="232" spans="1:19" s="1" customFormat="1">
      <c r="A232" s="21">
        <v>44987</v>
      </c>
      <c r="B232" s="21" t="s">
        <v>514</v>
      </c>
      <c r="C232" s="12" t="s">
        <v>58</v>
      </c>
      <c r="D232" s="12" t="s">
        <v>5</v>
      </c>
      <c r="E232" s="12" t="s">
        <v>23</v>
      </c>
      <c r="F232" s="12">
        <v>2</v>
      </c>
      <c r="G232" s="12">
        <v>14</v>
      </c>
      <c r="H232" s="12" t="s">
        <v>24</v>
      </c>
      <c r="I232" s="12" t="s">
        <v>84</v>
      </c>
      <c r="J232" s="12" t="s">
        <v>3373</v>
      </c>
      <c r="K232" s="139">
        <v>2922</v>
      </c>
      <c r="L232" s="66"/>
      <c r="M232" s="66"/>
      <c r="N232" s="12" t="s">
        <v>3379</v>
      </c>
      <c r="O232" s="12" t="s">
        <v>520</v>
      </c>
      <c r="P232" s="12">
        <v>128320</v>
      </c>
      <c r="Q232" s="12" t="s">
        <v>65</v>
      </c>
      <c r="R232" s="12" t="s">
        <v>155</v>
      </c>
      <c r="S232" s="48" t="s">
        <v>65</v>
      </c>
    </row>
    <row r="233" spans="1:19" s="1" customFormat="1">
      <c r="A233" s="21">
        <v>44988</v>
      </c>
      <c r="B233" s="12" t="s">
        <v>514</v>
      </c>
      <c r="C233" s="12" t="s">
        <v>58</v>
      </c>
      <c r="D233" s="12" t="s">
        <v>5</v>
      </c>
      <c r="E233" s="12" t="s">
        <v>3380</v>
      </c>
      <c r="F233" s="12">
        <v>2</v>
      </c>
      <c r="G233" s="12">
        <v>14</v>
      </c>
      <c r="H233" s="12" t="s">
        <v>22</v>
      </c>
      <c r="I233" s="12" t="s">
        <v>84</v>
      </c>
      <c r="J233" s="12" t="s">
        <v>3373</v>
      </c>
      <c r="K233" s="139">
        <v>2922</v>
      </c>
      <c r="L233" s="66"/>
      <c r="M233" s="66"/>
      <c r="N233" s="12" t="s">
        <v>3372</v>
      </c>
      <c r="O233" s="12" t="s">
        <v>116</v>
      </c>
      <c r="P233" s="12">
        <v>70762</v>
      </c>
      <c r="Q233" s="12" t="s">
        <v>65</v>
      </c>
      <c r="R233" s="12" t="s">
        <v>155</v>
      </c>
      <c r="S233" s="48" t="s">
        <v>65</v>
      </c>
    </row>
    <row r="234" spans="1:19" s="1" customFormat="1">
      <c r="A234" s="21">
        <v>44988</v>
      </c>
      <c r="B234" s="12" t="s">
        <v>514</v>
      </c>
      <c r="C234" s="12" t="s">
        <v>58</v>
      </c>
      <c r="D234" s="12" t="s">
        <v>5</v>
      </c>
      <c r="E234" s="12" t="s">
        <v>3380</v>
      </c>
      <c r="F234" s="12">
        <v>2</v>
      </c>
      <c r="G234" s="12">
        <v>15</v>
      </c>
      <c r="H234" s="12" t="s">
        <v>22</v>
      </c>
      <c r="I234" s="12" t="s">
        <v>75</v>
      </c>
      <c r="J234" s="12" t="s">
        <v>252</v>
      </c>
      <c r="K234" s="139">
        <v>2822</v>
      </c>
      <c r="L234" s="66"/>
      <c r="M234" s="66"/>
      <c r="N234" s="12" t="s">
        <v>3379</v>
      </c>
      <c r="O234" s="12" t="s">
        <v>502</v>
      </c>
      <c r="P234" s="12">
        <v>89841</v>
      </c>
      <c r="Q234" s="12" t="s">
        <v>65</v>
      </c>
      <c r="R234" s="12" t="s">
        <v>155</v>
      </c>
      <c r="S234" s="48" t="s">
        <v>65</v>
      </c>
    </row>
    <row r="235" spans="1:19" s="1" customFormat="1">
      <c r="A235" s="21">
        <v>44988</v>
      </c>
      <c r="B235" s="12" t="s">
        <v>514</v>
      </c>
      <c r="C235" s="12" t="s">
        <v>58</v>
      </c>
      <c r="D235" s="12" t="s">
        <v>5</v>
      </c>
      <c r="E235" s="12" t="s">
        <v>3380</v>
      </c>
      <c r="F235" s="12">
        <v>2</v>
      </c>
      <c r="G235" s="12">
        <v>15</v>
      </c>
      <c r="H235" s="12" t="s">
        <v>24</v>
      </c>
      <c r="I235" s="12" t="s">
        <v>75</v>
      </c>
      <c r="J235" s="12" t="s">
        <v>252</v>
      </c>
      <c r="K235" s="139">
        <v>2822</v>
      </c>
      <c r="L235" s="66"/>
      <c r="M235" s="66"/>
      <c r="N235" s="12" t="s">
        <v>3379</v>
      </c>
      <c r="O235" s="12" t="s">
        <v>502</v>
      </c>
      <c r="P235" s="12">
        <v>89841</v>
      </c>
      <c r="Q235" s="12" t="s">
        <v>65</v>
      </c>
      <c r="R235" s="12" t="s">
        <v>155</v>
      </c>
      <c r="S235" s="48" t="s">
        <v>65</v>
      </c>
    </row>
    <row r="236" spans="1:19" s="1" customFormat="1">
      <c r="A236" s="21">
        <v>44988</v>
      </c>
      <c r="B236" s="21" t="s">
        <v>514</v>
      </c>
      <c r="C236" s="12" t="s">
        <v>58</v>
      </c>
      <c r="D236" s="12" t="s">
        <v>5</v>
      </c>
      <c r="E236" s="12" t="s">
        <v>3380</v>
      </c>
      <c r="F236" s="12">
        <v>2</v>
      </c>
      <c r="G236" s="12">
        <v>14</v>
      </c>
      <c r="H236" s="12" t="s">
        <v>22</v>
      </c>
      <c r="I236" s="12" t="s">
        <v>84</v>
      </c>
      <c r="J236" s="12" t="s">
        <v>3373</v>
      </c>
      <c r="K236" s="139">
        <v>2922</v>
      </c>
      <c r="L236" s="66"/>
      <c r="M236" s="66"/>
      <c r="N236" s="12" t="s">
        <v>3372</v>
      </c>
      <c r="O236" s="12" t="s">
        <v>116</v>
      </c>
      <c r="P236" s="12">
        <v>70762</v>
      </c>
      <c r="Q236" s="12" t="s">
        <v>65</v>
      </c>
      <c r="R236" s="12" t="s">
        <v>155</v>
      </c>
      <c r="S236" s="48" t="s">
        <v>65</v>
      </c>
    </row>
    <row r="237" spans="1:19" s="1" customFormat="1">
      <c r="A237" s="21">
        <v>44988</v>
      </c>
      <c r="B237" s="21" t="s">
        <v>514</v>
      </c>
      <c r="C237" s="12" t="s">
        <v>58</v>
      </c>
      <c r="D237" s="12" t="s">
        <v>5</v>
      </c>
      <c r="E237" s="12" t="s">
        <v>3380</v>
      </c>
      <c r="F237" s="12">
        <v>2</v>
      </c>
      <c r="G237" s="12">
        <v>15</v>
      </c>
      <c r="H237" s="12" t="s">
        <v>22</v>
      </c>
      <c r="I237" s="12" t="s">
        <v>75</v>
      </c>
      <c r="J237" s="12" t="s">
        <v>252</v>
      </c>
      <c r="K237" s="139">
        <v>2822</v>
      </c>
      <c r="L237" s="66"/>
      <c r="M237" s="66"/>
      <c r="N237" s="12" t="s">
        <v>3379</v>
      </c>
      <c r="O237" s="12" t="s">
        <v>502</v>
      </c>
      <c r="P237" s="12">
        <v>89841</v>
      </c>
      <c r="Q237" s="12" t="s">
        <v>65</v>
      </c>
      <c r="R237" s="12" t="s">
        <v>155</v>
      </c>
      <c r="S237" s="48" t="s">
        <v>65</v>
      </c>
    </row>
    <row r="238" spans="1:19" s="1" customFormat="1">
      <c r="A238" s="21">
        <v>44988</v>
      </c>
      <c r="B238" s="21" t="s">
        <v>514</v>
      </c>
      <c r="C238" s="12" t="s">
        <v>58</v>
      </c>
      <c r="D238" s="12" t="s">
        <v>5</v>
      </c>
      <c r="E238" s="12" t="s">
        <v>3380</v>
      </c>
      <c r="F238" s="12">
        <v>2</v>
      </c>
      <c r="G238" s="12">
        <v>15</v>
      </c>
      <c r="H238" s="12" t="s">
        <v>24</v>
      </c>
      <c r="I238" s="12" t="s">
        <v>75</v>
      </c>
      <c r="J238" s="12" t="s">
        <v>252</v>
      </c>
      <c r="K238" s="139">
        <v>2822</v>
      </c>
      <c r="L238" s="66"/>
      <c r="M238" s="66"/>
      <c r="N238" s="12" t="s">
        <v>3379</v>
      </c>
      <c r="O238" s="12" t="s">
        <v>502</v>
      </c>
      <c r="P238" s="12">
        <v>89841</v>
      </c>
      <c r="Q238" s="12" t="s">
        <v>65</v>
      </c>
      <c r="R238" s="12" t="s">
        <v>155</v>
      </c>
      <c r="S238" s="48" t="s">
        <v>65</v>
      </c>
    </row>
    <row r="239" spans="1:19" s="1" customFormat="1">
      <c r="A239" s="21">
        <v>44990</v>
      </c>
      <c r="B239" s="21" t="s">
        <v>514</v>
      </c>
      <c r="C239" s="12" t="s">
        <v>58</v>
      </c>
      <c r="D239" s="12" t="s">
        <v>5</v>
      </c>
      <c r="E239" s="12" t="s">
        <v>19</v>
      </c>
      <c r="F239" s="12">
        <v>2</v>
      </c>
      <c r="G239" s="12">
        <v>15</v>
      </c>
      <c r="H239" s="12" t="s">
        <v>22</v>
      </c>
      <c r="I239" s="12" t="s">
        <v>75</v>
      </c>
      <c r="J239" s="12" t="s">
        <v>67</v>
      </c>
      <c r="K239" s="139">
        <v>3822</v>
      </c>
      <c r="L239" s="66" t="s">
        <v>522</v>
      </c>
      <c r="M239" s="66"/>
      <c r="N239" s="12" t="s">
        <v>921</v>
      </c>
      <c r="O239" s="12" t="s">
        <v>448</v>
      </c>
      <c r="P239" s="12">
        <v>71500</v>
      </c>
      <c r="Q239" s="12" t="s">
        <v>65</v>
      </c>
      <c r="R239" s="12" t="s">
        <v>155</v>
      </c>
      <c r="S239" s="48" t="s">
        <v>65</v>
      </c>
    </row>
    <row r="240" spans="1:19" s="1" customFormat="1">
      <c r="A240" s="21">
        <v>44990</v>
      </c>
      <c r="B240" s="21" t="s">
        <v>514</v>
      </c>
      <c r="C240" s="12" t="s">
        <v>58</v>
      </c>
      <c r="D240" s="12" t="s">
        <v>14</v>
      </c>
      <c r="E240" s="12" t="s">
        <v>25</v>
      </c>
      <c r="F240" s="12">
        <v>2</v>
      </c>
      <c r="G240" s="12">
        <v>16</v>
      </c>
      <c r="H240" s="12" t="s">
        <v>22</v>
      </c>
      <c r="I240" s="12" t="s">
        <v>60</v>
      </c>
      <c r="J240" s="12" t="s">
        <v>67</v>
      </c>
      <c r="K240" s="139">
        <v>4022</v>
      </c>
      <c r="L240" s="66" t="s">
        <v>523</v>
      </c>
      <c r="M240" s="66"/>
      <c r="N240" s="12" t="s">
        <v>921</v>
      </c>
      <c r="O240" s="12" t="s">
        <v>524</v>
      </c>
      <c r="P240" s="12">
        <v>102373</v>
      </c>
      <c r="Q240" s="12" t="s">
        <v>65</v>
      </c>
      <c r="R240" s="12" t="s">
        <v>71</v>
      </c>
      <c r="S240" s="48" t="s">
        <v>65</v>
      </c>
    </row>
    <row r="241" spans="1:19" s="1" customFormat="1">
      <c r="A241" s="21">
        <v>44990</v>
      </c>
      <c r="B241" s="21" t="s">
        <v>514</v>
      </c>
      <c r="C241" s="12" t="s">
        <v>58</v>
      </c>
      <c r="D241" s="12" t="s">
        <v>14</v>
      </c>
      <c r="E241" s="12" t="s">
        <v>25</v>
      </c>
      <c r="F241" s="12">
        <v>2</v>
      </c>
      <c r="G241" s="12">
        <v>16</v>
      </c>
      <c r="H241" s="12" t="s">
        <v>24</v>
      </c>
      <c r="I241" s="12" t="s">
        <v>60</v>
      </c>
      <c r="J241" s="12" t="s">
        <v>67</v>
      </c>
      <c r="K241" s="139">
        <v>4022</v>
      </c>
      <c r="L241" s="66" t="s">
        <v>523</v>
      </c>
      <c r="M241" s="66"/>
      <c r="N241" s="12" t="s">
        <v>921</v>
      </c>
      <c r="O241" s="12" t="s">
        <v>524</v>
      </c>
      <c r="P241" s="12">
        <v>102373</v>
      </c>
      <c r="Q241" s="12" t="s">
        <v>65</v>
      </c>
      <c r="R241" s="12" t="s">
        <v>71</v>
      </c>
      <c r="S241" s="48" t="s">
        <v>65</v>
      </c>
    </row>
    <row r="242" spans="1:19" s="1" customFormat="1">
      <c r="A242" s="21">
        <v>44990</v>
      </c>
      <c r="B242" s="21" t="s">
        <v>514</v>
      </c>
      <c r="C242" s="12" t="s">
        <v>58</v>
      </c>
      <c r="D242" s="12" t="s">
        <v>5</v>
      </c>
      <c r="E242" s="12" t="s">
        <v>19</v>
      </c>
      <c r="F242" s="12">
        <v>2</v>
      </c>
      <c r="G242" s="12">
        <v>15</v>
      </c>
      <c r="H242" s="12" t="s">
        <v>24</v>
      </c>
      <c r="I242" s="12" t="s">
        <v>75</v>
      </c>
      <c r="J242" s="12" t="s">
        <v>67</v>
      </c>
      <c r="K242" s="139">
        <v>3822</v>
      </c>
      <c r="L242" s="66" t="s">
        <v>525</v>
      </c>
      <c r="M242" s="66"/>
      <c r="N242" s="12" t="s">
        <v>921</v>
      </c>
      <c r="O242" s="12" t="s">
        <v>420</v>
      </c>
      <c r="P242" s="12">
        <v>31750</v>
      </c>
      <c r="Q242" s="12" t="s">
        <v>65</v>
      </c>
      <c r="R242" s="12" t="s">
        <v>155</v>
      </c>
      <c r="S242" s="48" t="s">
        <v>65</v>
      </c>
    </row>
    <row r="243" spans="1:19" s="1" customFormat="1">
      <c r="A243" s="21">
        <v>44990</v>
      </c>
      <c r="B243" s="21" t="s">
        <v>514</v>
      </c>
      <c r="C243" s="12" t="s">
        <v>58</v>
      </c>
      <c r="D243" s="12" t="s">
        <v>5</v>
      </c>
      <c r="E243" s="12" t="s">
        <v>19</v>
      </c>
      <c r="F243" s="12">
        <v>2</v>
      </c>
      <c r="G243" s="12">
        <v>16</v>
      </c>
      <c r="H243" s="12" t="s">
        <v>24</v>
      </c>
      <c r="I243" s="12" t="s">
        <v>60</v>
      </c>
      <c r="J243" s="12" t="s">
        <v>67</v>
      </c>
      <c r="K243" s="139">
        <v>4022</v>
      </c>
      <c r="L243" s="66" t="s">
        <v>521</v>
      </c>
      <c r="M243" s="66"/>
      <c r="N243" s="12" t="s">
        <v>921</v>
      </c>
      <c r="O243" s="12" t="s">
        <v>117</v>
      </c>
      <c r="P243" s="12">
        <v>196100</v>
      </c>
      <c r="Q243" s="12" t="s">
        <v>65</v>
      </c>
      <c r="R243" s="12" t="s">
        <v>71</v>
      </c>
      <c r="S243" s="48" t="s">
        <v>65</v>
      </c>
    </row>
    <row r="244" spans="1:19" s="1" customFormat="1">
      <c r="A244" s="21">
        <v>44990</v>
      </c>
      <c r="B244" s="21" t="s">
        <v>514</v>
      </c>
      <c r="C244" s="12" t="s">
        <v>58</v>
      </c>
      <c r="D244" s="12" t="s">
        <v>14</v>
      </c>
      <c r="E244" s="12" t="s">
        <v>25</v>
      </c>
      <c r="F244" s="12">
        <v>2</v>
      </c>
      <c r="G244" s="12">
        <v>16</v>
      </c>
      <c r="H244" s="12" t="s">
        <v>22</v>
      </c>
      <c r="I244" s="12" t="s">
        <v>60</v>
      </c>
      <c r="J244" s="12" t="s">
        <v>67</v>
      </c>
      <c r="K244" s="139">
        <v>4022</v>
      </c>
      <c r="L244" s="66" t="s">
        <v>523</v>
      </c>
      <c r="M244" s="66"/>
      <c r="N244" s="12" t="s">
        <v>921</v>
      </c>
      <c r="O244" s="12" t="s">
        <v>524</v>
      </c>
      <c r="P244" s="12">
        <v>102373</v>
      </c>
      <c r="Q244" s="12" t="s">
        <v>65</v>
      </c>
      <c r="R244" s="12" t="s">
        <v>71</v>
      </c>
      <c r="S244" s="48" t="s">
        <v>65</v>
      </c>
    </row>
    <row r="245" spans="1:19" s="1" customFormat="1">
      <c r="A245" s="21">
        <v>44990</v>
      </c>
      <c r="B245" s="21" t="s">
        <v>514</v>
      </c>
      <c r="C245" s="12" t="s">
        <v>58</v>
      </c>
      <c r="D245" s="12" t="s">
        <v>14</v>
      </c>
      <c r="E245" s="12" t="s">
        <v>25</v>
      </c>
      <c r="F245" s="12">
        <v>2</v>
      </c>
      <c r="G245" s="12">
        <v>16</v>
      </c>
      <c r="H245" s="12" t="s">
        <v>24</v>
      </c>
      <c r="I245" s="12" t="s">
        <v>60</v>
      </c>
      <c r="J245" s="12" t="s">
        <v>67</v>
      </c>
      <c r="K245" s="139">
        <v>4022</v>
      </c>
      <c r="L245" s="66" t="s">
        <v>523</v>
      </c>
      <c r="M245" s="66"/>
      <c r="N245" s="12" t="s">
        <v>921</v>
      </c>
      <c r="O245" s="12" t="s">
        <v>524</v>
      </c>
      <c r="P245" s="12">
        <v>102373</v>
      </c>
      <c r="Q245" s="12" t="s">
        <v>65</v>
      </c>
      <c r="R245" s="12" t="s">
        <v>71</v>
      </c>
      <c r="S245" s="48" t="s">
        <v>65</v>
      </c>
    </row>
    <row r="246" spans="1:19" s="1" customFormat="1">
      <c r="A246" s="21">
        <v>44990</v>
      </c>
      <c r="B246" s="21" t="s">
        <v>514</v>
      </c>
      <c r="C246" s="12" t="s">
        <v>58</v>
      </c>
      <c r="D246" s="12" t="s">
        <v>5</v>
      </c>
      <c r="E246" s="12" t="s">
        <v>19</v>
      </c>
      <c r="F246" s="12">
        <v>2</v>
      </c>
      <c r="G246" s="12">
        <v>15</v>
      </c>
      <c r="H246" s="12" t="s">
        <v>22</v>
      </c>
      <c r="I246" s="12" t="s">
        <v>75</v>
      </c>
      <c r="J246" s="12" t="s">
        <v>252</v>
      </c>
      <c r="K246" s="139">
        <v>3822</v>
      </c>
      <c r="L246" s="66" t="s">
        <v>522</v>
      </c>
      <c r="M246" s="66"/>
      <c r="N246" s="12" t="s">
        <v>921</v>
      </c>
      <c r="O246" s="12" t="s">
        <v>448</v>
      </c>
      <c r="P246" s="12">
        <v>71500</v>
      </c>
      <c r="Q246" s="12" t="s">
        <v>65</v>
      </c>
      <c r="R246" s="12" t="s">
        <v>155</v>
      </c>
      <c r="S246" s="48" t="s">
        <v>65</v>
      </c>
    </row>
    <row r="247" spans="1:19" s="1" customFormat="1">
      <c r="A247" s="21">
        <v>44990</v>
      </c>
      <c r="B247" s="21" t="s">
        <v>514</v>
      </c>
      <c r="C247" s="12" t="s">
        <v>58</v>
      </c>
      <c r="D247" s="12" t="s">
        <v>5</v>
      </c>
      <c r="E247" s="12" t="s">
        <v>19</v>
      </c>
      <c r="F247" s="12">
        <v>2</v>
      </c>
      <c r="G247" s="12">
        <v>15</v>
      </c>
      <c r="H247" s="12" t="s">
        <v>24</v>
      </c>
      <c r="I247" s="12" t="s">
        <v>75</v>
      </c>
      <c r="J247" s="12" t="s">
        <v>67</v>
      </c>
      <c r="K247" s="139">
        <v>3822</v>
      </c>
      <c r="L247" s="66" t="s">
        <v>525</v>
      </c>
      <c r="M247" s="66"/>
      <c r="N247" s="12" t="s">
        <v>921</v>
      </c>
      <c r="O247" s="12" t="s">
        <v>420</v>
      </c>
      <c r="P247" s="12">
        <v>31750</v>
      </c>
      <c r="Q247" s="12" t="s">
        <v>65</v>
      </c>
      <c r="R247" s="12" t="s">
        <v>155</v>
      </c>
      <c r="S247" s="48" t="s">
        <v>65</v>
      </c>
    </row>
    <row r="248" spans="1:19" s="1" customFormat="1">
      <c r="A248" s="21">
        <v>44991</v>
      </c>
      <c r="B248" s="21" t="s">
        <v>514</v>
      </c>
      <c r="C248" s="12" t="s">
        <v>58</v>
      </c>
      <c r="D248" s="12" t="s">
        <v>12</v>
      </c>
      <c r="E248" s="12" t="s">
        <v>16</v>
      </c>
      <c r="F248" s="12">
        <v>2</v>
      </c>
      <c r="G248" s="12">
        <v>15</v>
      </c>
      <c r="H248" s="12" t="s">
        <v>22</v>
      </c>
      <c r="I248" s="12" t="s">
        <v>75</v>
      </c>
      <c r="J248" s="12" t="s">
        <v>252</v>
      </c>
      <c r="K248" s="139">
        <v>3822</v>
      </c>
      <c r="L248" s="66" t="s">
        <v>508</v>
      </c>
      <c r="M248" s="66"/>
      <c r="N248" s="12" t="s">
        <v>930</v>
      </c>
      <c r="O248" s="12" t="s">
        <v>526</v>
      </c>
      <c r="P248" s="12">
        <v>89841</v>
      </c>
      <c r="Q248" s="12" t="s">
        <v>65</v>
      </c>
      <c r="R248" s="12" t="s">
        <v>155</v>
      </c>
      <c r="S248" s="48" t="s">
        <v>65</v>
      </c>
    </row>
    <row r="249" spans="1:19" s="1" customFormat="1">
      <c r="A249" s="21">
        <v>44991</v>
      </c>
      <c r="B249" s="21" t="s">
        <v>514</v>
      </c>
      <c r="C249" s="12" t="s">
        <v>58</v>
      </c>
      <c r="D249" s="12" t="s">
        <v>12</v>
      </c>
      <c r="E249" s="12" t="s">
        <v>16</v>
      </c>
      <c r="F249" s="12">
        <v>2</v>
      </c>
      <c r="G249" s="12">
        <v>15</v>
      </c>
      <c r="H249" s="12" t="s">
        <v>24</v>
      </c>
      <c r="I249" s="12" t="s">
        <v>75</v>
      </c>
      <c r="J249" s="12" t="s">
        <v>252</v>
      </c>
      <c r="K249" s="139">
        <v>3822</v>
      </c>
      <c r="L249" s="66" t="s">
        <v>527</v>
      </c>
      <c r="M249" s="66"/>
      <c r="N249" s="12" t="s">
        <v>930</v>
      </c>
      <c r="O249" s="12" t="s">
        <v>526</v>
      </c>
      <c r="P249" s="12">
        <v>89841</v>
      </c>
      <c r="Q249" s="12" t="s">
        <v>65</v>
      </c>
      <c r="R249" s="12" t="s">
        <v>155</v>
      </c>
      <c r="S249" s="48" t="s">
        <v>65</v>
      </c>
    </row>
    <row r="250" spans="1:19" s="1" customFormat="1">
      <c r="A250" s="21">
        <v>44991</v>
      </c>
      <c r="B250" s="21" t="s">
        <v>514</v>
      </c>
      <c r="C250" s="12" t="s">
        <v>58</v>
      </c>
      <c r="D250" s="12" t="s">
        <v>12</v>
      </c>
      <c r="E250" s="12" t="s">
        <v>16</v>
      </c>
      <c r="F250" s="12">
        <v>2</v>
      </c>
      <c r="G250" s="12">
        <v>16</v>
      </c>
      <c r="H250" s="12" t="s">
        <v>22</v>
      </c>
      <c r="I250" s="12" t="s">
        <v>60</v>
      </c>
      <c r="J250" s="12" t="s">
        <v>291</v>
      </c>
      <c r="K250" s="139">
        <v>3822</v>
      </c>
      <c r="L250" s="66" t="s">
        <v>528</v>
      </c>
      <c r="M250" s="66"/>
      <c r="N250" s="12" t="s">
        <v>921</v>
      </c>
      <c r="O250" s="27" t="s">
        <v>529</v>
      </c>
      <c r="P250" s="12">
        <v>50395</v>
      </c>
      <c r="Q250" s="12" t="s">
        <v>65</v>
      </c>
      <c r="R250" s="12" t="s">
        <v>9</v>
      </c>
      <c r="S250" s="48" t="s">
        <v>65</v>
      </c>
    </row>
    <row r="251" spans="1:19" s="1" customFormat="1">
      <c r="A251" s="21">
        <v>44991</v>
      </c>
      <c r="B251" s="21" t="s">
        <v>514</v>
      </c>
      <c r="C251" s="12" t="s">
        <v>58</v>
      </c>
      <c r="D251" s="12" t="s">
        <v>12</v>
      </c>
      <c r="E251" s="12" t="s">
        <v>16</v>
      </c>
      <c r="F251" s="12">
        <v>2</v>
      </c>
      <c r="G251" s="12">
        <v>16</v>
      </c>
      <c r="H251" s="12" t="s">
        <v>22</v>
      </c>
      <c r="I251" s="12" t="s">
        <v>60</v>
      </c>
      <c r="J251" s="12" t="s">
        <v>291</v>
      </c>
      <c r="K251" s="139">
        <v>3822</v>
      </c>
      <c r="L251" s="66" t="s">
        <v>528</v>
      </c>
      <c r="M251" s="66"/>
      <c r="N251" s="12" t="s">
        <v>921</v>
      </c>
      <c r="O251" s="27" t="s">
        <v>529</v>
      </c>
      <c r="P251" s="12">
        <v>50395</v>
      </c>
      <c r="Q251" s="12" t="s">
        <v>65</v>
      </c>
      <c r="R251" s="12" t="s">
        <v>9</v>
      </c>
      <c r="S251" s="48" t="s">
        <v>65</v>
      </c>
    </row>
    <row r="252" spans="1:19" s="1" customFormat="1">
      <c r="A252" s="21">
        <v>44991</v>
      </c>
      <c r="B252" s="21" t="s">
        <v>514</v>
      </c>
      <c r="C252" s="12" t="s">
        <v>58</v>
      </c>
      <c r="D252" s="12" t="s">
        <v>12</v>
      </c>
      <c r="E252" s="12" t="s">
        <v>16</v>
      </c>
      <c r="F252" s="12">
        <v>2</v>
      </c>
      <c r="G252" s="12">
        <v>15</v>
      </c>
      <c r="H252" s="12" t="s">
        <v>22</v>
      </c>
      <c r="I252" s="12" t="s">
        <v>75</v>
      </c>
      <c r="J252" s="12" t="s">
        <v>252</v>
      </c>
      <c r="K252" s="139">
        <v>3822</v>
      </c>
      <c r="L252" s="66" t="s">
        <v>508</v>
      </c>
      <c r="M252" s="66"/>
      <c r="N252" s="12" t="s">
        <v>930</v>
      </c>
      <c r="O252" s="12" t="s">
        <v>526</v>
      </c>
      <c r="P252" s="12">
        <v>89841</v>
      </c>
      <c r="Q252" s="12" t="s">
        <v>65</v>
      </c>
      <c r="R252" s="12" t="s">
        <v>155</v>
      </c>
      <c r="S252" s="48" t="s">
        <v>65</v>
      </c>
    </row>
    <row r="253" spans="1:19" s="1" customFormat="1">
      <c r="A253" s="21">
        <v>44991</v>
      </c>
      <c r="B253" s="21" t="s">
        <v>514</v>
      </c>
      <c r="C253" s="12" t="s">
        <v>58</v>
      </c>
      <c r="D253" s="12" t="s">
        <v>12</v>
      </c>
      <c r="E253" s="12" t="s">
        <v>16</v>
      </c>
      <c r="F253" s="12">
        <v>2</v>
      </c>
      <c r="G253" s="12">
        <v>15</v>
      </c>
      <c r="H253" s="12" t="s">
        <v>24</v>
      </c>
      <c r="I253" s="12" t="s">
        <v>75</v>
      </c>
      <c r="J253" s="12" t="s">
        <v>252</v>
      </c>
      <c r="K253" s="139">
        <v>3822</v>
      </c>
      <c r="L253" s="66" t="s">
        <v>527</v>
      </c>
      <c r="M253" s="66"/>
      <c r="N253" s="12" t="s">
        <v>930</v>
      </c>
      <c r="O253" s="12" t="s">
        <v>526</v>
      </c>
      <c r="P253" s="12">
        <v>89841</v>
      </c>
      <c r="Q253" s="12" t="s">
        <v>65</v>
      </c>
      <c r="R253" s="12" t="s">
        <v>155</v>
      </c>
      <c r="S253" s="48" t="s">
        <v>65</v>
      </c>
    </row>
    <row r="254" spans="1:19" s="1" customFormat="1">
      <c r="A254" s="21">
        <v>44993</v>
      </c>
      <c r="B254" s="21" t="s">
        <v>514</v>
      </c>
      <c r="C254" s="12" t="s">
        <v>58</v>
      </c>
      <c r="D254" s="12" t="s">
        <v>5</v>
      </c>
      <c r="E254" s="12" t="s">
        <v>20</v>
      </c>
      <c r="F254" s="12">
        <v>2</v>
      </c>
      <c r="G254" s="12">
        <v>16</v>
      </c>
      <c r="H254" s="12" t="s">
        <v>22</v>
      </c>
      <c r="I254" s="12" t="s">
        <v>60</v>
      </c>
      <c r="J254" s="12" t="s">
        <v>67</v>
      </c>
      <c r="K254" s="139">
        <v>4022</v>
      </c>
      <c r="L254" s="66" t="s">
        <v>530</v>
      </c>
      <c r="M254" s="66"/>
      <c r="N254" s="12" t="s">
        <v>921</v>
      </c>
      <c r="O254" s="12" t="s">
        <v>531</v>
      </c>
      <c r="P254" s="12">
        <v>159640</v>
      </c>
      <c r="Q254" s="12" t="s">
        <v>65</v>
      </c>
      <c r="R254" s="12" t="s">
        <v>71</v>
      </c>
      <c r="S254" s="48" t="s">
        <v>65</v>
      </c>
    </row>
    <row r="255" spans="1:19" s="1" customFormat="1">
      <c r="A255" s="21">
        <v>44993</v>
      </c>
      <c r="B255" s="21" t="s">
        <v>514</v>
      </c>
      <c r="C255" s="12" t="s">
        <v>58</v>
      </c>
      <c r="D255" s="12" t="s">
        <v>12</v>
      </c>
      <c r="E255" s="12" t="s">
        <v>17</v>
      </c>
      <c r="F255" s="12">
        <v>2</v>
      </c>
      <c r="G255" s="12">
        <v>14</v>
      </c>
      <c r="H255" s="12" t="s">
        <v>22</v>
      </c>
      <c r="I255" s="12" t="s">
        <v>84</v>
      </c>
      <c r="J255" s="12" t="s">
        <v>3373</v>
      </c>
      <c r="K255" s="139">
        <v>2922</v>
      </c>
      <c r="L255" s="66" t="s">
        <v>532</v>
      </c>
      <c r="M255" s="66"/>
      <c r="N255" s="12" t="s">
        <v>3372</v>
      </c>
      <c r="O255" s="12" t="s">
        <v>167</v>
      </c>
      <c r="P255" s="12">
        <v>71000</v>
      </c>
      <c r="Q255" s="12" t="s">
        <v>65</v>
      </c>
      <c r="R255" s="12" t="s">
        <v>155</v>
      </c>
      <c r="S255" s="48" t="s">
        <v>65</v>
      </c>
    </row>
    <row r="256" spans="1:19" s="1" customFormat="1">
      <c r="A256" s="21">
        <v>44993</v>
      </c>
      <c r="B256" s="21" t="s">
        <v>514</v>
      </c>
      <c r="C256" s="12" t="s">
        <v>58</v>
      </c>
      <c r="D256" s="12" t="s">
        <v>5</v>
      </c>
      <c r="E256" s="12" t="s">
        <v>13</v>
      </c>
      <c r="F256" s="12">
        <v>2</v>
      </c>
      <c r="G256" s="12">
        <v>15</v>
      </c>
      <c r="H256" s="12" t="s">
        <v>22</v>
      </c>
      <c r="I256" s="12" t="s">
        <v>75</v>
      </c>
      <c r="J256" s="12" t="s">
        <v>534</v>
      </c>
      <c r="K256" s="139" t="s">
        <v>652</v>
      </c>
      <c r="L256" s="66" t="s">
        <v>533</v>
      </c>
      <c r="M256" s="66"/>
      <c r="N256" s="12" t="s">
        <v>930</v>
      </c>
      <c r="O256" s="12" t="s">
        <v>439</v>
      </c>
      <c r="P256" s="12">
        <v>38500</v>
      </c>
      <c r="Q256" s="12" t="s">
        <v>65</v>
      </c>
      <c r="R256" s="12" t="s">
        <v>71</v>
      </c>
      <c r="S256" s="48" t="s">
        <v>65</v>
      </c>
    </row>
    <row r="257" spans="1:19" s="1" customFormat="1">
      <c r="A257" s="21">
        <v>44993</v>
      </c>
      <c r="B257" s="21" t="s">
        <v>514</v>
      </c>
      <c r="C257" s="12" t="s">
        <v>58</v>
      </c>
      <c r="D257" s="12" t="s">
        <v>12</v>
      </c>
      <c r="E257" s="12" t="s">
        <v>17</v>
      </c>
      <c r="F257" s="12">
        <v>2</v>
      </c>
      <c r="G257" s="12">
        <v>14</v>
      </c>
      <c r="H257" s="12" t="s">
        <v>22</v>
      </c>
      <c r="I257" s="12" t="s">
        <v>84</v>
      </c>
      <c r="J257" s="12" t="s">
        <v>3373</v>
      </c>
      <c r="K257" s="139">
        <v>2922</v>
      </c>
      <c r="L257" s="66" t="s">
        <v>532</v>
      </c>
      <c r="M257" s="66"/>
      <c r="N257" s="12" t="s">
        <v>3372</v>
      </c>
      <c r="O257" s="12" t="s">
        <v>167</v>
      </c>
      <c r="P257" s="12">
        <v>71000</v>
      </c>
      <c r="Q257" s="12" t="s">
        <v>65</v>
      </c>
      <c r="R257" s="12" t="s">
        <v>155</v>
      </c>
      <c r="S257" s="48" t="s">
        <v>65</v>
      </c>
    </row>
    <row r="258" spans="1:19" s="1" customFormat="1">
      <c r="A258" s="21">
        <v>44993</v>
      </c>
      <c r="B258" s="21" t="s">
        <v>514</v>
      </c>
      <c r="C258" s="12" t="s">
        <v>58</v>
      </c>
      <c r="D258" s="12" t="s">
        <v>5</v>
      </c>
      <c r="E258" s="12" t="s">
        <v>20</v>
      </c>
      <c r="F258" s="12">
        <v>2</v>
      </c>
      <c r="G258" s="12">
        <v>16</v>
      </c>
      <c r="H258" s="12" t="s">
        <v>22</v>
      </c>
      <c r="I258" s="12" t="s">
        <v>60</v>
      </c>
      <c r="J258" s="12" t="s">
        <v>67</v>
      </c>
      <c r="K258" s="139">
        <v>4022</v>
      </c>
      <c r="L258" s="66" t="s">
        <v>530</v>
      </c>
      <c r="M258" s="66"/>
      <c r="N258" s="12" t="s">
        <v>921</v>
      </c>
      <c r="O258" s="12" t="s">
        <v>531</v>
      </c>
      <c r="P258" s="12">
        <v>159640</v>
      </c>
      <c r="Q258" s="12" t="s">
        <v>65</v>
      </c>
      <c r="R258" s="12" t="s">
        <v>71</v>
      </c>
      <c r="S258" s="48" t="s">
        <v>65</v>
      </c>
    </row>
    <row r="259" spans="1:19" s="1" customFormat="1">
      <c r="A259" s="21">
        <v>44993</v>
      </c>
      <c r="B259" s="21" t="s">
        <v>514</v>
      </c>
      <c r="C259" s="12" t="s">
        <v>58</v>
      </c>
      <c r="D259" s="12" t="s">
        <v>5</v>
      </c>
      <c r="E259" s="12" t="s">
        <v>13</v>
      </c>
      <c r="F259" s="12">
        <v>2</v>
      </c>
      <c r="G259" s="12">
        <v>15</v>
      </c>
      <c r="H259" s="12" t="s">
        <v>22</v>
      </c>
      <c r="I259" s="12" t="s">
        <v>75</v>
      </c>
      <c r="J259" s="12" t="s">
        <v>534</v>
      </c>
      <c r="K259" s="139" t="s">
        <v>652</v>
      </c>
      <c r="L259" s="66" t="s">
        <v>537</v>
      </c>
      <c r="M259" s="66"/>
      <c r="N259" s="12" t="s">
        <v>930</v>
      </c>
      <c r="O259" s="12" t="s">
        <v>538</v>
      </c>
      <c r="P259" s="12">
        <v>23000</v>
      </c>
      <c r="Q259" s="12" t="s">
        <v>65</v>
      </c>
      <c r="R259" s="12" t="s">
        <v>71</v>
      </c>
      <c r="S259" s="48" t="s">
        <v>65</v>
      </c>
    </row>
    <row r="260" spans="1:19" s="1" customFormat="1">
      <c r="A260" s="21">
        <v>44993</v>
      </c>
      <c r="B260" s="21" t="s">
        <v>514</v>
      </c>
      <c r="C260" s="12" t="s">
        <v>58</v>
      </c>
      <c r="D260" s="12" t="s">
        <v>5</v>
      </c>
      <c r="E260" s="12" t="s">
        <v>13</v>
      </c>
      <c r="F260" s="12">
        <v>2</v>
      </c>
      <c r="G260" s="12">
        <v>15</v>
      </c>
      <c r="H260" s="12" t="s">
        <v>24</v>
      </c>
      <c r="I260" s="12" t="s">
        <v>75</v>
      </c>
      <c r="J260" s="12" t="s">
        <v>534</v>
      </c>
      <c r="K260" s="139" t="s">
        <v>652</v>
      </c>
      <c r="L260" s="66" t="s">
        <v>539</v>
      </c>
      <c r="M260" s="66"/>
      <c r="N260" s="12" t="s">
        <v>930</v>
      </c>
      <c r="O260" s="12" t="s">
        <v>538</v>
      </c>
      <c r="P260" s="12">
        <v>23000</v>
      </c>
      <c r="Q260" s="12" t="s">
        <v>65</v>
      </c>
      <c r="R260" s="12" t="s">
        <v>71</v>
      </c>
      <c r="S260" s="48" t="s">
        <v>65</v>
      </c>
    </row>
    <row r="261" spans="1:19" s="1" customFormat="1">
      <c r="A261" s="21">
        <v>44993</v>
      </c>
      <c r="B261" s="21" t="s">
        <v>514</v>
      </c>
      <c r="C261" s="12" t="s">
        <v>58</v>
      </c>
      <c r="D261" s="12" t="s">
        <v>5</v>
      </c>
      <c r="E261" s="12" t="s">
        <v>13</v>
      </c>
      <c r="F261" s="12">
        <v>2</v>
      </c>
      <c r="G261" s="12">
        <v>15</v>
      </c>
      <c r="H261" s="12" t="s">
        <v>22</v>
      </c>
      <c r="I261" s="12" t="s">
        <v>75</v>
      </c>
      <c r="J261" s="12" t="s">
        <v>534</v>
      </c>
      <c r="K261" s="139" t="s">
        <v>652</v>
      </c>
      <c r="L261" s="66" t="s">
        <v>533</v>
      </c>
      <c r="M261" s="66"/>
      <c r="N261" s="12" t="s">
        <v>930</v>
      </c>
      <c r="O261" s="12" t="s">
        <v>439</v>
      </c>
      <c r="P261" s="12">
        <v>38500</v>
      </c>
      <c r="Q261" s="12" t="s">
        <v>65</v>
      </c>
      <c r="R261" s="12" t="s">
        <v>71</v>
      </c>
      <c r="S261" s="48" t="s">
        <v>65</v>
      </c>
    </row>
    <row r="262" spans="1:19" s="1" customFormat="1">
      <c r="A262" s="21">
        <v>44998</v>
      </c>
      <c r="B262" s="21" t="s">
        <v>514</v>
      </c>
      <c r="C262" s="12" t="s">
        <v>58</v>
      </c>
      <c r="D262" s="12" t="s">
        <v>12</v>
      </c>
      <c r="E262" s="12" t="s">
        <v>18</v>
      </c>
      <c r="F262" s="12">
        <v>2</v>
      </c>
      <c r="G262" s="12">
        <v>15</v>
      </c>
      <c r="H262" s="12" t="s">
        <v>22</v>
      </c>
      <c r="I262" s="12" t="s">
        <v>2627</v>
      </c>
      <c r="J262" s="12" t="s">
        <v>224</v>
      </c>
      <c r="K262" s="139">
        <v>4022</v>
      </c>
      <c r="L262" s="66" t="s">
        <v>540</v>
      </c>
      <c r="M262" s="66"/>
      <c r="N262" s="12" t="s">
        <v>2482</v>
      </c>
      <c r="O262" s="12" t="s">
        <v>541</v>
      </c>
      <c r="P262" s="12">
        <v>59489</v>
      </c>
      <c r="Q262" s="12" t="s">
        <v>65</v>
      </c>
      <c r="R262" s="12" t="s">
        <v>71</v>
      </c>
      <c r="S262" s="48" t="s">
        <v>65</v>
      </c>
    </row>
    <row r="263" spans="1:19" s="1" customFormat="1">
      <c r="A263" s="21">
        <v>44998</v>
      </c>
      <c r="B263" s="21" t="s">
        <v>514</v>
      </c>
      <c r="C263" s="12" t="s">
        <v>58</v>
      </c>
      <c r="D263" s="12" t="s">
        <v>5</v>
      </c>
      <c r="E263" s="12" t="s">
        <v>20</v>
      </c>
      <c r="F263" s="12">
        <v>2</v>
      </c>
      <c r="G263" s="12">
        <v>15</v>
      </c>
      <c r="H263" s="12" t="s">
        <v>22</v>
      </c>
      <c r="I263" s="12" t="s">
        <v>75</v>
      </c>
      <c r="J263" s="12" t="s">
        <v>534</v>
      </c>
      <c r="K263" s="139" t="s">
        <v>652</v>
      </c>
      <c r="L263" s="66" t="s">
        <v>543</v>
      </c>
      <c r="M263" s="66"/>
      <c r="N263" s="12" t="s">
        <v>930</v>
      </c>
      <c r="O263" s="12" t="s">
        <v>141</v>
      </c>
      <c r="P263" s="12">
        <v>151850</v>
      </c>
      <c r="Q263" s="12" t="s">
        <v>65</v>
      </c>
      <c r="R263" s="12" t="s">
        <v>71</v>
      </c>
      <c r="S263" s="48" t="s">
        <v>65</v>
      </c>
    </row>
    <row r="264" spans="1:19" s="1" customFormat="1">
      <c r="A264" s="21">
        <v>44998</v>
      </c>
      <c r="B264" s="21" t="s">
        <v>514</v>
      </c>
      <c r="C264" s="12" t="s">
        <v>58</v>
      </c>
      <c r="D264" s="12" t="s">
        <v>5</v>
      </c>
      <c r="E264" s="12" t="s">
        <v>20</v>
      </c>
      <c r="F264" s="12">
        <v>2</v>
      </c>
      <c r="G264" s="12">
        <v>15</v>
      </c>
      <c r="H264" s="12" t="s">
        <v>24</v>
      </c>
      <c r="I264" s="12" t="s">
        <v>75</v>
      </c>
      <c r="J264" s="12" t="s">
        <v>534</v>
      </c>
      <c r="K264" s="139" t="s">
        <v>652</v>
      </c>
      <c r="L264" s="66" t="s">
        <v>543</v>
      </c>
      <c r="M264" s="66"/>
      <c r="N264" s="12" t="s">
        <v>930</v>
      </c>
      <c r="O264" s="12" t="s">
        <v>141</v>
      </c>
      <c r="P264" s="12">
        <v>151850</v>
      </c>
      <c r="Q264" s="12" t="s">
        <v>65</v>
      </c>
      <c r="R264" s="12" t="s">
        <v>71</v>
      </c>
      <c r="S264" s="48" t="s">
        <v>65</v>
      </c>
    </row>
    <row r="265" spans="1:19" s="1" customFormat="1">
      <c r="A265" s="21">
        <v>44998</v>
      </c>
      <c r="B265" s="21" t="s">
        <v>514</v>
      </c>
      <c r="C265" s="12" t="s">
        <v>58</v>
      </c>
      <c r="D265" s="12" t="s">
        <v>5</v>
      </c>
      <c r="E265" s="12" t="s">
        <v>20</v>
      </c>
      <c r="F265" s="12">
        <v>2</v>
      </c>
      <c r="G265" s="12">
        <v>14</v>
      </c>
      <c r="H265" s="12" t="s">
        <v>24</v>
      </c>
      <c r="I265" s="12" t="s">
        <v>84</v>
      </c>
      <c r="J265" s="12" t="s">
        <v>3373</v>
      </c>
      <c r="K265" s="139" t="s">
        <v>2180</v>
      </c>
      <c r="L265" s="66" t="s">
        <v>544</v>
      </c>
      <c r="M265" s="66"/>
      <c r="N265" s="12" t="s">
        <v>3372</v>
      </c>
      <c r="O265" s="12" t="s">
        <v>416</v>
      </c>
      <c r="P265" s="12">
        <v>66430</v>
      </c>
      <c r="Q265" s="12" t="s">
        <v>65</v>
      </c>
      <c r="R265" s="12" t="s">
        <v>155</v>
      </c>
      <c r="S265" s="48" t="s">
        <v>65</v>
      </c>
    </row>
    <row r="266" spans="1:19" s="1" customFormat="1">
      <c r="A266" s="21">
        <v>44998</v>
      </c>
      <c r="B266" s="21" t="s">
        <v>514</v>
      </c>
      <c r="C266" s="12" t="s">
        <v>58</v>
      </c>
      <c r="D266" s="12" t="s">
        <v>12</v>
      </c>
      <c r="E266" s="12" t="s">
        <v>18</v>
      </c>
      <c r="F266" s="12">
        <v>2</v>
      </c>
      <c r="G266" s="12">
        <v>16</v>
      </c>
      <c r="H266" s="12" t="s">
        <v>22</v>
      </c>
      <c r="I266" s="12" t="s">
        <v>60</v>
      </c>
      <c r="J266" s="12" t="s">
        <v>67</v>
      </c>
      <c r="K266" s="139">
        <v>4022</v>
      </c>
      <c r="L266" s="66" t="s">
        <v>545</v>
      </c>
      <c r="M266" s="66"/>
      <c r="N266" s="12" t="s">
        <v>921</v>
      </c>
      <c r="O266" s="12" t="s">
        <v>119</v>
      </c>
      <c r="P266" s="12">
        <v>55830</v>
      </c>
      <c r="Q266" s="12" t="s">
        <v>65</v>
      </c>
      <c r="R266" s="12" t="s">
        <v>71</v>
      </c>
      <c r="S266" s="48" t="s">
        <v>65</v>
      </c>
    </row>
    <row r="267" spans="1:19" s="1" customFormat="1">
      <c r="A267" s="21">
        <v>44998</v>
      </c>
      <c r="B267" s="21" t="s">
        <v>514</v>
      </c>
      <c r="C267" s="12" t="s">
        <v>58</v>
      </c>
      <c r="D267" s="12" t="s">
        <v>5</v>
      </c>
      <c r="E267" s="12" t="s">
        <v>13</v>
      </c>
      <c r="F267" s="12">
        <v>2</v>
      </c>
      <c r="G267" s="12">
        <v>16</v>
      </c>
      <c r="H267" s="12" t="s">
        <v>24</v>
      </c>
      <c r="I267" s="12" t="s">
        <v>60</v>
      </c>
      <c r="J267" s="12" t="s">
        <v>67</v>
      </c>
      <c r="K267" s="139" t="s">
        <v>3048</v>
      </c>
      <c r="L267" s="66"/>
      <c r="M267" s="66"/>
      <c r="N267" s="12" t="s">
        <v>921</v>
      </c>
      <c r="O267" s="12" t="s">
        <v>239</v>
      </c>
      <c r="P267" s="12">
        <v>11020</v>
      </c>
      <c r="Q267" s="12" t="s">
        <v>65</v>
      </c>
      <c r="R267" s="12" t="s">
        <v>71</v>
      </c>
      <c r="S267" s="48" t="s">
        <v>65</v>
      </c>
    </row>
    <row r="268" spans="1:19" s="1" customFormat="1">
      <c r="A268" s="21">
        <v>44998</v>
      </c>
      <c r="B268" s="21" t="s">
        <v>514</v>
      </c>
      <c r="C268" s="12" t="s">
        <v>58</v>
      </c>
      <c r="D268" s="12" t="s">
        <v>12</v>
      </c>
      <c r="E268" s="12" t="s">
        <v>18</v>
      </c>
      <c r="F268" s="12">
        <v>2</v>
      </c>
      <c r="G268" s="12">
        <v>16</v>
      </c>
      <c r="H268" s="12" t="s">
        <v>22</v>
      </c>
      <c r="I268" s="12" t="s">
        <v>60</v>
      </c>
      <c r="J268" s="12" t="s">
        <v>67</v>
      </c>
      <c r="K268" s="139">
        <v>4022</v>
      </c>
      <c r="L268" s="66" t="s">
        <v>545</v>
      </c>
      <c r="M268" s="66"/>
      <c r="N268" s="12" t="s">
        <v>921</v>
      </c>
      <c r="O268" s="12" t="s">
        <v>119</v>
      </c>
      <c r="P268" s="12">
        <v>55830</v>
      </c>
      <c r="Q268" s="12" t="s">
        <v>65</v>
      </c>
      <c r="R268" s="12" t="s">
        <v>71</v>
      </c>
      <c r="S268" s="48" t="s">
        <v>65</v>
      </c>
    </row>
    <row r="269" spans="1:19" s="1" customFormat="1">
      <c r="A269" s="21">
        <v>44998</v>
      </c>
      <c r="B269" s="21" t="s">
        <v>514</v>
      </c>
      <c r="C269" s="12" t="s">
        <v>58</v>
      </c>
      <c r="D269" s="12" t="s">
        <v>12</v>
      </c>
      <c r="E269" s="12" t="s">
        <v>18</v>
      </c>
      <c r="F269" s="12">
        <v>2</v>
      </c>
      <c r="G269" s="12">
        <v>15</v>
      </c>
      <c r="H269" s="12" t="s">
        <v>22</v>
      </c>
      <c r="I269" s="12" t="s">
        <v>2627</v>
      </c>
      <c r="J269" s="12" t="s">
        <v>224</v>
      </c>
      <c r="K269" s="139">
        <v>4022</v>
      </c>
      <c r="L269" s="66" t="s">
        <v>540</v>
      </c>
      <c r="M269" s="66"/>
      <c r="N269" s="12" t="s">
        <v>2482</v>
      </c>
      <c r="O269" s="12" t="s">
        <v>541</v>
      </c>
      <c r="P269" s="12">
        <v>59489</v>
      </c>
      <c r="Q269" s="12" t="s">
        <v>65</v>
      </c>
      <c r="R269" s="12" t="s">
        <v>71</v>
      </c>
      <c r="S269" s="48" t="s">
        <v>65</v>
      </c>
    </row>
    <row r="270" spans="1:19" s="1" customFormat="1">
      <c r="A270" s="21">
        <v>44998</v>
      </c>
      <c r="B270" s="21" t="s">
        <v>514</v>
      </c>
      <c r="C270" s="12" t="s">
        <v>58</v>
      </c>
      <c r="D270" s="12" t="s">
        <v>5</v>
      </c>
      <c r="E270" s="12" t="s">
        <v>20</v>
      </c>
      <c r="F270" s="12">
        <v>2</v>
      </c>
      <c r="G270" s="12">
        <v>15</v>
      </c>
      <c r="H270" s="12" t="s">
        <v>22</v>
      </c>
      <c r="I270" s="12" t="s">
        <v>75</v>
      </c>
      <c r="J270" s="12" t="s">
        <v>534</v>
      </c>
      <c r="K270" s="139" t="s">
        <v>652</v>
      </c>
      <c r="L270" s="66" t="s">
        <v>543</v>
      </c>
      <c r="M270" s="66"/>
      <c r="N270" s="12" t="s">
        <v>930</v>
      </c>
      <c r="O270" s="12" t="s">
        <v>141</v>
      </c>
      <c r="P270" s="12">
        <v>151850</v>
      </c>
      <c r="Q270" s="12" t="s">
        <v>65</v>
      </c>
      <c r="R270" s="12" t="s">
        <v>71</v>
      </c>
      <c r="S270" s="48" t="s">
        <v>65</v>
      </c>
    </row>
    <row r="271" spans="1:19" s="1" customFormat="1">
      <c r="A271" s="21">
        <v>44998</v>
      </c>
      <c r="B271" s="21" t="s">
        <v>514</v>
      </c>
      <c r="C271" s="12" t="s">
        <v>58</v>
      </c>
      <c r="D271" s="12" t="s">
        <v>5</v>
      </c>
      <c r="E271" s="12" t="s">
        <v>20</v>
      </c>
      <c r="F271" s="12">
        <v>2</v>
      </c>
      <c r="G271" s="12">
        <v>15</v>
      </c>
      <c r="H271" s="12" t="s">
        <v>24</v>
      </c>
      <c r="I271" s="12" t="s">
        <v>75</v>
      </c>
      <c r="J271" s="12" t="s">
        <v>534</v>
      </c>
      <c r="K271" s="139" t="s">
        <v>652</v>
      </c>
      <c r="L271" s="66" t="s">
        <v>543</v>
      </c>
      <c r="M271" s="66"/>
      <c r="N271" s="12" t="s">
        <v>930</v>
      </c>
      <c r="O271" s="12" t="s">
        <v>141</v>
      </c>
      <c r="P271" s="12">
        <v>151850</v>
      </c>
      <c r="Q271" s="12" t="s">
        <v>65</v>
      </c>
      <c r="R271" s="12" t="s">
        <v>71</v>
      </c>
      <c r="S271" s="48" t="s">
        <v>65</v>
      </c>
    </row>
    <row r="272" spans="1:19" s="1" customFormat="1">
      <c r="A272" s="21">
        <v>44998</v>
      </c>
      <c r="B272" s="21" t="s">
        <v>514</v>
      </c>
      <c r="C272" s="12" t="s">
        <v>58</v>
      </c>
      <c r="D272" s="12" t="s">
        <v>5</v>
      </c>
      <c r="E272" s="12" t="s">
        <v>20</v>
      </c>
      <c r="F272" s="12">
        <v>2</v>
      </c>
      <c r="G272" s="12">
        <v>14</v>
      </c>
      <c r="H272" s="12" t="s">
        <v>24</v>
      </c>
      <c r="I272" s="12" t="s">
        <v>84</v>
      </c>
      <c r="J272" s="12" t="s">
        <v>3373</v>
      </c>
      <c r="K272" s="139" t="s">
        <v>2180</v>
      </c>
      <c r="L272" s="66" t="s">
        <v>544</v>
      </c>
      <c r="M272" s="66"/>
      <c r="N272" s="12" t="s">
        <v>3372</v>
      </c>
      <c r="O272" s="12" t="s">
        <v>416</v>
      </c>
      <c r="P272" s="12">
        <v>66430</v>
      </c>
      <c r="Q272" s="12" t="s">
        <v>65</v>
      </c>
      <c r="R272" s="12" t="s">
        <v>155</v>
      </c>
      <c r="S272" s="48" t="s">
        <v>65</v>
      </c>
    </row>
    <row r="273" spans="1:19" s="1" customFormat="1">
      <c r="A273" s="21">
        <v>44998</v>
      </c>
      <c r="B273" s="21" t="s">
        <v>514</v>
      </c>
      <c r="C273" s="12" t="s">
        <v>58</v>
      </c>
      <c r="D273" s="12" t="s">
        <v>5</v>
      </c>
      <c r="E273" s="12" t="s">
        <v>13</v>
      </c>
      <c r="F273" s="12">
        <v>2</v>
      </c>
      <c r="G273" s="12">
        <v>16</v>
      </c>
      <c r="H273" s="12" t="s">
        <v>24</v>
      </c>
      <c r="I273" s="12" t="s">
        <v>60</v>
      </c>
      <c r="J273" s="12" t="s">
        <v>67</v>
      </c>
      <c r="K273" s="139" t="s">
        <v>3048</v>
      </c>
      <c r="L273" s="66"/>
      <c r="M273" s="66"/>
      <c r="N273" s="12" t="s">
        <v>921</v>
      </c>
      <c r="O273" s="12" t="s">
        <v>239</v>
      </c>
      <c r="P273" s="12">
        <v>11020</v>
      </c>
      <c r="Q273" s="12" t="s">
        <v>65</v>
      </c>
      <c r="R273" s="12" t="s">
        <v>71</v>
      </c>
      <c r="S273" s="48" t="s">
        <v>65</v>
      </c>
    </row>
    <row r="274" spans="1:19" s="1" customFormat="1">
      <c r="A274" s="21">
        <v>44998</v>
      </c>
      <c r="B274" s="21" t="s">
        <v>514</v>
      </c>
      <c r="C274" s="12" t="s">
        <v>58</v>
      </c>
      <c r="D274" s="12" t="s">
        <v>5</v>
      </c>
      <c r="E274" s="12" t="s">
        <v>20</v>
      </c>
      <c r="F274" s="12">
        <v>2</v>
      </c>
      <c r="G274" s="12">
        <v>14</v>
      </c>
      <c r="H274" s="12" t="s">
        <v>24</v>
      </c>
      <c r="I274" s="12" t="s">
        <v>84</v>
      </c>
      <c r="J274" s="12" t="s">
        <v>3373</v>
      </c>
      <c r="K274" s="139" t="s">
        <v>2180</v>
      </c>
      <c r="L274" s="66" t="s">
        <v>544</v>
      </c>
      <c r="M274" s="66"/>
      <c r="N274" s="12" t="s">
        <v>3372</v>
      </c>
      <c r="O274" s="12" t="s">
        <v>416</v>
      </c>
      <c r="P274" s="12">
        <v>66430</v>
      </c>
      <c r="Q274" s="12" t="s">
        <v>65</v>
      </c>
      <c r="R274" s="12" t="s">
        <v>155</v>
      </c>
      <c r="S274" s="48" t="s">
        <v>65</v>
      </c>
    </row>
    <row r="275" spans="1:19" s="1" customFormat="1">
      <c r="A275" s="21">
        <v>44998</v>
      </c>
      <c r="B275" s="21" t="s">
        <v>514</v>
      </c>
      <c r="C275" s="12" t="s">
        <v>58</v>
      </c>
      <c r="D275" s="12" t="s">
        <v>12</v>
      </c>
      <c r="E275" s="12" t="s">
        <v>18</v>
      </c>
      <c r="F275" s="12">
        <v>2</v>
      </c>
      <c r="G275" s="12">
        <v>16</v>
      </c>
      <c r="H275" s="12" t="s">
        <v>22</v>
      </c>
      <c r="I275" s="12" t="s">
        <v>60</v>
      </c>
      <c r="J275" s="12" t="s">
        <v>67</v>
      </c>
      <c r="K275" s="139">
        <v>4022</v>
      </c>
      <c r="L275" s="66" t="s">
        <v>545</v>
      </c>
      <c r="M275" s="66"/>
      <c r="N275" s="12" t="s">
        <v>921</v>
      </c>
      <c r="O275" s="12" t="s">
        <v>119</v>
      </c>
      <c r="P275" s="12">
        <v>55830</v>
      </c>
      <c r="Q275" s="12" t="s">
        <v>65</v>
      </c>
      <c r="R275" s="12" t="s">
        <v>71</v>
      </c>
      <c r="S275" s="48" t="s">
        <v>65</v>
      </c>
    </row>
    <row r="276" spans="1:19" s="1" customFormat="1">
      <c r="A276" s="21">
        <v>44998</v>
      </c>
      <c r="B276" s="21" t="s">
        <v>514</v>
      </c>
      <c r="C276" s="12" t="s">
        <v>58</v>
      </c>
      <c r="D276" s="12" t="s">
        <v>5</v>
      </c>
      <c r="E276" s="12" t="s">
        <v>13</v>
      </c>
      <c r="F276" s="12">
        <v>2</v>
      </c>
      <c r="G276" s="12">
        <v>16</v>
      </c>
      <c r="H276" s="12" t="s">
        <v>24</v>
      </c>
      <c r="I276" s="12" t="s">
        <v>60</v>
      </c>
      <c r="J276" s="12" t="s">
        <v>67</v>
      </c>
      <c r="K276" s="139" t="s">
        <v>3048</v>
      </c>
      <c r="L276" s="66"/>
      <c r="M276" s="66"/>
      <c r="N276" s="12" t="s">
        <v>921</v>
      </c>
      <c r="O276" s="12" t="s">
        <v>239</v>
      </c>
      <c r="P276" s="12">
        <v>110020</v>
      </c>
      <c r="Q276" s="12" t="s">
        <v>65</v>
      </c>
      <c r="R276" s="12" t="s">
        <v>71</v>
      </c>
      <c r="S276" s="48" t="s">
        <v>65</v>
      </c>
    </row>
    <row r="277" spans="1:19" s="1" customFormat="1">
      <c r="A277" s="21">
        <v>44998</v>
      </c>
      <c r="B277" s="21" t="s">
        <v>514</v>
      </c>
      <c r="C277" s="12" t="s">
        <v>58</v>
      </c>
      <c r="D277" s="12" t="s">
        <v>5</v>
      </c>
      <c r="E277" s="12" t="s">
        <v>20</v>
      </c>
      <c r="F277" s="12">
        <v>2</v>
      </c>
      <c r="G277" s="12">
        <v>15</v>
      </c>
      <c r="H277" s="12" t="s">
        <v>22</v>
      </c>
      <c r="I277" s="12" t="s">
        <v>75</v>
      </c>
      <c r="J277" s="12" t="s">
        <v>534</v>
      </c>
      <c r="K277" s="139" t="s">
        <v>652</v>
      </c>
      <c r="L277" s="66" t="s">
        <v>543</v>
      </c>
      <c r="M277" s="66"/>
      <c r="N277" s="12" t="s">
        <v>930</v>
      </c>
      <c r="O277" s="12" t="s">
        <v>141</v>
      </c>
      <c r="P277" s="12">
        <v>151850</v>
      </c>
      <c r="Q277" s="12" t="s">
        <v>65</v>
      </c>
      <c r="R277" s="12" t="s">
        <v>71</v>
      </c>
      <c r="S277" s="48" t="s">
        <v>65</v>
      </c>
    </row>
    <row r="278" spans="1:19" s="1" customFormat="1">
      <c r="A278" s="21">
        <v>44998</v>
      </c>
      <c r="B278" s="21" t="s">
        <v>514</v>
      </c>
      <c r="C278" s="12" t="s">
        <v>58</v>
      </c>
      <c r="D278" s="12" t="s">
        <v>5</v>
      </c>
      <c r="E278" s="12" t="s">
        <v>20</v>
      </c>
      <c r="F278" s="12">
        <v>2</v>
      </c>
      <c r="G278" s="12">
        <v>15</v>
      </c>
      <c r="H278" s="12" t="s">
        <v>24</v>
      </c>
      <c r="I278" s="12" t="s">
        <v>75</v>
      </c>
      <c r="J278" s="12" t="s">
        <v>534</v>
      </c>
      <c r="K278" s="139" t="s">
        <v>652</v>
      </c>
      <c r="L278" s="66" t="s">
        <v>543</v>
      </c>
      <c r="M278" s="66"/>
      <c r="N278" s="12" t="s">
        <v>930</v>
      </c>
      <c r="O278" s="12" t="s">
        <v>141</v>
      </c>
      <c r="P278" s="12">
        <v>151850</v>
      </c>
      <c r="Q278" s="12" t="s">
        <v>65</v>
      </c>
      <c r="R278" s="12" t="s">
        <v>71</v>
      </c>
      <c r="S278" s="48" t="s">
        <v>65</v>
      </c>
    </row>
    <row r="279" spans="1:19" s="1" customFormat="1">
      <c r="A279" s="21">
        <v>44998</v>
      </c>
      <c r="B279" s="21" t="s">
        <v>514</v>
      </c>
      <c r="C279" s="12" t="s">
        <v>58</v>
      </c>
      <c r="D279" s="12" t="s">
        <v>12</v>
      </c>
      <c r="E279" s="12" t="s">
        <v>18</v>
      </c>
      <c r="F279" s="12">
        <v>2</v>
      </c>
      <c r="G279" s="12">
        <v>15</v>
      </c>
      <c r="H279" s="12" t="s">
        <v>22</v>
      </c>
      <c r="I279" s="12" t="s">
        <v>2627</v>
      </c>
      <c r="J279" s="12" t="s">
        <v>224</v>
      </c>
      <c r="K279" s="139">
        <v>4022</v>
      </c>
      <c r="L279" s="66" t="s">
        <v>540</v>
      </c>
      <c r="M279" s="66"/>
      <c r="N279" s="12" t="s">
        <v>2482</v>
      </c>
      <c r="O279" s="12" t="s">
        <v>541</v>
      </c>
      <c r="P279" s="12">
        <v>59489</v>
      </c>
      <c r="Q279" s="12" t="s">
        <v>65</v>
      </c>
      <c r="R279" s="12" t="s">
        <v>71</v>
      </c>
      <c r="S279" s="48" t="s">
        <v>65</v>
      </c>
    </row>
    <row r="280" spans="1:19" s="1" customFormat="1">
      <c r="A280" s="21">
        <v>44999</v>
      </c>
      <c r="B280" s="21" t="s">
        <v>514</v>
      </c>
      <c r="C280" s="12" t="s">
        <v>58</v>
      </c>
      <c r="D280" s="12" t="s">
        <v>5</v>
      </c>
      <c r="E280" s="12" t="s">
        <v>3418</v>
      </c>
      <c r="F280" s="12">
        <v>2</v>
      </c>
      <c r="G280" s="12">
        <v>14</v>
      </c>
      <c r="H280" s="12" t="s">
        <v>22</v>
      </c>
      <c r="I280" s="12" t="s">
        <v>84</v>
      </c>
      <c r="J280" s="12" t="s">
        <v>3373</v>
      </c>
      <c r="K280" s="139" t="s">
        <v>2270</v>
      </c>
      <c r="L280" s="66"/>
      <c r="M280" s="66"/>
      <c r="N280" s="12" t="s">
        <v>3372</v>
      </c>
      <c r="O280" s="12" t="s">
        <v>180</v>
      </c>
      <c r="P280" s="12">
        <v>68299</v>
      </c>
      <c r="Q280" s="12" t="s">
        <v>65</v>
      </c>
      <c r="R280" s="12" t="s">
        <v>155</v>
      </c>
      <c r="S280" s="48" t="s">
        <v>65</v>
      </c>
    </row>
    <row r="281" spans="1:19" s="1" customFormat="1">
      <c r="A281" s="21">
        <v>44999</v>
      </c>
      <c r="B281" s="21" t="s">
        <v>514</v>
      </c>
      <c r="C281" s="12" t="s">
        <v>58</v>
      </c>
      <c r="D281" s="12" t="s">
        <v>5</v>
      </c>
      <c r="E281" s="12" t="s">
        <v>3418</v>
      </c>
      <c r="F281" s="12">
        <v>2</v>
      </c>
      <c r="G281" s="12">
        <v>14</v>
      </c>
      <c r="H281" s="12" t="s">
        <v>22</v>
      </c>
      <c r="I281" s="12" t="s">
        <v>84</v>
      </c>
      <c r="J281" s="12" t="s">
        <v>3373</v>
      </c>
      <c r="K281" s="139" t="s">
        <v>2270</v>
      </c>
      <c r="L281" s="66"/>
      <c r="M281" s="66"/>
      <c r="N281" s="12" t="s">
        <v>3372</v>
      </c>
      <c r="O281" s="12" t="s">
        <v>180</v>
      </c>
      <c r="P281" s="12">
        <v>68299</v>
      </c>
      <c r="Q281" s="12" t="s">
        <v>65</v>
      </c>
      <c r="R281" s="12" t="s">
        <v>155</v>
      </c>
      <c r="S281" s="48" t="s">
        <v>65</v>
      </c>
    </row>
    <row r="282" spans="1:19" s="1" customFormat="1">
      <c r="A282" s="21">
        <v>45001</v>
      </c>
      <c r="B282" s="21" t="s">
        <v>514</v>
      </c>
      <c r="C282" s="12" t="s">
        <v>58</v>
      </c>
      <c r="D282" s="12" t="s">
        <v>5</v>
      </c>
      <c r="E282" s="12" t="s">
        <v>3380</v>
      </c>
      <c r="F282" s="12">
        <v>2</v>
      </c>
      <c r="G282" s="12">
        <v>15</v>
      </c>
      <c r="H282" s="12" t="s">
        <v>24</v>
      </c>
      <c r="I282" s="12" t="s">
        <v>75</v>
      </c>
      <c r="J282" s="12" t="s">
        <v>534</v>
      </c>
      <c r="K282" s="139" t="s">
        <v>652</v>
      </c>
      <c r="L282" s="66"/>
      <c r="M282" s="66"/>
      <c r="N282" s="12" t="s">
        <v>930</v>
      </c>
      <c r="O282" s="37" t="s">
        <v>547</v>
      </c>
      <c r="P282" s="12">
        <v>28960</v>
      </c>
      <c r="Q282" s="12" t="s">
        <v>65</v>
      </c>
      <c r="R282" s="12" t="s">
        <v>71</v>
      </c>
      <c r="S282" s="48" t="s">
        <v>65</v>
      </c>
    </row>
    <row r="283" spans="1:19" s="1" customFormat="1">
      <c r="A283" s="21">
        <v>45001</v>
      </c>
      <c r="B283" s="21" t="s">
        <v>514</v>
      </c>
      <c r="C283" s="12" t="s">
        <v>58</v>
      </c>
      <c r="D283" s="12" t="s">
        <v>5</v>
      </c>
      <c r="E283" s="12" t="s">
        <v>3380</v>
      </c>
      <c r="F283" s="12">
        <v>2</v>
      </c>
      <c r="G283" s="12">
        <v>16</v>
      </c>
      <c r="H283" s="12" t="s">
        <v>22</v>
      </c>
      <c r="I283" s="12" t="s">
        <v>60</v>
      </c>
      <c r="J283" s="12" t="s">
        <v>67</v>
      </c>
      <c r="K283" s="139" t="s">
        <v>3048</v>
      </c>
      <c r="L283" s="66"/>
      <c r="M283" s="66"/>
      <c r="N283" s="12" t="s">
        <v>921</v>
      </c>
      <c r="O283" s="12" t="s">
        <v>546</v>
      </c>
      <c r="P283" s="12">
        <v>80271</v>
      </c>
      <c r="Q283" s="12" t="s">
        <v>65</v>
      </c>
      <c r="R283" s="12" t="s">
        <v>71</v>
      </c>
      <c r="S283" s="48" t="s">
        <v>65</v>
      </c>
    </row>
    <row r="284" spans="1:19" s="1" customFormat="1">
      <c r="A284" s="21">
        <v>45001</v>
      </c>
      <c r="B284" s="21" t="s">
        <v>514</v>
      </c>
      <c r="C284" s="12" t="s">
        <v>58</v>
      </c>
      <c r="D284" s="12" t="s">
        <v>5</v>
      </c>
      <c r="E284" s="12" t="s">
        <v>3380</v>
      </c>
      <c r="F284" s="12">
        <v>2</v>
      </c>
      <c r="G284" s="12">
        <v>15</v>
      </c>
      <c r="H284" s="12" t="s">
        <v>22</v>
      </c>
      <c r="I284" s="12" t="s">
        <v>75</v>
      </c>
      <c r="J284" s="12" t="s">
        <v>534</v>
      </c>
      <c r="K284" s="139" t="s">
        <v>652</v>
      </c>
      <c r="L284" s="66"/>
      <c r="M284" s="66"/>
      <c r="N284" s="12" t="s">
        <v>930</v>
      </c>
      <c r="O284" s="12" t="s">
        <v>363</v>
      </c>
      <c r="P284" s="12">
        <v>46476</v>
      </c>
      <c r="Q284" s="12" t="s">
        <v>65</v>
      </c>
      <c r="R284" s="12" t="s">
        <v>71</v>
      </c>
      <c r="S284" s="48" t="s">
        <v>65</v>
      </c>
    </row>
    <row r="285" spans="1:19" s="1" customFormat="1">
      <c r="A285" s="21">
        <v>45001</v>
      </c>
      <c r="B285" s="21" t="s">
        <v>514</v>
      </c>
      <c r="C285" s="12" t="s">
        <v>58</v>
      </c>
      <c r="D285" s="12" t="s">
        <v>5</v>
      </c>
      <c r="E285" s="12" t="s">
        <v>3380</v>
      </c>
      <c r="F285" s="12">
        <v>2</v>
      </c>
      <c r="G285" s="12">
        <v>15</v>
      </c>
      <c r="H285" s="12" t="s">
        <v>24</v>
      </c>
      <c r="I285" s="12" t="s">
        <v>75</v>
      </c>
      <c r="J285" s="12" t="s">
        <v>534</v>
      </c>
      <c r="K285" s="139" t="s">
        <v>652</v>
      </c>
      <c r="L285" s="66"/>
      <c r="M285" s="66"/>
      <c r="N285" s="12" t="s">
        <v>930</v>
      </c>
      <c r="O285" s="12" t="s">
        <v>363</v>
      </c>
      <c r="P285" s="12">
        <v>46476</v>
      </c>
      <c r="Q285" s="12" t="s">
        <v>65</v>
      </c>
      <c r="R285" s="12" t="s">
        <v>71</v>
      </c>
      <c r="S285" s="48" t="s">
        <v>65</v>
      </c>
    </row>
    <row r="286" spans="1:19" s="1" customFormat="1">
      <c r="A286" s="21">
        <v>45002</v>
      </c>
      <c r="B286" s="21" t="s">
        <v>514</v>
      </c>
      <c r="C286" s="12" t="s">
        <v>58</v>
      </c>
      <c r="D286" s="12" t="s">
        <v>5</v>
      </c>
      <c r="E286" s="12" t="s">
        <v>18</v>
      </c>
      <c r="F286" s="12">
        <v>2</v>
      </c>
      <c r="G286" s="12">
        <v>14</v>
      </c>
      <c r="H286" s="12" t="s">
        <v>22</v>
      </c>
      <c r="I286" s="12" t="s">
        <v>84</v>
      </c>
      <c r="J286" s="12" t="s">
        <v>3373</v>
      </c>
      <c r="K286" s="139" t="s">
        <v>2270</v>
      </c>
      <c r="L286" s="66" t="s">
        <v>548</v>
      </c>
      <c r="M286" s="66"/>
      <c r="N286" s="12" t="s">
        <v>3372</v>
      </c>
      <c r="O286" s="12" t="s">
        <v>549</v>
      </c>
      <c r="P286" s="12">
        <v>74002</v>
      </c>
      <c r="Q286" s="12" t="s">
        <v>65</v>
      </c>
      <c r="R286" s="12" t="s">
        <v>155</v>
      </c>
      <c r="S286" s="48" t="s">
        <v>65</v>
      </c>
    </row>
    <row r="287" spans="1:19" s="1" customFormat="1">
      <c r="A287" s="21">
        <v>45005</v>
      </c>
      <c r="B287" s="21" t="s">
        <v>514</v>
      </c>
      <c r="C287" s="12" t="s">
        <v>58</v>
      </c>
      <c r="D287" s="12" t="s">
        <v>5</v>
      </c>
      <c r="E287" s="12" t="s">
        <v>3380</v>
      </c>
      <c r="F287" s="12">
        <v>2</v>
      </c>
      <c r="G287" s="12">
        <v>15</v>
      </c>
      <c r="H287" s="12" t="s">
        <v>22</v>
      </c>
      <c r="I287" s="12" t="s">
        <v>75</v>
      </c>
      <c r="J287" s="12" t="s">
        <v>534</v>
      </c>
      <c r="K287" s="139" t="s">
        <v>652</v>
      </c>
      <c r="L287" s="66"/>
      <c r="M287" s="66"/>
      <c r="N287" s="12" t="s">
        <v>930</v>
      </c>
      <c r="O287" s="12" t="s">
        <v>551</v>
      </c>
      <c r="P287" s="12">
        <v>20000</v>
      </c>
      <c r="Q287" s="12" t="s">
        <v>65</v>
      </c>
      <c r="R287" s="12" t="s">
        <v>71</v>
      </c>
      <c r="S287" s="48" t="s">
        <v>65</v>
      </c>
    </row>
    <row r="288" spans="1:19" s="1" customFormat="1">
      <c r="A288" s="21">
        <v>45005</v>
      </c>
      <c r="B288" s="21" t="s">
        <v>514</v>
      </c>
      <c r="C288" s="12" t="s">
        <v>58</v>
      </c>
      <c r="D288" s="12" t="s">
        <v>5</v>
      </c>
      <c r="E288" s="12" t="s">
        <v>10</v>
      </c>
      <c r="F288" s="12">
        <v>2</v>
      </c>
      <c r="G288" s="12">
        <v>14</v>
      </c>
      <c r="H288" s="12" t="s">
        <v>22</v>
      </c>
      <c r="I288" s="12" t="s">
        <v>84</v>
      </c>
      <c r="J288" s="12" t="s">
        <v>3373</v>
      </c>
      <c r="K288" s="139" t="s">
        <v>2270</v>
      </c>
      <c r="L288" s="66"/>
      <c r="M288" s="66"/>
      <c r="N288" s="12" t="s">
        <v>3372</v>
      </c>
      <c r="O288" s="12" t="s">
        <v>179</v>
      </c>
      <c r="P288" s="12">
        <v>86036</v>
      </c>
      <c r="Q288" s="12" t="s">
        <v>65</v>
      </c>
      <c r="R288" s="12" t="s">
        <v>155</v>
      </c>
      <c r="S288" s="48" t="s">
        <v>65</v>
      </c>
    </row>
    <row r="289" spans="1:19" s="1" customFormat="1">
      <c r="A289" s="21">
        <v>45005</v>
      </c>
      <c r="B289" s="21" t="s">
        <v>514</v>
      </c>
      <c r="C289" s="12" t="s">
        <v>58</v>
      </c>
      <c r="D289" s="12" t="s">
        <v>5</v>
      </c>
      <c r="E289" s="12" t="s">
        <v>3380</v>
      </c>
      <c r="F289" s="12">
        <v>2</v>
      </c>
      <c r="G289" s="12">
        <v>14</v>
      </c>
      <c r="H289" s="12" t="s">
        <v>22</v>
      </c>
      <c r="I289" s="12" t="s">
        <v>84</v>
      </c>
      <c r="J289" s="12" t="s">
        <v>3373</v>
      </c>
      <c r="K289" s="139" t="s">
        <v>652</v>
      </c>
      <c r="L289" s="66"/>
      <c r="M289" s="66"/>
      <c r="N289" s="12" t="s">
        <v>3372</v>
      </c>
      <c r="O289" s="12" t="s">
        <v>550</v>
      </c>
      <c r="P289" s="12">
        <v>75067</v>
      </c>
      <c r="Q289" s="12" t="s">
        <v>65</v>
      </c>
      <c r="R289" s="12" t="s">
        <v>155</v>
      </c>
      <c r="S289" s="48" t="s">
        <v>65</v>
      </c>
    </row>
    <row r="290" spans="1:19" s="1" customFormat="1">
      <c r="A290" s="21">
        <v>45005</v>
      </c>
      <c r="B290" s="21" t="s">
        <v>514</v>
      </c>
      <c r="C290" s="12" t="s">
        <v>58</v>
      </c>
      <c r="D290" s="12" t="s">
        <v>5</v>
      </c>
      <c r="E290" s="12" t="s">
        <v>10</v>
      </c>
      <c r="F290" s="12">
        <v>2</v>
      </c>
      <c r="G290" s="12">
        <v>14</v>
      </c>
      <c r="H290" s="12" t="s">
        <v>24</v>
      </c>
      <c r="I290" s="12" t="s">
        <v>84</v>
      </c>
      <c r="J290" s="12" t="s">
        <v>3373</v>
      </c>
      <c r="K290" s="139" t="s">
        <v>652</v>
      </c>
      <c r="L290" s="66"/>
      <c r="M290" s="66"/>
      <c r="N290" s="12" t="s">
        <v>3372</v>
      </c>
      <c r="O290" s="12" t="s">
        <v>179</v>
      </c>
      <c r="P290" s="12">
        <v>86036</v>
      </c>
      <c r="Q290" s="12" t="s">
        <v>65</v>
      </c>
      <c r="R290" s="12" t="s">
        <v>155</v>
      </c>
      <c r="S290" s="48" t="s">
        <v>65</v>
      </c>
    </row>
    <row r="291" spans="1:19" s="1" customFormat="1">
      <c r="A291" s="21">
        <v>45005</v>
      </c>
      <c r="B291" s="21" t="s">
        <v>514</v>
      </c>
      <c r="C291" s="12" t="s">
        <v>58</v>
      </c>
      <c r="D291" s="12" t="s">
        <v>5</v>
      </c>
      <c r="E291" s="12" t="s">
        <v>3380</v>
      </c>
      <c r="F291" s="12">
        <v>2</v>
      </c>
      <c r="G291" s="12">
        <v>16</v>
      </c>
      <c r="H291" s="12" t="s">
        <v>22</v>
      </c>
      <c r="I291" s="12" t="s">
        <v>60</v>
      </c>
      <c r="J291" s="12" t="s">
        <v>67</v>
      </c>
      <c r="K291" s="139" t="s">
        <v>3048</v>
      </c>
      <c r="L291" s="66"/>
      <c r="M291" s="66"/>
      <c r="N291" s="12" t="s">
        <v>921</v>
      </c>
      <c r="O291" s="12" t="s">
        <v>157</v>
      </c>
      <c r="P291" s="12">
        <v>74965</v>
      </c>
      <c r="Q291" s="12" t="s">
        <v>65</v>
      </c>
      <c r="R291" s="12" t="s">
        <v>71</v>
      </c>
      <c r="S291" s="48" t="s">
        <v>65</v>
      </c>
    </row>
    <row r="292" spans="1:19" s="1" customFormat="1">
      <c r="A292" s="21">
        <v>45006</v>
      </c>
      <c r="B292" s="21" t="s">
        <v>514</v>
      </c>
      <c r="C292" s="12" t="s">
        <v>58</v>
      </c>
      <c r="D292" s="12" t="s">
        <v>5</v>
      </c>
      <c r="E292" s="12" t="s">
        <v>19</v>
      </c>
      <c r="F292" s="12">
        <v>2</v>
      </c>
      <c r="G292" s="12">
        <v>15</v>
      </c>
      <c r="H292" s="12" t="s">
        <v>24</v>
      </c>
      <c r="I292" s="12" t="s">
        <v>75</v>
      </c>
      <c r="J292" s="12" t="s">
        <v>534</v>
      </c>
      <c r="K292" s="139" t="s">
        <v>652</v>
      </c>
      <c r="L292" s="66"/>
      <c r="M292" s="66"/>
      <c r="N292" s="12" t="s">
        <v>930</v>
      </c>
      <c r="O292" s="12" t="s">
        <v>553</v>
      </c>
      <c r="P292" s="12">
        <v>101200</v>
      </c>
      <c r="Q292" s="12" t="s">
        <v>65</v>
      </c>
      <c r="R292" s="12" t="s">
        <v>71</v>
      </c>
      <c r="S292" s="48" t="s">
        <v>65</v>
      </c>
    </row>
    <row r="293" spans="1:19" s="1" customFormat="1">
      <c r="A293" s="21">
        <v>45006</v>
      </c>
      <c r="B293" s="21" t="s">
        <v>514</v>
      </c>
      <c r="C293" s="12" t="s">
        <v>58</v>
      </c>
      <c r="D293" s="12" t="s">
        <v>5</v>
      </c>
      <c r="E293" s="12" t="s">
        <v>13</v>
      </c>
      <c r="F293" s="12">
        <v>2</v>
      </c>
      <c r="G293" s="12">
        <v>15</v>
      </c>
      <c r="H293" s="12" t="s">
        <v>22</v>
      </c>
      <c r="I293" s="12" t="s">
        <v>75</v>
      </c>
      <c r="J293" s="12" t="s">
        <v>534</v>
      </c>
      <c r="K293" s="139" t="s">
        <v>652</v>
      </c>
      <c r="L293" s="66"/>
      <c r="M293" s="66"/>
      <c r="N293" s="12" t="s">
        <v>930</v>
      </c>
      <c r="O293" s="12" t="s">
        <v>555</v>
      </c>
      <c r="P293" s="12">
        <v>33500</v>
      </c>
      <c r="Q293" s="12" t="s">
        <v>65</v>
      </c>
      <c r="R293" s="12" t="s">
        <v>71</v>
      </c>
      <c r="S293" s="48" t="s">
        <v>65</v>
      </c>
    </row>
    <row r="294" spans="1:19" s="1" customFormat="1">
      <c r="A294" s="21">
        <v>45006</v>
      </c>
      <c r="B294" s="21" t="s">
        <v>514</v>
      </c>
      <c r="C294" s="12" t="s">
        <v>58</v>
      </c>
      <c r="D294" s="12" t="s">
        <v>5</v>
      </c>
      <c r="E294" s="12" t="s">
        <v>13</v>
      </c>
      <c r="F294" s="12">
        <v>2</v>
      </c>
      <c r="G294" s="12">
        <v>15</v>
      </c>
      <c r="H294" s="12" t="s">
        <v>24</v>
      </c>
      <c r="I294" s="12" t="s">
        <v>75</v>
      </c>
      <c r="J294" s="12" t="s">
        <v>534</v>
      </c>
      <c r="K294" s="139" t="s">
        <v>652</v>
      </c>
      <c r="L294" s="66"/>
      <c r="M294" s="66"/>
      <c r="N294" s="12" t="s">
        <v>930</v>
      </c>
      <c r="O294" s="12" t="s">
        <v>555</v>
      </c>
      <c r="P294" s="12">
        <v>33500</v>
      </c>
      <c r="Q294" s="12" t="s">
        <v>65</v>
      </c>
      <c r="R294" s="12" t="s">
        <v>71</v>
      </c>
      <c r="S294" s="48" t="s">
        <v>65</v>
      </c>
    </row>
    <row r="295" spans="1:19" s="1" customFormat="1">
      <c r="A295" s="21">
        <v>45006</v>
      </c>
      <c r="B295" s="21" t="s">
        <v>514</v>
      </c>
      <c r="C295" s="12" t="s">
        <v>58</v>
      </c>
      <c r="D295" s="12" t="s">
        <v>5</v>
      </c>
      <c r="E295" s="12" t="s">
        <v>19</v>
      </c>
      <c r="F295" s="12">
        <v>2</v>
      </c>
      <c r="G295" s="12">
        <v>15</v>
      </c>
      <c r="H295" s="12" t="s">
        <v>22</v>
      </c>
      <c r="I295" s="12" t="s">
        <v>75</v>
      </c>
      <c r="J295" s="12" t="s">
        <v>534</v>
      </c>
      <c r="K295" s="139" t="s">
        <v>652</v>
      </c>
      <c r="L295" s="66"/>
      <c r="M295" s="66"/>
      <c r="N295" s="12" t="s">
        <v>930</v>
      </c>
      <c r="O295" s="12" t="s">
        <v>552</v>
      </c>
      <c r="P295" s="12">
        <v>115870</v>
      </c>
      <c r="Q295" s="12" t="s">
        <v>65</v>
      </c>
      <c r="R295" s="12" t="s">
        <v>71</v>
      </c>
      <c r="S295" s="48" t="s">
        <v>65</v>
      </c>
    </row>
    <row r="296" spans="1:19" s="1" customFormat="1">
      <c r="A296" s="21">
        <v>45006</v>
      </c>
      <c r="B296" s="21" t="s">
        <v>514</v>
      </c>
      <c r="C296" s="12" t="s">
        <v>58</v>
      </c>
      <c r="D296" s="12" t="s">
        <v>5</v>
      </c>
      <c r="E296" s="12" t="s">
        <v>19</v>
      </c>
      <c r="F296" s="12">
        <v>2</v>
      </c>
      <c r="G296" s="12">
        <v>15</v>
      </c>
      <c r="H296" s="12" t="s">
        <v>24</v>
      </c>
      <c r="I296" s="12" t="s">
        <v>75</v>
      </c>
      <c r="J296" s="12" t="s">
        <v>534</v>
      </c>
      <c r="K296" s="139" t="s">
        <v>652</v>
      </c>
      <c r="L296" s="66"/>
      <c r="M296" s="66"/>
      <c r="N296" s="12" t="s">
        <v>930</v>
      </c>
      <c r="O296" s="12" t="s">
        <v>552</v>
      </c>
      <c r="P296" s="12">
        <v>115870</v>
      </c>
      <c r="Q296" s="12" t="s">
        <v>65</v>
      </c>
      <c r="R296" s="12" t="s">
        <v>71</v>
      </c>
      <c r="S296" s="48" t="s">
        <v>65</v>
      </c>
    </row>
    <row r="297" spans="1:19" s="1" customFormat="1">
      <c r="A297" s="21">
        <v>45006</v>
      </c>
      <c r="B297" s="21" t="s">
        <v>514</v>
      </c>
      <c r="C297" s="12" t="s">
        <v>58</v>
      </c>
      <c r="D297" s="12" t="s">
        <v>5</v>
      </c>
      <c r="E297" s="12" t="s">
        <v>19</v>
      </c>
      <c r="F297" s="12">
        <v>2</v>
      </c>
      <c r="G297" s="12">
        <v>15</v>
      </c>
      <c r="H297" s="12" t="s">
        <v>22</v>
      </c>
      <c r="I297" s="12" t="s">
        <v>75</v>
      </c>
      <c r="J297" s="12" t="s">
        <v>534</v>
      </c>
      <c r="K297" s="139" t="s">
        <v>652</v>
      </c>
      <c r="L297" s="66"/>
      <c r="M297" s="66"/>
      <c r="N297" s="12" t="s">
        <v>930</v>
      </c>
      <c r="O297" s="12" t="s">
        <v>553</v>
      </c>
      <c r="P297" s="12">
        <v>101200</v>
      </c>
      <c r="Q297" s="12" t="s">
        <v>65</v>
      </c>
      <c r="R297" s="12" t="s">
        <v>71</v>
      </c>
      <c r="S297" s="48" t="s">
        <v>65</v>
      </c>
    </row>
    <row r="298" spans="1:19" s="1" customFormat="1">
      <c r="A298" s="21">
        <v>45006</v>
      </c>
      <c r="B298" s="21" t="s">
        <v>514</v>
      </c>
      <c r="C298" s="12" t="s">
        <v>58</v>
      </c>
      <c r="D298" s="12" t="s">
        <v>12</v>
      </c>
      <c r="E298" s="12" t="s">
        <v>17</v>
      </c>
      <c r="F298" s="12">
        <v>2</v>
      </c>
      <c r="G298" s="12">
        <v>15</v>
      </c>
      <c r="H298" s="12" t="s">
        <v>22</v>
      </c>
      <c r="I298" s="12" t="s">
        <v>75</v>
      </c>
      <c r="J298" s="12" t="s">
        <v>534</v>
      </c>
      <c r="K298" s="139" t="s">
        <v>2270</v>
      </c>
      <c r="L298" s="66"/>
      <c r="M298" s="66"/>
      <c r="N298" s="12" t="s">
        <v>930</v>
      </c>
      <c r="O298" s="12" t="s">
        <v>450</v>
      </c>
      <c r="P298" s="12">
        <v>23500</v>
      </c>
      <c r="Q298" s="12" t="s">
        <v>65</v>
      </c>
      <c r="R298" s="12" t="s">
        <v>155</v>
      </c>
      <c r="S298" s="48" t="s">
        <v>65</v>
      </c>
    </row>
    <row r="299" spans="1:19" s="1" customFormat="1">
      <c r="A299" s="21">
        <v>45015</v>
      </c>
      <c r="B299" s="21" t="s">
        <v>514</v>
      </c>
      <c r="C299" s="12" t="s">
        <v>58</v>
      </c>
      <c r="D299" s="12" t="s">
        <v>12</v>
      </c>
      <c r="E299" s="12" t="s">
        <v>10</v>
      </c>
      <c r="F299" s="12">
        <v>2</v>
      </c>
      <c r="G299" s="12">
        <v>16</v>
      </c>
      <c r="H299" s="12" t="s">
        <v>22</v>
      </c>
      <c r="I299" s="12" t="s">
        <v>60</v>
      </c>
      <c r="J299" s="12" t="s">
        <v>67</v>
      </c>
      <c r="K299" s="139" t="s">
        <v>3048</v>
      </c>
      <c r="L299" s="66"/>
      <c r="M299" s="66"/>
      <c r="N299" s="12" t="s">
        <v>921</v>
      </c>
      <c r="O299" s="12" t="s">
        <v>556</v>
      </c>
      <c r="P299" s="12">
        <v>194424</v>
      </c>
      <c r="Q299" s="12" t="s">
        <v>65</v>
      </c>
      <c r="R299" s="12" t="s">
        <v>71</v>
      </c>
      <c r="S299" s="48" t="s">
        <v>65</v>
      </c>
    </row>
    <row r="300" spans="1:19" s="1" customFormat="1">
      <c r="A300" s="21">
        <v>45015</v>
      </c>
      <c r="B300" s="21" t="s">
        <v>514</v>
      </c>
      <c r="C300" s="12" t="s">
        <v>58</v>
      </c>
      <c r="D300" s="12" t="s">
        <v>12</v>
      </c>
      <c r="E300" s="12" t="s">
        <v>10</v>
      </c>
      <c r="F300" s="12">
        <v>2</v>
      </c>
      <c r="G300" s="12">
        <v>16</v>
      </c>
      <c r="H300" s="12" t="s">
        <v>24</v>
      </c>
      <c r="I300" s="12" t="s">
        <v>60</v>
      </c>
      <c r="J300" s="12" t="s">
        <v>67</v>
      </c>
      <c r="K300" s="139" t="s">
        <v>3048</v>
      </c>
      <c r="L300" s="66"/>
      <c r="M300" s="66"/>
      <c r="N300" s="12" t="s">
        <v>921</v>
      </c>
      <c r="O300" s="12" t="s">
        <v>556</v>
      </c>
      <c r="P300" s="12">
        <v>194424</v>
      </c>
      <c r="Q300" s="12" t="s">
        <v>65</v>
      </c>
      <c r="R300" s="12" t="s">
        <v>71</v>
      </c>
      <c r="S300" s="48" t="s">
        <v>65</v>
      </c>
    </row>
    <row r="301" spans="1:19" s="1" customFormat="1">
      <c r="A301" s="21">
        <v>45015</v>
      </c>
      <c r="B301" s="21" t="s">
        <v>514</v>
      </c>
      <c r="C301" s="12" t="s">
        <v>58</v>
      </c>
      <c r="D301" s="12" t="s">
        <v>12</v>
      </c>
      <c r="E301" s="12" t="s">
        <v>17</v>
      </c>
      <c r="F301" s="12">
        <v>2</v>
      </c>
      <c r="G301" s="12">
        <v>15</v>
      </c>
      <c r="H301" s="12" t="s">
        <v>22</v>
      </c>
      <c r="I301" s="12" t="s">
        <v>75</v>
      </c>
      <c r="J301" s="12" t="s">
        <v>224</v>
      </c>
      <c r="K301" s="139" t="s">
        <v>652</v>
      </c>
      <c r="L301" s="66"/>
      <c r="M301" s="66"/>
      <c r="N301" s="12" t="s">
        <v>930</v>
      </c>
      <c r="O301" s="12" t="s">
        <v>450</v>
      </c>
      <c r="P301" s="12">
        <v>25000</v>
      </c>
      <c r="Q301" s="12" t="s">
        <v>65</v>
      </c>
      <c r="R301" s="12" t="s">
        <v>71</v>
      </c>
      <c r="S301" s="48" t="s">
        <v>65</v>
      </c>
    </row>
    <row r="302" spans="1:19" s="1" customFormat="1">
      <c r="A302" s="21">
        <v>45016</v>
      </c>
      <c r="B302" s="21" t="s">
        <v>514</v>
      </c>
      <c r="C302" s="12" t="s">
        <v>58</v>
      </c>
      <c r="D302" s="12" t="s">
        <v>12</v>
      </c>
      <c r="E302" s="12" t="s">
        <v>15</v>
      </c>
      <c r="F302" s="12">
        <v>2</v>
      </c>
      <c r="G302" s="12">
        <v>14</v>
      </c>
      <c r="H302" s="12" t="s">
        <v>22</v>
      </c>
      <c r="I302" s="12" t="s">
        <v>84</v>
      </c>
      <c r="J302" s="12" t="s">
        <v>3373</v>
      </c>
      <c r="K302" s="139" t="s">
        <v>2270</v>
      </c>
      <c r="L302" s="66"/>
      <c r="M302" s="66"/>
      <c r="N302" s="12" t="s">
        <v>3372</v>
      </c>
      <c r="O302" s="35" t="s">
        <v>244</v>
      </c>
      <c r="P302" s="12">
        <v>141500</v>
      </c>
      <c r="Q302" s="12" t="s">
        <v>65</v>
      </c>
      <c r="R302" s="12" t="s">
        <v>155</v>
      </c>
      <c r="S302" s="48" t="s">
        <v>65</v>
      </c>
    </row>
    <row r="303" spans="1:19" s="1" customFormat="1">
      <c r="A303" s="21">
        <v>45016</v>
      </c>
      <c r="B303" s="21" t="s">
        <v>514</v>
      </c>
      <c r="C303" s="12" t="s">
        <v>58</v>
      </c>
      <c r="D303" s="12" t="s">
        <v>12</v>
      </c>
      <c r="E303" s="12" t="s">
        <v>15</v>
      </c>
      <c r="F303" s="12">
        <v>2</v>
      </c>
      <c r="G303" s="12">
        <v>14</v>
      </c>
      <c r="H303" s="12" t="s">
        <v>22</v>
      </c>
      <c r="I303" s="12" t="s">
        <v>84</v>
      </c>
      <c r="J303" s="12" t="s">
        <v>3373</v>
      </c>
      <c r="K303" s="139" t="s">
        <v>2270</v>
      </c>
      <c r="L303" s="66"/>
      <c r="M303" s="66"/>
      <c r="N303" s="12" t="s">
        <v>3372</v>
      </c>
      <c r="O303" s="12" t="s">
        <v>114</v>
      </c>
      <c r="P303" s="12">
        <v>83838</v>
      </c>
      <c r="Q303" s="12" t="s">
        <v>65</v>
      </c>
      <c r="R303" s="12" t="s">
        <v>155</v>
      </c>
      <c r="S303" s="48" t="s">
        <v>65</v>
      </c>
    </row>
    <row r="304" spans="1:19" s="1" customFormat="1">
      <c r="A304" s="21">
        <v>45017</v>
      </c>
      <c r="B304" s="21" t="s">
        <v>514</v>
      </c>
      <c r="C304" s="12" t="s">
        <v>58</v>
      </c>
      <c r="D304" s="12" t="s">
        <v>5</v>
      </c>
      <c r="E304" s="12" t="s">
        <v>23</v>
      </c>
      <c r="F304" s="12">
        <v>2</v>
      </c>
      <c r="G304" s="12">
        <v>16</v>
      </c>
      <c r="H304" s="12" t="s">
        <v>22</v>
      </c>
      <c r="I304" s="12" t="s">
        <v>60</v>
      </c>
      <c r="J304" s="12" t="s">
        <v>67</v>
      </c>
      <c r="K304" s="139" t="s">
        <v>3048</v>
      </c>
      <c r="L304" s="66"/>
      <c r="M304" s="66"/>
      <c r="N304" s="12" t="s">
        <v>921</v>
      </c>
      <c r="O304" s="12" t="s">
        <v>117</v>
      </c>
      <c r="P304" s="12">
        <v>198905</v>
      </c>
      <c r="Q304" s="12" t="s">
        <v>65</v>
      </c>
      <c r="R304" s="12" t="s">
        <v>71</v>
      </c>
      <c r="S304" s="48" t="s">
        <v>65</v>
      </c>
    </row>
    <row r="305" spans="1:19" s="1" customFormat="1">
      <c r="A305" s="21">
        <v>45023</v>
      </c>
      <c r="B305" s="21" t="s">
        <v>514</v>
      </c>
      <c r="C305" s="12" t="s">
        <v>58</v>
      </c>
      <c r="D305" s="12" t="s">
        <v>5</v>
      </c>
      <c r="E305" s="12" t="s">
        <v>3380</v>
      </c>
      <c r="F305" s="12">
        <v>2</v>
      </c>
      <c r="G305" s="12">
        <v>16</v>
      </c>
      <c r="H305" s="12" t="s">
        <v>22</v>
      </c>
      <c r="I305" s="12" t="s">
        <v>60</v>
      </c>
      <c r="J305" s="12" t="s">
        <v>67</v>
      </c>
      <c r="K305" s="139" t="s">
        <v>3048</v>
      </c>
      <c r="L305" s="66"/>
      <c r="M305" s="66"/>
      <c r="N305" s="12" t="s">
        <v>921</v>
      </c>
      <c r="O305" s="12" t="s">
        <v>183</v>
      </c>
      <c r="P305" s="12">
        <v>94686</v>
      </c>
      <c r="Q305" s="12" t="s">
        <v>65</v>
      </c>
      <c r="R305" s="12" t="s">
        <v>71</v>
      </c>
      <c r="S305" s="48" t="s">
        <v>65</v>
      </c>
    </row>
    <row r="306" spans="1:19" s="1" customFormat="1">
      <c r="A306" s="21">
        <v>45023</v>
      </c>
      <c r="B306" s="21" t="s">
        <v>514</v>
      </c>
      <c r="C306" s="12" t="s">
        <v>58</v>
      </c>
      <c r="D306" s="12" t="s">
        <v>14</v>
      </c>
      <c r="E306" s="12" t="s">
        <v>25</v>
      </c>
      <c r="F306" s="12">
        <v>2</v>
      </c>
      <c r="G306" s="12">
        <v>16</v>
      </c>
      <c r="H306" s="12" t="s">
        <v>22</v>
      </c>
      <c r="I306" s="12" t="s">
        <v>60</v>
      </c>
      <c r="J306" s="12" t="s">
        <v>67</v>
      </c>
      <c r="K306" s="139" t="s">
        <v>3048</v>
      </c>
      <c r="L306" s="66"/>
      <c r="M306" s="66"/>
      <c r="N306" s="12" t="s">
        <v>921</v>
      </c>
      <c r="O306" s="12" t="s">
        <v>560</v>
      </c>
      <c r="P306" s="12">
        <v>13582</v>
      </c>
      <c r="Q306" s="12" t="s">
        <v>65</v>
      </c>
      <c r="R306" s="12" t="s">
        <v>71</v>
      </c>
      <c r="S306" s="48" t="s">
        <v>65</v>
      </c>
    </row>
    <row r="307" spans="1:19" s="1" customFormat="1">
      <c r="A307" s="21">
        <v>45023</v>
      </c>
      <c r="B307" s="21" t="s">
        <v>514</v>
      </c>
      <c r="C307" s="12" t="s">
        <v>58</v>
      </c>
      <c r="D307" s="12" t="s">
        <v>14</v>
      </c>
      <c r="E307" s="12" t="s">
        <v>25</v>
      </c>
      <c r="F307" s="12">
        <v>2</v>
      </c>
      <c r="G307" s="12">
        <v>16</v>
      </c>
      <c r="H307" s="12" t="s">
        <v>24</v>
      </c>
      <c r="I307" s="12" t="s">
        <v>60</v>
      </c>
      <c r="J307" s="12" t="s">
        <v>67</v>
      </c>
      <c r="K307" s="139" t="s">
        <v>3048</v>
      </c>
      <c r="L307" s="66"/>
      <c r="M307" s="66"/>
      <c r="N307" s="12" t="s">
        <v>921</v>
      </c>
      <c r="O307" s="12" t="s">
        <v>559</v>
      </c>
      <c r="P307" s="12">
        <v>18423</v>
      </c>
      <c r="Q307" s="12" t="s">
        <v>65</v>
      </c>
      <c r="R307" s="12" t="s">
        <v>71</v>
      </c>
      <c r="S307" s="48" t="s">
        <v>65</v>
      </c>
    </row>
    <row r="308" spans="1:19" s="1" customFormat="1">
      <c r="A308" s="21">
        <v>45023</v>
      </c>
      <c r="B308" s="21" t="s">
        <v>514</v>
      </c>
      <c r="C308" s="12" t="s">
        <v>58</v>
      </c>
      <c r="D308" s="12" t="s">
        <v>14</v>
      </c>
      <c r="E308" s="12" t="s">
        <v>25</v>
      </c>
      <c r="F308" s="12">
        <v>2</v>
      </c>
      <c r="G308" s="12">
        <v>16</v>
      </c>
      <c r="H308" s="12" t="s">
        <v>24</v>
      </c>
      <c r="I308" s="12" t="s">
        <v>60</v>
      </c>
      <c r="J308" s="12" t="s">
        <v>67</v>
      </c>
      <c r="K308" s="139" t="s">
        <v>3048</v>
      </c>
      <c r="L308" s="66"/>
      <c r="M308" s="66"/>
      <c r="N308" s="12" t="s">
        <v>921</v>
      </c>
      <c r="O308" s="12" t="s">
        <v>558</v>
      </c>
      <c r="P308" s="12">
        <v>96985</v>
      </c>
      <c r="Q308" s="12" t="s">
        <v>65</v>
      </c>
      <c r="R308" s="12" t="s">
        <v>71</v>
      </c>
      <c r="S308" s="48" t="s">
        <v>65</v>
      </c>
    </row>
    <row r="309" spans="1:19" s="1" customFormat="1">
      <c r="A309" s="21">
        <v>45026</v>
      </c>
      <c r="B309" s="21" t="s">
        <v>514</v>
      </c>
      <c r="C309" s="12" t="s">
        <v>58</v>
      </c>
      <c r="D309" s="12" t="s">
        <v>5</v>
      </c>
      <c r="E309" s="12" t="s">
        <v>21</v>
      </c>
      <c r="F309" s="12">
        <v>2</v>
      </c>
      <c r="G309" s="12">
        <v>16</v>
      </c>
      <c r="H309" s="12" t="s">
        <v>24</v>
      </c>
      <c r="I309" s="12" t="s">
        <v>60</v>
      </c>
      <c r="J309" s="12" t="s">
        <v>67</v>
      </c>
      <c r="K309" s="139" t="s">
        <v>3048</v>
      </c>
      <c r="L309" s="66"/>
      <c r="M309" s="66"/>
      <c r="N309" s="12" t="s">
        <v>921</v>
      </c>
      <c r="O309" s="12" t="s">
        <v>237</v>
      </c>
      <c r="P309" s="12">
        <v>78000</v>
      </c>
      <c r="Q309" s="12" t="s">
        <v>65</v>
      </c>
      <c r="R309" s="12" t="s">
        <v>71</v>
      </c>
      <c r="S309" s="48" t="s">
        <v>65</v>
      </c>
    </row>
    <row r="310" spans="1:19" s="1" customFormat="1">
      <c r="A310" s="21">
        <v>45026</v>
      </c>
      <c r="B310" s="21" t="s">
        <v>514</v>
      </c>
      <c r="C310" s="12" t="s">
        <v>58</v>
      </c>
      <c r="D310" s="12" t="s">
        <v>5</v>
      </c>
      <c r="E310" s="12" t="s">
        <v>21</v>
      </c>
      <c r="F310" s="12">
        <v>2</v>
      </c>
      <c r="G310" s="12">
        <v>16</v>
      </c>
      <c r="H310" s="12" t="s">
        <v>24</v>
      </c>
      <c r="I310" s="12" t="s">
        <v>60</v>
      </c>
      <c r="J310" s="12" t="s">
        <v>67</v>
      </c>
      <c r="K310" s="139" t="s">
        <v>3048</v>
      </c>
      <c r="L310" s="66"/>
      <c r="M310" s="66"/>
      <c r="N310" s="12" t="s">
        <v>921</v>
      </c>
      <c r="O310" s="12" t="s">
        <v>98</v>
      </c>
      <c r="P310" s="12">
        <v>106000</v>
      </c>
      <c r="Q310" s="12" t="s">
        <v>65</v>
      </c>
      <c r="R310" s="12" t="s">
        <v>71</v>
      </c>
      <c r="S310" s="48" t="s">
        <v>65</v>
      </c>
    </row>
    <row r="311" spans="1:19" s="1" customFormat="1">
      <c r="A311" s="21">
        <v>45026</v>
      </c>
      <c r="B311" s="21" t="s">
        <v>514</v>
      </c>
      <c r="C311" s="12" t="s">
        <v>58</v>
      </c>
      <c r="D311" s="12" t="s">
        <v>5</v>
      </c>
      <c r="E311" s="12" t="s">
        <v>21</v>
      </c>
      <c r="F311" s="12">
        <v>2</v>
      </c>
      <c r="G311" s="12">
        <v>14</v>
      </c>
      <c r="H311" s="12" t="s">
        <v>24</v>
      </c>
      <c r="I311" s="12" t="s">
        <v>84</v>
      </c>
      <c r="J311" s="12" t="s">
        <v>3373</v>
      </c>
      <c r="K311" s="139" t="s">
        <v>652</v>
      </c>
      <c r="L311" s="66"/>
      <c r="M311" s="66"/>
      <c r="N311" s="12" t="s">
        <v>3372</v>
      </c>
      <c r="O311" s="12" t="s">
        <v>272</v>
      </c>
      <c r="P311" s="12">
        <v>66000</v>
      </c>
      <c r="Q311" s="12" t="s">
        <v>65</v>
      </c>
      <c r="R311" s="12" t="s">
        <v>155</v>
      </c>
      <c r="S311" s="48" t="s">
        <v>65</v>
      </c>
    </row>
    <row r="312" spans="1:19" s="1" customFormat="1">
      <c r="A312" s="21">
        <v>45029</v>
      </c>
      <c r="B312" s="21" t="s">
        <v>422</v>
      </c>
      <c r="C312" s="12" t="s">
        <v>58</v>
      </c>
      <c r="D312" s="12" t="s">
        <v>12</v>
      </c>
      <c r="E312" s="12" t="s">
        <v>15</v>
      </c>
      <c r="F312" s="12">
        <v>2</v>
      </c>
      <c r="G312" s="12">
        <v>15</v>
      </c>
      <c r="H312" s="12" t="s">
        <v>22</v>
      </c>
      <c r="I312" s="12" t="s">
        <v>75</v>
      </c>
      <c r="J312" s="12" t="s">
        <v>224</v>
      </c>
      <c r="K312" s="139" t="s">
        <v>652</v>
      </c>
      <c r="L312" s="66"/>
      <c r="M312" s="66"/>
      <c r="N312" s="12" t="s">
        <v>930</v>
      </c>
      <c r="O312" s="35" t="s">
        <v>563</v>
      </c>
      <c r="P312" s="12">
        <v>269952</v>
      </c>
      <c r="Q312" s="12" t="s">
        <v>65</v>
      </c>
      <c r="R312" s="12" t="s">
        <v>71</v>
      </c>
      <c r="S312" s="48" t="s">
        <v>65</v>
      </c>
    </row>
    <row r="313" spans="1:19" s="1" customFormat="1">
      <c r="A313" s="21">
        <v>45029</v>
      </c>
      <c r="B313" s="21" t="s">
        <v>422</v>
      </c>
      <c r="C313" s="12" t="s">
        <v>58</v>
      </c>
      <c r="D313" s="12" t="s">
        <v>12</v>
      </c>
      <c r="E313" s="12" t="s">
        <v>15</v>
      </c>
      <c r="F313" s="12">
        <v>2</v>
      </c>
      <c r="G313" s="12">
        <v>15</v>
      </c>
      <c r="H313" s="12" t="s">
        <v>24</v>
      </c>
      <c r="I313" s="12" t="s">
        <v>75</v>
      </c>
      <c r="J313" s="12" t="s">
        <v>534</v>
      </c>
      <c r="K313" s="139" t="s">
        <v>652</v>
      </c>
      <c r="L313" s="66"/>
      <c r="M313" s="66"/>
      <c r="N313" s="12" t="s">
        <v>930</v>
      </c>
      <c r="O313" s="35" t="s">
        <v>563</v>
      </c>
      <c r="P313" s="12">
        <v>269952</v>
      </c>
      <c r="Q313" s="12" t="s">
        <v>65</v>
      </c>
      <c r="R313" s="12" t="s">
        <v>71</v>
      </c>
      <c r="S313" s="48" t="s">
        <v>65</v>
      </c>
    </row>
    <row r="314" spans="1:19" s="1" customFormat="1">
      <c r="A314" s="21">
        <v>45029</v>
      </c>
      <c r="B314" s="21" t="s">
        <v>422</v>
      </c>
      <c r="C314" s="12" t="s">
        <v>58</v>
      </c>
      <c r="D314" s="12" t="s">
        <v>5</v>
      </c>
      <c r="E314" s="12" t="s">
        <v>23</v>
      </c>
      <c r="F314" s="12">
        <v>2</v>
      </c>
      <c r="G314" s="12">
        <v>15</v>
      </c>
      <c r="H314" s="12" t="s">
        <v>24</v>
      </c>
      <c r="I314" s="12" t="s">
        <v>75</v>
      </c>
      <c r="J314" s="12" t="s">
        <v>534</v>
      </c>
      <c r="K314" s="139" t="s">
        <v>652</v>
      </c>
      <c r="L314" s="66"/>
      <c r="M314" s="66"/>
      <c r="N314" s="12" t="s">
        <v>930</v>
      </c>
      <c r="O314" s="12" t="s">
        <v>564</v>
      </c>
      <c r="P314" s="12">
        <v>38652</v>
      </c>
      <c r="Q314" s="12" t="s">
        <v>65</v>
      </c>
      <c r="R314" s="12" t="s">
        <v>155</v>
      </c>
      <c r="S314" s="48" t="s">
        <v>65</v>
      </c>
    </row>
    <row r="315" spans="1:19" s="1" customFormat="1">
      <c r="A315" s="21">
        <v>45029</v>
      </c>
      <c r="B315" s="21" t="s">
        <v>422</v>
      </c>
      <c r="C315" s="12" t="s">
        <v>58</v>
      </c>
      <c r="D315" s="12" t="s">
        <v>5</v>
      </c>
      <c r="E315" s="12" t="s">
        <v>23</v>
      </c>
      <c r="F315" s="12">
        <v>2</v>
      </c>
      <c r="G315" s="12">
        <v>15</v>
      </c>
      <c r="H315" s="12" t="s">
        <v>24</v>
      </c>
      <c r="I315" s="12" t="s">
        <v>75</v>
      </c>
      <c r="J315" s="12" t="s">
        <v>534</v>
      </c>
      <c r="K315" s="139" t="s">
        <v>652</v>
      </c>
      <c r="L315" s="66"/>
      <c r="M315" s="66"/>
      <c r="N315" s="12" t="s">
        <v>930</v>
      </c>
      <c r="O315" s="12" t="s">
        <v>564</v>
      </c>
      <c r="P315" s="12">
        <v>38652</v>
      </c>
      <c r="Q315" s="12" t="s">
        <v>65</v>
      </c>
      <c r="R315" s="12" t="s">
        <v>155</v>
      </c>
      <c r="S315" s="48" t="s">
        <v>65</v>
      </c>
    </row>
    <row r="316" spans="1:19" s="1" customFormat="1">
      <c r="A316" s="21">
        <v>45029</v>
      </c>
      <c r="B316" s="21" t="s">
        <v>422</v>
      </c>
      <c r="C316" s="12" t="s">
        <v>58</v>
      </c>
      <c r="D316" s="12" t="s">
        <v>12</v>
      </c>
      <c r="E316" s="12" t="s">
        <v>15</v>
      </c>
      <c r="F316" s="12">
        <v>2</v>
      </c>
      <c r="G316" s="12">
        <v>14</v>
      </c>
      <c r="H316" s="12" t="s">
        <v>22</v>
      </c>
      <c r="I316" s="12" t="s">
        <v>84</v>
      </c>
      <c r="J316" s="12" t="s">
        <v>3373</v>
      </c>
      <c r="K316" s="139" t="s">
        <v>2270</v>
      </c>
      <c r="L316" s="66"/>
      <c r="M316" s="66"/>
      <c r="N316" s="12" t="s">
        <v>3372</v>
      </c>
      <c r="O316" s="35" t="s">
        <v>500</v>
      </c>
      <c r="P316" s="12">
        <v>141873</v>
      </c>
      <c r="Q316" s="12" t="s">
        <v>65</v>
      </c>
      <c r="R316" s="12" t="s">
        <v>155</v>
      </c>
      <c r="S316" s="48" t="s">
        <v>65</v>
      </c>
    </row>
    <row r="317" spans="1:19" s="1" customFormat="1">
      <c r="A317" s="21">
        <v>45029</v>
      </c>
      <c r="B317" s="21" t="s">
        <v>422</v>
      </c>
      <c r="C317" s="12" t="s">
        <v>58</v>
      </c>
      <c r="D317" s="12" t="s">
        <v>12</v>
      </c>
      <c r="E317" s="12" t="s">
        <v>15</v>
      </c>
      <c r="F317" s="12">
        <v>2</v>
      </c>
      <c r="G317" s="12">
        <v>14</v>
      </c>
      <c r="H317" s="12" t="s">
        <v>22</v>
      </c>
      <c r="I317" s="12" t="s">
        <v>84</v>
      </c>
      <c r="J317" s="12" t="s">
        <v>3373</v>
      </c>
      <c r="K317" s="139" t="s">
        <v>2270</v>
      </c>
      <c r="L317" s="66"/>
      <c r="M317" s="66"/>
      <c r="N317" s="12" t="s">
        <v>3372</v>
      </c>
      <c r="O317" s="35" t="s">
        <v>500</v>
      </c>
      <c r="P317" s="12">
        <v>141873</v>
      </c>
      <c r="Q317" s="12" t="s">
        <v>65</v>
      </c>
      <c r="R317" s="12" t="s">
        <v>155</v>
      </c>
      <c r="S317" s="48" t="s">
        <v>65</v>
      </c>
    </row>
    <row r="318" spans="1:19" s="1" customFormat="1">
      <c r="A318" s="21">
        <v>45029</v>
      </c>
      <c r="B318" s="21" t="s">
        <v>422</v>
      </c>
      <c r="C318" s="12" t="s">
        <v>58</v>
      </c>
      <c r="D318" s="12" t="s">
        <v>5</v>
      </c>
      <c r="E318" s="12" t="s">
        <v>23</v>
      </c>
      <c r="F318" s="12">
        <v>2</v>
      </c>
      <c r="G318" s="12">
        <v>14</v>
      </c>
      <c r="H318" s="12" t="s">
        <v>22</v>
      </c>
      <c r="I318" s="12" t="s">
        <v>84</v>
      </c>
      <c r="J318" s="12" t="s">
        <v>3373</v>
      </c>
      <c r="K318" s="139" t="s">
        <v>1079</v>
      </c>
      <c r="L318" s="66"/>
      <c r="M318" s="66"/>
      <c r="N318" s="12" t="s">
        <v>3372</v>
      </c>
      <c r="O318" s="12" t="s">
        <v>368</v>
      </c>
      <c r="P318" s="12">
        <v>115758</v>
      </c>
      <c r="Q318" s="12" t="s">
        <v>65</v>
      </c>
      <c r="R318" s="12" t="s">
        <v>155</v>
      </c>
      <c r="S318" s="48" t="s">
        <v>65</v>
      </c>
    </row>
    <row r="319" spans="1:19" s="1" customFormat="1">
      <c r="A319" s="21">
        <v>45029</v>
      </c>
      <c r="B319" s="21" t="s">
        <v>422</v>
      </c>
      <c r="C319" s="12" t="s">
        <v>58</v>
      </c>
      <c r="D319" s="12" t="s">
        <v>5</v>
      </c>
      <c r="E319" s="12" t="s">
        <v>23</v>
      </c>
      <c r="F319" s="12">
        <v>2</v>
      </c>
      <c r="G319" s="12">
        <v>14</v>
      </c>
      <c r="H319" s="12" t="s">
        <v>22</v>
      </c>
      <c r="I319" s="12" t="s">
        <v>84</v>
      </c>
      <c r="J319" s="12" t="s">
        <v>3373</v>
      </c>
      <c r="K319" s="139" t="s">
        <v>1313</v>
      </c>
      <c r="L319" s="66"/>
      <c r="M319" s="66"/>
      <c r="N319" s="12" t="s">
        <v>3372</v>
      </c>
      <c r="O319" s="12" t="s">
        <v>368</v>
      </c>
      <c r="P319" s="12">
        <v>115758</v>
      </c>
      <c r="Q319" s="12" t="s">
        <v>65</v>
      </c>
      <c r="R319" s="12" t="s">
        <v>155</v>
      </c>
      <c r="S319" s="48" t="s">
        <v>65</v>
      </c>
    </row>
    <row r="320" spans="1:19" s="1" customFormat="1">
      <c r="A320" s="21">
        <v>45029</v>
      </c>
      <c r="B320" s="21" t="s">
        <v>422</v>
      </c>
      <c r="C320" s="12" t="s">
        <v>58</v>
      </c>
      <c r="D320" s="12" t="s">
        <v>5</v>
      </c>
      <c r="E320" s="12" t="s">
        <v>3380</v>
      </c>
      <c r="F320" s="12">
        <v>2</v>
      </c>
      <c r="G320" s="12">
        <v>14</v>
      </c>
      <c r="H320" s="12" t="s">
        <v>22</v>
      </c>
      <c r="I320" s="12" t="s">
        <v>84</v>
      </c>
      <c r="J320" s="12" t="s">
        <v>3373</v>
      </c>
      <c r="K320" s="139" t="s">
        <v>2270</v>
      </c>
      <c r="L320" s="66"/>
      <c r="M320" s="66"/>
      <c r="N320" s="12" t="s">
        <v>3372</v>
      </c>
      <c r="O320" s="12" t="s">
        <v>561</v>
      </c>
      <c r="P320" s="12">
        <v>78158</v>
      </c>
      <c r="Q320" s="12" t="s">
        <v>65</v>
      </c>
      <c r="R320" s="12" t="s">
        <v>155</v>
      </c>
      <c r="S320" s="48" t="s">
        <v>65</v>
      </c>
    </row>
    <row r="321" spans="1:19" s="1" customFormat="1">
      <c r="A321" s="21">
        <v>45029</v>
      </c>
      <c r="B321" s="21" t="s">
        <v>422</v>
      </c>
      <c r="C321" s="12" t="s">
        <v>58</v>
      </c>
      <c r="D321" s="12" t="s">
        <v>5</v>
      </c>
      <c r="E321" s="12" t="s">
        <v>3380</v>
      </c>
      <c r="F321" s="12">
        <v>2</v>
      </c>
      <c r="G321" s="12">
        <v>14</v>
      </c>
      <c r="H321" s="12" t="s">
        <v>24</v>
      </c>
      <c r="I321" s="12" t="s">
        <v>84</v>
      </c>
      <c r="J321" s="12" t="s">
        <v>3373</v>
      </c>
      <c r="K321" s="139" t="s">
        <v>2270</v>
      </c>
      <c r="L321" s="66"/>
      <c r="M321" s="66"/>
      <c r="N321" s="12" t="s">
        <v>3372</v>
      </c>
      <c r="O321" s="12" t="s">
        <v>561</v>
      </c>
      <c r="P321" s="12">
        <v>78158</v>
      </c>
      <c r="Q321" s="12" t="s">
        <v>65</v>
      </c>
      <c r="R321" s="12" t="s">
        <v>155</v>
      </c>
      <c r="S321" s="48" t="s">
        <v>65</v>
      </c>
    </row>
    <row r="322" spans="1:19" s="1" customFormat="1">
      <c r="A322" s="21">
        <v>45030</v>
      </c>
      <c r="B322" s="21" t="s">
        <v>422</v>
      </c>
      <c r="C322" s="12" t="s">
        <v>58</v>
      </c>
      <c r="D322" s="12" t="s">
        <v>5</v>
      </c>
      <c r="E322" s="12" t="s">
        <v>19</v>
      </c>
      <c r="F322" s="12">
        <v>2</v>
      </c>
      <c r="G322" s="12">
        <v>15</v>
      </c>
      <c r="H322" s="12" t="s">
        <v>22</v>
      </c>
      <c r="I322" s="12" t="s">
        <v>75</v>
      </c>
      <c r="J322" s="12" t="s">
        <v>224</v>
      </c>
      <c r="K322" s="139" t="s">
        <v>652</v>
      </c>
      <c r="L322" s="66"/>
      <c r="M322" s="66"/>
      <c r="N322" s="12" t="s">
        <v>930</v>
      </c>
      <c r="O322" s="35" t="s">
        <v>420</v>
      </c>
      <c r="P322" s="12">
        <v>42650</v>
      </c>
      <c r="Q322" s="12" t="s">
        <v>65</v>
      </c>
      <c r="R322" s="12" t="s">
        <v>71</v>
      </c>
      <c r="S322" s="48" t="s">
        <v>65</v>
      </c>
    </row>
    <row r="323" spans="1:19" s="1" customFormat="1">
      <c r="A323" s="21">
        <v>45030</v>
      </c>
      <c r="B323" s="21" t="s">
        <v>422</v>
      </c>
      <c r="C323" s="12" t="s">
        <v>58</v>
      </c>
      <c r="D323" s="12" t="s">
        <v>5</v>
      </c>
      <c r="E323" s="12" t="s">
        <v>19</v>
      </c>
      <c r="F323" s="12">
        <v>2</v>
      </c>
      <c r="G323" s="12">
        <v>15</v>
      </c>
      <c r="H323" s="12" t="s">
        <v>24</v>
      </c>
      <c r="I323" s="12" t="s">
        <v>75</v>
      </c>
      <c r="J323" s="12" t="s">
        <v>224</v>
      </c>
      <c r="K323" s="139" t="s">
        <v>652</v>
      </c>
      <c r="L323" s="66"/>
      <c r="M323" s="66"/>
      <c r="N323" s="12" t="s">
        <v>930</v>
      </c>
      <c r="O323" s="35" t="s">
        <v>420</v>
      </c>
      <c r="P323" s="12">
        <v>42650</v>
      </c>
      <c r="Q323" s="12" t="s">
        <v>65</v>
      </c>
      <c r="R323" s="12" t="s">
        <v>71</v>
      </c>
      <c r="S323" s="48" t="s">
        <v>65</v>
      </c>
    </row>
    <row r="324" spans="1:19" s="1" customFormat="1">
      <c r="A324" s="21">
        <v>45030</v>
      </c>
      <c r="B324" s="21" t="s">
        <v>422</v>
      </c>
      <c r="C324" s="12" t="s">
        <v>58</v>
      </c>
      <c r="D324" s="12" t="s">
        <v>5</v>
      </c>
      <c r="E324" s="12" t="s">
        <v>19</v>
      </c>
      <c r="F324" s="12">
        <v>2</v>
      </c>
      <c r="G324" s="12">
        <v>15</v>
      </c>
      <c r="H324" s="12" t="s">
        <v>22</v>
      </c>
      <c r="I324" s="12" t="s">
        <v>75</v>
      </c>
      <c r="J324" s="12" t="s">
        <v>224</v>
      </c>
      <c r="K324" s="139" t="s">
        <v>652</v>
      </c>
      <c r="L324" s="66"/>
      <c r="M324" s="66"/>
      <c r="N324" s="12" t="s">
        <v>930</v>
      </c>
      <c r="O324" s="35" t="s">
        <v>420</v>
      </c>
      <c r="P324" s="12">
        <v>42650</v>
      </c>
      <c r="Q324" s="12" t="s">
        <v>65</v>
      </c>
      <c r="R324" s="12" t="s">
        <v>71</v>
      </c>
      <c r="S324" s="48" t="s">
        <v>65</v>
      </c>
    </row>
    <row r="325" spans="1:19" s="1" customFormat="1">
      <c r="A325" s="21">
        <v>45030</v>
      </c>
      <c r="B325" s="21" t="s">
        <v>422</v>
      </c>
      <c r="C325" s="12" t="s">
        <v>58</v>
      </c>
      <c r="D325" s="12" t="s">
        <v>5</v>
      </c>
      <c r="E325" s="12" t="s">
        <v>19</v>
      </c>
      <c r="F325" s="12">
        <v>2</v>
      </c>
      <c r="G325" s="12">
        <v>15</v>
      </c>
      <c r="H325" s="12" t="s">
        <v>24</v>
      </c>
      <c r="I325" s="12" t="s">
        <v>75</v>
      </c>
      <c r="J325" s="12" t="s">
        <v>224</v>
      </c>
      <c r="K325" s="139" t="s">
        <v>652</v>
      </c>
      <c r="L325" s="66"/>
      <c r="M325" s="66"/>
      <c r="N325" s="12" t="s">
        <v>930</v>
      </c>
      <c r="O325" s="35" t="s">
        <v>420</v>
      </c>
      <c r="P325" s="12">
        <v>42650</v>
      </c>
      <c r="Q325" s="12" t="s">
        <v>65</v>
      </c>
      <c r="R325" s="12" t="s">
        <v>71</v>
      </c>
      <c r="S325" s="48" t="s">
        <v>65</v>
      </c>
    </row>
    <row r="326" spans="1:19" s="1" customFormat="1">
      <c r="A326" s="21">
        <v>45033</v>
      </c>
      <c r="B326" s="21" t="s">
        <v>422</v>
      </c>
      <c r="C326" s="12" t="s">
        <v>58</v>
      </c>
      <c r="D326" s="12" t="s">
        <v>5</v>
      </c>
      <c r="E326" s="12" t="s">
        <v>17</v>
      </c>
      <c r="F326" s="27">
        <v>2</v>
      </c>
      <c r="G326" s="12">
        <v>15</v>
      </c>
      <c r="H326" s="12" t="s">
        <v>22</v>
      </c>
      <c r="I326" s="12" t="s">
        <v>75</v>
      </c>
      <c r="J326" s="12" t="s">
        <v>534</v>
      </c>
      <c r="K326" s="139" t="s">
        <v>3421</v>
      </c>
      <c r="L326" s="66"/>
      <c r="M326" s="66"/>
      <c r="N326" s="12" t="s">
        <v>930</v>
      </c>
      <c r="O326" s="12" t="s">
        <v>566</v>
      </c>
      <c r="P326" s="12">
        <v>30000</v>
      </c>
      <c r="Q326" s="12" t="s">
        <v>65</v>
      </c>
      <c r="R326" s="12" t="s">
        <v>71</v>
      </c>
      <c r="S326" s="48" t="s">
        <v>65</v>
      </c>
    </row>
    <row r="327" spans="1:19" s="1" customFormat="1">
      <c r="A327" s="21">
        <v>45033</v>
      </c>
      <c r="B327" s="21" t="s">
        <v>422</v>
      </c>
      <c r="C327" s="12" t="s">
        <v>58</v>
      </c>
      <c r="D327" s="12" t="s">
        <v>5</v>
      </c>
      <c r="E327" s="12" t="s">
        <v>17</v>
      </c>
      <c r="F327" s="12">
        <v>2</v>
      </c>
      <c r="G327" s="12">
        <v>15</v>
      </c>
      <c r="H327" s="12" t="s">
        <v>24</v>
      </c>
      <c r="I327" s="12" t="s">
        <v>75</v>
      </c>
      <c r="J327" s="12" t="s">
        <v>534</v>
      </c>
      <c r="K327" s="139" t="s">
        <v>3421</v>
      </c>
      <c r="L327" s="66"/>
      <c r="M327" s="66"/>
      <c r="N327" s="12" t="s">
        <v>930</v>
      </c>
      <c r="O327" s="12" t="s">
        <v>566</v>
      </c>
      <c r="P327" s="12">
        <v>30000</v>
      </c>
      <c r="Q327" s="12" t="s">
        <v>65</v>
      </c>
      <c r="R327" s="12" t="s">
        <v>71</v>
      </c>
      <c r="S327" s="48" t="s">
        <v>65</v>
      </c>
    </row>
    <row r="328" spans="1:19" s="1" customFormat="1">
      <c r="A328" s="21">
        <v>45033</v>
      </c>
      <c r="B328" s="21" t="s">
        <v>422</v>
      </c>
      <c r="C328" s="12" t="s">
        <v>58</v>
      </c>
      <c r="D328" s="12" t="s">
        <v>5</v>
      </c>
      <c r="E328" s="12" t="s">
        <v>13</v>
      </c>
      <c r="F328" s="12">
        <v>2</v>
      </c>
      <c r="G328" s="12">
        <v>15</v>
      </c>
      <c r="H328" s="12" t="s">
        <v>22</v>
      </c>
      <c r="I328" s="12" t="s">
        <v>75</v>
      </c>
      <c r="J328" s="12" t="s">
        <v>534</v>
      </c>
      <c r="K328" s="139" t="s">
        <v>3421</v>
      </c>
      <c r="L328" s="66"/>
      <c r="M328" s="66"/>
      <c r="N328" s="12" t="s">
        <v>930</v>
      </c>
      <c r="O328" s="12" t="s">
        <v>565</v>
      </c>
      <c r="P328" s="12">
        <v>32500</v>
      </c>
      <c r="Q328" s="12" t="s">
        <v>65</v>
      </c>
      <c r="R328" s="12" t="s">
        <v>71</v>
      </c>
      <c r="S328" s="48" t="s">
        <v>65</v>
      </c>
    </row>
    <row r="329" spans="1:19" s="1" customFormat="1">
      <c r="A329" s="21">
        <v>45033</v>
      </c>
      <c r="B329" s="21" t="s">
        <v>422</v>
      </c>
      <c r="C329" s="12" t="s">
        <v>58</v>
      </c>
      <c r="D329" s="12" t="s">
        <v>5</v>
      </c>
      <c r="E329" s="12" t="s">
        <v>13</v>
      </c>
      <c r="F329" s="12">
        <v>2</v>
      </c>
      <c r="G329" s="12">
        <v>15</v>
      </c>
      <c r="H329" s="12" t="s">
        <v>24</v>
      </c>
      <c r="I329" s="12" t="s">
        <v>75</v>
      </c>
      <c r="J329" s="12" t="s">
        <v>534</v>
      </c>
      <c r="K329" s="139" t="s">
        <v>3421</v>
      </c>
      <c r="L329" s="66"/>
      <c r="M329" s="66"/>
      <c r="N329" s="12" t="s">
        <v>930</v>
      </c>
      <c r="O329" s="12" t="s">
        <v>565</v>
      </c>
      <c r="P329" s="12">
        <v>32500</v>
      </c>
      <c r="Q329" s="12" t="s">
        <v>65</v>
      </c>
      <c r="R329" s="12" t="s">
        <v>71</v>
      </c>
      <c r="S329" s="48" t="s">
        <v>65</v>
      </c>
    </row>
    <row r="330" spans="1:19" s="1" customFormat="1">
      <c r="A330" s="21">
        <v>45034</v>
      </c>
      <c r="B330" s="21" t="s">
        <v>422</v>
      </c>
      <c r="C330" s="12" t="s">
        <v>58</v>
      </c>
      <c r="D330" s="12" t="s">
        <v>12</v>
      </c>
      <c r="E330" s="12" t="s">
        <v>17</v>
      </c>
      <c r="F330" s="12">
        <v>2</v>
      </c>
      <c r="G330" s="12">
        <v>14</v>
      </c>
      <c r="H330" s="12" t="s">
        <v>22</v>
      </c>
      <c r="I330" s="12" t="s">
        <v>84</v>
      </c>
      <c r="J330" s="12" t="s">
        <v>3373</v>
      </c>
      <c r="K330" s="139" t="s">
        <v>1313</v>
      </c>
      <c r="L330" s="66"/>
      <c r="M330" s="66"/>
      <c r="N330" s="12" t="s">
        <v>3372</v>
      </c>
      <c r="O330" s="12" t="s">
        <v>167</v>
      </c>
      <c r="P330" s="12">
        <v>80000</v>
      </c>
      <c r="Q330" s="12" t="s">
        <v>65</v>
      </c>
      <c r="R330" s="12" t="s">
        <v>155</v>
      </c>
      <c r="S330" s="48" t="s">
        <v>65</v>
      </c>
    </row>
    <row r="331" spans="1:19" s="1" customFormat="1">
      <c r="A331" s="21">
        <v>45034</v>
      </c>
      <c r="B331" s="21" t="s">
        <v>422</v>
      </c>
      <c r="C331" s="12" t="s">
        <v>58</v>
      </c>
      <c r="D331" s="12" t="s">
        <v>12</v>
      </c>
      <c r="E331" s="12" t="s">
        <v>15</v>
      </c>
      <c r="F331" s="12">
        <v>2</v>
      </c>
      <c r="G331" s="12">
        <v>15</v>
      </c>
      <c r="H331" s="12" t="s">
        <v>22</v>
      </c>
      <c r="I331" s="12" t="s">
        <v>75</v>
      </c>
      <c r="J331" s="12" t="s">
        <v>534</v>
      </c>
      <c r="K331" s="139" t="s">
        <v>3421</v>
      </c>
      <c r="L331" s="66"/>
      <c r="M331" s="66"/>
      <c r="N331" s="12" t="s">
        <v>930</v>
      </c>
      <c r="O331" s="35" t="s">
        <v>567</v>
      </c>
      <c r="P331" s="12">
        <v>27000</v>
      </c>
      <c r="Q331" s="12" t="s">
        <v>65</v>
      </c>
      <c r="R331" s="12" t="s">
        <v>71</v>
      </c>
      <c r="S331" s="48" t="s">
        <v>65</v>
      </c>
    </row>
    <row r="332" spans="1:19" s="1" customFormat="1">
      <c r="A332" s="21">
        <v>45034</v>
      </c>
      <c r="B332" s="21" t="s">
        <v>422</v>
      </c>
      <c r="C332" s="12" t="s">
        <v>58</v>
      </c>
      <c r="D332" s="12" t="s">
        <v>12</v>
      </c>
      <c r="E332" s="12" t="s">
        <v>15</v>
      </c>
      <c r="F332" s="12">
        <v>2</v>
      </c>
      <c r="G332" s="12">
        <v>15</v>
      </c>
      <c r="H332" s="12" t="s">
        <v>24</v>
      </c>
      <c r="I332" s="12" t="s">
        <v>75</v>
      </c>
      <c r="J332" s="12" t="s">
        <v>534</v>
      </c>
      <c r="K332" s="139" t="s">
        <v>3421</v>
      </c>
      <c r="L332" s="66"/>
      <c r="M332" s="66"/>
      <c r="N332" s="12" t="s">
        <v>930</v>
      </c>
      <c r="O332" s="35" t="s">
        <v>567</v>
      </c>
      <c r="P332" s="12">
        <v>27000</v>
      </c>
      <c r="Q332" s="12" t="s">
        <v>65</v>
      </c>
      <c r="R332" s="12" t="s">
        <v>71</v>
      </c>
      <c r="S332" s="48" t="s">
        <v>65</v>
      </c>
    </row>
    <row r="333" spans="1:19" s="1" customFormat="1">
      <c r="A333" s="21">
        <v>45034</v>
      </c>
      <c r="B333" s="21" t="s">
        <v>422</v>
      </c>
      <c r="C333" s="12" t="s">
        <v>58</v>
      </c>
      <c r="D333" s="12" t="s">
        <v>5</v>
      </c>
      <c r="E333" s="12" t="s">
        <v>23</v>
      </c>
      <c r="F333" s="12">
        <v>2</v>
      </c>
      <c r="G333" s="12">
        <v>14</v>
      </c>
      <c r="H333" s="12" t="s">
        <v>22</v>
      </c>
      <c r="I333" s="12" t="s">
        <v>84</v>
      </c>
      <c r="J333" s="12" t="s">
        <v>3373</v>
      </c>
      <c r="K333" s="139" t="s">
        <v>1313</v>
      </c>
      <c r="L333" s="66"/>
      <c r="M333" s="66"/>
      <c r="N333" s="12" t="s">
        <v>3372</v>
      </c>
      <c r="O333" s="12" t="s">
        <v>241</v>
      </c>
      <c r="P333" s="12">
        <v>64986</v>
      </c>
      <c r="Q333" s="12" t="s">
        <v>65</v>
      </c>
      <c r="R333" s="12" t="s">
        <v>155</v>
      </c>
      <c r="S333" s="48" t="s">
        <v>3370</v>
      </c>
    </row>
    <row r="334" spans="1:19" s="1" customFormat="1">
      <c r="A334" s="21">
        <v>45034</v>
      </c>
      <c r="B334" s="21" t="s">
        <v>422</v>
      </c>
      <c r="C334" s="12" t="s">
        <v>58</v>
      </c>
      <c r="D334" s="12" t="s">
        <v>5</v>
      </c>
      <c r="E334" s="12" t="s">
        <v>23</v>
      </c>
      <c r="F334" s="12">
        <v>2</v>
      </c>
      <c r="G334" s="12">
        <v>14</v>
      </c>
      <c r="H334" s="12" t="s">
        <v>22</v>
      </c>
      <c r="I334" s="12" t="s">
        <v>84</v>
      </c>
      <c r="J334" s="12" t="s">
        <v>3373</v>
      </c>
      <c r="K334" s="139" t="s">
        <v>1313</v>
      </c>
      <c r="L334" s="66"/>
      <c r="M334" s="66"/>
      <c r="N334" s="12" t="s">
        <v>3372</v>
      </c>
      <c r="O334" s="12" t="s">
        <v>241</v>
      </c>
      <c r="P334" s="12">
        <v>64986</v>
      </c>
      <c r="Q334" s="12" t="s">
        <v>65</v>
      </c>
      <c r="R334" s="12" t="s">
        <v>155</v>
      </c>
      <c r="S334" s="48" t="s">
        <v>3370</v>
      </c>
    </row>
    <row r="335" spans="1:19" s="1" customFormat="1">
      <c r="A335" s="21">
        <v>45036</v>
      </c>
      <c r="B335" s="21" t="s">
        <v>422</v>
      </c>
      <c r="C335" s="12" t="s">
        <v>58</v>
      </c>
      <c r="D335" s="12" t="s">
        <v>5</v>
      </c>
      <c r="E335" s="12" t="s">
        <v>20</v>
      </c>
      <c r="F335" s="12">
        <v>2</v>
      </c>
      <c r="G335" s="12">
        <v>14</v>
      </c>
      <c r="H335" s="12" t="s">
        <v>22</v>
      </c>
      <c r="I335" s="12" t="s">
        <v>84</v>
      </c>
      <c r="J335" s="12" t="s">
        <v>153</v>
      </c>
      <c r="K335" s="139" t="s">
        <v>1313</v>
      </c>
      <c r="L335" s="66"/>
      <c r="M335" s="66"/>
      <c r="N335" s="12" t="s">
        <v>3372</v>
      </c>
      <c r="O335" s="12" t="s">
        <v>177</v>
      </c>
      <c r="P335" s="12">
        <v>103000</v>
      </c>
      <c r="Q335" s="12" t="s">
        <v>65</v>
      </c>
      <c r="R335" s="12" t="s">
        <v>155</v>
      </c>
      <c r="S335" s="48" t="s">
        <v>3370</v>
      </c>
    </row>
    <row r="336" spans="1:19" s="1" customFormat="1">
      <c r="A336" s="21">
        <v>45037</v>
      </c>
      <c r="B336" s="21" t="s">
        <v>422</v>
      </c>
      <c r="C336" s="12" t="s">
        <v>58</v>
      </c>
      <c r="D336" s="12" t="s">
        <v>5</v>
      </c>
      <c r="E336" s="12" t="s">
        <v>20</v>
      </c>
      <c r="F336" s="12">
        <v>2</v>
      </c>
      <c r="G336" s="12">
        <v>15</v>
      </c>
      <c r="H336" s="12" t="s">
        <v>22</v>
      </c>
      <c r="I336" s="12" t="s">
        <v>75</v>
      </c>
      <c r="J336" s="12" t="s">
        <v>153</v>
      </c>
      <c r="K336" s="139" t="s">
        <v>2126</v>
      </c>
      <c r="L336" s="66"/>
      <c r="M336" s="66"/>
      <c r="N336" s="12" t="s">
        <v>930</v>
      </c>
      <c r="O336" s="12" t="s">
        <v>568</v>
      </c>
      <c r="P336" s="12">
        <v>43100</v>
      </c>
      <c r="Q336" s="12" t="s">
        <v>65</v>
      </c>
      <c r="R336" s="12" t="s">
        <v>71</v>
      </c>
      <c r="S336" s="48" t="s">
        <v>65</v>
      </c>
    </row>
    <row r="337" spans="1:19" s="1" customFormat="1">
      <c r="A337" s="21">
        <v>45037</v>
      </c>
      <c r="B337" s="21" t="s">
        <v>422</v>
      </c>
      <c r="C337" s="12" t="s">
        <v>58</v>
      </c>
      <c r="D337" s="12" t="s">
        <v>5</v>
      </c>
      <c r="E337" s="12" t="s">
        <v>20</v>
      </c>
      <c r="F337" s="12">
        <v>2</v>
      </c>
      <c r="G337" s="12">
        <v>15</v>
      </c>
      <c r="H337" s="12" t="s">
        <v>24</v>
      </c>
      <c r="I337" s="12" t="s">
        <v>75</v>
      </c>
      <c r="J337" s="12" t="s">
        <v>153</v>
      </c>
      <c r="K337" s="139" t="s">
        <v>2126</v>
      </c>
      <c r="L337" s="66"/>
      <c r="M337" s="66"/>
      <c r="N337" s="12" t="s">
        <v>930</v>
      </c>
      <c r="O337" s="12" t="s">
        <v>568</v>
      </c>
      <c r="P337" s="12">
        <v>43100</v>
      </c>
      <c r="Q337" s="12" t="s">
        <v>65</v>
      </c>
      <c r="R337" s="12" t="s">
        <v>71</v>
      </c>
      <c r="S337" s="48" t="s">
        <v>65</v>
      </c>
    </row>
    <row r="338" spans="1:19" s="1" customFormat="1">
      <c r="A338" s="21">
        <v>45037</v>
      </c>
      <c r="B338" s="21" t="s">
        <v>422</v>
      </c>
      <c r="C338" s="12" t="s">
        <v>58</v>
      </c>
      <c r="D338" s="12" t="s">
        <v>5</v>
      </c>
      <c r="E338" s="12" t="s">
        <v>13</v>
      </c>
      <c r="F338" s="12">
        <v>2</v>
      </c>
      <c r="G338" s="12">
        <v>14</v>
      </c>
      <c r="H338" s="12" t="s">
        <v>22</v>
      </c>
      <c r="I338" s="12" t="s">
        <v>84</v>
      </c>
      <c r="J338" s="12" t="s">
        <v>153</v>
      </c>
      <c r="K338" s="139" t="s">
        <v>2126</v>
      </c>
      <c r="L338" s="66"/>
      <c r="M338" s="66"/>
      <c r="N338" s="12" t="s">
        <v>3372</v>
      </c>
      <c r="O338" s="12" t="s">
        <v>218</v>
      </c>
      <c r="P338" s="12">
        <v>141985</v>
      </c>
      <c r="Q338" s="12" t="s">
        <v>65</v>
      </c>
      <c r="R338" s="12" t="s">
        <v>155</v>
      </c>
      <c r="S338" s="48" t="s">
        <v>65</v>
      </c>
    </row>
    <row r="339" spans="1:19" s="1" customFormat="1">
      <c r="A339" s="21">
        <v>45037</v>
      </c>
      <c r="B339" s="21" t="s">
        <v>422</v>
      </c>
      <c r="C339" s="12" t="s">
        <v>58</v>
      </c>
      <c r="D339" s="12" t="s">
        <v>12</v>
      </c>
      <c r="E339" s="12" t="s">
        <v>17</v>
      </c>
      <c r="F339" s="12">
        <v>2</v>
      </c>
      <c r="G339" s="12">
        <v>14</v>
      </c>
      <c r="H339" s="12" t="s">
        <v>22</v>
      </c>
      <c r="I339" s="12" t="s">
        <v>84</v>
      </c>
      <c r="J339" s="12" t="s">
        <v>153</v>
      </c>
      <c r="K339" s="139" t="s">
        <v>2126</v>
      </c>
      <c r="L339" s="66"/>
      <c r="M339" s="66"/>
      <c r="N339" s="12" t="s">
        <v>3372</v>
      </c>
      <c r="O339" s="12" t="s">
        <v>169</v>
      </c>
      <c r="P339" s="12">
        <v>85000</v>
      </c>
      <c r="Q339" s="12" t="s">
        <v>65</v>
      </c>
      <c r="R339" s="12" t="s">
        <v>155</v>
      </c>
      <c r="S339" s="48" t="s">
        <v>65</v>
      </c>
    </row>
    <row r="340" spans="1:19" s="1" customFormat="1">
      <c r="A340" s="21">
        <v>45037</v>
      </c>
      <c r="B340" s="21" t="s">
        <v>422</v>
      </c>
      <c r="C340" s="12" t="s">
        <v>58</v>
      </c>
      <c r="D340" s="12" t="s">
        <v>12</v>
      </c>
      <c r="E340" s="12" t="s">
        <v>17</v>
      </c>
      <c r="F340" s="12">
        <v>2</v>
      </c>
      <c r="G340" s="12">
        <v>14</v>
      </c>
      <c r="H340" s="12" t="s">
        <v>24</v>
      </c>
      <c r="I340" s="12" t="s">
        <v>84</v>
      </c>
      <c r="J340" s="12" t="s">
        <v>153</v>
      </c>
      <c r="K340" s="139" t="s">
        <v>2126</v>
      </c>
      <c r="L340" s="66"/>
      <c r="M340" s="66"/>
      <c r="N340" s="12" t="s">
        <v>3372</v>
      </c>
      <c r="O340" s="12" t="s">
        <v>169</v>
      </c>
      <c r="P340" s="12">
        <v>85000</v>
      </c>
      <c r="Q340" s="12" t="s">
        <v>65</v>
      </c>
      <c r="R340" s="12" t="s">
        <v>155</v>
      </c>
      <c r="S340" s="48" t="s">
        <v>65</v>
      </c>
    </row>
    <row r="341" spans="1:19" s="1" customFormat="1">
      <c r="A341" s="21">
        <v>45041</v>
      </c>
      <c r="B341" s="21" t="s">
        <v>422</v>
      </c>
      <c r="C341" s="12" t="s">
        <v>58</v>
      </c>
      <c r="D341" s="12" t="s">
        <v>5</v>
      </c>
      <c r="E341" s="12" t="s">
        <v>20</v>
      </c>
      <c r="F341" s="12">
        <v>2</v>
      </c>
      <c r="G341" s="12">
        <v>15</v>
      </c>
      <c r="H341" s="12" t="s">
        <v>22</v>
      </c>
      <c r="I341" s="12" t="s">
        <v>75</v>
      </c>
      <c r="J341" s="12" t="s">
        <v>534</v>
      </c>
      <c r="K341" s="139" t="s">
        <v>3421</v>
      </c>
      <c r="L341" s="66"/>
      <c r="M341" s="66"/>
      <c r="N341" s="12" t="s">
        <v>930</v>
      </c>
      <c r="O341" s="22" t="s">
        <v>468</v>
      </c>
      <c r="P341" s="12">
        <v>45512</v>
      </c>
      <c r="Q341" s="12" t="s">
        <v>65</v>
      </c>
      <c r="R341" s="12" t="s">
        <v>71</v>
      </c>
      <c r="S341" s="48" t="s">
        <v>3370</v>
      </c>
    </row>
    <row r="342" spans="1:19" s="1" customFormat="1">
      <c r="A342" s="21">
        <v>45041</v>
      </c>
      <c r="B342" s="21" t="s">
        <v>422</v>
      </c>
      <c r="C342" s="12" t="s">
        <v>58</v>
      </c>
      <c r="D342" s="12" t="s">
        <v>5</v>
      </c>
      <c r="E342" s="12" t="s">
        <v>20</v>
      </c>
      <c r="F342" s="12">
        <v>2</v>
      </c>
      <c r="G342" s="12">
        <v>15</v>
      </c>
      <c r="H342" s="12" t="s">
        <v>24</v>
      </c>
      <c r="I342" s="12" t="s">
        <v>75</v>
      </c>
      <c r="J342" s="12" t="s">
        <v>534</v>
      </c>
      <c r="K342" s="139" t="s">
        <v>3422</v>
      </c>
      <c r="L342" s="66"/>
      <c r="M342" s="66"/>
      <c r="N342" s="12" t="s">
        <v>930</v>
      </c>
      <c r="O342" s="22" t="s">
        <v>468</v>
      </c>
      <c r="P342" s="12">
        <v>45513</v>
      </c>
      <c r="Q342" s="12" t="s">
        <v>65</v>
      </c>
      <c r="R342" s="12" t="s">
        <v>3423</v>
      </c>
      <c r="S342" s="48" t="s">
        <v>3370</v>
      </c>
    </row>
    <row r="343" spans="1:19" s="1" customFormat="1">
      <c r="A343" s="21">
        <v>45041</v>
      </c>
      <c r="B343" s="21" t="s">
        <v>422</v>
      </c>
      <c r="C343" s="12" t="s">
        <v>58</v>
      </c>
      <c r="D343" s="12" t="s">
        <v>5</v>
      </c>
      <c r="E343" s="12" t="s">
        <v>20</v>
      </c>
      <c r="F343" s="12">
        <v>2</v>
      </c>
      <c r="G343" s="12">
        <v>15</v>
      </c>
      <c r="H343" s="12" t="s">
        <v>22</v>
      </c>
      <c r="I343" s="12" t="s">
        <v>75</v>
      </c>
      <c r="J343" s="12" t="s">
        <v>534</v>
      </c>
      <c r="K343" s="139" t="s">
        <v>3424</v>
      </c>
      <c r="L343" s="66"/>
      <c r="M343" s="66"/>
      <c r="N343" s="12" t="s">
        <v>930</v>
      </c>
      <c r="O343" s="22" t="s">
        <v>572</v>
      </c>
      <c r="P343" s="12">
        <v>27112</v>
      </c>
      <c r="Q343" s="12" t="s">
        <v>65</v>
      </c>
      <c r="R343" s="12" t="s">
        <v>3425</v>
      </c>
      <c r="S343" s="48" t="s">
        <v>3370</v>
      </c>
    </row>
    <row r="344" spans="1:19" s="1" customFormat="1">
      <c r="A344" s="21">
        <v>45041</v>
      </c>
      <c r="B344" s="21" t="s">
        <v>422</v>
      </c>
      <c r="C344" s="12" t="s">
        <v>58</v>
      </c>
      <c r="D344" s="12" t="s">
        <v>5</v>
      </c>
      <c r="E344" s="12" t="s">
        <v>20</v>
      </c>
      <c r="F344" s="12">
        <v>2</v>
      </c>
      <c r="G344" s="12">
        <v>15</v>
      </c>
      <c r="H344" s="12" t="s">
        <v>24</v>
      </c>
      <c r="I344" s="12" t="s">
        <v>75</v>
      </c>
      <c r="J344" s="12" t="s">
        <v>534</v>
      </c>
      <c r="K344" s="139" t="s">
        <v>3426</v>
      </c>
      <c r="L344" s="66"/>
      <c r="M344" s="66"/>
      <c r="N344" s="12" t="s">
        <v>930</v>
      </c>
      <c r="O344" s="22" t="s">
        <v>572</v>
      </c>
      <c r="P344" s="12">
        <v>27112</v>
      </c>
      <c r="Q344" s="12" t="s">
        <v>65</v>
      </c>
      <c r="R344" s="12" t="s">
        <v>3427</v>
      </c>
      <c r="S344" s="48" t="s">
        <v>3370</v>
      </c>
    </row>
    <row r="345" spans="1:19" s="1" customFormat="1">
      <c r="A345" s="21">
        <v>45041</v>
      </c>
      <c r="B345" s="21" t="s">
        <v>422</v>
      </c>
      <c r="C345" s="12" t="s">
        <v>58</v>
      </c>
      <c r="D345" s="12" t="s">
        <v>5</v>
      </c>
      <c r="E345" s="12" t="s">
        <v>20</v>
      </c>
      <c r="F345" s="12">
        <v>2</v>
      </c>
      <c r="G345" s="12">
        <v>16</v>
      </c>
      <c r="H345" s="12" t="s">
        <v>22</v>
      </c>
      <c r="I345" s="12" t="s">
        <v>143</v>
      </c>
      <c r="J345" s="12" t="s">
        <v>153</v>
      </c>
      <c r="K345" s="139" t="s">
        <v>3428</v>
      </c>
      <c r="L345" s="66"/>
      <c r="M345" s="66"/>
      <c r="N345" s="12" t="s">
        <v>3390</v>
      </c>
      <c r="O345" s="22" t="s">
        <v>145</v>
      </c>
      <c r="P345" s="12">
        <v>239581</v>
      </c>
      <c r="Q345" s="12" t="s">
        <v>65</v>
      </c>
      <c r="R345" s="12" t="s">
        <v>155</v>
      </c>
      <c r="S345" s="48" t="s">
        <v>3370</v>
      </c>
    </row>
    <row r="346" spans="1:19" s="1" customFormat="1">
      <c r="A346" s="21">
        <v>45041</v>
      </c>
      <c r="B346" s="21" t="s">
        <v>422</v>
      </c>
      <c r="C346" s="12" t="s">
        <v>58</v>
      </c>
      <c r="D346" s="12" t="s">
        <v>12</v>
      </c>
      <c r="E346" s="12" t="s">
        <v>17</v>
      </c>
      <c r="F346" s="12">
        <v>2</v>
      </c>
      <c r="G346" s="12">
        <v>16</v>
      </c>
      <c r="H346" s="12" t="s">
        <v>22</v>
      </c>
      <c r="I346" s="12" t="s">
        <v>60</v>
      </c>
      <c r="J346" s="12" t="s">
        <v>153</v>
      </c>
      <c r="K346" s="139" t="s">
        <v>652</v>
      </c>
      <c r="L346" s="66"/>
      <c r="M346" s="66"/>
      <c r="N346" s="12" t="s">
        <v>921</v>
      </c>
      <c r="O346" s="12" t="s">
        <v>571</v>
      </c>
      <c r="P346" s="12">
        <v>76000</v>
      </c>
      <c r="Q346" s="12" t="s">
        <v>65</v>
      </c>
      <c r="R346" s="12" t="s">
        <v>155</v>
      </c>
      <c r="S346" s="48" t="s">
        <v>3370</v>
      </c>
    </row>
    <row r="347" spans="1:19" s="1" customFormat="1">
      <c r="A347" s="21">
        <v>45041</v>
      </c>
      <c r="B347" s="21" t="s">
        <v>573</v>
      </c>
      <c r="C347" s="12" t="s">
        <v>58</v>
      </c>
      <c r="D347" s="12" t="s">
        <v>12</v>
      </c>
      <c r="E347" s="12" t="s">
        <v>25</v>
      </c>
      <c r="F347" s="12">
        <v>2</v>
      </c>
      <c r="G347" s="12">
        <v>14</v>
      </c>
      <c r="H347" s="12" t="s">
        <v>22</v>
      </c>
      <c r="I347" s="12" t="s">
        <v>458</v>
      </c>
      <c r="J347" s="12" t="s">
        <v>85</v>
      </c>
      <c r="K347" s="139" t="s">
        <v>675</v>
      </c>
      <c r="L347" s="66"/>
      <c r="M347" s="66"/>
      <c r="N347" s="12" t="s">
        <v>2482</v>
      </c>
      <c r="O347" s="12" t="s">
        <v>569</v>
      </c>
      <c r="P347" s="12">
        <v>107054</v>
      </c>
      <c r="Q347" s="12" t="s">
        <v>65</v>
      </c>
      <c r="R347" s="12" t="s">
        <v>71</v>
      </c>
      <c r="S347" s="48" t="s">
        <v>3370</v>
      </c>
    </row>
    <row r="348" spans="1:19" s="1" customFormat="1">
      <c r="A348" s="21">
        <v>45042</v>
      </c>
      <c r="B348" s="21" t="s">
        <v>573</v>
      </c>
      <c r="C348" s="12" t="s">
        <v>58</v>
      </c>
      <c r="D348" s="12" t="s">
        <v>5</v>
      </c>
      <c r="E348" s="12" t="s">
        <v>13</v>
      </c>
      <c r="F348" s="12">
        <v>2</v>
      </c>
      <c r="G348" s="12">
        <v>15</v>
      </c>
      <c r="H348" s="12" t="s">
        <v>22</v>
      </c>
      <c r="I348" s="12" t="s">
        <v>75</v>
      </c>
      <c r="J348" s="12" t="s">
        <v>534</v>
      </c>
      <c r="K348" s="139" t="s">
        <v>3426</v>
      </c>
      <c r="L348" s="66"/>
      <c r="M348" s="66"/>
      <c r="N348" s="12" t="s">
        <v>930</v>
      </c>
      <c r="O348" s="12" t="s">
        <v>171</v>
      </c>
      <c r="P348" s="12">
        <v>179000</v>
      </c>
      <c r="Q348" s="12" t="s">
        <v>65</v>
      </c>
      <c r="R348" s="12" t="s">
        <v>3429</v>
      </c>
      <c r="S348" s="48" t="s">
        <v>65</v>
      </c>
    </row>
    <row r="349" spans="1:19" s="1" customFormat="1">
      <c r="A349" s="21">
        <v>45044</v>
      </c>
      <c r="B349" s="21" t="s">
        <v>422</v>
      </c>
      <c r="C349" s="12" t="s">
        <v>58</v>
      </c>
      <c r="D349" s="12" t="s">
        <v>5</v>
      </c>
      <c r="E349" s="12" t="s">
        <v>20</v>
      </c>
      <c r="F349" s="12">
        <v>2</v>
      </c>
      <c r="G349" s="12">
        <v>16</v>
      </c>
      <c r="H349" s="12" t="s">
        <v>22</v>
      </c>
      <c r="I349" s="12" t="s">
        <v>60</v>
      </c>
      <c r="J349" s="12" t="s">
        <v>153</v>
      </c>
      <c r="K349" s="139" t="s">
        <v>3430</v>
      </c>
      <c r="L349" s="66"/>
      <c r="M349" s="66"/>
      <c r="N349" s="12" t="s">
        <v>921</v>
      </c>
      <c r="O349" s="12" t="s">
        <v>128</v>
      </c>
      <c r="P349" s="12">
        <v>118000</v>
      </c>
      <c r="Q349" s="12" t="s">
        <v>65</v>
      </c>
      <c r="R349" s="12" t="s">
        <v>155</v>
      </c>
      <c r="S349" s="48" t="s">
        <v>3370</v>
      </c>
    </row>
    <row r="350" spans="1:19" s="1" customFormat="1">
      <c r="A350" s="21">
        <v>45048</v>
      </c>
      <c r="B350" s="21" t="s">
        <v>573</v>
      </c>
      <c r="C350" s="12" t="s">
        <v>58</v>
      </c>
      <c r="D350" s="12" t="s">
        <v>5</v>
      </c>
      <c r="E350" s="12" t="s">
        <v>20</v>
      </c>
      <c r="F350" s="12">
        <v>2</v>
      </c>
      <c r="G350" s="12">
        <v>15</v>
      </c>
      <c r="H350" s="12" t="s">
        <v>22</v>
      </c>
      <c r="I350" s="12" t="s">
        <v>3393</v>
      </c>
      <c r="J350" s="12" t="s">
        <v>153</v>
      </c>
      <c r="K350" s="139" t="s">
        <v>3048</v>
      </c>
      <c r="L350" s="66"/>
      <c r="M350" s="66"/>
      <c r="N350" s="12" t="s">
        <v>3394</v>
      </c>
      <c r="O350" s="12" t="s">
        <v>265</v>
      </c>
      <c r="P350" s="12">
        <v>160114</v>
      </c>
      <c r="Q350" s="12" t="s">
        <v>65</v>
      </c>
      <c r="R350" s="12" t="s">
        <v>155</v>
      </c>
      <c r="S350" s="48" t="s">
        <v>3370</v>
      </c>
    </row>
    <row r="351" spans="1:19" s="1" customFormat="1">
      <c r="A351" s="21">
        <v>45048</v>
      </c>
      <c r="B351" s="21" t="s">
        <v>573</v>
      </c>
      <c r="C351" s="12" t="s">
        <v>58</v>
      </c>
      <c r="D351" s="12" t="s">
        <v>5</v>
      </c>
      <c r="E351" s="12" t="s">
        <v>20</v>
      </c>
      <c r="F351" s="12">
        <v>2</v>
      </c>
      <c r="G351" s="12">
        <v>16</v>
      </c>
      <c r="H351" s="12" t="s">
        <v>22</v>
      </c>
      <c r="I351" s="12" t="s">
        <v>60</v>
      </c>
      <c r="J351" s="12" t="s">
        <v>153</v>
      </c>
      <c r="K351" s="139" t="s">
        <v>957</v>
      </c>
      <c r="L351" s="66"/>
      <c r="M351" s="66"/>
      <c r="N351" s="12" t="s">
        <v>921</v>
      </c>
      <c r="O351" s="12" t="s">
        <v>199</v>
      </c>
      <c r="P351" s="12">
        <v>123812</v>
      </c>
      <c r="Q351" s="12" t="s">
        <v>65</v>
      </c>
      <c r="R351" s="12" t="s">
        <v>155</v>
      </c>
      <c r="S351" s="48" t="s">
        <v>3370</v>
      </c>
    </row>
    <row r="352" spans="1:19" s="1" customFormat="1">
      <c r="A352" s="21">
        <v>45049</v>
      </c>
      <c r="B352" s="21" t="s">
        <v>573</v>
      </c>
      <c r="C352" s="12" t="s">
        <v>58</v>
      </c>
      <c r="D352" s="12" t="s">
        <v>5</v>
      </c>
      <c r="E352" s="12" t="s">
        <v>21</v>
      </c>
      <c r="F352" s="12">
        <v>2</v>
      </c>
      <c r="G352" s="12">
        <v>16</v>
      </c>
      <c r="H352" s="12" t="s">
        <v>24</v>
      </c>
      <c r="I352" s="12" t="s">
        <v>60</v>
      </c>
      <c r="J352" s="12" t="s">
        <v>153</v>
      </c>
      <c r="K352" s="139" t="s">
        <v>652</v>
      </c>
      <c r="L352" s="66"/>
      <c r="M352" s="66"/>
      <c r="N352" s="12" t="s">
        <v>921</v>
      </c>
      <c r="O352" s="12" t="s">
        <v>237</v>
      </c>
      <c r="P352" s="12">
        <v>81200</v>
      </c>
      <c r="Q352" s="12" t="s">
        <v>65</v>
      </c>
      <c r="R352" s="12" t="s">
        <v>155</v>
      </c>
      <c r="S352" s="48" t="s">
        <v>3370</v>
      </c>
    </row>
    <row r="353" spans="1:19" s="1" customFormat="1">
      <c r="A353" s="21">
        <v>45049</v>
      </c>
      <c r="B353" s="21" t="s">
        <v>573</v>
      </c>
      <c r="C353" s="12" t="s">
        <v>58</v>
      </c>
      <c r="D353" s="12" t="s">
        <v>5</v>
      </c>
      <c r="E353" s="12" t="s">
        <v>21</v>
      </c>
      <c r="F353" s="12">
        <v>2</v>
      </c>
      <c r="G353" s="12">
        <v>15</v>
      </c>
      <c r="H353" s="12" t="s">
        <v>22</v>
      </c>
      <c r="I353" s="12" t="s">
        <v>75</v>
      </c>
      <c r="J353" s="12" t="s">
        <v>534</v>
      </c>
      <c r="K353" s="139" t="s">
        <v>3431</v>
      </c>
      <c r="L353" s="66"/>
      <c r="M353" s="66"/>
      <c r="N353" s="12" t="s">
        <v>930</v>
      </c>
      <c r="O353" s="12" t="s">
        <v>93</v>
      </c>
      <c r="P353" s="12">
        <v>158686</v>
      </c>
      <c r="Q353" s="12" t="s">
        <v>65</v>
      </c>
      <c r="R353" s="12" t="s">
        <v>71</v>
      </c>
      <c r="S353" s="48" t="s">
        <v>3370</v>
      </c>
    </row>
    <row r="354" spans="1:19" s="1" customFormat="1">
      <c r="A354" s="21">
        <v>45049</v>
      </c>
      <c r="B354" s="21" t="s">
        <v>573</v>
      </c>
      <c r="C354" s="12" t="s">
        <v>58</v>
      </c>
      <c r="D354" s="12" t="s">
        <v>5</v>
      </c>
      <c r="E354" s="12" t="s">
        <v>21</v>
      </c>
      <c r="F354" s="12">
        <v>2</v>
      </c>
      <c r="G354" s="12">
        <v>15</v>
      </c>
      <c r="H354" s="12" t="s">
        <v>24</v>
      </c>
      <c r="I354" s="12" t="s">
        <v>75</v>
      </c>
      <c r="J354" s="12" t="s">
        <v>534</v>
      </c>
      <c r="K354" s="139" t="s">
        <v>3431</v>
      </c>
      <c r="L354" s="66"/>
      <c r="M354" s="66"/>
      <c r="N354" s="12" t="s">
        <v>930</v>
      </c>
      <c r="O354" s="12" t="s">
        <v>93</v>
      </c>
      <c r="P354" s="12">
        <v>158686</v>
      </c>
      <c r="Q354" s="12" t="s">
        <v>65</v>
      </c>
      <c r="R354" s="12" t="s">
        <v>71</v>
      </c>
      <c r="S354" s="48" t="s">
        <v>3370</v>
      </c>
    </row>
    <row r="355" spans="1:19" s="1" customFormat="1">
      <c r="A355" s="21">
        <v>45049</v>
      </c>
      <c r="B355" s="21" t="s">
        <v>573</v>
      </c>
      <c r="C355" s="12" t="s">
        <v>58</v>
      </c>
      <c r="D355" s="12" t="s">
        <v>5</v>
      </c>
      <c r="E355" s="12" t="s">
        <v>21</v>
      </c>
      <c r="F355" s="12">
        <v>2</v>
      </c>
      <c r="G355" s="12">
        <v>16</v>
      </c>
      <c r="H355" s="12" t="s">
        <v>24</v>
      </c>
      <c r="I355" s="12" t="s">
        <v>143</v>
      </c>
      <c r="J355" s="12" t="s">
        <v>153</v>
      </c>
      <c r="K355" s="139" t="s">
        <v>652</v>
      </c>
      <c r="L355" s="66"/>
      <c r="M355" s="66"/>
      <c r="N355" s="12" t="s">
        <v>3390</v>
      </c>
      <c r="O355" s="12" t="s">
        <v>225</v>
      </c>
      <c r="P355" s="12">
        <v>157743</v>
      </c>
      <c r="Q355" s="12" t="s">
        <v>65</v>
      </c>
      <c r="R355" s="12" t="s">
        <v>155</v>
      </c>
      <c r="S355" s="48" t="s">
        <v>65</v>
      </c>
    </row>
    <row r="356" spans="1:19" s="1" customFormat="1">
      <c r="A356" s="21">
        <v>45049</v>
      </c>
      <c r="B356" s="21" t="s">
        <v>573</v>
      </c>
      <c r="C356" s="12" t="s">
        <v>58</v>
      </c>
      <c r="D356" s="12" t="s">
        <v>5</v>
      </c>
      <c r="E356" s="12" t="s">
        <v>21</v>
      </c>
      <c r="F356" s="12">
        <v>2</v>
      </c>
      <c r="G356" s="12">
        <v>16</v>
      </c>
      <c r="H356" s="12" t="s">
        <v>24</v>
      </c>
      <c r="I356" s="12" t="s">
        <v>143</v>
      </c>
      <c r="J356" s="12" t="s">
        <v>153</v>
      </c>
      <c r="K356" s="139" t="s">
        <v>652</v>
      </c>
      <c r="L356" s="66"/>
      <c r="M356" s="66"/>
      <c r="N356" s="12" t="s">
        <v>3390</v>
      </c>
      <c r="O356" s="12" t="s">
        <v>225</v>
      </c>
      <c r="P356" s="12">
        <v>157743</v>
      </c>
      <c r="Q356" s="12" t="s">
        <v>65</v>
      </c>
      <c r="R356" s="12" t="s">
        <v>155</v>
      </c>
      <c r="S356" s="48" t="s">
        <v>65</v>
      </c>
    </row>
    <row r="357" spans="1:19" s="1" customFormat="1">
      <c r="A357" s="21">
        <v>45049</v>
      </c>
      <c r="B357" s="21" t="s">
        <v>573</v>
      </c>
      <c r="C357" s="12" t="s">
        <v>58</v>
      </c>
      <c r="D357" s="12" t="s">
        <v>5</v>
      </c>
      <c r="E357" s="12" t="s">
        <v>13</v>
      </c>
      <c r="F357" s="12">
        <v>2</v>
      </c>
      <c r="G357" s="12">
        <v>15</v>
      </c>
      <c r="H357" s="12" t="s">
        <v>22</v>
      </c>
      <c r="I357" s="12" t="s">
        <v>75</v>
      </c>
      <c r="J357" s="12" t="s">
        <v>534</v>
      </c>
      <c r="K357" s="139" t="s">
        <v>3431</v>
      </c>
      <c r="L357" s="66"/>
      <c r="M357" s="66"/>
      <c r="N357" s="12" t="s">
        <v>930</v>
      </c>
      <c r="O357" s="12" t="s">
        <v>574</v>
      </c>
      <c r="P357" s="12">
        <v>44100</v>
      </c>
      <c r="Q357" s="12" t="s">
        <v>65</v>
      </c>
      <c r="R357" s="12" t="s">
        <v>71</v>
      </c>
      <c r="S357" s="48" t="s">
        <v>3370</v>
      </c>
    </row>
    <row r="358" spans="1:19" s="1" customFormat="1">
      <c r="A358" s="21">
        <v>45049</v>
      </c>
      <c r="B358" s="21" t="s">
        <v>573</v>
      </c>
      <c r="C358" s="12" t="s">
        <v>58</v>
      </c>
      <c r="D358" s="12" t="s">
        <v>5</v>
      </c>
      <c r="E358" s="12" t="s">
        <v>13</v>
      </c>
      <c r="F358" s="12">
        <v>2</v>
      </c>
      <c r="G358" s="12">
        <v>15</v>
      </c>
      <c r="H358" s="12" t="s">
        <v>24</v>
      </c>
      <c r="I358" s="12" t="s">
        <v>75</v>
      </c>
      <c r="J358" s="12" t="s">
        <v>534</v>
      </c>
      <c r="K358" s="139" t="s">
        <v>3431</v>
      </c>
      <c r="L358" s="66"/>
      <c r="M358" s="66"/>
      <c r="N358" s="12" t="s">
        <v>930</v>
      </c>
      <c r="O358" s="12" t="s">
        <v>574</v>
      </c>
      <c r="P358" s="12">
        <v>44100</v>
      </c>
      <c r="Q358" s="12" t="s">
        <v>65</v>
      </c>
      <c r="R358" s="12" t="s">
        <v>71</v>
      </c>
      <c r="S358" s="48" t="s">
        <v>3370</v>
      </c>
    </row>
    <row r="359" spans="1:19" s="1" customFormat="1">
      <c r="A359" s="21">
        <v>45049</v>
      </c>
      <c r="B359" s="21" t="s">
        <v>573</v>
      </c>
      <c r="C359" s="12" t="s">
        <v>58</v>
      </c>
      <c r="D359" s="12" t="s">
        <v>5</v>
      </c>
      <c r="E359" s="12" t="s">
        <v>3380</v>
      </c>
      <c r="F359" s="12">
        <v>2</v>
      </c>
      <c r="G359" s="12">
        <v>16</v>
      </c>
      <c r="H359" s="12" t="s">
        <v>24</v>
      </c>
      <c r="I359" s="12" t="s">
        <v>3410</v>
      </c>
      <c r="J359" s="12" t="s">
        <v>134</v>
      </c>
      <c r="K359" s="139" t="s">
        <v>3048</v>
      </c>
      <c r="L359" s="66"/>
      <c r="M359" s="66"/>
      <c r="N359" s="12" t="s">
        <v>3394</v>
      </c>
      <c r="O359" s="12" t="s">
        <v>361</v>
      </c>
      <c r="P359" s="12">
        <v>60142</v>
      </c>
      <c r="Q359" s="12" t="s">
        <v>65</v>
      </c>
      <c r="R359" s="12" t="s">
        <v>155</v>
      </c>
      <c r="S359" s="48" t="s">
        <v>65</v>
      </c>
    </row>
    <row r="360" spans="1:19" s="1" customFormat="1">
      <c r="A360" s="21">
        <v>45050</v>
      </c>
      <c r="B360" s="21" t="s">
        <v>573</v>
      </c>
      <c r="C360" s="12" t="s">
        <v>58</v>
      </c>
      <c r="D360" s="12" t="s">
        <v>5</v>
      </c>
      <c r="E360" s="12" t="s">
        <v>20</v>
      </c>
      <c r="F360" s="12">
        <v>2</v>
      </c>
      <c r="G360" s="12">
        <v>14</v>
      </c>
      <c r="H360" s="12" t="s">
        <v>22</v>
      </c>
      <c r="I360" s="12" t="s">
        <v>458</v>
      </c>
      <c r="J360" s="12" t="s">
        <v>181</v>
      </c>
      <c r="K360" s="139" t="s">
        <v>3432</v>
      </c>
      <c r="L360" s="66"/>
      <c r="M360" s="66"/>
      <c r="N360" s="12" t="s">
        <v>3384</v>
      </c>
      <c r="O360" s="12" t="s">
        <v>575</v>
      </c>
      <c r="P360" s="12">
        <v>117000</v>
      </c>
      <c r="Q360" s="12" t="s">
        <v>65</v>
      </c>
      <c r="R360" s="12" t="s">
        <v>155</v>
      </c>
      <c r="S360" s="48" t="s">
        <v>3370</v>
      </c>
    </row>
    <row r="361" spans="1:19" s="1" customFormat="1">
      <c r="A361" s="21">
        <v>45050</v>
      </c>
      <c r="B361" s="21" t="s">
        <v>573</v>
      </c>
      <c r="C361" s="12" t="s">
        <v>58</v>
      </c>
      <c r="D361" s="12" t="s">
        <v>5</v>
      </c>
      <c r="E361" s="12" t="s">
        <v>20</v>
      </c>
      <c r="F361" s="12">
        <v>2</v>
      </c>
      <c r="G361" s="12">
        <v>16</v>
      </c>
      <c r="H361" s="12" t="s">
        <v>22</v>
      </c>
      <c r="I361" s="12" t="s">
        <v>60</v>
      </c>
      <c r="J361" s="12" t="s">
        <v>153</v>
      </c>
      <c r="K361" s="139" t="s">
        <v>957</v>
      </c>
      <c r="L361" s="66"/>
      <c r="M361" s="66"/>
      <c r="N361" s="12" t="s">
        <v>921</v>
      </c>
      <c r="O361" s="12" t="s">
        <v>197</v>
      </c>
      <c r="P361" s="12">
        <v>116500</v>
      </c>
      <c r="Q361" s="12" t="s">
        <v>65</v>
      </c>
      <c r="R361" s="12" t="s">
        <v>155</v>
      </c>
      <c r="S361" s="48" t="s">
        <v>3370</v>
      </c>
    </row>
    <row r="362" spans="1:19" s="1" customFormat="1">
      <c r="A362" s="21">
        <v>45050</v>
      </c>
      <c r="B362" s="21" t="s">
        <v>573</v>
      </c>
      <c r="C362" s="12" t="s">
        <v>58</v>
      </c>
      <c r="D362" s="12" t="s">
        <v>5</v>
      </c>
      <c r="E362" s="12" t="s">
        <v>20</v>
      </c>
      <c r="F362" s="12">
        <v>2</v>
      </c>
      <c r="G362" s="12">
        <v>16</v>
      </c>
      <c r="H362" s="12" t="s">
        <v>24</v>
      </c>
      <c r="I362" s="12" t="s">
        <v>60</v>
      </c>
      <c r="J362" s="12" t="s">
        <v>153</v>
      </c>
      <c r="K362" s="139" t="s">
        <v>957</v>
      </c>
      <c r="L362" s="66"/>
      <c r="M362" s="66"/>
      <c r="N362" s="12" t="s">
        <v>921</v>
      </c>
      <c r="O362" s="12" t="s">
        <v>197</v>
      </c>
      <c r="P362" s="12">
        <v>116500</v>
      </c>
      <c r="Q362" s="12" t="s">
        <v>65</v>
      </c>
      <c r="R362" s="12" t="s">
        <v>155</v>
      </c>
      <c r="S362" s="48" t="s">
        <v>3370</v>
      </c>
    </row>
    <row r="363" spans="1:19" s="1" customFormat="1">
      <c r="A363" s="21">
        <v>45051</v>
      </c>
      <c r="B363" s="21" t="s">
        <v>573</v>
      </c>
      <c r="C363" s="12" t="s">
        <v>58</v>
      </c>
      <c r="D363" s="12" t="s">
        <v>5</v>
      </c>
      <c r="E363" s="12" t="s">
        <v>3433</v>
      </c>
      <c r="F363" s="12">
        <v>2</v>
      </c>
      <c r="G363" s="12">
        <v>16</v>
      </c>
      <c r="H363" s="12" t="s">
        <v>22</v>
      </c>
      <c r="I363" s="12" t="s">
        <v>60</v>
      </c>
      <c r="J363" s="12" t="s">
        <v>153</v>
      </c>
      <c r="K363" s="139" t="s">
        <v>957</v>
      </c>
      <c r="L363" s="66"/>
      <c r="M363" s="66"/>
      <c r="N363" s="12" t="s">
        <v>921</v>
      </c>
      <c r="O363" s="12" t="s">
        <v>332</v>
      </c>
      <c r="P363" s="12">
        <v>75220</v>
      </c>
      <c r="Q363" s="12" t="s">
        <v>65</v>
      </c>
      <c r="R363" s="12" t="s">
        <v>155</v>
      </c>
      <c r="S363" s="48" t="s">
        <v>3370</v>
      </c>
    </row>
    <row r="364" spans="1:19" s="1" customFormat="1">
      <c r="A364" s="21">
        <v>45051</v>
      </c>
      <c r="B364" s="21" t="s">
        <v>573</v>
      </c>
      <c r="C364" s="12" t="s">
        <v>58</v>
      </c>
      <c r="D364" s="12" t="s">
        <v>5</v>
      </c>
      <c r="E364" s="12" t="s">
        <v>3433</v>
      </c>
      <c r="F364" s="12">
        <v>2</v>
      </c>
      <c r="G364" s="12">
        <v>16</v>
      </c>
      <c r="H364" s="12" t="s">
        <v>22</v>
      </c>
      <c r="I364" s="12" t="s">
        <v>60</v>
      </c>
      <c r="J364" s="12" t="s">
        <v>153</v>
      </c>
      <c r="K364" s="139" t="s">
        <v>957</v>
      </c>
      <c r="L364" s="66"/>
      <c r="M364" s="66"/>
      <c r="N364" s="12" t="s">
        <v>921</v>
      </c>
      <c r="O364" s="12" t="s">
        <v>385</v>
      </c>
      <c r="P364" s="12">
        <v>75220</v>
      </c>
      <c r="Q364" s="12" t="s">
        <v>65</v>
      </c>
      <c r="R364" s="12" t="s">
        <v>155</v>
      </c>
      <c r="S364" s="48" t="s">
        <v>3370</v>
      </c>
    </row>
    <row r="365" spans="1:19" s="1" customFormat="1">
      <c r="A365" s="21">
        <v>45054</v>
      </c>
      <c r="B365" s="21" t="s">
        <v>573</v>
      </c>
      <c r="C365" s="12" t="s">
        <v>58</v>
      </c>
      <c r="D365" s="12" t="s">
        <v>5</v>
      </c>
      <c r="E365" s="12" t="s">
        <v>19</v>
      </c>
      <c r="F365" s="12">
        <v>2</v>
      </c>
      <c r="G365" s="12">
        <v>16</v>
      </c>
      <c r="H365" s="12" t="s">
        <v>22</v>
      </c>
      <c r="I365" s="12" t="s">
        <v>60</v>
      </c>
      <c r="J365" s="12" t="s">
        <v>153</v>
      </c>
      <c r="K365" s="139" t="s">
        <v>957</v>
      </c>
      <c r="L365" s="66"/>
      <c r="M365" s="66"/>
      <c r="N365" s="12" t="s">
        <v>921</v>
      </c>
      <c r="O365" s="12" t="s">
        <v>70</v>
      </c>
      <c r="P365" s="12">
        <v>116300</v>
      </c>
      <c r="Q365" s="12" t="s">
        <v>65</v>
      </c>
      <c r="R365" s="12" t="s">
        <v>155</v>
      </c>
      <c r="S365" s="48" t="s">
        <v>3370</v>
      </c>
    </row>
    <row r="366" spans="1:19" s="1" customFormat="1">
      <c r="A366" s="41">
        <v>45054</v>
      </c>
      <c r="B366" s="41" t="s">
        <v>573</v>
      </c>
      <c r="C366" s="42" t="s">
        <v>58</v>
      </c>
      <c r="D366" s="42" t="s">
        <v>5</v>
      </c>
      <c r="E366" s="42" t="s">
        <v>19</v>
      </c>
      <c r="F366" s="42">
        <v>2</v>
      </c>
      <c r="G366" s="42">
        <v>14</v>
      </c>
      <c r="H366" s="42" t="s">
        <v>22</v>
      </c>
      <c r="I366" s="42" t="s">
        <v>84</v>
      </c>
      <c r="J366" s="42" t="s">
        <v>153</v>
      </c>
      <c r="K366" s="143" t="s">
        <v>652</v>
      </c>
      <c r="L366" s="89"/>
      <c r="M366" s="89"/>
      <c r="N366" s="42" t="s">
        <v>3372</v>
      </c>
      <c r="O366" s="42" t="s">
        <v>235</v>
      </c>
      <c r="P366" s="42">
        <v>97200</v>
      </c>
      <c r="Q366" s="42" t="s">
        <v>65</v>
      </c>
      <c r="R366" s="42" t="s">
        <v>155</v>
      </c>
      <c r="S366" s="48" t="s">
        <v>3370</v>
      </c>
    </row>
    <row r="367" spans="1:19" s="1" customFormat="1">
      <c r="A367" s="21">
        <v>45070</v>
      </c>
      <c r="B367" s="21" t="s">
        <v>573</v>
      </c>
      <c r="C367" s="12" t="s">
        <v>58</v>
      </c>
      <c r="D367" s="12" t="s">
        <v>5</v>
      </c>
      <c r="E367" s="12" t="s">
        <v>19</v>
      </c>
      <c r="F367" s="12">
        <v>2</v>
      </c>
      <c r="G367" s="12">
        <v>16</v>
      </c>
      <c r="H367" s="12" t="s">
        <v>24</v>
      </c>
      <c r="I367" s="12" t="s">
        <v>60</v>
      </c>
      <c r="J367" s="12"/>
      <c r="K367" s="139" t="s">
        <v>985</v>
      </c>
      <c r="L367" s="66" t="s">
        <v>3434</v>
      </c>
      <c r="M367" s="66"/>
      <c r="N367" s="12"/>
      <c r="O367" s="12" t="s">
        <v>439</v>
      </c>
      <c r="P367" s="12"/>
      <c r="Q367" s="12" t="s">
        <v>65</v>
      </c>
      <c r="R367" s="12" t="s">
        <v>71</v>
      </c>
      <c r="S367" s="48" t="s">
        <v>65</v>
      </c>
    </row>
    <row r="368" spans="1:19" s="1" customFormat="1">
      <c r="A368" s="21">
        <v>45070</v>
      </c>
      <c r="B368" s="21" t="s">
        <v>573</v>
      </c>
      <c r="C368" s="12" t="s">
        <v>58</v>
      </c>
      <c r="D368" s="12" t="s">
        <v>5</v>
      </c>
      <c r="E368" s="12" t="s">
        <v>13</v>
      </c>
      <c r="F368" s="12">
        <v>2</v>
      </c>
      <c r="G368" s="12">
        <v>15</v>
      </c>
      <c r="H368" s="12" t="s">
        <v>22</v>
      </c>
      <c r="I368" s="12" t="s">
        <v>75</v>
      </c>
      <c r="J368" s="12" t="s">
        <v>534</v>
      </c>
      <c r="K368" s="139" t="s">
        <v>3048</v>
      </c>
      <c r="L368" s="66" t="s">
        <v>533</v>
      </c>
      <c r="M368" s="66"/>
      <c r="N368" s="12" t="s">
        <v>930</v>
      </c>
      <c r="O368" s="12" t="s">
        <v>439</v>
      </c>
      <c r="P368" s="12"/>
      <c r="Q368" s="12" t="s">
        <v>65</v>
      </c>
      <c r="R368" s="12" t="s">
        <v>71</v>
      </c>
      <c r="S368" s="48" t="s">
        <v>65</v>
      </c>
    </row>
    <row r="369" spans="1:19" s="1" customFormat="1">
      <c r="A369" s="21">
        <v>45070</v>
      </c>
      <c r="B369" s="21" t="s">
        <v>573</v>
      </c>
      <c r="C369" s="12" t="s">
        <v>58</v>
      </c>
      <c r="D369" s="12" t="s">
        <v>5</v>
      </c>
      <c r="E369" s="12" t="s">
        <v>13</v>
      </c>
      <c r="F369" s="12">
        <v>2</v>
      </c>
      <c r="G369" s="12">
        <v>15</v>
      </c>
      <c r="H369" s="12" t="s">
        <v>22</v>
      </c>
      <c r="I369" s="12" t="s">
        <v>75</v>
      </c>
      <c r="J369" s="12" t="s">
        <v>534</v>
      </c>
      <c r="K369" s="139" t="s">
        <v>3435</v>
      </c>
      <c r="L369" s="66"/>
      <c r="M369" s="66"/>
      <c r="N369" s="12" t="s">
        <v>930</v>
      </c>
      <c r="O369" s="12" t="s">
        <v>439</v>
      </c>
      <c r="P369" s="12"/>
      <c r="Q369" s="12" t="s">
        <v>65</v>
      </c>
      <c r="R369" s="12" t="s">
        <v>71</v>
      </c>
      <c r="S369" s="48" t="s">
        <v>65</v>
      </c>
    </row>
    <row r="370" spans="1:19" s="1" customFormat="1">
      <c r="A370" s="21">
        <v>45070</v>
      </c>
      <c r="B370" s="21" t="s">
        <v>573</v>
      </c>
      <c r="C370" s="12" t="s">
        <v>58</v>
      </c>
      <c r="D370" s="12" t="s">
        <v>5</v>
      </c>
      <c r="E370" s="12" t="s">
        <v>19</v>
      </c>
      <c r="F370" s="12">
        <v>2</v>
      </c>
      <c r="G370" s="12">
        <v>14</v>
      </c>
      <c r="H370" s="12" t="s">
        <v>22</v>
      </c>
      <c r="I370" s="12" t="s">
        <v>84</v>
      </c>
      <c r="J370" s="26" t="s">
        <v>3436</v>
      </c>
      <c r="K370" s="140" t="s">
        <v>2143</v>
      </c>
      <c r="L370" s="66">
        <v>209</v>
      </c>
      <c r="M370" s="66"/>
      <c r="N370" s="12" t="s">
        <v>3372</v>
      </c>
      <c r="O370" s="12" t="s">
        <v>235</v>
      </c>
      <c r="P370" s="12"/>
      <c r="Q370" s="12" t="s">
        <v>65</v>
      </c>
      <c r="R370" s="12" t="s">
        <v>155</v>
      </c>
      <c r="S370" s="48" t="s">
        <v>65</v>
      </c>
    </row>
    <row r="371" spans="1:19" s="1" customFormat="1">
      <c r="A371" s="21">
        <v>45078</v>
      </c>
      <c r="B371" s="21" t="s">
        <v>57</v>
      </c>
      <c r="C371" s="12" t="s">
        <v>58</v>
      </c>
      <c r="D371" s="12" t="s">
        <v>12</v>
      </c>
      <c r="E371" s="12" t="s">
        <v>15</v>
      </c>
      <c r="F371" s="12">
        <v>2</v>
      </c>
      <c r="G371" s="12">
        <v>14</v>
      </c>
      <c r="H371" s="12" t="s">
        <v>22</v>
      </c>
      <c r="I371" s="12" t="s">
        <v>84</v>
      </c>
      <c r="J371" s="26" t="s">
        <v>3436</v>
      </c>
      <c r="K371" s="140" t="s">
        <v>3048</v>
      </c>
      <c r="L371" s="66" t="s">
        <v>499</v>
      </c>
      <c r="M371" s="66"/>
      <c r="N371" s="12" t="s">
        <v>3372</v>
      </c>
      <c r="O371" s="12" t="s">
        <v>114</v>
      </c>
      <c r="P371" s="12"/>
      <c r="Q371" s="12" t="s">
        <v>65</v>
      </c>
      <c r="R371" s="12" t="s">
        <v>155</v>
      </c>
      <c r="S371" s="48"/>
    </row>
    <row r="372" spans="1:19" s="1" customFormat="1">
      <c r="A372" s="21">
        <v>45078</v>
      </c>
      <c r="B372" s="21" t="s">
        <v>57</v>
      </c>
      <c r="C372" s="12" t="s">
        <v>58</v>
      </c>
      <c r="D372" s="12" t="s">
        <v>12</v>
      </c>
      <c r="E372" s="12" t="s">
        <v>15</v>
      </c>
      <c r="F372" s="12">
        <v>2</v>
      </c>
      <c r="G372" s="12">
        <v>14</v>
      </c>
      <c r="H372" s="12" t="s">
        <v>24</v>
      </c>
      <c r="I372" s="12" t="s">
        <v>84</v>
      </c>
      <c r="J372" s="26" t="s">
        <v>3436</v>
      </c>
      <c r="K372" s="140" t="s">
        <v>3437</v>
      </c>
      <c r="L372" s="66" t="s">
        <v>3438</v>
      </c>
      <c r="M372" s="66"/>
      <c r="N372" s="12" t="s">
        <v>3372</v>
      </c>
      <c r="O372" s="12" t="s">
        <v>114</v>
      </c>
      <c r="P372" s="12"/>
      <c r="Q372" s="12" t="s">
        <v>65</v>
      </c>
      <c r="R372" s="12" t="s">
        <v>155</v>
      </c>
      <c r="S372" s="48"/>
    </row>
    <row r="373" spans="1:19" s="1" customFormat="1">
      <c r="A373" s="21">
        <v>45078</v>
      </c>
      <c r="B373" s="21" t="s">
        <v>57</v>
      </c>
      <c r="C373" s="12" t="s">
        <v>58</v>
      </c>
      <c r="D373" s="12" t="s">
        <v>5</v>
      </c>
      <c r="E373" s="12" t="s">
        <v>3380</v>
      </c>
      <c r="F373" s="12">
        <v>2</v>
      </c>
      <c r="G373" s="12">
        <v>14</v>
      </c>
      <c r="H373" s="12" t="s">
        <v>22</v>
      </c>
      <c r="I373" s="12" t="s">
        <v>84</v>
      </c>
      <c r="J373" s="26" t="s">
        <v>3436</v>
      </c>
      <c r="K373" s="140" t="s">
        <v>3439</v>
      </c>
      <c r="L373" s="66"/>
      <c r="M373" s="66"/>
      <c r="N373" s="12"/>
      <c r="O373" s="12"/>
      <c r="P373" s="12"/>
      <c r="Q373" s="12" t="s">
        <v>65</v>
      </c>
      <c r="R373" s="12"/>
      <c r="S373" s="48"/>
    </row>
    <row r="374" spans="1:19" s="1" customFormat="1">
      <c r="A374" s="21">
        <v>45078</v>
      </c>
      <c r="B374" s="21" t="s">
        <v>57</v>
      </c>
      <c r="C374" s="12" t="s">
        <v>58</v>
      </c>
      <c r="D374" s="12" t="s">
        <v>5</v>
      </c>
      <c r="E374" s="12" t="s">
        <v>20</v>
      </c>
      <c r="F374" s="12">
        <v>2</v>
      </c>
      <c r="G374" s="12">
        <v>16</v>
      </c>
      <c r="H374" s="12" t="s">
        <v>24</v>
      </c>
      <c r="I374" s="12" t="s">
        <v>60</v>
      </c>
      <c r="J374" s="26" t="s">
        <v>3440</v>
      </c>
      <c r="K374" s="140" t="s">
        <v>1558</v>
      </c>
      <c r="L374" s="66"/>
      <c r="M374" s="66"/>
      <c r="N374" s="12"/>
      <c r="O374" s="12"/>
      <c r="P374" s="12"/>
      <c r="Q374" s="12" t="s">
        <v>65</v>
      </c>
      <c r="R374" s="12"/>
      <c r="S374" s="48"/>
    </row>
    <row r="375" spans="1:19" s="1" customFormat="1">
      <c r="A375" s="21">
        <v>45078</v>
      </c>
      <c r="B375" s="21" t="s">
        <v>57</v>
      </c>
      <c r="C375" s="12" t="s">
        <v>58</v>
      </c>
      <c r="D375" s="12" t="s">
        <v>5</v>
      </c>
      <c r="E375" s="12" t="s">
        <v>20</v>
      </c>
      <c r="F375" s="12">
        <v>1</v>
      </c>
      <c r="G375" s="12">
        <v>16</v>
      </c>
      <c r="H375" s="12" t="s">
        <v>24</v>
      </c>
      <c r="I375" s="12" t="s">
        <v>143</v>
      </c>
      <c r="J375" s="26" t="s">
        <v>1389</v>
      </c>
      <c r="K375" s="140" t="s">
        <v>1759</v>
      </c>
      <c r="L375" s="66"/>
      <c r="M375" s="66"/>
      <c r="N375" s="12"/>
      <c r="O375" s="12"/>
      <c r="P375" s="12"/>
      <c r="Q375" s="12" t="s">
        <v>65</v>
      </c>
      <c r="R375" s="12"/>
      <c r="S375" s="48"/>
    </row>
    <row r="376" spans="1:19" s="1" customFormat="1">
      <c r="A376" s="21">
        <v>45078</v>
      </c>
      <c r="B376" s="21" t="s">
        <v>57</v>
      </c>
      <c r="C376" s="12" t="s">
        <v>58</v>
      </c>
      <c r="D376" s="12" t="s">
        <v>5</v>
      </c>
      <c r="E376" s="12" t="s">
        <v>20</v>
      </c>
      <c r="F376" s="12">
        <v>2</v>
      </c>
      <c r="G376" s="12">
        <v>16</v>
      </c>
      <c r="H376" s="12" t="s">
        <v>22</v>
      </c>
      <c r="I376" s="12" t="s">
        <v>126</v>
      </c>
      <c r="J376" s="26" t="s">
        <v>3441</v>
      </c>
      <c r="K376" s="140" t="s">
        <v>3442</v>
      </c>
      <c r="L376" s="66"/>
      <c r="M376" s="66"/>
      <c r="N376" s="12"/>
      <c r="O376" s="12"/>
      <c r="P376" s="12"/>
      <c r="Q376" s="12" t="s">
        <v>65</v>
      </c>
      <c r="R376" s="12"/>
      <c r="S376" s="48"/>
    </row>
    <row r="377" spans="1:19" s="1" customFormat="1">
      <c r="A377" s="21">
        <v>45078</v>
      </c>
      <c r="B377" s="21" t="s">
        <v>57</v>
      </c>
      <c r="C377" s="12" t="s">
        <v>58</v>
      </c>
      <c r="D377" s="12" t="s">
        <v>5</v>
      </c>
      <c r="E377" s="12" t="s">
        <v>20</v>
      </c>
      <c r="F377" s="12">
        <v>2</v>
      </c>
      <c r="G377" s="12">
        <v>16</v>
      </c>
      <c r="H377" s="12" t="s">
        <v>22</v>
      </c>
      <c r="I377" s="12" t="s">
        <v>60</v>
      </c>
      <c r="J377" s="26" t="s">
        <v>3443</v>
      </c>
      <c r="K377" s="140" t="s">
        <v>3444</v>
      </c>
      <c r="L377" s="66"/>
      <c r="M377" s="66"/>
      <c r="N377" s="12"/>
      <c r="O377" s="12"/>
      <c r="P377" s="12"/>
      <c r="Q377" s="12" t="s">
        <v>65</v>
      </c>
      <c r="R377" s="12"/>
      <c r="S377" s="48"/>
    </row>
    <row r="378" spans="1:19" s="1" customFormat="1">
      <c r="A378" s="21">
        <v>45078</v>
      </c>
      <c r="B378" s="21" t="s">
        <v>57</v>
      </c>
      <c r="C378" s="12" t="s">
        <v>58</v>
      </c>
      <c r="D378" s="12" t="s">
        <v>5</v>
      </c>
      <c r="E378" s="12" t="s">
        <v>20</v>
      </c>
      <c r="F378" s="12">
        <v>2</v>
      </c>
      <c r="G378" s="12">
        <v>14</v>
      </c>
      <c r="H378" s="12" t="s">
        <v>24</v>
      </c>
      <c r="I378" s="12" t="s">
        <v>84</v>
      </c>
      <c r="J378" s="26" t="s">
        <v>3445</v>
      </c>
      <c r="K378" s="140" t="s">
        <v>973</v>
      </c>
      <c r="L378" s="66"/>
      <c r="M378" s="66"/>
      <c r="N378" s="12"/>
      <c r="O378" s="12"/>
      <c r="P378" s="12"/>
      <c r="Q378" s="12" t="s">
        <v>65</v>
      </c>
      <c r="R378" s="12"/>
      <c r="S378" s="48"/>
    </row>
    <row r="379" spans="1:19" s="1" customFormat="1">
      <c r="A379" s="21">
        <v>45078</v>
      </c>
      <c r="B379" s="21" t="s">
        <v>57</v>
      </c>
      <c r="C379" s="12" t="s">
        <v>58</v>
      </c>
      <c r="D379" s="12" t="s">
        <v>12</v>
      </c>
      <c r="E379" s="12" t="s">
        <v>16</v>
      </c>
      <c r="F379" s="12">
        <v>2</v>
      </c>
      <c r="G379" s="12" t="s">
        <v>7</v>
      </c>
      <c r="H379" s="12" t="s">
        <v>24</v>
      </c>
      <c r="I379" s="12" t="s">
        <v>133</v>
      </c>
      <c r="J379" s="26" t="s">
        <v>664</v>
      </c>
      <c r="K379" s="140" t="s">
        <v>3446</v>
      </c>
      <c r="L379" s="66"/>
      <c r="M379" s="66"/>
      <c r="N379" s="12"/>
      <c r="O379" s="12"/>
      <c r="P379" s="12"/>
      <c r="Q379" s="12" t="s">
        <v>65</v>
      </c>
      <c r="R379" s="12"/>
      <c r="S379" s="48"/>
    </row>
    <row r="380" spans="1:19" s="1" customFormat="1">
      <c r="A380" s="21">
        <v>45078</v>
      </c>
      <c r="B380" s="21" t="s">
        <v>57</v>
      </c>
      <c r="C380" s="12" t="s">
        <v>58</v>
      </c>
      <c r="D380" s="12" t="s">
        <v>12</v>
      </c>
      <c r="E380" s="12" t="s">
        <v>16</v>
      </c>
      <c r="F380" s="12">
        <v>2</v>
      </c>
      <c r="G380" s="12">
        <v>14</v>
      </c>
      <c r="H380" s="12" t="s">
        <v>22</v>
      </c>
      <c r="I380" s="12" t="s">
        <v>84</v>
      </c>
      <c r="J380" s="26" t="s">
        <v>3445</v>
      </c>
      <c r="K380" s="140" t="s">
        <v>2028</v>
      </c>
      <c r="L380" s="66" t="s">
        <v>3447</v>
      </c>
      <c r="M380" s="66"/>
      <c r="N380" s="12"/>
      <c r="O380" s="12"/>
      <c r="P380" s="12"/>
      <c r="Q380" s="12" t="s">
        <v>65</v>
      </c>
      <c r="R380" s="12"/>
      <c r="S380" s="48"/>
    </row>
    <row r="381" spans="1:19" s="1" customFormat="1">
      <c r="A381" s="21">
        <v>45078</v>
      </c>
      <c r="B381" s="21" t="s">
        <v>57</v>
      </c>
      <c r="C381" s="12" t="s">
        <v>58</v>
      </c>
      <c r="D381" s="12" t="s">
        <v>12</v>
      </c>
      <c r="E381" s="12" t="s">
        <v>16</v>
      </c>
      <c r="F381" s="12">
        <v>2</v>
      </c>
      <c r="G381" s="12">
        <v>14</v>
      </c>
      <c r="H381" s="12" t="s">
        <v>24</v>
      </c>
      <c r="I381" s="12" t="s">
        <v>84</v>
      </c>
      <c r="J381" s="26" t="s">
        <v>3445</v>
      </c>
      <c r="K381" s="140" t="s">
        <v>3448</v>
      </c>
      <c r="L381" s="66" t="s">
        <v>3449</v>
      </c>
      <c r="M381" s="66"/>
      <c r="N381" s="12"/>
      <c r="O381" s="12"/>
      <c r="P381" s="12"/>
      <c r="Q381" s="12" t="s">
        <v>65</v>
      </c>
      <c r="R381" s="12"/>
      <c r="S381" s="48"/>
    </row>
    <row r="382" spans="1:19" s="1" customFormat="1">
      <c r="A382" s="21">
        <v>45082</v>
      </c>
      <c r="B382" s="21" t="s">
        <v>57</v>
      </c>
      <c r="C382" s="12" t="s">
        <v>58</v>
      </c>
      <c r="D382" s="12" t="s">
        <v>12</v>
      </c>
      <c r="E382" s="12" t="s">
        <v>15</v>
      </c>
      <c r="F382" s="12">
        <v>2</v>
      </c>
      <c r="G382" s="12">
        <v>14</v>
      </c>
      <c r="H382" s="12" t="s">
        <v>22</v>
      </c>
      <c r="I382" s="12" t="s">
        <v>84</v>
      </c>
      <c r="J382" s="26" t="s">
        <v>3436</v>
      </c>
      <c r="K382" s="140" t="s">
        <v>3048</v>
      </c>
      <c r="L382" s="66" t="s">
        <v>504</v>
      </c>
      <c r="M382" s="66"/>
      <c r="N382" s="12"/>
      <c r="O382" s="12" t="s">
        <v>120</v>
      </c>
      <c r="P382" s="12"/>
      <c r="Q382" s="12" t="s">
        <v>65</v>
      </c>
      <c r="R382" s="12"/>
      <c r="S382" s="48"/>
    </row>
    <row r="383" spans="1:19" s="1" customFormat="1">
      <c r="A383" s="21">
        <v>45082</v>
      </c>
      <c r="B383" s="21" t="s">
        <v>57</v>
      </c>
      <c r="C383" s="12" t="s">
        <v>58</v>
      </c>
      <c r="D383" s="12" t="s">
        <v>12</v>
      </c>
      <c r="E383" s="12" t="s">
        <v>15</v>
      </c>
      <c r="F383" s="12">
        <v>2</v>
      </c>
      <c r="G383" s="12">
        <v>14</v>
      </c>
      <c r="H383" s="12" t="s">
        <v>24</v>
      </c>
      <c r="I383" s="12" t="s">
        <v>84</v>
      </c>
      <c r="J383" s="26" t="s">
        <v>3436</v>
      </c>
      <c r="K383" s="140" t="s">
        <v>3450</v>
      </c>
      <c r="L383" s="66" t="s">
        <v>3451</v>
      </c>
      <c r="M383" s="66"/>
      <c r="N383" s="12"/>
      <c r="O383" s="12" t="s">
        <v>120</v>
      </c>
      <c r="P383" s="12"/>
      <c r="Q383" s="12" t="s">
        <v>65</v>
      </c>
      <c r="R383" s="12"/>
      <c r="S383" s="48"/>
    </row>
    <row r="384" spans="1:19" s="1" customFormat="1">
      <c r="A384" s="21">
        <v>45082</v>
      </c>
      <c r="B384" s="21" t="s">
        <v>57</v>
      </c>
      <c r="C384" s="12" t="s">
        <v>58</v>
      </c>
      <c r="D384" s="12" t="s">
        <v>5</v>
      </c>
      <c r="E384" s="12" t="s">
        <v>3380</v>
      </c>
      <c r="F384" s="12">
        <v>1</v>
      </c>
      <c r="G384" s="12">
        <v>15</v>
      </c>
      <c r="H384" s="12" t="s">
        <v>22</v>
      </c>
      <c r="I384" s="12" t="s">
        <v>676</v>
      </c>
      <c r="J384" s="26" t="s">
        <v>3452</v>
      </c>
      <c r="K384" s="140" t="s">
        <v>3453</v>
      </c>
      <c r="L384" s="66"/>
      <c r="M384" s="66"/>
      <c r="N384" s="12"/>
      <c r="O384" s="12"/>
      <c r="P384" s="12"/>
      <c r="Q384" s="12"/>
      <c r="R384" s="12"/>
      <c r="S384" s="48"/>
    </row>
    <row r="385" spans="1:19" s="1" customFormat="1">
      <c r="A385" s="21">
        <v>45082</v>
      </c>
      <c r="B385" s="21" t="s">
        <v>57</v>
      </c>
      <c r="C385" s="12" t="s">
        <v>58</v>
      </c>
      <c r="D385" s="12" t="s">
        <v>12</v>
      </c>
      <c r="E385" s="12" t="s">
        <v>10</v>
      </c>
      <c r="F385" s="12">
        <v>2</v>
      </c>
      <c r="G385" s="12">
        <v>15</v>
      </c>
      <c r="H385" s="12" t="s">
        <v>22</v>
      </c>
      <c r="I385" s="12" t="s">
        <v>3454</v>
      </c>
      <c r="J385" s="26" t="s">
        <v>3455</v>
      </c>
      <c r="K385" s="140" t="s">
        <v>3456</v>
      </c>
      <c r="L385" s="66" t="s">
        <v>3457</v>
      </c>
      <c r="M385" s="66"/>
      <c r="N385" s="12"/>
      <c r="O385" s="12"/>
      <c r="P385" s="12"/>
      <c r="Q385" s="12" t="s">
        <v>65</v>
      </c>
      <c r="R385" s="12"/>
      <c r="S385" s="48"/>
    </row>
    <row r="386" spans="1:19" s="1" customFormat="1">
      <c r="A386" s="21">
        <v>45082</v>
      </c>
      <c r="B386" s="21" t="s">
        <v>57</v>
      </c>
      <c r="C386" s="12" t="s">
        <v>58</v>
      </c>
      <c r="D386" s="12" t="s">
        <v>12</v>
      </c>
      <c r="E386" s="12" t="s">
        <v>10</v>
      </c>
      <c r="F386" s="12">
        <v>2</v>
      </c>
      <c r="G386" s="12">
        <v>14</v>
      </c>
      <c r="H386" s="12" t="s">
        <v>24</v>
      </c>
      <c r="I386" s="12" t="s">
        <v>458</v>
      </c>
      <c r="J386" s="26" t="s">
        <v>3458</v>
      </c>
      <c r="K386" s="140" t="s">
        <v>3459</v>
      </c>
      <c r="L386" s="66" t="s">
        <v>3460</v>
      </c>
      <c r="M386" s="66"/>
      <c r="N386" s="12"/>
      <c r="O386" s="12"/>
      <c r="P386" s="12"/>
      <c r="Q386" s="12" t="s">
        <v>65</v>
      </c>
      <c r="R386" s="12"/>
      <c r="S386" s="48"/>
    </row>
    <row r="387" spans="1:19" s="1" customFormat="1">
      <c r="A387" s="21">
        <v>45082</v>
      </c>
      <c r="B387" s="21" t="s">
        <v>57</v>
      </c>
      <c r="C387" s="12" t="s">
        <v>58</v>
      </c>
      <c r="D387" s="12" t="s">
        <v>5</v>
      </c>
      <c r="E387" s="12" t="s">
        <v>3380</v>
      </c>
      <c r="F387" s="12">
        <v>1</v>
      </c>
      <c r="G387" s="12">
        <v>14</v>
      </c>
      <c r="H387" s="12" t="s">
        <v>24</v>
      </c>
      <c r="I387" s="12" t="s">
        <v>783</v>
      </c>
      <c r="J387" s="26" t="s">
        <v>3461</v>
      </c>
      <c r="K387" s="140" t="s">
        <v>3462</v>
      </c>
      <c r="L387" s="66"/>
      <c r="M387" s="66"/>
      <c r="N387" s="12"/>
      <c r="O387" s="12"/>
      <c r="P387" s="12"/>
      <c r="Q387" s="12" t="s">
        <v>65</v>
      </c>
      <c r="R387" s="12"/>
      <c r="S387" s="48"/>
    </row>
    <row r="388" spans="1:19" s="1" customFormat="1">
      <c r="A388" s="21">
        <v>45091</v>
      </c>
      <c r="B388" s="21" t="s">
        <v>57</v>
      </c>
      <c r="C388" s="12" t="s">
        <v>58</v>
      </c>
      <c r="D388" s="12" t="s">
        <v>5</v>
      </c>
      <c r="E388" s="12" t="s">
        <v>3380</v>
      </c>
      <c r="F388" s="12">
        <v>2</v>
      </c>
      <c r="G388" s="12">
        <v>14</v>
      </c>
      <c r="H388" s="12"/>
      <c r="I388" s="12" t="s">
        <v>84</v>
      </c>
      <c r="J388" s="26" t="s">
        <v>3463</v>
      </c>
      <c r="K388" s="140" t="s">
        <v>3464</v>
      </c>
      <c r="L388" s="66"/>
      <c r="M388" s="66"/>
      <c r="N388" s="12"/>
      <c r="O388" s="12"/>
      <c r="P388" s="12"/>
      <c r="Q388" s="12"/>
      <c r="R388" s="12"/>
      <c r="S388" s="48"/>
    </row>
    <row r="389" spans="1:19" s="1" customFormat="1">
      <c r="A389" s="21">
        <v>45091</v>
      </c>
      <c r="B389" s="21" t="s">
        <v>57</v>
      </c>
      <c r="C389" s="12" t="s">
        <v>58</v>
      </c>
      <c r="D389" s="12" t="s">
        <v>5</v>
      </c>
      <c r="E389" s="12" t="s">
        <v>3380</v>
      </c>
      <c r="F389" s="12">
        <v>2</v>
      </c>
      <c r="G389" s="12">
        <v>15</v>
      </c>
      <c r="H389" s="12"/>
      <c r="I389" s="12" t="s">
        <v>75</v>
      </c>
      <c r="J389" s="26" t="s">
        <v>3465</v>
      </c>
      <c r="K389" s="140" t="s">
        <v>3048</v>
      </c>
      <c r="L389" s="66" t="s">
        <v>3466</v>
      </c>
      <c r="M389" s="66"/>
      <c r="N389" s="12"/>
      <c r="O389" s="12"/>
      <c r="P389" s="12"/>
      <c r="Q389" s="12"/>
      <c r="R389" s="12"/>
      <c r="S389" s="48"/>
    </row>
    <row r="390" spans="1:19" s="1" customFormat="1">
      <c r="A390" s="21">
        <v>45091</v>
      </c>
      <c r="B390" s="21" t="s">
        <v>57</v>
      </c>
      <c r="C390" s="12" t="s">
        <v>58</v>
      </c>
      <c r="D390" s="12" t="s">
        <v>5</v>
      </c>
      <c r="E390" s="12" t="s">
        <v>3380</v>
      </c>
      <c r="F390" s="12">
        <v>2</v>
      </c>
      <c r="G390" s="12">
        <v>15</v>
      </c>
      <c r="H390" s="12"/>
      <c r="I390" s="12" t="s">
        <v>75</v>
      </c>
      <c r="J390" s="26" t="s">
        <v>3467</v>
      </c>
      <c r="K390" s="140" t="s">
        <v>647</v>
      </c>
      <c r="L390" s="66"/>
      <c r="M390" s="66"/>
      <c r="N390" s="12"/>
      <c r="O390" s="12"/>
      <c r="P390" s="12"/>
      <c r="Q390" s="12"/>
      <c r="R390" s="12"/>
      <c r="S390" s="48"/>
    </row>
    <row r="391" spans="1:19" s="1" customFormat="1">
      <c r="A391" s="21">
        <v>45091</v>
      </c>
      <c r="B391" s="21" t="s">
        <v>57</v>
      </c>
      <c r="C391" s="12" t="s">
        <v>58</v>
      </c>
      <c r="D391" s="12" t="s">
        <v>5</v>
      </c>
      <c r="E391" s="12" t="s">
        <v>3380</v>
      </c>
      <c r="F391" s="12">
        <v>2</v>
      </c>
      <c r="G391" s="12">
        <v>16</v>
      </c>
      <c r="H391" s="12"/>
      <c r="I391" s="12" t="s">
        <v>60</v>
      </c>
      <c r="J391" s="26" t="s">
        <v>3440</v>
      </c>
      <c r="K391" s="140" t="s">
        <v>1558</v>
      </c>
      <c r="L391" s="66"/>
      <c r="M391" s="66"/>
      <c r="N391" s="12"/>
      <c r="O391" s="12"/>
      <c r="P391" s="12"/>
      <c r="Q391" s="12"/>
      <c r="R391" s="12"/>
      <c r="S391" s="48"/>
    </row>
    <row r="392" spans="1:19" s="1" customFormat="1">
      <c r="A392" s="21">
        <v>45091</v>
      </c>
      <c r="B392" s="21" t="s">
        <v>57</v>
      </c>
      <c r="C392" s="12" t="s">
        <v>58</v>
      </c>
      <c r="D392" s="12" t="s">
        <v>5</v>
      </c>
      <c r="E392" s="12" t="s">
        <v>3380</v>
      </c>
      <c r="F392" s="12">
        <v>2</v>
      </c>
      <c r="G392" s="12">
        <v>16</v>
      </c>
      <c r="H392" s="12"/>
      <c r="I392" s="12" t="s">
        <v>60</v>
      </c>
      <c r="J392" s="26" t="s">
        <v>1201</v>
      </c>
      <c r="K392" s="140" t="s">
        <v>3468</v>
      </c>
      <c r="L392" s="66" t="s">
        <v>530</v>
      </c>
      <c r="M392" s="66"/>
      <c r="N392" s="12"/>
      <c r="O392" s="12"/>
      <c r="P392" s="12"/>
      <c r="Q392" s="12"/>
      <c r="R392" s="12"/>
      <c r="S392" s="48"/>
    </row>
    <row r="393" spans="1:19" s="1" customFormat="1">
      <c r="A393" s="21">
        <v>45091</v>
      </c>
      <c r="B393" s="21" t="s">
        <v>57</v>
      </c>
      <c r="C393" s="12" t="s">
        <v>58</v>
      </c>
      <c r="D393" s="12" t="s">
        <v>5</v>
      </c>
      <c r="E393" s="12" t="s">
        <v>3380</v>
      </c>
      <c r="F393" s="12">
        <v>2</v>
      </c>
      <c r="G393" s="12">
        <v>15</v>
      </c>
      <c r="H393" s="12"/>
      <c r="I393" s="12" t="s">
        <v>2627</v>
      </c>
      <c r="J393" s="26" t="s">
        <v>3455</v>
      </c>
      <c r="K393" s="140" t="s">
        <v>3469</v>
      </c>
      <c r="L393" s="66"/>
      <c r="M393" s="66"/>
      <c r="N393" s="12"/>
      <c r="O393" s="12"/>
      <c r="P393" s="12"/>
      <c r="Q393" s="12"/>
      <c r="R393" s="12"/>
      <c r="S393" s="48"/>
    </row>
    <row r="394" spans="1:19" s="1" customFormat="1">
      <c r="A394" s="21">
        <v>45091</v>
      </c>
      <c r="B394" s="21" t="s">
        <v>57</v>
      </c>
      <c r="C394" s="12" t="s">
        <v>58</v>
      </c>
      <c r="D394" s="12" t="s">
        <v>5</v>
      </c>
      <c r="E394" s="12" t="s">
        <v>3380</v>
      </c>
      <c r="F394" s="12">
        <v>1</v>
      </c>
      <c r="G394" s="12" t="s">
        <v>7</v>
      </c>
      <c r="H394" s="12"/>
      <c r="I394" s="12" t="s">
        <v>133</v>
      </c>
      <c r="J394" s="26" t="s">
        <v>3470</v>
      </c>
      <c r="K394" s="140" t="s">
        <v>3459</v>
      </c>
      <c r="L394" s="66"/>
      <c r="M394" s="66"/>
      <c r="N394" s="12"/>
      <c r="O394" s="12"/>
      <c r="P394" s="12"/>
      <c r="Q394" s="12"/>
      <c r="R394" s="12"/>
      <c r="S394" s="48"/>
    </row>
    <row r="395" spans="1:19" s="1" customFormat="1">
      <c r="A395" s="21">
        <v>45100</v>
      </c>
      <c r="B395" s="21" t="s">
        <v>57</v>
      </c>
      <c r="C395" s="12" t="s">
        <v>58</v>
      </c>
      <c r="D395" s="12" t="s">
        <v>5</v>
      </c>
      <c r="E395" s="12" t="s">
        <v>3380</v>
      </c>
      <c r="F395" s="12">
        <v>2</v>
      </c>
      <c r="G395" s="12" t="s">
        <v>39</v>
      </c>
      <c r="H395" s="12"/>
      <c r="I395" s="12" t="s">
        <v>595</v>
      </c>
      <c r="J395" s="26"/>
      <c r="K395" s="140"/>
      <c r="L395" s="66"/>
      <c r="M395" s="66"/>
      <c r="N395" s="12"/>
      <c r="O395" s="12"/>
      <c r="P395" s="12"/>
      <c r="Q395" s="12"/>
      <c r="R395" s="12"/>
      <c r="S395" s="48"/>
    </row>
    <row r="396" spans="1:19" s="1" customFormat="1">
      <c r="A396" s="21">
        <v>45100</v>
      </c>
      <c r="B396" s="21" t="s">
        <v>57</v>
      </c>
      <c r="C396" s="12" t="s">
        <v>58</v>
      </c>
      <c r="D396" s="12" t="s">
        <v>5</v>
      </c>
      <c r="E396" s="12" t="s">
        <v>3380</v>
      </c>
      <c r="F396" s="12">
        <v>2</v>
      </c>
      <c r="G396" s="12">
        <v>16</v>
      </c>
      <c r="H396" s="12"/>
      <c r="I396" s="12" t="s">
        <v>143</v>
      </c>
      <c r="J396" s="26" t="s">
        <v>3436</v>
      </c>
      <c r="K396" s="140" t="s">
        <v>3471</v>
      </c>
      <c r="L396" s="66"/>
      <c r="M396" s="66"/>
      <c r="N396" s="12"/>
      <c r="O396" s="12"/>
      <c r="P396" s="12"/>
      <c r="Q396" s="12"/>
      <c r="R396" s="12"/>
      <c r="S396" s="48"/>
    </row>
    <row r="397" spans="1:19" s="1" customFormat="1">
      <c r="A397" s="21">
        <v>45100</v>
      </c>
      <c r="B397" s="21" t="s">
        <v>57</v>
      </c>
      <c r="C397" s="12" t="s">
        <v>58</v>
      </c>
      <c r="D397" s="12" t="s">
        <v>5</v>
      </c>
      <c r="E397" s="12" t="s">
        <v>3380</v>
      </c>
      <c r="F397" s="12">
        <v>2</v>
      </c>
      <c r="G397" s="12">
        <v>15</v>
      </c>
      <c r="H397" s="12"/>
      <c r="I397" s="12" t="s">
        <v>75</v>
      </c>
      <c r="J397" s="26" t="s">
        <v>3465</v>
      </c>
      <c r="K397" s="140" t="s">
        <v>652</v>
      </c>
      <c r="L397" s="66"/>
      <c r="M397" s="66"/>
      <c r="N397" s="12"/>
      <c r="O397" s="12"/>
      <c r="P397" s="12"/>
      <c r="Q397" s="12"/>
      <c r="R397" s="12"/>
      <c r="S397" s="48"/>
    </row>
    <row r="398" spans="1:19" s="1" customFormat="1">
      <c r="A398" s="21">
        <v>45100</v>
      </c>
      <c r="B398" s="21" t="s">
        <v>57</v>
      </c>
      <c r="C398" s="12" t="s">
        <v>58</v>
      </c>
      <c r="D398" s="12" t="s">
        <v>5</v>
      </c>
      <c r="E398" s="12" t="s">
        <v>3380</v>
      </c>
      <c r="F398" s="12">
        <v>2</v>
      </c>
      <c r="G398" s="12">
        <v>15</v>
      </c>
      <c r="H398" s="12"/>
      <c r="I398" s="12" t="s">
        <v>623</v>
      </c>
      <c r="J398" s="26" t="s">
        <v>3472</v>
      </c>
      <c r="K398" s="140" t="s">
        <v>3473</v>
      </c>
      <c r="L398" s="66"/>
      <c r="M398" s="66"/>
      <c r="N398" s="12"/>
      <c r="O398" s="12"/>
      <c r="P398" s="12"/>
      <c r="Q398" s="12"/>
      <c r="R398" s="12"/>
      <c r="S398" s="48"/>
    </row>
    <row r="399" spans="1:19" s="1" customFormat="1">
      <c r="A399" s="21">
        <v>45100</v>
      </c>
      <c r="B399" s="21" t="s">
        <v>57</v>
      </c>
      <c r="C399" s="12" t="s">
        <v>58</v>
      </c>
      <c r="D399" s="12" t="s">
        <v>5</v>
      </c>
      <c r="E399" s="12" t="s">
        <v>3380</v>
      </c>
      <c r="F399" s="12">
        <v>2</v>
      </c>
      <c r="G399" s="12">
        <v>20</v>
      </c>
      <c r="H399" s="12"/>
      <c r="I399" s="12" t="s">
        <v>3474</v>
      </c>
      <c r="J399" s="26" t="s">
        <v>3475</v>
      </c>
      <c r="K399" s="140" t="s">
        <v>3476</v>
      </c>
      <c r="L399" s="66"/>
      <c r="M399" s="66"/>
      <c r="N399" s="12"/>
      <c r="O399" s="12"/>
      <c r="P399" s="12"/>
      <c r="Q399" s="12"/>
      <c r="R399" s="12"/>
      <c r="S399" s="48"/>
    </row>
    <row r="400" spans="1:19" s="1" customFormat="1">
      <c r="A400" s="21">
        <v>45100</v>
      </c>
      <c r="B400" s="21" t="s">
        <v>57</v>
      </c>
      <c r="C400" s="12" t="s">
        <v>58</v>
      </c>
      <c r="D400" s="12" t="s">
        <v>5</v>
      </c>
      <c r="E400" s="12" t="s">
        <v>3380</v>
      </c>
      <c r="F400" s="12">
        <v>2</v>
      </c>
      <c r="G400" s="12">
        <v>16</v>
      </c>
      <c r="H400" s="12"/>
      <c r="I400" s="12" t="s">
        <v>60</v>
      </c>
      <c r="J400" s="26" t="s">
        <v>397</v>
      </c>
      <c r="K400" s="140" t="s">
        <v>3435</v>
      </c>
      <c r="L400" s="66"/>
      <c r="M400" s="66"/>
      <c r="N400" s="12"/>
      <c r="O400" s="12"/>
      <c r="P400" s="12"/>
      <c r="Q400" s="12"/>
      <c r="R400" s="12"/>
      <c r="S400" s="48"/>
    </row>
    <row r="401" spans="1:19" s="1" customFormat="1">
      <c r="A401" s="21">
        <v>45100</v>
      </c>
      <c r="B401" s="21" t="s">
        <v>57</v>
      </c>
      <c r="C401" s="12" t="s">
        <v>58</v>
      </c>
      <c r="D401" s="12" t="s">
        <v>5</v>
      </c>
      <c r="E401" s="12" t="s">
        <v>3380</v>
      </c>
      <c r="F401" s="12">
        <v>1</v>
      </c>
      <c r="G401" s="12" t="s">
        <v>7</v>
      </c>
      <c r="H401" s="12"/>
      <c r="I401" s="12" t="s">
        <v>133</v>
      </c>
      <c r="J401" s="26" t="s">
        <v>664</v>
      </c>
      <c r="K401" s="140" t="s">
        <v>663</v>
      </c>
      <c r="L401" s="66"/>
      <c r="M401" s="66"/>
      <c r="N401" s="12"/>
      <c r="O401" s="12"/>
      <c r="P401" s="12"/>
      <c r="Q401" s="12"/>
      <c r="R401" s="12"/>
      <c r="S401" s="48"/>
    </row>
    <row r="402" spans="1:19" s="1" customFormat="1">
      <c r="A402" s="21">
        <v>45100</v>
      </c>
      <c r="B402" s="21" t="s">
        <v>57</v>
      </c>
      <c r="C402" s="12" t="s">
        <v>58</v>
      </c>
      <c r="D402" s="12" t="s">
        <v>5</v>
      </c>
      <c r="E402" s="12" t="s">
        <v>3380</v>
      </c>
      <c r="F402" s="12">
        <v>3</v>
      </c>
      <c r="G402" s="12">
        <v>15</v>
      </c>
      <c r="H402" s="12"/>
      <c r="I402" s="12" t="s">
        <v>75</v>
      </c>
      <c r="J402" s="26" t="s">
        <v>3465</v>
      </c>
      <c r="K402" s="140" t="s">
        <v>652</v>
      </c>
      <c r="L402" s="66"/>
      <c r="M402" s="66"/>
      <c r="N402" s="12"/>
      <c r="O402" s="12"/>
      <c r="P402" s="12"/>
      <c r="Q402" s="12"/>
      <c r="R402" s="12"/>
      <c r="S402" s="48"/>
    </row>
    <row r="403" spans="1:19" s="1" customFormat="1">
      <c r="A403" s="21">
        <v>45100</v>
      </c>
      <c r="B403" s="21" t="s">
        <v>57</v>
      </c>
      <c r="C403" s="12" t="s">
        <v>58</v>
      </c>
      <c r="D403" s="12" t="s">
        <v>5</v>
      </c>
      <c r="E403" s="12" t="s">
        <v>3380</v>
      </c>
      <c r="F403" s="12">
        <v>2</v>
      </c>
      <c r="G403" s="12">
        <v>14</v>
      </c>
      <c r="H403" s="12"/>
      <c r="I403" s="12" t="s">
        <v>84</v>
      </c>
      <c r="J403" s="26" t="s">
        <v>3436</v>
      </c>
      <c r="K403" s="140" t="s">
        <v>652</v>
      </c>
      <c r="L403" s="66" t="s">
        <v>3477</v>
      </c>
      <c r="M403" s="66"/>
      <c r="N403" s="12"/>
      <c r="O403" s="12"/>
      <c r="P403" s="12"/>
      <c r="Q403" s="12"/>
      <c r="R403" s="12"/>
      <c r="S403" s="48"/>
    </row>
    <row r="404" spans="1:19" s="1" customFormat="1">
      <c r="A404" s="21">
        <v>45100</v>
      </c>
      <c r="B404" s="21" t="s">
        <v>57</v>
      </c>
      <c r="C404" s="12" t="s">
        <v>58</v>
      </c>
      <c r="D404" s="12" t="s">
        <v>5</v>
      </c>
      <c r="E404" s="12" t="s">
        <v>3380</v>
      </c>
      <c r="F404" s="12">
        <v>1</v>
      </c>
      <c r="G404" s="12">
        <v>14</v>
      </c>
      <c r="H404" s="12"/>
      <c r="I404" s="12" t="s">
        <v>84</v>
      </c>
      <c r="J404" s="26" t="s">
        <v>3436</v>
      </c>
      <c r="K404" s="140" t="s">
        <v>2800</v>
      </c>
      <c r="L404" s="66"/>
      <c r="M404" s="66"/>
      <c r="N404" s="12"/>
      <c r="O404" s="12"/>
      <c r="P404" s="12"/>
      <c r="Q404" s="12"/>
      <c r="R404" s="12"/>
      <c r="S404" s="48"/>
    </row>
    <row r="405" spans="1:19" s="1" customFormat="1">
      <c r="A405" s="21">
        <v>45100</v>
      </c>
      <c r="B405" s="21" t="s">
        <v>57</v>
      </c>
      <c r="C405" s="12" t="s">
        <v>58</v>
      </c>
      <c r="D405" s="12" t="s">
        <v>5</v>
      </c>
      <c r="E405" s="12" t="s">
        <v>3380</v>
      </c>
      <c r="F405" s="12">
        <v>1</v>
      </c>
      <c r="G405" s="12">
        <v>15</v>
      </c>
      <c r="H405" s="12"/>
      <c r="I405" s="12" t="s">
        <v>75</v>
      </c>
      <c r="J405" s="26" t="s">
        <v>3478</v>
      </c>
      <c r="K405" s="140" t="s">
        <v>652</v>
      </c>
      <c r="L405" s="66"/>
      <c r="M405" s="66"/>
      <c r="N405" s="12"/>
      <c r="O405" s="12"/>
      <c r="P405" s="12"/>
      <c r="Q405" s="12"/>
      <c r="R405" s="12"/>
      <c r="S405" s="48"/>
    </row>
    <row r="406" spans="1:19" s="1" customFormat="1">
      <c r="A406" s="21">
        <v>45100</v>
      </c>
      <c r="B406" s="21" t="s">
        <v>57</v>
      </c>
      <c r="C406" s="12" t="s">
        <v>58</v>
      </c>
      <c r="D406" s="12" t="s">
        <v>5</v>
      </c>
      <c r="E406" s="12" t="s">
        <v>3380</v>
      </c>
      <c r="F406" s="12">
        <v>1</v>
      </c>
      <c r="G406" s="12">
        <v>14</v>
      </c>
      <c r="H406" s="12"/>
      <c r="I406" s="12" t="s">
        <v>84</v>
      </c>
      <c r="J406" s="26" t="s">
        <v>3479</v>
      </c>
      <c r="K406" s="140" t="s">
        <v>3480</v>
      </c>
      <c r="L406" s="66"/>
      <c r="M406" s="66"/>
      <c r="N406" s="12"/>
      <c r="O406" s="12"/>
      <c r="P406" s="12"/>
      <c r="Q406" s="12"/>
      <c r="R406" s="12"/>
      <c r="S406" s="48"/>
    </row>
    <row r="407" spans="1:19" s="1" customFormat="1">
      <c r="A407" s="21">
        <v>45100</v>
      </c>
      <c r="B407" s="21" t="s">
        <v>57</v>
      </c>
      <c r="C407" s="12" t="s">
        <v>58</v>
      </c>
      <c r="D407" s="12" t="s">
        <v>5</v>
      </c>
      <c r="E407" s="12" t="s">
        <v>3380</v>
      </c>
      <c r="F407" s="12">
        <v>2</v>
      </c>
      <c r="G407" s="12">
        <v>14</v>
      </c>
      <c r="H407" s="12"/>
      <c r="I407" s="12" t="s">
        <v>3481</v>
      </c>
      <c r="J407" s="26" t="s">
        <v>3482</v>
      </c>
      <c r="K407" s="140" t="s">
        <v>3483</v>
      </c>
      <c r="L407" s="66"/>
      <c r="M407" s="66"/>
      <c r="N407" s="12"/>
      <c r="O407" s="12"/>
      <c r="P407" s="12"/>
      <c r="Q407" s="12"/>
      <c r="R407" s="12"/>
      <c r="S407" s="48"/>
    </row>
    <row r="408" spans="1:19" s="1" customFormat="1">
      <c r="A408" s="21">
        <v>45119</v>
      </c>
      <c r="B408" s="21" t="s">
        <v>118</v>
      </c>
      <c r="C408" s="12" t="s">
        <v>58</v>
      </c>
      <c r="D408" s="12" t="s">
        <v>5</v>
      </c>
      <c r="E408" s="12" t="s">
        <v>568</v>
      </c>
      <c r="F408" s="12">
        <v>2</v>
      </c>
      <c r="G408" s="12">
        <v>15</v>
      </c>
      <c r="H408" s="12"/>
      <c r="I408" s="12" t="s">
        <v>75</v>
      </c>
      <c r="J408" s="26" t="s">
        <v>3465</v>
      </c>
      <c r="K408" s="140" t="s">
        <v>1508</v>
      </c>
      <c r="L408" s="66"/>
      <c r="M408" s="66"/>
      <c r="N408" s="12"/>
      <c r="O408" s="12"/>
      <c r="P408" s="12"/>
      <c r="Q408" s="12"/>
      <c r="R408" s="12"/>
      <c r="S408" s="48"/>
    </row>
    <row r="409" spans="1:19" s="1" customFormat="1">
      <c r="A409" s="21">
        <v>45119</v>
      </c>
      <c r="B409" s="21" t="s">
        <v>118</v>
      </c>
      <c r="C409" s="12" t="s">
        <v>58</v>
      </c>
      <c r="D409" s="12" t="s">
        <v>5</v>
      </c>
      <c r="E409" s="12" t="s">
        <v>665</v>
      </c>
      <c r="F409" s="12">
        <v>2</v>
      </c>
      <c r="G409" s="12" t="s">
        <v>7</v>
      </c>
      <c r="H409" s="12"/>
      <c r="I409" s="12" t="s">
        <v>133</v>
      </c>
      <c r="J409" s="26" t="s">
        <v>1011</v>
      </c>
      <c r="K409" s="140" t="s">
        <v>973</v>
      </c>
      <c r="L409" s="66"/>
      <c r="M409" s="66"/>
      <c r="N409" s="12"/>
      <c r="O409" s="12"/>
      <c r="P409" s="12"/>
      <c r="Q409" s="12"/>
      <c r="R409" s="12"/>
      <c r="S409" s="48"/>
    </row>
    <row r="410" spans="1:19" s="1" customFormat="1">
      <c r="A410" s="21">
        <v>45119</v>
      </c>
      <c r="B410" s="21" t="s">
        <v>118</v>
      </c>
      <c r="C410" s="12" t="s">
        <v>58</v>
      </c>
      <c r="D410" s="12" t="s">
        <v>5</v>
      </c>
      <c r="E410" s="12" t="s">
        <v>705</v>
      </c>
      <c r="F410" s="12">
        <v>4</v>
      </c>
      <c r="G410" s="12">
        <v>16</v>
      </c>
      <c r="H410" s="12"/>
      <c r="I410" s="12" t="s">
        <v>60</v>
      </c>
      <c r="J410" s="26" t="s">
        <v>3484</v>
      </c>
      <c r="K410" s="140" t="s">
        <v>3485</v>
      </c>
      <c r="L410" s="66"/>
      <c r="M410" s="66"/>
      <c r="N410" s="12"/>
      <c r="O410" s="12"/>
      <c r="P410" s="12"/>
      <c r="Q410" s="12"/>
      <c r="R410" s="12"/>
      <c r="S410" s="48"/>
    </row>
    <row r="411" spans="1:19" s="1" customFormat="1">
      <c r="A411" s="21">
        <v>45120</v>
      </c>
      <c r="B411" s="21" t="s">
        <v>118</v>
      </c>
      <c r="C411" s="12" t="s">
        <v>58</v>
      </c>
      <c r="D411" s="12" t="s">
        <v>5</v>
      </c>
      <c r="E411" s="12" t="s">
        <v>713</v>
      </c>
      <c r="F411" s="12">
        <v>4</v>
      </c>
      <c r="G411" s="12">
        <v>15</v>
      </c>
      <c r="H411" s="12"/>
      <c r="I411" s="12" t="s">
        <v>3454</v>
      </c>
      <c r="J411" s="26" t="s">
        <v>3455</v>
      </c>
      <c r="K411" s="140" t="s">
        <v>3456</v>
      </c>
      <c r="L411" s="66"/>
      <c r="M411" s="66"/>
      <c r="N411" s="12"/>
      <c r="O411" s="12"/>
      <c r="P411" s="12"/>
      <c r="Q411" s="12"/>
      <c r="R411" s="12"/>
      <c r="S411" s="48"/>
    </row>
    <row r="412" spans="1:19" s="1" customFormat="1">
      <c r="A412" s="21">
        <v>45125</v>
      </c>
      <c r="B412" s="21" t="s">
        <v>118</v>
      </c>
      <c r="C412" s="12" t="s">
        <v>58</v>
      </c>
      <c r="D412" s="12" t="s">
        <v>5</v>
      </c>
      <c r="E412" s="12" t="s">
        <v>3486</v>
      </c>
      <c r="F412" s="12">
        <v>4</v>
      </c>
      <c r="G412" s="12">
        <v>15</v>
      </c>
      <c r="H412" s="12"/>
      <c r="I412" s="12" t="s">
        <v>75</v>
      </c>
      <c r="J412" s="26" t="s">
        <v>3465</v>
      </c>
      <c r="K412" s="140" t="s">
        <v>1508</v>
      </c>
      <c r="L412" s="66"/>
      <c r="M412" s="66"/>
      <c r="N412" s="12"/>
      <c r="O412" s="12"/>
      <c r="P412" s="12"/>
      <c r="Q412" s="12"/>
      <c r="R412" s="12"/>
      <c r="S412" s="48"/>
    </row>
    <row r="413" spans="1:19" s="1" customFormat="1">
      <c r="A413" s="21">
        <v>45125</v>
      </c>
      <c r="B413" s="21" t="s">
        <v>118</v>
      </c>
      <c r="C413" s="12" t="s">
        <v>58</v>
      </c>
      <c r="D413" s="12" t="s">
        <v>5</v>
      </c>
      <c r="E413" s="12" t="s">
        <v>3487</v>
      </c>
      <c r="F413" s="12">
        <v>2</v>
      </c>
      <c r="G413" s="12">
        <v>14</v>
      </c>
      <c r="H413" s="12"/>
      <c r="I413" s="12" t="s">
        <v>84</v>
      </c>
      <c r="J413" s="26" t="s">
        <v>3436</v>
      </c>
      <c r="K413" s="140" t="s">
        <v>985</v>
      </c>
      <c r="L413" s="66"/>
      <c r="M413" s="66"/>
      <c r="N413" s="12"/>
      <c r="O413" s="12"/>
      <c r="P413" s="12"/>
      <c r="Q413" s="12"/>
      <c r="R413" s="12"/>
      <c r="S413" s="48"/>
    </row>
    <row r="414" spans="1:19" s="1" customFormat="1">
      <c r="A414" s="21">
        <v>45125</v>
      </c>
      <c r="B414" s="21" t="s">
        <v>118</v>
      </c>
      <c r="C414" s="12" t="s">
        <v>58</v>
      </c>
      <c r="D414" s="12" t="s">
        <v>5</v>
      </c>
      <c r="E414" s="12" t="s">
        <v>710</v>
      </c>
      <c r="F414" s="12">
        <v>4</v>
      </c>
      <c r="G414" s="12">
        <v>15</v>
      </c>
      <c r="H414" s="12"/>
      <c r="I414" s="12" t="s">
        <v>3454</v>
      </c>
      <c r="J414" s="26" t="s">
        <v>3455</v>
      </c>
      <c r="K414" s="140" t="s">
        <v>2503</v>
      </c>
      <c r="L414" s="66"/>
      <c r="M414" s="66"/>
      <c r="N414" s="12"/>
      <c r="O414" s="12"/>
      <c r="P414" s="12"/>
      <c r="Q414" s="12"/>
      <c r="R414" s="12"/>
      <c r="S414" s="48"/>
    </row>
    <row r="415" spans="1:19" s="1" customFormat="1">
      <c r="A415" s="21">
        <v>45126</v>
      </c>
      <c r="B415" s="21" t="s">
        <v>118</v>
      </c>
      <c r="C415" s="12" t="s">
        <v>58</v>
      </c>
      <c r="D415" s="12" t="s">
        <v>5</v>
      </c>
      <c r="E415" s="12" t="s">
        <v>538</v>
      </c>
      <c r="F415" s="12">
        <v>3</v>
      </c>
      <c r="G415" s="12">
        <v>15</v>
      </c>
      <c r="H415" s="12"/>
      <c r="I415" s="12" t="s">
        <v>75</v>
      </c>
      <c r="J415" s="26" t="s">
        <v>3488</v>
      </c>
      <c r="K415" s="140"/>
      <c r="L415" s="66" t="s">
        <v>3489</v>
      </c>
      <c r="M415" s="66"/>
      <c r="N415" s="12"/>
      <c r="O415" s="12"/>
      <c r="P415" s="12"/>
      <c r="Q415" s="12"/>
      <c r="R415" s="12"/>
      <c r="S415" s="48"/>
    </row>
    <row r="416" spans="1:19">
      <c r="A416" s="21">
        <v>45133</v>
      </c>
      <c r="B416" s="21" t="s">
        <v>118</v>
      </c>
      <c r="C416" s="12" t="s">
        <v>58</v>
      </c>
      <c r="D416" s="12" t="s">
        <v>5</v>
      </c>
      <c r="E416" s="12" t="s">
        <v>23</v>
      </c>
      <c r="F416" s="12">
        <v>4</v>
      </c>
      <c r="G416" s="12">
        <v>14</v>
      </c>
      <c r="H416" s="12"/>
      <c r="I416" s="12" t="s">
        <v>84</v>
      </c>
      <c r="J416" s="26" t="s">
        <v>3436</v>
      </c>
      <c r="K416" s="140" t="s">
        <v>3490</v>
      </c>
      <c r="L416" s="66"/>
      <c r="M416" s="66"/>
      <c r="N416" s="12"/>
      <c r="O416" s="12"/>
      <c r="P416" s="12"/>
      <c r="Q416" s="12"/>
      <c r="R416" s="12"/>
      <c r="S416" s="48"/>
    </row>
    <row r="417" spans="1:19">
      <c r="A417" s="21">
        <v>45139</v>
      </c>
      <c r="B417" s="21" t="s">
        <v>11</v>
      </c>
      <c r="C417" s="12" t="s">
        <v>58</v>
      </c>
      <c r="D417" s="12" t="s">
        <v>5</v>
      </c>
      <c r="E417" s="12" t="s">
        <v>3380</v>
      </c>
      <c r="F417" s="12">
        <v>4</v>
      </c>
      <c r="G417" s="12">
        <v>15</v>
      </c>
      <c r="H417" s="12"/>
      <c r="I417" s="12" t="s">
        <v>75</v>
      </c>
      <c r="J417" s="26" t="s">
        <v>3465</v>
      </c>
      <c r="K417" s="140"/>
      <c r="L417" s="66"/>
      <c r="M417" s="66"/>
      <c r="N417" s="12"/>
      <c r="O417" s="12"/>
      <c r="P417" s="12"/>
      <c r="Q417" s="12"/>
      <c r="R417" s="12"/>
      <c r="S417" s="48"/>
    </row>
    <row r="418" spans="1:19">
      <c r="A418" s="21">
        <v>45147</v>
      </c>
      <c r="B418" s="21" t="s">
        <v>11</v>
      </c>
      <c r="C418" s="12" t="s">
        <v>58</v>
      </c>
      <c r="D418" s="12" t="s">
        <v>5</v>
      </c>
      <c r="E418" s="12" t="s">
        <v>3491</v>
      </c>
      <c r="F418" s="12">
        <v>4</v>
      </c>
      <c r="G418" s="12">
        <v>15</v>
      </c>
      <c r="H418" s="12"/>
      <c r="I418" s="12" t="s">
        <v>75</v>
      </c>
      <c r="J418" s="26" t="s">
        <v>3465</v>
      </c>
      <c r="K418" s="66" t="s">
        <v>3492</v>
      </c>
      <c r="L418" s="140" t="s">
        <v>3493</v>
      </c>
      <c r="M418" s="140"/>
      <c r="N418" s="32" t="s">
        <v>3493</v>
      </c>
      <c r="O418" s="12"/>
      <c r="P418" s="12"/>
      <c r="Q418" s="12"/>
      <c r="R418" s="12"/>
      <c r="S418" s="48"/>
    </row>
    <row r="419" spans="1:19">
      <c r="A419" s="21">
        <v>45155</v>
      </c>
      <c r="B419" s="21" t="s">
        <v>11</v>
      </c>
      <c r="C419" s="12" t="s">
        <v>58</v>
      </c>
      <c r="D419" s="12" t="s">
        <v>5</v>
      </c>
      <c r="E419" s="12" t="s">
        <v>3494</v>
      </c>
      <c r="F419" s="12">
        <v>2</v>
      </c>
      <c r="G419" s="12">
        <v>14</v>
      </c>
      <c r="H419" s="12"/>
      <c r="I419" s="12" t="s">
        <v>458</v>
      </c>
      <c r="J419" s="26" t="s">
        <v>3495</v>
      </c>
      <c r="K419" s="140" t="s">
        <v>830</v>
      </c>
      <c r="L419" s="66" t="s">
        <v>3496</v>
      </c>
      <c r="M419" s="66"/>
      <c r="N419" s="12"/>
      <c r="O419" s="12"/>
      <c r="P419" s="12"/>
      <c r="Q419" s="12"/>
      <c r="R419" s="12"/>
      <c r="S419" s="48"/>
    </row>
    <row r="420" spans="1:19">
      <c r="A420" s="21">
        <v>45155</v>
      </c>
      <c r="B420" s="21" t="s">
        <v>11</v>
      </c>
      <c r="C420" s="12" t="s">
        <v>58</v>
      </c>
      <c r="D420" s="12" t="s">
        <v>12</v>
      </c>
      <c r="E420" s="12" t="s">
        <v>3497</v>
      </c>
      <c r="F420" s="12">
        <v>2</v>
      </c>
      <c r="G420" s="12">
        <v>15</v>
      </c>
      <c r="H420" s="12"/>
      <c r="I420" s="12" t="s">
        <v>75</v>
      </c>
      <c r="J420" s="26" t="s">
        <v>2905</v>
      </c>
      <c r="K420" s="140" t="s">
        <v>944</v>
      </c>
      <c r="L420" s="66" t="s">
        <v>3498</v>
      </c>
      <c r="M420" s="66"/>
      <c r="N420" s="12"/>
      <c r="O420" s="12"/>
      <c r="P420" s="12"/>
      <c r="Q420" s="12"/>
      <c r="R420" s="12"/>
      <c r="S420" s="48"/>
    </row>
    <row r="421" spans="1:19">
      <c r="A421" s="21">
        <v>45155</v>
      </c>
      <c r="B421" s="21" t="s">
        <v>11</v>
      </c>
      <c r="C421" s="12" t="s">
        <v>58</v>
      </c>
      <c r="D421" s="12" t="s">
        <v>12</v>
      </c>
      <c r="E421" s="12" t="s">
        <v>3497</v>
      </c>
      <c r="F421" s="12">
        <v>1</v>
      </c>
      <c r="G421" s="12">
        <v>15</v>
      </c>
      <c r="H421" s="12"/>
      <c r="I421" s="12" t="s">
        <v>75</v>
      </c>
      <c r="J421" s="26" t="s">
        <v>3465</v>
      </c>
      <c r="K421" s="140" t="s">
        <v>1508</v>
      </c>
      <c r="L421" s="66">
        <v>552</v>
      </c>
      <c r="M421" s="66"/>
      <c r="N421" s="12"/>
      <c r="O421" s="12"/>
      <c r="P421" s="12"/>
      <c r="Q421" s="12"/>
      <c r="R421" s="12"/>
      <c r="S421" s="48"/>
    </row>
    <row r="422" spans="1:19">
      <c r="A422" s="21">
        <v>45155</v>
      </c>
      <c r="B422" s="21" t="s">
        <v>11</v>
      </c>
      <c r="C422" s="12" t="s">
        <v>58</v>
      </c>
      <c r="D422" s="12" t="s">
        <v>12</v>
      </c>
      <c r="E422" s="12" t="s">
        <v>3497</v>
      </c>
      <c r="F422" s="12">
        <v>1</v>
      </c>
      <c r="G422" s="12">
        <v>15</v>
      </c>
      <c r="H422" s="12"/>
      <c r="I422" s="12" t="s">
        <v>75</v>
      </c>
      <c r="J422" s="26" t="s">
        <v>3499</v>
      </c>
      <c r="K422" s="140" t="s">
        <v>647</v>
      </c>
      <c r="L422" s="66">
        <v>466</v>
      </c>
      <c r="M422" s="66"/>
      <c r="N422" s="12"/>
      <c r="O422" s="12"/>
      <c r="P422" s="12"/>
      <c r="Q422" s="12"/>
      <c r="R422" s="12"/>
      <c r="S422" s="48"/>
    </row>
    <row r="423" spans="1:19">
      <c r="A423" s="21">
        <v>45155</v>
      </c>
      <c r="B423" s="21" t="s">
        <v>11</v>
      </c>
      <c r="C423" s="12" t="s">
        <v>58</v>
      </c>
      <c r="D423" s="12" t="s">
        <v>5</v>
      </c>
      <c r="E423" s="12" t="s">
        <v>3380</v>
      </c>
      <c r="F423" s="12">
        <v>2</v>
      </c>
      <c r="G423" s="12">
        <v>15</v>
      </c>
      <c r="H423" s="12"/>
      <c r="I423" s="12" t="s">
        <v>3454</v>
      </c>
      <c r="J423" s="26" t="s">
        <v>3455</v>
      </c>
      <c r="K423" s="140" t="s">
        <v>1975</v>
      </c>
      <c r="L423" s="66" t="s">
        <v>3500</v>
      </c>
      <c r="M423" s="66"/>
      <c r="N423" s="12"/>
      <c r="O423" s="12"/>
      <c r="P423" s="12"/>
      <c r="Q423" s="12"/>
      <c r="R423" s="12"/>
      <c r="S423" s="48"/>
    </row>
    <row r="424" spans="1:19">
      <c r="A424" s="21">
        <v>45155</v>
      </c>
      <c r="B424" s="21" t="s">
        <v>11</v>
      </c>
      <c r="C424" s="12" t="s">
        <v>58</v>
      </c>
      <c r="D424" s="12" t="s">
        <v>5</v>
      </c>
      <c r="E424" s="12" t="s">
        <v>3501</v>
      </c>
      <c r="F424" s="12">
        <v>4</v>
      </c>
      <c r="G424" s="12">
        <v>15</v>
      </c>
      <c r="H424" s="12"/>
      <c r="I424" s="12" t="s">
        <v>75</v>
      </c>
      <c r="J424" s="26" t="s">
        <v>3465</v>
      </c>
      <c r="K424" s="140" t="s">
        <v>1508</v>
      </c>
      <c r="L424" s="66"/>
      <c r="M424" s="66"/>
      <c r="N424" s="12"/>
      <c r="O424" s="12"/>
      <c r="P424" s="12"/>
      <c r="Q424" s="12"/>
      <c r="R424" s="12"/>
      <c r="S424" s="48"/>
    </row>
    <row r="425" spans="1:19">
      <c r="A425" s="21">
        <v>45155</v>
      </c>
      <c r="B425" s="21" t="s">
        <v>11</v>
      </c>
      <c r="C425" s="12" t="s">
        <v>58</v>
      </c>
      <c r="D425" s="12" t="s">
        <v>5</v>
      </c>
      <c r="E425" s="12" t="s">
        <v>3502</v>
      </c>
      <c r="F425" s="12">
        <v>1</v>
      </c>
      <c r="G425" s="12">
        <v>16</v>
      </c>
      <c r="H425" s="12"/>
      <c r="I425" s="12" t="s">
        <v>143</v>
      </c>
      <c r="J425" s="26" t="s">
        <v>3503</v>
      </c>
      <c r="K425" s="140" t="s">
        <v>3504</v>
      </c>
      <c r="L425" s="66"/>
      <c r="M425" s="66"/>
      <c r="N425" s="12"/>
      <c r="O425" s="12"/>
      <c r="P425" s="12"/>
      <c r="Q425" s="12"/>
      <c r="R425" s="12"/>
      <c r="S425" s="48"/>
    </row>
    <row r="426" spans="1:19">
      <c r="A426" s="21">
        <v>45155</v>
      </c>
      <c r="B426" s="21" t="s">
        <v>11</v>
      </c>
      <c r="C426" s="12" t="s">
        <v>58</v>
      </c>
      <c r="D426" s="12" t="s">
        <v>5</v>
      </c>
      <c r="E426" s="12" t="s">
        <v>3502</v>
      </c>
      <c r="F426" s="12">
        <v>2</v>
      </c>
      <c r="G426" s="12">
        <v>16</v>
      </c>
      <c r="H426" s="12"/>
      <c r="I426" s="12" t="s">
        <v>143</v>
      </c>
      <c r="J426" s="26" t="s">
        <v>3436</v>
      </c>
      <c r="K426" s="140" t="s">
        <v>3505</v>
      </c>
      <c r="L426" s="66"/>
      <c r="M426" s="66"/>
      <c r="N426" s="12"/>
      <c r="O426" s="12"/>
      <c r="P426" s="12"/>
      <c r="Q426" s="12"/>
      <c r="R426" s="12"/>
      <c r="S426" s="48"/>
    </row>
    <row r="427" spans="1:19">
      <c r="A427" s="21">
        <v>45155</v>
      </c>
      <c r="B427" s="21" t="s">
        <v>11</v>
      </c>
      <c r="C427" s="12" t="s">
        <v>58</v>
      </c>
      <c r="D427" s="12" t="s">
        <v>5</v>
      </c>
      <c r="E427" s="12" t="s">
        <v>3380</v>
      </c>
      <c r="F427" s="12">
        <v>2</v>
      </c>
      <c r="G427" s="12">
        <v>16</v>
      </c>
      <c r="H427" s="12"/>
      <c r="I427" s="12" t="s">
        <v>143</v>
      </c>
      <c r="J427" s="26" t="s">
        <v>3436</v>
      </c>
      <c r="K427" s="140" t="s">
        <v>3505</v>
      </c>
      <c r="L427" s="66"/>
      <c r="M427" s="66"/>
      <c r="N427" s="12"/>
      <c r="O427" s="12"/>
      <c r="P427" s="12"/>
      <c r="Q427" s="12"/>
      <c r="R427" s="12"/>
      <c r="S427" s="48"/>
    </row>
    <row r="428" spans="1:19">
      <c r="A428" s="21">
        <v>45155</v>
      </c>
      <c r="B428" s="21" t="s">
        <v>11</v>
      </c>
      <c r="C428" s="12" t="s">
        <v>58</v>
      </c>
      <c r="D428" s="12" t="s">
        <v>5</v>
      </c>
      <c r="E428" s="12" t="s">
        <v>3380</v>
      </c>
      <c r="F428" s="12">
        <v>2</v>
      </c>
      <c r="G428" s="12">
        <v>16</v>
      </c>
      <c r="H428" s="12"/>
      <c r="I428" s="12" t="s">
        <v>60</v>
      </c>
      <c r="J428" s="26" t="s">
        <v>3436</v>
      </c>
      <c r="K428" s="140" t="s">
        <v>1517</v>
      </c>
      <c r="L428" s="66"/>
      <c r="M428" s="66"/>
      <c r="N428" s="12"/>
      <c r="O428" s="12"/>
      <c r="P428" s="12"/>
      <c r="Q428" s="12"/>
      <c r="R428" s="12"/>
      <c r="S428" s="48"/>
    </row>
    <row r="429" spans="1:19">
      <c r="A429" s="21">
        <v>45155</v>
      </c>
      <c r="B429" s="21" t="s">
        <v>11</v>
      </c>
      <c r="C429" s="12" t="s">
        <v>58</v>
      </c>
      <c r="D429" s="12" t="s">
        <v>5</v>
      </c>
      <c r="E429" s="12" t="s">
        <v>3380</v>
      </c>
      <c r="F429" s="12">
        <v>4</v>
      </c>
      <c r="G429" s="12">
        <v>15</v>
      </c>
      <c r="H429" s="12"/>
      <c r="I429" s="12" t="s">
        <v>75</v>
      </c>
      <c r="J429" s="26" t="s">
        <v>3465</v>
      </c>
      <c r="K429" s="140" t="s">
        <v>3506</v>
      </c>
      <c r="L429" s="66" t="s">
        <v>3507</v>
      </c>
      <c r="M429" s="66"/>
      <c r="N429" s="12"/>
      <c r="O429" s="12"/>
      <c r="P429" s="12"/>
      <c r="Q429" s="12"/>
      <c r="R429" s="12"/>
      <c r="S429" s="48"/>
    </row>
    <row r="430" spans="1:19">
      <c r="A430" s="21">
        <v>45169</v>
      </c>
      <c r="B430" s="21" t="s">
        <v>11</v>
      </c>
      <c r="C430" s="12" t="s">
        <v>58</v>
      </c>
      <c r="D430" s="12" t="s">
        <v>5</v>
      </c>
      <c r="E430" s="12" t="s">
        <v>3380</v>
      </c>
      <c r="F430" s="12">
        <v>1</v>
      </c>
      <c r="G430" s="12">
        <v>15</v>
      </c>
      <c r="H430" s="12"/>
      <c r="I430" s="12" t="s">
        <v>2627</v>
      </c>
      <c r="J430" s="26" t="s">
        <v>3455</v>
      </c>
      <c r="K430" s="140" t="s">
        <v>3508</v>
      </c>
      <c r="L430" s="66"/>
      <c r="M430" s="66"/>
      <c r="N430" s="12"/>
      <c r="O430" s="12"/>
      <c r="P430" s="12"/>
      <c r="Q430" s="12"/>
      <c r="R430" s="12"/>
      <c r="S430" s="48"/>
    </row>
    <row r="431" spans="1:19">
      <c r="A431" s="21">
        <v>45169</v>
      </c>
      <c r="B431" s="21" t="s">
        <v>11</v>
      </c>
      <c r="C431" s="12" t="s">
        <v>58</v>
      </c>
      <c r="D431" s="12" t="s">
        <v>5</v>
      </c>
      <c r="E431" s="12" t="s">
        <v>3380</v>
      </c>
      <c r="F431" s="12">
        <v>1</v>
      </c>
      <c r="G431" s="12">
        <v>14</v>
      </c>
      <c r="H431" s="12"/>
      <c r="I431" s="12" t="s">
        <v>1046</v>
      </c>
      <c r="J431" s="26" t="s">
        <v>3509</v>
      </c>
      <c r="K431" s="140" t="s">
        <v>3510</v>
      </c>
      <c r="L431" s="66"/>
      <c r="M431" s="66"/>
      <c r="N431" s="12"/>
      <c r="O431" s="12"/>
      <c r="P431" s="12"/>
      <c r="Q431" s="12"/>
      <c r="R431" s="12"/>
      <c r="S431" s="48"/>
    </row>
    <row r="432" spans="1:19">
      <c r="A432" s="21">
        <v>45169</v>
      </c>
      <c r="B432" s="21" t="s">
        <v>11</v>
      </c>
      <c r="C432" s="12" t="s">
        <v>58</v>
      </c>
      <c r="D432" s="12" t="s">
        <v>5</v>
      </c>
      <c r="E432" s="12" t="s">
        <v>3380</v>
      </c>
      <c r="F432" s="12">
        <v>4</v>
      </c>
      <c r="G432" s="12">
        <v>16</v>
      </c>
      <c r="H432" s="12"/>
      <c r="I432" s="12" t="s">
        <v>60</v>
      </c>
      <c r="J432" s="26" t="s">
        <v>3484</v>
      </c>
      <c r="K432" s="140" t="s">
        <v>3511</v>
      </c>
      <c r="L432" s="66"/>
      <c r="M432" s="66"/>
      <c r="N432" s="12"/>
      <c r="O432" s="12"/>
      <c r="P432" s="12"/>
      <c r="Q432" s="12"/>
      <c r="R432" s="12"/>
      <c r="S432" s="48"/>
    </row>
    <row r="433" spans="1:19">
      <c r="A433" s="21">
        <v>45169</v>
      </c>
      <c r="B433" s="21" t="s">
        <v>11</v>
      </c>
      <c r="C433" s="12" t="s">
        <v>58</v>
      </c>
      <c r="D433" s="12" t="s">
        <v>5</v>
      </c>
      <c r="E433" s="12" t="s">
        <v>3380</v>
      </c>
      <c r="F433" s="12">
        <v>2</v>
      </c>
      <c r="G433" s="12">
        <v>16</v>
      </c>
      <c r="H433" s="12"/>
      <c r="I433" s="12" t="s">
        <v>60</v>
      </c>
      <c r="J433" s="26" t="s">
        <v>3512</v>
      </c>
      <c r="K433" s="140" t="s">
        <v>3513</v>
      </c>
      <c r="L433" s="66" t="s">
        <v>3514</v>
      </c>
      <c r="M433" s="66"/>
      <c r="N433" s="12"/>
      <c r="O433" s="12"/>
      <c r="P433" s="12"/>
      <c r="Q433" s="12"/>
      <c r="R433" s="12"/>
      <c r="S433" s="48"/>
    </row>
    <row r="434" spans="1:19">
      <c r="A434" s="21">
        <v>45169</v>
      </c>
      <c r="B434" s="21" t="s">
        <v>11</v>
      </c>
      <c r="C434" s="12" t="s">
        <v>58</v>
      </c>
      <c r="D434" s="12" t="s">
        <v>5</v>
      </c>
      <c r="E434" s="12" t="s">
        <v>3380</v>
      </c>
      <c r="F434" s="12">
        <v>1</v>
      </c>
      <c r="G434" s="12">
        <v>16</v>
      </c>
      <c r="H434" s="12"/>
      <c r="I434" s="12" t="s">
        <v>3515</v>
      </c>
      <c r="J434" s="26" t="s">
        <v>3516</v>
      </c>
      <c r="K434" s="140" t="s">
        <v>3517</v>
      </c>
      <c r="L434" s="66"/>
      <c r="M434" s="66"/>
      <c r="N434" s="12"/>
      <c r="O434" s="12"/>
      <c r="P434" s="12"/>
      <c r="Q434" s="12"/>
      <c r="R434" s="12"/>
      <c r="S434" s="48"/>
    </row>
    <row r="435" spans="1:19">
      <c r="A435" s="21">
        <v>45169</v>
      </c>
      <c r="B435" s="21" t="s">
        <v>11</v>
      </c>
      <c r="C435" s="12" t="s">
        <v>58</v>
      </c>
      <c r="D435" s="12" t="s">
        <v>5</v>
      </c>
      <c r="E435" s="12" t="s">
        <v>3380</v>
      </c>
      <c r="F435" s="12">
        <v>2</v>
      </c>
      <c r="G435" s="12" t="s">
        <v>7</v>
      </c>
      <c r="H435" s="12"/>
      <c r="I435" s="12" t="s">
        <v>133</v>
      </c>
      <c r="J435" s="26" t="s">
        <v>1011</v>
      </c>
      <c r="K435" s="140" t="s">
        <v>3518</v>
      </c>
      <c r="L435" s="66"/>
      <c r="M435" s="66"/>
      <c r="N435" s="12"/>
      <c r="O435" s="12"/>
      <c r="P435" s="12"/>
      <c r="Q435" s="12"/>
      <c r="R435" s="12"/>
      <c r="S435" s="48"/>
    </row>
    <row r="436" spans="1:19">
      <c r="A436" s="21">
        <v>45169</v>
      </c>
      <c r="B436" s="21" t="s">
        <v>11</v>
      </c>
      <c r="C436" s="12" t="s">
        <v>58</v>
      </c>
      <c r="D436" s="12" t="s">
        <v>5</v>
      </c>
      <c r="E436" s="12" t="s">
        <v>3519</v>
      </c>
      <c r="F436" s="12">
        <v>2</v>
      </c>
      <c r="G436" s="12">
        <v>15</v>
      </c>
      <c r="H436" s="12"/>
      <c r="I436" s="12" t="s">
        <v>75</v>
      </c>
      <c r="J436" s="26" t="s">
        <v>3455</v>
      </c>
      <c r="K436" s="140" t="s">
        <v>3428</v>
      </c>
      <c r="L436" s="66"/>
      <c r="M436" s="66"/>
      <c r="N436" s="12"/>
      <c r="O436" s="12"/>
      <c r="P436" s="12"/>
      <c r="Q436" s="12"/>
      <c r="R436" s="12"/>
      <c r="S436" s="48"/>
    </row>
    <row r="437" spans="1:19">
      <c r="A437" s="21">
        <v>45169</v>
      </c>
      <c r="B437" s="21" t="s">
        <v>11</v>
      </c>
      <c r="C437" s="12" t="s">
        <v>58</v>
      </c>
      <c r="D437" s="12" t="s">
        <v>5</v>
      </c>
      <c r="E437" s="12" t="s">
        <v>3520</v>
      </c>
      <c r="F437" s="12">
        <v>1</v>
      </c>
      <c r="G437" s="12" t="s">
        <v>7</v>
      </c>
      <c r="H437" s="12"/>
      <c r="I437" s="12" t="s">
        <v>133</v>
      </c>
      <c r="J437" s="26" t="s">
        <v>693</v>
      </c>
      <c r="K437" s="140" t="s">
        <v>3521</v>
      </c>
      <c r="L437" s="66"/>
      <c r="M437" s="66"/>
      <c r="N437" s="12"/>
      <c r="O437" s="12"/>
      <c r="P437" s="12"/>
      <c r="Q437" s="12"/>
      <c r="R437" s="12"/>
      <c r="S437" s="48"/>
    </row>
    <row r="438" spans="1:19">
      <c r="A438" s="21">
        <v>45169</v>
      </c>
      <c r="B438" s="21" t="s">
        <v>11</v>
      </c>
      <c r="C438" s="12" t="s">
        <v>58</v>
      </c>
      <c r="D438" s="12" t="s">
        <v>5</v>
      </c>
      <c r="E438" s="12" t="s">
        <v>3520</v>
      </c>
      <c r="F438" s="12">
        <v>3</v>
      </c>
      <c r="G438" s="12" t="s">
        <v>7</v>
      </c>
      <c r="H438" s="12"/>
      <c r="I438" s="12" t="s">
        <v>133</v>
      </c>
      <c r="J438" s="26" t="s">
        <v>3522</v>
      </c>
      <c r="K438" s="140" t="s">
        <v>3523</v>
      </c>
      <c r="L438" s="66"/>
      <c r="M438" s="66"/>
      <c r="N438" s="12"/>
      <c r="O438" s="12"/>
      <c r="P438" s="12"/>
      <c r="Q438" s="12"/>
      <c r="R438" s="12"/>
      <c r="S438" s="48"/>
    </row>
    <row r="439" spans="1:19">
      <c r="A439" s="21">
        <v>45169</v>
      </c>
      <c r="B439" s="21" t="s">
        <v>11</v>
      </c>
      <c r="C439" s="12" t="s">
        <v>58</v>
      </c>
      <c r="D439" s="12" t="s">
        <v>12</v>
      </c>
      <c r="E439" s="12" t="s">
        <v>3524</v>
      </c>
      <c r="F439" s="12">
        <v>2</v>
      </c>
      <c r="G439" s="12">
        <v>14</v>
      </c>
      <c r="H439" s="12"/>
      <c r="I439" s="12" t="s">
        <v>84</v>
      </c>
      <c r="J439" s="26" t="s">
        <v>3436</v>
      </c>
      <c r="K439" s="140" t="s">
        <v>3525</v>
      </c>
      <c r="L439" s="66" t="s">
        <v>3526</v>
      </c>
      <c r="M439" s="66"/>
      <c r="N439" s="12"/>
      <c r="O439" s="12"/>
      <c r="P439" s="12"/>
      <c r="Q439" s="12"/>
      <c r="R439" s="12"/>
      <c r="S439" s="48"/>
    </row>
    <row r="440" spans="1:19">
      <c r="A440" s="21">
        <v>45169</v>
      </c>
      <c r="B440" s="21" t="s">
        <v>11</v>
      </c>
      <c r="C440" s="12" t="s">
        <v>58</v>
      </c>
      <c r="D440" s="12" t="s">
        <v>5</v>
      </c>
      <c r="E440" s="12" t="s">
        <v>3527</v>
      </c>
      <c r="F440" s="12">
        <v>4</v>
      </c>
      <c r="G440" s="12">
        <v>16</v>
      </c>
      <c r="H440" s="12"/>
      <c r="I440" s="12" t="s">
        <v>126</v>
      </c>
      <c r="J440" s="26" t="s">
        <v>3528</v>
      </c>
      <c r="K440" s="140" t="s">
        <v>3529</v>
      </c>
      <c r="L440" s="66"/>
      <c r="M440" s="66"/>
      <c r="N440" s="12"/>
      <c r="O440" s="12"/>
      <c r="P440" s="12"/>
      <c r="Q440" s="12"/>
      <c r="R440" s="12"/>
      <c r="S440" s="48"/>
    </row>
    <row r="441" spans="1:19">
      <c r="A441" s="21">
        <v>45184</v>
      </c>
      <c r="B441" s="21" t="s">
        <v>196</v>
      </c>
      <c r="C441" s="12" t="s">
        <v>58</v>
      </c>
      <c r="D441" s="12" t="s">
        <v>5</v>
      </c>
      <c r="E441" s="12" t="s">
        <v>3380</v>
      </c>
      <c r="F441" s="12">
        <v>2</v>
      </c>
      <c r="G441" s="12">
        <v>14</v>
      </c>
      <c r="H441" s="12"/>
      <c r="I441" s="12" t="s">
        <v>84</v>
      </c>
      <c r="J441" s="26" t="s">
        <v>3445</v>
      </c>
      <c r="K441" s="140" t="s">
        <v>973</v>
      </c>
      <c r="L441" s="66"/>
      <c r="M441" s="66"/>
      <c r="N441" s="12"/>
      <c r="O441" s="12"/>
      <c r="P441" s="12"/>
      <c r="Q441" s="12"/>
      <c r="R441" s="12"/>
      <c r="S441" s="48"/>
    </row>
    <row r="442" spans="1:19">
      <c r="A442" s="21">
        <v>45184</v>
      </c>
      <c r="B442" s="21" t="s">
        <v>196</v>
      </c>
      <c r="C442" s="12" t="s">
        <v>58</v>
      </c>
      <c r="D442" s="12" t="s">
        <v>5</v>
      </c>
      <c r="E442" s="12" t="s">
        <v>3530</v>
      </c>
      <c r="F442" s="12">
        <v>2</v>
      </c>
      <c r="G442" s="12">
        <v>14</v>
      </c>
      <c r="H442" s="12"/>
      <c r="I442" s="12" t="s">
        <v>84</v>
      </c>
      <c r="J442" s="26" t="s">
        <v>3436</v>
      </c>
      <c r="K442" s="140" t="s">
        <v>652</v>
      </c>
      <c r="L442" s="66" t="s">
        <v>3531</v>
      </c>
      <c r="M442" s="66"/>
      <c r="N442" s="12"/>
      <c r="O442" s="12"/>
      <c r="P442" s="12"/>
      <c r="Q442" s="12"/>
      <c r="R442" s="12"/>
      <c r="S442" s="48"/>
    </row>
    <row r="443" spans="1:19">
      <c r="A443" s="21">
        <v>45184</v>
      </c>
      <c r="B443" s="21" t="s">
        <v>196</v>
      </c>
      <c r="C443" s="12" t="s">
        <v>58</v>
      </c>
      <c r="D443" s="12" t="s">
        <v>12</v>
      </c>
      <c r="E443" s="12" t="s">
        <v>17</v>
      </c>
      <c r="F443" s="12">
        <v>3</v>
      </c>
      <c r="G443" s="12">
        <v>15</v>
      </c>
      <c r="H443" s="12"/>
      <c r="I443" s="12" t="s">
        <v>75</v>
      </c>
      <c r="J443" s="26" t="s">
        <v>3532</v>
      </c>
      <c r="K443" s="140" t="s">
        <v>3533</v>
      </c>
      <c r="L443" s="66" t="s">
        <v>3534</v>
      </c>
      <c r="M443" s="66"/>
      <c r="N443" s="12"/>
      <c r="O443" s="12"/>
      <c r="P443" s="12"/>
      <c r="Q443" s="12"/>
      <c r="R443" s="12"/>
      <c r="S443" s="48"/>
    </row>
    <row r="444" spans="1:19">
      <c r="A444" s="21">
        <v>45184</v>
      </c>
      <c r="B444" s="21" t="s">
        <v>196</v>
      </c>
      <c r="C444" s="12" t="s">
        <v>58</v>
      </c>
      <c r="D444" s="12" t="s">
        <v>5</v>
      </c>
      <c r="E444" s="12" t="s">
        <v>3535</v>
      </c>
      <c r="F444" s="12">
        <v>2</v>
      </c>
      <c r="G444" s="12">
        <v>16</v>
      </c>
      <c r="H444" s="12"/>
      <c r="I444" s="12" t="s">
        <v>60</v>
      </c>
      <c r="J444" s="26" t="s">
        <v>1201</v>
      </c>
      <c r="K444" s="140" t="s">
        <v>2180</v>
      </c>
      <c r="L444" s="66"/>
      <c r="M444" s="66"/>
      <c r="N444" s="12"/>
      <c r="O444" s="12"/>
      <c r="P444" s="12"/>
      <c r="Q444" s="12"/>
      <c r="R444" s="12"/>
      <c r="S444" s="48"/>
    </row>
    <row r="445" spans="1:19">
      <c r="A445" s="21">
        <v>45184</v>
      </c>
      <c r="B445" s="21" t="s">
        <v>196</v>
      </c>
      <c r="C445" s="12" t="s">
        <v>58</v>
      </c>
      <c r="D445" s="12" t="s">
        <v>5</v>
      </c>
      <c r="E445" s="12" t="s">
        <v>3535</v>
      </c>
      <c r="F445" s="12">
        <v>2</v>
      </c>
      <c r="G445" s="12">
        <v>16</v>
      </c>
      <c r="H445" s="12"/>
      <c r="I445" s="12" t="s">
        <v>60</v>
      </c>
      <c r="J445" s="26" t="s">
        <v>3536</v>
      </c>
      <c r="K445" s="140" t="s">
        <v>1570</v>
      </c>
      <c r="L445" s="66" t="s">
        <v>3537</v>
      </c>
      <c r="M445" s="66"/>
      <c r="N445" s="12"/>
      <c r="O445" s="12"/>
      <c r="P445" s="12"/>
      <c r="Q445" s="12"/>
      <c r="R445" s="12"/>
      <c r="S445" s="48"/>
    </row>
    <row r="446" spans="1:19">
      <c r="A446" s="21">
        <v>45184</v>
      </c>
      <c r="B446" s="21" t="s">
        <v>196</v>
      </c>
      <c r="C446" s="12" t="s">
        <v>58</v>
      </c>
      <c r="D446" s="12" t="s">
        <v>12</v>
      </c>
      <c r="E446" s="12" t="s">
        <v>3538</v>
      </c>
      <c r="F446" s="12">
        <v>2</v>
      </c>
      <c r="G446" s="12">
        <v>15</v>
      </c>
      <c r="H446" s="12"/>
      <c r="I446" s="12" t="s">
        <v>3454</v>
      </c>
      <c r="J446" s="26" t="s">
        <v>3455</v>
      </c>
      <c r="K446" s="140" t="s">
        <v>3539</v>
      </c>
      <c r="L446" s="66" t="s">
        <v>3540</v>
      </c>
      <c r="M446" s="66"/>
      <c r="N446" s="12"/>
      <c r="O446" s="12"/>
      <c r="P446" s="12"/>
      <c r="Q446" s="12"/>
      <c r="R446" s="12"/>
      <c r="S446" s="48"/>
    </row>
    <row r="447" spans="1:19">
      <c r="A447" s="21">
        <v>45184</v>
      </c>
      <c r="B447" s="21" t="s">
        <v>196</v>
      </c>
      <c r="C447" s="12" t="s">
        <v>58</v>
      </c>
      <c r="D447" s="12" t="s">
        <v>5</v>
      </c>
      <c r="E447" s="12" t="s">
        <v>3380</v>
      </c>
      <c r="F447" s="12">
        <v>2</v>
      </c>
      <c r="G447" s="12">
        <v>14</v>
      </c>
      <c r="H447" s="12"/>
      <c r="I447" s="12" t="s">
        <v>84</v>
      </c>
      <c r="J447" s="26" t="s">
        <v>3436</v>
      </c>
      <c r="K447" s="140" t="s">
        <v>2800</v>
      </c>
      <c r="L447" s="66"/>
      <c r="M447" s="66"/>
      <c r="N447" s="12"/>
      <c r="O447" s="12"/>
      <c r="P447" s="12"/>
      <c r="Q447" s="12"/>
      <c r="R447" s="12"/>
      <c r="S447" s="48"/>
    </row>
    <row r="448" spans="1:19">
      <c r="A448" s="21">
        <v>45184</v>
      </c>
      <c r="B448" s="21" t="s">
        <v>196</v>
      </c>
      <c r="C448" s="12" t="s">
        <v>58</v>
      </c>
      <c r="D448" s="12" t="s">
        <v>5</v>
      </c>
      <c r="E448" s="12" t="s">
        <v>3541</v>
      </c>
      <c r="F448" s="12">
        <v>2</v>
      </c>
      <c r="G448" s="12">
        <v>15</v>
      </c>
      <c r="H448" s="12"/>
      <c r="I448" s="12" t="s">
        <v>75</v>
      </c>
      <c r="J448" s="26" t="s">
        <v>3542</v>
      </c>
      <c r="K448" s="140" t="s">
        <v>652</v>
      </c>
      <c r="L448" s="66" t="s">
        <v>3543</v>
      </c>
      <c r="M448" s="66"/>
      <c r="N448" s="12"/>
      <c r="O448" s="12"/>
      <c r="P448" s="12"/>
      <c r="Q448" s="12"/>
      <c r="R448" s="12"/>
      <c r="S448" s="48"/>
    </row>
    <row r="449" spans="1:19">
      <c r="A449" s="21">
        <v>45184</v>
      </c>
      <c r="B449" s="21" t="s">
        <v>196</v>
      </c>
      <c r="C449" s="12" t="s">
        <v>58</v>
      </c>
      <c r="D449" s="12" t="s">
        <v>5</v>
      </c>
      <c r="E449" s="12" t="s">
        <v>3541</v>
      </c>
      <c r="F449" s="12">
        <v>1</v>
      </c>
      <c r="G449" s="12">
        <v>15</v>
      </c>
      <c r="H449" s="12"/>
      <c r="I449" s="12" t="s">
        <v>75</v>
      </c>
      <c r="J449" s="26" t="s">
        <v>3465</v>
      </c>
      <c r="K449" s="140" t="s">
        <v>1508</v>
      </c>
      <c r="L449" s="66"/>
      <c r="M449" s="66"/>
      <c r="N449" s="12"/>
      <c r="O449" s="12"/>
      <c r="P449" s="12"/>
      <c r="Q449" s="12"/>
      <c r="R449" s="12"/>
      <c r="S449" s="48"/>
    </row>
    <row r="450" spans="1:19">
      <c r="A450" s="21">
        <v>45184</v>
      </c>
      <c r="B450" s="21" t="s">
        <v>196</v>
      </c>
      <c r="C450" s="12" t="s">
        <v>58</v>
      </c>
      <c r="D450" s="12" t="s">
        <v>1268</v>
      </c>
      <c r="E450" s="12" t="s">
        <v>3380</v>
      </c>
      <c r="F450" s="12">
        <v>2</v>
      </c>
      <c r="G450" s="12">
        <v>16</v>
      </c>
      <c r="H450" s="12"/>
      <c r="I450" s="12" t="s">
        <v>143</v>
      </c>
      <c r="J450" s="26" t="s">
        <v>3536</v>
      </c>
      <c r="K450" s="140" t="s">
        <v>3544</v>
      </c>
      <c r="L450" s="66"/>
      <c r="M450" s="66"/>
      <c r="N450" s="12"/>
      <c r="O450" s="12"/>
      <c r="P450" s="12"/>
      <c r="Q450" s="12"/>
      <c r="R450" s="12"/>
      <c r="S450" s="48"/>
    </row>
    <row r="451" spans="1:19">
      <c r="A451" s="21">
        <v>45184</v>
      </c>
      <c r="B451" s="21" t="s">
        <v>196</v>
      </c>
      <c r="C451" s="12" t="s">
        <v>58</v>
      </c>
      <c r="D451" s="12" t="s">
        <v>5</v>
      </c>
      <c r="E451" s="12" t="s">
        <v>3380</v>
      </c>
      <c r="F451" s="12">
        <v>1</v>
      </c>
      <c r="G451" s="12">
        <v>14</v>
      </c>
      <c r="H451" s="12"/>
      <c r="I451" s="12" t="s">
        <v>783</v>
      </c>
      <c r="J451" s="26" t="s">
        <v>3545</v>
      </c>
      <c r="K451" s="140" t="s">
        <v>3546</v>
      </c>
      <c r="L451" s="66"/>
      <c r="M451" s="66"/>
      <c r="N451" s="12"/>
      <c r="O451" s="12"/>
      <c r="P451" s="12"/>
      <c r="Q451" s="12"/>
      <c r="R451" s="12"/>
      <c r="S451" s="48"/>
    </row>
    <row r="452" spans="1:19">
      <c r="A452" s="21">
        <v>45184</v>
      </c>
      <c r="B452" s="21" t="s">
        <v>196</v>
      </c>
      <c r="C452" s="12" t="s">
        <v>58</v>
      </c>
      <c r="D452" s="12" t="s">
        <v>5</v>
      </c>
      <c r="E452" s="12" t="s">
        <v>3380</v>
      </c>
      <c r="F452" s="12">
        <v>1</v>
      </c>
      <c r="G452" s="12">
        <v>14</v>
      </c>
      <c r="H452" s="12"/>
      <c r="I452" s="12" t="s">
        <v>84</v>
      </c>
      <c r="J452" s="26" t="s">
        <v>3547</v>
      </c>
      <c r="K452" s="140" t="s">
        <v>3548</v>
      </c>
      <c r="L452" s="66"/>
      <c r="M452" s="66"/>
      <c r="N452" s="12"/>
      <c r="O452" s="12"/>
      <c r="P452" s="12"/>
      <c r="Q452" s="12"/>
      <c r="R452" s="12"/>
      <c r="S452" s="48"/>
    </row>
    <row r="453" spans="1:19">
      <c r="A453" s="21">
        <v>45184</v>
      </c>
      <c r="B453" s="21" t="s">
        <v>196</v>
      </c>
      <c r="C453" s="12" t="s">
        <v>58</v>
      </c>
      <c r="D453" s="12" t="s">
        <v>12</v>
      </c>
      <c r="E453" s="12" t="s">
        <v>3549</v>
      </c>
      <c r="F453" s="12">
        <v>2</v>
      </c>
      <c r="G453" s="12">
        <v>14</v>
      </c>
      <c r="H453" s="12"/>
      <c r="I453" s="12" t="s">
        <v>84</v>
      </c>
      <c r="J453" s="26" t="s">
        <v>3436</v>
      </c>
      <c r="K453" s="140" t="s">
        <v>703</v>
      </c>
      <c r="L453" s="66" t="s">
        <v>3550</v>
      </c>
      <c r="M453" s="66"/>
      <c r="N453" s="12"/>
      <c r="O453" s="12"/>
      <c r="P453" s="12"/>
      <c r="Q453" s="12"/>
      <c r="R453" s="12"/>
      <c r="S453" s="48"/>
    </row>
    <row r="454" spans="1:19">
      <c r="A454" s="21">
        <v>45184</v>
      </c>
      <c r="B454" s="21" t="s">
        <v>196</v>
      </c>
      <c r="C454" s="12" t="s">
        <v>58</v>
      </c>
      <c r="D454" s="12" t="s">
        <v>12</v>
      </c>
      <c r="E454" s="12" t="s">
        <v>3551</v>
      </c>
      <c r="F454" s="12">
        <v>4</v>
      </c>
      <c r="G454" s="12">
        <v>15</v>
      </c>
      <c r="H454" s="12"/>
      <c r="I454" s="12" t="s">
        <v>75</v>
      </c>
      <c r="J454" s="26" t="s">
        <v>3465</v>
      </c>
      <c r="K454" s="140" t="s">
        <v>3552</v>
      </c>
      <c r="L454" s="66" t="s">
        <v>3553</v>
      </c>
      <c r="M454" s="66"/>
      <c r="N454" s="12"/>
      <c r="O454" s="12"/>
      <c r="P454" s="12"/>
      <c r="Q454" s="12"/>
      <c r="R454" s="12"/>
      <c r="S454" s="48"/>
    </row>
    <row r="455" spans="1:19">
      <c r="A455" s="21">
        <v>45184</v>
      </c>
      <c r="B455" s="21" t="s">
        <v>196</v>
      </c>
      <c r="C455" s="12" t="s">
        <v>58</v>
      </c>
      <c r="D455" s="12" t="s">
        <v>1268</v>
      </c>
      <c r="E455" s="12" t="s">
        <v>3380</v>
      </c>
      <c r="F455" s="12">
        <v>3</v>
      </c>
      <c r="G455" s="12">
        <v>15</v>
      </c>
      <c r="H455" s="12"/>
      <c r="I455" s="12" t="s">
        <v>3554</v>
      </c>
      <c r="J455" s="26" t="s">
        <v>3484</v>
      </c>
      <c r="K455" s="140" t="s">
        <v>3555</v>
      </c>
      <c r="L455" s="66"/>
      <c r="M455" s="66"/>
      <c r="N455" s="12"/>
      <c r="O455" s="12"/>
      <c r="P455" s="12"/>
      <c r="Q455" s="12"/>
      <c r="R455" s="12"/>
      <c r="S455" s="48"/>
    </row>
    <row r="456" spans="1:19">
      <c r="A456" s="21">
        <v>45184</v>
      </c>
      <c r="B456" s="21" t="s">
        <v>196</v>
      </c>
      <c r="C456" s="12" t="s">
        <v>58</v>
      </c>
      <c r="D456" s="12" t="s">
        <v>1268</v>
      </c>
      <c r="E456" s="12" t="s">
        <v>3380</v>
      </c>
      <c r="F456" s="12">
        <v>2</v>
      </c>
      <c r="G456" s="12">
        <v>15</v>
      </c>
      <c r="H456" s="12"/>
      <c r="I456" s="12" t="s">
        <v>3454</v>
      </c>
      <c r="J456" s="26" t="s">
        <v>3556</v>
      </c>
      <c r="K456" s="140" t="s">
        <v>3557</v>
      </c>
      <c r="L456" s="66"/>
      <c r="M456" s="66"/>
      <c r="N456" s="12"/>
      <c r="O456" s="12"/>
      <c r="P456" s="12"/>
      <c r="Q456" s="12"/>
      <c r="R456" s="12"/>
      <c r="S456" s="48"/>
    </row>
    <row r="457" spans="1:19">
      <c r="A457" s="21">
        <v>45184</v>
      </c>
      <c r="B457" s="21" t="s">
        <v>196</v>
      </c>
      <c r="C457" s="12" t="s">
        <v>58</v>
      </c>
      <c r="D457" s="12" t="s">
        <v>1268</v>
      </c>
      <c r="E457" s="12" t="s">
        <v>3380</v>
      </c>
      <c r="F457" s="12">
        <v>2</v>
      </c>
      <c r="G457" s="12">
        <v>16</v>
      </c>
      <c r="H457" s="12"/>
      <c r="I457" s="12" t="s">
        <v>60</v>
      </c>
      <c r="J457" s="26" t="s">
        <v>3436</v>
      </c>
      <c r="K457" s="140" t="s">
        <v>647</v>
      </c>
      <c r="L457" s="66"/>
      <c r="M457" s="66"/>
      <c r="N457" s="12"/>
      <c r="O457" s="12"/>
      <c r="P457" s="12"/>
      <c r="Q457" s="12"/>
      <c r="R457" s="12"/>
      <c r="S457" s="48"/>
    </row>
    <row r="458" spans="1:19">
      <c r="A458" s="21">
        <v>45184</v>
      </c>
      <c r="B458" s="21" t="s">
        <v>196</v>
      </c>
      <c r="C458" s="12" t="s">
        <v>58</v>
      </c>
      <c r="D458" s="12" t="s">
        <v>9</v>
      </c>
      <c r="E458" s="12" t="s">
        <v>3388</v>
      </c>
      <c r="F458" s="12">
        <v>12</v>
      </c>
      <c r="G458" s="12">
        <v>16</v>
      </c>
      <c r="H458" s="12"/>
      <c r="I458" s="12" t="s">
        <v>60</v>
      </c>
      <c r="J458" s="26" t="s">
        <v>3484</v>
      </c>
      <c r="K458" s="140" t="s">
        <v>3558</v>
      </c>
      <c r="L458" s="66" t="s">
        <v>3559</v>
      </c>
      <c r="M458" s="66"/>
      <c r="N458" s="12"/>
      <c r="O458" s="12"/>
      <c r="P458" s="12"/>
      <c r="Q458" s="12"/>
      <c r="R458" s="12"/>
      <c r="S458" s="48"/>
    </row>
    <row r="459" spans="1:19">
      <c r="A459" s="21">
        <v>45184</v>
      </c>
      <c r="B459" s="21" t="s">
        <v>196</v>
      </c>
      <c r="C459" s="12" t="s">
        <v>58</v>
      </c>
      <c r="D459" s="12" t="s">
        <v>9</v>
      </c>
      <c r="E459" s="12" t="s">
        <v>3388</v>
      </c>
      <c r="F459" s="12">
        <v>4</v>
      </c>
      <c r="G459" s="12">
        <v>16</v>
      </c>
      <c r="H459" s="12"/>
      <c r="I459" s="12" t="s">
        <v>60</v>
      </c>
      <c r="J459" s="26" t="s">
        <v>1201</v>
      </c>
      <c r="K459" s="140" t="s">
        <v>1975</v>
      </c>
      <c r="L459" s="66" t="s">
        <v>3560</v>
      </c>
      <c r="M459" s="66"/>
      <c r="N459" s="12"/>
      <c r="O459" s="12"/>
      <c r="P459" s="12"/>
      <c r="Q459" s="12"/>
      <c r="R459" s="12"/>
      <c r="S459" s="48"/>
    </row>
    <row r="460" spans="1:19">
      <c r="A460" s="21">
        <v>45184</v>
      </c>
      <c r="B460" s="21" t="s">
        <v>196</v>
      </c>
      <c r="C460" s="12" t="s">
        <v>58</v>
      </c>
      <c r="D460" s="12" t="s">
        <v>1268</v>
      </c>
      <c r="E460" s="12" t="s">
        <v>3380</v>
      </c>
      <c r="F460" s="12">
        <v>1</v>
      </c>
      <c r="G460" s="12">
        <v>14</v>
      </c>
      <c r="H460" s="12"/>
      <c r="I460" s="12" t="s">
        <v>84</v>
      </c>
      <c r="J460" s="26" t="s">
        <v>3561</v>
      </c>
      <c r="K460" s="140" t="s">
        <v>3562</v>
      </c>
      <c r="L460" s="66"/>
      <c r="M460" s="66"/>
      <c r="N460" s="12"/>
      <c r="O460" s="12"/>
      <c r="P460" s="12"/>
      <c r="Q460" s="12"/>
      <c r="R460" s="12"/>
      <c r="S460" s="48"/>
    </row>
    <row r="461" spans="1:19">
      <c r="A461" s="21">
        <v>45184</v>
      </c>
      <c r="B461" s="21" t="s">
        <v>196</v>
      </c>
      <c r="C461" s="12" t="s">
        <v>58</v>
      </c>
      <c r="D461" s="12" t="s">
        <v>1268</v>
      </c>
      <c r="E461" s="12" t="s">
        <v>3380</v>
      </c>
      <c r="F461" s="12">
        <v>1</v>
      </c>
      <c r="G461" s="12" t="s">
        <v>7</v>
      </c>
      <c r="H461" s="12"/>
      <c r="I461" s="12" t="s">
        <v>133</v>
      </c>
      <c r="J461" s="26" t="s">
        <v>3522</v>
      </c>
      <c r="K461" s="140" t="s">
        <v>3523</v>
      </c>
      <c r="L461" s="66"/>
      <c r="M461" s="66"/>
      <c r="N461" s="12"/>
      <c r="O461" s="12"/>
      <c r="P461" s="12"/>
      <c r="Q461" s="12"/>
      <c r="R461" s="12"/>
      <c r="S461" s="48"/>
    </row>
    <row r="462" spans="1:19">
      <c r="A462" s="21">
        <v>45184</v>
      </c>
      <c r="B462" s="21" t="s">
        <v>196</v>
      </c>
      <c r="C462" s="12" t="s">
        <v>58</v>
      </c>
      <c r="D462" s="12" t="s">
        <v>9</v>
      </c>
      <c r="E462" s="12" t="s">
        <v>3388</v>
      </c>
      <c r="F462" s="12">
        <v>2</v>
      </c>
      <c r="G462" s="12">
        <v>15</v>
      </c>
      <c r="H462" s="12"/>
      <c r="I462" s="12" t="s">
        <v>676</v>
      </c>
      <c r="J462" s="26" t="s">
        <v>3563</v>
      </c>
      <c r="K462" s="140" t="s">
        <v>3564</v>
      </c>
      <c r="L462" s="66" t="s">
        <v>3565</v>
      </c>
      <c r="M462" s="66"/>
      <c r="N462" s="12"/>
      <c r="O462" s="12"/>
      <c r="P462" s="12"/>
      <c r="Q462" s="12"/>
      <c r="R462" s="12"/>
      <c r="S462" s="48"/>
    </row>
    <row r="463" spans="1:19">
      <c r="A463" s="21">
        <v>45184</v>
      </c>
      <c r="B463" s="21" t="s">
        <v>196</v>
      </c>
      <c r="C463" s="12" t="s">
        <v>58</v>
      </c>
      <c r="D463" s="12" t="s">
        <v>9</v>
      </c>
      <c r="E463" s="12" t="s">
        <v>3388</v>
      </c>
      <c r="F463" s="12">
        <v>1</v>
      </c>
      <c r="G463" s="12">
        <v>15</v>
      </c>
      <c r="H463" s="12"/>
      <c r="I463" s="12" t="s">
        <v>75</v>
      </c>
      <c r="J463" s="26" t="s">
        <v>3566</v>
      </c>
      <c r="K463" s="140" t="s">
        <v>3567</v>
      </c>
      <c r="L463" s="66">
        <v>360</v>
      </c>
      <c r="M463" s="66"/>
      <c r="N463" s="12"/>
      <c r="O463" s="12"/>
      <c r="P463" s="12"/>
      <c r="Q463" s="12"/>
      <c r="R463" s="12"/>
      <c r="S463" s="48"/>
    </row>
    <row r="464" spans="1:19">
      <c r="A464" s="21">
        <v>45184</v>
      </c>
      <c r="B464" s="21" t="s">
        <v>196</v>
      </c>
      <c r="C464" s="12" t="s">
        <v>58</v>
      </c>
      <c r="D464" s="12" t="s">
        <v>9</v>
      </c>
      <c r="E464" s="12" t="s">
        <v>3388</v>
      </c>
      <c r="F464" s="12">
        <v>1</v>
      </c>
      <c r="G464" s="12">
        <v>14</v>
      </c>
      <c r="H464" s="12"/>
      <c r="I464" s="12" t="s">
        <v>84</v>
      </c>
      <c r="J464" s="26" t="s">
        <v>3436</v>
      </c>
      <c r="K464" s="140" t="s">
        <v>3048</v>
      </c>
      <c r="L464" s="66">
        <v>386</v>
      </c>
      <c r="M464" s="66"/>
      <c r="N464" s="12"/>
      <c r="O464" s="12"/>
      <c r="P464" s="12"/>
      <c r="Q464" s="12"/>
      <c r="R464" s="12"/>
      <c r="S464" s="48"/>
    </row>
    <row r="465" spans="1:19">
      <c r="A465" s="21">
        <v>45184</v>
      </c>
      <c r="B465" s="21" t="s">
        <v>196</v>
      </c>
      <c r="C465" s="12" t="s">
        <v>58</v>
      </c>
      <c r="D465" s="12" t="s">
        <v>9</v>
      </c>
      <c r="E465" s="12" t="s">
        <v>3388</v>
      </c>
      <c r="F465" s="12">
        <v>1</v>
      </c>
      <c r="G465" s="12">
        <v>15</v>
      </c>
      <c r="H465" s="12"/>
      <c r="I465" s="12" t="s">
        <v>3393</v>
      </c>
      <c r="J465" s="26" t="s">
        <v>3436</v>
      </c>
      <c r="K465" s="140" t="s">
        <v>3568</v>
      </c>
      <c r="L465" s="66">
        <v>390</v>
      </c>
      <c r="M465" s="66"/>
      <c r="N465" s="12"/>
      <c r="O465" s="12"/>
      <c r="P465" s="12"/>
      <c r="Q465" s="12"/>
      <c r="R465" s="12"/>
      <c r="S465" s="48"/>
    </row>
    <row r="466" spans="1:19">
      <c r="A466" s="21">
        <v>45184</v>
      </c>
      <c r="B466" s="21" t="s">
        <v>196</v>
      </c>
      <c r="C466" s="12" t="s">
        <v>58</v>
      </c>
      <c r="D466" s="12" t="s">
        <v>9</v>
      </c>
      <c r="E466" s="12" t="s">
        <v>3388</v>
      </c>
      <c r="F466" s="12">
        <v>1</v>
      </c>
      <c r="G466" s="12">
        <v>16</v>
      </c>
      <c r="H466" s="12"/>
      <c r="I466" s="12" t="s">
        <v>143</v>
      </c>
      <c r="J466" s="26" t="s">
        <v>3569</v>
      </c>
      <c r="K466" s="140" t="s">
        <v>3570</v>
      </c>
      <c r="L466" s="66">
        <v>383</v>
      </c>
      <c r="M466" s="66"/>
      <c r="N466" s="12"/>
      <c r="O466" s="12"/>
      <c r="P466" s="12"/>
      <c r="Q466" s="12"/>
      <c r="R466" s="12"/>
      <c r="S466" s="48"/>
    </row>
    <row r="467" spans="1:19">
      <c r="A467" s="21">
        <v>45184</v>
      </c>
      <c r="B467" s="21" t="s">
        <v>196</v>
      </c>
      <c r="C467" s="12" t="s">
        <v>58</v>
      </c>
      <c r="D467" s="12" t="s">
        <v>9</v>
      </c>
      <c r="E467" s="12" t="s">
        <v>3388</v>
      </c>
      <c r="F467" s="12">
        <v>4</v>
      </c>
      <c r="G467" s="12">
        <v>16</v>
      </c>
      <c r="H467" s="12"/>
      <c r="I467" s="12" t="s">
        <v>60</v>
      </c>
      <c r="J467" s="26" t="s">
        <v>3484</v>
      </c>
      <c r="K467" s="140" t="s">
        <v>2501</v>
      </c>
      <c r="L467" s="66" t="s">
        <v>3571</v>
      </c>
      <c r="M467" s="66"/>
      <c r="N467" s="12"/>
      <c r="O467" s="12"/>
      <c r="P467" s="12"/>
      <c r="Q467" s="12"/>
      <c r="R467" s="12"/>
      <c r="S467" s="48"/>
    </row>
    <row r="468" spans="1:19">
      <c r="A468" s="21">
        <v>45184</v>
      </c>
      <c r="B468" s="21" t="s">
        <v>196</v>
      </c>
      <c r="C468" s="12" t="s">
        <v>58</v>
      </c>
      <c r="D468" s="12" t="s">
        <v>9</v>
      </c>
      <c r="E468" s="12" t="s">
        <v>3388</v>
      </c>
      <c r="F468" s="12">
        <v>1</v>
      </c>
      <c r="G468" s="12">
        <v>16</v>
      </c>
      <c r="H468" s="12"/>
      <c r="I468" s="12" t="s">
        <v>143</v>
      </c>
      <c r="J468" s="26" t="s">
        <v>3445</v>
      </c>
      <c r="K468" s="140" t="s">
        <v>3572</v>
      </c>
      <c r="L468" s="66">
        <v>381</v>
      </c>
      <c r="M468" s="66"/>
      <c r="N468" s="12"/>
      <c r="O468" s="12"/>
      <c r="P468" s="12"/>
      <c r="Q468" s="12"/>
      <c r="R468" s="12"/>
      <c r="S468" s="48"/>
    </row>
    <row r="469" spans="1:19">
      <c r="A469" s="21">
        <v>45190</v>
      </c>
      <c r="B469" s="21" t="s">
        <v>196</v>
      </c>
      <c r="C469" s="12" t="s">
        <v>58</v>
      </c>
      <c r="D469" s="12" t="s">
        <v>1268</v>
      </c>
      <c r="E469" s="12" t="s">
        <v>3380</v>
      </c>
      <c r="F469" s="12">
        <v>1</v>
      </c>
      <c r="G469" s="12">
        <v>16</v>
      </c>
      <c r="H469" s="12"/>
      <c r="I469" s="12" t="s">
        <v>60</v>
      </c>
      <c r="J469" s="26" t="s">
        <v>1201</v>
      </c>
      <c r="K469" s="140" t="s">
        <v>985</v>
      </c>
      <c r="L469" s="66">
        <v>271</v>
      </c>
      <c r="M469" s="66" t="s">
        <v>3573</v>
      </c>
      <c r="N469" s="12"/>
      <c r="O469" s="12"/>
      <c r="P469" s="12"/>
      <c r="Q469" s="12"/>
      <c r="R469" s="12"/>
      <c r="S469" s="48"/>
    </row>
    <row r="470" spans="1:19">
      <c r="A470" s="21">
        <v>45190</v>
      </c>
      <c r="B470" s="21" t="s">
        <v>196</v>
      </c>
      <c r="C470" s="12" t="s">
        <v>58</v>
      </c>
      <c r="D470" s="12" t="s">
        <v>1268</v>
      </c>
      <c r="E470" s="12" t="s">
        <v>3574</v>
      </c>
      <c r="F470" s="12">
        <v>3</v>
      </c>
      <c r="G470" s="12">
        <v>15</v>
      </c>
      <c r="H470" s="12"/>
      <c r="I470" s="12" t="s">
        <v>75</v>
      </c>
      <c r="J470" s="26" t="s">
        <v>3575</v>
      </c>
      <c r="K470" s="140" t="s">
        <v>3576</v>
      </c>
      <c r="L470" s="66" t="s">
        <v>3577</v>
      </c>
      <c r="M470" s="66" t="s">
        <v>3578</v>
      </c>
      <c r="N470" s="12"/>
      <c r="O470" s="12"/>
      <c r="P470" s="12"/>
      <c r="Q470" s="12"/>
      <c r="R470" s="12"/>
      <c r="S470" s="48"/>
    </row>
    <row r="471" spans="1:19">
      <c r="A471" s="21">
        <v>45190</v>
      </c>
      <c r="B471" s="21" t="s">
        <v>196</v>
      </c>
      <c r="C471" s="12" t="s">
        <v>58</v>
      </c>
      <c r="D471" s="12" t="s">
        <v>1268</v>
      </c>
      <c r="E471" s="12" t="s">
        <v>3380</v>
      </c>
      <c r="F471" s="12">
        <v>2</v>
      </c>
      <c r="G471" s="12">
        <v>16</v>
      </c>
      <c r="H471" s="12"/>
      <c r="I471" s="12" t="s">
        <v>60</v>
      </c>
      <c r="J471" s="26" t="s">
        <v>3579</v>
      </c>
      <c r="K471" s="140" t="s">
        <v>3580</v>
      </c>
      <c r="L471" s="66"/>
      <c r="M471" s="66" t="s">
        <v>3581</v>
      </c>
      <c r="N471" s="12"/>
      <c r="O471" s="12"/>
      <c r="P471" s="12"/>
      <c r="Q471" s="12"/>
      <c r="R471" s="12"/>
      <c r="S471" s="48"/>
    </row>
    <row r="472" spans="1:19">
      <c r="A472" s="21">
        <v>45190</v>
      </c>
      <c r="B472" s="21" t="s">
        <v>196</v>
      </c>
      <c r="C472" s="12" t="s">
        <v>58</v>
      </c>
      <c r="D472" s="12" t="s">
        <v>1268</v>
      </c>
      <c r="E472" s="12" t="s">
        <v>3582</v>
      </c>
      <c r="F472" s="12">
        <v>1</v>
      </c>
      <c r="G472" s="12" t="s">
        <v>7</v>
      </c>
      <c r="H472" s="12"/>
      <c r="I472" s="12" t="s">
        <v>133</v>
      </c>
      <c r="J472" s="26" t="s">
        <v>693</v>
      </c>
      <c r="K472" s="140" t="s">
        <v>3583</v>
      </c>
      <c r="L472" s="66"/>
      <c r="M472" s="66" t="s">
        <v>3584</v>
      </c>
      <c r="N472" s="12"/>
      <c r="O472" s="12"/>
      <c r="P472" s="12"/>
      <c r="Q472" s="12"/>
      <c r="R472" s="12"/>
      <c r="S472" s="48"/>
    </row>
    <row r="473" spans="1:19">
      <c r="A473" s="21">
        <v>45190</v>
      </c>
      <c r="B473" s="21" t="s">
        <v>196</v>
      </c>
      <c r="C473" s="12" t="s">
        <v>58</v>
      </c>
      <c r="D473" s="12" t="s">
        <v>1268</v>
      </c>
      <c r="E473" s="12" t="s">
        <v>3582</v>
      </c>
      <c r="F473" s="12">
        <v>1</v>
      </c>
      <c r="G473" s="12" t="s">
        <v>7</v>
      </c>
      <c r="H473" s="12"/>
      <c r="I473" s="12" t="s">
        <v>133</v>
      </c>
      <c r="J473" s="26" t="s">
        <v>649</v>
      </c>
      <c r="K473" s="140" t="s">
        <v>3432</v>
      </c>
      <c r="L473" s="66"/>
      <c r="M473" s="66" t="s">
        <v>3585</v>
      </c>
      <c r="N473" s="12"/>
      <c r="O473" s="12"/>
      <c r="P473" s="12"/>
      <c r="Q473" s="12"/>
      <c r="R473" s="12"/>
      <c r="S473" s="48"/>
    </row>
    <row r="474" spans="1:19">
      <c r="A474" s="21">
        <v>45190</v>
      </c>
      <c r="B474" s="21" t="s">
        <v>196</v>
      </c>
      <c r="C474" s="12" t="s">
        <v>58</v>
      </c>
      <c r="D474" s="12" t="s">
        <v>5</v>
      </c>
      <c r="E474" s="12" t="s">
        <v>3586</v>
      </c>
      <c r="F474" s="12">
        <v>2</v>
      </c>
      <c r="G474" s="12">
        <v>14</v>
      </c>
      <c r="H474" s="12"/>
      <c r="I474" s="12" t="s">
        <v>84</v>
      </c>
      <c r="J474" s="26" t="s">
        <v>2088</v>
      </c>
      <c r="K474" s="140" t="s">
        <v>3587</v>
      </c>
      <c r="L474" s="66"/>
      <c r="M474" s="66" t="s">
        <v>3588</v>
      </c>
      <c r="N474" s="12"/>
      <c r="O474" s="12"/>
      <c r="P474" s="12"/>
      <c r="Q474" s="12"/>
      <c r="R474" s="12"/>
      <c r="S474" s="48"/>
    </row>
    <row r="475" spans="1:19">
      <c r="A475" s="21">
        <v>45190</v>
      </c>
      <c r="B475" s="21" t="s">
        <v>196</v>
      </c>
      <c r="C475" s="12" t="s">
        <v>58</v>
      </c>
      <c r="D475" s="12" t="s">
        <v>1268</v>
      </c>
      <c r="E475" s="12" t="s">
        <v>3380</v>
      </c>
      <c r="F475" s="12">
        <v>2</v>
      </c>
      <c r="G475" s="12">
        <v>15</v>
      </c>
      <c r="H475" s="12"/>
      <c r="I475" s="12" t="s">
        <v>75</v>
      </c>
      <c r="J475" s="26" t="s">
        <v>3566</v>
      </c>
      <c r="K475" s="140" t="s">
        <v>75</v>
      </c>
      <c r="L475" s="66"/>
      <c r="M475" s="66" t="s">
        <v>3589</v>
      </c>
      <c r="N475" s="12"/>
      <c r="O475" s="12"/>
      <c r="P475" s="12"/>
      <c r="Q475" s="12"/>
      <c r="R475" s="12"/>
      <c r="S475" s="48"/>
    </row>
    <row r="476" spans="1:19">
      <c r="A476" s="21">
        <v>45190</v>
      </c>
      <c r="B476" s="21" t="s">
        <v>196</v>
      </c>
      <c r="C476" s="12" t="s">
        <v>58</v>
      </c>
      <c r="D476" s="12" t="s">
        <v>1268</v>
      </c>
      <c r="E476" s="12" t="s">
        <v>3590</v>
      </c>
      <c r="F476" s="12">
        <v>2</v>
      </c>
      <c r="G476" s="12">
        <v>16</v>
      </c>
      <c r="H476" s="12"/>
      <c r="I476" s="12" t="s">
        <v>60</v>
      </c>
      <c r="J476" s="26" t="s">
        <v>3436</v>
      </c>
      <c r="K476" s="140" t="s">
        <v>3591</v>
      </c>
      <c r="L476" s="66"/>
      <c r="M476" s="66" t="s">
        <v>3592</v>
      </c>
      <c r="N476" s="12"/>
      <c r="O476" s="12"/>
      <c r="P476" s="12"/>
      <c r="Q476" s="12"/>
      <c r="R476" s="12"/>
      <c r="S476" s="48"/>
    </row>
    <row r="477" spans="1:19">
      <c r="A477" s="21">
        <v>45194</v>
      </c>
      <c r="B477" s="21" t="s">
        <v>196</v>
      </c>
      <c r="C477" s="12" t="s">
        <v>58</v>
      </c>
      <c r="D477" s="12" t="s">
        <v>12</v>
      </c>
      <c r="E477" s="12" t="s">
        <v>3593</v>
      </c>
      <c r="F477" s="12">
        <v>2</v>
      </c>
      <c r="G477" s="12">
        <v>15</v>
      </c>
      <c r="H477" s="12"/>
      <c r="I477" s="12" t="s">
        <v>3454</v>
      </c>
      <c r="J477" s="26" t="s">
        <v>3594</v>
      </c>
      <c r="K477" s="140" t="s">
        <v>3595</v>
      </c>
      <c r="L477" s="66" t="s">
        <v>3596</v>
      </c>
      <c r="M477" s="66" t="s">
        <v>3597</v>
      </c>
      <c r="N477" s="12"/>
      <c r="O477" s="12"/>
      <c r="P477" s="12"/>
      <c r="Q477" s="12"/>
      <c r="R477" s="12"/>
      <c r="S477" s="48"/>
    </row>
    <row r="478" spans="1:19">
      <c r="A478" s="21">
        <v>45194</v>
      </c>
      <c r="B478" s="21" t="s">
        <v>196</v>
      </c>
      <c r="C478" s="12" t="s">
        <v>58</v>
      </c>
      <c r="D478" s="12" t="s">
        <v>1268</v>
      </c>
      <c r="E478" s="12" t="s">
        <v>3530</v>
      </c>
      <c r="F478" s="12">
        <v>2</v>
      </c>
      <c r="G478" s="12">
        <v>14</v>
      </c>
      <c r="H478" s="12"/>
      <c r="I478" s="12" t="s">
        <v>84</v>
      </c>
      <c r="J478" s="26" t="s">
        <v>3598</v>
      </c>
      <c r="K478" s="140" t="s">
        <v>3599</v>
      </c>
      <c r="L478" s="66" t="s">
        <v>3600</v>
      </c>
      <c r="M478" s="66" t="s">
        <v>3601</v>
      </c>
      <c r="N478" s="12"/>
      <c r="O478" s="12"/>
      <c r="P478" s="12"/>
      <c r="Q478" s="12"/>
      <c r="R478" s="12"/>
      <c r="S478" s="48"/>
    </row>
    <row r="479" spans="1:19">
      <c r="A479" s="21">
        <v>45194</v>
      </c>
      <c r="B479" s="21" t="s">
        <v>196</v>
      </c>
      <c r="C479" s="12" t="s">
        <v>58</v>
      </c>
      <c r="D479" s="12" t="s">
        <v>1268</v>
      </c>
      <c r="E479" s="12" t="s">
        <v>3530</v>
      </c>
      <c r="F479" s="12">
        <v>2</v>
      </c>
      <c r="G479" s="12">
        <v>14</v>
      </c>
      <c r="H479" s="12"/>
      <c r="I479" s="12" t="s">
        <v>84</v>
      </c>
      <c r="J479" s="26" t="s">
        <v>3436</v>
      </c>
      <c r="K479" s="140" t="s">
        <v>3591</v>
      </c>
      <c r="L479" s="66" t="s">
        <v>3602</v>
      </c>
      <c r="M479" s="66" t="s">
        <v>3603</v>
      </c>
      <c r="N479" s="12"/>
      <c r="O479" s="12"/>
      <c r="P479" s="12"/>
      <c r="Q479" s="12"/>
      <c r="R479" s="12"/>
      <c r="S479" s="48"/>
    </row>
    <row r="480" spans="1:19">
      <c r="A480" s="21">
        <v>45194</v>
      </c>
      <c r="B480" s="21" t="s">
        <v>196</v>
      </c>
      <c r="C480" s="12" t="s">
        <v>58</v>
      </c>
      <c r="D480" s="12" t="s">
        <v>1268</v>
      </c>
      <c r="E480" s="12" t="s">
        <v>3530</v>
      </c>
      <c r="F480" s="12">
        <v>2</v>
      </c>
      <c r="G480" s="12">
        <v>15</v>
      </c>
      <c r="H480" s="12"/>
      <c r="I480" s="12" t="s">
        <v>75</v>
      </c>
      <c r="J480" s="26" t="s">
        <v>3542</v>
      </c>
      <c r="K480" s="140" t="s">
        <v>818</v>
      </c>
      <c r="L480" s="66" t="s">
        <v>3604</v>
      </c>
      <c r="M480" s="66" t="s">
        <v>3605</v>
      </c>
      <c r="N480" s="12"/>
      <c r="O480" s="12"/>
      <c r="P480" s="12"/>
      <c r="Q480" s="12"/>
      <c r="R480" s="12"/>
      <c r="S480" s="48"/>
    </row>
    <row r="481" spans="1:19">
      <c r="A481" s="21">
        <v>45194</v>
      </c>
      <c r="B481" s="21" t="s">
        <v>196</v>
      </c>
      <c r="C481" s="12" t="s">
        <v>58</v>
      </c>
      <c r="D481" s="12" t="s">
        <v>1268</v>
      </c>
      <c r="E481" s="12" t="s">
        <v>3530</v>
      </c>
      <c r="F481" s="12">
        <v>2</v>
      </c>
      <c r="G481" s="12">
        <v>14</v>
      </c>
      <c r="H481" s="12"/>
      <c r="I481" s="12" t="s">
        <v>84</v>
      </c>
      <c r="J481" s="26" t="s">
        <v>3495</v>
      </c>
      <c r="K481" s="140" t="s">
        <v>3606</v>
      </c>
      <c r="L481" s="66" t="s">
        <v>3600</v>
      </c>
      <c r="M481" s="66" t="s">
        <v>3607</v>
      </c>
      <c r="N481" s="12"/>
      <c r="O481" s="12"/>
      <c r="P481" s="12"/>
      <c r="Q481" s="12"/>
      <c r="R481" s="12"/>
      <c r="S481" s="48"/>
    </row>
    <row r="482" spans="1:19">
      <c r="A482" s="21">
        <v>45194</v>
      </c>
      <c r="B482" s="21" t="s">
        <v>196</v>
      </c>
      <c r="C482" s="12" t="s">
        <v>58</v>
      </c>
      <c r="D482" s="12" t="s">
        <v>1268</v>
      </c>
      <c r="E482" s="12" t="s">
        <v>3530</v>
      </c>
      <c r="F482" s="12">
        <v>4</v>
      </c>
      <c r="G482" s="12">
        <v>15</v>
      </c>
      <c r="H482" s="12"/>
      <c r="I482" s="12" t="s">
        <v>3454</v>
      </c>
      <c r="J482" s="26" t="s">
        <v>3594</v>
      </c>
      <c r="K482" s="140" t="s">
        <v>3608</v>
      </c>
      <c r="L482" s="66" t="s">
        <v>1428</v>
      </c>
      <c r="M482" s="66" t="s">
        <v>3588</v>
      </c>
      <c r="N482" s="12"/>
      <c r="O482" s="12"/>
      <c r="P482" s="12"/>
      <c r="Q482" s="12"/>
      <c r="R482" s="12"/>
      <c r="S482" s="48"/>
    </row>
    <row r="483" spans="1:19">
      <c r="A483" s="21">
        <v>45194</v>
      </c>
      <c r="B483" s="21" t="s">
        <v>196</v>
      </c>
      <c r="C483" s="12" t="s">
        <v>58</v>
      </c>
      <c r="D483" s="12" t="s">
        <v>1268</v>
      </c>
      <c r="E483" s="12" t="s">
        <v>3530</v>
      </c>
      <c r="F483" s="12">
        <v>2</v>
      </c>
      <c r="G483" s="12">
        <v>14</v>
      </c>
      <c r="H483" s="12"/>
      <c r="I483" s="12" t="s">
        <v>458</v>
      </c>
      <c r="J483" s="26" t="s">
        <v>3609</v>
      </c>
      <c r="K483" s="140" t="s">
        <v>3610</v>
      </c>
      <c r="L483" s="66" t="s">
        <v>1428</v>
      </c>
      <c r="M483" s="66" t="s">
        <v>3588</v>
      </c>
      <c r="N483" s="12"/>
      <c r="O483" s="12"/>
      <c r="P483" s="12"/>
      <c r="Q483" s="12"/>
      <c r="R483" s="12"/>
      <c r="S483" s="48"/>
    </row>
    <row r="484" spans="1:19">
      <c r="A484" s="21">
        <v>45194</v>
      </c>
      <c r="B484" s="21" t="s">
        <v>196</v>
      </c>
      <c r="C484" s="12" t="s">
        <v>58</v>
      </c>
      <c r="D484" s="12" t="s">
        <v>1268</v>
      </c>
      <c r="E484" s="12" t="s">
        <v>3530</v>
      </c>
      <c r="F484" s="12">
        <v>2</v>
      </c>
      <c r="G484" s="12">
        <v>16</v>
      </c>
      <c r="H484" s="12"/>
      <c r="I484" s="12" t="s">
        <v>60</v>
      </c>
      <c r="J484" s="26" t="s">
        <v>3536</v>
      </c>
      <c r="K484" s="140" t="s">
        <v>3611</v>
      </c>
      <c r="L484" s="66" t="s">
        <v>1428</v>
      </c>
      <c r="M484" s="66" t="s">
        <v>3601</v>
      </c>
      <c r="N484" s="12"/>
      <c r="O484" s="12"/>
      <c r="P484" s="12"/>
      <c r="Q484" s="12"/>
      <c r="R484" s="12"/>
      <c r="S484" s="48"/>
    </row>
    <row r="485" spans="1:19">
      <c r="A485" s="21">
        <v>45194</v>
      </c>
      <c r="B485" s="21" t="s">
        <v>196</v>
      </c>
      <c r="C485" s="12" t="s">
        <v>58</v>
      </c>
      <c r="D485" s="12" t="s">
        <v>12</v>
      </c>
      <c r="E485" s="12" t="s">
        <v>3612</v>
      </c>
      <c r="F485" s="12">
        <v>4</v>
      </c>
      <c r="G485" s="12">
        <v>16</v>
      </c>
      <c r="H485" s="12"/>
      <c r="I485" s="12" t="s">
        <v>60</v>
      </c>
      <c r="J485" s="26" t="s">
        <v>3436</v>
      </c>
      <c r="K485" s="140" t="s">
        <v>647</v>
      </c>
      <c r="L485" s="66" t="s">
        <v>3613</v>
      </c>
      <c r="M485" s="66" t="s">
        <v>3614</v>
      </c>
      <c r="N485" s="12"/>
      <c r="O485" s="12"/>
      <c r="P485" s="12"/>
      <c r="Q485" s="12"/>
      <c r="R485" s="12"/>
      <c r="S485" s="48"/>
    </row>
    <row r="486" spans="1:19">
      <c r="A486" s="21">
        <v>45197</v>
      </c>
      <c r="B486" s="21" t="s">
        <v>196</v>
      </c>
      <c r="C486" s="12" t="s">
        <v>58</v>
      </c>
      <c r="D486" s="12" t="s">
        <v>1268</v>
      </c>
      <c r="E486" s="12" t="s">
        <v>3380</v>
      </c>
      <c r="F486" s="12">
        <v>3</v>
      </c>
      <c r="G486" s="12">
        <v>15</v>
      </c>
      <c r="H486" s="12"/>
      <c r="I486" s="12" t="s">
        <v>2627</v>
      </c>
      <c r="J486" s="26" t="s">
        <v>94</v>
      </c>
      <c r="K486" s="140" t="s">
        <v>3048</v>
      </c>
      <c r="L486" s="66"/>
      <c r="M486" s="66" t="s">
        <v>3615</v>
      </c>
      <c r="N486" s="12"/>
      <c r="O486" s="12"/>
      <c r="P486" s="12"/>
      <c r="Q486" s="12"/>
      <c r="R486" s="12"/>
      <c r="S486" s="48"/>
    </row>
    <row r="487" spans="1:19">
      <c r="A487" s="21">
        <v>45197</v>
      </c>
      <c r="B487" s="21" t="s">
        <v>196</v>
      </c>
      <c r="C487" s="12" t="s">
        <v>58</v>
      </c>
      <c r="D487" s="12" t="s">
        <v>1268</v>
      </c>
      <c r="E487" s="12" t="s">
        <v>3380</v>
      </c>
      <c r="F487" s="12">
        <v>2</v>
      </c>
      <c r="G487" s="12">
        <v>15</v>
      </c>
      <c r="H487" s="12"/>
      <c r="I487" s="12" t="s">
        <v>2627</v>
      </c>
      <c r="J487" s="26" t="s">
        <v>978</v>
      </c>
      <c r="K487" s="140" t="s">
        <v>3469</v>
      </c>
      <c r="L487" s="66"/>
      <c r="M487" s="66" t="s">
        <v>3616</v>
      </c>
      <c r="N487" s="12"/>
      <c r="O487" s="12"/>
      <c r="P487" s="12"/>
      <c r="Q487" s="12"/>
      <c r="R487" s="12"/>
      <c r="S487" s="48"/>
    </row>
    <row r="488" spans="1:19">
      <c r="A488" s="21">
        <v>45205</v>
      </c>
      <c r="B488" s="21" t="s">
        <v>257</v>
      </c>
      <c r="C488" s="12" t="s">
        <v>58</v>
      </c>
      <c r="D488" s="12" t="s">
        <v>1268</v>
      </c>
      <c r="E488" s="12" t="s">
        <v>3380</v>
      </c>
      <c r="F488" s="12">
        <v>2</v>
      </c>
      <c r="G488" s="12">
        <v>16</v>
      </c>
      <c r="H488" s="12"/>
      <c r="I488" s="12" t="s">
        <v>60</v>
      </c>
      <c r="J488" s="26" t="s">
        <v>1201</v>
      </c>
      <c r="K488" s="140" t="s">
        <v>3617</v>
      </c>
      <c r="L488" s="66" t="s">
        <v>3618</v>
      </c>
      <c r="M488" s="66" t="s">
        <v>3619</v>
      </c>
      <c r="N488" s="12"/>
      <c r="O488" s="12"/>
      <c r="P488" s="12"/>
      <c r="Q488" s="12"/>
      <c r="R488" s="12"/>
      <c r="S488" s="48"/>
    </row>
    <row r="489" spans="1:19">
      <c r="A489" s="21">
        <v>45205</v>
      </c>
      <c r="B489" s="21" t="s">
        <v>257</v>
      </c>
      <c r="C489" s="12" t="s">
        <v>58</v>
      </c>
      <c r="D489" s="12" t="s">
        <v>12</v>
      </c>
      <c r="E489" s="12" t="s">
        <v>3593</v>
      </c>
      <c r="F489" s="12">
        <v>2</v>
      </c>
      <c r="G489" s="12">
        <v>16</v>
      </c>
      <c r="H489" s="12"/>
      <c r="I489" s="12" t="s">
        <v>143</v>
      </c>
      <c r="J489" s="26" t="s">
        <v>3436</v>
      </c>
      <c r="K489" s="140" t="s">
        <v>3620</v>
      </c>
      <c r="L489" s="66" t="s">
        <v>3621</v>
      </c>
      <c r="M489" s="66" t="s">
        <v>3622</v>
      </c>
      <c r="N489" s="12"/>
      <c r="O489" s="12"/>
      <c r="P489" s="12"/>
      <c r="Q489" s="12"/>
      <c r="R489" s="12"/>
      <c r="S489" s="48"/>
    </row>
    <row r="490" spans="1:19">
      <c r="A490" s="21">
        <v>45205</v>
      </c>
      <c r="B490" s="21" t="s">
        <v>257</v>
      </c>
      <c r="C490" s="12" t="s">
        <v>58</v>
      </c>
      <c r="D490" s="12" t="s">
        <v>12</v>
      </c>
      <c r="E490" s="12" t="s">
        <v>3623</v>
      </c>
      <c r="F490" s="12">
        <v>2</v>
      </c>
      <c r="G490" s="12">
        <v>14</v>
      </c>
      <c r="H490" s="12"/>
      <c r="I490" s="12" t="s">
        <v>84</v>
      </c>
      <c r="J490" s="26" t="s">
        <v>3436</v>
      </c>
      <c r="K490" s="140" t="s">
        <v>3624</v>
      </c>
      <c r="L490" s="66" t="s">
        <v>3625</v>
      </c>
      <c r="M490" s="66" t="s">
        <v>3626</v>
      </c>
      <c r="N490" s="12"/>
      <c r="O490" s="12"/>
      <c r="P490" s="12"/>
      <c r="Q490" s="12"/>
      <c r="R490" s="12"/>
      <c r="S490" s="48"/>
    </row>
    <row r="491" spans="1:19">
      <c r="A491" s="21">
        <v>45205</v>
      </c>
      <c r="B491" s="21" t="s">
        <v>257</v>
      </c>
      <c r="C491" s="12" t="s">
        <v>58</v>
      </c>
      <c r="D491" s="12" t="s">
        <v>12</v>
      </c>
      <c r="E491" s="12" t="s">
        <v>3593</v>
      </c>
      <c r="F491" s="12">
        <v>2</v>
      </c>
      <c r="G491" s="12">
        <v>15</v>
      </c>
      <c r="H491" s="12"/>
      <c r="I491" s="12" t="s">
        <v>3454</v>
      </c>
      <c r="J491" s="26" t="s">
        <v>3594</v>
      </c>
      <c r="K491" s="140" t="s">
        <v>3627</v>
      </c>
      <c r="L491" s="66" t="s">
        <v>3628</v>
      </c>
      <c r="M491" s="66" t="s">
        <v>3629</v>
      </c>
      <c r="N491" s="12"/>
      <c r="O491" s="12"/>
      <c r="P491" s="12"/>
      <c r="Q491" s="12"/>
      <c r="R491" s="12"/>
      <c r="S491" s="48"/>
    </row>
    <row r="492" spans="1:19">
      <c r="A492" s="21">
        <v>45205</v>
      </c>
      <c r="B492" s="21" t="s">
        <v>257</v>
      </c>
      <c r="C492" s="12" t="s">
        <v>58</v>
      </c>
      <c r="D492" s="12" t="s">
        <v>12</v>
      </c>
      <c r="E492" s="12" t="s">
        <v>3593</v>
      </c>
      <c r="F492" s="12">
        <v>2</v>
      </c>
      <c r="G492" s="12">
        <v>14</v>
      </c>
      <c r="H492" s="12"/>
      <c r="I492" s="12" t="s">
        <v>84</v>
      </c>
      <c r="J492" s="26" t="s">
        <v>3436</v>
      </c>
      <c r="K492" s="140" t="s">
        <v>3630</v>
      </c>
      <c r="L492" s="66" t="s">
        <v>3631</v>
      </c>
      <c r="M492" s="66" t="s">
        <v>3632</v>
      </c>
      <c r="N492" s="12"/>
      <c r="O492" s="12"/>
      <c r="P492" s="12"/>
      <c r="Q492" s="12"/>
      <c r="R492" s="12"/>
      <c r="S492" s="48"/>
    </row>
    <row r="493" spans="1:19">
      <c r="A493" s="21">
        <v>45205</v>
      </c>
      <c r="B493" s="21" t="s">
        <v>257</v>
      </c>
      <c r="C493" s="12" t="s">
        <v>58</v>
      </c>
      <c r="D493" s="12" t="s">
        <v>12</v>
      </c>
      <c r="E493" s="12" t="s">
        <v>3593</v>
      </c>
      <c r="F493" s="12">
        <v>2</v>
      </c>
      <c r="G493" s="12">
        <v>14</v>
      </c>
      <c r="H493" s="12"/>
      <c r="I493" s="12" t="s">
        <v>84</v>
      </c>
      <c r="J493" s="26" t="s">
        <v>3436</v>
      </c>
      <c r="K493" s="140" t="s">
        <v>3633</v>
      </c>
      <c r="L493" s="66" t="s">
        <v>3634</v>
      </c>
      <c r="M493" s="66" t="s">
        <v>3626</v>
      </c>
      <c r="N493" s="12"/>
      <c r="O493" s="12"/>
      <c r="P493" s="12"/>
      <c r="Q493" s="12"/>
      <c r="R493" s="12"/>
      <c r="S493" s="48"/>
    </row>
    <row r="494" spans="1:19">
      <c r="A494" s="21">
        <v>45205</v>
      </c>
      <c r="B494" s="21" t="s">
        <v>257</v>
      </c>
      <c r="C494" s="12" t="s">
        <v>58</v>
      </c>
      <c r="D494" s="12" t="s">
        <v>12</v>
      </c>
      <c r="E494" s="12" t="s">
        <v>3593</v>
      </c>
      <c r="F494" s="12">
        <v>2</v>
      </c>
      <c r="G494" s="12">
        <v>14</v>
      </c>
      <c r="H494" s="12"/>
      <c r="I494" s="12" t="s">
        <v>84</v>
      </c>
      <c r="J494" s="26" t="s">
        <v>3436</v>
      </c>
      <c r="K494" s="140" t="s">
        <v>3635</v>
      </c>
      <c r="L494" s="66" t="s">
        <v>3500</v>
      </c>
      <c r="M494" s="66" t="s">
        <v>3588</v>
      </c>
      <c r="N494" s="12"/>
      <c r="O494" s="12"/>
      <c r="P494" s="12"/>
      <c r="Q494" s="12"/>
      <c r="R494" s="12"/>
      <c r="S494" s="48"/>
    </row>
    <row r="495" spans="1:19">
      <c r="A495" s="21">
        <v>45205</v>
      </c>
      <c r="B495" s="21" t="s">
        <v>257</v>
      </c>
      <c r="C495" s="12" t="s">
        <v>58</v>
      </c>
      <c r="D495" s="12" t="s">
        <v>12</v>
      </c>
      <c r="E495" s="12" t="s">
        <v>3593</v>
      </c>
      <c r="F495" s="12">
        <v>2</v>
      </c>
      <c r="G495" s="12">
        <v>14</v>
      </c>
      <c r="H495" s="12"/>
      <c r="I495" s="12" t="s">
        <v>84</v>
      </c>
      <c r="J495" s="26" t="s">
        <v>3436</v>
      </c>
      <c r="K495" s="140" t="s">
        <v>3636</v>
      </c>
      <c r="L495" s="66" t="s">
        <v>3637</v>
      </c>
      <c r="M495" s="66" t="s">
        <v>3638</v>
      </c>
      <c r="N495" s="12"/>
      <c r="O495" s="12"/>
      <c r="P495" s="12"/>
      <c r="Q495" s="12"/>
      <c r="R495" s="12"/>
      <c r="S495" s="48"/>
    </row>
    <row r="496" spans="1:19">
      <c r="A496" s="21">
        <v>45205</v>
      </c>
      <c r="B496" s="21" t="s">
        <v>257</v>
      </c>
      <c r="C496" s="12" t="s">
        <v>58</v>
      </c>
      <c r="D496" s="12" t="s">
        <v>12</v>
      </c>
      <c r="E496" s="12" t="s">
        <v>3623</v>
      </c>
      <c r="F496" s="12">
        <v>3</v>
      </c>
      <c r="G496" s="12">
        <v>16</v>
      </c>
      <c r="H496" s="12"/>
      <c r="I496" s="12" t="s">
        <v>60</v>
      </c>
      <c r="J496" s="26" t="s">
        <v>3436</v>
      </c>
      <c r="K496" s="140" t="s">
        <v>3639</v>
      </c>
      <c r="L496" s="66" t="s">
        <v>3640</v>
      </c>
      <c r="M496" s="66"/>
      <c r="N496" s="12"/>
      <c r="O496" s="12"/>
      <c r="P496" s="12"/>
      <c r="Q496" s="12"/>
      <c r="R496" s="12"/>
      <c r="S496" s="48"/>
    </row>
    <row r="497" spans="1:19">
      <c r="A497" s="21">
        <v>45205</v>
      </c>
      <c r="B497" s="21" t="s">
        <v>257</v>
      </c>
      <c r="C497" s="12" t="s">
        <v>58</v>
      </c>
      <c r="D497" s="12" t="s">
        <v>12</v>
      </c>
      <c r="E497" s="12" t="s">
        <v>3623</v>
      </c>
      <c r="F497" s="12">
        <v>1</v>
      </c>
      <c r="G497" s="12">
        <v>16</v>
      </c>
      <c r="H497" s="12"/>
      <c r="I497" s="12" t="s">
        <v>60</v>
      </c>
      <c r="J497" s="26" t="s">
        <v>3484</v>
      </c>
      <c r="K497" s="140" t="s">
        <v>3641</v>
      </c>
      <c r="L497" s="66">
        <v>355</v>
      </c>
      <c r="M497" s="66" t="s">
        <v>3642</v>
      </c>
      <c r="N497" s="12"/>
      <c r="O497" s="12"/>
      <c r="P497" s="12"/>
      <c r="Q497" s="12"/>
      <c r="R497" s="12"/>
      <c r="S497" s="48"/>
    </row>
    <row r="498" spans="1:19">
      <c r="A498" s="21">
        <v>45205</v>
      </c>
      <c r="B498" s="21" t="s">
        <v>257</v>
      </c>
      <c r="C498" s="12" t="s">
        <v>58</v>
      </c>
      <c r="D498" s="12" t="s">
        <v>1268</v>
      </c>
      <c r="E498" s="12" t="s">
        <v>3380</v>
      </c>
      <c r="F498" s="12">
        <v>2</v>
      </c>
      <c r="G498" s="12" t="s">
        <v>7</v>
      </c>
      <c r="H498" s="12"/>
      <c r="I498" s="12" t="s">
        <v>210</v>
      </c>
      <c r="J498" s="26" t="s">
        <v>1011</v>
      </c>
      <c r="K498" s="140" t="s">
        <v>3643</v>
      </c>
      <c r="L498" s="66" t="s">
        <v>3600</v>
      </c>
      <c r="M498" s="66" t="s">
        <v>3644</v>
      </c>
      <c r="N498" s="12"/>
      <c r="O498" s="12"/>
      <c r="P498" s="12"/>
      <c r="Q498" s="12"/>
      <c r="R498" s="12"/>
      <c r="S498" s="48"/>
    </row>
    <row r="499" spans="1:19">
      <c r="A499" s="21">
        <v>45205</v>
      </c>
      <c r="B499" s="21" t="s">
        <v>257</v>
      </c>
      <c r="C499" s="12" t="s">
        <v>58</v>
      </c>
      <c r="D499" s="12" t="s">
        <v>1268</v>
      </c>
      <c r="E499" s="12" t="s">
        <v>3380</v>
      </c>
      <c r="F499" s="12">
        <v>2</v>
      </c>
      <c r="G499" s="12" t="s">
        <v>7</v>
      </c>
      <c r="H499" s="12"/>
      <c r="I499" s="12" t="s">
        <v>210</v>
      </c>
      <c r="J499" s="26" t="s">
        <v>3645</v>
      </c>
      <c r="K499" s="140" t="s">
        <v>3646</v>
      </c>
      <c r="L499" s="66" t="s">
        <v>3600</v>
      </c>
      <c r="M499" s="66" t="s">
        <v>3647</v>
      </c>
      <c r="N499" s="12"/>
      <c r="O499" s="12"/>
      <c r="P499" s="12"/>
      <c r="Q499" s="12"/>
      <c r="R499" s="12"/>
      <c r="S499" s="48"/>
    </row>
    <row r="500" spans="1:19">
      <c r="A500" s="21">
        <v>45205</v>
      </c>
      <c r="B500" s="21" t="s">
        <v>257</v>
      </c>
      <c r="C500" s="12" t="s">
        <v>58</v>
      </c>
      <c r="D500" s="12" t="s">
        <v>12</v>
      </c>
      <c r="E500" s="12" t="s">
        <v>3623</v>
      </c>
      <c r="F500" s="12">
        <v>4</v>
      </c>
      <c r="G500" s="12">
        <v>14</v>
      </c>
      <c r="H500" s="12"/>
      <c r="I500" s="12" t="s">
        <v>84</v>
      </c>
      <c r="J500" s="26" t="s">
        <v>3436</v>
      </c>
      <c r="K500" s="140" t="s">
        <v>3648</v>
      </c>
      <c r="L500" s="66" t="s">
        <v>3649</v>
      </c>
      <c r="M500" s="66" t="s">
        <v>3650</v>
      </c>
      <c r="N500" s="12"/>
      <c r="O500" s="12"/>
      <c r="P500" s="12"/>
      <c r="Q500" s="12"/>
      <c r="R500" s="12"/>
      <c r="S500" s="48"/>
    </row>
    <row r="501" spans="1:19">
      <c r="A501" s="21">
        <v>45205</v>
      </c>
      <c r="B501" s="21" t="s">
        <v>257</v>
      </c>
      <c r="C501" s="12" t="s">
        <v>58</v>
      </c>
      <c r="D501" s="12" t="s">
        <v>1268</v>
      </c>
      <c r="E501" s="12" t="s">
        <v>3501</v>
      </c>
      <c r="F501" s="12">
        <v>2</v>
      </c>
      <c r="G501" s="12">
        <v>15</v>
      </c>
      <c r="H501" s="12"/>
      <c r="I501" s="12" t="s">
        <v>75</v>
      </c>
      <c r="J501" s="26" t="s">
        <v>3532</v>
      </c>
      <c r="K501" s="140" t="s">
        <v>814</v>
      </c>
      <c r="L501" s="66" t="s">
        <v>3651</v>
      </c>
      <c r="M501" s="66" t="s">
        <v>3626</v>
      </c>
      <c r="N501" s="12"/>
      <c r="O501" s="12"/>
      <c r="P501" s="12"/>
      <c r="Q501" s="12"/>
      <c r="R501" s="12"/>
      <c r="S501" s="48"/>
    </row>
    <row r="502" spans="1:19">
      <c r="A502" s="21">
        <v>45205</v>
      </c>
      <c r="B502" s="21" t="s">
        <v>257</v>
      </c>
      <c r="C502" s="12" t="s">
        <v>58</v>
      </c>
      <c r="D502" s="12" t="s">
        <v>12</v>
      </c>
      <c r="E502" s="12" t="s">
        <v>3652</v>
      </c>
      <c r="F502" s="12">
        <v>2</v>
      </c>
      <c r="G502" s="12">
        <v>14</v>
      </c>
      <c r="H502" s="12"/>
      <c r="I502" s="12" t="s">
        <v>84</v>
      </c>
      <c r="J502" s="26" t="s">
        <v>3436</v>
      </c>
      <c r="K502" s="140" t="s">
        <v>3591</v>
      </c>
      <c r="L502" s="66" t="s">
        <v>3653</v>
      </c>
      <c r="M502" s="66" t="s">
        <v>3622</v>
      </c>
      <c r="N502" s="12"/>
      <c r="O502" s="12"/>
      <c r="P502" s="12"/>
      <c r="Q502" s="12"/>
      <c r="R502" s="12"/>
      <c r="S502" s="48"/>
    </row>
    <row r="503" spans="1:19">
      <c r="A503" s="21">
        <v>45205</v>
      </c>
      <c r="B503" s="21" t="s">
        <v>257</v>
      </c>
      <c r="C503" s="12" t="s">
        <v>58</v>
      </c>
      <c r="D503" s="12" t="s">
        <v>1268</v>
      </c>
      <c r="E503" s="12" t="s">
        <v>3380</v>
      </c>
      <c r="F503" s="12">
        <v>2</v>
      </c>
      <c r="G503" s="12">
        <v>15</v>
      </c>
      <c r="H503" s="12"/>
      <c r="I503" s="12" t="s">
        <v>3454</v>
      </c>
      <c r="J503" s="26" t="s">
        <v>3594</v>
      </c>
      <c r="K503" s="140" t="s">
        <v>3654</v>
      </c>
      <c r="L503" s="66" t="s">
        <v>3600</v>
      </c>
      <c r="M503" s="66" t="s">
        <v>3655</v>
      </c>
      <c r="N503" s="12"/>
      <c r="O503" s="12"/>
      <c r="P503" s="12"/>
      <c r="Q503" s="12"/>
      <c r="R503" s="12"/>
      <c r="S503" s="48"/>
    </row>
    <row r="504" spans="1:19">
      <c r="A504" s="21">
        <v>45205</v>
      </c>
      <c r="B504" s="21" t="s">
        <v>257</v>
      </c>
      <c r="C504" s="12" t="s">
        <v>58</v>
      </c>
      <c r="D504" s="12" t="s">
        <v>1268</v>
      </c>
      <c r="E504" s="12" t="s">
        <v>3574</v>
      </c>
      <c r="F504" s="12">
        <v>4</v>
      </c>
      <c r="G504" s="12">
        <v>15</v>
      </c>
      <c r="H504" s="12"/>
      <c r="I504" s="12" t="s">
        <v>75</v>
      </c>
      <c r="J504" s="26" t="s">
        <v>3532</v>
      </c>
      <c r="K504" s="140" t="s">
        <v>3656</v>
      </c>
      <c r="L504" s="66" t="s">
        <v>3657</v>
      </c>
      <c r="M504" s="66" t="s">
        <v>3658</v>
      </c>
      <c r="N504" s="12"/>
      <c r="O504" s="12"/>
      <c r="P504" s="12"/>
      <c r="Q504" s="12"/>
      <c r="R504" s="12"/>
      <c r="S504" s="48"/>
    </row>
    <row r="505" spans="1:19">
      <c r="A505" s="21">
        <v>45205</v>
      </c>
      <c r="B505" s="21" t="s">
        <v>257</v>
      </c>
      <c r="C505" s="12" t="s">
        <v>58</v>
      </c>
      <c r="D505" s="12" t="s">
        <v>1268</v>
      </c>
      <c r="E505" s="12" t="s">
        <v>3659</v>
      </c>
      <c r="F505" s="12">
        <v>4</v>
      </c>
      <c r="G505" s="12">
        <v>16</v>
      </c>
      <c r="H505" s="12"/>
      <c r="I505" s="12" t="s">
        <v>60</v>
      </c>
      <c r="J505" s="26" t="s">
        <v>3484</v>
      </c>
      <c r="K505" s="140" t="s">
        <v>3660</v>
      </c>
      <c r="L505" s="66" t="s">
        <v>3661</v>
      </c>
      <c r="M505" s="66" t="s">
        <v>3662</v>
      </c>
      <c r="N505" s="12"/>
      <c r="O505" s="12"/>
      <c r="P505" s="12"/>
      <c r="Q505" s="12"/>
      <c r="R505" s="12"/>
      <c r="S505" s="48"/>
    </row>
    <row r="506" spans="1:19">
      <c r="A506" s="21">
        <v>45217</v>
      </c>
      <c r="B506" s="21" t="s">
        <v>257</v>
      </c>
      <c r="C506" s="12" t="s">
        <v>58</v>
      </c>
      <c r="D506" s="12" t="s">
        <v>1268</v>
      </c>
      <c r="E506" s="12" t="s">
        <v>3380</v>
      </c>
      <c r="F506" s="12">
        <v>4</v>
      </c>
      <c r="G506" s="12">
        <v>16</v>
      </c>
      <c r="H506" s="12"/>
      <c r="I506" s="12" t="s">
        <v>143</v>
      </c>
      <c r="J506" s="26" t="s">
        <v>3436</v>
      </c>
      <c r="K506" s="140" t="s">
        <v>3663</v>
      </c>
      <c r="L506" s="66" t="s">
        <v>3661</v>
      </c>
      <c r="M506" s="66" t="s">
        <v>3664</v>
      </c>
      <c r="N506" s="12"/>
      <c r="O506" s="12"/>
      <c r="P506" s="12"/>
      <c r="Q506" s="12"/>
      <c r="R506" s="12"/>
      <c r="S506" s="48"/>
    </row>
    <row r="507" spans="1:19">
      <c r="A507" s="21">
        <v>45217</v>
      </c>
      <c r="B507" s="21" t="s">
        <v>257</v>
      </c>
      <c r="C507" s="12" t="s">
        <v>58</v>
      </c>
      <c r="D507" s="12" t="s">
        <v>1268</v>
      </c>
      <c r="E507" s="12" t="s">
        <v>3665</v>
      </c>
      <c r="F507" s="12">
        <v>2</v>
      </c>
      <c r="G507" s="12">
        <v>16</v>
      </c>
      <c r="H507" s="12"/>
      <c r="I507" s="12" t="s">
        <v>143</v>
      </c>
      <c r="J507" s="26" t="s">
        <v>1389</v>
      </c>
      <c r="K507" s="140" t="s">
        <v>3666</v>
      </c>
      <c r="L507" s="66" t="s">
        <v>3600</v>
      </c>
      <c r="M507" s="66" t="s">
        <v>3667</v>
      </c>
      <c r="N507" s="12"/>
      <c r="O507" s="12"/>
      <c r="P507" s="12"/>
      <c r="Q507" s="12"/>
      <c r="R507" s="12"/>
      <c r="S507" s="48"/>
    </row>
    <row r="508" spans="1:19">
      <c r="A508" s="21">
        <v>45217</v>
      </c>
      <c r="B508" s="21" t="s">
        <v>257</v>
      </c>
      <c r="C508" s="12" t="s">
        <v>58</v>
      </c>
      <c r="D508" s="12" t="s">
        <v>1268</v>
      </c>
      <c r="E508" s="12" t="s">
        <v>3380</v>
      </c>
      <c r="F508" s="12">
        <v>2</v>
      </c>
      <c r="G508" s="12">
        <v>16</v>
      </c>
      <c r="H508" s="12"/>
      <c r="I508" s="12" t="s">
        <v>143</v>
      </c>
      <c r="J508" s="26" t="s">
        <v>3536</v>
      </c>
      <c r="K508" s="140" t="s">
        <v>3544</v>
      </c>
      <c r="L508" s="66" t="s">
        <v>3600</v>
      </c>
      <c r="M508" s="66" t="s">
        <v>3668</v>
      </c>
      <c r="N508" s="12"/>
      <c r="O508" s="12"/>
      <c r="P508" s="12"/>
      <c r="Q508" s="12"/>
      <c r="R508" s="12"/>
      <c r="S508" s="48"/>
    </row>
    <row r="509" spans="1:19">
      <c r="A509" s="21">
        <v>45217</v>
      </c>
      <c r="B509" s="21" t="s">
        <v>257</v>
      </c>
      <c r="C509" s="12" t="s">
        <v>58</v>
      </c>
      <c r="D509" s="12" t="s">
        <v>1268</v>
      </c>
      <c r="E509" s="12" t="s">
        <v>3380</v>
      </c>
      <c r="F509" s="12">
        <v>4</v>
      </c>
      <c r="G509" s="12">
        <v>16</v>
      </c>
      <c r="H509" s="12"/>
      <c r="I509" s="12" t="s">
        <v>60</v>
      </c>
      <c r="J509" s="26" t="s">
        <v>1201</v>
      </c>
      <c r="K509" s="140" t="s">
        <v>3669</v>
      </c>
      <c r="L509" s="66" t="s">
        <v>3661</v>
      </c>
      <c r="M509" s="66" t="s">
        <v>3670</v>
      </c>
      <c r="N509" s="12"/>
      <c r="O509" s="12"/>
      <c r="P509" s="12"/>
      <c r="Q509" s="12"/>
      <c r="R509" s="12"/>
      <c r="S509" s="48"/>
    </row>
    <row r="510" spans="1:19">
      <c r="A510" s="21">
        <v>45217</v>
      </c>
      <c r="B510" s="21" t="s">
        <v>257</v>
      </c>
      <c r="C510" s="12" t="s">
        <v>58</v>
      </c>
      <c r="D510" s="12" t="s">
        <v>1268</v>
      </c>
      <c r="E510" s="12" t="s">
        <v>3671</v>
      </c>
      <c r="F510" s="12">
        <v>4</v>
      </c>
      <c r="G510" s="12">
        <v>15</v>
      </c>
      <c r="H510" s="12"/>
      <c r="I510" s="12" t="s">
        <v>75</v>
      </c>
      <c r="J510" s="26" t="s">
        <v>3465</v>
      </c>
      <c r="K510" s="140" t="s">
        <v>3672</v>
      </c>
      <c r="L510" s="66" t="s">
        <v>3661</v>
      </c>
      <c r="M510" s="66" t="s">
        <v>3673</v>
      </c>
      <c r="N510" s="12"/>
      <c r="O510" s="12"/>
      <c r="P510" s="12"/>
      <c r="Q510" s="12"/>
      <c r="R510" s="12"/>
      <c r="S510" s="48"/>
    </row>
    <row r="511" spans="1:19">
      <c r="A511" s="21">
        <v>45217</v>
      </c>
      <c r="B511" s="21" t="s">
        <v>257</v>
      </c>
      <c r="C511" s="12" t="s">
        <v>58</v>
      </c>
      <c r="D511" s="12" t="s">
        <v>12</v>
      </c>
      <c r="E511" s="12" t="s">
        <v>3593</v>
      </c>
      <c r="F511" s="12">
        <v>2</v>
      </c>
      <c r="G511" s="12">
        <v>16</v>
      </c>
      <c r="H511" s="12"/>
      <c r="I511" s="12" t="s">
        <v>60</v>
      </c>
      <c r="J511" s="26" t="s">
        <v>3536</v>
      </c>
      <c r="K511" s="140" t="s">
        <v>3611</v>
      </c>
      <c r="L511" s="66" t="s">
        <v>3600</v>
      </c>
      <c r="M511" s="66" t="s">
        <v>3632</v>
      </c>
      <c r="N511" s="12"/>
      <c r="O511" s="12"/>
      <c r="P511" s="12"/>
      <c r="Q511" s="12"/>
      <c r="R511" s="12"/>
      <c r="S511" s="48"/>
    </row>
    <row r="512" spans="1:19">
      <c r="A512" s="21">
        <v>45217</v>
      </c>
      <c r="B512" s="21" t="s">
        <v>257</v>
      </c>
      <c r="C512" s="12" t="s">
        <v>58</v>
      </c>
      <c r="D512" s="12" t="s">
        <v>12</v>
      </c>
      <c r="E512" s="12" t="s">
        <v>3674</v>
      </c>
      <c r="F512" s="12">
        <v>2</v>
      </c>
      <c r="G512" s="12">
        <v>15</v>
      </c>
      <c r="H512" s="12"/>
      <c r="I512" s="12" t="s">
        <v>75</v>
      </c>
      <c r="J512" s="26" t="s">
        <v>3542</v>
      </c>
      <c r="K512" s="140" t="s">
        <v>818</v>
      </c>
      <c r="L512" s="66" t="s">
        <v>3675</v>
      </c>
      <c r="M512" s="66" t="s">
        <v>3676</v>
      </c>
      <c r="N512" s="12"/>
      <c r="O512" s="12"/>
      <c r="P512" s="12"/>
      <c r="Q512" s="12"/>
      <c r="R512" s="12"/>
      <c r="S512" s="48"/>
    </row>
    <row r="513" spans="1:19">
      <c r="A513" s="21">
        <v>45217</v>
      </c>
      <c r="B513" s="21" t="s">
        <v>257</v>
      </c>
      <c r="C513" s="12" t="s">
        <v>58</v>
      </c>
      <c r="D513" s="12" t="s">
        <v>1268</v>
      </c>
      <c r="E513" s="12" t="s">
        <v>3380</v>
      </c>
      <c r="F513" s="12">
        <v>2</v>
      </c>
      <c r="G513" s="12">
        <v>15</v>
      </c>
      <c r="H513" s="12"/>
      <c r="I513" s="12" t="s">
        <v>75</v>
      </c>
      <c r="J513" s="26" t="s">
        <v>592</v>
      </c>
      <c r="K513" s="140" t="s">
        <v>3591</v>
      </c>
      <c r="L513" s="66" t="s">
        <v>3616</v>
      </c>
      <c r="M513" s="66"/>
      <c r="N513" s="12"/>
      <c r="O513" s="12"/>
      <c r="P513" s="12"/>
      <c r="Q513" s="12"/>
      <c r="R513" s="12"/>
      <c r="S513" s="48"/>
    </row>
    <row r="514" spans="1:19">
      <c r="A514" s="21">
        <v>45217</v>
      </c>
      <c r="B514" s="21" t="s">
        <v>257</v>
      </c>
      <c r="C514" s="12" t="s">
        <v>58</v>
      </c>
      <c r="D514" s="12" t="s">
        <v>1268</v>
      </c>
      <c r="E514" s="12" t="s">
        <v>3380</v>
      </c>
      <c r="F514" s="12">
        <v>2</v>
      </c>
      <c r="G514" s="12">
        <v>15</v>
      </c>
      <c r="H514" s="12"/>
      <c r="I514" s="12" t="s">
        <v>75</v>
      </c>
      <c r="J514" s="26" t="s">
        <v>3465</v>
      </c>
      <c r="K514" s="140" t="s">
        <v>3591</v>
      </c>
      <c r="L514" s="66" t="s">
        <v>3600</v>
      </c>
      <c r="M514" s="66" t="s">
        <v>3677</v>
      </c>
      <c r="N514" s="12"/>
      <c r="O514" s="12"/>
      <c r="P514" s="12"/>
      <c r="Q514" s="12"/>
      <c r="R514" s="12"/>
      <c r="S514" s="48"/>
    </row>
    <row r="515" spans="1:19">
      <c r="A515" s="21">
        <v>45217</v>
      </c>
      <c r="B515" s="21" t="s">
        <v>257</v>
      </c>
      <c r="C515" s="12" t="s">
        <v>58</v>
      </c>
      <c r="D515" s="12" t="s">
        <v>1268</v>
      </c>
      <c r="E515" s="12" t="s">
        <v>3678</v>
      </c>
      <c r="F515" s="12">
        <v>2</v>
      </c>
      <c r="G515" s="12">
        <v>16</v>
      </c>
      <c r="H515" s="12"/>
      <c r="I515" s="12" t="s">
        <v>60</v>
      </c>
      <c r="J515" s="26" t="s">
        <v>1201</v>
      </c>
      <c r="K515" s="140" t="s">
        <v>3679</v>
      </c>
      <c r="L515" s="66" t="s">
        <v>3600</v>
      </c>
      <c r="M515" s="66" t="s">
        <v>3667</v>
      </c>
      <c r="N515" s="12"/>
      <c r="O515" s="12"/>
      <c r="P515" s="12"/>
      <c r="Q515" s="12"/>
      <c r="R515" s="12"/>
      <c r="S515" s="48"/>
    </row>
    <row r="516" spans="1:19">
      <c r="A516" s="21">
        <v>45217</v>
      </c>
      <c r="B516" s="21" t="s">
        <v>257</v>
      </c>
      <c r="C516" s="12" t="s">
        <v>58</v>
      </c>
      <c r="D516" s="12" t="s">
        <v>1268</v>
      </c>
      <c r="E516" s="12" t="s">
        <v>3665</v>
      </c>
      <c r="F516" s="12">
        <v>1</v>
      </c>
      <c r="G516" s="12">
        <v>16</v>
      </c>
      <c r="H516" s="12"/>
      <c r="I516" s="12" t="s">
        <v>143</v>
      </c>
      <c r="J516" s="26" t="s">
        <v>1389</v>
      </c>
      <c r="K516" s="140" t="s">
        <v>404</v>
      </c>
      <c r="L516" s="66" t="s">
        <v>1428</v>
      </c>
      <c r="M516" s="66" t="s">
        <v>3680</v>
      </c>
      <c r="N516" s="12"/>
      <c r="O516" s="12"/>
      <c r="P516" s="12"/>
      <c r="Q516" s="12"/>
      <c r="R516" s="12"/>
      <c r="S516" s="48"/>
    </row>
    <row r="517" spans="1:19">
      <c r="A517" s="21">
        <v>45217</v>
      </c>
      <c r="B517" s="21" t="s">
        <v>257</v>
      </c>
      <c r="C517" s="12" t="s">
        <v>58</v>
      </c>
      <c r="D517" s="12" t="s">
        <v>1268</v>
      </c>
      <c r="E517" s="12" t="s">
        <v>3665</v>
      </c>
      <c r="F517" s="12">
        <v>3</v>
      </c>
      <c r="G517" s="12">
        <v>16</v>
      </c>
      <c r="H517" s="12"/>
      <c r="I517" s="12" t="s">
        <v>143</v>
      </c>
      <c r="J517" s="26" t="s">
        <v>3436</v>
      </c>
      <c r="K517" s="140" t="s">
        <v>3681</v>
      </c>
      <c r="L517" s="66" t="s">
        <v>3682</v>
      </c>
      <c r="M517" s="66" t="s">
        <v>3683</v>
      </c>
      <c r="N517" s="12"/>
      <c r="O517" s="12"/>
      <c r="P517" s="12"/>
      <c r="Q517" s="12"/>
      <c r="R517" s="12"/>
      <c r="S517" s="48"/>
    </row>
    <row r="518" spans="1:19">
      <c r="A518" s="21">
        <v>45217</v>
      </c>
      <c r="B518" s="21" t="s">
        <v>257</v>
      </c>
      <c r="C518" s="12" t="s">
        <v>58</v>
      </c>
      <c r="D518" s="12" t="s">
        <v>1268</v>
      </c>
      <c r="E518" s="12" t="s">
        <v>3684</v>
      </c>
      <c r="F518" s="12">
        <v>2</v>
      </c>
      <c r="G518" s="12">
        <v>16</v>
      </c>
      <c r="H518" s="12"/>
      <c r="I518" s="12" t="s">
        <v>60</v>
      </c>
      <c r="J518" s="26" t="s">
        <v>3536</v>
      </c>
      <c r="K518" s="140" t="s">
        <v>3611</v>
      </c>
      <c r="L518" s="66" t="s">
        <v>3685</v>
      </c>
      <c r="M518" s="66" t="s">
        <v>3601</v>
      </c>
      <c r="N518" s="12"/>
      <c r="O518" s="12"/>
      <c r="P518" s="12"/>
      <c r="Q518" s="12"/>
      <c r="R518" s="12"/>
      <c r="S518" s="48"/>
    </row>
    <row r="519" spans="1:19">
      <c r="A519" s="21">
        <v>45217</v>
      </c>
      <c r="B519" s="21" t="s">
        <v>257</v>
      </c>
      <c r="C519" s="12" t="s">
        <v>58</v>
      </c>
      <c r="D519" s="12" t="s">
        <v>1268</v>
      </c>
      <c r="E519" s="12" t="s">
        <v>3686</v>
      </c>
      <c r="F519" s="12">
        <v>2</v>
      </c>
      <c r="G519" s="12">
        <v>16</v>
      </c>
      <c r="H519" s="12"/>
      <c r="I519" s="12" t="s">
        <v>60</v>
      </c>
      <c r="J519" s="26" t="s">
        <v>3484</v>
      </c>
      <c r="K519" s="140" t="s">
        <v>3687</v>
      </c>
      <c r="L519" s="66" t="s">
        <v>3600</v>
      </c>
      <c r="M519" s="66" t="s">
        <v>3622</v>
      </c>
      <c r="N519" s="12"/>
      <c r="O519" s="12"/>
      <c r="P519" s="12"/>
      <c r="Q519" s="12"/>
      <c r="R519" s="12"/>
      <c r="S519" s="48"/>
    </row>
    <row r="520" spans="1:19">
      <c r="A520" s="21">
        <v>45217</v>
      </c>
      <c r="B520" s="21" t="s">
        <v>257</v>
      </c>
      <c r="C520" s="12" t="s">
        <v>58</v>
      </c>
      <c r="D520" s="12" t="s">
        <v>12</v>
      </c>
      <c r="E520" s="12" t="s">
        <v>3688</v>
      </c>
      <c r="F520" s="12">
        <v>2</v>
      </c>
      <c r="G520" s="12">
        <v>15</v>
      </c>
      <c r="H520" s="12"/>
      <c r="I520" s="12" t="s">
        <v>75</v>
      </c>
      <c r="J520" s="26" t="s">
        <v>3532</v>
      </c>
      <c r="K520" s="140" t="s">
        <v>814</v>
      </c>
      <c r="L520" s="66" t="s">
        <v>3689</v>
      </c>
      <c r="M520" s="66" t="s">
        <v>3626</v>
      </c>
      <c r="N520" s="12"/>
      <c r="O520" s="12"/>
      <c r="P520" s="12"/>
      <c r="Q520" s="12"/>
      <c r="R520" s="12"/>
      <c r="S520" s="48"/>
    </row>
    <row r="521" spans="1:19">
      <c r="A521" s="21">
        <v>45233</v>
      </c>
      <c r="B521" s="21" t="s">
        <v>301</v>
      </c>
      <c r="C521" s="12" t="s">
        <v>58</v>
      </c>
      <c r="D521" s="12" t="s">
        <v>1268</v>
      </c>
      <c r="E521" s="12" t="s">
        <v>3690</v>
      </c>
      <c r="F521" s="12">
        <v>2</v>
      </c>
      <c r="G521" s="12">
        <v>15</v>
      </c>
      <c r="H521" s="12"/>
      <c r="I521" s="12" t="s">
        <v>75</v>
      </c>
      <c r="J521" s="26" t="s">
        <v>3542</v>
      </c>
      <c r="K521" s="140" t="s">
        <v>728</v>
      </c>
      <c r="L521" s="66" t="s">
        <v>3600</v>
      </c>
      <c r="M521" s="66" t="s">
        <v>3667</v>
      </c>
      <c r="N521" s="12"/>
      <c r="O521" s="12"/>
      <c r="P521" s="12"/>
      <c r="Q521" s="12"/>
      <c r="R521" s="12"/>
      <c r="S521" s="48"/>
    </row>
    <row r="522" spans="1:19">
      <c r="A522" s="21">
        <v>45233</v>
      </c>
      <c r="B522" s="21" t="s">
        <v>301</v>
      </c>
      <c r="C522" s="12" t="s">
        <v>58</v>
      </c>
      <c r="D522" s="12" t="s">
        <v>1268</v>
      </c>
      <c r="E522" s="12" t="s">
        <v>3527</v>
      </c>
      <c r="F522" s="12">
        <v>2</v>
      </c>
      <c r="G522" s="12">
        <v>16</v>
      </c>
      <c r="H522" s="12"/>
      <c r="I522" s="12" t="s">
        <v>143</v>
      </c>
      <c r="J522" s="26" t="s">
        <v>3528</v>
      </c>
      <c r="K522" s="138" t="s">
        <v>3691</v>
      </c>
      <c r="L522" s="66" t="s">
        <v>3600</v>
      </c>
      <c r="M522" s="66" t="s">
        <v>3692</v>
      </c>
      <c r="N522" s="12"/>
      <c r="O522" s="12"/>
      <c r="P522" s="12"/>
      <c r="Q522" s="12"/>
      <c r="R522" s="12"/>
      <c r="S522" s="48"/>
    </row>
    <row r="523" spans="1:19">
      <c r="A523" s="21">
        <v>45233</v>
      </c>
      <c r="B523" s="21" t="s">
        <v>301</v>
      </c>
      <c r="C523" s="12" t="s">
        <v>58</v>
      </c>
      <c r="D523" s="12" t="s">
        <v>12</v>
      </c>
      <c r="E523" s="12" t="s">
        <v>3593</v>
      </c>
      <c r="F523" s="12">
        <v>2</v>
      </c>
      <c r="G523" s="12">
        <v>15</v>
      </c>
      <c r="H523" s="12"/>
      <c r="I523" s="12" t="s">
        <v>3454</v>
      </c>
      <c r="J523" s="26" t="s">
        <v>3594</v>
      </c>
      <c r="K523" s="140" t="s">
        <v>3435</v>
      </c>
      <c r="L523" s="66" t="s">
        <v>3600</v>
      </c>
      <c r="M523" s="66" t="s">
        <v>3693</v>
      </c>
      <c r="N523" s="12"/>
      <c r="O523" s="12"/>
      <c r="P523" s="12"/>
      <c r="Q523" s="12"/>
      <c r="R523" s="12"/>
      <c r="S523" s="48"/>
    </row>
    <row r="524" spans="1:19">
      <c r="A524" s="21">
        <v>45233</v>
      </c>
      <c r="B524" s="21" t="s">
        <v>301</v>
      </c>
      <c r="C524" s="12" t="s">
        <v>58</v>
      </c>
      <c r="D524" s="12" t="s">
        <v>12</v>
      </c>
      <c r="E524" s="12" t="s">
        <v>3497</v>
      </c>
      <c r="F524" s="12">
        <v>1</v>
      </c>
      <c r="G524" s="12">
        <v>15</v>
      </c>
      <c r="H524" s="12"/>
      <c r="I524" s="12" t="s">
        <v>75</v>
      </c>
      <c r="J524" s="26" t="s">
        <v>3542</v>
      </c>
      <c r="K524" s="140" t="s">
        <v>838</v>
      </c>
      <c r="L524" s="66">
        <v>833</v>
      </c>
      <c r="M524" s="66" t="s">
        <v>3694</v>
      </c>
      <c r="N524" s="12"/>
      <c r="O524" s="12"/>
      <c r="P524" s="12"/>
      <c r="Q524" s="12"/>
      <c r="R524" s="12"/>
      <c r="S524" s="48"/>
    </row>
    <row r="525" spans="1:19">
      <c r="A525" s="21">
        <v>45233</v>
      </c>
      <c r="B525" s="21" t="s">
        <v>301</v>
      </c>
      <c r="C525" s="12" t="s">
        <v>58</v>
      </c>
      <c r="D525" s="12" t="s">
        <v>12</v>
      </c>
      <c r="E525" s="12" t="s">
        <v>3623</v>
      </c>
      <c r="F525" s="12">
        <v>1</v>
      </c>
      <c r="G525" s="12">
        <v>16</v>
      </c>
      <c r="H525" s="12"/>
      <c r="I525" s="12" t="s">
        <v>60</v>
      </c>
      <c r="J525" s="26" t="s">
        <v>1201</v>
      </c>
      <c r="K525" s="140" t="s">
        <v>703</v>
      </c>
      <c r="L525" s="66">
        <v>888</v>
      </c>
      <c r="M525" s="66" t="s">
        <v>3695</v>
      </c>
      <c r="N525" s="12"/>
      <c r="O525" s="12"/>
      <c r="P525" s="12"/>
      <c r="Q525" s="12"/>
      <c r="R525" s="12"/>
      <c r="S525" s="48"/>
    </row>
    <row r="526" spans="1:19">
      <c r="A526" s="21">
        <v>45233</v>
      </c>
      <c r="B526" s="21" t="s">
        <v>301</v>
      </c>
      <c r="C526" s="12" t="s">
        <v>58</v>
      </c>
      <c r="D526" s="12" t="s">
        <v>1268</v>
      </c>
      <c r="E526" s="12" t="s">
        <v>3380</v>
      </c>
      <c r="F526" s="12">
        <v>2</v>
      </c>
      <c r="G526" s="12">
        <v>15</v>
      </c>
      <c r="H526" s="12"/>
      <c r="I526" s="12" t="s">
        <v>623</v>
      </c>
      <c r="J526" s="26" t="s">
        <v>3696</v>
      </c>
      <c r="K526" s="140" t="s">
        <v>3697</v>
      </c>
      <c r="L526" s="66" t="s">
        <v>3600</v>
      </c>
      <c r="M526" s="66" t="s">
        <v>3647</v>
      </c>
      <c r="N526" s="12"/>
      <c r="O526" s="12"/>
      <c r="P526" s="12"/>
      <c r="Q526" s="12"/>
      <c r="R526" s="12"/>
      <c r="S526" s="48"/>
    </row>
    <row r="527" spans="1:19">
      <c r="A527" s="21">
        <v>45233</v>
      </c>
      <c r="B527" s="21" t="s">
        <v>301</v>
      </c>
      <c r="C527" s="12" t="s">
        <v>58</v>
      </c>
      <c r="D527" s="12" t="s">
        <v>1268</v>
      </c>
      <c r="E527" s="12" t="s">
        <v>3380</v>
      </c>
      <c r="F527" s="12">
        <v>3</v>
      </c>
      <c r="G527" s="12">
        <v>15</v>
      </c>
      <c r="H527" s="12"/>
      <c r="I527" s="12" t="s">
        <v>623</v>
      </c>
      <c r="J527" s="26" t="s">
        <v>3698</v>
      </c>
      <c r="K527" s="140" t="s">
        <v>3699</v>
      </c>
      <c r="L527" s="66" t="s">
        <v>3700</v>
      </c>
      <c r="M527" s="66" t="s">
        <v>3701</v>
      </c>
      <c r="N527" s="12"/>
      <c r="O527" s="12"/>
      <c r="P527" s="12"/>
      <c r="Q527" s="12"/>
      <c r="R527" s="12"/>
      <c r="S527" s="48"/>
    </row>
    <row r="528" spans="1:19">
      <c r="A528" s="21">
        <v>45233</v>
      </c>
      <c r="B528" s="21" t="s">
        <v>301</v>
      </c>
      <c r="C528" s="12" t="s">
        <v>58</v>
      </c>
      <c r="D528" s="12" t="s">
        <v>1268</v>
      </c>
      <c r="E528" s="12" t="s">
        <v>3702</v>
      </c>
      <c r="F528" s="12">
        <v>4</v>
      </c>
      <c r="G528" s="12">
        <v>15</v>
      </c>
      <c r="H528" s="12"/>
      <c r="I528" s="12" t="s">
        <v>75</v>
      </c>
      <c r="J528" s="26" t="s">
        <v>3465</v>
      </c>
      <c r="K528" s="140" t="s">
        <v>3703</v>
      </c>
      <c r="L528" s="66" t="s">
        <v>3661</v>
      </c>
      <c r="M528" s="66" t="s">
        <v>3704</v>
      </c>
      <c r="N528" s="12"/>
      <c r="O528" s="12"/>
      <c r="P528" s="12"/>
      <c r="Q528" s="12"/>
      <c r="R528" s="12"/>
      <c r="S528" s="48"/>
    </row>
    <row r="529" spans="1:19">
      <c r="A529" s="21">
        <v>45233</v>
      </c>
      <c r="B529" s="21" t="s">
        <v>301</v>
      </c>
      <c r="C529" s="12" t="s">
        <v>58</v>
      </c>
      <c r="D529" s="12" t="s">
        <v>12</v>
      </c>
      <c r="E529" s="12" t="s">
        <v>3674</v>
      </c>
      <c r="F529" s="12">
        <v>1</v>
      </c>
      <c r="G529" s="12">
        <v>15</v>
      </c>
      <c r="H529" s="12"/>
      <c r="I529" s="12" t="s">
        <v>75</v>
      </c>
      <c r="J529" s="26" t="s">
        <v>3566</v>
      </c>
      <c r="K529" s="140" t="s">
        <v>3705</v>
      </c>
      <c r="L529" s="66" t="s">
        <v>1428</v>
      </c>
      <c r="M529" s="66" t="s">
        <v>3694</v>
      </c>
      <c r="N529" s="12"/>
      <c r="O529" s="12"/>
      <c r="P529" s="12"/>
      <c r="Q529" s="12"/>
      <c r="R529" s="12"/>
      <c r="S529" s="48"/>
    </row>
    <row r="530" spans="1:19">
      <c r="A530" s="21">
        <v>45233</v>
      </c>
      <c r="B530" s="21" t="s">
        <v>301</v>
      </c>
      <c r="C530" s="12" t="s">
        <v>58</v>
      </c>
      <c r="D530" s="12" t="s">
        <v>1268</v>
      </c>
      <c r="E530" s="12" t="s">
        <v>3380</v>
      </c>
      <c r="F530" s="12">
        <v>1</v>
      </c>
      <c r="G530" s="12">
        <v>15</v>
      </c>
      <c r="H530" s="12"/>
      <c r="I530" s="12" t="s">
        <v>3454</v>
      </c>
      <c r="J530" s="26" t="s">
        <v>3594</v>
      </c>
      <c r="K530" s="140" t="s">
        <v>2595</v>
      </c>
      <c r="L530" s="66" t="s">
        <v>1428</v>
      </c>
      <c r="M530" s="66" t="s">
        <v>3573</v>
      </c>
      <c r="N530" s="12"/>
      <c r="O530" s="12"/>
      <c r="P530" s="12"/>
      <c r="Q530" s="12"/>
      <c r="R530" s="12"/>
      <c r="S530" s="48"/>
    </row>
    <row r="531" spans="1:19">
      <c r="A531" s="21">
        <v>45238</v>
      </c>
      <c r="B531" s="21" t="s">
        <v>301</v>
      </c>
      <c r="C531" s="12" t="s">
        <v>58</v>
      </c>
      <c r="D531" s="12" t="s">
        <v>1268</v>
      </c>
      <c r="E531" s="12" t="s">
        <v>3706</v>
      </c>
      <c r="F531" s="12">
        <v>4</v>
      </c>
      <c r="G531" s="12">
        <v>15</v>
      </c>
      <c r="H531" s="12"/>
      <c r="I531" s="12" t="s">
        <v>75</v>
      </c>
      <c r="J531" s="26" t="s">
        <v>3465</v>
      </c>
      <c r="K531" s="140" t="s">
        <v>3648</v>
      </c>
      <c r="L531" s="66" t="s">
        <v>3661</v>
      </c>
      <c r="M531" s="66" t="s">
        <v>3707</v>
      </c>
      <c r="N531" s="12"/>
      <c r="O531" s="12"/>
      <c r="P531" s="12"/>
      <c r="Q531" s="12"/>
      <c r="R531" s="12"/>
      <c r="S531" s="48"/>
    </row>
    <row r="532" spans="1:19">
      <c r="A532" s="21">
        <v>45238</v>
      </c>
      <c r="B532" s="21" t="s">
        <v>301</v>
      </c>
      <c r="C532" s="12" t="s">
        <v>58</v>
      </c>
      <c r="D532" s="12" t="s">
        <v>1268</v>
      </c>
      <c r="E532" s="12" t="s">
        <v>3706</v>
      </c>
      <c r="F532" s="12">
        <v>4</v>
      </c>
      <c r="G532" s="12">
        <v>14</v>
      </c>
      <c r="H532" s="12"/>
      <c r="I532" s="12" t="s">
        <v>84</v>
      </c>
      <c r="J532" s="26" t="s">
        <v>3436</v>
      </c>
      <c r="K532" s="140" t="s">
        <v>3648</v>
      </c>
      <c r="L532" s="66" t="s">
        <v>3708</v>
      </c>
      <c r="M532" s="66" t="s">
        <v>3707</v>
      </c>
      <c r="N532" s="12"/>
      <c r="O532" s="12"/>
      <c r="P532" s="12"/>
      <c r="Q532" s="12"/>
      <c r="R532" s="12"/>
      <c r="S532" s="48"/>
    </row>
    <row r="533" spans="1:19">
      <c r="A533" s="21">
        <v>45238</v>
      </c>
      <c r="B533" s="21" t="s">
        <v>301</v>
      </c>
      <c r="C533" s="12" t="s">
        <v>58</v>
      </c>
      <c r="D533" s="12" t="s">
        <v>1268</v>
      </c>
      <c r="E533" s="12" t="s">
        <v>3706</v>
      </c>
      <c r="F533" s="12">
        <v>2</v>
      </c>
      <c r="G533" s="12">
        <v>15</v>
      </c>
      <c r="H533" s="12"/>
      <c r="I533" s="12" t="s">
        <v>75</v>
      </c>
      <c r="J533" s="26" t="s">
        <v>3542</v>
      </c>
      <c r="K533" s="140" t="s">
        <v>3709</v>
      </c>
      <c r="L533" s="66" t="s">
        <v>3710</v>
      </c>
      <c r="M533" s="66" t="s">
        <v>3667</v>
      </c>
      <c r="N533" s="12"/>
      <c r="O533" s="12"/>
      <c r="P533" s="12"/>
      <c r="Q533" s="12"/>
      <c r="R533" s="12"/>
      <c r="S533" s="48"/>
    </row>
    <row r="534" spans="1:19">
      <c r="A534" s="21">
        <v>45238</v>
      </c>
      <c r="B534" s="21" t="s">
        <v>301</v>
      </c>
      <c r="C534" s="12" t="s">
        <v>58</v>
      </c>
      <c r="D534" s="12" t="s">
        <v>1268</v>
      </c>
      <c r="E534" s="12" t="s">
        <v>3706</v>
      </c>
      <c r="F534" s="12">
        <v>2</v>
      </c>
      <c r="G534" s="12" t="s">
        <v>7</v>
      </c>
      <c r="H534" s="12"/>
      <c r="I534" s="12" t="s">
        <v>133</v>
      </c>
      <c r="J534" s="26" t="s">
        <v>1011</v>
      </c>
      <c r="K534" s="140" t="s">
        <v>3711</v>
      </c>
      <c r="L534" s="66" t="s">
        <v>3600</v>
      </c>
      <c r="M534" s="66" t="s">
        <v>3712</v>
      </c>
      <c r="N534" s="12"/>
      <c r="O534" s="12"/>
      <c r="P534" s="12"/>
      <c r="Q534" s="12"/>
      <c r="R534" s="12"/>
      <c r="S534" s="48"/>
    </row>
    <row r="535" spans="1:19">
      <c r="A535" s="21">
        <v>45238</v>
      </c>
      <c r="B535" s="21" t="s">
        <v>301</v>
      </c>
      <c r="C535" s="12" t="s">
        <v>58</v>
      </c>
      <c r="D535" s="12" t="s">
        <v>1268</v>
      </c>
      <c r="E535" s="12" t="s">
        <v>3706</v>
      </c>
      <c r="F535" s="12">
        <v>2</v>
      </c>
      <c r="G535" s="12">
        <v>15</v>
      </c>
      <c r="H535" s="12"/>
      <c r="I535" s="12" t="s">
        <v>3454</v>
      </c>
      <c r="J535" s="26" t="s">
        <v>3594</v>
      </c>
      <c r="K535" s="140" t="s">
        <v>3713</v>
      </c>
      <c r="L535" s="66" t="s">
        <v>3600</v>
      </c>
      <c r="M535" s="66" t="s">
        <v>3714</v>
      </c>
      <c r="N535" s="12"/>
      <c r="O535" s="12"/>
      <c r="P535" s="12"/>
      <c r="Q535" s="12"/>
      <c r="R535" s="12"/>
      <c r="S535" s="48"/>
    </row>
    <row r="536" spans="1:19">
      <c r="A536" s="21">
        <v>45238</v>
      </c>
      <c r="B536" s="21" t="s">
        <v>301</v>
      </c>
      <c r="C536" s="12" t="s">
        <v>58</v>
      </c>
      <c r="D536" s="12" t="s">
        <v>1268</v>
      </c>
      <c r="E536" s="12" t="s">
        <v>3706</v>
      </c>
      <c r="F536" s="12">
        <v>2</v>
      </c>
      <c r="G536" s="12">
        <v>15</v>
      </c>
      <c r="H536" s="12"/>
      <c r="I536" s="12" t="s">
        <v>75</v>
      </c>
      <c r="J536" s="26" t="s">
        <v>3532</v>
      </c>
      <c r="K536" s="140" t="s">
        <v>799</v>
      </c>
      <c r="L536" s="66" t="s">
        <v>3715</v>
      </c>
      <c r="M536" s="66" t="s">
        <v>3622</v>
      </c>
      <c r="N536" s="12"/>
      <c r="O536" s="12"/>
      <c r="P536" s="12"/>
      <c r="Q536" s="12"/>
      <c r="R536" s="12"/>
      <c r="S536" s="48"/>
    </row>
    <row r="537" spans="1:19">
      <c r="A537" s="21">
        <v>45238</v>
      </c>
      <c r="B537" s="21" t="s">
        <v>301</v>
      </c>
      <c r="C537" s="12" t="s">
        <v>58</v>
      </c>
      <c r="D537" s="12" t="s">
        <v>12</v>
      </c>
      <c r="E537" s="12" t="s">
        <v>3549</v>
      </c>
      <c r="F537" s="12">
        <v>1</v>
      </c>
      <c r="G537" s="12">
        <v>14</v>
      </c>
      <c r="H537" s="12"/>
      <c r="I537" s="12" t="s">
        <v>84</v>
      </c>
      <c r="J537" s="26" t="s">
        <v>3445</v>
      </c>
      <c r="K537" s="140" t="s">
        <v>1111</v>
      </c>
      <c r="L537" s="66">
        <v>336</v>
      </c>
      <c r="M537" s="66" t="s">
        <v>3680</v>
      </c>
      <c r="N537" s="12"/>
      <c r="O537" s="12"/>
      <c r="P537" s="12"/>
      <c r="Q537" s="12"/>
      <c r="R537" s="12"/>
      <c r="S537" s="48"/>
    </row>
    <row r="538" spans="1:19">
      <c r="A538" s="21">
        <v>45238</v>
      </c>
      <c r="B538" s="21" t="s">
        <v>301</v>
      </c>
      <c r="C538" s="12" t="s">
        <v>58</v>
      </c>
      <c r="D538" s="12" t="s">
        <v>12</v>
      </c>
      <c r="E538" s="12" t="s">
        <v>3549</v>
      </c>
      <c r="F538" s="12">
        <v>3</v>
      </c>
      <c r="G538" s="12">
        <v>14</v>
      </c>
      <c r="H538" s="12"/>
      <c r="I538" s="12" t="s">
        <v>84</v>
      </c>
      <c r="J538" s="26" t="s">
        <v>3436</v>
      </c>
      <c r="K538" s="140" t="s">
        <v>3716</v>
      </c>
      <c r="L538" s="66" t="s">
        <v>3717</v>
      </c>
      <c r="M538" s="66" t="s">
        <v>3718</v>
      </c>
      <c r="N538" s="12"/>
      <c r="O538" s="12"/>
      <c r="P538" s="12"/>
      <c r="Q538" s="12"/>
      <c r="R538" s="12"/>
      <c r="S538" s="48"/>
    </row>
    <row r="539" spans="1:19">
      <c r="A539" s="21">
        <v>45238</v>
      </c>
      <c r="B539" s="21" t="s">
        <v>301</v>
      </c>
      <c r="C539" s="12" t="s">
        <v>58</v>
      </c>
      <c r="D539" s="12" t="s">
        <v>1268</v>
      </c>
      <c r="E539" s="12" t="s">
        <v>3719</v>
      </c>
      <c r="F539" s="12">
        <v>1</v>
      </c>
      <c r="G539" s="12">
        <v>15</v>
      </c>
      <c r="H539" s="12"/>
      <c r="I539" s="12" t="s">
        <v>3454</v>
      </c>
      <c r="J539" s="26" t="s">
        <v>3594</v>
      </c>
      <c r="K539" s="140" t="s">
        <v>3435</v>
      </c>
      <c r="L539" s="66" t="s">
        <v>1428</v>
      </c>
      <c r="M539" s="66" t="s">
        <v>3573</v>
      </c>
      <c r="N539" s="12"/>
      <c r="O539" s="12"/>
      <c r="P539" s="12"/>
      <c r="Q539" s="12"/>
      <c r="R539" s="12"/>
      <c r="S539" s="48"/>
    </row>
    <row r="540" spans="1:19">
      <c r="A540" s="21">
        <v>45238</v>
      </c>
      <c r="B540" s="21" t="s">
        <v>301</v>
      </c>
      <c r="C540" s="12" t="s">
        <v>58</v>
      </c>
      <c r="D540" s="12" t="s">
        <v>1268</v>
      </c>
      <c r="E540" s="12" t="s">
        <v>3719</v>
      </c>
      <c r="F540" s="12">
        <v>3</v>
      </c>
      <c r="G540" s="12">
        <v>15</v>
      </c>
      <c r="H540" s="12"/>
      <c r="I540" s="12" t="s">
        <v>75</v>
      </c>
      <c r="J540" s="26" t="s">
        <v>3542</v>
      </c>
      <c r="K540" s="140" t="s">
        <v>3716</v>
      </c>
      <c r="L540" s="66" t="s">
        <v>3720</v>
      </c>
      <c r="M540" s="66" t="s">
        <v>3721</v>
      </c>
      <c r="N540" s="12"/>
      <c r="O540" s="12"/>
      <c r="P540" s="12"/>
      <c r="Q540" s="12"/>
      <c r="R540" s="12"/>
      <c r="S540" s="48"/>
    </row>
    <row r="541" spans="1:19">
      <c r="A541" s="21">
        <v>45238</v>
      </c>
      <c r="B541" s="21" t="s">
        <v>301</v>
      </c>
      <c r="C541" s="12" t="s">
        <v>58</v>
      </c>
      <c r="D541" s="12" t="s">
        <v>1268</v>
      </c>
      <c r="E541" s="12" t="s">
        <v>3722</v>
      </c>
      <c r="F541" s="12">
        <v>4</v>
      </c>
      <c r="G541" s="12">
        <v>14</v>
      </c>
      <c r="H541" s="12"/>
      <c r="I541" s="12" t="s">
        <v>84</v>
      </c>
      <c r="J541" s="26" t="s">
        <v>3436</v>
      </c>
      <c r="K541" s="140" t="s">
        <v>3723</v>
      </c>
      <c r="L541" s="66" t="s">
        <v>3661</v>
      </c>
      <c r="M541" s="66" t="s">
        <v>3724</v>
      </c>
      <c r="N541" s="12"/>
      <c r="O541" s="12"/>
      <c r="P541" s="12"/>
      <c r="Q541" s="12"/>
      <c r="R541" s="12"/>
      <c r="S541" s="48"/>
    </row>
    <row r="542" spans="1:19">
      <c r="A542" s="21">
        <v>45238</v>
      </c>
      <c r="B542" s="21" t="s">
        <v>301</v>
      </c>
      <c r="C542" s="12" t="s">
        <v>58</v>
      </c>
      <c r="D542" s="12" t="s">
        <v>5</v>
      </c>
      <c r="E542" s="12" t="s">
        <v>3380</v>
      </c>
      <c r="F542" s="12">
        <v>2</v>
      </c>
      <c r="G542" s="12" t="s">
        <v>7</v>
      </c>
      <c r="H542" s="12"/>
      <c r="I542" s="12" t="s">
        <v>133</v>
      </c>
      <c r="J542" s="26" t="s">
        <v>1861</v>
      </c>
      <c r="K542" s="140" t="s">
        <v>3725</v>
      </c>
      <c r="L542" s="66" t="s">
        <v>3600</v>
      </c>
      <c r="M542" s="66" t="s">
        <v>3726</v>
      </c>
      <c r="N542" s="12"/>
      <c r="O542" s="12"/>
      <c r="P542" s="12"/>
      <c r="Q542" s="12"/>
      <c r="R542" s="12"/>
      <c r="S542" s="48"/>
    </row>
    <row r="543" spans="1:19">
      <c r="A543" s="21">
        <v>45238</v>
      </c>
      <c r="B543" s="21" t="s">
        <v>301</v>
      </c>
      <c r="C543" s="12" t="s">
        <v>58</v>
      </c>
      <c r="D543" s="12" t="s">
        <v>5</v>
      </c>
      <c r="E543" s="12" t="s">
        <v>3501</v>
      </c>
      <c r="F543" s="12">
        <v>2</v>
      </c>
      <c r="G543" s="12">
        <v>15</v>
      </c>
      <c r="H543" s="12"/>
      <c r="I543" s="12" t="s">
        <v>75</v>
      </c>
      <c r="J543" s="26" t="s">
        <v>3532</v>
      </c>
      <c r="K543" s="140" t="s">
        <v>814</v>
      </c>
      <c r="L543" s="66" t="s">
        <v>3727</v>
      </c>
      <c r="M543" s="66" t="s">
        <v>3588</v>
      </c>
      <c r="N543" s="12"/>
      <c r="O543" s="12"/>
      <c r="P543" s="12"/>
      <c r="Q543" s="12"/>
      <c r="R543" s="12"/>
      <c r="S543" s="48"/>
    </row>
    <row r="544" spans="1:19">
      <c r="A544" s="21">
        <v>45240</v>
      </c>
      <c r="B544" s="21" t="s">
        <v>301</v>
      </c>
      <c r="C544" s="12" t="s">
        <v>58</v>
      </c>
      <c r="D544" s="12" t="s">
        <v>1268</v>
      </c>
      <c r="E544" s="12" t="s">
        <v>3380</v>
      </c>
      <c r="F544" s="12">
        <v>4</v>
      </c>
      <c r="G544" s="12">
        <v>14</v>
      </c>
      <c r="H544" s="12"/>
      <c r="I544" s="12" t="s">
        <v>84</v>
      </c>
      <c r="J544" s="26" t="s">
        <v>3436</v>
      </c>
      <c r="K544" s="140" t="s">
        <v>3648</v>
      </c>
      <c r="L544" s="66" t="s">
        <v>3728</v>
      </c>
      <c r="M544" s="66" t="s">
        <v>3729</v>
      </c>
      <c r="N544" s="12"/>
      <c r="O544" s="12"/>
      <c r="P544" s="12"/>
      <c r="Q544" s="12"/>
      <c r="R544" s="12"/>
      <c r="S544" s="48"/>
    </row>
    <row r="545" spans="1:19">
      <c r="A545" s="21">
        <v>45240</v>
      </c>
      <c r="B545" s="21" t="s">
        <v>301</v>
      </c>
      <c r="C545" s="12" t="s">
        <v>58</v>
      </c>
      <c r="D545" s="12" t="s">
        <v>1268</v>
      </c>
      <c r="E545" s="12" t="s">
        <v>3380</v>
      </c>
      <c r="F545" s="12">
        <v>2</v>
      </c>
      <c r="G545" s="12">
        <v>15</v>
      </c>
      <c r="H545" s="12"/>
      <c r="I545" s="12" t="s">
        <v>75</v>
      </c>
      <c r="J545" s="26" t="s">
        <v>3488</v>
      </c>
      <c r="K545" s="140" t="s">
        <v>3591</v>
      </c>
      <c r="L545" s="66" t="s">
        <v>3600</v>
      </c>
      <c r="M545" s="66" t="s">
        <v>3605</v>
      </c>
      <c r="N545" s="12"/>
      <c r="O545" s="12"/>
      <c r="P545" s="12"/>
      <c r="Q545" s="12"/>
      <c r="R545" s="12"/>
      <c r="S545" s="48"/>
    </row>
    <row r="546" spans="1:19">
      <c r="A546" s="21">
        <v>45240</v>
      </c>
      <c r="B546" s="21" t="s">
        <v>301</v>
      </c>
      <c r="C546" s="12" t="s">
        <v>58</v>
      </c>
      <c r="D546" s="12" t="s">
        <v>14</v>
      </c>
      <c r="E546" s="12" t="s">
        <v>3730</v>
      </c>
      <c r="F546" s="12">
        <v>1</v>
      </c>
      <c r="G546" s="12">
        <v>16</v>
      </c>
      <c r="H546" s="12"/>
      <c r="I546" s="12" t="s">
        <v>60</v>
      </c>
      <c r="J546" s="26" t="s">
        <v>3579</v>
      </c>
      <c r="K546" s="140" t="s">
        <v>997</v>
      </c>
      <c r="L546" s="66" t="s">
        <v>1428</v>
      </c>
      <c r="M546" s="66" t="s">
        <v>3731</v>
      </c>
      <c r="N546" s="12"/>
      <c r="O546" s="12"/>
      <c r="P546" s="12"/>
      <c r="Q546" s="12"/>
      <c r="R546" s="12"/>
      <c r="S546" s="48"/>
    </row>
    <row r="547" spans="1:19">
      <c r="A547" s="21">
        <v>45240</v>
      </c>
      <c r="B547" s="21" t="s">
        <v>301</v>
      </c>
      <c r="C547" s="12" t="s">
        <v>58</v>
      </c>
      <c r="D547" s="12" t="s">
        <v>14</v>
      </c>
      <c r="E547" s="12" t="s">
        <v>3732</v>
      </c>
      <c r="F547" s="12">
        <v>2</v>
      </c>
      <c r="G547" s="12">
        <v>16</v>
      </c>
      <c r="H547" s="12"/>
      <c r="I547" s="12" t="s">
        <v>60</v>
      </c>
      <c r="J547" s="26" t="s">
        <v>3579</v>
      </c>
      <c r="K547" s="140" t="s">
        <v>3733</v>
      </c>
      <c r="L547" s="66" t="s">
        <v>3600</v>
      </c>
      <c r="M547" s="66" t="s">
        <v>3632</v>
      </c>
      <c r="N547" s="12"/>
      <c r="O547" s="12"/>
      <c r="P547" s="12"/>
      <c r="Q547" s="12"/>
      <c r="R547" s="12"/>
      <c r="S547" s="48"/>
    </row>
    <row r="548" spans="1:19">
      <c r="A548" s="21">
        <v>45266</v>
      </c>
      <c r="B548" s="21" t="s">
        <v>335</v>
      </c>
      <c r="C548" s="12" t="s">
        <v>58</v>
      </c>
      <c r="D548" s="12" t="s">
        <v>1268</v>
      </c>
      <c r="E548" s="12" t="s">
        <v>3519</v>
      </c>
      <c r="F548" s="12">
        <v>2</v>
      </c>
      <c r="G548" s="12">
        <v>15</v>
      </c>
      <c r="H548" s="12"/>
      <c r="I548" s="12" t="s">
        <v>75</v>
      </c>
      <c r="J548" s="26" t="s">
        <v>3542</v>
      </c>
      <c r="K548" s="140" t="s">
        <v>728</v>
      </c>
      <c r="L548" s="66" t="s">
        <v>3734</v>
      </c>
      <c r="M548" s="66" t="s">
        <v>3605</v>
      </c>
      <c r="N548" s="12"/>
      <c r="O548" s="12"/>
      <c r="P548" s="12"/>
      <c r="Q548" s="12"/>
      <c r="R548" s="12"/>
      <c r="S548" s="48"/>
    </row>
    <row r="549" spans="1:19">
      <c r="A549" s="21">
        <v>45266</v>
      </c>
      <c r="B549" s="21" t="s">
        <v>335</v>
      </c>
      <c r="C549" s="12" t="s">
        <v>58</v>
      </c>
      <c r="D549" s="12" t="s">
        <v>1268</v>
      </c>
      <c r="E549" s="12" t="s">
        <v>3380</v>
      </c>
      <c r="F549" s="12">
        <v>1</v>
      </c>
      <c r="G549" s="12">
        <v>15</v>
      </c>
      <c r="H549" s="12"/>
      <c r="I549" s="12" t="s">
        <v>3454</v>
      </c>
      <c r="J549" s="26" t="s">
        <v>3594</v>
      </c>
      <c r="K549" s="140" t="s">
        <v>3428</v>
      </c>
      <c r="L549" s="66" t="s">
        <v>1428</v>
      </c>
      <c r="M549" s="66" t="s">
        <v>3573</v>
      </c>
      <c r="N549" s="12"/>
      <c r="O549" s="12"/>
      <c r="P549" s="12"/>
      <c r="Q549" s="12"/>
      <c r="R549" s="12"/>
      <c r="S549" s="48"/>
    </row>
    <row r="550" spans="1:19">
      <c r="A550" s="21">
        <v>45266</v>
      </c>
      <c r="B550" s="21" t="s">
        <v>335</v>
      </c>
      <c r="C550" s="12" t="s">
        <v>58</v>
      </c>
      <c r="D550" s="12" t="s">
        <v>12</v>
      </c>
      <c r="E550" s="12" t="s">
        <v>3735</v>
      </c>
      <c r="F550" s="12">
        <v>2</v>
      </c>
      <c r="G550" s="12">
        <v>15</v>
      </c>
      <c r="H550" s="12"/>
      <c r="I550" s="12" t="s">
        <v>676</v>
      </c>
      <c r="J550" s="26" t="s">
        <v>1389</v>
      </c>
      <c r="K550" s="140" t="s">
        <v>404</v>
      </c>
      <c r="L550" s="66" t="s">
        <v>3600</v>
      </c>
      <c r="M550" s="66" t="s">
        <v>3626</v>
      </c>
      <c r="N550" s="12"/>
      <c r="O550" s="12"/>
      <c r="P550" s="12"/>
      <c r="Q550" s="12"/>
      <c r="R550" s="12"/>
      <c r="S550" s="48"/>
    </row>
    <row r="551" spans="1:19">
      <c r="A551" s="21">
        <v>45266</v>
      </c>
      <c r="B551" s="21" t="s">
        <v>335</v>
      </c>
      <c r="C551" s="12" t="s">
        <v>58</v>
      </c>
      <c r="D551" s="12" t="s">
        <v>12</v>
      </c>
      <c r="E551" s="12" t="s">
        <v>3497</v>
      </c>
      <c r="F551" s="12">
        <v>1</v>
      </c>
      <c r="G551" s="12">
        <v>15</v>
      </c>
      <c r="H551" s="12"/>
      <c r="I551" s="12" t="s">
        <v>75</v>
      </c>
      <c r="J551" s="26" t="s">
        <v>3542</v>
      </c>
      <c r="K551" s="140" t="s">
        <v>838</v>
      </c>
      <c r="L551" s="66">
        <v>832</v>
      </c>
      <c r="M551" s="66" t="s">
        <v>3680</v>
      </c>
      <c r="N551" s="12"/>
      <c r="O551" s="12"/>
      <c r="P551" s="12"/>
      <c r="Q551" s="12"/>
      <c r="R551" s="12"/>
      <c r="S551" s="48"/>
    </row>
    <row r="552" spans="1:19">
      <c r="A552" s="21">
        <v>45266</v>
      </c>
      <c r="B552" s="21" t="s">
        <v>335</v>
      </c>
      <c r="C552" s="12" t="s">
        <v>58</v>
      </c>
      <c r="D552" s="12" t="s">
        <v>12</v>
      </c>
      <c r="E552" s="12" t="s">
        <v>3623</v>
      </c>
      <c r="F552" s="12">
        <v>1</v>
      </c>
      <c r="G552" s="12">
        <v>15</v>
      </c>
      <c r="H552" s="12"/>
      <c r="I552" s="12" t="s">
        <v>3454</v>
      </c>
      <c r="J552" s="26" t="s">
        <v>3594</v>
      </c>
      <c r="K552" s="140" t="s">
        <v>1975</v>
      </c>
      <c r="L552" s="66">
        <v>351</v>
      </c>
      <c r="M552" s="66" t="s">
        <v>3585</v>
      </c>
      <c r="N552" s="12"/>
      <c r="O552" s="12"/>
      <c r="P552" s="12"/>
      <c r="Q552" s="12"/>
      <c r="R552" s="12"/>
      <c r="S552" s="48"/>
    </row>
    <row r="553" spans="1:19">
      <c r="A553" s="21">
        <v>45266</v>
      </c>
      <c r="B553" s="21" t="s">
        <v>335</v>
      </c>
      <c r="C553" s="12" t="s">
        <v>58</v>
      </c>
      <c r="D553" s="12" t="s">
        <v>1268</v>
      </c>
      <c r="E553" s="12" t="s">
        <v>3380</v>
      </c>
      <c r="F553" s="12">
        <v>3</v>
      </c>
      <c r="G553" s="12">
        <v>16</v>
      </c>
      <c r="H553" s="12"/>
      <c r="I553" s="12" t="s">
        <v>60</v>
      </c>
      <c r="J553" s="26" t="s">
        <v>3579</v>
      </c>
      <c r="K553" s="140" t="s">
        <v>3736</v>
      </c>
      <c r="L553" s="66" t="s">
        <v>3661</v>
      </c>
      <c r="M553" s="66" t="s">
        <v>3737</v>
      </c>
      <c r="N553" s="12"/>
      <c r="O553" s="12"/>
      <c r="P553" s="12"/>
      <c r="Q553" s="12"/>
      <c r="R553" s="12"/>
      <c r="S553" s="48"/>
    </row>
    <row r="554" spans="1:19">
      <c r="A554" s="21">
        <v>45266</v>
      </c>
      <c r="B554" s="21" t="s">
        <v>335</v>
      </c>
      <c r="C554" s="12" t="s">
        <v>58</v>
      </c>
      <c r="D554" s="12" t="s">
        <v>1268</v>
      </c>
      <c r="E554" s="12" t="s">
        <v>3380</v>
      </c>
      <c r="F554" s="12">
        <v>1</v>
      </c>
      <c r="G554" s="12">
        <v>16</v>
      </c>
      <c r="H554" s="12"/>
      <c r="I554" s="12" t="s">
        <v>60</v>
      </c>
      <c r="J554" s="26" t="s">
        <v>1201</v>
      </c>
      <c r="K554" s="140" t="s">
        <v>985</v>
      </c>
      <c r="L554" s="66">
        <v>531</v>
      </c>
      <c r="M554" s="66" t="s">
        <v>3738</v>
      </c>
      <c r="N554" s="12"/>
      <c r="O554" s="12"/>
      <c r="P554" s="12"/>
      <c r="Q554" s="12"/>
      <c r="R554" s="12"/>
      <c r="S554" s="48"/>
    </row>
    <row r="555" spans="1:19">
      <c r="A555" s="21">
        <v>45266</v>
      </c>
      <c r="B555" s="21" t="s">
        <v>335</v>
      </c>
      <c r="C555" s="12" t="s">
        <v>58</v>
      </c>
      <c r="D555" s="12" t="s">
        <v>1268</v>
      </c>
      <c r="E555" s="12" t="s">
        <v>3380</v>
      </c>
      <c r="F555" s="12">
        <v>2</v>
      </c>
      <c r="G555" s="12" t="s">
        <v>7</v>
      </c>
      <c r="H555" s="12"/>
      <c r="I555" s="12" t="s">
        <v>133</v>
      </c>
      <c r="J555" s="26" t="s">
        <v>3470</v>
      </c>
      <c r="K555" s="140" t="s">
        <v>3739</v>
      </c>
      <c r="L555" s="66" t="s">
        <v>3600</v>
      </c>
      <c r="M555" s="66" t="s">
        <v>3740</v>
      </c>
      <c r="N555" s="12"/>
      <c r="O555" s="12"/>
      <c r="P555" s="12"/>
      <c r="Q555" s="12"/>
      <c r="R555" s="12"/>
      <c r="S555" s="48"/>
    </row>
    <row r="556" spans="1:19">
      <c r="A556" s="21">
        <v>45266</v>
      </c>
      <c r="B556" s="21" t="s">
        <v>335</v>
      </c>
      <c r="C556" s="12" t="s">
        <v>58</v>
      </c>
      <c r="D556" s="12" t="s">
        <v>1268</v>
      </c>
      <c r="E556" s="12" t="s">
        <v>3380</v>
      </c>
      <c r="F556" s="12">
        <v>4</v>
      </c>
      <c r="G556" s="12" t="s">
        <v>7</v>
      </c>
      <c r="H556" s="12"/>
      <c r="I556" s="12" t="s">
        <v>133</v>
      </c>
      <c r="J556" s="26" t="s">
        <v>664</v>
      </c>
      <c r="K556" s="138" t="s">
        <v>3741</v>
      </c>
      <c r="L556" s="66" t="s">
        <v>3661</v>
      </c>
      <c r="M556" s="66" t="s">
        <v>3742</v>
      </c>
      <c r="N556" s="12"/>
      <c r="O556" s="12"/>
      <c r="P556" s="12"/>
      <c r="Q556" s="12"/>
      <c r="R556" s="12"/>
      <c r="S556" s="48"/>
    </row>
    <row r="557" spans="1:19">
      <c r="A557" s="21">
        <v>45266</v>
      </c>
      <c r="B557" s="21" t="s">
        <v>335</v>
      </c>
      <c r="C557" s="12" t="s">
        <v>58</v>
      </c>
      <c r="D557" s="12" t="s">
        <v>1268</v>
      </c>
      <c r="E557" s="12" t="s">
        <v>3743</v>
      </c>
      <c r="F557" s="12">
        <v>2</v>
      </c>
      <c r="G557" s="12">
        <v>16</v>
      </c>
      <c r="H557" s="12"/>
      <c r="I557" s="12" t="s">
        <v>60</v>
      </c>
      <c r="J557" s="26" t="s">
        <v>3579</v>
      </c>
      <c r="K557" s="140" t="s">
        <v>3744</v>
      </c>
      <c r="L557" s="66" t="s">
        <v>3600</v>
      </c>
      <c r="M557" s="66" t="s">
        <v>3712</v>
      </c>
      <c r="N557" s="12"/>
      <c r="O557" s="12"/>
      <c r="P557" s="12"/>
      <c r="Q557" s="12"/>
      <c r="R557" s="12"/>
      <c r="S557" s="48"/>
    </row>
    <row r="558" spans="1:19">
      <c r="A558" s="21">
        <v>45266</v>
      </c>
      <c r="B558" s="21" t="s">
        <v>335</v>
      </c>
      <c r="C558" s="12" t="s">
        <v>58</v>
      </c>
      <c r="D558" s="12" t="s">
        <v>1268</v>
      </c>
      <c r="E558" s="12" t="s">
        <v>3745</v>
      </c>
      <c r="F558" s="12">
        <v>2</v>
      </c>
      <c r="G558" s="12">
        <v>16</v>
      </c>
      <c r="H558" s="12"/>
      <c r="I558" s="12" t="s">
        <v>60</v>
      </c>
      <c r="J558" s="26" t="s">
        <v>397</v>
      </c>
      <c r="K558" s="140" t="s">
        <v>1975</v>
      </c>
      <c r="L558" s="66" t="s">
        <v>3600</v>
      </c>
      <c r="M558" s="66" t="s">
        <v>3746</v>
      </c>
      <c r="N558" s="12"/>
      <c r="O558" s="12"/>
      <c r="P558" s="12"/>
      <c r="Q558" s="12"/>
      <c r="R558" s="12"/>
      <c r="S558" s="48"/>
    </row>
    <row r="559" spans="1:19">
      <c r="A559" s="21">
        <v>45266</v>
      </c>
      <c r="B559" s="21" t="s">
        <v>335</v>
      </c>
      <c r="C559" s="12" t="s">
        <v>58</v>
      </c>
      <c r="D559" s="12" t="s">
        <v>1268</v>
      </c>
      <c r="E559" s="12" t="s">
        <v>3380</v>
      </c>
      <c r="F559" s="12">
        <v>1</v>
      </c>
      <c r="G559" s="12">
        <v>16</v>
      </c>
      <c r="H559" s="12"/>
      <c r="I559" s="12" t="s">
        <v>60</v>
      </c>
      <c r="J559" s="26" t="s">
        <v>3436</v>
      </c>
      <c r="K559" s="140" t="s">
        <v>3747</v>
      </c>
      <c r="L559" s="66">
        <v>534</v>
      </c>
      <c r="M559" s="66" t="s">
        <v>3695</v>
      </c>
      <c r="N559" s="12"/>
      <c r="O559" s="12"/>
      <c r="P559" s="12"/>
      <c r="Q559" s="12"/>
      <c r="R559" s="12"/>
      <c r="S559" s="48"/>
    </row>
    <row r="560" spans="1:19">
      <c r="A560" s="21">
        <v>45266</v>
      </c>
      <c r="B560" s="21" t="s">
        <v>335</v>
      </c>
      <c r="C560" s="12" t="s">
        <v>58</v>
      </c>
      <c r="D560" s="12" t="s">
        <v>1268</v>
      </c>
      <c r="E560" s="12" t="s">
        <v>3380</v>
      </c>
      <c r="F560" s="12">
        <v>1</v>
      </c>
      <c r="G560" s="12">
        <v>16</v>
      </c>
      <c r="H560" s="12"/>
      <c r="I560" s="12" t="s">
        <v>60</v>
      </c>
      <c r="J560" s="26" t="s">
        <v>3579</v>
      </c>
      <c r="K560" s="140" t="s">
        <v>1762</v>
      </c>
      <c r="L560" s="66" t="s">
        <v>1428</v>
      </c>
      <c r="M560" s="66" t="s">
        <v>3585</v>
      </c>
      <c r="N560" s="12"/>
      <c r="O560" s="12"/>
      <c r="P560" s="12"/>
      <c r="Q560" s="12"/>
      <c r="R560" s="12"/>
      <c r="S560" s="48"/>
    </row>
    <row r="561" spans="1:19">
      <c r="A561" s="21">
        <v>45266</v>
      </c>
      <c r="B561" s="21" t="s">
        <v>335</v>
      </c>
      <c r="C561" s="12" t="s">
        <v>58</v>
      </c>
      <c r="D561" s="12" t="s">
        <v>1268</v>
      </c>
      <c r="E561" s="12" t="s">
        <v>3380</v>
      </c>
      <c r="F561" s="12">
        <v>2</v>
      </c>
      <c r="G561" s="12">
        <v>14</v>
      </c>
      <c r="H561" s="12"/>
      <c r="I561" s="12" t="s">
        <v>3748</v>
      </c>
      <c r="J561" s="26" t="s">
        <v>3749</v>
      </c>
      <c r="K561" s="140" t="s">
        <v>3517</v>
      </c>
      <c r="L561" s="66" t="s">
        <v>1428</v>
      </c>
      <c r="M561" s="66" t="s">
        <v>3750</v>
      </c>
      <c r="N561" s="12"/>
      <c r="O561" s="12"/>
      <c r="P561" s="12"/>
      <c r="Q561" s="12"/>
      <c r="R561" s="12"/>
      <c r="S561" s="48"/>
    </row>
    <row r="562" spans="1:19">
      <c r="A562" s="21">
        <v>45266</v>
      </c>
      <c r="B562" s="21" t="s">
        <v>335</v>
      </c>
      <c r="C562" s="12" t="s">
        <v>58</v>
      </c>
      <c r="D562" s="12" t="s">
        <v>12</v>
      </c>
      <c r="E562" s="12" t="s">
        <v>3751</v>
      </c>
      <c r="F562" s="12">
        <v>4</v>
      </c>
      <c r="G562" s="12">
        <v>15</v>
      </c>
      <c r="H562" s="12"/>
      <c r="I562" s="12" t="s">
        <v>3454</v>
      </c>
      <c r="J562" s="26" t="s">
        <v>3594</v>
      </c>
      <c r="K562" s="140" t="s">
        <v>790</v>
      </c>
      <c r="L562" s="66" t="s">
        <v>3661</v>
      </c>
      <c r="M562" s="66" t="s">
        <v>3752</v>
      </c>
      <c r="N562" s="12"/>
      <c r="O562" s="12"/>
      <c r="P562" s="12"/>
      <c r="Q562" s="12"/>
      <c r="R562" s="12"/>
      <c r="S562" s="48"/>
    </row>
    <row r="563" spans="1:19">
      <c r="A563" s="21">
        <v>45272</v>
      </c>
      <c r="B563" s="21" t="s">
        <v>335</v>
      </c>
      <c r="C563" s="12" t="s">
        <v>58</v>
      </c>
      <c r="D563" s="12"/>
      <c r="E563" s="12" t="s">
        <v>3753</v>
      </c>
      <c r="F563" s="12">
        <v>2</v>
      </c>
      <c r="G563" s="12">
        <v>16</v>
      </c>
      <c r="H563" s="12"/>
      <c r="I563" s="12" t="s">
        <v>60</v>
      </c>
      <c r="J563" s="26" t="s">
        <v>1201</v>
      </c>
      <c r="K563" s="140" t="s">
        <v>3754</v>
      </c>
      <c r="L563" s="66" t="s">
        <v>3600</v>
      </c>
      <c r="M563" s="66" t="s">
        <v>3616</v>
      </c>
      <c r="N563" s="12"/>
      <c r="O563" s="12"/>
      <c r="P563" s="12"/>
      <c r="Q563" s="12"/>
      <c r="R563" s="12"/>
      <c r="S563" s="48"/>
    </row>
    <row r="564" spans="1:19">
      <c r="A564" s="21">
        <v>45272</v>
      </c>
      <c r="B564" s="21" t="s">
        <v>335</v>
      </c>
      <c r="C564" s="12" t="s">
        <v>58</v>
      </c>
      <c r="D564" s="12"/>
      <c r="E564" s="12" t="s">
        <v>3753</v>
      </c>
      <c r="F564" s="12">
        <v>2</v>
      </c>
      <c r="G564" s="12">
        <v>16</v>
      </c>
      <c r="H564" s="12"/>
      <c r="I564" s="12" t="s">
        <v>60</v>
      </c>
      <c r="J564" s="26" t="s">
        <v>3436</v>
      </c>
      <c r="K564" s="140" t="s">
        <v>3755</v>
      </c>
      <c r="L564" s="66" t="s">
        <v>3600</v>
      </c>
      <c r="M564" s="66" t="s">
        <v>3677</v>
      </c>
      <c r="N564" s="12"/>
      <c r="O564" s="12"/>
      <c r="P564" s="12"/>
      <c r="Q564" s="12"/>
      <c r="R564" s="12"/>
      <c r="S564" s="48"/>
    </row>
    <row r="565" spans="1:19">
      <c r="A565" s="21">
        <v>45272</v>
      </c>
      <c r="B565" s="21" t="s">
        <v>335</v>
      </c>
      <c r="C565" s="12" t="s">
        <v>58</v>
      </c>
      <c r="D565" s="12" t="s">
        <v>12</v>
      </c>
      <c r="E565" s="12" t="s">
        <v>3756</v>
      </c>
      <c r="F565" s="12">
        <v>2</v>
      </c>
      <c r="G565" s="12">
        <v>16</v>
      </c>
      <c r="H565" s="12"/>
      <c r="I565" s="12" t="s">
        <v>60</v>
      </c>
      <c r="J565" s="26" t="s">
        <v>1007</v>
      </c>
      <c r="K565" s="140" t="s">
        <v>957</v>
      </c>
      <c r="L565" s="66" t="s">
        <v>3757</v>
      </c>
      <c r="M565" s="66" t="s">
        <v>3667</v>
      </c>
      <c r="N565" s="12"/>
      <c r="O565" s="12"/>
      <c r="P565" s="12"/>
      <c r="Q565" s="12"/>
      <c r="R565" s="12"/>
      <c r="S565" s="48"/>
    </row>
    <row r="566" spans="1:19">
      <c r="A566" s="21">
        <v>45272</v>
      </c>
      <c r="B566" s="21" t="s">
        <v>335</v>
      </c>
      <c r="C566" s="12" t="s">
        <v>58</v>
      </c>
      <c r="D566" s="12" t="s">
        <v>1268</v>
      </c>
      <c r="E566" s="12" t="s">
        <v>3380</v>
      </c>
      <c r="F566" s="12">
        <v>2</v>
      </c>
      <c r="G566" s="12">
        <v>16</v>
      </c>
      <c r="H566" s="12"/>
      <c r="I566" s="12" t="s">
        <v>60</v>
      </c>
      <c r="J566" s="26" t="s">
        <v>1201</v>
      </c>
      <c r="K566" s="140" t="s">
        <v>905</v>
      </c>
      <c r="L566" s="66" t="s">
        <v>3758</v>
      </c>
      <c r="M566" s="66" t="s">
        <v>3759</v>
      </c>
      <c r="N566" s="12"/>
      <c r="O566" s="12"/>
      <c r="P566" s="12"/>
      <c r="Q566" s="12"/>
      <c r="R566" s="12"/>
      <c r="S566" s="48"/>
    </row>
    <row r="567" spans="1:19">
      <c r="A567" s="21">
        <v>45272</v>
      </c>
      <c r="B567" s="21" t="s">
        <v>335</v>
      </c>
      <c r="C567" s="12" t="s">
        <v>58</v>
      </c>
      <c r="D567" s="12" t="s">
        <v>1268</v>
      </c>
      <c r="E567" s="12" t="s">
        <v>3380</v>
      </c>
      <c r="F567" s="12">
        <v>2</v>
      </c>
      <c r="G567" s="12">
        <v>16</v>
      </c>
      <c r="H567" s="12"/>
      <c r="I567" s="12" t="s">
        <v>60</v>
      </c>
      <c r="J567" s="26" t="s">
        <v>3579</v>
      </c>
      <c r="K567" s="140" t="s">
        <v>3760</v>
      </c>
      <c r="L567" s="66" t="s">
        <v>3600</v>
      </c>
      <c r="M567" s="66" t="s">
        <v>3761</v>
      </c>
      <c r="N567" s="12"/>
      <c r="O567" s="12"/>
      <c r="P567" s="12"/>
      <c r="Q567" s="12"/>
      <c r="R567" s="12"/>
      <c r="S567" s="48"/>
    </row>
    <row r="568" spans="1:19">
      <c r="A568" s="21">
        <v>45272</v>
      </c>
      <c r="B568" s="21" t="s">
        <v>335</v>
      </c>
      <c r="C568" s="12" t="s">
        <v>58</v>
      </c>
      <c r="D568" s="12" t="s">
        <v>1268</v>
      </c>
      <c r="E568" s="12" t="s">
        <v>3690</v>
      </c>
      <c r="F568" s="12">
        <v>1</v>
      </c>
      <c r="G568" s="12">
        <v>15</v>
      </c>
      <c r="H568" s="12"/>
      <c r="I568" s="12" t="s">
        <v>3454</v>
      </c>
      <c r="J568" s="26" t="s">
        <v>3594</v>
      </c>
      <c r="K568" s="140" t="s">
        <v>3762</v>
      </c>
      <c r="L568" s="66" t="s">
        <v>1428</v>
      </c>
      <c r="M568" s="66" t="s">
        <v>3680</v>
      </c>
      <c r="N568" s="12"/>
      <c r="O568" s="12"/>
      <c r="P568" s="12"/>
      <c r="Q568" s="12"/>
      <c r="R568" s="12"/>
      <c r="S568" s="48"/>
    </row>
    <row r="569" spans="1:19">
      <c r="A569" s="21">
        <v>45272</v>
      </c>
      <c r="B569" s="21" t="s">
        <v>335</v>
      </c>
      <c r="C569" s="12" t="s">
        <v>58</v>
      </c>
      <c r="D569" s="12" t="s">
        <v>1268</v>
      </c>
      <c r="E569" s="12" t="s">
        <v>3690</v>
      </c>
      <c r="F569" s="12">
        <v>1</v>
      </c>
      <c r="G569" s="12">
        <v>15</v>
      </c>
      <c r="H569" s="12"/>
      <c r="I569" s="12" t="s">
        <v>75</v>
      </c>
      <c r="J569" s="26" t="s">
        <v>3542</v>
      </c>
      <c r="K569" s="140" t="s">
        <v>2567</v>
      </c>
      <c r="L569" s="66" t="s">
        <v>1428</v>
      </c>
      <c r="M569" s="66" t="s">
        <v>3763</v>
      </c>
      <c r="N569" s="12"/>
      <c r="O569" s="12"/>
      <c r="P569" s="12"/>
      <c r="Q569" s="12"/>
      <c r="R569" s="12"/>
      <c r="S569" s="48"/>
    </row>
    <row r="570" spans="1:19">
      <c r="A570" s="21">
        <v>45272</v>
      </c>
      <c r="B570" s="21" t="s">
        <v>335</v>
      </c>
      <c r="C570" s="12" t="s">
        <v>58</v>
      </c>
      <c r="D570" s="12" t="s">
        <v>12</v>
      </c>
      <c r="E570" s="12" t="s">
        <v>3764</v>
      </c>
      <c r="F570" s="12">
        <v>2</v>
      </c>
      <c r="G570" s="12">
        <v>15</v>
      </c>
      <c r="H570" s="12"/>
      <c r="I570" s="12" t="s">
        <v>75</v>
      </c>
      <c r="J570" s="26" t="s">
        <v>3499</v>
      </c>
      <c r="K570" s="140" t="s">
        <v>3048</v>
      </c>
      <c r="L570" s="66" t="s">
        <v>3765</v>
      </c>
      <c r="M570" s="66" t="s">
        <v>3676</v>
      </c>
      <c r="N570" s="12"/>
      <c r="O570" s="12"/>
      <c r="P570" s="12"/>
      <c r="Q570" s="12"/>
      <c r="R570" s="12"/>
      <c r="S570" s="48"/>
    </row>
    <row r="571" spans="1:19">
      <c r="A571" s="21">
        <v>45272</v>
      </c>
      <c r="B571" s="21" t="s">
        <v>335</v>
      </c>
      <c r="C571" s="12" t="s">
        <v>58</v>
      </c>
      <c r="D571" s="12" t="s">
        <v>12</v>
      </c>
      <c r="E571" s="12" t="s">
        <v>3766</v>
      </c>
      <c r="F571" s="12">
        <v>2</v>
      </c>
      <c r="G571" s="12">
        <v>15</v>
      </c>
      <c r="H571" s="12"/>
      <c r="I571" s="12" t="s">
        <v>1070</v>
      </c>
      <c r="J571" s="26" t="s">
        <v>3767</v>
      </c>
      <c r="K571" s="140" t="s">
        <v>2595</v>
      </c>
      <c r="L571" s="66" t="s">
        <v>3600</v>
      </c>
      <c r="M571" s="66" t="s">
        <v>3676</v>
      </c>
      <c r="N571" s="12"/>
      <c r="O571" s="12"/>
      <c r="P571" s="12"/>
      <c r="Q571" s="12"/>
      <c r="R571" s="12"/>
      <c r="S571" s="48"/>
    </row>
    <row r="572" spans="1:19">
      <c r="A572" s="21">
        <v>45272</v>
      </c>
      <c r="B572" s="21" t="s">
        <v>335</v>
      </c>
      <c r="C572" s="12" t="s">
        <v>58</v>
      </c>
      <c r="D572" s="12" t="s">
        <v>1268</v>
      </c>
      <c r="E572" s="12" t="s">
        <v>3768</v>
      </c>
      <c r="F572" s="12">
        <v>4</v>
      </c>
      <c r="G572" s="12">
        <v>15</v>
      </c>
      <c r="H572" s="12"/>
      <c r="I572" s="12" t="s">
        <v>75</v>
      </c>
      <c r="J572" s="26" t="s">
        <v>3542</v>
      </c>
      <c r="K572" s="140" t="s">
        <v>652</v>
      </c>
      <c r="L572" s="66" t="s">
        <v>3769</v>
      </c>
      <c r="M572" s="66" t="s">
        <v>3770</v>
      </c>
      <c r="N572" s="12"/>
      <c r="O572" s="12"/>
      <c r="P572" s="12"/>
      <c r="Q572" s="12"/>
      <c r="R572" s="12"/>
      <c r="S572" s="48"/>
    </row>
    <row r="573" spans="1:19">
      <c r="A573" s="21">
        <v>45273</v>
      </c>
      <c r="B573" s="21" t="s">
        <v>335</v>
      </c>
      <c r="C573" s="12" t="s">
        <v>58</v>
      </c>
      <c r="D573" s="12" t="s">
        <v>5</v>
      </c>
      <c r="E573" s="12" t="s">
        <v>3659</v>
      </c>
      <c r="F573" s="12">
        <v>2</v>
      </c>
      <c r="G573" s="12">
        <v>16</v>
      </c>
      <c r="H573" s="12"/>
      <c r="I573" s="12" t="s">
        <v>60</v>
      </c>
      <c r="J573" s="26" t="s">
        <v>1201</v>
      </c>
      <c r="K573" s="140" t="s">
        <v>909</v>
      </c>
      <c r="L573" s="66" t="s">
        <v>3771</v>
      </c>
      <c r="M573" s="66" t="s">
        <v>3588</v>
      </c>
      <c r="N573" s="12"/>
      <c r="O573" s="12"/>
      <c r="P573" s="12"/>
      <c r="Q573" s="12"/>
      <c r="R573" s="12"/>
      <c r="S573" s="48"/>
    </row>
    <row r="574" spans="1:19">
      <c r="A574" s="21">
        <v>45273</v>
      </c>
      <c r="B574" s="21" t="s">
        <v>335</v>
      </c>
      <c r="C574" s="12" t="s">
        <v>58</v>
      </c>
      <c r="D574" s="12" t="s">
        <v>1268</v>
      </c>
      <c r="E574" s="12" t="s">
        <v>3380</v>
      </c>
      <c r="F574" s="12">
        <v>2</v>
      </c>
      <c r="G574" s="12">
        <v>15</v>
      </c>
      <c r="H574" s="12"/>
      <c r="I574" s="12" t="s">
        <v>3454</v>
      </c>
      <c r="J574" s="26" t="s">
        <v>3594</v>
      </c>
      <c r="K574" s="140" t="s">
        <v>3772</v>
      </c>
      <c r="L574" s="66" t="s">
        <v>3600</v>
      </c>
      <c r="M574" s="66" t="s">
        <v>3773</v>
      </c>
      <c r="N574" s="12"/>
      <c r="O574" s="12"/>
      <c r="P574" s="12"/>
      <c r="Q574" s="12"/>
      <c r="R574" s="12"/>
      <c r="S574" s="48"/>
    </row>
    <row r="575" spans="1:19">
      <c r="A575" s="21">
        <v>45273</v>
      </c>
      <c r="B575" s="21" t="s">
        <v>335</v>
      </c>
      <c r="C575" s="12" t="s">
        <v>58</v>
      </c>
      <c r="D575" s="12" t="s">
        <v>12</v>
      </c>
      <c r="E575" s="12" t="s">
        <v>3593</v>
      </c>
      <c r="F575" s="12">
        <v>1</v>
      </c>
      <c r="G575" s="12">
        <v>15</v>
      </c>
      <c r="H575" s="12"/>
      <c r="I575" s="12" t="s">
        <v>75</v>
      </c>
      <c r="J575" s="26" t="s">
        <v>3542</v>
      </c>
      <c r="K575" s="140" t="s">
        <v>884</v>
      </c>
      <c r="L575" s="66">
        <v>909</v>
      </c>
      <c r="M575" s="66" t="s">
        <v>3695</v>
      </c>
      <c r="N575" s="12"/>
      <c r="O575" s="12"/>
      <c r="P575" s="12"/>
      <c r="Q575" s="12"/>
      <c r="R575" s="12"/>
      <c r="S575" s="48"/>
    </row>
    <row r="576" spans="1:19">
      <c r="A576" s="21">
        <v>45273</v>
      </c>
      <c r="B576" s="21" t="s">
        <v>335</v>
      </c>
      <c r="C576" s="12" t="s">
        <v>58</v>
      </c>
      <c r="D576" s="12" t="s">
        <v>12</v>
      </c>
      <c r="E576" s="12" t="s">
        <v>3593</v>
      </c>
      <c r="F576" s="12">
        <v>2</v>
      </c>
      <c r="G576" s="12">
        <v>15</v>
      </c>
      <c r="H576" s="12"/>
      <c r="I576" s="12" t="s">
        <v>75</v>
      </c>
      <c r="J576" s="26" t="s">
        <v>3488</v>
      </c>
      <c r="K576" s="140" t="s">
        <v>3591</v>
      </c>
      <c r="L576" s="66" t="s">
        <v>3774</v>
      </c>
      <c r="M576" s="66" t="s">
        <v>3740</v>
      </c>
      <c r="N576" s="12"/>
      <c r="O576" s="12"/>
      <c r="P576" s="12"/>
      <c r="Q576" s="12"/>
      <c r="R576" s="12"/>
      <c r="S576" s="48"/>
    </row>
    <row r="577" spans="1:19">
      <c r="A577" s="21">
        <v>45273</v>
      </c>
      <c r="B577" s="21" t="s">
        <v>335</v>
      </c>
      <c r="C577" s="12" t="s">
        <v>58</v>
      </c>
      <c r="D577" s="12" t="s">
        <v>1268</v>
      </c>
      <c r="E577" s="12" t="s">
        <v>3380</v>
      </c>
      <c r="F577" s="12">
        <v>2</v>
      </c>
      <c r="G577" s="12" t="s">
        <v>7</v>
      </c>
      <c r="H577" s="12"/>
      <c r="I577" s="12" t="s">
        <v>133</v>
      </c>
      <c r="J577" s="26" t="s">
        <v>3775</v>
      </c>
      <c r="K577" s="140" t="s">
        <v>3776</v>
      </c>
      <c r="L577" s="66" t="s">
        <v>3600</v>
      </c>
      <c r="M577" s="66" t="s">
        <v>3777</v>
      </c>
      <c r="N577" s="12"/>
      <c r="O577" s="12"/>
      <c r="P577" s="12"/>
      <c r="Q577" s="12"/>
      <c r="R577" s="12"/>
      <c r="S577" s="48"/>
    </row>
    <row r="578" spans="1:19">
      <c r="A578" s="21">
        <v>45273</v>
      </c>
      <c r="B578" s="21" t="s">
        <v>335</v>
      </c>
      <c r="C578" s="12" t="s">
        <v>58</v>
      </c>
      <c r="D578" s="12" t="s">
        <v>1268</v>
      </c>
      <c r="E578" s="12" t="s">
        <v>3380</v>
      </c>
      <c r="F578" s="12">
        <v>2</v>
      </c>
      <c r="G578" s="12">
        <v>16</v>
      </c>
      <c r="H578" s="12"/>
      <c r="I578" s="12" t="s">
        <v>60</v>
      </c>
      <c r="J578" s="26" t="s">
        <v>397</v>
      </c>
      <c r="K578" s="140" t="s">
        <v>3778</v>
      </c>
      <c r="L578" s="66" t="s">
        <v>3600</v>
      </c>
      <c r="M578" s="66" t="s">
        <v>3777</v>
      </c>
      <c r="N578" s="12"/>
      <c r="O578" s="12"/>
      <c r="P578" s="12"/>
      <c r="Q578" s="12"/>
      <c r="R578" s="12"/>
      <c r="S578" s="48"/>
    </row>
    <row r="579" spans="1:19">
      <c r="A579" s="21">
        <v>45273</v>
      </c>
      <c r="B579" s="21" t="s">
        <v>335</v>
      </c>
      <c r="C579" s="12" t="s">
        <v>58</v>
      </c>
      <c r="D579" s="12" t="s">
        <v>1268</v>
      </c>
      <c r="E579" s="12" t="s">
        <v>3380</v>
      </c>
      <c r="F579" s="12">
        <v>1</v>
      </c>
      <c r="G579" s="12" t="s">
        <v>7</v>
      </c>
      <c r="H579" s="12"/>
      <c r="I579" s="12" t="s">
        <v>210</v>
      </c>
      <c r="J579" s="26" t="s">
        <v>3779</v>
      </c>
      <c r="K579" s="138">
        <v>1322</v>
      </c>
      <c r="L579" s="66" t="s">
        <v>3694</v>
      </c>
      <c r="M579" s="66" t="s">
        <v>3694</v>
      </c>
      <c r="N579" s="12"/>
      <c r="O579" s="12"/>
      <c r="P579" s="12"/>
      <c r="Q579" s="12"/>
      <c r="R579" s="12"/>
      <c r="S579" s="48"/>
    </row>
    <row r="580" spans="1:19">
      <c r="A580" s="21">
        <v>45282</v>
      </c>
      <c r="B580" s="21" t="s">
        <v>335</v>
      </c>
      <c r="C580" s="12" t="s">
        <v>58</v>
      </c>
      <c r="D580" s="12" t="s">
        <v>1268</v>
      </c>
      <c r="E580" s="12" t="s">
        <v>3380</v>
      </c>
      <c r="F580" s="12">
        <v>2</v>
      </c>
      <c r="G580" s="12">
        <v>16</v>
      </c>
      <c r="H580" s="12"/>
      <c r="I580" s="12" t="s">
        <v>3780</v>
      </c>
      <c r="J580" s="26" t="s">
        <v>3781</v>
      </c>
      <c r="K580" s="140" t="s">
        <v>3782</v>
      </c>
      <c r="L580" s="66" t="s">
        <v>3600</v>
      </c>
      <c r="M580" s="66" t="s">
        <v>3783</v>
      </c>
      <c r="N580" s="12"/>
      <c r="O580" s="12"/>
      <c r="P580" s="12"/>
      <c r="Q580" s="12"/>
      <c r="R580" s="12"/>
      <c r="S580" s="48"/>
    </row>
    <row r="581" spans="1:19">
      <c r="A581" s="21">
        <v>45282</v>
      </c>
      <c r="B581" s="21" t="s">
        <v>335</v>
      </c>
      <c r="C581" s="12" t="s">
        <v>58</v>
      </c>
      <c r="D581" s="12" t="s">
        <v>1268</v>
      </c>
      <c r="E581" s="12" t="s">
        <v>3380</v>
      </c>
      <c r="F581" s="12">
        <v>2</v>
      </c>
      <c r="G581" s="12">
        <v>16</v>
      </c>
      <c r="H581" s="12"/>
      <c r="I581" s="12" t="s">
        <v>3780</v>
      </c>
      <c r="J581" s="26" t="s">
        <v>3784</v>
      </c>
      <c r="K581" s="140" t="s">
        <v>1517</v>
      </c>
      <c r="L581" s="66" t="s">
        <v>3785</v>
      </c>
      <c r="M581" s="66"/>
      <c r="N581" s="12"/>
      <c r="O581" s="12"/>
      <c r="P581" s="12"/>
      <c r="Q581" s="12"/>
      <c r="R581" s="12"/>
      <c r="S581" s="48"/>
    </row>
    <row r="582" spans="1:19">
      <c r="A582" s="21">
        <v>45282</v>
      </c>
      <c r="B582" s="21" t="s">
        <v>335</v>
      </c>
      <c r="C582" s="12" t="s">
        <v>58</v>
      </c>
      <c r="D582" s="12" t="s">
        <v>1268</v>
      </c>
      <c r="E582" s="12" t="s">
        <v>3380</v>
      </c>
      <c r="F582" s="12">
        <v>4</v>
      </c>
      <c r="G582" s="12">
        <v>16</v>
      </c>
      <c r="H582" s="12"/>
      <c r="I582" s="12" t="s">
        <v>60</v>
      </c>
      <c r="J582" s="26" t="s">
        <v>1201</v>
      </c>
      <c r="K582" s="140" t="s">
        <v>3786</v>
      </c>
      <c r="L582" s="66" t="s">
        <v>3661</v>
      </c>
      <c r="M582" s="66" t="s">
        <v>3787</v>
      </c>
      <c r="N582" s="12"/>
      <c r="O582" s="12"/>
      <c r="P582" s="12"/>
      <c r="Q582" s="12"/>
      <c r="R582" s="12"/>
      <c r="S582" s="48"/>
    </row>
    <row r="583" spans="1:19">
      <c r="A583" s="21">
        <v>45282</v>
      </c>
      <c r="B583" s="21" t="s">
        <v>335</v>
      </c>
      <c r="C583" s="12" t="s">
        <v>58</v>
      </c>
      <c r="D583" s="12" t="s">
        <v>1268</v>
      </c>
      <c r="E583" s="12" t="s">
        <v>3380</v>
      </c>
      <c r="F583" s="12">
        <v>2</v>
      </c>
      <c r="G583" s="12">
        <v>16</v>
      </c>
      <c r="H583" s="12"/>
      <c r="I583" s="12" t="s">
        <v>60</v>
      </c>
      <c r="J583" s="26" t="s">
        <v>1201</v>
      </c>
      <c r="K583" s="140" t="s">
        <v>902</v>
      </c>
      <c r="L583" s="66" t="s">
        <v>3788</v>
      </c>
      <c r="M583" s="66" t="s">
        <v>3676</v>
      </c>
      <c r="N583" s="12"/>
      <c r="O583" s="12"/>
      <c r="P583" s="12"/>
      <c r="Q583" s="12"/>
      <c r="R583" s="12"/>
      <c r="S583" s="48"/>
    </row>
    <row r="584" spans="1:19">
      <c r="A584" s="21">
        <v>45282</v>
      </c>
      <c r="B584" s="21" t="s">
        <v>335</v>
      </c>
      <c r="C584" s="12" t="s">
        <v>58</v>
      </c>
      <c r="D584" s="12" t="s">
        <v>1268</v>
      </c>
      <c r="E584" s="12" t="s">
        <v>3789</v>
      </c>
      <c r="F584" s="12">
        <v>2</v>
      </c>
      <c r="G584" s="12">
        <v>16</v>
      </c>
      <c r="H584" s="12"/>
      <c r="I584" s="12" t="s">
        <v>143</v>
      </c>
      <c r="J584" s="26" t="s">
        <v>3790</v>
      </c>
      <c r="K584" s="140" t="s">
        <v>3791</v>
      </c>
      <c r="L584" s="66" t="s">
        <v>3600</v>
      </c>
      <c r="M584" s="66" t="s">
        <v>3677</v>
      </c>
      <c r="N584" s="12"/>
      <c r="O584" s="12"/>
      <c r="P584" s="12"/>
      <c r="Q584" s="12"/>
      <c r="R584" s="12"/>
      <c r="S584" s="48"/>
    </row>
    <row r="585" spans="1:19">
      <c r="A585" s="21">
        <v>45282</v>
      </c>
      <c r="B585" s="21" t="s">
        <v>335</v>
      </c>
      <c r="C585" s="12" t="s">
        <v>58</v>
      </c>
      <c r="D585" s="12" t="s">
        <v>1268</v>
      </c>
      <c r="E585" s="12" t="s">
        <v>3789</v>
      </c>
      <c r="F585" s="12">
        <v>2</v>
      </c>
      <c r="G585" s="12">
        <v>16</v>
      </c>
      <c r="H585" s="12"/>
      <c r="I585" s="12" t="s">
        <v>143</v>
      </c>
      <c r="J585" s="26" t="s">
        <v>3436</v>
      </c>
      <c r="K585" s="140" t="s">
        <v>3471</v>
      </c>
      <c r="L585" s="66" t="s">
        <v>3792</v>
      </c>
      <c r="M585" s="66" t="s">
        <v>3588</v>
      </c>
      <c r="N585" s="12"/>
      <c r="O585" s="12"/>
      <c r="P585" s="12"/>
      <c r="Q585" s="12"/>
      <c r="R585" s="12"/>
      <c r="S585" s="48"/>
    </row>
    <row r="586" spans="1:19">
      <c r="A586" s="21">
        <v>45282</v>
      </c>
      <c r="B586" s="21" t="s">
        <v>335</v>
      </c>
      <c r="C586" s="12" t="s">
        <v>58</v>
      </c>
      <c r="D586" s="12" t="s">
        <v>12</v>
      </c>
      <c r="E586" s="12" t="s">
        <v>3593</v>
      </c>
      <c r="F586" s="12">
        <v>2</v>
      </c>
      <c r="G586" s="12">
        <v>15</v>
      </c>
      <c r="H586" s="12"/>
      <c r="I586" s="12" t="s">
        <v>75</v>
      </c>
      <c r="J586" s="26" t="s">
        <v>3542</v>
      </c>
      <c r="K586" s="140" t="s">
        <v>652</v>
      </c>
      <c r="L586" s="66" t="s">
        <v>3793</v>
      </c>
      <c r="M586" s="66" t="s">
        <v>3794</v>
      </c>
      <c r="N586" s="12"/>
      <c r="O586" s="12"/>
      <c r="P586" s="12"/>
      <c r="Q586" s="12"/>
      <c r="R586" s="12"/>
      <c r="S586" s="48"/>
    </row>
    <row r="587" spans="1:19">
      <c r="A587" s="21">
        <v>45282</v>
      </c>
      <c r="B587" s="21" t="s">
        <v>335</v>
      </c>
      <c r="C587" s="12" t="s">
        <v>58</v>
      </c>
      <c r="D587" s="12" t="s">
        <v>12</v>
      </c>
      <c r="E587" s="12" t="s">
        <v>3593</v>
      </c>
      <c r="F587" s="12">
        <v>1</v>
      </c>
      <c r="G587" s="12">
        <v>15</v>
      </c>
      <c r="H587" s="12"/>
      <c r="I587" s="12" t="s">
        <v>75</v>
      </c>
      <c r="J587" s="26" t="s">
        <v>3488</v>
      </c>
      <c r="K587" s="140" t="s">
        <v>652</v>
      </c>
      <c r="L587" s="66">
        <v>640</v>
      </c>
      <c r="M587" s="66" t="s">
        <v>3795</v>
      </c>
      <c r="N587" s="12"/>
      <c r="O587" s="12"/>
      <c r="P587" s="12"/>
      <c r="Q587" s="12"/>
      <c r="R587" s="12"/>
      <c r="S587" s="48"/>
    </row>
    <row r="588" spans="1:19">
      <c r="A588" s="21">
        <v>45282</v>
      </c>
      <c r="B588" s="21" t="s">
        <v>335</v>
      </c>
      <c r="C588" s="12" t="s">
        <v>58</v>
      </c>
      <c r="D588" s="12" t="s">
        <v>12</v>
      </c>
      <c r="E588" s="12" t="s">
        <v>3549</v>
      </c>
      <c r="F588" s="12">
        <v>2</v>
      </c>
      <c r="G588" s="12">
        <v>14</v>
      </c>
      <c r="H588" s="12"/>
      <c r="I588" s="12" t="s">
        <v>84</v>
      </c>
      <c r="J588" s="26" t="s">
        <v>3436</v>
      </c>
      <c r="K588" s="140" t="s">
        <v>902</v>
      </c>
      <c r="L588" s="66" t="s">
        <v>3796</v>
      </c>
      <c r="M588" s="66" t="s">
        <v>3714</v>
      </c>
      <c r="N588" s="12"/>
      <c r="O588" s="12"/>
      <c r="P588" s="12"/>
      <c r="Q588" s="12"/>
      <c r="R588" s="12"/>
      <c r="S588" s="48"/>
    </row>
    <row r="589" spans="1:19">
      <c r="A589" s="21">
        <v>45282</v>
      </c>
      <c r="B589" s="21" t="s">
        <v>335</v>
      </c>
      <c r="C589" s="12" t="s">
        <v>58</v>
      </c>
      <c r="D589" s="12" t="s">
        <v>1268</v>
      </c>
      <c r="E589" s="12" t="s">
        <v>3797</v>
      </c>
      <c r="F589" s="12">
        <v>4</v>
      </c>
      <c r="G589" s="12">
        <v>16</v>
      </c>
      <c r="H589" s="12"/>
      <c r="I589" s="12" t="s">
        <v>143</v>
      </c>
      <c r="J589" s="26" t="s">
        <v>3436</v>
      </c>
      <c r="K589" s="140" t="s">
        <v>3798</v>
      </c>
      <c r="L589" s="66" t="s">
        <v>3799</v>
      </c>
      <c r="M589" s="66" t="s">
        <v>3800</v>
      </c>
      <c r="N589" s="12"/>
      <c r="O589" s="12"/>
      <c r="P589" s="12"/>
      <c r="Q589" s="12"/>
      <c r="R589" s="12"/>
      <c r="S589" s="48"/>
    </row>
    <row r="590" spans="1:19">
      <c r="A590" s="21">
        <v>45282</v>
      </c>
      <c r="B590" s="21" t="s">
        <v>335</v>
      </c>
      <c r="C590" s="12" t="s">
        <v>58</v>
      </c>
      <c r="D590" s="12" t="s">
        <v>1268</v>
      </c>
      <c r="E590" s="12" t="s">
        <v>3684</v>
      </c>
      <c r="F590" s="12">
        <v>2</v>
      </c>
      <c r="G590" s="12">
        <v>16</v>
      </c>
      <c r="H590" s="12"/>
      <c r="I590" s="12" t="s">
        <v>60</v>
      </c>
      <c r="J590" s="26" t="s">
        <v>397</v>
      </c>
      <c r="K590" s="140" t="s">
        <v>644</v>
      </c>
      <c r="L590" s="66" t="s">
        <v>3600</v>
      </c>
      <c r="M590" s="66" t="s">
        <v>3801</v>
      </c>
      <c r="N590" s="12"/>
      <c r="O590" s="12"/>
      <c r="P590" s="12"/>
      <c r="Q590" s="12"/>
      <c r="R590" s="12"/>
      <c r="S590" s="48"/>
    </row>
    <row r="591" spans="1:19">
      <c r="A591" s="21">
        <v>45282</v>
      </c>
      <c r="B591" s="21" t="s">
        <v>335</v>
      </c>
      <c r="C591" s="12" t="s">
        <v>58</v>
      </c>
      <c r="D591" s="12" t="s">
        <v>1268</v>
      </c>
      <c r="E591" s="12" t="s">
        <v>3541</v>
      </c>
      <c r="F591" s="12">
        <v>4</v>
      </c>
      <c r="G591" s="12">
        <v>15</v>
      </c>
      <c r="H591" s="12"/>
      <c r="I591" s="12" t="s">
        <v>75</v>
      </c>
      <c r="J591" s="26" t="s">
        <v>3542</v>
      </c>
      <c r="K591" s="140" t="s">
        <v>3802</v>
      </c>
      <c r="L591" s="66" t="s">
        <v>3803</v>
      </c>
      <c r="M591" s="66" t="s">
        <v>3804</v>
      </c>
      <c r="N591" s="12"/>
      <c r="O591" s="12"/>
      <c r="P591" s="12"/>
      <c r="Q591" s="12"/>
      <c r="R591" s="12"/>
      <c r="S591" s="48"/>
    </row>
    <row r="592" spans="1:19">
      <c r="A592" s="21">
        <v>45282</v>
      </c>
      <c r="B592" s="21" t="s">
        <v>335</v>
      </c>
      <c r="C592" s="12" t="s">
        <v>58</v>
      </c>
      <c r="D592" s="12" t="s">
        <v>1268</v>
      </c>
      <c r="E592" s="12" t="s">
        <v>3380</v>
      </c>
      <c r="F592" s="12">
        <v>2</v>
      </c>
      <c r="G592" s="12">
        <v>15</v>
      </c>
      <c r="H592" s="12"/>
      <c r="I592" s="12" t="s">
        <v>75</v>
      </c>
      <c r="J592" s="26" t="s">
        <v>3465</v>
      </c>
      <c r="K592" s="140" t="s">
        <v>652</v>
      </c>
      <c r="L592" s="66" t="s">
        <v>3600</v>
      </c>
      <c r="M592" s="66" t="s">
        <v>3622</v>
      </c>
      <c r="N592" s="12"/>
      <c r="O592" s="12"/>
      <c r="P592" s="12"/>
      <c r="Q592" s="12"/>
      <c r="R592" s="12"/>
      <c r="S592" s="48"/>
    </row>
    <row r="593" spans="1:19">
      <c r="A593" s="21">
        <v>45282</v>
      </c>
      <c r="B593" s="21" t="s">
        <v>335</v>
      </c>
      <c r="C593" s="12" t="s">
        <v>58</v>
      </c>
      <c r="D593" s="12" t="s">
        <v>1268</v>
      </c>
      <c r="E593" s="12" t="s">
        <v>3380</v>
      </c>
      <c r="F593" s="12">
        <v>2</v>
      </c>
      <c r="G593" s="12">
        <v>15</v>
      </c>
      <c r="H593" s="12"/>
      <c r="I593" s="12" t="s">
        <v>3454</v>
      </c>
      <c r="J593" s="26" t="s">
        <v>3594</v>
      </c>
      <c r="K593" s="140" t="s">
        <v>3805</v>
      </c>
      <c r="L593" s="66" t="s">
        <v>3600</v>
      </c>
      <c r="M593" s="66" t="s">
        <v>3806</v>
      </c>
      <c r="N593" s="12"/>
      <c r="O593" s="12"/>
      <c r="P593" s="12"/>
      <c r="Q593" s="12"/>
      <c r="R593" s="12"/>
      <c r="S593" s="48"/>
    </row>
    <row r="594" spans="1:19">
      <c r="A594" s="21">
        <v>45282</v>
      </c>
      <c r="B594" s="21" t="s">
        <v>335</v>
      </c>
      <c r="C594" s="12" t="s">
        <v>58</v>
      </c>
      <c r="D594" s="12" t="s">
        <v>12</v>
      </c>
      <c r="E594" s="12" t="s">
        <v>3764</v>
      </c>
      <c r="F594" s="12">
        <v>1</v>
      </c>
      <c r="G594" s="12">
        <v>15</v>
      </c>
      <c r="H594" s="12"/>
      <c r="I594" s="12" t="s">
        <v>75</v>
      </c>
      <c r="J594" s="26" t="s">
        <v>3499</v>
      </c>
      <c r="K594" s="140" t="s">
        <v>3048</v>
      </c>
      <c r="L594" s="66">
        <v>234</v>
      </c>
      <c r="M594" s="66" t="s">
        <v>3694</v>
      </c>
      <c r="N594" s="12"/>
      <c r="O594" s="12"/>
      <c r="P594" s="12"/>
      <c r="Q594" s="12"/>
      <c r="R594" s="12"/>
      <c r="S594" s="48"/>
    </row>
    <row r="595" spans="1:19">
      <c r="A595" s="21">
        <v>45282</v>
      </c>
      <c r="B595" s="21" t="s">
        <v>335</v>
      </c>
      <c r="C595" s="12" t="s">
        <v>58</v>
      </c>
      <c r="D595" s="12" t="s">
        <v>12</v>
      </c>
      <c r="E595" s="12" t="s">
        <v>3764</v>
      </c>
      <c r="F595" s="12">
        <v>1</v>
      </c>
      <c r="G595" s="12">
        <v>15</v>
      </c>
      <c r="H595" s="12"/>
      <c r="I595" s="12" t="s">
        <v>75</v>
      </c>
      <c r="J595" s="26" t="s">
        <v>3542</v>
      </c>
      <c r="K595" s="140" t="s">
        <v>884</v>
      </c>
      <c r="L595" s="66">
        <v>1090</v>
      </c>
      <c r="M595" s="66" t="s">
        <v>3695</v>
      </c>
      <c r="N595" s="12"/>
      <c r="O595" s="12"/>
      <c r="P595" s="12"/>
      <c r="Q595" s="12"/>
      <c r="R595" s="12"/>
      <c r="S595" s="48"/>
    </row>
    <row r="596" spans="1:19">
      <c r="A596" s="21">
        <v>45282</v>
      </c>
      <c r="B596" s="21" t="s">
        <v>335</v>
      </c>
      <c r="C596" s="12" t="s">
        <v>58</v>
      </c>
      <c r="D596" s="12" t="s">
        <v>12</v>
      </c>
      <c r="E596" s="12" t="s">
        <v>3674</v>
      </c>
      <c r="F596" s="12">
        <v>2</v>
      </c>
      <c r="G596" s="12">
        <v>15</v>
      </c>
      <c r="H596" s="12"/>
      <c r="I596" s="12" t="s">
        <v>75</v>
      </c>
      <c r="J596" s="26" t="s">
        <v>3542</v>
      </c>
      <c r="K596" s="140" t="s">
        <v>884</v>
      </c>
      <c r="L596" s="66" t="s">
        <v>3807</v>
      </c>
      <c r="M596" s="66" t="s">
        <v>3588</v>
      </c>
      <c r="N596" s="12"/>
      <c r="O596" s="12"/>
      <c r="P596" s="12"/>
      <c r="Q596" s="12"/>
      <c r="R596" s="12"/>
      <c r="S596" s="48"/>
    </row>
    <row r="597" spans="1:19">
      <c r="A597" s="21">
        <v>45282</v>
      </c>
      <c r="B597" s="21" t="s">
        <v>335</v>
      </c>
      <c r="C597" s="12" t="s">
        <v>58</v>
      </c>
      <c r="D597" s="12" t="s">
        <v>1268</v>
      </c>
      <c r="E597" s="12" t="s">
        <v>3380</v>
      </c>
      <c r="F597" s="12">
        <v>1</v>
      </c>
      <c r="G597" s="12">
        <v>14</v>
      </c>
      <c r="H597" s="12"/>
      <c r="I597" s="12" t="s">
        <v>783</v>
      </c>
      <c r="J597" s="26" t="s">
        <v>3696</v>
      </c>
      <c r="K597" s="140" t="s">
        <v>1561</v>
      </c>
      <c r="L597" s="66" t="s">
        <v>1428</v>
      </c>
      <c r="M597" s="66" t="s">
        <v>3694</v>
      </c>
      <c r="N597" s="12"/>
      <c r="O597" s="12"/>
      <c r="P597" s="12"/>
      <c r="Q597" s="12"/>
      <c r="R597" s="12"/>
      <c r="S597" s="48"/>
    </row>
    <row r="598" spans="1:19">
      <c r="A598" s="21">
        <v>45286</v>
      </c>
      <c r="B598" s="21" t="s">
        <v>335</v>
      </c>
      <c r="C598" s="12" t="s">
        <v>58</v>
      </c>
      <c r="D598" s="12" t="s">
        <v>1268</v>
      </c>
      <c r="E598" s="12" t="s">
        <v>3380</v>
      </c>
      <c r="F598" s="12">
        <v>2</v>
      </c>
      <c r="G598" s="12">
        <v>16</v>
      </c>
      <c r="H598" s="12"/>
      <c r="I598" s="12" t="s">
        <v>60</v>
      </c>
      <c r="J598" s="26" t="s">
        <v>3436</v>
      </c>
      <c r="K598" s="140" t="s">
        <v>652</v>
      </c>
      <c r="L598" s="66" t="s">
        <v>3808</v>
      </c>
      <c r="M598" s="66" t="s">
        <v>3677</v>
      </c>
      <c r="N598" s="12"/>
      <c r="O598" s="12"/>
      <c r="P598" s="12"/>
      <c r="Q598" s="12"/>
      <c r="R598" s="12"/>
      <c r="S598" s="48"/>
    </row>
    <row r="599" spans="1:19">
      <c r="A599" s="21">
        <v>45286</v>
      </c>
      <c r="B599" s="21" t="s">
        <v>335</v>
      </c>
      <c r="C599" s="12" t="s">
        <v>58</v>
      </c>
      <c r="D599" s="12" t="s">
        <v>1268</v>
      </c>
      <c r="E599" s="12" t="s">
        <v>3380</v>
      </c>
      <c r="F599" s="12">
        <v>2</v>
      </c>
      <c r="G599" s="12">
        <v>16</v>
      </c>
      <c r="H599" s="12"/>
      <c r="I599" s="12" t="s">
        <v>60</v>
      </c>
      <c r="J599" s="26" t="s">
        <v>397</v>
      </c>
      <c r="K599" s="140" t="s">
        <v>3435</v>
      </c>
      <c r="L599" s="66" t="s">
        <v>3600</v>
      </c>
      <c r="M599" s="66" t="s">
        <v>3809</v>
      </c>
      <c r="N599" s="12"/>
      <c r="O599" s="12"/>
      <c r="P599" s="12"/>
      <c r="Q599" s="12"/>
      <c r="R599" s="12"/>
      <c r="S599" s="48"/>
    </row>
    <row r="600" spans="1:19">
      <c r="A600" s="21">
        <v>45286</v>
      </c>
      <c r="B600" s="21" t="s">
        <v>335</v>
      </c>
      <c r="C600" s="12" t="s">
        <v>58</v>
      </c>
      <c r="D600" s="12" t="s">
        <v>14</v>
      </c>
      <c r="E600" s="12" t="s">
        <v>3810</v>
      </c>
      <c r="F600" s="12">
        <v>9</v>
      </c>
      <c r="G600" s="12">
        <v>16</v>
      </c>
      <c r="H600" s="12"/>
      <c r="I600" s="12" t="s">
        <v>60</v>
      </c>
      <c r="J600" s="26" t="s">
        <v>3579</v>
      </c>
      <c r="K600" s="140" t="s">
        <v>3811</v>
      </c>
      <c r="L600" s="66" t="s">
        <v>1428</v>
      </c>
      <c r="M600" s="66" t="s">
        <v>3812</v>
      </c>
      <c r="N600" s="12"/>
      <c r="O600" s="12"/>
      <c r="P600" s="12"/>
      <c r="Q600" s="12"/>
      <c r="R600" s="12"/>
      <c r="S600" s="48"/>
    </row>
    <row r="601" spans="1:19">
      <c r="A601" s="21">
        <v>45296</v>
      </c>
      <c r="B601" s="21" t="s">
        <v>344</v>
      </c>
      <c r="C601" s="12" t="s">
        <v>58</v>
      </c>
      <c r="D601" s="12" t="s">
        <v>12</v>
      </c>
      <c r="E601" s="12" t="s">
        <v>3813</v>
      </c>
      <c r="F601" s="12">
        <v>2</v>
      </c>
      <c r="G601" s="12" t="s">
        <v>7</v>
      </c>
      <c r="H601" s="12"/>
      <c r="I601" s="12" t="s">
        <v>133</v>
      </c>
      <c r="J601" s="26" t="s">
        <v>693</v>
      </c>
      <c r="K601" s="140" t="s">
        <v>3814</v>
      </c>
      <c r="L601" s="66" t="s">
        <v>3815</v>
      </c>
      <c r="M601" s="66" t="s">
        <v>3816</v>
      </c>
      <c r="N601" s="12"/>
      <c r="O601" s="12"/>
      <c r="P601" s="12"/>
      <c r="Q601" s="12"/>
      <c r="R601" s="12"/>
      <c r="S601" s="48"/>
    </row>
    <row r="602" spans="1:19">
      <c r="A602" s="21">
        <v>45296</v>
      </c>
      <c r="B602" s="21" t="s">
        <v>344</v>
      </c>
      <c r="C602" s="12" t="s">
        <v>58</v>
      </c>
      <c r="D602" s="12" t="s">
        <v>12</v>
      </c>
      <c r="E602" s="12" t="s">
        <v>3813</v>
      </c>
      <c r="F602" s="12">
        <v>2</v>
      </c>
      <c r="G602" s="12" t="s">
        <v>7</v>
      </c>
      <c r="H602" s="12"/>
      <c r="I602" s="12" t="s">
        <v>133</v>
      </c>
      <c r="J602" s="26" t="s">
        <v>664</v>
      </c>
      <c r="K602" s="140" t="s">
        <v>3817</v>
      </c>
      <c r="L602" s="66" t="s">
        <v>3600</v>
      </c>
      <c r="M602" s="66" t="s">
        <v>3818</v>
      </c>
      <c r="N602" s="12"/>
      <c r="O602" s="12"/>
      <c r="P602" s="12"/>
      <c r="Q602" s="12"/>
      <c r="R602" s="12"/>
      <c r="S602" s="48"/>
    </row>
    <row r="603" spans="1:19">
      <c r="A603" s="21">
        <v>45296</v>
      </c>
      <c r="B603" s="21" t="s">
        <v>344</v>
      </c>
      <c r="C603" s="12" t="s">
        <v>58</v>
      </c>
      <c r="D603" s="12" t="s">
        <v>14</v>
      </c>
      <c r="E603" s="12" t="s">
        <v>3730</v>
      </c>
      <c r="F603" s="12">
        <v>2</v>
      </c>
      <c r="G603" s="12">
        <v>16</v>
      </c>
      <c r="H603" s="12"/>
      <c r="I603" s="12" t="s">
        <v>60</v>
      </c>
      <c r="J603" s="26" t="s">
        <v>3579</v>
      </c>
      <c r="K603" s="140" t="s">
        <v>3819</v>
      </c>
      <c r="L603" s="66" t="s">
        <v>3600</v>
      </c>
      <c r="M603" s="66" t="s">
        <v>3622</v>
      </c>
      <c r="N603" s="12"/>
      <c r="O603" s="12"/>
      <c r="P603" s="12"/>
      <c r="Q603" s="12"/>
      <c r="R603" s="12"/>
      <c r="S603" s="48"/>
    </row>
    <row r="604" spans="1:19">
      <c r="A604" s="21">
        <v>45296</v>
      </c>
      <c r="B604" s="21" t="s">
        <v>344</v>
      </c>
      <c r="C604" s="12" t="s">
        <v>58</v>
      </c>
      <c r="D604" s="12" t="s">
        <v>1268</v>
      </c>
      <c r="E604" s="12" t="s">
        <v>3820</v>
      </c>
      <c r="F604" s="12">
        <v>2</v>
      </c>
      <c r="G604" s="12">
        <v>15</v>
      </c>
      <c r="H604" s="12"/>
      <c r="I604" s="12" t="s">
        <v>3454</v>
      </c>
      <c r="J604" s="26" t="s">
        <v>3594</v>
      </c>
      <c r="K604" s="140" t="s">
        <v>3821</v>
      </c>
      <c r="L604" s="66" t="s">
        <v>3600</v>
      </c>
      <c r="M604" s="66" t="s">
        <v>3626</v>
      </c>
      <c r="N604" s="12"/>
      <c r="O604" s="12"/>
      <c r="P604" s="12"/>
      <c r="Q604" s="12"/>
      <c r="R604" s="12"/>
      <c r="S604" s="48"/>
    </row>
    <row r="605" spans="1:19">
      <c r="A605" s="21">
        <v>45296</v>
      </c>
      <c r="B605" s="21" t="s">
        <v>344</v>
      </c>
      <c r="C605" s="12" t="s">
        <v>58</v>
      </c>
      <c r="D605" s="12" t="s">
        <v>1268</v>
      </c>
      <c r="E605" s="12" t="s">
        <v>3822</v>
      </c>
      <c r="F605" s="12">
        <v>4</v>
      </c>
      <c r="G605" s="12">
        <v>15</v>
      </c>
      <c r="H605" s="12"/>
      <c r="I605" s="12" t="s">
        <v>75</v>
      </c>
      <c r="J605" s="26" t="s">
        <v>3542</v>
      </c>
      <c r="K605" s="140" t="s">
        <v>652</v>
      </c>
      <c r="L605" s="66" t="s">
        <v>3823</v>
      </c>
      <c r="M605" s="66" t="s">
        <v>3824</v>
      </c>
      <c r="N605" s="12"/>
      <c r="O605" s="12"/>
      <c r="P605" s="12"/>
      <c r="Q605" s="12"/>
      <c r="R605" s="12"/>
      <c r="S605" s="48"/>
    </row>
    <row r="606" spans="1:19">
      <c r="A606" s="21">
        <v>45296</v>
      </c>
      <c r="B606" s="21" t="s">
        <v>344</v>
      </c>
      <c r="C606" s="12" t="s">
        <v>58</v>
      </c>
      <c r="D606" s="12" t="s">
        <v>1268</v>
      </c>
      <c r="E606" s="12" t="s">
        <v>3820</v>
      </c>
      <c r="F606" s="12">
        <v>1</v>
      </c>
      <c r="G606" s="12">
        <v>15</v>
      </c>
      <c r="H606" s="12"/>
      <c r="I606" s="12" t="s">
        <v>1070</v>
      </c>
      <c r="J606" s="26" t="s">
        <v>3545</v>
      </c>
      <c r="K606" s="140" t="s">
        <v>985</v>
      </c>
      <c r="L606" s="66" t="s">
        <v>1428</v>
      </c>
      <c r="M606" s="66" t="s">
        <v>3573</v>
      </c>
      <c r="N606" s="12"/>
      <c r="O606" s="12"/>
      <c r="P606" s="12"/>
      <c r="Q606" s="12"/>
      <c r="R606" s="12"/>
      <c r="S606" s="48"/>
    </row>
    <row r="607" spans="1:19">
      <c r="A607" s="21">
        <v>45296</v>
      </c>
      <c r="B607" s="21" t="s">
        <v>344</v>
      </c>
      <c r="C607" s="12" t="s">
        <v>58</v>
      </c>
      <c r="D607" s="12" t="s">
        <v>1268</v>
      </c>
      <c r="E607" s="12" t="s">
        <v>3820</v>
      </c>
      <c r="F607" s="12">
        <v>1</v>
      </c>
      <c r="G607" s="12">
        <v>15</v>
      </c>
      <c r="H607" s="12"/>
      <c r="I607" s="12" t="s">
        <v>1070</v>
      </c>
      <c r="J607" s="26" t="s">
        <v>3825</v>
      </c>
      <c r="K607" s="140" t="s">
        <v>2987</v>
      </c>
      <c r="L607" s="66" t="s">
        <v>1428</v>
      </c>
      <c r="M607" s="66" t="s">
        <v>3573</v>
      </c>
      <c r="N607" s="12"/>
      <c r="O607" s="12"/>
      <c r="P607" s="12"/>
      <c r="Q607" s="12"/>
      <c r="R607" s="12"/>
      <c r="S607" s="48"/>
    </row>
    <row r="608" spans="1:19">
      <c r="A608" s="21">
        <v>45308</v>
      </c>
      <c r="B608" s="21" t="s">
        <v>344</v>
      </c>
      <c r="C608" s="12" t="s">
        <v>58</v>
      </c>
      <c r="D608" s="12" t="s">
        <v>1268</v>
      </c>
      <c r="E608" s="12" t="s">
        <v>3678</v>
      </c>
      <c r="F608" s="12">
        <v>2</v>
      </c>
      <c r="G608" s="12">
        <v>16</v>
      </c>
      <c r="H608" s="12"/>
      <c r="I608" s="12" t="s">
        <v>60</v>
      </c>
      <c r="J608" s="26" t="s">
        <v>1201</v>
      </c>
      <c r="K608" s="140" t="s">
        <v>907</v>
      </c>
      <c r="L608" s="66" t="s">
        <v>3826</v>
      </c>
      <c r="M608" s="66" t="s">
        <v>3746</v>
      </c>
      <c r="N608" s="12"/>
      <c r="O608" s="12"/>
      <c r="P608" s="12"/>
      <c r="Q608" s="12"/>
      <c r="R608" s="12"/>
      <c r="S608" s="48"/>
    </row>
    <row r="609" spans="1:19">
      <c r="A609" s="21">
        <v>45308</v>
      </c>
      <c r="B609" s="21" t="s">
        <v>344</v>
      </c>
      <c r="C609" s="12" t="s">
        <v>58</v>
      </c>
      <c r="D609" s="12" t="s">
        <v>1268</v>
      </c>
      <c r="E609" s="12" t="s">
        <v>3678</v>
      </c>
      <c r="F609" s="12">
        <v>2</v>
      </c>
      <c r="G609" s="12">
        <v>16</v>
      </c>
      <c r="H609" s="12"/>
      <c r="I609" s="12" t="s">
        <v>60</v>
      </c>
      <c r="J609" s="26" t="s">
        <v>3579</v>
      </c>
      <c r="K609" s="140" t="s">
        <v>762</v>
      </c>
      <c r="L609" s="66" t="s">
        <v>3600</v>
      </c>
      <c r="M609" s="66" t="s">
        <v>3668</v>
      </c>
      <c r="N609" s="12"/>
      <c r="O609" s="12"/>
      <c r="P609" s="12"/>
      <c r="Q609" s="12"/>
      <c r="R609" s="12"/>
      <c r="S609" s="48"/>
    </row>
    <row r="610" spans="1:19">
      <c r="A610" s="21">
        <v>45308</v>
      </c>
      <c r="B610" s="21" t="s">
        <v>344</v>
      </c>
      <c r="C610" s="12" t="s">
        <v>58</v>
      </c>
      <c r="D610" s="12" t="s">
        <v>1268</v>
      </c>
      <c r="E610" s="12" t="s">
        <v>3702</v>
      </c>
      <c r="F610" s="12">
        <v>1</v>
      </c>
      <c r="G610" s="12">
        <v>15</v>
      </c>
      <c r="H610" s="12"/>
      <c r="I610" s="12" t="s">
        <v>3454</v>
      </c>
      <c r="J610" s="26" t="s">
        <v>3827</v>
      </c>
      <c r="K610" s="140" t="s">
        <v>3828</v>
      </c>
      <c r="L610" s="66" t="s">
        <v>1428</v>
      </c>
      <c r="M610" s="66" t="s">
        <v>3829</v>
      </c>
      <c r="N610" s="12"/>
      <c r="O610" s="12"/>
      <c r="P610" s="12"/>
      <c r="Q610" s="12"/>
      <c r="R610" s="12"/>
      <c r="S610" s="48"/>
    </row>
    <row r="611" spans="1:19">
      <c r="A611" s="21">
        <v>45308</v>
      </c>
      <c r="B611" s="21" t="s">
        <v>344</v>
      </c>
      <c r="C611" s="12" t="s">
        <v>58</v>
      </c>
      <c r="D611" s="12" t="s">
        <v>1268</v>
      </c>
      <c r="E611" s="12" t="s">
        <v>3702</v>
      </c>
      <c r="F611" s="12">
        <v>1</v>
      </c>
      <c r="G611" s="12">
        <v>15</v>
      </c>
      <c r="H611" s="12"/>
      <c r="I611" s="12" t="s">
        <v>3454</v>
      </c>
      <c r="J611" s="26" t="s">
        <v>3594</v>
      </c>
      <c r="K611" s="140" t="s">
        <v>3435</v>
      </c>
      <c r="L611" s="66" t="s">
        <v>1428</v>
      </c>
      <c r="M611" s="66" t="s">
        <v>3763</v>
      </c>
      <c r="N611" s="12"/>
      <c r="O611" s="12"/>
      <c r="P611" s="12"/>
      <c r="Q611" s="12"/>
      <c r="R611" s="12"/>
      <c r="S611" s="48"/>
    </row>
    <row r="612" spans="1:19">
      <c r="A612" s="21">
        <v>45308</v>
      </c>
      <c r="B612" s="21" t="s">
        <v>344</v>
      </c>
      <c r="C612" s="12" t="s">
        <v>58</v>
      </c>
      <c r="D612" s="12" t="s">
        <v>1268</v>
      </c>
      <c r="E612" s="12" t="s">
        <v>3530</v>
      </c>
      <c r="F612" s="12">
        <v>4</v>
      </c>
      <c r="G612" s="12">
        <v>15</v>
      </c>
      <c r="H612" s="12"/>
      <c r="I612" s="12" t="s">
        <v>75</v>
      </c>
      <c r="J612" s="26" t="s">
        <v>3542</v>
      </c>
      <c r="K612" s="140" t="s">
        <v>3830</v>
      </c>
      <c r="L612" s="66" t="s">
        <v>3831</v>
      </c>
      <c r="M612" s="66" t="s">
        <v>3832</v>
      </c>
      <c r="N612" s="12"/>
      <c r="O612" s="12"/>
      <c r="P612" s="12"/>
      <c r="Q612" s="12"/>
      <c r="R612" s="12"/>
      <c r="S612" s="48"/>
    </row>
    <row r="613" spans="1:19">
      <c r="A613" s="21">
        <v>45308</v>
      </c>
      <c r="B613" s="21" t="s">
        <v>344</v>
      </c>
      <c r="C613" s="12" t="s">
        <v>58</v>
      </c>
      <c r="D613" s="12" t="s">
        <v>1268</v>
      </c>
      <c r="E613" s="12" t="s">
        <v>3530</v>
      </c>
      <c r="F613" s="12">
        <v>4</v>
      </c>
      <c r="G613" s="12">
        <v>15</v>
      </c>
      <c r="H613" s="12"/>
      <c r="I613" s="12" t="s">
        <v>75</v>
      </c>
      <c r="J613" s="26" t="s">
        <v>3542</v>
      </c>
      <c r="K613" s="140" t="s">
        <v>3833</v>
      </c>
      <c r="L613" s="66" t="s">
        <v>3834</v>
      </c>
      <c r="M613" s="66" t="s">
        <v>3835</v>
      </c>
      <c r="N613" s="12"/>
      <c r="O613" s="12"/>
      <c r="P613" s="12"/>
      <c r="Q613" s="12"/>
      <c r="R613" s="12"/>
      <c r="S613" s="48"/>
    </row>
    <row r="614" spans="1:19">
      <c r="A614" s="21">
        <v>45308</v>
      </c>
      <c r="B614" s="21" t="s">
        <v>344</v>
      </c>
      <c r="C614" s="12" t="s">
        <v>58</v>
      </c>
      <c r="D614" s="12" t="s">
        <v>1268</v>
      </c>
      <c r="E614" s="12" t="s">
        <v>3501</v>
      </c>
      <c r="F614" s="12">
        <v>1</v>
      </c>
      <c r="G614" s="12">
        <v>15</v>
      </c>
      <c r="H614" s="12"/>
      <c r="I614" s="12" t="s">
        <v>75</v>
      </c>
      <c r="J614" s="26" t="s">
        <v>3542</v>
      </c>
      <c r="K614" s="140" t="s">
        <v>762</v>
      </c>
      <c r="L614" s="66">
        <v>872</v>
      </c>
      <c r="M614" s="66" t="s">
        <v>3763</v>
      </c>
      <c r="N614" s="12"/>
      <c r="O614" s="12"/>
      <c r="P614" s="12"/>
      <c r="Q614" s="12"/>
      <c r="R614" s="12"/>
      <c r="S614" s="48"/>
    </row>
    <row r="615" spans="1:19">
      <c r="A615" s="21">
        <v>45308</v>
      </c>
      <c r="B615" s="21" t="s">
        <v>344</v>
      </c>
      <c r="C615" s="12" t="s">
        <v>58</v>
      </c>
      <c r="D615" s="12" t="s">
        <v>1268</v>
      </c>
      <c r="E615" s="12" t="s">
        <v>3501</v>
      </c>
      <c r="F615" s="12">
        <v>1</v>
      </c>
      <c r="G615" s="12">
        <v>15</v>
      </c>
      <c r="H615" s="12"/>
      <c r="I615" s="12" t="s">
        <v>75</v>
      </c>
      <c r="J615" s="26" t="s">
        <v>3542</v>
      </c>
      <c r="K615" s="140" t="s">
        <v>884</v>
      </c>
      <c r="L615" s="140" t="s">
        <v>3836</v>
      </c>
      <c r="M615" s="66" t="s">
        <v>3795</v>
      </c>
      <c r="N615" s="12"/>
      <c r="O615" s="12"/>
      <c r="P615" s="12"/>
      <c r="Q615" s="12"/>
      <c r="R615" s="12"/>
      <c r="S615" s="48"/>
    </row>
    <row r="616" spans="1:19">
      <c r="A616" s="21">
        <v>45308</v>
      </c>
      <c r="B616" s="21" t="s">
        <v>344</v>
      </c>
      <c r="C616" s="12" t="s">
        <v>58</v>
      </c>
      <c r="D616" s="12" t="s">
        <v>1268</v>
      </c>
      <c r="E616" s="12" t="s">
        <v>3530</v>
      </c>
      <c r="F616" s="12">
        <v>2</v>
      </c>
      <c r="G616" s="12">
        <v>15</v>
      </c>
      <c r="H616" s="12"/>
      <c r="I616" s="12" t="s">
        <v>75</v>
      </c>
      <c r="J616" s="26" t="s">
        <v>3542</v>
      </c>
      <c r="K616" s="140" t="s">
        <v>1116</v>
      </c>
      <c r="L616" s="66" t="s">
        <v>3837</v>
      </c>
      <c r="M616" s="66" t="s">
        <v>3746</v>
      </c>
      <c r="N616" s="12"/>
      <c r="O616" s="12"/>
      <c r="P616" s="12"/>
      <c r="Q616" s="12"/>
      <c r="R616" s="12"/>
      <c r="S616" s="48"/>
    </row>
    <row r="617" spans="1:19">
      <c r="A617" s="21">
        <v>45308</v>
      </c>
      <c r="B617" s="21" t="s">
        <v>344</v>
      </c>
      <c r="C617" s="12" t="s">
        <v>58</v>
      </c>
      <c r="D617" s="12" t="s">
        <v>1268</v>
      </c>
      <c r="E617" s="12"/>
      <c r="F617" s="12">
        <v>2</v>
      </c>
      <c r="G617" s="12" t="s">
        <v>7</v>
      </c>
      <c r="H617" s="12"/>
      <c r="I617" s="12" t="s">
        <v>133</v>
      </c>
      <c r="J617" s="26" t="s">
        <v>3470</v>
      </c>
      <c r="K617" s="140" t="s">
        <v>3838</v>
      </c>
      <c r="L617" s="66" t="s">
        <v>3600</v>
      </c>
      <c r="M617" s="66" t="s">
        <v>3629</v>
      </c>
      <c r="N617" s="12"/>
      <c r="O617" s="12"/>
      <c r="P617" s="12"/>
      <c r="Q617" s="12"/>
      <c r="R617" s="12"/>
      <c r="S617" s="48"/>
    </row>
    <row r="618" spans="1:19">
      <c r="A618" s="21">
        <v>45308</v>
      </c>
      <c r="B618" s="21" t="s">
        <v>344</v>
      </c>
      <c r="C618" s="12" t="s">
        <v>58</v>
      </c>
      <c r="D618" s="12" t="s">
        <v>1268</v>
      </c>
      <c r="E618" s="12" t="s">
        <v>3380</v>
      </c>
      <c r="F618" s="12">
        <v>2</v>
      </c>
      <c r="G618" s="12" t="s">
        <v>7</v>
      </c>
      <c r="H618" s="12"/>
      <c r="I618" s="12" t="s">
        <v>133</v>
      </c>
      <c r="J618" s="26" t="s">
        <v>1011</v>
      </c>
      <c r="K618" s="140" t="s">
        <v>3839</v>
      </c>
      <c r="L618" s="66" t="s">
        <v>3600</v>
      </c>
      <c r="M618" s="66" t="s">
        <v>3616</v>
      </c>
      <c r="N618" s="12"/>
      <c r="O618" s="12"/>
      <c r="P618" s="12"/>
      <c r="Q618" s="12"/>
      <c r="R618" s="12"/>
      <c r="S618" s="48"/>
    </row>
    <row r="619" spans="1:19">
      <c r="A619" s="21">
        <v>45308</v>
      </c>
      <c r="B619" s="21" t="s">
        <v>344</v>
      </c>
      <c r="C619" s="12" t="s">
        <v>58</v>
      </c>
      <c r="D619" s="12" t="s">
        <v>1268</v>
      </c>
      <c r="E619" s="12" t="s">
        <v>3840</v>
      </c>
      <c r="F619" s="12">
        <v>1</v>
      </c>
      <c r="G619" s="12">
        <v>16</v>
      </c>
      <c r="H619" s="12"/>
      <c r="I619" s="12" t="s">
        <v>60</v>
      </c>
      <c r="J619" s="26" t="s">
        <v>3536</v>
      </c>
      <c r="K619" s="140" t="s">
        <v>1570</v>
      </c>
      <c r="L619" s="66" t="s">
        <v>1428</v>
      </c>
      <c r="M619" s="66" t="s">
        <v>3573</v>
      </c>
      <c r="N619" s="12"/>
      <c r="O619" s="12"/>
      <c r="P619" s="12"/>
      <c r="Q619" s="12"/>
      <c r="R619" s="12"/>
      <c r="S619" s="48"/>
    </row>
    <row r="620" spans="1:19">
      <c r="A620" s="21">
        <v>45308</v>
      </c>
      <c r="B620" s="21" t="s">
        <v>344</v>
      </c>
      <c r="C620" s="12" t="s">
        <v>58</v>
      </c>
      <c r="D620" s="12" t="s">
        <v>1268</v>
      </c>
      <c r="E620" s="12" t="s">
        <v>3840</v>
      </c>
      <c r="F620" s="12">
        <v>2</v>
      </c>
      <c r="G620" s="12">
        <v>16</v>
      </c>
      <c r="H620" s="12"/>
      <c r="I620" s="12" t="s">
        <v>60</v>
      </c>
      <c r="J620" s="26" t="s">
        <v>1201</v>
      </c>
      <c r="K620" s="140" t="s">
        <v>902</v>
      </c>
      <c r="L620" s="66" t="s">
        <v>3841</v>
      </c>
      <c r="M620" s="66" t="s">
        <v>3605</v>
      </c>
      <c r="N620" s="12"/>
      <c r="O620" s="12"/>
      <c r="P620" s="12"/>
      <c r="Q620" s="12"/>
      <c r="R620" s="12"/>
      <c r="S620" s="48"/>
    </row>
    <row r="621" spans="1:19">
      <c r="A621" s="21">
        <v>45308</v>
      </c>
      <c r="B621" s="21" t="s">
        <v>344</v>
      </c>
      <c r="C621" s="12" t="s">
        <v>58</v>
      </c>
      <c r="D621" s="12" t="s">
        <v>1268</v>
      </c>
      <c r="E621" s="12" t="s">
        <v>3840</v>
      </c>
      <c r="F621" s="12">
        <v>1</v>
      </c>
      <c r="G621" s="12">
        <v>16</v>
      </c>
      <c r="H621" s="12"/>
      <c r="I621" s="12" t="s">
        <v>60</v>
      </c>
      <c r="J621" s="26" t="s">
        <v>3579</v>
      </c>
      <c r="K621" s="140" t="s">
        <v>1111</v>
      </c>
      <c r="L621" s="66" t="s">
        <v>1428</v>
      </c>
      <c r="M621" s="66" t="s">
        <v>3763</v>
      </c>
      <c r="N621" s="12"/>
      <c r="O621" s="12"/>
      <c r="P621" s="12"/>
      <c r="Q621" s="12"/>
      <c r="R621" s="12"/>
      <c r="S621" s="48"/>
    </row>
    <row r="622" spans="1:19">
      <c r="A622" s="21">
        <v>45308</v>
      </c>
      <c r="B622" s="21" t="s">
        <v>344</v>
      </c>
      <c r="C622" s="12" t="s">
        <v>58</v>
      </c>
      <c r="D622" s="12" t="s">
        <v>12</v>
      </c>
      <c r="E622" s="12" t="s">
        <v>3688</v>
      </c>
      <c r="F622" s="12">
        <v>1</v>
      </c>
      <c r="G622" s="12">
        <v>15</v>
      </c>
      <c r="H622" s="12"/>
      <c r="I622" s="12" t="s">
        <v>75</v>
      </c>
      <c r="J622" s="26" t="s">
        <v>3499</v>
      </c>
      <c r="K622" s="140" t="s">
        <v>3842</v>
      </c>
      <c r="L622" s="66" t="s">
        <v>1428</v>
      </c>
      <c r="M622" s="66" t="s">
        <v>3694</v>
      </c>
      <c r="N622" s="12"/>
      <c r="O622" s="12"/>
      <c r="P622" s="12"/>
      <c r="Q622" s="12"/>
      <c r="R622" s="12"/>
      <c r="S622" s="48"/>
    </row>
    <row r="623" spans="1:19">
      <c r="A623" s="21">
        <v>45308</v>
      </c>
      <c r="B623" s="21" t="s">
        <v>344</v>
      </c>
      <c r="C623" s="12" t="s">
        <v>58</v>
      </c>
      <c r="D623" s="12" t="s">
        <v>12</v>
      </c>
      <c r="E623" s="12" t="s">
        <v>3688</v>
      </c>
      <c r="F623" s="12">
        <v>1</v>
      </c>
      <c r="G623" s="12">
        <v>15</v>
      </c>
      <c r="H623" s="12"/>
      <c r="I623" s="12" t="s">
        <v>75</v>
      </c>
      <c r="J623" s="26" t="s">
        <v>3542</v>
      </c>
      <c r="K623" s="140" t="s">
        <v>884</v>
      </c>
      <c r="L623" s="66">
        <v>949</v>
      </c>
      <c r="M623" s="66" t="s">
        <v>3585</v>
      </c>
      <c r="N623" s="12"/>
      <c r="O623" s="12"/>
      <c r="P623" s="12"/>
      <c r="Q623" s="12"/>
      <c r="R623" s="12"/>
      <c r="S623" s="48"/>
    </row>
    <row r="624" spans="1:19">
      <c r="A624" s="21">
        <v>45308</v>
      </c>
      <c r="B624" s="21" t="s">
        <v>344</v>
      </c>
      <c r="C624" s="12" t="s">
        <v>58</v>
      </c>
      <c r="D624" s="12" t="s">
        <v>1268</v>
      </c>
      <c r="E624" s="12" t="s">
        <v>3380</v>
      </c>
      <c r="F624" s="12">
        <v>2</v>
      </c>
      <c r="G624" s="12">
        <v>15</v>
      </c>
      <c r="H624" s="12"/>
      <c r="I624" s="12" t="s">
        <v>3454</v>
      </c>
      <c r="J624" s="26" t="s">
        <v>3594</v>
      </c>
      <c r="K624" s="140" t="s">
        <v>3435</v>
      </c>
      <c r="L624" s="66" t="s">
        <v>3600</v>
      </c>
      <c r="M624" s="66" t="s">
        <v>3692</v>
      </c>
      <c r="N624" s="12"/>
      <c r="O624" s="12"/>
      <c r="P624" s="12"/>
      <c r="Q624" s="12"/>
      <c r="R624" s="12"/>
      <c r="S624" s="48"/>
    </row>
    <row r="625" spans="1:19">
      <c r="A625" s="21">
        <v>45308</v>
      </c>
      <c r="B625" s="21" t="s">
        <v>344</v>
      </c>
      <c r="C625" s="12" t="s">
        <v>58</v>
      </c>
      <c r="D625" s="12" t="s">
        <v>1268</v>
      </c>
      <c r="E625" s="12" t="s">
        <v>3538</v>
      </c>
      <c r="F625" s="12">
        <v>2</v>
      </c>
      <c r="G625" s="12">
        <v>15</v>
      </c>
      <c r="H625" s="12"/>
      <c r="I625" s="12" t="s">
        <v>75</v>
      </c>
      <c r="J625" s="26" t="s">
        <v>3542</v>
      </c>
      <c r="K625" s="140" t="s">
        <v>818</v>
      </c>
      <c r="L625" s="66" t="s">
        <v>3843</v>
      </c>
      <c r="M625" s="66" t="s">
        <v>3605</v>
      </c>
      <c r="N625" s="12"/>
      <c r="O625" s="12"/>
      <c r="P625" s="12"/>
      <c r="Q625" s="12"/>
      <c r="R625" s="12"/>
      <c r="S625" s="48"/>
    </row>
    <row r="626" spans="1:19">
      <c r="A626" s="21">
        <v>45308</v>
      </c>
      <c r="B626" s="21" t="s">
        <v>344</v>
      </c>
      <c r="C626" s="12" t="s">
        <v>58</v>
      </c>
      <c r="D626" s="12" t="s">
        <v>1268</v>
      </c>
      <c r="E626" s="12" t="s">
        <v>3538</v>
      </c>
      <c r="F626" s="12">
        <v>2</v>
      </c>
      <c r="G626" s="12">
        <v>15</v>
      </c>
      <c r="H626" s="12"/>
      <c r="I626" s="12" t="s">
        <v>75</v>
      </c>
      <c r="J626" s="26" t="s">
        <v>3532</v>
      </c>
      <c r="K626" s="140" t="s">
        <v>762</v>
      </c>
      <c r="L626" s="66" t="s">
        <v>3844</v>
      </c>
      <c r="M626" s="66" t="s">
        <v>3676</v>
      </c>
      <c r="N626" s="12"/>
      <c r="O626" s="12"/>
      <c r="P626" s="12"/>
      <c r="Q626" s="12"/>
      <c r="R626" s="12"/>
      <c r="S626" s="48"/>
    </row>
    <row r="627" spans="1:19">
      <c r="A627" s="21">
        <v>45308</v>
      </c>
      <c r="B627" s="21" t="s">
        <v>344</v>
      </c>
      <c r="C627" s="12" t="s">
        <v>58</v>
      </c>
      <c r="D627" s="12" t="s">
        <v>1268</v>
      </c>
      <c r="E627" s="12" t="s">
        <v>3702</v>
      </c>
      <c r="F627" s="12">
        <v>1</v>
      </c>
      <c r="G627" s="12">
        <v>15</v>
      </c>
      <c r="H627" s="12"/>
      <c r="I627" s="12" t="s">
        <v>75</v>
      </c>
      <c r="J627" s="26" t="s">
        <v>3542</v>
      </c>
      <c r="K627" s="140" t="s">
        <v>838</v>
      </c>
      <c r="L627" s="66">
        <v>712</v>
      </c>
      <c r="M627" s="66" t="s">
        <v>3573</v>
      </c>
      <c r="N627" s="12"/>
      <c r="O627" s="12"/>
      <c r="P627" s="12"/>
      <c r="Q627" s="12"/>
      <c r="R627" s="12"/>
      <c r="S627" s="48"/>
    </row>
    <row r="628" spans="1:19">
      <c r="A628" s="21">
        <v>45308</v>
      </c>
      <c r="B628" s="21" t="s">
        <v>344</v>
      </c>
      <c r="C628" s="12" t="s">
        <v>58</v>
      </c>
      <c r="D628" s="12" t="s">
        <v>1268</v>
      </c>
      <c r="E628" s="12" t="s">
        <v>3501</v>
      </c>
      <c r="F628" s="12">
        <v>1</v>
      </c>
      <c r="G628" s="12">
        <v>15</v>
      </c>
      <c r="H628" s="12"/>
      <c r="I628" s="12" t="s">
        <v>75</v>
      </c>
      <c r="J628" s="26" t="s">
        <v>3542</v>
      </c>
      <c r="K628" s="140" t="s">
        <v>762</v>
      </c>
      <c r="L628" s="66">
        <v>875</v>
      </c>
      <c r="M628" s="66" t="s">
        <v>3573</v>
      </c>
      <c r="N628" s="12"/>
      <c r="O628" s="12"/>
      <c r="P628" s="12"/>
      <c r="Q628" s="12"/>
      <c r="R628" s="12"/>
      <c r="S628" s="48"/>
    </row>
    <row r="629" spans="1:19">
      <c r="A629" s="21">
        <v>45310</v>
      </c>
      <c r="B629" s="21" t="s">
        <v>344</v>
      </c>
      <c r="C629" s="12" t="s">
        <v>58</v>
      </c>
      <c r="D629" s="12" t="s">
        <v>1268</v>
      </c>
      <c r="E629" s="12" t="s">
        <v>3380</v>
      </c>
      <c r="F629" s="12">
        <v>1</v>
      </c>
      <c r="G629" s="12">
        <v>16</v>
      </c>
      <c r="H629" s="12"/>
      <c r="I629" s="12" t="s">
        <v>143</v>
      </c>
      <c r="J629" s="26" t="s">
        <v>1389</v>
      </c>
      <c r="K629" s="140" t="s">
        <v>404</v>
      </c>
      <c r="L629" s="66" t="s">
        <v>1428</v>
      </c>
      <c r="M629" s="66" t="s">
        <v>3573</v>
      </c>
      <c r="N629" s="12"/>
      <c r="O629" s="12"/>
      <c r="P629" s="12"/>
      <c r="Q629" s="12"/>
      <c r="R629" s="12"/>
      <c r="S629" s="48"/>
    </row>
    <row r="630" spans="1:19">
      <c r="A630" s="21">
        <v>45310</v>
      </c>
      <c r="B630" s="21" t="s">
        <v>344</v>
      </c>
      <c r="C630" s="12" t="s">
        <v>58</v>
      </c>
      <c r="D630" s="12" t="s">
        <v>1268</v>
      </c>
      <c r="E630" s="12" t="s">
        <v>3380</v>
      </c>
      <c r="F630" s="12">
        <v>1</v>
      </c>
      <c r="G630" s="12">
        <v>16</v>
      </c>
      <c r="H630" s="12"/>
      <c r="I630" s="12" t="s">
        <v>143</v>
      </c>
      <c r="J630" s="26" t="s">
        <v>3536</v>
      </c>
      <c r="K630" s="140" t="s">
        <v>3845</v>
      </c>
      <c r="L630" s="66" t="s">
        <v>1428</v>
      </c>
      <c r="M630" s="66" t="s">
        <v>3795</v>
      </c>
      <c r="N630" s="12"/>
      <c r="O630" s="12"/>
      <c r="P630" s="12"/>
      <c r="Q630" s="12"/>
      <c r="R630" s="12"/>
      <c r="S630" s="48"/>
    </row>
    <row r="631" spans="1:19">
      <c r="A631" s="21">
        <v>45310</v>
      </c>
      <c r="B631" s="21" t="s">
        <v>344</v>
      </c>
      <c r="C631" s="12" t="s">
        <v>58</v>
      </c>
      <c r="D631" s="12" t="s">
        <v>1268</v>
      </c>
      <c r="E631" s="12" t="s">
        <v>3846</v>
      </c>
      <c r="F631" s="12">
        <v>2</v>
      </c>
      <c r="G631" s="12">
        <v>16</v>
      </c>
      <c r="H631" s="12"/>
      <c r="I631" s="12" t="s">
        <v>60</v>
      </c>
      <c r="J631" s="26" t="s">
        <v>3536</v>
      </c>
      <c r="K631" s="140" t="s">
        <v>1570</v>
      </c>
      <c r="L631" s="66" t="s">
        <v>3847</v>
      </c>
      <c r="M631" s="66" t="s">
        <v>3848</v>
      </c>
      <c r="N631" s="12"/>
      <c r="O631" s="12"/>
      <c r="P631" s="12"/>
      <c r="Q631" s="12"/>
      <c r="R631" s="12"/>
      <c r="S631" s="48"/>
    </row>
    <row r="632" spans="1:19">
      <c r="A632" s="21">
        <v>45310</v>
      </c>
      <c r="B632" s="21" t="s">
        <v>344</v>
      </c>
      <c r="C632" s="12" t="s">
        <v>58</v>
      </c>
      <c r="D632" s="12" t="s">
        <v>1268</v>
      </c>
      <c r="E632" s="12" t="s">
        <v>3846</v>
      </c>
      <c r="F632" s="12">
        <v>2</v>
      </c>
      <c r="G632" s="12">
        <v>16</v>
      </c>
      <c r="H632" s="12"/>
      <c r="I632" s="12" t="s">
        <v>60</v>
      </c>
      <c r="J632" s="26" t="s">
        <v>3436</v>
      </c>
      <c r="K632" s="140" t="s">
        <v>3849</v>
      </c>
      <c r="L632" s="66" t="s">
        <v>3600</v>
      </c>
      <c r="M632" s="66" t="s">
        <v>3850</v>
      </c>
      <c r="N632" s="12"/>
      <c r="O632" s="12"/>
      <c r="P632" s="12"/>
      <c r="Q632" s="12"/>
      <c r="R632" s="12"/>
      <c r="S632" s="48"/>
    </row>
    <row r="633" spans="1:19">
      <c r="A633" s="21">
        <v>45310</v>
      </c>
      <c r="B633" s="21" t="s">
        <v>344</v>
      </c>
      <c r="C633" s="12" t="s">
        <v>58</v>
      </c>
      <c r="D633" s="12" t="s">
        <v>1268</v>
      </c>
      <c r="E633" s="12" t="s">
        <v>3851</v>
      </c>
      <c r="F633" s="12">
        <v>2</v>
      </c>
      <c r="G633" s="12">
        <v>16</v>
      </c>
      <c r="H633" s="12"/>
      <c r="I633" s="12" t="s">
        <v>60</v>
      </c>
      <c r="J633" s="26" t="s">
        <v>3579</v>
      </c>
      <c r="K633" s="140" t="s">
        <v>3852</v>
      </c>
      <c r="L633" s="66" t="s">
        <v>3600</v>
      </c>
      <c r="M633" s="66" t="s">
        <v>3655</v>
      </c>
      <c r="N633" s="12"/>
      <c r="O633" s="12"/>
      <c r="P633" s="12"/>
      <c r="Q633" s="12"/>
      <c r="R633" s="12"/>
      <c r="S633" s="48"/>
    </row>
    <row r="634" spans="1:19">
      <c r="A634" s="21">
        <v>45310</v>
      </c>
      <c r="B634" s="21" t="s">
        <v>344</v>
      </c>
      <c r="C634" s="12" t="s">
        <v>58</v>
      </c>
      <c r="D634" s="12" t="s">
        <v>1268</v>
      </c>
      <c r="E634" s="12" t="s">
        <v>3851</v>
      </c>
      <c r="F634" s="12">
        <v>2</v>
      </c>
      <c r="G634" s="12">
        <v>16</v>
      </c>
      <c r="H634" s="12"/>
      <c r="I634" s="12" t="s">
        <v>60</v>
      </c>
      <c r="J634" s="26" t="s">
        <v>3436</v>
      </c>
      <c r="K634" s="140" t="s">
        <v>652</v>
      </c>
      <c r="L634" s="66" t="s">
        <v>3853</v>
      </c>
      <c r="M634" s="66" t="s">
        <v>3607</v>
      </c>
      <c r="N634" s="12"/>
      <c r="O634" s="12"/>
      <c r="P634" s="12"/>
      <c r="Q634" s="12"/>
      <c r="R634" s="12"/>
      <c r="S634" s="48"/>
    </row>
    <row r="635" spans="1:19">
      <c r="A635" s="21">
        <v>45310</v>
      </c>
      <c r="B635" s="21" t="s">
        <v>344</v>
      </c>
      <c r="C635" s="12" t="s">
        <v>58</v>
      </c>
      <c r="D635" s="12" t="s">
        <v>1268</v>
      </c>
      <c r="E635" s="12" t="s">
        <v>3854</v>
      </c>
      <c r="F635" s="12">
        <v>2</v>
      </c>
      <c r="G635" s="12">
        <v>14</v>
      </c>
      <c r="H635" s="12"/>
      <c r="I635" s="12" t="s">
        <v>84</v>
      </c>
      <c r="J635" s="26" t="s">
        <v>3445</v>
      </c>
      <c r="K635" s="140" t="s">
        <v>2028</v>
      </c>
      <c r="L635" s="66" t="s">
        <v>3700</v>
      </c>
      <c r="M635" s="66" t="s">
        <v>3855</v>
      </c>
      <c r="N635" s="12"/>
      <c r="O635" s="12"/>
      <c r="P635" s="12"/>
      <c r="Q635" s="12"/>
      <c r="R635" s="12"/>
      <c r="S635" s="48"/>
    </row>
    <row r="636" spans="1:19">
      <c r="A636" s="21">
        <v>45310</v>
      </c>
      <c r="B636" s="21" t="s">
        <v>344</v>
      </c>
      <c r="C636" s="12" t="s">
        <v>58</v>
      </c>
      <c r="D636" s="12" t="s">
        <v>1268</v>
      </c>
      <c r="E636" s="12" t="s">
        <v>3854</v>
      </c>
      <c r="F636" s="12">
        <v>1</v>
      </c>
      <c r="G636" s="12">
        <v>14</v>
      </c>
      <c r="H636" s="12"/>
      <c r="I636" s="12" t="s">
        <v>84</v>
      </c>
      <c r="J636" s="26" t="s">
        <v>3547</v>
      </c>
      <c r="K636" s="140" t="s">
        <v>3548</v>
      </c>
      <c r="L636" s="66" t="s">
        <v>1428</v>
      </c>
      <c r="M636" s="66" t="s">
        <v>3829</v>
      </c>
      <c r="N636" s="12"/>
      <c r="O636" s="12"/>
      <c r="P636" s="12"/>
      <c r="Q636" s="12"/>
      <c r="R636" s="12"/>
      <c r="S636" s="48"/>
    </row>
    <row r="637" spans="1:19">
      <c r="A637" s="21">
        <v>45310</v>
      </c>
      <c r="B637" s="21" t="s">
        <v>344</v>
      </c>
      <c r="C637" s="12" t="s">
        <v>58</v>
      </c>
      <c r="D637" s="12" t="s">
        <v>1268</v>
      </c>
      <c r="E637" s="12" t="s">
        <v>3856</v>
      </c>
      <c r="F637" s="12">
        <v>2</v>
      </c>
      <c r="G637" s="12">
        <v>14</v>
      </c>
      <c r="H637" s="12"/>
      <c r="I637" s="12" t="s">
        <v>84</v>
      </c>
      <c r="J637" s="26" t="s">
        <v>3445</v>
      </c>
      <c r="K637" s="140" t="s">
        <v>3857</v>
      </c>
      <c r="L637" s="66" t="s">
        <v>3600</v>
      </c>
      <c r="M637" s="66" t="s">
        <v>3607</v>
      </c>
      <c r="N637" s="12"/>
      <c r="O637" s="12"/>
      <c r="P637" s="12"/>
      <c r="Q637" s="12"/>
      <c r="R637" s="12"/>
      <c r="S637" s="48"/>
    </row>
    <row r="638" spans="1:19">
      <c r="A638" s="21">
        <v>45310</v>
      </c>
      <c r="B638" s="21" t="s">
        <v>344</v>
      </c>
      <c r="C638" s="12" t="s">
        <v>58</v>
      </c>
      <c r="D638" s="12" t="s">
        <v>1268</v>
      </c>
      <c r="E638" s="12" t="s">
        <v>3856</v>
      </c>
      <c r="F638" s="12">
        <v>2</v>
      </c>
      <c r="G638" s="12">
        <v>14</v>
      </c>
      <c r="H638" s="12"/>
      <c r="I638" s="12" t="s">
        <v>84</v>
      </c>
      <c r="J638" s="26" t="s">
        <v>3436</v>
      </c>
      <c r="K638" s="140" t="s">
        <v>652</v>
      </c>
      <c r="L638" s="66" t="s">
        <v>3858</v>
      </c>
      <c r="M638" s="66" t="s">
        <v>3806</v>
      </c>
      <c r="N638" s="12"/>
      <c r="O638" s="12"/>
      <c r="P638" s="12"/>
      <c r="Q638" s="12"/>
      <c r="R638" s="12"/>
      <c r="S638" s="48"/>
    </row>
    <row r="639" spans="1:19">
      <c r="A639" s="21">
        <v>45310</v>
      </c>
      <c r="B639" s="21" t="s">
        <v>344</v>
      </c>
      <c r="C639" s="12" t="s">
        <v>58</v>
      </c>
      <c r="D639" s="12" t="s">
        <v>1268</v>
      </c>
      <c r="E639" s="12" t="s">
        <v>3530</v>
      </c>
      <c r="F639" s="12">
        <v>1</v>
      </c>
      <c r="G639" s="12">
        <v>14</v>
      </c>
      <c r="H639" s="12"/>
      <c r="I639" s="12" t="s">
        <v>84</v>
      </c>
      <c r="J639" s="26" t="s">
        <v>3436</v>
      </c>
      <c r="K639" s="140" t="s">
        <v>902</v>
      </c>
      <c r="L639" s="66">
        <v>917</v>
      </c>
      <c r="M639" s="66" t="s">
        <v>3763</v>
      </c>
      <c r="N639" s="12"/>
      <c r="O639" s="12"/>
      <c r="P639" s="12"/>
      <c r="Q639" s="12"/>
      <c r="R639" s="12"/>
      <c r="S639" s="48"/>
    </row>
    <row r="640" spans="1:19">
      <c r="A640" s="21">
        <v>45310</v>
      </c>
      <c r="B640" s="21" t="s">
        <v>344</v>
      </c>
      <c r="C640" s="12" t="s">
        <v>58</v>
      </c>
      <c r="D640" s="12" t="s">
        <v>1268</v>
      </c>
      <c r="E640" s="12" t="s">
        <v>3530</v>
      </c>
      <c r="F640" s="12">
        <v>1</v>
      </c>
      <c r="G640" s="12" t="s">
        <v>7</v>
      </c>
      <c r="H640" s="12"/>
      <c r="I640" s="12" t="s">
        <v>133</v>
      </c>
      <c r="J640" s="26" t="s">
        <v>1011</v>
      </c>
      <c r="K640" s="140" t="s">
        <v>973</v>
      </c>
      <c r="L640" s="140" t="s">
        <v>703</v>
      </c>
      <c r="M640" s="66" t="s">
        <v>3573</v>
      </c>
      <c r="N640" s="12"/>
      <c r="O640" s="12"/>
      <c r="P640" s="12"/>
      <c r="Q640" s="12"/>
      <c r="R640" s="12"/>
      <c r="S640" s="48"/>
    </row>
    <row r="641" spans="1:19">
      <c r="A641" s="21">
        <v>45310</v>
      </c>
      <c r="B641" s="21" t="s">
        <v>344</v>
      </c>
      <c r="C641" s="12" t="s">
        <v>58</v>
      </c>
      <c r="D641" s="12" t="s">
        <v>1268</v>
      </c>
      <c r="E641" s="12" t="s">
        <v>3530</v>
      </c>
      <c r="F641" s="12">
        <v>1</v>
      </c>
      <c r="G641" s="12" t="s">
        <v>7</v>
      </c>
      <c r="H641" s="12"/>
      <c r="I641" s="12" t="s">
        <v>133</v>
      </c>
      <c r="J641" s="26" t="s">
        <v>1011</v>
      </c>
      <c r="K641" s="140" t="s">
        <v>3859</v>
      </c>
      <c r="L641" s="66">
        <v>1024</v>
      </c>
      <c r="M641" s="66" t="s">
        <v>3795</v>
      </c>
      <c r="N641" s="12"/>
      <c r="O641" s="12"/>
      <c r="P641" s="12"/>
      <c r="Q641" s="12"/>
      <c r="R641" s="12"/>
      <c r="S641" s="48"/>
    </row>
    <row r="642" spans="1:19">
      <c r="A642" s="21">
        <v>45310</v>
      </c>
      <c r="B642" s="21" t="s">
        <v>344</v>
      </c>
      <c r="C642" s="12" t="s">
        <v>58</v>
      </c>
      <c r="D642" s="12" t="s">
        <v>1268</v>
      </c>
      <c r="E642" s="12" t="s">
        <v>3530</v>
      </c>
      <c r="F642" s="12">
        <v>1</v>
      </c>
      <c r="G642" s="12" t="s">
        <v>7</v>
      </c>
      <c r="H642" s="12"/>
      <c r="I642" s="12" t="s">
        <v>133</v>
      </c>
      <c r="J642" s="26" t="s">
        <v>3860</v>
      </c>
      <c r="K642" s="140" t="s">
        <v>667</v>
      </c>
      <c r="L642" s="66" t="s">
        <v>3600</v>
      </c>
      <c r="M642" s="66" t="s">
        <v>3861</v>
      </c>
      <c r="N642" s="12"/>
      <c r="O642" s="12"/>
      <c r="P642" s="12"/>
      <c r="Q642" s="12"/>
      <c r="R642" s="12"/>
      <c r="S642" s="48"/>
    </row>
    <row r="643" spans="1:19">
      <c r="A643" s="21">
        <v>45310</v>
      </c>
      <c r="B643" s="21" t="s">
        <v>344</v>
      </c>
      <c r="C643" s="12" t="s">
        <v>58</v>
      </c>
      <c r="D643" s="12" t="s">
        <v>1268</v>
      </c>
      <c r="E643" s="12" t="s">
        <v>3530</v>
      </c>
      <c r="F643" s="12">
        <v>1</v>
      </c>
      <c r="G643" s="12" t="s">
        <v>7</v>
      </c>
      <c r="H643" s="12"/>
      <c r="I643" s="12" t="s">
        <v>133</v>
      </c>
      <c r="J643" s="26" t="s">
        <v>1861</v>
      </c>
      <c r="K643" s="140" t="s">
        <v>2180</v>
      </c>
      <c r="L643" s="66" t="s">
        <v>1428</v>
      </c>
      <c r="M643" s="66" t="s">
        <v>3680</v>
      </c>
      <c r="N643" s="12"/>
      <c r="O643" s="12"/>
      <c r="P643" s="12"/>
      <c r="Q643" s="12"/>
      <c r="R643" s="12"/>
      <c r="S643" s="48"/>
    </row>
    <row r="644" spans="1:19">
      <c r="A644" s="21">
        <v>45310</v>
      </c>
      <c r="B644" s="21" t="s">
        <v>344</v>
      </c>
      <c r="C644" s="12" t="s">
        <v>58</v>
      </c>
      <c r="D644" s="12" t="s">
        <v>1268</v>
      </c>
      <c r="E644" s="12" t="s">
        <v>3840</v>
      </c>
      <c r="F644" s="12">
        <v>4</v>
      </c>
      <c r="G644" s="12">
        <v>16</v>
      </c>
      <c r="H644" s="12"/>
      <c r="I644" s="12" t="s">
        <v>60</v>
      </c>
      <c r="J644" s="26" t="s">
        <v>3436</v>
      </c>
      <c r="K644" s="140" t="s">
        <v>762</v>
      </c>
      <c r="L644" s="66" t="s">
        <v>3862</v>
      </c>
      <c r="M644" s="66" t="s">
        <v>3863</v>
      </c>
      <c r="N644" s="12"/>
      <c r="O644" s="12"/>
      <c r="P644" s="12"/>
      <c r="Q644" s="12"/>
      <c r="R644" s="12"/>
      <c r="S644" s="48"/>
    </row>
    <row r="645" spans="1:19">
      <c r="A645" s="21">
        <v>45317</v>
      </c>
      <c r="B645" s="21" t="s">
        <v>344</v>
      </c>
      <c r="C645" s="12" t="s">
        <v>58</v>
      </c>
      <c r="D645" s="12" t="s">
        <v>1268</v>
      </c>
      <c r="E645" s="12" t="s">
        <v>3530</v>
      </c>
      <c r="F645" s="12">
        <v>2</v>
      </c>
      <c r="G645" s="12">
        <v>16</v>
      </c>
      <c r="H645" s="12"/>
      <c r="I645" s="12" t="s">
        <v>60</v>
      </c>
      <c r="J645" s="26" t="s">
        <v>3579</v>
      </c>
      <c r="K645" s="140" t="s">
        <v>762</v>
      </c>
      <c r="L645" s="66" t="s">
        <v>3600</v>
      </c>
      <c r="M645" s="66" t="s">
        <v>3864</v>
      </c>
      <c r="N645" s="12"/>
      <c r="O645" s="12"/>
      <c r="P645" s="12"/>
      <c r="Q645" s="12"/>
      <c r="R645" s="12"/>
      <c r="S645" s="48"/>
    </row>
    <row r="646" spans="1:19">
      <c r="A646" s="21">
        <v>45317</v>
      </c>
      <c r="B646" s="21" t="s">
        <v>344</v>
      </c>
      <c r="C646" s="12" t="s">
        <v>58</v>
      </c>
      <c r="D646" s="12" t="s">
        <v>1268</v>
      </c>
      <c r="E646" s="12" t="s">
        <v>3530</v>
      </c>
      <c r="F646" s="12">
        <v>2</v>
      </c>
      <c r="G646" s="12">
        <v>16</v>
      </c>
      <c r="H646" s="12"/>
      <c r="I646" s="12" t="s">
        <v>60</v>
      </c>
      <c r="J646" s="26" t="s">
        <v>397</v>
      </c>
      <c r="K646" s="140" t="s">
        <v>997</v>
      </c>
      <c r="L646" s="66" t="s">
        <v>3865</v>
      </c>
      <c r="M646" s="66" t="s">
        <v>3588</v>
      </c>
      <c r="N646" s="12"/>
      <c r="O646" s="12"/>
      <c r="P646" s="12"/>
      <c r="Q646" s="12"/>
      <c r="R646" s="12"/>
      <c r="S646" s="48"/>
    </row>
    <row r="647" spans="1:19">
      <c r="A647" s="21">
        <v>45317</v>
      </c>
      <c r="B647" s="21" t="s">
        <v>344</v>
      </c>
      <c r="C647" s="12" t="s">
        <v>58</v>
      </c>
      <c r="D647" s="12" t="s">
        <v>1268</v>
      </c>
      <c r="E647" s="12" t="s">
        <v>3866</v>
      </c>
      <c r="F647" s="12">
        <v>2</v>
      </c>
      <c r="G647" s="12">
        <v>16</v>
      </c>
      <c r="H647" s="12"/>
      <c r="I647" s="12" t="s">
        <v>60</v>
      </c>
      <c r="J647" s="26" t="s">
        <v>3436</v>
      </c>
      <c r="K647" s="140" t="s">
        <v>652</v>
      </c>
      <c r="L647" s="66" t="s">
        <v>3600</v>
      </c>
      <c r="M647" s="66" t="s">
        <v>3867</v>
      </c>
      <c r="N647" s="12"/>
      <c r="O647" s="12"/>
      <c r="P647" s="12"/>
      <c r="Q647" s="12"/>
      <c r="R647" s="12"/>
      <c r="S647" s="48"/>
    </row>
    <row r="648" spans="1:19">
      <c r="A648" s="21">
        <v>45317</v>
      </c>
      <c r="B648" s="21" t="s">
        <v>344</v>
      </c>
      <c r="C648" s="12" t="s">
        <v>58</v>
      </c>
      <c r="D648" s="12" t="s">
        <v>1268</v>
      </c>
      <c r="E648" s="12" t="s">
        <v>3719</v>
      </c>
      <c r="F648" s="12">
        <v>2</v>
      </c>
      <c r="G648" s="12">
        <v>15</v>
      </c>
      <c r="H648" s="12"/>
      <c r="I648" s="12" t="s">
        <v>75</v>
      </c>
      <c r="J648" s="26" t="s">
        <v>3542</v>
      </c>
      <c r="K648" s="140" t="s">
        <v>762</v>
      </c>
      <c r="L648" s="66" t="s">
        <v>3868</v>
      </c>
      <c r="M648" s="66" t="s">
        <v>3777</v>
      </c>
      <c r="N648" s="12"/>
      <c r="O648" s="12"/>
      <c r="P648" s="12"/>
      <c r="Q648" s="12"/>
      <c r="R648" s="12"/>
      <c r="S648" s="48"/>
    </row>
    <row r="649" spans="1:19">
      <c r="A649" s="21">
        <v>45317</v>
      </c>
      <c r="B649" s="21" t="s">
        <v>344</v>
      </c>
      <c r="C649" s="12" t="s">
        <v>58</v>
      </c>
      <c r="D649" s="12" t="s">
        <v>12</v>
      </c>
      <c r="E649" s="12" t="s">
        <v>3551</v>
      </c>
      <c r="F649" s="12">
        <v>2</v>
      </c>
      <c r="G649" s="12">
        <v>15</v>
      </c>
      <c r="H649" s="12"/>
      <c r="I649" s="12" t="s">
        <v>75</v>
      </c>
      <c r="J649" s="26" t="s">
        <v>68</v>
      </c>
      <c r="K649" s="140" t="s">
        <v>1141</v>
      </c>
      <c r="L649" s="66" t="s">
        <v>3869</v>
      </c>
      <c r="M649" s="66" t="s">
        <v>3667</v>
      </c>
      <c r="N649" s="12"/>
      <c r="O649" s="12"/>
      <c r="P649" s="12"/>
      <c r="Q649" s="12"/>
      <c r="R649" s="12"/>
      <c r="S649" s="48"/>
    </row>
    <row r="650" spans="1:19">
      <c r="A650" s="21">
        <v>45317</v>
      </c>
      <c r="B650" s="21" t="s">
        <v>344</v>
      </c>
      <c r="C650" s="12" t="s">
        <v>58</v>
      </c>
      <c r="D650" s="12" t="s">
        <v>1268</v>
      </c>
      <c r="E650" s="12" t="s">
        <v>3530</v>
      </c>
      <c r="F650" s="12">
        <v>3</v>
      </c>
      <c r="G650" s="12">
        <v>14</v>
      </c>
      <c r="H650" s="12"/>
      <c r="I650" s="12" t="s">
        <v>84</v>
      </c>
      <c r="J650" s="26" t="s">
        <v>3436</v>
      </c>
      <c r="K650" s="140" t="s">
        <v>3870</v>
      </c>
      <c r="L650" s="66" t="s">
        <v>3871</v>
      </c>
      <c r="M650" s="66" t="s">
        <v>3872</v>
      </c>
      <c r="N650" s="12"/>
      <c r="O650" s="12"/>
      <c r="P650" s="12"/>
      <c r="Q650" s="12"/>
      <c r="R650" s="12"/>
      <c r="S650" s="48"/>
    </row>
    <row r="651" spans="1:19">
      <c r="A651" s="21">
        <v>45317</v>
      </c>
      <c r="B651" s="21" t="s">
        <v>344</v>
      </c>
      <c r="C651" s="12" t="s">
        <v>58</v>
      </c>
      <c r="D651" s="12" t="s">
        <v>1268</v>
      </c>
      <c r="E651" s="12" t="s">
        <v>3380</v>
      </c>
      <c r="F651" s="12">
        <v>1</v>
      </c>
      <c r="G651" s="12">
        <v>15</v>
      </c>
      <c r="H651" s="12"/>
      <c r="I651" s="12" t="s">
        <v>2627</v>
      </c>
      <c r="J651" s="26" t="s">
        <v>3873</v>
      </c>
      <c r="K651" s="140" t="s">
        <v>3874</v>
      </c>
      <c r="L651" s="66" t="s">
        <v>1428</v>
      </c>
      <c r="M651" s="66" t="s">
        <v>3763</v>
      </c>
      <c r="N651" s="12"/>
      <c r="O651" s="12"/>
      <c r="P651" s="12"/>
      <c r="Q651" s="12"/>
      <c r="R651" s="12"/>
      <c r="S651" s="48"/>
    </row>
    <row r="652" spans="1:19">
      <c r="A652" s="21">
        <v>45317</v>
      </c>
      <c r="B652" s="21" t="s">
        <v>344</v>
      </c>
      <c r="C652" s="12" t="s">
        <v>58</v>
      </c>
      <c r="D652" s="12" t="s">
        <v>1268</v>
      </c>
      <c r="E652" s="12" t="s">
        <v>3380</v>
      </c>
      <c r="F652" s="12">
        <v>1</v>
      </c>
      <c r="G652" s="12">
        <v>16</v>
      </c>
      <c r="H652" s="12"/>
      <c r="I652" s="12" t="s">
        <v>60</v>
      </c>
      <c r="J652" s="26" t="s">
        <v>397</v>
      </c>
      <c r="K652" s="140" t="s">
        <v>2874</v>
      </c>
      <c r="L652" s="66" t="s">
        <v>1428</v>
      </c>
      <c r="M652" s="66" t="s">
        <v>3875</v>
      </c>
      <c r="N652" s="12"/>
      <c r="O652" s="12"/>
      <c r="P652" s="12"/>
      <c r="Q652" s="12"/>
      <c r="R652" s="12"/>
      <c r="S652" s="48"/>
    </row>
    <row r="653" spans="1:19">
      <c r="A653" s="21">
        <v>45317</v>
      </c>
      <c r="B653" s="21" t="s">
        <v>344</v>
      </c>
      <c r="C653" s="12" t="s">
        <v>58</v>
      </c>
      <c r="D653" s="12" t="s">
        <v>12</v>
      </c>
      <c r="E653" s="12" t="s">
        <v>3652</v>
      </c>
      <c r="F653" s="12">
        <v>2</v>
      </c>
      <c r="G653" s="12">
        <v>14</v>
      </c>
      <c r="H653" s="12"/>
      <c r="I653" s="12" t="s">
        <v>84</v>
      </c>
      <c r="J653" s="26"/>
      <c r="K653" s="140"/>
      <c r="L653" s="66"/>
      <c r="M653" s="66"/>
      <c r="N653" s="12"/>
      <c r="O653" s="12"/>
      <c r="P653" s="12"/>
      <c r="Q653" s="12"/>
      <c r="R653" s="12"/>
      <c r="S653" s="48"/>
    </row>
    <row r="654" spans="1:19">
      <c r="A654" s="21">
        <v>45330</v>
      </c>
      <c r="B654" s="21" t="s">
        <v>471</v>
      </c>
      <c r="C654" s="12" t="s">
        <v>58</v>
      </c>
      <c r="D654" s="12" t="s">
        <v>1268</v>
      </c>
      <c r="E654" s="12" t="s">
        <v>3789</v>
      </c>
      <c r="F654" s="12">
        <v>1</v>
      </c>
      <c r="G654" s="12">
        <v>16</v>
      </c>
      <c r="H654" s="12"/>
      <c r="I654" s="12" t="s">
        <v>143</v>
      </c>
      <c r="J654" s="26" t="s">
        <v>3790</v>
      </c>
      <c r="K654" s="140" t="s">
        <v>790</v>
      </c>
      <c r="L654" s="66">
        <v>818</v>
      </c>
      <c r="M654" s="66" t="s">
        <v>3573</v>
      </c>
      <c r="N654" s="12"/>
      <c r="O654" s="12"/>
      <c r="P654" s="12"/>
      <c r="Q654" s="12"/>
      <c r="R654" s="12"/>
      <c r="S654" s="48"/>
    </row>
    <row r="655" spans="1:19">
      <c r="A655" s="21">
        <v>45330</v>
      </c>
      <c r="B655" s="21" t="s">
        <v>471</v>
      </c>
      <c r="C655" s="12" t="s">
        <v>58</v>
      </c>
      <c r="D655" s="12" t="s">
        <v>1268</v>
      </c>
      <c r="E655" s="12" t="s">
        <v>3876</v>
      </c>
      <c r="F655" s="12">
        <v>4</v>
      </c>
      <c r="G655" s="12">
        <v>16</v>
      </c>
      <c r="H655" s="12"/>
      <c r="I655" s="12" t="s">
        <v>60</v>
      </c>
      <c r="J655" s="26" t="s">
        <v>397</v>
      </c>
      <c r="K655" s="140" t="s">
        <v>3877</v>
      </c>
      <c r="L655" s="66" t="s">
        <v>3878</v>
      </c>
      <c r="M655" s="66" t="s">
        <v>3879</v>
      </c>
      <c r="N655" s="12"/>
      <c r="O655" s="12"/>
      <c r="P655" s="12"/>
      <c r="Q655" s="12"/>
      <c r="R655" s="12"/>
      <c r="S655" s="48"/>
    </row>
    <row r="656" spans="1:19">
      <c r="A656" s="21">
        <v>45330</v>
      </c>
      <c r="B656" s="21" t="s">
        <v>471</v>
      </c>
      <c r="C656" s="12" t="s">
        <v>58</v>
      </c>
      <c r="D656" s="12" t="s">
        <v>1268</v>
      </c>
      <c r="E656" s="12" t="s">
        <v>3880</v>
      </c>
      <c r="F656" s="12">
        <v>1</v>
      </c>
      <c r="G656" s="12">
        <v>16</v>
      </c>
      <c r="H656" s="12"/>
      <c r="I656" s="12" t="s">
        <v>60</v>
      </c>
      <c r="J656" s="26" t="s">
        <v>3579</v>
      </c>
      <c r="K656" s="140" t="s">
        <v>1508</v>
      </c>
      <c r="L656" s="66" t="s">
        <v>1428</v>
      </c>
      <c r="M656" s="66" t="s">
        <v>3573</v>
      </c>
      <c r="N656" s="12"/>
      <c r="O656" s="12"/>
      <c r="P656" s="12"/>
      <c r="Q656" s="12"/>
      <c r="R656" s="12"/>
      <c r="S656" s="48"/>
    </row>
    <row r="657" spans="1:19">
      <c r="A657" s="21">
        <v>45330</v>
      </c>
      <c r="B657" s="21" t="s">
        <v>471</v>
      </c>
      <c r="C657" s="12" t="s">
        <v>58</v>
      </c>
      <c r="D657" s="12" t="s">
        <v>1268</v>
      </c>
      <c r="E657" s="12" t="s">
        <v>3880</v>
      </c>
      <c r="F657" s="12">
        <v>2</v>
      </c>
      <c r="G657" s="12">
        <v>16</v>
      </c>
      <c r="H657" s="12"/>
      <c r="I657" s="12" t="s">
        <v>60</v>
      </c>
      <c r="J657" s="26" t="s">
        <v>1201</v>
      </c>
      <c r="K657" s="140" t="s">
        <v>782</v>
      </c>
      <c r="L657" s="140" t="s">
        <v>3881</v>
      </c>
      <c r="M657" s="66" t="s">
        <v>3882</v>
      </c>
      <c r="N657" s="12"/>
      <c r="O657" s="12"/>
      <c r="P657" s="12"/>
      <c r="Q657" s="12"/>
      <c r="R657" s="12"/>
      <c r="S657" s="48"/>
    </row>
    <row r="658" spans="1:19">
      <c r="A658" s="21">
        <v>45330</v>
      </c>
      <c r="B658" s="21" t="s">
        <v>471</v>
      </c>
      <c r="C658" s="12" t="s">
        <v>58</v>
      </c>
      <c r="D658" s="12" t="s">
        <v>12</v>
      </c>
      <c r="E658" s="12" t="s">
        <v>3735</v>
      </c>
      <c r="F658" s="12">
        <v>3</v>
      </c>
      <c r="G658" s="12">
        <v>16</v>
      </c>
      <c r="H658" s="12"/>
      <c r="I658" s="12" t="s">
        <v>60</v>
      </c>
      <c r="J658" s="26" t="s">
        <v>1201</v>
      </c>
      <c r="K658" s="140" t="s">
        <v>3883</v>
      </c>
      <c r="L658" s="66" t="s">
        <v>3884</v>
      </c>
      <c r="M658" s="66" t="s">
        <v>3885</v>
      </c>
      <c r="N658" s="12"/>
      <c r="O658" s="12"/>
      <c r="P658" s="12"/>
      <c r="Q658" s="12"/>
      <c r="R658" s="12"/>
      <c r="S658" s="48"/>
    </row>
    <row r="659" spans="1:19">
      <c r="A659" s="21">
        <v>45330</v>
      </c>
      <c r="B659" s="21" t="s">
        <v>471</v>
      </c>
      <c r="C659" s="12" t="s">
        <v>58</v>
      </c>
      <c r="D659" s="12" t="s">
        <v>1268</v>
      </c>
      <c r="E659" s="12" t="s">
        <v>3380</v>
      </c>
      <c r="F659" s="12">
        <v>2</v>
      </c>
      <c r="G659" s="12">
        <v>16</v>
      </c>
      <c r="H659" s="12"/>
      <c r="I659" s="12" t="s">
        <v>3886</v>
      </c>
      <c r="J659" s="26" t="s">
        <v>3887</v>
      </c>
      <c r="K659" s="140" t="s">
        <v>3304</v>
      </c>
      <c r="L659" s="66" t="s">
        <v>3600</v>
      </c>
      <c r="M659" s="66" t="s">
        <v>3888</v>
      </c>
      <c r="N659" s="12"/>
      <c r="O659" s="12"/>
      <c r="P659" s="12"/>
      <c r="Q659" s="12"/>
      <c r="R659" s="12"/>
      <c r="S659" s="48"/>
    </row>
    <row r="660" spans="1:19">
      <c r="A660" s="21">
        <v>45330</v>
      </c>
      <c r="B660" s="21" t="s">
        <v>471</v>
      </c>
      <c r="C660" s="12" t="s">
        <v>58</v>
      </c>
      <c r="D660" s="12" t="s">
        <v>1268</v>
      </c>
      <c r="E660" s="12" t="s">
        <v>3380</v>
      </c>
      <c r="F660" s="12">
        <v>2</v>
      </c>
      <c r="G660" s="12">
        <v>16</v>
      </c>
      <c r="H660" s="12"/>
      <c r="I660" s="12" t="s">
        <v>3886</v>
      </c>
      <c r="J660" s="26" t="s">
        <v>3889</v>
      </c>
      <c r="K660" s="140" t="s">
        <v>3890</v>
      </c>
      <c r="L660" s="66" t="s">
        <v>3600</v>
      </c>
      <c r="M660" s="66" t="s">
        <v>3676</v>
      </c>
      <c r="N660" s="12"/>
      <c r="O660" s="12"/>
      <c r="P660" s="12"/>
      <c r="Q660" s="12"/>
      <c r="R660" s="12"/>
      <c r="S660" s="48"/>
    </row>
    <row r="661" spans="1:19">
      <c r="A661" s="21">
        <v>45330</v>
      </c>
      <c r="B661" s="21" t="s">
        <v>471</v>
      </c>
      <c r="C661" s="12" t="s">
        <v>58</v>
      </c>
      <c r="D661" s="12" t="s">
        <v>12</v>
      </c>
      <c r="E661" s="12" t="s">
        <v>3593</v>
      </c>
      <c r="F661" s="12">
        <v>1</v>
      </c>
      <c r="G661" s="12">
        <v>15</v>
      </c>
      <c r="H661" s="12"/>
      <c r="I661" s="12" t="s">
        <v>75</v>
      </c>
      <c r="J661" s="26" t="s">
        <v>3542</v>
      </c>
      <c r="K661" s="140" t="s">
        <v>1079</v>
      </c>
      <c r="L661" s="66">
        <v>1088</v>
      </c>
      <c r="M661" s="66" t="s">
        <v>3763</v>
      </c>
      <c r="N661" s="12"/>
      <c r="O661" s="12"/>
      <c r="P661" s="12"/>
      <c r="Q661" s="12"/>
      <c r="R661" s="12"/>
      <c r="S661" s="48"/>
    </row>
    <row r="662" spans="1:19">
      <c r="A662" s="21">
        <v>45330</v>
      </c>
      <c r="B662" s="21" t="s">
        <v>471</v>
      </c>
      <c r="C662" s="12" t="s">
        <v>58</v>
      </c>
      <c r="D662" s="12" t="s">
        <v>1268</v>
      </c>
      <c r="E662" s="12" t="s">
        <v>3380</v>
      </c>
      <c r="F662" s="12">
        <v>1</v>
      </c>
      <c r="G662" s="12">
        <v>15</v>
      </c>
      <c r="H662" s="12"/>
      <c r="I662" s="12" t="s">
        <v>3454</v>
      </c>
      <c r="J662" s="26" t="s">
        <v>3594</v>
      </c>
      <c r="K662" s="140" t="s">
        <v>3435</v>
      </c>
      <c r="L662" s="66" t="s">
        <v>1428</v>
      </c>
      <c r="M662" s="66" t="s">
        <v>3763</v>
      </c>
      <c r="N662" s="12"/>
      <c r="O662" s="12"/>
      <c r="P662" s="12"/>
      <c r="Q662" s="12"/>
      <c r="R662" s="12"/>
      <c r="S662" s="48"/>
    </row>
    <row r="663" spans="1:19">
      <c r="A663" s="21">
        <v>45330</v>
      </c>
      <c r="B663" s="21" t="s">
        <v>471</v>
      </c>
      <c r="C663" s="12" t="s">
        <v>58</v>
      </c>
      <c r="D663" s="12" t="s">
        <v>1268</v>
      </c>
      <c r="E663" s="12" t="s">
        <v>3380</v>
      </c>
      <c r="F663" s="12">
        <v>2</v>
      </c>
      <c r="G663" s="12">
        <v>15</v>
      </c>
      <c r="H663" s="12"/>
      <c r="I663" s="12" t="s">
        <v>75</v>
      </c>
      <c r="J663" s="26" t="s">
        <v>3465</v>
      </c>
      <c r="K663" s="140" t="s">
        <v>652</v>
      </c>
      <c r="L663" s="66" t="s">
        <v>3891</v>
      </c>
      <c r="M663" s="66" t="s">
        <v>3626</v>
      </c>
      <c r="N663" s="12"/>
      <c r="O663" s="12"/>
      <c r="P663" s="12"/>
      <c r="Q663" s="12"/>
      <c r="R663" s="12"/>
      <c r="S663" s="48"/>
    </row>
    <row r="664" spans="1:19">
      <c r="A664" s="21">
        <v>45330</v>
      </c>
      <c r="B664" s="21" t="s">
        <v>471</v>
      </c>
      <c r="C664" s="12" t="s">
        <v>58</v>
      </c>
      <c r="D664" s="12" t="s">
        <v>12</v>
      </c>
      <c r="E664" s="12" t="s">
        <v>3674</v>
      </c>
      <c r="F664" s="12">
        <v>2</v>
      </c>
      <c r="G664" s="12">
        <v>15</v>
      </c>
      <c r="H664" s="12"/>
      <c r="I664" s="12" t="s">
        <v>75</v>
      </c>
      <c r="J664" s="26" t="s">
        <v>3542</v>
      </c>
      <c r="K664" s="140" t="s">
        <v>1059</v>
      </c>
      <c r="L664" s="66" t="s">
        <v>3892</v>
      </c>
      <c r="M664" s="66" t="s">
        <v>3893</v>
      </c>
      <c r="N664" s="12"/>
      <c r="O664" s="12"/>
      <c r="P664" s="12"/>
      <c r="Q664" s="12"/>
      <c r="R664" s="12"/>
      <c r="S664" s="48"/>
    </row>
    <row r="665" spans="1:19">
      <c r="A665" s="21">
        <v>45330</v>
      </c>
      <c r="B665" s="21" t="s">
        <v>471</v>
      </c>
      <c r="C665" s="12" t="s">
        <v>58</v>
      </c>
      <c r="D665" s="12" t="s">
        <v>1268</v>
      </c>
      <c r="E665" s="12" t="s">
        <v>3380</v>
      </c>
      <c r="F665" s="12">
        <v>2</v>
      </c>
      <c r="G665" s="12">
        <v>14</v>
      </c>
      <c r="H665" s="12"/>
      <c r="I665" s="12" t="s">
        <v>84</v>
      </c>
      <c r="J665" s="26" t="s">
        <v>3594</v>
      </c>
      <c r="K665" s="140" t="s">
        <v>3894</v>
      </c>
      <c r="L665" s="66" t="s">
        <v>3895</v>
      </c>
      <c r="M665" s="66" t="s">
        <v>3850</v>
      </c>
      <c r="N665" s="12"/>
      <c r="O665" s="12"/>
      <c r="P665" s="12"/>
      <c r="Q665" s="12"/>
      <c r="R665" s="12"/>
      <c r="S665" s="48"/>
    </row>
    <row r="666" spans="1:19">
      <c r="A666" s="21">
        <v>45330</v>
      </c>
      <c r="B666" s="21" t="s">
        <v>471</v>
      </c>
      <c r="C666" s="12" t="s">
        <v>58</v>
      </c>
      <c r="D666" s="12" t="s">
        <v>1268</v>
      </c>
      <c r="E666" s="12" t="s">
        <v>3530</v>
      </c>
      <c r="F666" s="12">
        <v>5</v>
      </c>
      <c r="G666" s="12">
        <v>14</v>
      </c>
      <c r="H666" s="12"/>
      <c r="I666" s="12" t="s">
        <v>84</v>
      </c>
      <c r="J666" s="26" t="s">
        <v>3436</v>
      </c>
      <c r="K666" s="140" t="s">
        <v>3896</v>
      </c>
      <c r="L666" s="66" t="s">
        <v>3897</v>
      </c>
      <c r="M666" s="66" t="s">
        <v>3898</v>
      </c>
      <c r="N666" s="12"/>
      <c r="O666" s="12"/>
      <c r="P666" s="12"/>
      <c r="Q666" s="12"/>
      <c r="R666" s="12"/>
      <c r="S666" s="48"/>
    </row>
    <row r="667" spans="1:19">
      <c r="A667" s="21">
        <v>45338</v>
      </c>
      <c r="B667" s="21" t="s">
        <v>471</v>
      </c>
      <c r="C667" s="12" t="s">
        <v>58</v>
      </c>
      <c r="D667" s="12" t="s">
        <v>1268</v>
      </c>
      <c r="E667" s="12" t="s">
        <v>3876</v>
      </c>
      <c r="F667" s="12">
        <v>3</v>
      </c>
      <c r="G667" s="12" t="s">
        <v>7</v>
      </c>
      <c r="H667" s="12"/>
      <c r="I667" s="12" t="s">
        <v>133</v>
      </c>
      <c r="J667" s="26" t="s">
        <v>3899</v>
      </c>
      <c r="K667" s="140" t="s">
        <v>3900</v>
      </c>
      <c r="L667" s="66" t="s">
        <v>3700</v>
      </c>
      <c r="M667" s="66" t="s">
        <v>3901</v>
      </c>
      <c r="N667" s="12"/>
      <c r="O667" s="12"/>
      <c r="P667" s="12"/>
      <c r="Q667" s="12"/>
      <c r="R667" s="12"/>
      <c r="S667" s="48"/>
    </row>
    <row r="668" spans="1:19">
      <c r="A668" s="21">
        <v>45338</v>
      </c>
      <c r="B668" s="21" t="s">
        <v>471</v>
      </c>
      <c r="C668" s="12" t="s">
        <v>58</v>
      </c>
      <c r="D668" s="12" t="s">
        <v>1268</v>
      </c>
      <c r="E668" s="12" t="s">
        <v>3876</v>
      </c>
      <c r="F668" s="12">
        <v>1</v>
      </c>
      <c r="G668" s="12" t="s">
        <v>7</v>
      </c>
      <c r="H668" s="12"/>
      <c r="I668" s="12" t="s">
        <v>133</v>
      </c>
      <c r="J668" s="26" t="s">
        <v>649</v>
      </c>
      <c r="K668" s="140" t="s">
        <v>3432</v>
      </c>
      <c r="L668" s="66" t="s">
        <v>1428</v>
      </c>
      <c r="M668" s="66" t="s">
        <v>3680</v>
      </c>
      <c r="N668" s="12"/>
      <c r="O668" s="12"/>
      <c r="P668" s="12"/>
      <c r="Q668" s="12"/>
      <c r="R668" s="12"/>
      <c r="S668" s="48"/>
    </row>
    <row r="669" spans="1:19">
      <c r="A669" s="21">
        <v>45338</v>
      </c>
      <c r="B669" s="21" t="s">
        <v>471</v>
      </c>
      <c r="C669" s="12" t="s">
        <v>58</v>
      </c>
      <c r="D669" s="12" t="s">
        <v>1268</v>
      </c>
      <c r="E669" s="12" t="s">
        <v>3876</v>
      </c>
      <c r="F669" s="12">
        <v>2</v>
      </c>
      <c r="G669" s="12" t="s">
        <v>7</v>
      </c>
      <c r="H669" s="12"/>
      <c r="I669" s="12" t="s">
        <v>133</v>
      </c>
      <c r="J669" s="26" t="s">
        <v>3470</v>
      </c>
      <c r="K669" s="140" t="s">
        <v>3902</v>
      </c>
      <c r="L669" s="66" t="s">
        <v>3600</v>
      </c>
      <c r="M669" s="66" t="s">
        <v>3903</v>
      </c>
      <c r="N669" s="12"/>
      <c r="O669" s="12"/>
      <c r="P669" s="12"/>
      <c r="Q669" s="12"/>
      <c r="R669" s="12"/>
      <c r="S669" s="48"/>
    </row>
    <row r="670" spans="1:19">
      <c r="A670" s="21">
        <v>45338</v>
      </c>
      <c r="B670" s="21" t="s">
        <v>471</v>
      </c>
      <c r="C670" s="12" t="s">
        <v>58</v>
      </c>
      <c r="D670" s="12" t="s">
        <v>9</v>
      </c>
      <c r="E670" s="12" t="s">
        <v>3904</v>
      </c>
      <c r="F670" s="12">
        <v>3</v>
      </c>
      <c r="G670" s="12">
        <v>16</v>
      </c>
      <c r="H670" s="12"/>
      <c r="I670" s="12" t="s">
        <v>60</v>
      </c>
      <c r="J670" s="26" t="s">
        <v>3436</v>
      </c>
      <c r="K670" s="140" t="s">
        <v>3905</v>
      </c>
      <c r="L670" s="66" t="s">
        <v>3906</v>
      </c>
      <c r="M670" s="66" t="s">
        <v>3907</v>
      </c>
      <c r="N670" s="12"/>
      <c r="O670" s="12"/>
      <c r="P670" s="12"/>
      <c r="Q670" s="12"/>
      <c r="R670" s="12"/>
      <c r="S670" s="48"/>
    </row>
    <row r="671" spans="1:19">
      <c r="A671" s="21">
        <v>45338</v>
      </c>
      <c r="B671" s="21" t="s">
        <v>471</v>
      </c>
      <c r="C671" s="12" t="s">
        <v>58</v>
      </c>
      <c r="D671" s="12" t="s">
        <v>1268</v>
      </c>
      <c r="E671" s="12" t="s">
        <v>3380</v>
      </c>
      <c r="F671" s="12">
        <v>5</v>
      </c>
      <c r="G671" s="12">
        <v>16</v>
      </c>
      <c r="H671" s="12"/>
      <c r="I671" s="12" t="s">
        <v>60</v>
      </c>
      <c r="J671" s="26" t="s">
        <v>1201</v>
      </c>
      <c r="K671" s="140" t="s">
        <v>3908</v>
      </c>
      <c r="L671" s="66" t="s">
        <v>3909</v>
      </c>
      <c r="M671" s="66" t="s">
        <v>3910</v>
      </c>
      <c r="N671" s="12"/>
      <c r="O671" s="12"/>
      <c r="P671" s="12"/>
      <c r="Q671" s="12"/>
      <c r="R671" s="12"/>
      <c r="S671" s="48"/>
    </row>
    <row r="672" spans="1:19">
      <c r="A672" s="21">
        <v>45338</v>
      </c>
      <c r="B672" s="21" t="s">
        <v>471</v>
      </c>
      <c r="C672" s="12" t="s">
        <v>58</v>
      </c>
      <c r="D672" s="12" t="s">
        <v>12</v>
      </c>
      <c r="E672" s="12" t="s">
        <v>3764</v>
      </c>
      <c r="F672" s="12">
        <v>2</v>
      </c>
      <c r="G672" s="12">
        <v>15</v>
      </c>
      <c r="H672" s="12"/>
      <c r="I672" s="12" t="s">
        <v>75</v>
      </c>
      <c r="J672" s="26" t="s">
        <v>68</v>
      </c>
      <c r="K672" s="140" t="s">
        <v>3911</v>
      </c>
      <c r="L672" s="66" t="s">
        <v>3912</v>
      </c>
      <c r="M672" s="66" t="s">
        <v>3777</v>
      </c>
      <c r="N672" s="12"/>
      <c r="O672" s="12"/>
      <c r="P672" s="12"/>
      <c r="Q672" s="12"/>
      <c r="R672" s="12"/>
      <c r="S672" s="48"/>
    </row>
    <row r="673" spans="1:19 16384:16384">
      <c r="A673" s="21">
        <v>45338</v>
      </c>
      <c r="B673" s="21" t="s">
        <v>471</v>
      </c>
      <c r="C673" s="12" t="s">
        <v>58</v>
      </c>
      <c r="D673" s="12" t="s">
        <v>12</v>
      </c>
      <c r="E673" s="12" t="s">
        <v>3593</v>
      </c>
      <c r="F673" s="12">
        <v>2</v>
      </c>
      <c r="G673" s="12">
        <v>14</v>
      </c>
      <c r="H673" s="12"/>
      <c r="I673" s="12" t="s">
        <v>84</v>
      </c>
      <c r="J673" s="26" t="s">
        <v>3436</v>
      </c>
      <c r="K673" s="140" t="s">
        <v>3913</v>
      </c>
      <c r="L673" s="66" t="s">
        <v>3914</v>
      </c>
      <c r="M673" s="66" t="s">
        <v>3622</v>
      </c>
      <c r="N673" s="12"/>
      <c r="O673" s="12"/>
      <c r="P673" s="12"/>
      <c r="Q673" s="12"/>
      <c r="R673" s="12"/>
      <c r="S673" s="48"/>
    </row>
    <row r="674" spans="1:19 16384:16384">
      <c r="A674" s="21">
        <v>45338</v>
      </c>
      <c r="B674" s="21" t="s">
        <v>471</v>
      </c>
      <c r="C674" s="12" t="s">
        <v>58</v>
      </c>
      <c r="D674" s="12" t="s">
        <v>12</v>
      </c>
      <c r="E674" s="12" t="s">
        <v>3549</v>
      </c>
      <c r="F674" s="12">
        <v>2</v>
      </c>
      <c r="G674" s="12">
        <v>14</v>
      </c>
      <c r="H674" s="12"/>
      <c r="I674" s="12" t="s">
        <v>84</v>
      </c>
      <c r="J674" s="26" t="s">
        <v>3436</v>
      </c>
      <c r="K674" s="140" t="s">
        <v>3915</v>
      </c>
      <c r="L674" s="66" t="s">
        <v>3916</v>
      </c>
      <c r="M674" s="66" t="s">
        <v>3619</v>
      </c>
      <c r="N674" s="12"/>
      <c r="O674" s="12"/>
      <c r="P674" s="12"/>
      <c r="Q674" s="12"/>
      <c r="R674" s="12"/>
      <c r="S674" s="48"/>
    </row>
    <row r="675" spans="1:19 16384:16384">
      <c r="A675" s="21">
        <v>45348</v>
      </c>
      <c r="B675" s="21" t="s">
        <v>471</v>
      </c>
      <c r="C675" s="12" t="s">
        <v>58</v>
      </c>
      <c r="D675" s="12" t="s">
        <v>1268</v>
      </c>
      <c r="E675" s="12" t="s">
        <v>3380</v>
      </c>
      <c r="F675" s="12">
        <v>2</v>
      </c>
      <c r="G675" s="12">
        <v>16</v>
      </c>
      <c r="H675" s="12"/>
      <c r="I675" s="12" t="s">
        <v>133</v>
      </c>
      <c r="J675" s="26" t="s">
        <v>3899</v>
      </c>
      <c r="K675" s="140" t="s">
        <v>3917</v>
      </c>
      <c r="L675" s="66" t="s">
        <v>3600</v>
      </c>
      <c r="M675" s="66" t="s">
        <v>3785</v>
      </c>
      <c r="N675" s="12"/>
      <c r="O675" s="12"/>
      <c r="P675" s="12"/>
      <c r="Q675" s="12"/>
      <c r="R675" s="12"/>
      <c r="S675" s="48"/>
    </row>
    <row r="676" spans="1:19 16384:16384">
      <c r="A676" s="21">
        <v>45348</v>
      </c>
      <c r="B676" s="21" t="s">
        <v>471</v>
      </c>
      <c r="C676" s="12" t="s">
        <v>58</v>
      </c>
      <c r="D676" s="12" t="s">
        <v>1268</v>
      </c>
      <c r="E676" s="12" t="s">
        <v>3659</v>
      </c>
      <c r="F676" s="12">
        <v>2</v>
      </c>
      <c r="G676" s="12">
        <v>16</v>
      </c>
      <c r="H676" s="12"/>
      <c r="I676" s="12" t="s">
        <v>60</v>
      </c>
      <c r="J676" s="26" t="s">
        <v>1201</v>
      </c>
      <c r="K676" s="140" t="s">
        <v>909</v>
      </c>
      <c r="L676" s="66" t="s">
        <v>3918</v>
      </c>
      <c r="M676" s="66" t="s">
        <v>3806</v>
      </c>
      <c r="N676" s="12"/>
      <c r="O676" s="12"/>
      <c r="P676" s="12"/>
      <c r="Q676" s="12"/>
      <c r="R676" s="12"/>
      <c r="S676" s="48"/>
    </row>
    <row r="677" spans="1:19 16384:16384">
      <c r="A677" s="21">
        <v>45348</v>
      </c>
      <c r="B677" s="21" t="s">
        <v>471</v>
      </c>
      <c r="C677" s="12" t="s">
        <v>58</v>
      </c>
      <c r="D677" s="12" t="s">
        <v>12</v>
      </c>
      <c r="E677" s="12" t="s">
        <v>3756</v>
      </c>
      <c r="F677" s="12">
        <v>2</v>
      </c>
      <c r="G677" s="12">
        <v>16</v>
      </c>
      <c r="H677" s="12"/>
      <c r="I677" s="12" t="s">
        <v>60</v>
      </c>
      <c r="J677" s="26" t="s">
        <v>1201</v>
      </c>
      <c r="K677" s="140" t="s">
        <v>1147</v>
      </c>
      <c r="L677" s="66" t="s">
        <v>3919</v>
      </c>
      <c r="M677" s="66" t="s">
        <v>3667</v>
      </c>
      <c r="N677" s="12"/>
      <c r="O677" s="12"/>
      <c r="P677" s="12"/>
      <c r="Q677" s="12"/>
      <c r="R677" s="12"/>
      <c r="S677" s="48"/>
    </row>
    <row r="678" spans="1:19 16384:16384">
      <c r="A678" s="21">
        <v>45348</v>
      </c>
      <c r="B678" s="21" t="s">
        <v>471</v>
      </c>
      <c r="C678" s="12" t="s">
        <v>58</v>
      </c>
      <c r="D678" s="12" t="s">
        <v>1268</v>
      </c>
      <c r="E678" s="12" t="s">
        <v>3535</v>
      </c>
      <c r="F678" s="12">
        <v>2</v>
      </c>
      <c r="G678" s="12">
        <v>16</v>
      </c>
      <c r="H678" s="12"/>
      <c r="I678" s="12" t="s">
        <v>60</v>
      </c>
      <c r="J678" s="26" t="s">
        <v>397</v>
      </c>
      <c r="K678" s="140" t="s">
        <v>830</v>
      </c>
      <c r="L678" s="66" t="s">
        <v>3920</v>
      </c>
      <c r="M678" s="66" t="s">
        <v>3619</v>
      </c>
      <c r="N678" s="12"/>
      <c r="O678" s="12"/>
      <c r="P678" s="12"/>
      <c r="Q678" s="12"/>
      <c r="R678" s="12"/>
      <c r="S678" s="48"/>
      <c r="XFD678" s="12"/>
    </row>
    <row r="679" spans="1:19 16384:16384">
      <c r="A679" s="21">
        <v>45348</v>
      </c>
      <c r="B679" s="21" t="s">
        <v>471</v>
      </c>
      <c r="C679" s="12" t="s">
        <v>58</v>
      </c>
      <c r="D679" s="12" t="s">
        <v>1268</v>
      </c>
      <c r="E679" s="12" t="s">
        <v>3380</v>
      </c>
      <c r="F679" s="12">
        <v>1</v>
      </c>
      <c r="G679" s="12">
        <v>16</v>
      </c>
      <c r="H679" s="12"/>
      <c r="I679" s="12" t="s">
        <v>60</v>
      </c>
      <c r="J679" s="26" t="s">
        <v>1007</v>
      </c>
      <c r="K679" s="140" t="s">
        <v>957</v>
      </c>
      <c r="L679" s="66">
        <v>1035</v>
      </c>
      <c r="M679" s="66" t="s">
        <v>3642</v>
      </c>
      <c r="N679" s="12"/>
      <c r="O679" s="12"/>
      <c r="P679" s="12"/>
      <c r="Q679" s="12"/>
      <c r="R679" s="12"/>
      <c r="S679" s="48"/>
    </row>
    <row r="680" spans="1:19 16384:16384">
      <c r="A680" s="21">
        <v>45348</v>
      </c>
      <c r="B680" s="21" t="s">
        <v>471</v>
      </c>
      <c r="C680" s="12" t="s">
        <v>58</v>
      </c>
      <c r="D680" s="12" t="s">
        <v>12</v>
      </c>
      <c r="E680" s="12" t="s">
        <v>3751</v>
      </c>
      <c r="F680" s="12">
        <v>4</v>
      </c>
      <c r="G680" s="12">
        <v>15</v>
      </c>
      <c r="H680" s="12"/>
      <c r="I680" s="12" t="s">
        <v>75</v>
      </c>
      <c r="J680" s="26" t="s">
        <v>3542</v>
      </c>
      <c r="K680" s="140" t="s">
        <v>3921</v>
      </c>
      <c r="L680" s="66" t="s">
        <v>3922</v>
      </c>
      <c r="M680" s="66" t="s">
        <v>3923</v>
      </c>
      <c r="N680" s="12"/>
      <c r="O680" s="12"/>
      <c r="P680" s="12"/>
      <c r="Q680" s="12"/>
      <c r="R680" s="12"/>
      <c r="S680" s="48"/>
    </row>
    <row r="681" spans="1:19 16384:16384">
      <c r="A681" s="21">
        <v>45348</v>
      </c>
      <c r="B681" s="21" t="s">
        <v>471</v>
      </c>
      <c r="C681" s="12" t="s">
        <v>58</v>
      </c>
      <c r="D681" s="12" t="s">
        <v>12</v>
      </c>
      <c r="E681" s="12" t="s">
        <v>3751</v>
      </c>
      <c r="F681" s="12">
        <v>1</v>
      </c>
      <c r="G681" s="12">
        <v>15</v>
      </c>
      <c r="H681" s="12"/>
      <c r="I681" s="12" t="s">
        <v>3454</v>
      </c>
      <c r="J681" s="26" t="s">
        <v>3594</v>
      </c>
      <c r="K681" s="140" t="s">
        <v>790</v>
      </c>
      <c r="L681" s="66" t="s">
        <v>1428</v>
      </c>
      <c r="M681" s="66" t="s">
        <v>3694</v>
      </c>
      <c r="N681" s="12"/>
      <c r="O681" s="12"/>
      <c r="P681" s="12"/>
      <c r="Q681" s="12"/>
      <c r="R681" s="12"/>
      <c r="S681" s="48"/>
    </row>
    <row r="682" spans="1:19 16384:16384">
      <c r="A682" s="21">
        <v>45348</v>
      </c>
      <c r="B682" s="21" t="s">
        <v>471</v>
      </c>
      <c r="C682" s="12" t="s">
        <v>58</v>
      </c>
      <c r="D682" s="12" t="s">
        <v>1268</v>
      </c>
      <c r="E682" s="12" t="s">
        <v>3519</v>
      </c>
      <c r="F682" s="12">
        <v>6</v>
      </c>
      <c r="G682" s="12">
        <v>15</v>
      </c>
      <c r="H682" s="12"/>
      <c r="I682" s="12" t="s">
        <v>75</v>
      </c>
      <c r="J682" s="26" t="s">
        <v>3542</v>
      </c>
      <c r="K682" s="140" t="s">
        <v>884</v>
      </c>
      <c r="L682" s="140" t="s">
        <v>3924</v>
      </c>
      <c r="M682" s="66" t="s">
        <v>3925</v>
      </c>
      <c r="N682" s="12"/>
      <c r="O682" s="12"/>
      <c r="P682" s="12"/>
      <c r="Q682" s="12"/>
      <c r="R682" s="12"/>
      <c r="S682" s="48"/>
    </row>
    <row r="683" spans="1:19 16384:16384">
      <c r="A683" s="21">
        <v>45348</v>
      </c>
      <c r="B683" s="21" t="s">
        <v>471</v>
      </c>
      <c r="C683" s="12" t="s">
        <v>58</v>
      </c>
      <c r="D683" s="12" t="s">
        <v>1268</v>
      </c>
      <c r="E683" s="12" t="s">
        <v>3380</v>
      </c>
      <c r="F683" s="12">
        <v>2</v>
      </c>
      <c r="G683" s="12">
        <v>15</v>
      </c>
      <c r="H683" s="12"/>
      <c r="I683" s="12" t="s">
        <v>75</v>
      </c>
      <c r="J683" s="26" t="s">
        <v>3542</v>
      </c>
      <c r="K683" s="140" t="s">
        <v>997</v>
      </c>
      <c r="L683" s="66" t="s">
        <v>3600</v>
      </c>
      <c r="M683" s="66" t="s">
        <v>3926</v>
      </c>
      <c r="N683" s="12"/>
      <c r="O683" s="12"/>
      <c r="P683" s="12"/>
      <c r="Q683" s="12"/>
      <c r="R683" s="12"/>
      <c r="S683" s="48"/>
    </row>
    <row r="684" spans="1:19 16384:16384">
      <c r="A684" s="21">
        <v>45355</v>
      </c>
      <c r="B684" s="21" t="s">
        <v>3927</v>
      </c>
      <c r="C684" s="12" t="s">
        <v>58</v>
      </c>
      <c r="D684" s="12" t="s">
        <v>1268</v>
      </c>
      <c r="E684" s="12" t="s">
        <v>3706</v>
      </c>
      <c r="F684" s="12">
        <v>2</v>
      </c>
      <c r="G684" s="12">
        <v>15</v>
      </c>
      <c r="H684" s="12"/>
      <c r="I684" s="12" t="s">
        <v>75</v>
      </c>
      <c r="J684" s="26" t="s">
        <v>3542</v>
      </c>
      <c r="K684" s="140" t="s">
        <v>3928</v>
      </c>
      <c r="L684" s="66" t="s">
        <v>3929</v>
      </c>
      <c r="M684" s="66" t="s">
        <v>3930</v>
      </c>
      <c r="N684" s="12"/>
      <c r="O684" s="12"/>
      <c r="P684" s="12"/>
      <c r="Q684" s="12"/>
      <c r="R684" s="12"/>
      <c r="S684" s="48"/>
    </row>
    <row r="685" spans="1:19 16384:16384">
      <c r="A685" s="21">
        <v>45357</v>
      </c>
      <c r="B685" s="21" t="s">
        <v>3927</v>
      </c>
      <c r="C685" s="12" t="s">
        <v>58</v>
      </c>
      <c r="D685" s="12" t="s">
        <v>1444</v>
      </c>
      <c r="E685" s="12" t="s">
        <v>3764</v>
      </c>
      <c r="F685" s="12">
        <v>3</v>
      </c>
      <c r="G685" s="12">
        <v>15</v>
      </c>
      <c r="H685" s="12"/>
      <c r="I685" s="12" t="s">
        <v>75</v>
      </c>
      <c r="J685" s="26" t="s">
        <v>3542</v>
      </c>
      <c r="K685" s="140" t="s">
        <v>3931</v>
      </c>
      <c r="L685" s="66" t="s">
        <v>3932</v>
      </c>
      <c r="M685" s="66" t="s">
        <v>3933</v>
      </c>
      <c r="N685" s="12"/>
      <c r="O685" s="12"/>
      <c r="P685" s="12"/>
      <c r="Q685" s="12"/>
      <c r="R685" s="12"/>
      <c r="S685" s="48"/>
    </row>
    <row r="686" spans="1:19 16384:16384">
      <c r="A686" s="21">
        <v>45357</v>
      </c>
      <c r="B686" s="21" t="s">
        <v>3927</v>
      </c>
      <c r="C686" s="12" t="s">
        <v>58</v>
      </c>
      <c r="D686" s="12" t="s">
        <v>1444</v>
      </c>
      <c r="E686" s="12" t="s">
        <v>3764</v>
      </c>
      <c r="F686" s="12">
        <v>1</v>
      </c>
      <c r="G686" s="12">
        <v>15</v>
      </c>
      <c r="H686" s="12"/>
      <c r="I686" s="12" t="s">
        <v>75</v>
      </c>
      <c r="J686" s="26" t="s">
        <v>2905</v>
      </c>
      <c r="K686" s="140" t="s">
        <v>944</v>
      </c>
      <c r="L686" s="66">
        <v>547</v>
      </c>
      <c r="M686" s="66" t="s">
        <v>3573</v>
      </c>
      <c r="N686" s="12"/>
      <c r="O686" s="12"/>
      <c r="P686" s="12"/>
      <c r="Q686" s="12"/>
      <c r="R686" s="12"/>
      <c r="S686" s="48"/>
    </row>
    <row r="687" spans="1:19 16384:16384">
      <c r="A687" s="21">
        <v>45357</v>
      </c>
      <c r="B687" s="21" t="s">
        <v>3927</v>
      </c>
      <c r="C687" s="12" t="s">
        <v>58</v>
      </c>
      <c r="D687" s="12" t="s">
        <v>1444</v>
      </c>
      <c r="E687" s="12" t="s">
        <v>3934</v>
      </c>
      <c r="F687" s="12">
        <v>4</v>
      </c>
      <c r="G687" s="12">
        <v>16</v>
      </c>
      <c r="H687" s="12"/>
      <c r="I687" s="12" t="s">
        <v>3935</v>
      </c>
      <c r="J687" s="26" t="s">
        <v>3936</v>
      </c>
      <c r="K687" s="32" t="s">
        <v>3937</v>
      </c>
      <c r="L687" s="12" t="s">
        <v>3938</v>
      </c>
      <c r="M687" s="12" t="s">
        <v>3939</v>
      </c>
      <c r="N687" s="12"/>
      <c r="O687" s="12"/>
      <c r="P687" s="12"/>
      <c r="Q687" s="12"/>
      <c r="R687" s="12"/>
      <c r="S687" s="48"/>
    </row>
    <row r="688" spans="1:19 16384:16384">
      <c r="A688" s="21">
        <v>45358</v>
      </c>
      <c r="B688" s="21" t="s">
        <v>3927</v>
      </c>
      <c r="C688" s="12" t="s">
        <v>58</v>
      </c>
      <c r="D688" s="12" t="s">
        <v>1444</v>
      </c>
      <c r="E688" s="12" t="s">
        <v>3934</v>
      </c>
      <c r="F688" s="12">
        <v>2</v>
      </c>
      <c r="G688" s="12">
        <v>16</v>
      </c>
      <c r="H688" s="12"/>
      <c r="I688" s="12" t="s">
        <v>3935</v>
      </c>
      <c r="J688" s="26" t="s">
        <v>3445</v>
      </c>
      <c r="K688" s="140" t="s">
        <v>3940</v>
      </c>
      <c r="L688" s="66" t="s">
        <v>3941</v>
      </c>
      <c r="M688" s="66" t="s">
        <v>3677</v>
      </c>
      <c r="N688" s="12"/>
      <c r="O688" s="12"/>
      <c r="P688" s="12"/>
      <c r="Q688" s="12"/>
      <c r="R688" s="12"/>
      <c r="S688" s="48"/>
    </row>
    <row r="689" spans="1:19">
      <c r="A689" s="21">
        <v>45362</v>
      </c>
      <c r="B689" s="21" t="s">
        <v>3927</v>
      </c>
      <c r="C689" s="12" t="s">
        <v>58</v>
      </c>
      <c r="D689" s="12" t="s">
        <v>1268</v>
      </c>
      <c r="E689" s="12" t="s">
        <v>3942</v>
      </c>
      <c r="F689" s="12">
        <v>4</v>
      </c>
      <c r="G689" s="12">
        <v>15</v>
      </c>
      <c r="H689" s="12"/>
      <c r="I689" s="12" t="s">
        <v>3454</v>
      </c>
      <c r="J689" s="26" t="s">
        <v>3594</v>
      </c>
      <c r="K689" s="140" t="s">
        <v>2106</v>
      </c>
      <c r="L689" s="66" t="s">
        <v>1428</v>
      </c>
      <c r="M689" s="66" t="s">
        <v>3943</v>
      </c>
      <c r="N689" s="12"/>
      <c r="O689" s="12"/>
      <c r="P689" s="12"/>
      <c r="Q689" s="12"/>
      <c r="R689" s="12"/>
      <c r="S689" s="48"/>
    </row>
    <row r="690" spans="1:19">
      <c r="A690" s="21">
        <v>45362</v>
      </c>
      <c r="B690" s="21" t="s">
        <v>3927</v>
      </c>
      <c r="C690" s="12" t="s">
        <v>58</v>
      </c>
      <c r="D690" s="12" t="s">
        <v>1444</v>
      </c>
      <c r="E690" s="12" t="s">
        <v>3688</v>
      </c>
      <c r="F690" s="12">
        <v>2</v>
      </c>
      <c r="G690" s="12">
        <v>15</v>
      </c>
      <c r="H690" s="12"/>
      <c r="I690" s="12" t="s">
        <v>75</v>
      </c>
      <c r="J690" s="26" t="s">
        <v>3542</v>
      </c>
      <c r="K690" s="140" t="s">
        <v>884</v>
      </c>
      <c r="L690" s="66" t="s">
        <v>3944</v>
      </c>
      <c r="M690" s="66" t="s">
        <v>3945</v>
      </c>
      <c r="N690" s="12"/>
      <c r="O690" s="12"/>
      <c r="P690" s="12"/>
      <c r="Q690" s="12"/>
      <c r="R690" s="12"/>
      <c r="S690" s="48"/>
    </row>
    <row r="691" spans="1:19">
      <c r="A691" s="21">
        <v>45362</v>
      </c>
      <c r="B691" s="21" t="s">
        <v>3927</v>
      </c>
      <c r="C691" s="12" t="s">
        <v>58</v>
      </c>
      <c r="D691" s="12" t="s">
        <v>1268</v>
      </c>
      <c r="E691" s="12" t="s">
        <v>3946</v>
      </c>
      <c r="F691" s="12">
        <v>4</v>
      </c>
      <c r="G691" s="12">
        <v>15</v>
      </c>
      <c r="H691" s="12"/>
      <c r="I691" s="12" t="s">
        <v>3454</v>
      </c>
      <c r="J691" s="26" t="s">
        <v>3594</v>
      </c>
      <c r="K691" s="140" t="s">
        <v>3947</v>
      </c>
      <c r="L691" s="66" t="s">
        <v>3661</v>
      </c>
      <c r="M691" s="66" t="s">
        <v>3948</v>
      </c>
      <c r="N691" s="12"/>
      <c r="O691" s="12"/>
      <c r="P691" s="12"/>
      <c r="Q691" s="12"/>
      <c r="R691" s="12"/>
      <c r="S691" s="48"/>
    </row>
    <row r="692" spans="1:19">
      <c r="A692" s="21">
        <v>45362</v>
      </c>
      <c r="B692" s="21" t="s">
        <v>3927</v>
      </c>
      <c r="C692" s="12" t="s">
        <v>58</v>
      </c>
      <c r="D692" s="12" t="s">
        <v>1268</v>
      </c>
      <c r="E692" s="12" t="s">
        <v>3949</v>
      </c>
      <c r="F692" s="12">
        <v>2</v>
      </c>
      <c r="G692" s="12">
        <v>15</v>
      </c>
      <c r="H692" s="12"/>
      <c r="I692" s="12" t="s">
        <v>75</v>
      </c>
      <c r="J692" s="26" t="s">
        <v>3542</v>
      </c>
      <c r="K692" s="140" t="s">
        <v>3950</v>
      </c>
      <c r="L692" s="66" t="s">
        <v>3951</v>
      </c>
      <c r="M692" s="66" t="s">
        <v>3785</v>
      </c>
      <c r="N692" s="12"/>
      <c r="O692" s="12"/>
      <c r="P692" s="12"/>
      <c r="Q692" s="12"/>
      <c r="R692" s="12"/>
      <c r="S692" s="48"/>
    </row>
    <row r="693" spans="1:19" s="1" customFormat="1">
      <c r="A693" s="21">
        <v>45362</v>
      </c>
      <c r="B693" s="21" t="s">
        <v>3927</v>
      </c>
      <c r="C693" s="12" t="s">
        <v>58</v>
      </c>
      <c r="D693" s="12" t="s">
        <v>1268</v>
      </c>
      <c r="E693" s="12" t="s">
        <v>3519</v>
      </c>
      <c r="F693" s="42">
        <v>1</v>
      </c>
      <c r="G693" s="42">
        <v>15</v>
      </c>
      <c r="H693" s="42"/>
      <c r="I693" s="42" t="s">
        <v>75</v>
      </c>
      <c r="J693" s="26" t="s">
        <v>3542</v>
      </c>
      <c r="K693" s="143" t="s">
        <v>884</v>
      </c>
      <c r="L693" s="89">
        <v>1013</v>
      </c>
      <c r="M693" s="89" t="s">
        <v>3680</v>
      </c>
      <c r="N693" s="42"/>
      <c r="O693" s="42"/>
      <c r="P693" s="42"/>
      <c r="Q693" s="42"/>
      <c r="R693" s="42"/>
      <c r="S693" s="48"/>
    </row>
    <row r="694" spans="1:19" s="1" customFormat="1">
      <c r="A694" s="21">
        <v>45362</v>
      </c>
      <c r="B694" s="21" t="s">
        <v>3927</v>
      </c>
      <c r="C694" s="12" t="s">
        <v>58</v>
      </c>
      <c r="D694" s="12" t="s">
        <v>1268</v>
      </c>
      <c r="E694" s="12" t="s">
        <v>3690</v>
      </c>
      <c r="F694" s="12">
        <v>2</v>
      </c>
      <c r="G694" s="12">
        <v>15</v>
      </c>
      <c r="H694" s="12"/>
      <c r="I694" s="42" t="s">
        <v>75</v>
      </c>
      <c r="J694" s="26" t="s">
        <v>3542</v>
      </c>
      <c r="K694" s="139" t="s">
        <v>3952</v>
      </c>
      <c r="L694" s="66" t="s">
        <v>3953</v>
      </c>
      <c r="M694" s="66" t="s">
        <v>3785</v>
      </c>
      <c r="N694" s="12"/>
      <c r="O694" s="12"/>
      <c r="P694" s="12"/>
      <c r="Q694" s="12"/>
      <c r="R694" s="12"/>
      <c r="S694" s="48"/>
    </row>
    <row r="695" spans="1:19" s="1" customFormat="1">
      <c r="A695" s="21">
        <v>45362</v>
      </c>
      <c r="B695" s="21" t="s">
        <v>3927</v>
      </c>
      <c r="C695" s="21" t="s">
        <v>58</v>
      </c>
      <c r="D695" s="21" t="s">
        <v>1268</v>
      </c>
      <c r="E695" s="12" t="s">
        <v>3574</v>
      </c>
      <c r="F695" s="12">
        <v>1</v>
      </c>
      <c r="G695" s="12">
        <v>14</v>
      </c>
      <c r="H695" s="12"/>
      <c r="I695" s="12" t="s">
        <v>84</v>
      </c>
      <c r="J695" s="12" t="s">
        <v>3495</v>
      </c>
      <c r="K695" s="139" t="s">
        <v>3485</v>
      </c>
      <c r="L695" s="66" t="s">
        <v>1428</v>
      </c>
      <c r="M695" s="66" t="s">
        <v>3584</v>
      </c>
      <c r="N695" s="12"/>
      <c r="O695" s="12"/>
      <c r="P695" s="12"/>
      <c r="Q695" s="12"/>
      <c r="R695" s="12"/>
      <c r="S695" s="48"/>
    </row>
    <row r="696" spans="1:19" s="1" customFormat="1">
      <c r="A696" s="21">
        <v>45362</v>
      </c>
      <c r="B696" s="21" t="s">
        <v>3927</v>
      </c>
      <c r="C696" s="21" t="s">
        <v>58</v>
      </c>
      <c r="D696" s="12" t="s">
        <v>1268</v>
      </c>
      <c r="E696" s="12" t="s">
        <v>3840</v>
      </c>
      <c r="F696" s="12">
        <v>2</v>
      </c>
      <c r="G696" s="12">
        <v>16</v>
      </c>
      <c r="H696" s="12"/>
      <c r="I696" s="12" t="s">
        <v>60</v>
      </c>
      <c r="J696" s="12" t="s">
        <v>1201</v>
      </c>
      <c r="K696" s="139" t="s">
        <v>3954</v>
      </c>
      <c r="L696" s="66" t="s">
        <v>3955</v>
      </c>
      <c r="M696" s="66" t="s">
        <v>3956</v>
      </c>
      <c r="N696" s="12"/>
      <c r="O696" s="12"/>
      <c r="P696" s="12"/>
      <c r="Q696" s="12"/>
      <c r="R696" s="12"/>
      <c r="S696" s="48"/>
    </row>
    <row r="697" spans="1:19">
      <c r="A697" s="21">
        <v>45362</v>
      </c>
      <c r="B697" s="21" t="s">
        <v>3927</v>
      </c>
      <c r="C697" s="12" t="s">
        <v>58</v>
      </c>
      <c r="D697" s="12" t="s">
        <v>1268</v>
      </c>
      <c r="E697" s="12" t="s">
        <v>3840</v>
      </c>
      <c r="F697" s="12">
        <v>2</v>
      </c>
      <c r="G697" s="12">
        <v>16</v>
      </c>
      <c r="H697" s="12"/>
      <c r="I697" s="12" t="s">
        <v>60</v>
      </c>
      <c r="J697" s="12" t="s">
        <v>3436</v>
      </c>
      <c r="K697" s="139" t="s">
        <v>3957</v>
      </c>
      <c r="L697" s="66" t="s">
        <v>3600</v>
      </c>
      <c r="M697" s="66" t="s">
        <v>3677</v>
      </c>
      <c r="N697" s="12"/>
      <c r="O697" s="12"/>
      <c r="P697" s="12"/>
      <c r="Q697" s="12"/>
      <c r="R697" s="12"/>
      <c r="S697" s="48"/>
    </row>
    <row r="698" spans="1:19">
      <c r="A698" s="21">
        <v>45362</v>
      </c>
      <c r="B698" s="21" t="s">
        <v>3927</v>
      </c>
      <c r="C698" s="12" t="s">
        <v>58</v>
      </c>
      <c r="D698" s="12" t="s">
        <v>1268</v>
      </c>
      <c r="E698" s="12" t="s">
        <v>3958</v>
      </c>
      <c r="F698" s="12">
        <v>2</v>
      </c>
      <c r="G698" s="12">
        <v>16</v>
      </c>
      <c r="H698" s="12"/>
      <c r="I698" s="12" t="s">
        <v>60</v>
      </c>
      <c r="J698" s="12" t="s">
        <v>1201</v>
      </c>
      <c r="K698" s="139" t="s">
        <v>3959</v>
      </c>
      <c r="L698" s="66" t="s">
        <v>3960</v>
      </c>
      <c r="M698" s="66" t="s">
        <v>3861</v>
      </c>
      <c r="N698" s="12"/>
      <c r="O698" s="12"/>
      <c r="P698" s="12"/>
      <c r="Q698" s="12"/>
      <c r="R698" s="12"/>
      <c r="S698" s="48"/>
    </row>
    <row r="699" spans="1:19">
      <c r="A699" s="21">
        <v>45364</v>
      </c>
      <c r="B699" s="21" t="s">
        <v>3927</v>
      </c>
      <c r="C699" s="12" t="s">
        <v>58</v>
      </c>
      <c r="D699" s="12" t="s">
        <v>1268</v>
      </c>
      <c r="E699" s="12" t="s">
        <v>3961</v>
      </c>
      <c r="F699" s="12">
        <v>1</v>
      </c>
      <c r="G699" s="12">
        <v>15</v>
      </c>
      <c r="H699" s="12"/>
      <c r="I699" s="12" t="s">
        <v>75</v>
      </c>
      <c r="J699" s="12" t="s">
        <v>68</v>
      </c>
      <c r="K699" s="139" t="s">
        <v>728</v>
      </c>
      <c r="L699" s="66" t="s">
        <v>1428</v>
      </c>
      <c r="M699" s="66" t="s">
        <v>3695</v>
      </c>
      <c r="N699" s="12"/>
      <c r="O699" s="12"/>
      <c r="P699" s="12"/>
      <c r="Q699" s="12"/>
      <c r="R699" s="12"/>
      <c r="S699" s="48"/>
    </row>
    <row r="700" spans="1:19">
      <c r="A700" s="21">
        <v>45366</v>
      </c>
      <c r="B700" s="21" t="s">
        <v>3927</v>
      </c>
      <c r="C700" s="12" t="s">
        <v>58</v>
      </c>
      <c r="D700" s="12" t="s">
        <v>1268</v>
      </c>
      <c r="E700" s="12" t="s">
        <v>3706</v>
      </c>
      <c r="F700" s="12">
        <v>5</v>
      </c>
      <c r="G700" s="12">
        <v>15</v>
      </c>
      <c r="H700" s="12"/>
      <c r="I700" s="12" t="s">
        <v>75</v>
      </c>
      <c r="J700" s="12" t="s">
        <v>68</v>
      </c>
      <c r="K700" s="66" t="s">
        <v>3962</v>
      </c>
      <c r="L700" s="66" t="s">
        <v>3963</v>
      </c>
      <c r="M700" s="66" t="s">
        <v>3964</v>
      </c>
      <c r="N700" s="12"/>
      <c r="O700" s="12"/>
      <c r="P700" s="12"/>
      <c r="Q700" s="12"/>
      <c r="R700" s="12"/>
      <c r="S700" s="48"/>
    </row>
    <row r="701" spans="1:19">
      <c r="A701" s="21">
        <v>45366</v>
      </c>
      <c r="B701" s="21" t="s">
        <v>3927</v>
      </c>
      <c r="C701" s="12" t="s">
        <v>58</v>
      </c>
      <c r="D701" s="12" t="s">
        <v>1268</v>
      </c>
      <c r="E701" s="12" t="s">
        <v>3706</v>
      </c>
      <c r="F701" s="12">
        <v>1</v>
      </c>
      <c r="G701" s="12">
        <v>15</v>
      </c>
      <c r="H701" s="12"/>
      <c r="I701" s="12" t="s">
        <v>75</v>
      </c>
      <c r="J701" s="26" t="s">
        <v>3542</v>
      </c>
      <c r="K701" s="66">
        <v>3023</v>
      </c>
      <c r="L701" s="66">
        <v>1221</v>
      </c>
      <c r="M701" s="66" t="s">
        <v>3965</v>
      </c>
      <c r="N701" s="12"/>
      <c r="O701" s="12"/>
      <c r="P701" s="12"/>
      <c r="Q701" s="12"/>
      <c r="R701" s="12"/>
      <c r="S701" s="48"/>
    </row>
    <row r="702" spans="1:19">
      <c r="A702" s="21">
        <v>45369</v>
      </c>
      <c r="B702" s="21" t="s">
        <v>3927</v>
      </c>
      <c r="C702" s="12" t="s">
        <v>58</v>
      </c>
      <c r="D702" s="12" t="s">
        <v>1268</v>
      </c>
      <c r="E702" s="12" t="s">
        <v>3966</v>
      </c>
      <c r="F702" s="12">
        <v>2</v>
      </c>
      <c r="G702" s="12">
        <v>17.5</v>
      </c>
      <c r="H702" s="12"/>
      <c r="I702" s="12" t="s">
        <v>3967</v>
      </c>
      <c r="J702" s="12" t="s">
        <v>3968</v>
      </c>
      <c r="K702" s="66" t="s">
        <v>3969</v>
      </c>
      <c r="L702" s="66" t="s">
        <v>3970</v>
      </c>
      <c r="M702" s="66" t="s">
        <v>3971</v>
      </c>
      <c r="N702" s="12"/>
      <c r="O702" s="12"/>
      <c r="P702" s="12"/>
      <c r="Q702" s="12"/>
      <c r="R702" s="12"/>
      <c r="S702" s="48"/>
    </row>
    <row r="703" spans="1:19">
      <c r="A703" s="21">
        <v>45371</v>
      </c>
      <c r="B703" s="21" t="s">
        <v>3927</v>
      </c>
      <c r="C703" s="12" t="s">
        <v>58</v>
      </c>
      <c r="D703" s="12" t="s">
        <v>1268</v>
      </c>
      <c r="E703" s="12" t="s">
        <v>3958</v>
      </c>
      <c r="F703" s="12">
        <v>2</v>
      </c>
      <c r="G703" s="12">
        <v>16</v>
      </c>
      <c r="H703" s="12"/>
      <c r="I703" s="12" t="s">
        <v>60</v>
      </c>
      <c r="J703" s="12" t="s">
        <v>1201</v>
      </c>
      <c r="K703" s="66" t="s">
        <v>1177</v>
      </c>
      <c r="L703" s="66" t="s">
        <v>3972</v>
      </c>
      <c r="M703" s="66" t="s">
        <v>3850</v>
      </c>
      <c r="N703" s="12"/>
      <c r="O703" s="12"/>
      <c r="P703" s="12"/>
      <c r="Q703" s="12"/>
      <c r="R703" s="12"/>
      <c r="S703" s="48"/>
    </row>
    <row r="704" spans="1:19">
      <c r="A704" s="41">
        <v>45371</v>
      </c>
      <c r="B704" s="41" t="s">
        <v>3927</v>
      </c>
      <c r="C704" s="42" t="s">
        <v>58</v>
      </c>
      <c r="D704" s="42" t="s">
        <v>1444</v>
      </c>
      <c r="E704" s="42" t="s">
        <v>3612</v>
      </c>
      <c r="F704" s="42">
        <v>2</v>
      </c>
      <c r="G704" s="42">
        <v>16</v>
      </c>
      <c r="H704" s="42"/>
      <c r="I704" s="12" t="s">
        <v>60</v>
      </c>
      <c r="J704" s="42" t="s">
        <v>1201</v>
      </c>
      <c r="K704" s="89" t="s">
        <v>3973</v>
      </c>
      <c r="L704" s="89" t="s">
        <v>3974</v>
      </c>
      <c r="M704" s="66" t="s">
        <v>3616</v>
      </c>
      <c r="N704" s="42"/>
      <c r="O704" s="42"/>
      <c r="P704" s="42"/>
      <c r="Q704" s="42"/>
      <c r="R704" s="42"/>
      <c r="S704" s="88"/>
    </row>
    <row r="705" spans="1:19">
      <c r="A705" s="21">
        <v>45371</v>
      </c>
      <c r="B705" s="21" t="s">
        <v>3927</v>
      </c>
      <c r="C705" s="12" t="s">
        <v>58</v>
      </c>
      <c r="D705" s="12" t="s">
        <v>1444</v>
      </c>
      <c r="E705" s="42" t="s">
        <v>3612</v>
      </c>
      <c r="F705" s="12">
        <v>1</v>
      </c>
      <c r="G705" s="12">
        <v>16</v>
      </c>
      <c r="H705" s="12"/>
      <c r="I705" s="12" t="s">
        <v>60</v>
      </c>
      <c r="J705" s="12" t="s">
        <v>3975</v>
      </c>
      <c r="K705" s="66">
        <v>4920</v>
      </c>
      <c r="L705" s="66">
        <v>318</v>
      </c>
      <c r="M705" s="66" t="s">
        <v>3763</v>
      </c>
      <c r="N705" s="12"/>
      <c r="O705" s="12"/>
      <c r="P705" s="12"/>
      <c r="Q705" s="12"/>
      <c r="R705" s="12"/>
      <c r="S705" s="48"/>
    </row>
    <row r="706" spans="1:19">
      <c r="A706" s="21">
        <v>45371</v>
      </c>
      <c r="B706" s="21" t="s">
        <v>3927</v>
      </c>
      <c r="C706" s="12" t="s">
        <v>58</v>
      </c>
      <c r="D706" s="12" t="s">
        <v>1444</v>
      </c>
      <c r="E706" s="42" t="s">
        <v>3612</v>
      </c>
      <c r="F706" s="12">
        <v>1</v>
      </c>
      <c r="G706" s="12">
        <v>16</v>
      </c>
      <c r="H706" s="12"/>
      <c r="I706" s="12" t="s">
        <v>60</v>
      </c>
      <c r="J706" s="12" t="s">
        <v>1007</v>
      </c>
      <c r="K706" s="66">
        <v>4422</v>
      </c>
      <c r="L706" s="66">
        <v>1016</v>
      </c>
      <c r="M706" s="66" t="s">
        <v>3976</v>
      </c>
      <c r="N706" s="12"/>
      <c r="O706" s="12"/>
      <c r="P706" s="12"/>
      <c r="Q706" s="12"/>
      <c r="R706" s="12"/>
      <c r="S706" s="48"/>
    </row>
    <row r="707" spans="1:19">
      <c r="A707" s="21">
        <v>45376</v>
      </c>
      <c r="B707" s="21" t="s">
        <v>3927</v>
      </c>
      <c r="C707" s="12" t="s">
        <v>58</v>
      </c>
      <c r="D707" s="12" t="s">
        <v>1444</v>
      </c>
      <c r="E707" s="12" t="s">
        <v>3977</v>
      </c>
      <c r="F707" s="12">
        <v>2</v>
      </c>
      <c r="G707" s="12">
        <v>16</v>
      </c>
      <c r="H707" s="12"/>
      <c r="I707" s="12" t="s">
        <v>60</v>
      </c>
      <c r="J707" s="12" t="s">
        <v>1201</v>
      </c>
      <c r="K707" s="66" t="s">
        <v>3978</v>
      </c>
      <c r="L707" s="66" t="s">
        <v>3979</v>
      </c>
      <c r="M707" s="66" t="s">
        <v>3980</v>
      </c>
      <c r="N707" s="12"/>
      <c r="O707" s="12"/>
      <c r="P707" s="12"/>
      <c r="Q707" s="12"/>
      <c r="R707" s="12"/>
      <c r="S707" s="48"/>
    </row>
    <row r="708" spans="1:19">
      <c r="A708" s="21">
        <v>45376</v>
      </c>
      <c r="B708" s="21" t="s">
        <v>3927</v>
      </c>
      <c r="C708" s="12" t="s">
        <v>58</v>
      </c>
      <c r="D708" s="12" t="s">
        <v>1268</v>
      </c>
      <c r="E708" s="12" t="s">
        <v>3946</v>
      </c>
      <c r="F708" s="12">
        <v>2</v>
      </c>
      <c r="G708" s="12">
        <v>16</v>
      </c>
      <c r="H708" s="12"/>
      <c r="I708" s="12" t="s">
        <v>60</v>
      </c>
      <c r="J708" s="12" t="s">
        <v>1201</v>
      </c>
      <c r="K708" s="66" t="s">
        <v>3981</v>
      </c>
      <c r="L708" s="66" t="s">
        <v>3982</v>
      </c>
      <c r="M708" s="66" t="s">
        <v>3983</v>
      </c>
      <c r="N708" s="12"/>
      <c r="O708" s="12"/>
      <c r="P708" s="12"/>
      <c r="Q708" s="12"/>
      <c r="R708" s="12"/>
      <c r="S708" s="48"/>
    </row>
    <row r="709" spans="1:19">
      <c r="A709" s="41">
        <v>45376</v>
      </c>
      <c r="B709" s="41" t="s">
        <v>3927</v>
      </c>
      <c r="C709" s="42" t="s">
        <v>58</v>
      </c>
      <c r="D709" s="42" t="s">
        <v>1268</v>
      </c>
      <c r="E709" s="42" t="s">
        <v>3961</v>
      </c>
      <c r="F709" s="42">
        <v>2</v>
      </c>
      <c r="G709" s="42">
        <v>16</v>
      </c>
      <c r="H709" s="42"/>
      <c r="I709" s="42" t="s">
        <v>60</v>
      </c>
      <c r="J709" s="42" t="s">
        <v>1201</v>
      </c>
      <c r="K709" s="89" t="s">
        <v>3984</v>
      </c>
      <c r="L709" s="89" t="s">
        <v>3985</v>
      </c>
      <c r="M709" s="66" t="s">
        <v>3986</v>
      </c>
      <c r="N709" s="42"/>
      <c r="O709" s="42"/>
      <c r="P709" s="42"/>
      <c r="Q709" s="42"/>
      <c r="R709" s="42"/>
      <c r="S709" s="88"/>
    </row>
    <row r="710" spans="1:19">
      <c r="A710" s="41">
        <v>45376</v>
      </c>
      <c r="B710" s="41" t="s">
        <v>3927</v>
      </c>
      <c r="C710" s="42" t="s">
        <v>58</v>
      </c>
      <c r="D710" s="42" t="s">
        <v>1268</v>
      </c>
      <c r="E710" s="42" t="s">
        <v>3987</v>
      </c>
      <c r="F710" s="42">
        <v>1</v>
      </c>
      <c r="G710" s="42">
        <v>16</v>
      </c>
      <c r="H710" s="42"/>
      <c r="I710" s="42" t="s">
        <v>60</v>
      </c>
      <c r="J710" s="42" t="s">
        <v>3975</v>
      </c>
      <c r="K710" s="89">
        <v>1422</v>
      </c>
      <c r="L710" s="89" t="s">
        <v>1428</v>
      </c>
      <c r="M710" s="89" t="s">
        <v>3695</v>
      </c>
      <c r="N710" s="42"/>
      <c r="O710" s="42"/>
      <c r="P710" s="42"/>
      <c r="Q710" s="42"/>
      <c r="R710" s="42"/>
      <c r="S710" s="88"/>
    </row>
    <row r="711" spans="1:19">
      <c r="A711" s="41">
        <v>45376</v>
      </c>
      <c r="B711" s="21" t="s">
        <v>3927</v>
      </c>
      <c r="C711" s="12" t="s">
        <v>58</v>
      </c>
      <c r="D711" s="12" t="s">
        <v>1268</v>
      </c>
      <c r="E711" s="12" t="s">
        <v>3987</v>
      </c>
      <c r="F711" s="12">
        <v>1</v>
      </c>
      <c r="G711" s="12">
        <v>16</v>
      </c>
      <c r="H711" s="12"/>
      <c r="I711" s="12" t="s">
        <v>60</v>
      </c>
      <c r="J711" s="12" t="s">
        <v>397</v>
      </c>
      <c r="K711" s="66">
        <v>3023</v>
      </c>
      <c r="L711" s="66">
        <v>1105</v>
      </c>
      <c r="M711" s="66" t="s">
        <v>3738</v>
      </c>
      <c r="N711" s="12"/>
      <c r="O711" s="12"/>
      <c r="P711" s="12"/>
      <c r="Q711" s="12"/>
      <c r="R711" s="12"/>
      <c r="S711" s="48"/>
    </row>
    <row r="712" spans="1:19">
      <c r="A712" s="21">
        <v>45377</v>
      </c>
      <c r="B712" s="21" t="s">
        <v>3927</v>
      </c>
      <c r="C712" s="12" t="s">
        <v>58</v>
      </c>
      <c r="D712" s="12" t="s">
        <v>1268</v>
      </c>
      <c r="E712" s="12" t="s">
        <v>3988</v>
      </c>
      <c r="F712" s="12">
        <v>2</v>
      </c>
      <c r="G712" s="12">
        <v>16</v>
      </c>
      <c r="H712" s="12"/>
      <c r="I712" s="12" t="s">
        <v>60</v>
      </c>
      <c r="J712" s="12" t="s">
        <v>3436</v>
      </c>
      <c r="K712" s="66">
        <v>123</v>
      </c>
      <c r="L712" s="66" t="s">
        <v>3600</v>
      </c>
      <c r="M712" s="66" t="s">
        <v>3592</v>
      </c>
      <c r="N712" s="12"/>
      <c r="O712" s="12"/>
      <c r="P712" s="12"/>
      <c r="Q712" s="12"/>
      <c r="R712" s="113"/>
      <c r="S712" s="48"/>
    </row>
    <row r="713" spans="1:19">
      <c r="A713" s="21">
        <v>45377</v>
      </c>
      <c r="B713" s="21" t="s">
        <v>3927</v>
      </c>
      <c r="C713" s="12" t="s">
        <v>58</v>
      </c>
      <c r="D713" s="12" t="s">
        <v>1444</v>
      </c>
      <c r="E713" s="12" t="s">
        <v>3652</v>
      </c>
      <c r="F713" s="12">
        <v>2</v>
      </c>
      <c r="G713" s="12">
        <v>16</v>
      </c>
      <c r="H713" s="12"/>
      <c r="I713" s="12" t="s">
        <v>84</v>
      </c>
      <c r="J713" s="12" t="s">
        <v>3436</v>
      </c>
      <c r="K713" s="66" t="s">
        <v>3989</v>
      </c>
      <c r="L713" s="66" t="s">
        <v>3990</v>
      </c>
      <c r="M713" s="66" t="s">
        <v>3991</v>
      </c>
      <c r="N713" s="12"/>
      <c r="O713" s="118"/>
      <c r="P713" s="12"/>
      <c r="Q713" s="12"/>
      <c r="R713" s="12"/>
      <c r="S713" s="48"/>
    </row>
    <row r="714" spans="1:19">
      <c r="A714" s="21">
        <v>45377</v>
      </c>
      <c r="B714" s="21" t="s">
        <v>3927</v>
      </c>
      <c r="C714" s="12" t="s">
        <v>58</v>
      </c>
      <c r="D714" s="12" t="s">
        <v>1444</v>
      </c>
      <c r="E714" s="12" t="s">
        <v>3992</v>
      </c>
      <c r="F714" s="12">
        <v>2</v>
      </c>
      <c r="G714" s="12">
        <v>16</v>
      </c>
      <c r="H714" s="12"/>
      <c r="I714" s="12" t="s">
        <v>60</v>
      </c>
      <c r="J714" s="12" t="s">
        <v>3975</v>
      </c>
      <c r="K714" s="66">
        <v>1632</v>
      </c>
      <c r="L714" s="66" t="s">
        <v>3600</v>
      </c>
      <c r="M714" s="66" t="s">
        <v>3622</v>
      </c>
      <c r="N714" s="12"/>
      <c r="O714" s="12"/>
      <c r="P714" s="12"/>
      <c r="Q714" s="12"/>
      <c r="R714" s="12"/>
      <c r="S714" s="48"/>
    </row>
    <row r="715" spans="1:19">
      <c r="A715" s="41">
        <v>45385</v>
      </c>
      <c r="B715" s="41" t="s">
        <v>422</v>
      </c>
      <c r="C715" s="42" t="s">
        <v>58</v>
      </c>
      <c r="D715" s="42" t="s">
        <v>1444</v>
      </c>
      <c r="E715" s="42" t="s">
        <v>3549</v>
      </c>
      <c r="F715" s="42">
        <v>2</v>
      </c>
      <c r="G715" s="42">
        <v>14</v>
      </c>
      <c r="H715" s="42"/>
      <c r="I715" s="42" t="s">
        <v>84</v>
      </c>
      <c r="J715" s="42" t="s">
        <v>3436</v>
      </c>
      <c r="K715" s="89" t="s">
        <v>3993</v>
      </c>
      <c r="L715" s="89" t="s">
        <v>3993</v>
      </c>
      <c r="M715" s="89" t="s">
        <v>3667</v>
      </c>
      <c r="N715" s="42"/>
      <c r="O715" s="42"/>
      <c r="P715" s="42"/>
      <c r="Q715" s="42"/>
      <c r="R715" s="42"/>
      <c r="S715" s="88"/>
    </row>
    <row r="716" spans="1:19">
      <c r="A716" s="41">
        <v>45385</v>
      </c>
      <c r="B716" s="41" t="s">
        <v>422</v>
      </c>
      <c r="C716" s="42" t="s">
        <v>58</v>
      </c>
      <c r="D716" s="42" t="s">
        <v>1268</v>
      </c>
      <c r="E716" s="42" t="s">
        <v>3994</v>
      </c>
      <c r="F716" s="42">
        <v>2</v>
      </c>
      <c r="G716" s="42">
        <v>15</v>
      </c>
      <c r="H716" s="42"/>
      <c r="I716" s="42" t="s">
        <v>3393</v>
      </c>
      <c r="J716" s="26" t="s">
        <v>3594</v>
      </c>
      <c r="K716" s="89" t="s">
        <v>3995</v>
      </c>
      <c r="L716" s="89" t="s">
        <v>3600</v>
      </c>
      <c r="M716" s="89" t="s">
        <v>3601</v>
      </c>
      <c r="N716" s="42"/>
      <c r="O716" s="42"/>
      <c r="P716" s="42"/>
      <c r="Q716" s="42"/>
      <c r="R716" s="42"/>
      <c r="S716" s="88"/>
    </row>
    <row r="717" spans="1:19">
      <c r="A717" s="41">
        <v>45385</v>
      </c>
      <c r="B717" s="41" t="s">
        <v>3996</v>
      </c>
      <c r="C717" s="42" t="s">
        <v>58</v>
      </c>
      <c r="D717" s="42" t="s">
        <v>1268</v>
      </c>
      <c r="E717" s="42" t="s">
        <v>3997</v>
      </c>
      <c r="F717" s="42">
        <v>4</v>
      </c>
      <c r="G717" s="42">
        <v>15</v>
      </c>
      <c r="H717" s="42"/>
      <c r="I717" s="42" t="s">
        <v>75</v>
      </c>
      <c r="J717" s="42" t="s">
        <v>3542</v>
      </c>
      <c r="K717" s="89" t="s">
        <v>3998</v>
      </c>
      <c r="L717" s="89" t="s">
        <v>3999</v>
      </c>
      <c r="M717" s="89" t="s">
        <v>4000</v>
      </c>
      <c r="N717" s="42"/>
      <c r="O717" s="42"/>
      <c r="P717" s="42"/>
      <c r="Q717" s="42"/>
      <c r="R717" s="42"/>
      <c r="S717" s="88"/>
    </row>
    <row r="718" spans="1:19">
      <c r="A718" s="41">
        <v>45394</v>
      </c>
      <c r="B718" s="41" t="s">
        <v>422</v>
      </c>
      <c r="C718" s="42" t="s">
        <v>58</v>
      </c>
      <c r="D718" s="42" t="s">
        <v>1268</v>
      </c>
      <c r="E718" s="42" t="s">
        <v>4001</v>
      </c>
      <c r="F718" s="42">
        <v>2</v>
      </c>
      <c r="G718" s="42">
        <v>16</v>
      </c>
      <c r="H718" s="42"/>
      <c r="I718" s="42" t="s">
        <v>143</v>
      </c>
      <c r="J718" s="42" t="s">
        <v>3536</v>
      </c>
      <c r="K718" s="89" t="s">
        <v>1119</v>
      </c>
      <c r="L718" s="89" t="s">
        <v>4002</v>
      </c>
      <c r="M718" s="89" t="s">
        <v>3622</v>
      </c>
      <c r="N718" s="42"/>
      <c r="O718" s="42"/>
      <c r="P718" s="42"/>
      <c r="Q718" s="42"/>
      <c r="R718" s="42"/>
      <c r="S718" s="88"/>
    </row>
    <row r="719" spans="1:19">
      <c r="A719" s="41">
        <v>45394</v>
      </c>
      <c r="B719" s="41" t="s">
        <v>422</v>
      </c>
      <c r="C719" s="42" t="s">
        <v>58</v>
      </c>
      <c r="D719" s="42" t="s">
        <v>1444</v>
      </c>
      <c r="E719" s="42" t="s">
        <v>4003</v>
      </c>
      <c r="F719" s="42">
        <v>2</v>
      </c>
      <c r="G719" s="42">
        <v>15</v>
      </c>
      <c r="H719" s="42"/>
      <c r="I719" s="42" t="s">
        <v>75</v>
      </c>
      <c r="J719" s="42" t="s">
        <v>3542</v>
      </c>
      <c r="K719" s="89" t="s">
        <v>4004</v>
      </c>
      <c r="L719" s="89" t="s">
        <v>4005</v>
      </c>
      <c r="M719" s="89" t="s">
        <v>3785</v>
      </c>
      <c r="N719" s="42"/>
      <c r="O719" s="42"/>
      <c r="P719" s="42"/>
      <c r="Q719" s="42"/>
      <c r="R719" s="42"/>
      <c r="S719" s="88"/>
    </row>
    <row r="720" spans="1:19">
      <c r="A720" s="41">
        <v>45394</v>
      </c>
      <c r="B720" s="41" t="s">
        <v>422</v>
      </c>
      <c r="C720" s="42" t="s">
        <v>58</v>
      </c>
      <c r="D720" s="42" t="s">
        <v>1444</v>
      </c>
      <c r="E720" s="42" t="s">
        <v>3593</v>
      </c>
      <c r="F720" s="42">
        <v>1</v>
      </c>
      <c r="G720" s="42">
        <v>15</v>
      </c>
      <c r="H720" s="42"/>
      <c r="I720" s="42" t="s">
        <v>3454</v>
      </c>
      <c r="J720" s="42" t="s">
        <v>4006</v>
      </c>
      <c r="K720" s="89">
        <v>4518</v>
      </c>
      <c r="L720" s="89" t="s">
        <v>1460</v>
      </c>
      <c r="M720" s="89" t="s">
        <v>3680</v>
      </c>
      <c r="N720" s="42"/>
      <c r="O720" s="42"/>
      <c r="P720" s="42"/>
      <c r="Q720" s="42"/>
      <c r="R720" s="42"/>
      <c r="S720" s="88"/>
    </row>
    <row r="721" spans="1:19">
      <c r="A721" s="41">
        <v>45394</v>
      </c>
      <c r="B721" s="41" t="s">
        <v>3996</v>
      </c>
      <c r="C721" s="42" t="s">
        <v>58</v>
      </c>
      <c r="D721" s="42" t="s">
        <v>1268</v>
      </c>
      <c r="E721" s="42" t="s">
        <v>4007</v>
      </c>
      <c r="F721" s="42">
        <v>4</v>
      </c>
      <c r="G721" s="42">
        <v>15</v>
      </c>
      <c r="H721" s="42"/>
      <c r="I721" s="42" t="s">
        <v>75</v>
      </c>
      <c r="J721" s="42" t="s">
        <v>3542</v>
      </c>
      <c r="K721" s="89" t="s">
        <v>4008</v>
      </c>
      <c r="L721" s="89" t="s">
        <v>4009</v>
      </c>
      <c r="M721" s="89" t="s">
        <v>4010</v>
      </c>
      <c r="N721" s="42"/>
      <c r="O721" s="42"/>
      <c r="P721" s="42"/>
      <c r="Q721" s="42"/>
      <c r="R721" s="42"/>
      <c r="S721" s="88"/>
    </row>
    <row r="722" spans="1:19">
      <c r="A722" s="41">
        <v>45397</v>
      </c>
      <c r="B722" s="41" t="s">
        <v>3996</v>
      </c>
      <c r="C722" s="42" t="s">
        <v>58</v>
      </c>
      <c r="D722" s="42" t="s">
        <v>1268</v>
      </c>
      <c r="E722" s="42" t="s">
        <v>4011</v>
      </c>
      <c r="F722" s="42">
        <v>4</v>
      </c>
      <c r="G722" s="42">
        <v>15</v>
      </c>
      <c r="H722" s="42"/>
      <c r="I722" s="42" t="s">
        <v>75</v>
      </c>
      <c r="J722" s="42" t="s">
        <v>3542</v>
      </c>
      <c r="K722" s="89">
        <v>2923</v>
      </c>
      <c r="L722" s="89" t="s">
        <v>4012</v>
      </c>
      <c r="M722" s="89" t="s">
        <v>4013</v>
      </c>
      <c r="N722" s="42"/>
      <c r="O722" s="42"/>
      <c r="P722" s="42"/>
      <c r="Q722" s="42"/>
      <c r="R722" s="42"/>
      <c r="S722" s="88"/>
    </row>
    <row r="723" spans="1:19">
      <c r="A723" s="41">
        <v>45397</v>
      </c>
      <c r="B723" s="41" t="s">
        <v>422</v>
      </c>
      <c r="C723" s="42" t="s">
        <v>58</v>
      </c>
      <c r="D723" s="42" t="s">
        <v>1268</v>
      </c>
      <c r="E723" s="42" t="s">
        <v>4014</v>
      </c>
      <c r="F723" s="42">
        <v>2</v>
      </c>
      <c r="G723" s="42">
        <v>16</v>
      </c>
      <c r="H723" s="42"/>
      <c r="I723" s="42" t="s">
        <v>60</v>
      </c>
      <c r="J723" s="42" t="s">
        <v>397</v>
      </c>
      <c r="K723" s="89" t="s">
        <v>4015</v>
      </c>
      <c r="L723" s="89" t="s">
        <v>4016</v>
      </c>
      <c r="M723" s="89" t="s">
        <v>3926</v>
      </c>
      <c r="N723" s="42"/>
      <c r="O723" s="42"/>
      <c r="P723" s="42"/>
      <c r="Q723" s="42"/>
      <c r="R723" s="42"/>
      <c r="S723" s="88"/>
    </row>
    <row r="724" spans="1:19">
      <c r="A724" s="41">
        <v>45407</v>
      </c>
      <c r="B724" s="41" t="s">
        <v>422</v>
      </c>
      <c r="C724" s="42" t="s">
        <v>58</v>
      </c>
      <c r="D724" s="42" t="s">
        <v>9</v>
      </c>
      <c r="E724" s="42" t="s">
        <v>3388</v>
      </c>
      <c r="F724" s="42">
        <v>1</v>
      </c>
      <c r="G724" s="42" t="s">
        <v>7</v>
      </c>
      <c r="H724" s="42"/>
      <c r="I724" s="42" t="s">
        <v>210</v>
      </c>
      <c r="J724" s="42" t="s">
        <v>4017</v>
      </c>
      <c r="K724" s="89">
        <v>4021</v>
      </c>
      <c r="L724" s="89" t="s">
        <v>1428</v>
      </c>
      <c r="M724" s="89" t="s">
        <v>4018</v>
      </c>
      <c r="N724" s="42"/>
      <c r="O724" s="42"/>
      <c r="P724" s="42"/>
      <c r="Q724" s="42"/>
      <c r="R724" s="42"/>
      <c r="S724" s="88"/>
    </row>
    <row r="725" spans="1:19">
      <c r="A725" s="41">
        <v>45407</v>
      </c>
      <c r="B725" s="41" t="s">
        <v>422</v>
      </c>
      <c r="C725" s="42" t="s">
        <v>58</v>
      </c>
      <c r="D725" s="42" t="s">
        <v>1444</v>
      </c>
      <c r="E725" s="42" t="s">
        <v>3735</v>
      </c>
      <c r="F725" s="42">
        <v>1</v>
      </c>
      <c r="G725" s="42">
        <v>16</v>
      </c>
      <c r="H725" s="42"/>
      <c r="I725" s="42" t="s">
        <v>60</v>
      </c>
      <c r="J725" s="42" t="s">
        <v>1236</v>
      </c>
      <c r="K725" s="89">
        <v>4523</v>
      </c>
      <c r="L725" s="89">
        <v>1309</v>
      </c>
      <c r="M725" s="89" t="s">
        <v>4019</v>
      </c>
      <c r="N725" s="42"/>
      <c r="O725" s="42"/>
      <c r="P725" s="42"/>
      <c r="Q725" s="42"/>
      <c r="R725" s="42"/>
      <c r="S725" s="88"/>
    </row>
    <row r="726" spans="1:19">
      <c r="A726" s="41">
        <v>45407</v>
      </c>
      <c r="B726" s="41" t="s">
        <v>3996</v>
      </c>
      <c r="C726" s="42" t="s">
        <v>58</v>
      </c>
      <c r="D726" s="42" t="s">
        <v>1268</v>
      </c>
      <c r="E726" s="42" t="s">
        <v>4020</v>
      </c>
      <c r="F726" s="42">
        <v>2</v>
      </c>
      <c r="G726" s="42">
        <v>16</v>
      </c>
      <c r="H726" s="42"/>
      <c r="I726" s="42" t="s">
        <v>60</v>
      </c>
      <c r="J726" s="42" t="s">
        <v>4021</v>
      </c>
      <c r="K726" s="89">
        <v>3622</v>
      </c>
      <c r="L726" s="89" t="s">
        <v>4022</v>
      </c>
      <c r="M726" s="89" t="s">
        <v>3589</v>
      </c>
      <c r="N726" s="42"/>
      <c r="O726" s="42"/>
      <c r="P726" s="42"/>
      <c r="Q726" s="42"/>
      <c r="R726" s="42"/>
      <c r="S726" s="88"/>
    </row>
    <row r="727" spans="1:19">
      <c r="A727" s="41">
        <v>45407</v>
      </c>
      <c r="B727" s="41" t="s">
        <v>422</v>
      </c>
      <c r="C727" s="42" t="s">
        <v>58</v>
      </c>
      <c r="D727" s="42" t="s">
        <v>1268</v>
      </c>
      <c r="E727" s="42" t="s">
        <v>4020</v>
      </c>
      <c r="F727" s="42">
        <v>2</v>
      </c>
      <c r="G727" s="42">
        <v>16</v>
      </c>
      <c r="H727" s="42"/>
      <c r="I727" s="42" t="s">
        <v>60</v>
      </c>
      <c r="J727" s="42" t="s">
        <v>1236</v>
      </c>
      <c r="K727" s="89">
        <v>4423</v>
      </c>
      <c r="L727" s="89" t="s">
        <v>4023</v>
      </c>
      <c r="M727" s="89" t="s">
        <v>3746</v>
      </c>
      <c r="N727" s="42"/>
      <c r="O727" s="42"/>
      <c r="P727" s="42"/>
      <c r="Q727" s="42"/>
      <c r="R727" s="42"/>
      <c r="S727" s="88"/>
    </row>
    <row r="728" spans="1:19">
      <c r="A728" s="41">
        <v>45407</v>
      </c>
      <c r="B728" s="41" t="s">
        <v>3996</v>
      </c>
      <c r="C728" s="42" t="s">
        <v>58</v>
      </c>
      <c r="D728" s="42" t="s">
        <v>1268</v>
      </c>
      <c r="E728" s="42" t="s">
        <v>4024</v>
      </c>
      <c r="F728" s="42">
        <v>1</v>
      </c>
      <c r="G728" s="42">
        <v>16</v>
      </c>
      <c r="H728" s="42"/>
      <c r="I728" s="42" t="s">
        <v>60</v>
      </c>
      <c r="J728" s="42" t="s">
        <v>3436</v>
      </c>
      <c r="K728" s="89">
        <v>123</v>
      </c>
      <c r="L728" s="89" t="s">
        <v>1428</v>
      </c>
      <c r="M728" s="89" t="s">
        <v>3573</v>
      </c>
      <c r="N728" s="42"/>
      <c r="O728" s="42"/>
      <c r="P728" s="42"/>
      <c r="Q728" s="42"/>
      <c r="R728" s="42"/>
      <c r="S728" s="88"/>
    </row>
    <row r="729" spans="1:19">
      <c r="A729" s="41">
        <v>45407</v>
      </c>
      <c r="B729" s="41" t="s">
        <v>422</v>
      </c>
      <c r="C729" s="42" t="s">
        <v>58</v>
      </c>
      <c r="D729" s="42" t="s">
        <v>1268</v>
      </c>
      <c r="E729" s="42" t="s">
        <v>4025</v>
      </c>
      <c r="F729" s="42">
        <v>2</v>
      </c>
      <c r="G729" s="42">
        <v>14</v>
      </c>
      <c r="H729" s="42"/>
      <c r="I729" s="42" t="s">
        <v>84</v>
      </c>
      <c r="J729" s="42" t="s">
        <v>3436</v>
      </c>
      <c r="K729" s="89" t="s">
        <v>4026</v>
      </c>
      <c r="L729" s="89" t="s">
        <v>3955</v>
      </c>
      <c r="M729" s="89" t="s">
        <v>3592</v>
      </c>
      <c r="N729" s="42"/>
      <c r="O729" s="42"/>
      <c r="P729" s="42"/>
      <c r="Q729" s="42"/>
      <c r="R729" s="42"/>
      <c r="S729" s="88"/>
    </row>
    <row r="730" spans="1:19">
      <c r="A730" s="41">
        <v>45407</v>
      </c>
      <c r="B730" s="41" t="s">
        <v>422</v>
      </c>
      <c r="C730" s="42" t="s">
        <v>58</v>
      </c>
      <c r="D730" s="42" t="s">
        <v>1268</v>
      </c>
      <c r="E730" s="42" t="s">
        <v>4027</v>
      </c>
      <c r="F730" s="42">
        <v>2</v>
      </c>
      <c r="G730" s="42">
        <v>14</v>
      </c>
      <c r="H730" s="42"/>
      <c r="I730" s="42" t="s">
        <v>84</v>
      </c>
      <c r="J730" s="42" t="s">
        <v>3436</v>
      </c>
      <c r="K730" s="89" t="s">
        <v>4028</v>
      </c>
      <c r="L730" s="89" t="s">
        <v>4029</v>
      </c>
      <c r="M730" s="89" t="s">
        <v>3991</v>
      </c>
      <c r="N730" s="42"/>
      <c r="O730" s="42"/>
      <c r="P730" s="42"/>
      <c r="Q730" s="42"/>
      <c r="R730" s="42"/>
      <c r="S730" s="88"/>
    </row>
    <row r="731" spans="1:19">
      <c r="A731" s="41">
        <v>45407</v>
      </c>
      <c r="B731" s="41" t="s">
        <v>422</v>
      </c>
      <c r="C731" s="42" t="s">
        <v>58</v>
      </c>
      <c r="D731" s="42" t="s">
        <v>14</v>
      </c>
      <c r="E731" s="42" t="s">
        <v>4030</v>
      </c>
      <c r="F731" s="42">
        <v>2</v>
      </c>
      <c r="G731" s="42">
        <v>15</v>
      </c>
      <c r="H731" s="42"/>
      <c r="I731" s="42" t="s">
        <v>2627</v>
      </c>
      <c r="J731" s="42" t="s">
        <v>3495</v>
      </c>
      <c r="K731" s="89" t="s">
        <v>3643</v>
      </c>
      <c r="L731" s="89" t="s">
        <v>3600</v>
      </c>
      <c r="M731" s="89" t="s">
        <v>4031</v>
      </c>
      <c r="N731" s="42"/>
      <c r="O731" s="42"/>
      <c r="P731" s="42"/>
      <c r="Q731" s="42"/>
      <c r="R731" s="42"/>
      <c r="S731" s="88"/>
    </row>
    <row r="732" spans="1:19">
      <c r="A732" s="41">
        <v>45407</v>
      </c>
      <c r="B732" s="41" t="s">
        <v>422</v>
      </c>
      <c r="C732" s="42" t="s">
        <v>58</v>
      </c>
      <c r="D732" s="42" t="s">
        <v>1444</v>
      </c>
      <c r="E732" s="42" t="s">
        <v>4032</v>
      </c>
      <c r="F732" s="42">
        <v>1</v>
      </c>
      <c r="G732" s="42">
        <v>15</v>
      </c>
      <c r="H732" s="42"/>
      <c r="I732" s="42" t="s">
        <v>75</v>
      </c>
      <c r="J732" s="42" t="s">
        <v>3542</v>
      </c>
      <c r="K732" s="89">
        <v>3423</v>
      </c>
      <c r="L732" s="89">
        <v>1372</v>
      </c>
      <c r="M732" s="89" t="s">
        <v>3680</v>
      </c>
      <c r="N732" s="42"/>
      <c r="O732" s="42"/>
      <c r="P732" s="42"/>
      <c r="Q732" s="42"/>
      <c r="R732" s="42"/>
      <c r="S732" s="88"/>
    </row>
    <row r="733" spans="1:19">
      <c r="A733" s="41">
        <v>45407</v>
      </c>
      <c r="B733" s="41" t="s">
        <v>422</v>
      </c>
      <c r="C733" s="42" t="s">
        <v>58</v>
      </c>
      <c r="D733" s="42" t="s">
        <v>1444</v>
      </c>
      <c r="E733" s="42" t="s">
        <v>4033</v>
      </c>
      <c r="F733" s="42">
        <v>2</v>
      </c>
      <c r="G733" s="42">
        <v>15</v>
      </c>
      <c r="H733" s="42"/>
      <c r="I733" s="42" t="s">
        <v>75</v>
      </c>
      <c r="J733" s="42" t="s">
        <v>3542</v>
      </c>
      <c r="K733" s="89" t="s">
        <v>4034</v>
      </c>
      <c r="L733" s="89" t="s">
        <v>4035</v>
      </c>
      <c r="M733" s="89" t="s">
        <v>3991</v>
      </c>
      <c r="N733" s="42"/>
      <c r="O733" s="42"/>
      <c r="P733" s="42"/>
      <c r="Q733" s="42"/>
      <c r="R733" s="42"/>
      <c r="S733" s="88"/>
    </row>
    <row r="734" spans="1:19">
      <c r="A734" s="41">
        <v>45407</v>
      </c>
      <c r="B734" s="41" t="s">
        <v>422</v>
      </c>
      <c r="C734" s="42" t="s">
        <v>58</v>
      </c>
      <c r="D734" s="42" t="s">
        <v>1268</v>
      </c>
      <c r="E734" s="42" t="s">
        <v>4036</v>
      </c>
      <c r="F734" s="42">
        <v>2</v>
      </c>
      <c r="G734" s="42">
        <v>15</v>
      </c>
      <c r="H734" s="42"/>
      <c r="I734" s="42" t="s">
        <v>75</v>
      </c>
      <c r="J734" s="42" t="s">
        <v>3542</v>
      </c>
      <c r="K734" s="89">
        <v>2923</v>
      </c>
      <c r="L734" s="89" t="s">
        <v>4037</v>
      </c>
      <c r="M734" s="89" t="s">
        <v>3632</v>
      </c>
      <c r="N734" s="42"/>
      <c r="O734" s="42"/>
      <c r="P734" s="42"/>
      <c r="Q734" s="42"/>
      <c r="R734" s="42"/>
      <c r="S734" s="88"/>
    </row>
    <row r="735" spans="1:19">
      <c r="A735" s="41">
        <v>45407</v>
      </c>
      <c r="B735" s="41" t="s">
        <v>422</v>
      </c>
      <c r="C735" s="42" t="s">
        <v>58</v>
      </c>
      <c r="D735" s="42" t="s">
        <v>1268</v>
      </c>
      <c r="E735" s="42" t="s">
        <v>4038</v>
      </c>
      <c r="F735" s="42">
        <v>2</v>
      </c>
      <c r="G735" s="42">
        <v>15</v>
      </c>
      <c r="H735" s="42"/>
      <c r="I735" s="42" t="s">
        <v>75</v>
      </c>
      <c r="J735" s="42" t="s">
        <v>3542</v>
      </c>
      <c r="K735" s="89" t="s">
        <v>1076</v>
      </c>
      <c r="L735" s="89" t="s">
        <v>4039</v>
      </c>
      <c r="M735" s="89" t="s">
        <v>3861</v>
      </c>
      <c r="N735" s="42"/>
      <c r="O735" s="42"/>
      <c r="P735" s="42"/>
      <c r="Q735" s="42"/>
      <c r="R735" s="42"/>
      <c r="S735" s="88"/>
    </row>
    <row r="736" spans="1:19">
      <c r="A736" s="41">
        <v>45407</v>
      </c>
      <c r="B736" s="41" t="s">
        <v>422</v>
      </c>
      <c r="C736" s="42" t="s">
        <v>58</v>
      </c>
      <c r="D736" s="42" t="s">
        <v>1444</v>
      </c>
      <c r="E736" s="42" t="s">
        <v>3674</v>
      </c>
      <c r="F736" s="42">
        <v>1</v>
      </c>
      <c r="G736" s="42">
        <v>15</v>
      </c>
      <c r="H736" s="42"/>
      <c r="I736" s="42" t="s">
        <v>75</v>
      </c>
      <c r="J736" s="42" t="s">
        <v>3542</v>
      </c>
      <c r="K736" s="89">
        <v>2923</v>
      </c>
      <c r="L736" s="89">
        <v>1278</v>
      </c>
      <c r="M736" s="89" t="s">
        <v>4040</v>
      </c>
      <c r="N736" s="42"/>
      <c r="O736" s="42"/>
      <c r="P736" s="42"/>
      <c r="Q736" s="42"/>
      <c r="R736" s="42"/>
      <c r="S736" s="88"/>
    </row>
    <row r="737" spans="1:19">
      <c r="A737" s="41">
        <v>45407</v>
      </c>
      <c r="B737" s="41" t="s">
        <v>422</v>
      </c>
      <c r="C737" s="42" t="s">
        <v>58</v>
      </c>
      <c r="D737" s="42" t="s">
        <v>1444</v>
      </c>
      <c r="E737" s="42" t="s">
        <v>3551</v>
      </c>
      <c r="F737" s="42">
        <v>1</v>
      </c>
      <c r="G737" s="42">
        <v>15</v>
      </c>
      <c r="H737" s="42"/>
      <c r="I737" s="42" t="s">
        <v>75</v>
      </c>
      <c r="J737" s="42" t="s">
        <v>4041</v>
      </c>
      <c r="K737" s="89">
        <v>1523</v>
      </c>
      <c r="L737" s="89">
        <v>808</v>
      </c>
      <c r="M737" s="89" t="s">
        <v>3573</v>
      </c>
      <c r="N737" s="42"/>
      <c r="O737" s="42"/>
      <c r="P737" s="42"/>
      <c r="Q737" s="42"/>
      <c r="R737" s="42"/>
      <c r="S737" s="88"/>
    </row>
    <row r="738" spans="1:19">
      <c r="A738" s="41">
        <v>45412</v>
      </c>
      <c r="B738" s="41" t="s">
        <v>422</v>
      </c>
      <c r="C738" s="42" t="s">
        <v>58</v>
      </c>
      <c r="D738" s="42" t="s">
        <v>1268</v>
      </c>
      <c r="E738" s="42" t="s">
        <v>4042</v>
      </c>
      <c r="F738" s="42">
        <v>2</v>
      </c>
      <c r="G738" s="42">
        <v>14</v>
      </c>
      <c r="H738" s="42"/>
      <c r="I738" s="42" t="s">
        <v>1046</v>
      </c>
      <c r="J738" s="42" t="s">
        <v>3495</v>
      </c>
      <c r="K738" s="89" t="s">
        <v>4043</v>
      </c>
      <c r="L738" s="89" t="s">
        <v>3955</v>
      </c>
      <c r="M738" s="89" t="s">
        <v>4044</v>
      </c>
      <c r="N738" s="42"/>
      <c r="O738" s="42"/>
      <c r="P738" s="42"/>
      <c r="Q738" s="42"/>
      <c r="R738" s="42"/>
      <c r="S738" s="88"/>
    </row>
    <row r="739" spans="1:19">
      <c r="A739" s="41">
        <v>45412</v>
      </c>
      <c r="B739" s="41" t="s">
        <v>3996</v>
      </c>
      <c r="C739" s="42" t="s">
        <v>58</v>
      </c>
      <c r="D739" s="42" t="s">
        <v>1268</v>
      </c>
      <c r="E739" s="42" t="s">
        <v>4045</v>
      </c>
      <c r="F739" s="42">
        <v>4</v>
      </c>
      <c r="G739" s="42">
        <v>15</v>
      </c>
      <c r="H739" s="42"/>
      <c r="I739" s="42" t="s">
        <v>75</v>
      </c>
      <c r="J739" s="42" t="s">
        <v>3542</v>
      </c>
      <c r="K739" s="89">
        <v>4423</v>
      </c>
      <c r="L739" s="89" t="s">
        <v>4046</v>
      </c>
      <c r="M739" s="89" t="s">
        <v>4047</v>
      </c>
      <c r="N739" s="42"/>
      <c r="O739" s="42"/>
      <c r="P739" s="42"/>
      <c r="Q739" s="42"/>
      <c r="R739" s="42"/>
      <c r="S739" s="88"/>
    </row>
    <row r="740" spans="1:19">
      <c r="A740" s="41">
        <v>45412</v>
      </c>
      <c r="B740" s="41" t="s">
        <v>422</v>
      </c>
      <c r="C740" s="42" t="s">
        <v>58</v>
      </c>
      <c r="D740" s="42" t="s">
        <v>1268</v>
      </c>
      <c r="E740" s="42" t="s">
        <v>3686</v>
      </c>
      <c r="F740" s="42">
        <v>2</v>
      </c>
      <c r="G740" s="42">
        <v>16</v>
      </c>
      <c r="H740" s="42"/>
      <c r="I740" s="42" t="s">
        <v>60</v>
      </c>
      <c r="J740" s="42" t="s">
        <v>1201</v>
      </c>
      <c r="K740" s="89" t="s">
        <v>4048</v>
      </c>
      <c r="L740" s="89" t="s">
        <v>4049</v>
      </c>
      <c r="M740" s="89" t="s">
        <v>3882</v>
      </c>
      <c r="N740" s="42"/>
      <c r="O740" s="42"/>
      <c r="P740" s="42"/>
      <c r="Q740" s="42"/>
      <c r="R740" s="42"/>
      <c r="S740" s="88"/>
    </row>
    <row r="741" spans="1:19">
      <c r="A741" s="41">
        <v>45412</v>
      </c>
      <c r="B741" s="41" t="s">
        <v>3996</v>
      </c>
      <c r="C741" s="42" t="s">
        <v>58</v>
      </c>
      <c r="D741" s="42" t="s">
        <v>1444</v>
      </c>
      <c r="E741" s="42" t="s">
        <v>4050</v>
      </c>
      <c r="F741" s="42">
        <v>3</v>
      </c>
      <c r="G741" s="42">
        <v>14</v>
      </c>
      <c r="H741" s="42"/>
      <c r="I741" s="42" t="s">
        <v>84</v>
      </c>
      <c r="J741" s="42" t="s">
        <v>4051</v>
      </c>
      <c r="K741" s="89">
        <v>1323</v>
      </c>
      <c r="L741" s="89" t="s">
        <v>4052</v>
      </c>
      <c r="M741" s="89" t="s">
        <v>4053</v>
      </c>
      <c r="N741" s="42"/>
      <c r="O741" s="42"/>
      <c r="P741" s="42"/>
      <c r="Q741" s="42"/>
      <c r="R741" s="42"/>
      <c r="S741" s="88"/>
    </row>
    <row r="742" spans="1:19">
      <c r="A742" s="41">
        <v>45412</v>
      </c>
      <c r="B742" s="41" t="s">
        <v>422</v>
      </c>
      <c r="C742" s="42" t="s">
        <v>58</v>
      </c>
      <c r="D742" s="42" t="s">
        <v>1268</v>
      </c>
      <c r="E742" s="42" t="s">
        <v>4054</v>
      </c>
      <c r="F742" s="42">
        <v>2</v>
      </c>
      <c r="G742" s="42">
        <v>15</v>
      </c>
      <c r="H742" s="42"/>
      <c r="I742" s="42" t="s">
        <v>75</v>
      </c>
      <c r="J742" s="42" t="s">
        <v>3542</v>
      </c>
      <c r="K742" s="89">
        <v>4423</v>
      </c>
      <c r="L742" s="89" t="s">
        <v>4055</v>
      </c>
      <c r="M742" s="89" t="s">
        <v>3607</v>
      </c>
      <c r="N742" s="42"/>
      <c r="O742" s="42"/>
      <c r="P742" s="42"/>
      <c r="Q742" s="42"/>
      <c r="R742" s="42"/>
      <c r="S742" s="88"/>
    </row>
    <row r="743" spans="1:19">
      <c r="A743" s="41">
        <v>45412</v>
      </c>
      <c r="B743" s="41" t="s">
        <v>422</v>
      </c>
      <c r="C743" s="42" t="s">
        <v>58</v>
      </c>
      <c r="D743" s="42" t="s">
        <v>1444</v>
      </c>
      <c r="E743" s="42" t="s">
        <v>4032</v>
      </c>
      <c r="F743" s="42">
        <v>2</v>
      </c>
      <c r="G743" s="42">
        <v>15</v>
      </c>
      <c r="H743" s="42"/>
      <c r="I743" s="42" t="s">
        <v>75</v>
      </c>
      <c r="J743" s="42" t="s">
        <v>3542</v>
      </c>
      <c r="K743" s="89" t="s">
        <v>4056</v>
      </c>
      <c r="L743" s="89" t="s">
        <v>4057</v>
      </c>
      <c r="M743" s="89" t="s">
        <v>4058</v>
      </c>
      <c r="N743" s="42"/>
      <c r="O743" s="42"/>
      <c r="P743" s="42"/>
      <c r="Q743" s="42"/>
      <c r="R743" s="42"/>
      <c r="S743" s="88"/>
    </row>
    <row r="744" spans="1:19">
      <c r="A744" s="41">
        <v>45418</v>
      </c>
      <c r="B744" s="41" t="s">
        <v>573</v>
      </c>
      <c r="C744" s="42" t="s">
        <v>58</v>
      </c>
      <c r="D744" s="42" t="s">
        <v>1268</v>
      </c>
      <c r="E744" s="42" t="s">
        <v>4059</v>
      </c>
      <c r="F744" s="42">
        <v>4</v>
      </c>
      <c r="G744" s="42">
        <v>15</v>
      </c>
      <c r="H744" s="42"/>
      <c r="I744" s="42" t="s">
        <v>75</v>
      </c>
      <c r="J744" s="42" t="s">
        <v>3542</v>
      </c>
      <c r="K744" s="89">
        <v>1923</v>
      </c>
      <c r="L744" s="89" t="s">
        <v>4060</v>
      </c>
      <c r="M744" s="89" t="s">
        <v>4061</v>
      </c>
      <c r="N744" s="42"/>
      <c r="O744" s="42"/>
      <c r="P744" s="42"/>
      <c r="Q744" s="42"/>
      <c r="R744" s="42"/>
      <c r="S744" s="88"/>
    </row>
    <row r="745" spans="1:19">
      <c r="A745" s="41">
        <v>45418</v>
      </c>
      <c r="B745" s="41" t="s">
        <v>573</v>
      </c>
      <c r="C745" s="42" t="s">
        <v>58</v>
      </c>
      <c r="D745" s="42" t="s">
        <v>1268</v>
      </c>
      <c r="E745" s="42" t="s">
        <v>4062</v>
      </c>
      <c r="F745" s="42">
        <v>1</v>
      </c>
      <c r="G745" s="42">
        <v>16</v>
      </c>
      <c r="H745" s="42"/>
      <c r="I745" s="42" t="s">
        <v>60</v>
      </c>
      <c r="J745" s="42" t="s">
        <v>3436</v>
      </c>
      <c r="K745" s="89">
        <v>1623</v>
      </c>
      <c r="L745" s="89">
        <v>758</v>
      </c>
      <c r="M745" s="89" t="s">
        <v>3795</v>
      </c>
      <c r="N745" s="42"/>
      <c r="O745" s="42"/>
      <c r="P745" s="42"/>
      <c r="Q745" s="42"/>
      <c r="R745" s="42"/>
      <c r="S745" s="88"/>
    </row>
    <row r="746" spans="1:19">
      <c r="A746" s="41">
        <v>45418</v>
      </c>
      <c r="B746" s="41" t="s">
        <v>573</v>
      </c>
      <c r="C746" s="42" t="s">
        <v>58</v>
      </c>
      <c r="D746" s="42" t="s">
        <v>1268</v>
      </c>
      <c r="E746" s="42" t="s">
        <v>4062</v>
      </c>
      <c r="F746" s="42">
        <v>2</v>
      </c>
      <c r="G746" s="42">
        <v>16</v>
      </c>
      <c r="H746" s="42"/>
      <c r="I746" s="42" t="s">
        <v>60</v>
      </c>
      <c r="J746" s="42" t="s">
        <v>3975</v>
      </c>
      <c r="K746" s="89">
        <v>3220</v>
      </c>
      <c r="L746" s="89" t="s">
        <v>3600</v>
      </c>
      <c r="M746" s="89" t="s">
        <v>3926</v>
      </c>
      <c r="N746" s="42"/>
      <c r="O746" s="42"/>
      <c r="P746" s="42"/>
      <c r="Q746" s="42"/>
      <c r="R746" s="42"/>
      <c r="S746" s="88"/>
    </row>
    <row r="747" spans="1:19">
      <c r="A747" s="41">
        <v>45418</v>
      </c>
      <c r="B747" s="41" t="s">
        <v>573</v>
      </c>
      <c r="C747" s="42" t="s">
        <v>58</v>
      </c>
      <c r="D747" s="42" t="s">
        <v>1444</v>
      </c>
      <c r="E747" s="42" t="s">
        <v>4063</v>
      </c>
      <c r="F747" s="42">
        <v>2</v>
      </c>
      <c r="G747" s="42">
        <v>16</v>
      </c>
      <c r="H747" s="42"/>
      <c r="I747" s="42" t="s">
        <v>60</v>
      </c>
      <c r="J747" s="42" t="s">
        <v>3975</v>
      </c>
      <c r="K747" s="89">
        <v>3723</v>
      </c>
      <c r="L747" s="89" t="s">
        <v>3955</v>
      </c>
      <c r="M747" s="89" t="s">
        <v>3676</v>
      </c>
      <c r="N747" s="42"/>
      <c r="O747" s="42"/>
      <c r="P747" s="42"/>
      <c r="Q747" s="42"/>
      <c r="R747" s="42"/>
      <c r="S747" s="88"/>
    </row>
    <row r="748" spans="1:19">
      <c r="A748" s="41">
        <v>45418</v>
      </c>
      <c r="B748" s="41" t="s">
        <v>573</v>
      </c>
      <c r="C748" s="42" t="s">
        <v>58</v>
      </c>
      <c r="D748" s="42" t="s">
        <v>1444</v>
      </c>
      <c r="E748" s="42" t="s">
        <v>4064</v>
      </c>
      <c r="F748" s="42">
        <v>2</v>
      </c>
      <c r="G748" s="42">
        <v>16</v>
      </c>
      <c r="H748" s="42"/>
      <c r="I748" s="42" t="s">
        <v>143</v>
      </c>
      <c r="J748" s="42" t="s">
        <v>4065</v>
      </c>
      <c r="K748" s="89" t="s">
        <v>4066</v>
      </c>
      <c r="L748" s="89" t="s">
        <v>4067</v>
      </c>
      <c r="M748" s="89" t="s">
        <v>4068</v>
      </c>
      <c r="N748" s="42"/>
      <c r="O748" s="42"/>
      <c r="P748" s="42"/>
      <c r="Q748" s="42"/>
      <c r="R748" s="42"/>
      <c r="S748" s="88"/>
    </row>
    <row r="749" spans="1:19">
      <c r="A749" s="41">
        <v>45418</v>
      </c>
      <c r="B749" s="41" t="s">
        <v>573</v>
      </c>
      <c r="C749" s="42" t="s">
        <v>58</v>
      </c>
      <c r="D749" s="42" t="s">
        <v>1444</v>
      </c>
      <c r="E749" s="42" t="s">
        <v>4069</v>
      </c>
      <c r="F749" s="42">
        <v>1</v>
      </c>
      <c r="G749" s="42">
        <v>16</v>
      </c>
      <c r="H749" s="42"/>
      <c r="I749" s="42" t="s">
        <v>60</v>
      </c>
      <c r="J749" s="42" t="s">
        <v>1236</v>
      </c>
      <c r="K749" s="89">
        <v>4523</v>
      </c>
      <c r="L749" s="89">
        <v>1487</v>
      </c>
      <c r="M749" s="89" t="s">
        <v>4070</v>
      </c>
      <c r="N749" s="42"/>
      <c r="O749" s="42"/>
      <c r="P749" s="42"/>
      <c r="Q749" s="42"/>
      <c r="R749" s="42"/>
      <c r="S749" s="88"/>
    </row>
    <row r="750" spans="1:19">
      <c r="A750" s="41">
        <v>45434</v>
      </c>
      <c r="B750" s="41" t="s">
        <v>573</v>
      </c>
      <c r="C750" s="42" t="s">
        <v>58</v>
      </c>
      <c r="D750" s="42" t="s">
        <v>1268</v>
      </c>
      <c r="E750" s="42" t="s">
        <v>4071</v>
      </c>
      <c r="F750" s="42">
        <v>2</v>
      </c>
      <c r="G750" s="42">
        <v>16</v>
      </c>
      <c r="H750" s="42"/>
      <c r="I750" s="42" t="s">
        <v>60</v>
      </c>
      <c r="J750" s="42" t="s">
        <v>1236</v>
      </c>
      <c r="K750" s="89" t="s">
        <v>1526</v>
      </c>
      <c r="L750" s="89" t="s">
        <v>4072</v>
      </c>
      <c r="M750" s="89" t="s">
        <v>3667</v>
      </c>
      <c r="N750" s="42"/>
      <c r="O750" s="42"/>
      <c r="P750" s="42"/>
      <c r="Q750" s="42"/>
      <c r="R750" s="42"/>
      <c r="S750" s="88"/>
    </row>
    <row r="751" spans="1:19">
      <c r="A751" s="41">
        <v>45434</v>
      </c>
      <c r="B751" s="41" t="s">
        <v>573</v>
      </c>
      <c r="C751" s="42" t="s">
        <v>58</v>
      </c>
      <c r="D751" s="42" t="s">
        <v>1268</v>
      </c>
      <c r="E751" s="42" t="s">
        <v>4071</v>
      </c>
      <c r="F751" s="42">
        <v>2</v>
      </c>
      <c r="G751" s="42">
        <v>16</v>
      </c>
      <c r="H751" s="42"/>
      <c r="I751" s="42" t="s">
        <v>60</v>
      </c>
      <c r="J751" s="42" t="s">
        <v>4041</v>
      </c>
      <c r="K751" s="89" t="s">
        <v>1017</v>
      </c>
      <c r="L751" s="89" t="s">
        <v>4073</v>
      </c>
      <c r="M751" s="89" t="s">
        <v>3861</v>
      </c>
      <c r="N751" s="42"/>
      <c r="O751" s="42"/>
      <c r="P751" s="42"/>
      <c r="Q751" s="42"/>
      <c r="R751" s="42"/>
      <c r="S751" s="88"/>
    </row>
    <row r="752" spans="1:19">
      <c r="A752" s="41">
        <v>45434</v>
      </c>
      <c r="B752" s="41" t="s">
        <v>573</v>
      </c>
      <c r="C752" s="42" t="s">
        <v>58</v>
      </c>
      <c r="D752" s="42" t="s">
        <v>1268</v>
      </c>
      <c r="E752" s="42" t="s">
        <v>4074</v>
      </c>
      <c r="F752" s="42">
        <v>2</v>
      </c>
      <c r="G752" s="42">
        <v>14</v>
      </c>
      <c r="H752" s="42"/>
      <c r="I752" s="42" t="s">
        <v>84</v>
      </c>
      <c r="J752" s="42" t="s">
        <v>3436</v>
      </c>
      <c r="K752" s="89" t="s">
        <v>4075</v>
      </c>
      <c r="L752" s="89" t="s">
        <v>4076</v>
      </c>
      <c r="M752" s="89" t="s">
        <v>3667</v>
      </c>
      <c r="N752" s="42"/>
      <c r="O752" s="42"/>
      <c r="P752" s="42"/>
      <c r="Q752" s="42"/>
      <c r="R752" s="42"/>
      <c r="S752" s="88"/>
    </row>
    <row r="753" spans="1:19">
      <c r="A753" s="41">
        <v>45434</v>
      </c>
      <c r="B753" s="41" t="s">
        <v>573</v>
      </c>
      <c r="C753" s="42" t="s">
        <v>58</v>
      </c>
      <c r="D753" s="42" t="s">
        <v>1268</v>
      </c>
      <c r="E753" s="42" t="s">
        <v>3880</v>
      </c>
      <c r="F753" s="42">
        <v>2</v>
      </c>
      <c r="G753" s="42">
        <v>16</v>
      </c>
      <c r="H753" s="42"/>
      <c r="I753" s="42" t="s">
        <v>60</v>
      </c>
      <c r="J753" s="42" t="s">
        <v>1236</v>
      </c>
      <c r="K753" s="89" t="s">
        <v>1308</v>
      </c>
      <c r="L753" s="89" t="s">
        <v>4077</v>
      </c>
      <c r="M753" s="89" t="s">
        <v>3622</v>
      </c>
      <c r="N753" s="42"/>
      <c r="O753" s="42"/>
      <c r="P753" s="42"/>
      <c r="Q753" s="42"/>
      <c r="R753" s="42"/>
      <c r="S753" s="88"/>
    </row>
    <row r="754" spans="1:19">
      <c r="A754" s="41">
        <v>45434</v>
      </c>
      <c r="B754" s="41" t="s">
        <v>573</v>
      </c>
      <c r="C754" s="42" t="s">
        <v>58</v>
      </c>
      <c r="D754" s="42" t="s">
        <v>1268</v>
      </c>
      <c r="E754" s="42" t="s">
        <v>4078</v>
      </c>
      <c r="F754" s="42">
        <v>2</v>
      </c>
      <c r="G754" s="42">
        <v>15</v>
      </c>
      <c r="H754" s="42"/>
      <c r="I754" s="42" t="s">
        <v>60</v>
      </c>
      <c r="J754" s="42" t="s">
        <v>4079</v>
      </c>
      <c r="K754" s="89">
        <v>3023</v>
      </c>
      <c r="L754" s="89" t="s">
        <v>3600</v>
      </c>
      <c r="M754" s="89" t="s">
        <v>3632</v>
      </c>
      <c r="N754" s="42"/>
      <c r="O754" s="42"/>
      <c r="P754" s="42"/>
      <c r="Q754" s="42"/>
      <c r="R754" s="42"/>
      <c r="S754" s="88"/>
    </row>
    <row r="755" spans="1:19">
      <c r="A755" s="41">
        <v>45434</v>
      </c>
      <c r="B755" s="41" t="s">
        <v>573</v>
      </c>
      <c r="C755" s="42" t="s">
        <v>58</v>
      </c>
      <c r="D755" s="42" t="s">
        <v>1268</v>
      </c>
      <c r="E755" s="42" t="s">
        <v>4080</v>
      </c>
      <c r="F755" s="42">
        <v>2</v>
      </c>
      <c r="G755" s="42">
        <v>14</v>
      </c>
      <c r="H755" s="42"/>
      <c r="I755" s="42" t="s">
        <v>84</v>
      </c>
      <c r="J755" s="42" t="s">
        <v>4081</v>
      </c>
      <c r="K755" s="89" t="s">
        <v>4082</v>
      </c>
      <c r="L755" s="89" t="s">
        <v>4083</v>
      </c>
      <c r="M755" s="89" t="s">
        <v>3601</v>
      </c>
      <c r="N755" s="42"/>
      <c r="O755" s="42"/>
      <c r="P755" s="42"/>
      <c r="Q755" s="42"/>
      <c r="R755" s="42"/>
      <c r="S755" s="88"/>
    </row>
    <row r="756" spans="1:19">
      <c r="A756" s="41">
        <v>45434</v>
      </c>
      <c r="B756" s="41" t="s">
        <v>573</v>
      </c>
      <c r="C756" s="42" t="s">
        <v>58</v>
      </c>
      <c r="D756" s="42" t="s">
        <v>1268</v>
      </c>
      <c r="E756" s="42" t="s">
        <v>4084</v>
      </c>
      <c r="F756" s="42">
        <v>2</v>
      </c>
      <c r="G756" s="42">
        <v>16</v>
      </c>
      <c r="H756" s="42"/>
      <c r="I756" s="42" t="s">
        <v>84</v>
      </c>
      <c r="J756" s="42" t="s">
        <v>4085</v>
      </c>
      <c r="K756" s="89">
        <v>3023</v>
      </c>
      <c r="L756" s="89" t="s">
        <v>4086</v>
      </c>
      <c r="M756" s="89" t="s">
        <v>3622</v>
      </c>
      <c r="N756" s="42"/>
      <c r="O756" s="42"/>
      <c r="P756" s="42"/>
      <c r="Q756" s="42"/>
      <c r="R756" s="42"/>
      <c r="S756" s="88"/>
    </row>
    <row r="757" spans="1:19">
      <c r="A757" s="41">
        <v>45434</v>
      </c>
      <c r="B757" s="41" t="s">
        <v>573</v>
      </c>
      <c r="C757" s="42" t="s">
        <v>58</v>
      </c>
      <c r="D757" s="42" t="s">
        <v>1268</v>
      </c>
      <c r="E757" s="42" t="s">
        <v>4087</v>
      </c>
      <c r="F757" s="42">
        <v>2</v>
      </c>
      <c r="G757" s="42">
        <v>15</v>
      </c>
      <c r="H757" s="42"/>
      <c r="I757" s="42" t="s">
        <v>75</v>
      </c>
      <c r="J757" s="26" t="s">
        <v>2905</v>
      </c>
      <c r="K757" s="89" t="s">
        <v>4088</v>
      </c>
      <c r="L757" s="89" t="s">
        <v>4089</v>
      </c>
      <c r="M757" s="89" t="s">
        <v>3806</v>
      </c>
      <c r="N757" s="42"/>
      <c r="O757" s="42"/>
      <c r="P757" s="42"/>
      <c r="Q757" s="42"/>
      <c r="R757" s="42"/>
      <c r="S757" s="88"/>
    </row>
    <row r="758" spans="1:19">
      <c r="A758" s="41">
        <v>45439</v>
      </c>
      <c r="B758" s="41" t="s">
        <v>573</v>
      </c>
      <c r="C758" s="42" t="s">
        <v>58</v>
      </c>
      <c r="D758" s="42" t="s">
        <v>1444</v>
      </c>
      <c r="E758" s="42" t="s">
        <v>4003</v>
      </c>
      <c r="F758" s="42">
        <v>2</v>
      </c>
      <c r="G758" s="42">
        <v>15</v>
      </c>
      <c r="H758" s="42"/>
      <c r="I758" s="42" t="s">
        <v>3454</v>
      </c>
      <c r="J758" s="26" t="s">
        <v>3455</v>
      </c>
      <c r="K758" s="89" t="s">
        <v>3595</v>
      </c>
      <c r="L758" s="89" t="s">
        <v>4090</v>
      </c>
      <c r="M758" s="89" t="s">
        <v>3806</v>
      </c>
      <c r="N758" s="42"/>
      <c r="O758" s="42"/>
      <c r="P758" s="42"/>
      <c r="Q758" s="42"/>
      <c r="R758" s="42"/>
      <c r="S758" s="88"/>
    </row>
    <row r="759" spans="1:19">
      <c r="A759" s="41">
        <v>45439</v>
      </c>
      <c r="B759" s="41" t="s">
        <v>573</v>
      </c>
      <c r="C759" s="42" t="s">
        <v>58</v>
      </c>
      <c r="D759" s="42" t="s">
        <v>1444</v>
      </c>
      <c r="E759" s="42" t="s">
        <v>3593</v>
      </c>
      <c r="F759" s="42">
        <v>2</v>
      </c>
      <c r="G759" s="42">
        <v>15</v>
      </c>
      <c r="H759" s="42"/>
      <c r="I759" s="42" t="s">
        <v>75</v>
      </c>
      <c r="J759" s="42" t="s">
        <v>3542</v>
      </c>
      <c r="K759" s="89" t="s">
        <v>1040</v>
      </c>
      <c r="L759" s="89" t="s">
        <v>4091</v>
      </c>
      <c r="M759" s="89" t="s">
        <v>3861</v>
      </c>
      <c r="N759" s="42"/>
      <c r="O759" s="42"/>
      <c r="P759" s="42"/>
      <c r="Q759" s="42"/>
      <c r="R759" s="42"/>
      <c r="S759" s="88"/>
    </row>
    <row r="760" spans="1:19">
      <c r="A760" s="41">
        <v>45439</v>
      </c>
      <c r="B760" s="41" t="s">
        <v>573</v>
      </c>
      <c r="C760" s="42" t="s">
        <v>58</v>
      </c>
      <c r="D760" s="42" t="s">
        <v>1444</v>
      </c>
      <c r="E760" s="42" t="s">
        <v>3751</v>
      </c>
      <c r="F760" s="42">
        <v>3</v>
      </c>
      <c r="G760" s="42">
        <v>15</v>
      </c>
      <c r="H760" s="42"/>
      <c r="I760" s="42" t="s">
        <v>75</v>
      </c>
      <c r="J760" s="42" t="s">
        <v>3542</v>
      </c>
      <c r="K760" s="89" t="s">
        <v>4092</v>
      </c>
      <c r="L760" s="89" t="s">
        <v>4093</v>
      </c>
      <c r="M760" s="89" t="s">
        <v>4094</v>
      </c>
      <c r="N760" s="42"/>
      <c r="O760" s="42"/>
      <c r="P760" s="42"/>
      <c r="Q760" s="42"/>
      <c r="R760" s="42"/>
      <c r="S760" s="88"/>
    </row>
    <row r="761" spans="1:19">
      <c r="A761" s="41">
        <v>45439</v>
      </c>
      <c r="B761" s="41" t="s">
        <v>573</v>
      </c>
      <c r="C761" s="42" t="s">
        <v>58</v>
      </c>
      <c r="D761" s="42" t="s">
        <v>1444</v>
      </c>
      <c r="E761" s="42" t="s">
        <v>3735</v>
      </c>
      <c r="F761" s="42">
        <v>1</v>
      </c>
      <c r="G761" s="42">
        <v>16</v>
      </c>
      <c r="H761" s="42"/>
      <c r="I761" s="42" t="s">
        <v>60</v>
      </c>
      <c r="J761" s="42" t="s">
        <v>1236</v>
      </c>
      <c r="K761" s="89">
        <v>4423</v>
      </c>
      <c r="L761" s="89">
        <v>1310</v>
      </c>
      <c r="M761" s="89" t="s">
        <v>3585</v>
      </c>
      <c r="N761" s="42"/>
      <c r="O761" s="42"/>
      <c r="P761" s="42"/>
      <c r="Q761" s="42"/>
      <c r="R761" s="42"/>
      <c r="S761" s="88"/>
    </row>
    <row r="762" spans="1:19">
      <c r="A762" s="41">
        <v>45439</v>
      </c>
      <c r="B762" s="41" t="s">
        <v>573</v>
      </c>
      <c r="C762" s="42" t="s">
        <v>58</v>
      </c>
      <c r="D762" s="42" t="s">
        <v>1444</v>
      </c>
      <c r="E762" s="42" t="s">
        <v>4095</v>
      </c>
      <c r="F762" s="42">
        <v>3</v>
      </c>
      <c r="G762" s="42">
        <v>15</v>
      </c>
      <c r="H762" s="42"/>
      <c r="I762" s="42" t="s">
        <v>75</v>
      </c>
      <c r="J762" s="42" t="s">
        <v>1201</v>
      </c>
      <c r="K762" s="89" t="s">
        <v>4096</v>
      </c>
      <c r="L762" s="89" t="s">
        <v>3700</v>
      </c>
      <c r="M762" s="89" t="s">
        <v>4097</v>
      </c>
      <c r="N762" s="42"/>
      <c r="O762" s="42"/>
      <c r="P762" s="42"/>
      <c r="Q762" s="42"/>
      <c r="R762" s="42"/>
      <c r="S762" s="88"/>
    </row>
    <row r="763" spans="1:19">
      <c r="A763" s="41">
        <v>45439</v>
      </c>
      <c r="B763" s="41" t="s">
        <v>573</v>
      </c>
      <c r="C763" s="42" t="s">
        <v>58</v>
      </c>
      <c r="D763" s="42" t="s">
        <v>1444</v>
      </c>
      <c r="E763" s="42" t="s">
        <v>4095</v>
      </c>
      <c r="F763" s="42">
        <v>1</v>
      </c>
      <c r="G763" s="42">
        <v>15</v>
      </c>
      <c r="H763" s="42"/>
      <c r="I763" s="42" t="s">
        <v>75</v>
      </c>
      <c r="J763" s="42" t="s">
        <v>3495</v>
      </c>
      <c r="K763" s="89">
        <v>1722</v>
      </c>
      <c r="L763" s="89">
        <v>532</v>
      </c>
      <c r="M763" s="89" t="s">
        <v>3573</v>
      </c>
      <c r="N763" s="42"/>
      <c r="O763" s="42"/>
      <c r="P763" s="42"/>
      <c r="Q763" s="42"/>
      <c r="R763" s="42"/>
      <c r="S763" s="88"/>
    </row>
    <row r="764" spans="1:19">
      <c r="A764" s="41">
        <v>45439</v>
      </c>
      <c r="B764" s="41" t="s">
        <v>573</v>
      </c>
      <c r="C764" s="42" t="s">
        <v>58</v>
      </c>
      <c r="D764" s="42" t="s">
        <v>1444</v>
      </c>
      <c r="E764" s="42" t="s">
        <v>4098</v>
      </c>
      <c r="F764" s="42">
        <v>4</v>
      </c>
      <c r="G764" s="42">
        <v>15</v>
      </c>
      <c r="H764" s="42"/>
      <c r="I764" s="42" t="s">
        <v>3454</v>
      </c>
      <c r="J764" s="42" t="s">
        <v>3455</v>
      </c>
      <c r="K764" s="89" t="s">
        <v>4099</v>
      </c>
      <c r="L764" s="89" t="s">
        <v>4100</v>
      </c>
      <c r="M764" s="89" t="s">
        <v>4101</v>
      </c>
      <c r="N764" s="42"/>
      <c r="O764" s="42"/>
      <c r="P764" s="42"/>
      <c r="Q764" s="42"/>
      <c r="R764" s="42"/>
      <c r="S764" s="88"/>
    </row>
    <row r="765" spans="1:19">
      <c r="A765" s="41">
        <v>45439</v>
      </c>
      <c r="B765" s="41" t="s">
        <v>573</v>
      </c>
      <c r="C765" s="42" t="s">
        <v>58</v>
      </c>
      <c r="D765" s="42" t="s">
        <v>14</v>
      </c>
      <c r="E765" s="42" t="s">
        <v>4102</v>
      </c>
      <c r="F765" s="42">
        <v>2</v>
      </c>
      <c r="G765" s="42">
        <v>14</v>
      </c>
      <c r="H765" s="42"/>
      <c r="I765" s="42" t="s">
        <v>84</v>
      </c>
      <c r="J765" s="26" t="s">
        <v>3445</v>
      </c>
      <c r="K765" s="89" t="s">
        <v>4103</v>
      </c>
      <c r="L765" s="89" t="s">
        <v>3600</v>
      </c>
      <c r="M765" s="144" t="s">
        <v>3622</v>
      </c>
      <c r="N765" s="42"/>
      <c r="O765" s="42"/>
      <c r="P765" s="42"/>
      <c r="Q765" s="42"/>
      <c r="R765" s="42"/>
      <c r="S765" s="88"/>
    </row>
    <row r="766" spans="1:19">
      <c r="A766" s="41">
        <v>45439</v>
      </c>
      <c r="B766" s="41" t="s">
        <v>573</v>
      </c>
      <c r="C766" s="42" t="s">
        <v>58</v>
      </c>
      <c r="D766" s="42" t="s">
        <v>14</v>
      </c>
      <c r="E766" s="42" t="s">
        <v>4104</v>
      </c>
      <c r="F766" s="42">
        <v>4</v>
      </c>
      <c r="G766" s="42">
        <v>16</v>
      </c>
      <c r="H766" s="42"/>
      <c r="I766" s="42" t="s">
        <v>60</v>
      </c>
      <c r="J766" s="42" t="s">
        <v>3975</v>
      </c>
      <c r="K766" s="89" t="s">
        <v>4105</v>
      </c>
      <c r="L766" s="89" t="s">
        <v>3661</v>
      </c>
      <c r="M766" s="145" t="s">
        <v>4106</v>
      </c>
      <c r="N766" s="42"/>
      <c r="O766" s="42"/>
      <c r="P766" s="42"/>
      <c r="Q766" s="42"/>
      <c r="R766" s="42"/>
      <c r="S766" s="88"/>
    </row>
    <row r="767" spans="1:19">
      <c r="A767" s="41">
        <v>45439</v>
      </c>
      <c r="B767" s="41" t="s">
        <v>573</v>
      </c>
      <c r="C767" s="42" t="s">
        <v>58</v>
      </c>
      <c r="D767" s="42" t="s">
        <v>1268</v>
      </c>
      <c r="E767" s="42" t="s">
        <v>4107</v>
      </c>
      <c r="F767" s="42">
        <v>1</v>
      </c>
      <c r="G767" s="42">
        <v>16</v>
      </c>
      <c r="H767" s="42"/>
      <c r="I767" s="42" t="s">
        <v>60</v>
      </c>
      <c r="J767" s="42" t="s">
        <v>4085</v>
      </c>
      <c r="K767" s="89">
        <v>3023</v>
      </c>
      <c r="L767" s="89">
        <v>1106</v>
      </c>
      <c r="M767" s="89" t="s">
        <v>4108</v>
      </c>
      <c r="N767" s="42"/>
      <c r="O767" s="42"/>
      <c r="P767" s="42"/>
      <c r="Q767" s="42"/>
      <c r="R767" s="42"/>
      <c r="S767" s="88"/>
    </row>
    <row r="768" spans="1:19">
      <c r="A768" s="41">
        <v>45439</v>
      </c>
      <c r="B768" s="41" t="s">
        <v>4109</v>
      </c>
      <c r="C768" s="42" t="s">
        <v>58</v>
      </c>
      <c r="D768" s="42" t="s">
        <v>1268</v>
      </c>
      <c r="E768" s="42" t="s">
        <v>4107</v>
      </c>
      <c r="F768" s="42">
        <v>1</v>
      </c>
      <c r="G768" s="42">
        <v>16</v>
      </c>
      <c r="H768" s="42"/>
      <c r="I768" s="42" t="s">
        <v>60</v>
      </c>
      <c r="J768" s="42" t="s">
        <v>1236</v>
      </c>
      <c r="K768" s="89">
        <v>1518</v>
      </c>
      <c r="L768" s="89">
        <v>1518</v>
      </c>
      <c r="M768" s="89" t="s">
        <v>4070</v>
      </c>
      <c r="N768" s="42"/>
      <c r="O768" s="42"/>
      <c r="P768" s="42"/>
      <c r="Q768" s="42"/>
      <c r="R768" s="42"/>
      <c r="S768" s="88"/>
    </row>
    <row r="769" spans="1:19">
      <c r="A769" s="41">
        <v>45448</v>
      </c>
      <c r="B769" s="41" t="s">
        <v>57</v>
      </c>
      <c r="C769" s="42" t="s">
        <v>58</v>
      </c>
      <c r="D769" s="42" t="s">
        <v>1268</v>
      </c>
      <c r="E769" s="42" t="s">
        <v>4110</v>
      </c>
      <c r="F769" s="42">
        <v>1</v>
      </c>
      <c r="G769" s="42">
        <v>17.5</v>
      </c>
      <c r="H769" s="42"/>
      <c r="I769" s="42" t="s">
        <v>4111</v>
      </c>
      <c r="J769" s="42" t="s">
        <v>4112</v>
      </c>
      <c r="K769" s="89">
        <v>2822</v>
      </c>
      <c r="L769" s="89">
        <v>644</v>
      </c>
      <c r="M769" s="89" t="s">
        <v>3680</v>
      </c>
      <c r="N769" s="42"/>
      <c r="O769" s="42"/>
      <c r="P769" s="42"/>
      <c r="Q769" s="42"/>
      <c r="R769" s="42"/>
      <c r="S769" s="88"/>
    </row>
    <row r="770" spans="1:19">
      <c r="A770" s="41">
        <v>45448</v>
      </c>
      <c r="B770" s="41" t="s">
        <v>57</v>
      </c>
      <c r="C770" s="42" t="s">
        <v>58</v>
      </c>
      <c r="D770" s="42" t="s">
        <v>1268</v>
      </c>
      <c r="E770" s="42" t="s">
        <v>4110</v>
      </c>
      <c r="F770" s="42">
        <v>1</v>
      </c>
      <c r="G770" s="42">
        <v>17.5</v>
      </c>
      <c r="H770" s="42"/>
      <c r="I770" s="42" t="s">
        <v>4111</v>
      </c>
      <c r="J770" s="42" t="s">
        <v>788</v>
      </c>
      <c r="K770" s="89">
        <v>1323</v>
      </c>
      <c r="L770" s="89">
        <v>780</v>
      </c>
      <c r="M770" s="89" t="s">
        <v>3680</v>
      </c>
      <c r="N770" s="42"/>
      <c r="O770" s="42"/>
      <c r="P770" s="42"/>
      <c r="Q770" s="42"/>
      <c r="R770" s="42"/>
      <c r="S770" s="88"/>
    </row>
    <row r="771" spans="1:19">
      <c r="A771" s="41">
        <v>45448</v>
      </c>
      <c r="B771" s="41" t="s">
        <v>57</v>
      </c>
      <c r="C771" s="42" t="s">
        <v>58</v>
      </c>
      <c r="D771" s="42" t="s">
        <v>1268</v>
      </c>
      <c r="E771" s="42" t="s">
        <v>3840</v>
      </c>
      <c r="F771" s="42">
        <v>1</v>
      </c>
      <c r="G771" s="42">
        <v>17.5</v>
      </c>
      <c r="H771" s="42"/>
      <c r="I771" s="42" t="s">
        <v>4113</v>
      </c>
      <c r="J771" s="42" t="s">
        <v>4114</v>
      </c>
      <c r="K771" s="89">
        <v>4721</v>
      </c>
      <c r="L771" s="89" t="s">
        <v>1428</v>
      </c>
      <c r="M771" s="89" t="s">
        <v>3694</v>
      </c>
      <c r="N771" s="42"/>
      <c r="O771" s="42"/>
      <c r="P771" s="42"/>
      <c r="Q771" s="42"/>
      <c r="R771" s="42"/>
      <c r="S771" s="88"/>
    </row>
    <row r="772" spans="1:19">
      <c r="A772" s="41">
        <v>45448</v>
      </c>
      <c r="B772" s="41" t="s">
        <v>57</v>
      </c>
      <c r="C772" s="42" t="s">
        <v>58</v>
      </c>
      <c r="D772" s="42" t="s">
        <v>1444</v>
      </c>
      <c r="E772" s="42" t="s">
        <v>3756</v>
      </c>
      <c r="F772" s="42">
        <v>2</v>
      </c>
      <c r="G772" s="42">
        <v>16</v>
      </c>
      <c r="H772" s="42"/>
      <c r="I772" s="42" t="s">
        <v>60</v>
      </c>
      <c r="J772" s="42" t="s">
        <v>86</v>
      </c>
      <c r="K772" s="89" t="s">
        <v>4115</v>
      </c>
      <c r="L772" s="89" t="s">
        <v>4116</v>
      </c>
      <c r="M772" s="89" t="s">
        <v>3622</v>
      </c>
      <c r="N772" s="42"/>
      <c r="O772" s="42"/>
      <c r="P772" s="42"/>
      <c r="Q772" s="42"/>
      <c r="R772" s="42"/>
      <c r="S772" s="88"/>
    </row>
    <row r="773" spans="1:19">
      <c r="A773" s="41">
        <v>45448</v>
      </c>
      <c r="B773" s="41" t="s">
        <v>4117</v>
      </c>
      <c r="C773" s="42" t="s">
        <v>58</v>
      </c>
      <c r="D773" s="42" t="s">
        <v>1268</v>
      </c>
      <c r="E773" s="42" t="s">
        <v>4118</v>
      </c>
      <c r="F773" s="42">
        <v>2</v>
      </c>
      <c r="G773" s="42">
        <v>16</v>
      </c>
      <c r="H773" s="42"/>
      <c r="I773" s="42" t="s">
        <v>60</v>
      </c>
      <c r="J773" s="42" t="s">
        <v>4085</v>
      </c>
      <c r="K773" s="89" t="s">
        <v>4119</v>
      </c>
      <c r="L773" s="89" t="s">
        <v>3600</v>
      </c>
      <c r="M773" s="89" t="s">
        <v>4120</v>
      </c>
      <c r="N773" s="42"/>
      <c r="O773" s="42"/>
      <c r="P773" s="42"/>
      <c r="Q773" s="42"/>
      <c r="R773" s="42"/>
      <c r="S773" s="88"/>
    </row>
    <row r="774" spans="1:19">
      <c r="A774" s="41">
        <v>45448</v>
      </c>
      <c r="B774" s="41" t="s">
        <v>57</v>
      </c>
      <c r="C774" s="42" t="s">
        <v>58</v>
      </c>
      <c r="D774" s="42" t="s">
        <v>1268</v>
      </c>
      <c r="E774" s="42" t="s">
        <v>4121</v>
      </c>
      <c r="F774" s="42">
        <v>4</v>
      </c>
      <c r="G774" s="42">
        <v>15</v>
      </c>
      <c r="H774" s="42"/>
      <c r="I774" s="42" t="s">
        <v>75</v>
      </c>
      <c r="J774" s="42" t="s">
        <v>1201</v>
      </c>
      <c r="K774" s="89" t="s">
        <v>4122</v>
      </c>
      <c r="L774" s="89" t="s">
        <v>4123</v>
      </c>
      <c r="M774" s="89" t="s">
        <v>4124</v>
      </c>
      <c r="N774" s="42"/>
      <c r="O774" s="42"/>
      <c r="P774" s="42"/>
      <c r="Q774" s="42"/>
      <c r="R774" s="42"/>
      <c r="S774" s="88"/>
    </row>
    <row r="775" spans="1:19">
      <c r="A775" s="41">
        <v>45448</v>
      </c>
      <c r="B775" s="41" t="s">
        <v>4117</v>
      </c>
      <c r="C775" s="42" t="s">
        <v>58</v>
      </c>
      <c r="D775" s="42" t="s">
        <v>1444</v>
      </c>
      <c r="E775" s="42" t="s">
        <v>3652</v>
      </c>
      <c r="F775" s="42">
        <v>4</v>
      </c>
      <c r="G775" s="42">
        <v>14</v>
      </c>
      <c r="H775" s="42"/>
      <c r="I775" s="42" t="s">
        <v>84</v>
      </c>
      <c r="J775" s="42" t="s">
        <v>3436</v>
      </c>
      <c r="K775" s="89" t="s">
        <v>4125</v>
      </c>
      <c r="L775" s="89" t="s">
        <v>4126</v>
      </c>
      <c r="M775" s="89" t="s">
        <v>4127</v>
      </c>
      <c r="N775" s="42"/>
      <c r="O775" s="42"/>
      <c r="P775" s="42"/>
      <c r="Q775" s="42"/>
      <c r="R775" s="42"/>
      <c r="S775" s="88"/>
    </row>
    <row r="776" spans="1:19">
      <c r="A776" s="41">
        <v>45448</v>
      </c>
      <c r="B776" s="41" t="s">
        <v>4117</v>
      </c>
      <c r="C776" s="42" t="s">
        <v>58</v>
      </c>
      <c r="D776" s="42" t="s">
        <v>1268</v>
      </c>
      <c r="E776" s="42" t="s">
        <v>3530</v>
      </c>
      <c r="F776" s="42">
        <v>6</v>
      </c>
      <c r="G776" s="42">
        <v>15</v>
      </c>
      <c r="H776" s="42"/>
      <c r="I776" s="42" t="s">
        <v>75</v>
      </c>
      <c r="J776" s="42" t="s">
        <v>3542</v>
      </c>
      <c r="K776" s="89">
        <v>4923</v>
      </c>
      <c r="L776" s="89" t="s">
        <v>4128</v>
      </c>
      <c r="M776" s="89" t="s">
        <v>4129</v>
      </c>
      <c r="N776" s="42"/>
      <c r="O776" s="42"/>
      <c r="P776" s="42"/>
      <c r="Q776" s="42"/>
      <c r="R776" s="42"/>
      <c r="S776" s="88"/>
    </row>
    <row r="777" spans="1:19">
      <c r="A777" s="41">
        <v>45448</v>
      </c>
      <c r="B777" s="41" t="s">
        <v>4117</v>
      </c>
      <c r="C777" s="42" t="s">
        <v>58</v>
      </c>
      <c r="D777" s="42" t="s">
        <v>1268</v>
      </c>
      <c r="E777" s="42" t="s">
        <v>4080</v>
      </c>
      <c r="F777" s="42">
        <v>2</v>
      </c>
      <c r="G777" s="42">
        <v>16</v>
      </c>
      <c r="H777" s="42"/>
      <c r="I777" s="42" t="s">
        <v>143</v>
      </c>
      <c r="J777" s="42" t="s">
        <v>4130</v>
      </c>
      <c r="K777" s="89" t="s">
        <v>4131</v>
      </c>
      <c r="L777" s="89" t="s">
        <v>3600</v>
      </c>
      <c r="M777" s="89" t="s">
        <v>4132</v>
      </c>
      <c r="N777" s="42"/>
      <c r="O777" s="42"/>
      <c r="P777" s="42"/>
      <c r="Q777" s="42"/>
      <c r="R777" s="42"/>
      <c r="S777" s="88"/>
    </row>
    <row r="778" spans="1:19">
      <c r="A778" s="41">
        <v>45449</v>
      </c>
      <c r="B778" s="41" t="s">
        <v>4117</v>
      </c>
      <c r="C778" s="42" t="s">
        <v>58</v>
      </c>
      <c r="D778" s="42" t="s">
        <v>1268</v>
      </c>
      <c r="E778" s="42" t="s">
        <v>4133</v>
      </c>
      <c r="F778" s="42">
        <v>4</v>
      </c>
      <c r="G778" s="42">
        <v>16</v>
      </c>
      <c r="H778" s="42"/>
      <c r="I778" s="42" t="s">
        <v>143</v>
      </c>
      <c r="J778" s="42" t="s">
        <v>4134</v>
      </c>
      <c r="K778" s="89">
        <v>1023</v>
      </c>
      <c r="L778" s="89" t="s">
        <v>3661</v>
      </c>
      <c r="M778" s="89" t="s">
        <v>4135</v>
      </c>
      <c r="N778" s="42"/>
      <c r="O778" s="42"/>
      <c r="P778" s="42"/>
      <c r="Q778" s="42"/>
      <c r="R778" s="42"/>
      <c r="S778" s="88"/>
    </row>
    <row r="779" spans="1:19">
      <c r="A779" s="41">
        <v>45455</v>
      </c>
      <c r="B779" s="41" t="s">
        <v>4117</v>
      </c>
      <c r="C779" s="42" t="s">
        <v>58</v>
      </c>
      <c r="D779" s="42" t="s">
        <v>1268</v>
      </c>
      <c r="E779" s="42" t="s">
        <v>3380</v>
      </c>
      <c r="F779" s="42">
        <v>2</v>
      </c>
      <c r="G779" s="42">
        <v>14</v>
      </c>
      <c r="H779" s="42"/>
      <c r="I779" s="42" t="s">
        <v>783</v>
      </c>
      <c r="J779" s="42" t="s">
        <v>4136</v>
      </c>
      <c r="K779" s="89" t="s">
        <v>4137</v>
      </c>
      <c r="L779" s="89" t="s">
        <v>3600</v>
      </c>
      <c r="M779" s="89" t="s">
        <v>4138</v>
      </c>
      <c r="N779" s="42"/>
      <c r="O779" s="42"/>
      <c r="P779" s="42"/>
      <c r="Q779" s="42"/>
      <c r="R779" s="42"/>
      <c r="S779" s="88"/>
    </row>
    <row r="780" spans="1:19">
      <c r="A780" s="41">
        <v>45455</v>
      </c>
      <c r="B780" s="41" t="s">
        <v>4117</v>
      </c>
      <c r="C780" s="42" t="s">
        <v>58</v>
      </c>
      <c r="D780" s="42" t="s">
        <v>1268</v>
      </c>
      <c r="E780" s="42" t="s">
        <v>3380</v>
      </c>
      <c r="F780" s="42">
        <v>1</v>
      </c>
      <c r="G780" s="42">
        <v>14</v>
      </c>
      <c r="H780" s="42"/>
      <c r="I780" s="42" t="s">
        <v>458</v>
      </c>
      <c r="J780" s="42" t="s">
        <v>4139</v>
      </c>
      <c r="K780" s="89">
        <v>5022</v>
      </c>
      <c r="L780" s="89" t="s">
        <v>1428</v>
      </c>
      <c r="M780" s="89" t="s">
        <v>3695</v>
      </c>
      <c r="N780" s="42"/>
      <c r="O780" s="42"/>
      <c r="P780" s="42"/>
      <c r="Q780" s="42"/>
      <c r="R780" s="42"/>
      <c r="S780" s="88"/>
    </row>
    <row r="781" spans="1:19">
      <c r="A781" s="41">
        <v>45455</v>
      </c>
      <c r="B781" s="41" t="s">
        <v>4117</v>
      </c>
      <c r="C781" s="42" t="s">
        <v>58</v>
      </c>
      <c r="D781" s="42" t="s">
        <v>1268</v>
      </c>
      <c r="E781" s="42" t="s">
        <v>3380</v>
      </c>
      <c r="F781" s="42">
        <v>1</v>
      </c>
      <c r="G781" s="42">
        <v>14</v>
      </c>
      <c r="H781" s="42"/>
      <c r="I781" s="42" t="s">
        <v>458</v>
      </c>
      <c r="J781" s="42" t="s">
        <v>4140</v>
      </c>
      <c r="K781" s="89">
        <v>4817</v>
      </c>
      <c r="L781" s="89" t="s">
        <v>1428</v>
      </c>
      <c r="M781" s="89" t="s">
        <v>3694</v>
      </c>
      <c r="N781" s="42"/>
      <c r="O781" s="42"/>
      <c r="P781" s="42"/>
      <c r="Q781" s="42"/>
      <c r="R781" s="42"/>
      <c r="S781" s="88"/>
    </row>
    <row r="782" spans="1:19" ht="14.25" customHeight="1">
      <c r="A782" s="41">
        <v>45455</v>
      </c>
      <c r="B782" s="41" t="s">
        <v>4117</v>
      </c>
      <c r="C782" s="42" t="s">
        <v>58</v>
      </c>
      <c r="D782" s="42" t="s">
        <v>1268</v>
      </c>
      <c r="E782" s="42" t="s">
        <v>4080</v>
      </c>
      <c r="F782" s="42">
        <v>2</v>
      </c>
      <c r="G782" s="42">
        <v>15</v>
      </c>
      <c r="H782" s="42"/>
      <c r="I782" s="42" t="s">
        <v>60</v>
      </c>
      <c r="J782" s="42" t="s">
        <v>3436</v>
      </c>
      <c r="K782" s="89" t="s">
        <v>4141</v>
      </c>
      <c r="L782" s="89" t="s">
        <v>4142</v>
      </c>
      <c r="M782" s="89" t="s">
        <v>3667</v>
      </c>
      <c r="N782" s="42"/>
      <c r="O782" s="42"/>
      <c r="P782" s="42"/>
      <c r="Q782" s="42"/>
      <c r="R782" s="42"/>
      <c r="S782" s="88"/>
    </row>
    <row r="783" spans="1:19">
      <c r="A783" s="41">
        <v>45455</v>
      </c>
      <c r="B783" s="41" t="s">
        <v>4117</v>
      </c>
      <c r="C783" s="42" t="s">
        <v>58</v>
      </c>
      <c r="D783" s="42" t="s">
        <v>1444</v>
      </c>
      <c r="E783" s="42" t="s">
        <v>4003</v>
      </c>
      <c r="F783" s="42">
        <v>2</v>
      </c>
      <c r="G783" s="42">
        <v>15</v>
      </c>
      <c r="H783" s="42"/>
      <c r="I783" s="42" t="s">
        <v>75</v>
      </c>
      <c r="J783" s="42" t="s">
        <v>3542</v>
      </c>
      <c r="K783" s="89" t="s">
        <v>4143</v>
      </c>
      <c r="L783" s="89" t="s">
        <v>4144</v>
      </c>
      <c r="M783" s="89" t="s">
        <v>3864</v>
      </c>
      <c r="N783" s="42"/>
      <c r="O783" s="42"/>
      <c r="P783" s="42"/>
      <c r="Q783" s="42"/>
      <c r="R783" s="42"/>
      <c r="S783" s="88"/>
    </row>
    <row r="784" spans="1:19">
      <c r="A784" s="41">
        <v>45455</v>
      </c>
      <c r="B784" s="41" t="s">
        <v>4117</v>
      </c>
      <c r="C784" s="42" t="s">
        <v>58</v>
      </c>
      <c r="D784" s="42" t="s">
        <v>1444</v>
      </c>
      <c r="E784" s="42" t="s">
        <v>3674</v>
      </c>
      <c r="F784" s="42">
        <v>2</v>
      </c>
      <c r="G784" s="42">
        <v>15</v>
      </c>
      <c r="H784" s="42"/>
      <c r="I784" s="42" t="s">
        <v>75</v>
      </c>
      <c r="J784" s="42" t="s">
        <v>2905</v>
      </c>
      <c r="K784" s="89" t="s">
        <v>4145</v>
      </c>
      <c r="L784" s="89" t="s">
        <v>4146</v>
      </c>
      <c r="M784" s="89" t="s">
        <v>3632</v>
      </c>
      <c r="N784" s="42"/>
      <c r="O784" s="42"/>
      <c r="P784" s="42"/>
      <c r="Q784" s="42"/>
      <c r="R784" s="42"/>
      <c r="S784" s="88"/>
    </row>
    <row r="785" spans="1:19">
      <c r="A785" s="41">
        <v>45461</v>
      </c>
      <c r="B785" s="41" t="s">
        <v>4117</v>
      </c>
      <c r="C785" s="42" t="s">
        <v>58</v>
      </c>
      <c r="D785" s="42" t="s">
        <v>1268</v>
      </c>
      <c r="E785" s="42" t="s">
        <v>4147</v>
      </c>
      <c r="F785" s="42">
        <v>1</v>
      </c>
      <c r="G785" s="42">
        <v>15</v>
      </c>
      <c r="H785" s="42"/>
      <c r="I785" s="42" t="s">
        <v>623</v>
      </c>
      <c r="J785" s="42" t="s">
        <v>4148</v>
      </c>
      <c r="K785" s="42">
        <v>723</v>
      </c>
      <c r="L785" s="42" t="s">
        <v>1428</v>
      </c>
      <c r="M785" s="42" t="s">
        <v>3763</v>
      </c>
      <c r="N785" s="42"/>
      <c r="O785" s="42"/>
      <c r="P785" s="42"/>
      <c r="Q785" s="42"/>
      <c r="R785" s="42"/>
      <c r="S785" s="88"/>
    </row>
    <row r="786" spans="1:19">
      <c r="A786" s="41">
        <v>45461</v>
      </c>
      <c r="B786" s="41" t="s">
        <v>4117</v>
      </c>
      <c r="C786" s="42" t="s">
        <v>58</v>
      </c>
      <c r="D786" s="42" t="s">
        <v>1268</v>
      </c>
      <c r="E786" s="42" t="s">
        <v>4147</v>
      </c>
      <c r="F786" s="42">
        <v>1</v>
      </c>
      <c r="G786" s="42">
        <v>15</v>
      </c>
      <c r="H786" s="42"/>
      <c r="I786" s="42" t="s">
        <v>623</v>
      </c>
      <c r="J786" s="42" t="s">
        <v>4148</v>
      </c>
      <c r="K786" s="42">
        <v>723</v>
      </c>
      <c r="L786" s="42" t="s">
        <v>1428</v>
      </c>
      <c r="M786" s="42" t="s">
        <v>4149</v>
      </c>
      <c r="N786" s="42"/>
      <c r="O786" s="42"/>
      <c r="P786" s="42"/>
      <c r="Q786" s="42"/>
      <c r="R786" s="42"/>
      <c r="S786" s="88"/>
    </row>
    <row r="787" spans="1:19">
      <c r="A787" s="41">
        <v>45461</v>
      </c>
      <c r="B787" s="41" t="s">
        <v>4117</v>
      </c>
      <c r="C787" s="42" t="s">
        <v>58</v>
      </c>
      <c r="D787" s="42" t="s">
        <v>1268</v>
      </c>
      <c r="E787" s="42" t="s">
        <v>4150</v>
      </c>
      <c r="F787" s="42">
        <v>1</v>
      </c>
      <c r="G787" s="42">
        <v>15</v>
      </c>
      <c r="H787" s="42"/>
      <c r="I787" s="42" t="s">
        <v>75</v>
      </c>
      <c r="J787" s="42" t="s">
        <v>2905</v>
      </c>
      <c r="K787" s="42">
        <v>424</v>
      </c>
      <c r="L787" s="42">
        <v>1546</v>
      </c>
      <c r="M787" s="42" t="s">
        <v>3584</v>
      </c>
      <c r="N787" s="42"/>
      <c r="O787" s="42"/>
      <c r="P787" s="42"/>
      <c r="Q787" s="42"/>
      <c r="R787" s="42"/>
      <c r="S787" s="88"/>
    </row>
    <row r="788" spans="1:19">
      <c r="A788" s="41">
        <v>45461</v>
      </c>
      <c r="B788" s="41" t="s">
        <v>4117</v>
      </c>
      <c r="C788" s="42" t="s">
        <v>58</v>
      </c>
      <c r="D788" s="42" t="s">
        <v>1268</v>
      </c>
      <c r="E788" s="42" t="s">
        <v>4150</v>
      </c>
      <c r="F788" s="42">
        <v>1</v>
      </c>
      <c r="G788" s="42">
        <v>15</v>
      </c>
      <c r="H788" s="42"/>
      <c r="I788" s="42" t="s">
        <v>75</v>
      </c>
      <c r="J788" s="42" t="s">
        <v>2905</v>
      </c>
      <c r="K788" s="42">
        <v>424</v>
      </c>
      <c r="L788" s="42">
        <v>1547</v>
      </c>
      <c r="M788" s="42" t="s">
        <v>3584</v>
      </c>
      <c r="N788" s="42"/>
      <c r="O788" s="42"/>
      <c r="P788" s="42"/>
      <c r="Q788" s="42"/>
      <c r="R788" s="42"/>
      <c r="S788" s="88"/>
    </row>
    <row r="789" spans="1:19">
      <c r="A789" s="41">
        <v>45461</v>
      </c>
      <c r="B789" s="41" t="s">
        <v>4117</v>
      </c>
      <c r="C789" s="42" t="s">
        <v>58</v>
      </c>
      <c r="D789" s="42" t="s">
        <v>1268</v>
      </c>
      <c r="E789" s="42" t="s">
        <v>4150</v>
      </c>
      <c r="F789" s="42">
        <v>1</v>
      </c>
      <c r="G789" s="42">
        <v>15</v>
      </c>
      <c r="H789" s="42"/>
      <c r="I789" s="42" t="s">
        <v>75</v>
      </c>
      <c r="J789" s="42" t="s">
        <v>2905</v>
      </c>
      <c r="K789" s="42">
        <v>424</v>
      </c>
      <c r="L789" s="42">
        <v>1548</v>
      </c>
      <c r="M789" s="42" t="s">
        <v>3680</v>
      </c>
      <c r="N789" s="42"/>
      <c r="O789" s="42"/>
      <c r="P789" s="42"/>
      <c r="Q789" s="42"/>
      <c r="R789" s="42"/>
      <c r="S789" s="88"/>
    </row>
    <row r="790" spans="1:19">
      <c r="A790" s="41">
        <v>45461</v>
      </c>
      <c r="B790" s="41" t="s">
        <v>4117</v>
      </c>
      <c r="C790" s="42" t="s">
        <v>58</v>
      </c>
      <c r="D790" s="42" t="s">
        <v>1268</v>
      </c>
      <c r="E790" s="42" t="s">
        <v>4150</v>
      </c>
      <c r="F790" s="42">
        <v>1</v>
      </c>
      <c r="G790" s="42">
        <v>15</v>
      </c>
      <c r="H790" s="42"/>
      <c r="I790" s="42" t="s">
        <v>75</v>
      </c>
      <c r="J790" s="42" t="s">
        <v>2905</v>
      </c>
      <c r="K790" s="42">
        <v>424</v>
      </c>
      <c r="L790" s="42">
        <v>1549</v>
      </c>
      <c r="M790" s="42" t="s">
        <v>3680</v>
      </c>
      <c r="N790" s="42"/>
      <c r="O790" s="42"/>
      <c r="P790" s="42"/>
      <c r="Q790" s="42"/>
      <c r="R790" s="42"/>
      <c r="S790" s="88"/>
    </row>
    <row r="791" spans="1:19">
      <c r="A791" s="41">
        <v>45461</v>
      </c>
      <c r="B791" s="41" t="s">
        <v>4117</v>
      </c>
      <c r="C791" s="42" t="s">
        <v>58</v>
      </c>
      <c r="D791" s="42" t="s">
        <v>1268</v>
      </c>
      <c r="E791" s="42" t="s">
        <v>4147</v>
      </c>
      <c r="F791" s="42">
        <v>1</v>
      </c>
      <c r="G791" s="42">
        <v>15</v>
      </c>
      <c r="H791" s="42"/>
      <c r="I791" s="42" t="s">
        <v>75</v>
      </c>
      <c r="J791" s="42" t="s">
        <v>4151</v>
      </c>
      <c r="K791" s="42">
        <v>2423</v>
      </c>
      <c r="L791" s="42" t="s">
        <v>1428</v>
      </c>
      <c r="M791" s="42" t="s">
        <v>3680</v>
      </c>
      <c r="N791" s="42"/>
      <c r="O791" s="42"/>
      <c r="P791" s="42"/>
      <c r="Q791" s="42"/>
      <c r="R791" s="42"/>
      <c r="S791" s="88"/>
    </row>
    <row r="792" spans="1:19">
      <c r="A792" s="21">
        <v>45461</v>
      </c>
      <c r="B792" s="41" t="s">
        <v>4117</v>
      </c>
      <c r="C792" s="42" t="s">
        <v>58</v>
      </c>
      <c r="D792" s="42" t="s">
        <v>1268</v>
      </c>
      <c r="E792" s="42" t="s">
        <v>4147</v>
      </c>
      <c r="F792" s="12">
        <v>1</v>
      </c>
      <c r="G792" s="12">
        <v>15</v>
      </c>
      <c r="H792" s="12"/>
      <c r="I792" s="42" t="s">
        <v>75</v>
      </c>
      <c r="J792" s="42" t="s">
        <v>4151</v>
      </c>
      <c r="K792" s="12">
        <v>2423</v>
      </c>
      <c r="L792" s="12" t="s">
        <v>1428</v>
      </c>
      <c r="M792" s="12" t="s">
        <v>3680</v>
      </c>
      <c r="N792" s="12"/>
      <c r="O792" s="12"/>
      <c r="P792" s="12"/>
      <c r="Q792" s="12"/>
      <c r="R792" s="12"/>
      <c r="S792" s="48"/>
    </row>
    <row r="793" spans="1:19">
      <c r="A793" s="41">
        <v>45467</v>
      </c>
      <c r="B793" s="41" t="s">
        <v>4117</v>
      </c>
      <c r="C793" s="42" t="s">
        <v>58</v>
      </c>
      <c r="D793" s="42" t="s">
        <v>1268</v>
      </c>
      <c r="E793" s="42" t="s">
        <v>4014</v>
      </c>
      <c r="F793" s="42">
        <v>1</v>
      </c>
      <c r="G793" s="42">
        <v>16</v>
      </c>
      <c r="H793" s="42"/>
      <c r="I793" s="42" t="s">
        <v>3554</v>
      </c>
      <c r="J793" s="42" t="s">
        <v>1236</v>
      </c>
      <c r="K793" s="42">
        <v>4523</v>
      </c>
      <c r="L793" s="42">
        <v>1525</v>
      </c>
      <c r="M793" s="42" t="s">
        <v>3584</v>
      </c>
      <c r="N793" s="42"/>
      <c r="O793" s="42"/>
      <c r="P793" s="42"/>
      <c r="Q793" s="42"/>
      <c r="R793" s="42"/>
      <c r="S793" s="88"/>
    </row>
    <row r="794" spans="1:19">
      <c r="A794" s="41">
        <v>45467</v>
      </c>
      <c r="B794" s="41" t="s">
        <v>4117</v>
      </c>
      <c r="C794" s="42" t="s">
        <v>58</v>
      </c>
      <c r="D794" s="42" t="s">
        <v>1268</v>
      </c>
      <c r="E794" s="42" t="s">
        <v>4014</v>
      </c>
      <c r="F794" s="42">
        <v>1</v>
      </c>
      <c r="G794" s="42">
        <v>16</v>
      </c>
      <c r="H794" s="42"/>
      <c r="I794" s="42" t="s">
        <v>3554</v>
      </c>
      <c r="J794" s="42" t="s">
        <v>1236</v>
      </c>
      <c r="K794" s="42">
        <v>4623</v>
      </c>
      <c r="L794" s="42">
        <v>1526</v>
      </c>
      <c r="M794" s="42" t="s">
        <v>3680</v>
      </c>
      <c r="N794" s="42"/>
      <c r="O794" s="42"/>
      <c r="P794" s="42"/>
      <c r="Q794" s="42"/>
      <c r="R794" s="42"/>
      <c r="S794" s="88"/>
    </row>
    <row r="795" spans="1:19">
      <c r="A795" s="41">
        <v>45467</v>
      </c>
      <c r="B795" s="41" t="s">
        <v>4117</v>
      </c>
      <c r="C795" s="42" t="s">
        <v>58</v>
      </c>
      <c r="D795" s="42" t="s">
        <v>1268</v>
      </c>
      <c r="E795" s="42" t="s">
        <v>4014</v>
      </c>
      <c r="F795" s="42">
        <v>1</v>
      </c>
      <c r="G795" s="42">
        <v>16</v>
      </c>
      <c r="H795" s="42"/>
      <c r="I795" s="42" t="s">
        <v>3554</v>
      </c>
      <c r="J795" s="42" t="s">
        <v>86</v>
      </c>
      <c r="K795" s="42">
        <v>2623</v>
      </c>
      <c r="L795" s="42">
        <v>1393</v>
      </c>
      <c r="M795" s="42" t="s">
        <v>3573</v>
      </c>
      <c r="N795" s="42"/>
      <c r="O795" s="42"/>
      <c r="P795" s="42"/>
      <c r="Q795" s="42"/>
      <c r="R795" s="42"/>
      <c r="S795" s="88"/>
    </row>
    <row r="796" spans="1:19">
      <c r="A796" s="41">
        <v>45467</v>
      </c>
      <c r="B796" s="41" t="s">
        <v>4117</v>
      </c>
      <c r="C796" s="42" t="s">
        <v>58</v>
      </c>
      <c r="D796" s="42" t="s">
        <v>1268</v>
      </c>
      <c r="E796" s="42" t="s">
        <v>4014</v>
      </c>
      <c r="F796" s="42">
        <v>1</v>
      </c>
      <c r="G796" s="42">
        <v>16</v>
      </c>
      <c r="H796" s="42"/>
      <c r="I796" s="42" t="s">
        <v>3554</v>
      </c>
      <c r="J796" s="42" t="s">
        <v>86</v>
      </c>
      <c r="K796" s="42">
        <v>2123</v>
      </c>
      <c r="L796" s="42">
        <v>1392</v>
      </c>
      <c r="M796" s="42" t="s">
        <v>3795</v>
      </c>
      <c r="N796" s="42"/>
      <c r="O796" s="42"/>
      <c r="P796" s="42"/>
      <c r="Q796" s="42"/>
      <c r="R796" s="42"/>
      <c r="S796" s="88"/>
    </row>
    <row r="797" spans="1:19">
      <c r="A797" s="41">
        <v>45467</v>
      </c>
      <c r="B797" s="41" t="s">
        <v>4117</v>
      </c>
      <c r="C797" s="42" t="s">
        <v>58</v>
      </c>
      <c r="D797" s="42" t="s">
        <v>1268</v>
      </c>
      <c r="E797" s="42" t="s">
        <v>3684</v>
      </c>
      <c r="F797" s="42">
        <v>1</v>
      </c>
      <c r="G797" s="42">
        <v>16</v>
      </c>
      <c r="H797" s="42"/>
      <c r="I797" s="42" t="s">
        <v>3554</v>
      </c>
      <c r="J797" s="42" t="s">
        <v>1201</v>
      </c>
      <c r="K797" s="42">
        <v>2523</v>
      </c>
      <c r="L797" s="42">
        <v>964</v>
      </c>
      <c r="M797" s="42" t="s">
        <v>3585</v>
      </c>
      <c r="N797" s="42"/>
      <c r="O797" s="42"/>
      <c r="P797" s="42"/>
      <c r="Q797" s="42"/>
      <c r="R797" s="42"/>
      <c r="S797" s="88"/>
    </row>
    <row r="798" spans="1:19">
      <c r="A798" s="41">
        <v>45467</v>
      </c>
      <c r="B798" s="41" t="s">
        <v>4117</v>
      </c>
      <c r="C798" s="42" t="s">
        <v>58</v>
      </c>
      <c r="D798" s="42" t="s">
        <v>1268</v>
      </c>
      <c r="E798" s="42" t="s">
        <v>3684</v>
      </c>
      <c r="F798" s="42">
        <v>1</v>
      </c>
      <c r="G798" s="42">
        <v>16</v>
      </c>
      <c r="H798" s="42"/>
      <c r="I798" s="42" t="s">
        <v>3554</v>
      </c>
      <c r="J798" s="42" t="s">
        <v>1201</v>
      </c>
      <c r="K798" s="42">
        <v>2523</v>
      </c>
      <c r="L798" s="42">
        <v>965</v>
      </c>
      <c r="M798" s="42" t="s">
        <v>3795</v>
      </c>
      <c r="N798" s="42"/>
      <c r="O798" s="42"/>
      <c r="P798" s="42"/>
      <c r="Q798" s="42"/>
      <c r="R798" s="42"/>
      <c r="S798" s="88"/>
    </row>
    <row r="799" spans="1:19">
      <c r="A799" s="41">
        <v>45467</v>
      </c>
      <c r="B799" s="41" t="s">
        <v>4117</v>
      </c>
      <c r="C799" s="42" t="s">
        <v>58</v>
      </c>
      <c r="D799" s="42" t="s">
        <v>1268</v>
      </c>
      <c r="E799" s="12" t="s">
        <v>4152</v>
      </c>
      <c r="F799" s="12">
        <v>1</v>
      </c>
      <c r="G799" s="12">
        <v>15</v>
      </c>
      <c r="H799" s="12"/>
      <c r="I799" s="12" t="s">
        <v>75</v>
      </c>
      <c r="J799" s="12" t="s">
        <v>3542</v>
      </c>
      <c r="K799" s="12">
        <v>3423</v>
      </c>
      <c r="L799" s="12">
        <v>1337</v>
      </c>
      <c r="M799" s="12" t="s">
        <v>3584</v>
      </c>
      <c r="N799" s="12"/>
      <c r="O799" s="12"/>
      <c r="P799" s="12"/>
      <c r="Q799" s="12"/>
      <c r="R799" s="12"/>
      <c r="S799" s="48"/>
    </row>
    <row r="800" spans="1:19">
      <c r="A800" s="41">
        <v>45467</v>
      </c>
      <c r="B800" s="41" t="s">
        <v>4117</v>
      </c>
      <c r="C800" s="42" t="s">
        <v>58</v>
      </c>
      <c r="D800" s="42" t="s">
        <v>1268</v>
      </c>
      <c r="E800" s="12" t="s">
        <v>4152</v>
      </c>
      <c r="F800" s="12">
        <v>1</v>
      </c>
      <c r="G800" s="12">
        <v>15</v>
      </c>
      <c r="H800" s="12"/>
      <c r="I800" s="12" t="s">
        <v>75</v>
      </c>
      <c r="J800" s="12" t="s">
        <v>3542</v>
      </c>
      <c r="K800" s="12">
        <v>4423</v>
      </c>
      <c r="L800" s="12">
        <v>1338</v>
      </c>
      <c r="M800" s="12" t="s">
        <v>3829</v>
      </c>
      <c r="N800" s="12"/>
      <c r="O800" s="12"/>
      <c r="P800" s="12"/>
      <c r="Q800" s="12"/>
      <c r="R800" s="12"/>
      <c r="S800" s="48"/>
    </row>
    <row r="801" spans="1:19">
      <c r="A801" s="21">
        <v>45467</v>
      </c>
      <c r="B801" s="41" t="s">
        <v>4117</v>
      </c>
      <c r="C801" s="42" t="s">
        <v>58</v>
      </c>
      <c r="D801" s="42" t="s">
        <v>1268</v>
      </c>
      <c r="E801" s="12" t="s">
        <v>4152</v>
      </c>
      <c r="F801" s="12">
        <v>1</v>
      </c>
      <c r="G801" s="12">
        <v>15</v>
      </c>
      <c r="H801" s="12"/>
      <c r="I801" s="12" t="s">
        <v>75</v>
      </c>
      <c r="J801" s="12" t="s">
        <v>3542</v>
      </c>
      <c r="K801" s="12">
        <v>3423</v>
      </c>
      <c r="L801" s="12">
        <v>1339</v>
      </c>
      <c r="M801" s="12" t="s">
        <v>3829</v>
      </c>
      <c r="N801" s="12"/>
      <c r="O801" s="12"/>
      <c r="P801" s="12"/>
      <c r="Q801" s="12"/>
      <c r="R801" s="12"/>
      <c r="S801" s="48"/>
    </row>
    <row r="802" spans="1:19">
      <c r="A802" s="21">
        <v>45467</v>
      </c>
      <c r="B802" s="41" t="s">
        <v>4117</v>
      </c>
      <c r="C802" s="42" t="s">
        <v>58</v>
      </c>
      <c r="D802" s="42" t="s">
        <v>1268</v>
      </c>
      <c r="E802" s="12" t="s">
        <v>4152</v>
      </c>
      <c r="F802" s="12">
        <v>1</v>
      </c>
      <c r="G802" s="12">
        <v>15</v>
      </c>
      <c r="H802" s="12"/>
      <c r="I802" s="12" t="s">
        <v>75</v>
      </c>
      <c r="J802" s="12" t="s">
        <v>3542</v>
      </c>
      <c r="K802" s="12">
        <v>3423</v>
      </c>
      <c r="L802" s="12">
        <v>1340</v>
      </c>
      <c r="M802" s="12" t="s">
        <v>3680</v>
      </c>
      <c r="N802" s="12"/>
      <c r="O802" s="12"/>
      <c r="P802" s="12"/>
      <c r="Q802" s="12"/>
      <c r="R802" s="12"/>
      <c r="S802" s="48"/>
    </row>
    <row r="803" spans="1:19">
      <c r="A803" s="21">
        <v>45467</v>
      </c>
      <c r="B803" s="41" t="s">
        <v>4117</v>
      </c>
      <c r="C803" s="42" t="s">
        <v>58</v>
      </c>
      <c r="D803" s="42" t="s">
        <v>1268</v>
      </c>
      <c r="E803" s="12" t="s">
        <v>4153</v>
      </c>
      <c r="F803" s="12">
        <v>1</v>
      </c>
      <c r="G803" s="12">
        <v>14</v>
      </c>
      <c r="H803" s="12"/>
      <c r="I803" s="12" t="s">
        <v>84</v>
      </c>
      <c r="J803" s="12" t="s">
        <v>3436</v>
      </c>
      <c r="K803" s="12">
        <v>2023</v>
      </c>
      <c r="L803" s="12" t="s">
        <v>1460</v>
      </c>
      <c r="M803" s="12" t="s">
        <v>4108</v>
      </c>
      <c r="N803" s="12"/>
      <c r="O803" s="12"/>
      <c r="P803" s="12"/>
      <c r="Q803" s="12"/>
      <c r="R803" s="12"/>
      <c r="S803" s="48"/>
    </row>
    <row r="804" spans="1:19">
      <c r="A804" s="21">
        <v>45467</v>
      </c>
      <c r="B804" s="41" t="s">
        <v>4117</v>
      </c>
      <c r="C804" s="42" t="s">
        <v>58</v>
      </c>
      <c r="D804" s="42" t="s">
        <v>1268</v>
      </c>
      <c r="E804" s="12" t="s">
        <v>4153</v>
      </c>
      <c r="F804" s="12">
        <v>1</v>
      </c>
      <c r="G804" s="12">
        <v>14</v>
      </c>
      <c r="H804" s="12"/>
      <c r="I804" s="12" t="s">
        <v>84</v>
      </c>
      <c r="J804" s="12" t="s">
        <v>3436</v>
      </c>
      <c r="K804" s="12">
        <v>2223</v>
      </c>
      <c r="L804" s="12" t="s">
        <v>1460</v>
      </c>
      <c r="M804" s="12" t="s">
        <v>3680</v>
      </c>
      <c r="N804" s="12"/>
      <c r="O804" s="12"/>
      <c r="P804" s="12"/>
      <c r="Q804" s="12"/>
      <c r="R804" s="12"/>
      <c r="S804" s="48"/>
    </row>
    <row r="805" spans="1:19">
      <c r="A805" s="21">
        <v>45467</v>
      </c>
      <c r="B805" s="41" t="s">
        <v>4117</v>
      </c>
      <c r="C805" s="42" t="s">
        <v>58</v>
      </c>
      <c r="D805" s="42" t="s">
        <v>1268</v>
      </c>
      <c r="E805" s="12" t="s">
        <v>4153</v>
      </c>
      <c r="F805" s="12">
        <v>1</v>
      </c>
      <c r="G805" s="12">
        <v>14</v>
      </c>
      <c r="H805" s="12"/>
      <c r="I805" s="12" t="s">
        <v>84</v>
      </c>
      <c r="J805" s="12" t="s">
        <v>3436</v>
      </c>
      <c r="K805" s="12">
        <v>2223</v>
      </c>
      <c r="L805" s="12" t="s">
        <v>1460</v>
      </c>
      <c r="M805" s="12" t="s">
        <v>3795</v>
      </c>
      <c r="N805" s="12"/>
      <c r="O805" s="12"/>
      <c r="P805" s="12"/>
      <c r="Q805" s="12"/>
      <c r="R805" s="12"/>
      <c r="S805" s="48"/>
    </row>
    <row r="806" spans="1:19">
      <c r="A806" s="21">
        <v>45467</v>
      </c>
      <c r="B806" s="41" t="s">
        <v>4117</v>
      </c>
      <c r="C806" s="42" t="s">
        <v>58</v>
      </c>
      <c r="D806" s="42" t="s">
        <v>1268</v>
      </c>
      <c r="E806" s="12" t="s">
        <v>4153</v>
      </c>
      <c r="F806" s="12">
        <v>1</v>
      </c>
      <c r="G806" s="12">
        <v>14</v>
      </c>
      <c r="H806" s="12"/>
      <c r="I806" s="12" t="s">
        <v>84</v>
      </c>
      <c r="J806" s="12" t="s">
        <v>3436</v>
      </c>
      <c r="K806" s="12">
        <v>2023</v>
      </c>
      <c r="L806" s="12" t="s">
        <v>1460</v>
      </c>
      <c r="M806" s="12" t="s">
        <v>3795</v>
      </c>
      <c r="N806" s="12"/>
      <c r="O806" s="12"/>
      <c r="P806" s="12"/>
      <c r="Q806" s="12"/>
      <c r="R806" s="12"/>
      <c r="S806" s="48"/>
    </row>
    <row r="807" spans="1:19">
      <c r="A807" s="21">
        <v>45467</v>
      </c>
      <c r="B807" s="41" t="s">
        <v>4117</v>
      </c>
      <c r="C807" s="42" t="s">
        <v>58</v>
      </c>
      <c r="D807" s="12" t="s">
        <v>1444</v>
      </c>
      <c r="E807" s="12" t="s">
        <v>4154</v>
      </c>
      <c r="F807" s="12">
        <v>1</v>
      </c>
      <c r="G807" s="12">
        <v>17.5</v>
      </c>
      <c r="H807" s="12"/>
      <c r="I807" s="12" t="s">
        <v>3386</v>
      </c>
      <c r="J807" s="12" t="s">
        <v>4155</v>
      </c>
      <c r="K807" s="12">
        <v>5018</v>
      </c>
      <c r="L807" s="12" t="s">
        <v>1460</v>
      </c>
      <c r="M807" s="12" t="s">
        <v>3763</v>
      </c>
      <c r="N807" s="12"/>
      <c r="O807" s="12"/>
      <c r="P807" s="12"/>
      <c r="Q807" s="12"/>
      <c r="R807" s="12"/>
      <c r="S807" s="48"/>
    </row>
    <row r="808" spans="1:19">
      <c r="A808" s="21">
        <v>45467</v>
      </c>
      <c r="B808" s="41" t="s">
        <v>4117</v>
      </c>
      <c r="C808" s="42" t="s">
        <v>58</v>
      </c>
      <c r="D808" s="12" t="s">
        <v>1444</v>
      </c>
      <c r="E808" s="12" t="s">
        <v>4154</v>
      </c>
      <c r="F808" s="12">
        <v>1</v>
      </c>
      <c r="G808" s="12">
        <v>17.5</v>
      </c>
      <c r="H808" s="12"/>
      <c r="I808" s="12" t="s">
        <v>3386</v>
      </c>
      <c r="J808" s="12" t="s">
        <v>4155</v>
      </c>
      <c r="K808" s="12">
        <v>5018</v>
      </c>
      <c r="L808" s="12" t="s">
        <v>1460</v>
      </c>
      <c r="M808" s="12" t="s">
        <v>3695</v>
      </c>
      <c r="N808" s="12"/>
      <c r="O808" s="12"/>
      <c r="P808" s="12"/>
      <c r="Q808" s="12"/>
      <c r="R808" s="12"/>
      <c r="S808" s="48"/>
    </row>
    <row r="809" spans="1:19">
      <c r="A809" s="21">
        <v>45467</v>
      </c>
      <c r="B809" s="41" t="s">
        <v>4117</v>
      </c>
      <c r="C809" s="42" t="s">
        <v>58</v>
      </c>
      <c r="D809" s="12" t="s">
        <v>1444</v>
      </c>
      <c r="E809" s="12" t="s">
        <v>4154</v>
      </c>
      <c r="F809" s="12">
        <v>1</v>
      </c>
      <c r="G809" s="12">
        <v>17.5</v>
      </c>
      <c r="H809" s="12"/>
      <c r="I809" s="12" t="s">
        <v>3386</v>
      </c>
      <c r="J809" s="12" t="s">
        <v>4156</v>
      </c>
      <c r="K809" s="12">
        <v>1521</v>
      </c>
      <c r="L809" s="12" t="s">
        <v>1460</v>
      </c>
      <c r="M809" s="12" t="s">
        <v>3763</v>
      </c>
      <c r="N809" s="12"/>
      <c r="O809" s="12"/>
      <c r="P809" s="12"/>
      <c r="Q809" s="12"/>
      <c r="R809" s="12"/>
      <c r="S809" s="48"/>
    </row>
    <row r="810" spans="1:19">
      <c r="A810" s="21">
        <v>45467</v>
      </c>
      <c r="B810" s="41" t="s">
        <v>4117</v>
      </c>
      <c r="C810" s="42" t="s">
        <v>58</v>
      </c>
      <c r="D810" s="12" t="s">
        <v>1444</v>
      </c>
      <c r="E810" s="12" t="s">
        <v>4154</v>
      </c>
      <c r="F810" s="12">
        <v>1</v>
      </c>
      <c r="G810" s="12">
        <v>17.5</v>
      </c>
      <c r="H810" s="12"/>
      <c r="I810" s="12" t="s">
        <v>3386</v>
      </c>
      <c r="J810" s="12" t="s">
        <v>4157</v>
      </c>
      <c r="K810" s="12">
        <v>2321</v>
      </c>
      <c r="L810" s="12" t="s">
        <v>1460</v>
      </c>
      <c r="M810" s="12" t="s">
        <v>3763</v>
      </c>
      <c r="N810" s="12"/>
      <c r="O810" s="12"/>
      <c r="P810" s="12"/>
      <c r="Q810" s="12"/>
      <c r="R810" s="12"/>
      <c r="S810" s="48"/>
    </row>
    <row r="811" spans="1:19">
      <c r="A811" s="21">
        <v>45467</v>
      </c>
      <c r="B811" s="41" t="s">
        <v>4117</v>
      </c>
      <c r="C811" s="42" t="s">
        <v>58</v>
      </c>
      <c r="D811" s="12" t="s">
        <v>1444</v>
      </c>
      <c r="E811" s="12" t="s">
        <v>4154</v>
      </c>
      <c r="F811" s="12">
        <v>1</v>
      </c>
      <c r="G811" s="12">
        <v>17.5</v>
      </c>
      <c r="H811" s="12"/>
      <c r="I811" s="12" t="s">
        <v>3386</v>
      </c>
      <c r="J811" s="12" t="s">
        <v>4158</v>
      </c>
      <c r="K811" s="12">
        <v>4521</v>
      </c>
      <c r="L811" s="12" t="s">
        <v>1460</v>
      </c>
      <c r="M811" s="12" t="s">
        <v>4070</v>
      </c>
      <c r="N811" s="12"/>
      <c r="O811" s="12"/>
      <c r="P811" s="12"/>
      <c r="Q811" s="12"/>
      <c r="R811" s="12"/>
      <c r="S811" s="48"/>
    </row>
    <row r="812" spans="1:19">
      <c r="A812" s="41">
        <v>45470</v>
      </c>
      <c r="B812" s="41" t="s">
        <v>4117</v>
      </c>
      <c r="C812" s="42" t="s">
        <v>58</v>
      </c>
      <c r="D812" s="42" t="s">
        <v>1268</v>
      </c>
      <c r="E812" s="42" t="s">
        <v>3789</v>
      </c>
      <c r="F812" s="42">
        <v>1</v>
      </c>
      <c r="G812" s="42">
        <v>16</v>
      </c>
      <c r="H812" s="42"/>
      <c r="I812" s="42" t="s">
        <v>143</v>
      </c>
      <c r="J812" s="42" t="s">
        <v>3536</v>
      </c>
      <c r="K812" s="42">
        <v>1523</v>
      </c>
      <c r="L812" s="42" t="s">
        <v>1428</v>
      </c>
      <c r="M812" s="42" t="s">
        <v>3829</v>
      </c>
      <c r="N812" s="42"/>
      <c r="O812" s="42"/>
      <c r="P812" s="42"/>
      <c r="Q812" s="42"/>
      <c r="R812" s="42"/>
      <c r="S812" s="88"/>
    </row>
    <row r="813" spans="1:19">
      <c r="A813" s="41">
        <v>45470</v>
      </c>
      <c r="B813" s="41" t="s">
        <v>4117</v>
      </c>
      <c r="C813" s="42" t="s">
        <v>58</v>
      </c>
      <c r="D813" s="42" t="s">
        <v>1268</v>
      </c>
      <c r="E813" s="42" t="s">
        <v>3789</v>
      </c>
      <c r="F813" s="42">
        <v>1</v>
      </c>
      <c r="G813" s="42">
        <v>16</v>
      </c>
      <c r="H813" s="42"/>
      <c r="I813" s="42" t="s">
        <v>143</v>
      </c>
      <c r="J813" s="42" t="s">
        <v>3536</v>
      </c>
      <c r="K813" s="42">
        <v>1523</v>
      </c>
      <c r="L813" s="42" t="s">
        <v>1428</v>
      </c>
      <c r="M813" s="42" t="s">
        <v>3584</v>
      </c>
      <c r="N813" s="42"/>
      <c r="O813" s="42"/>
      <c r="P813" s="42"/>
      <c r="Q813" s="42"/>
      <c r="R813" s="42"/>
      <c r="S813" s="88"/>
    </row>
    <row r="814" spans="1:19">
      <c r="A814" s="41">
        <v>45470</v>
      </c>
      <c r="B814" s="41" t="s">
        <v>4117</v>
      </c>
      <c r="C814" s="42" t="s">
        <v>58</v>
      </c>
      <c r="D814" s="42" t="s">
        <v>1268</v>
      </c>
      <c r="E814" s="42" t="s">
        <v>4159</v>
      </c>
      <c r="F814" s="42">
        <v>1</v>
      </c>
      <c r="G814" s="42">
        <v>15</v>
      </c>
      <c r="H814" s="42"/>
      <c r="I814" s="42" t="s">
        <v>623</v>
      </c>
      <c r="J814" s="42" t="s">
        <v>4160</v>
      </c>
      <c r="K814" s="42">
        <v>1023</v>
      </c>
      <c r="L814" s="42" t="s">
        <v>1428</v>
      </c>
      <c r="M814" s="42" t="s">
        <v>3573</v>
      </c>
      <c r="N814" s="42"/>
      <c r="O814" s="42"/>
      <c r="P814" s="42"/>
      <c r="Q814" s="42"/>
      <c r="R814" s="42"/>
      <c r="S814" s="88"/>
    </row>
    <row r="815" spans="1:19">
      <c r="A815" s="41">
        <v>45470</v>
      </c>
      <c r="B815" s="41" t="s">
        <v>57</v>
      </c>
      <c r="C815" s="42" t="s">
        <v>58</v>
      </c>
      <c r="D815" s="42" t="s">
        <v>1268</v>
      </c>
      <c r="E815" s="42" t="s">
        <v>4159</v>
      </c>
      <c r="F815" s="42">
        <v>1</v>
      </c>
      <c r="G815" s="42">
        <v>15</v>
      </c>
      <c r="H815" s="42"/>
      <c r="I815" s="42" t="s">
        <v>623</v>
      </c>
      <c r="J815" s="42" t="s">
        <v>4160</v>
      </c>
      <c r="K815" s="42">
        <v>1023</v>
      </c>
      <c r="L815" s="42" t="s">
        <v>1428</v>
      </c>
      <c r="M815" s="42" t="s">
        <v>3573</v>
      </c>
      <c r="N815" s="42"/>
      <c r="O815" s="42"/>
      <c r="P815" s="42"/>
      <c r="Q815" s="42"/>
      <c r="R815" s="42"/>
      <c r="S815" s="88"/>
    </row>
    <row r="816" spans="1:19">
      <c r="A816" s="41">
        <v>45471</v>
      </c>
      <c r="B816" s="41" t="s">
        <v>4117</v>
      </c>
      <c r="C816" s="42" t="s">
        <v>58</v>
      </c>
      <c r="D816" s="42" t="s">
        <v>1268</v>
      </c>
      <c r="E816" s="42" t="s">
        <v>3541</v>
      </c>
      <c r="F816" s="42">
        <v>1</v>
      </c>
      <c r="G816" s="42">
        <v>15</v>
      </c>
      <c r="H816" s="42"/>
      <c r="I816" s="42" t="s">
        <v>75</v>
      </c>
      <c r="J816" s="42" t="s">
        <v>3542</v>
      </c>
      <c r="K816" s="42">
        <v>4923</v>
      </c>
      <c r="L816" s="42">
        <v>1440</v>
      </c>
      <c r="M816" s="42" t="s">
        <v>4040</v>
      </c>
      <c r="N816" s="42"/>
      <c r="O816" s="42"/>
      <c r="P816" s="42"/>
      <c r="Q816" s="42"/>
      <c r="R816" s="42"/>
      <c r="S816" s="88"/>
    </row>
    <row r="817" spans="1:19">
      <c r="A817" s="41">
        <v>45471</v>
      </c>
      <c r="B817" s="41" t="s">
        <v>4117</v>
      </c>
      <c r="C817" s="42" t="s">
        <v>58</v>
      </c>
      <c r="D817" s="42" t="s">
        <v>1268</v>
      </c>
      <c r="E817" s="42" t="s">
        <v>3541</v>
      </c>
      <c r="F817" s="42">
        <v>1</v>
      </c>
      <c r="G817" s="42">
        <v>15</v>
      </c>
      <c r="H817" s="42"/>
      <c r="I817" s="42" t="s">
        <v>75</v>
      </c>
      <c r="J817" s="42" t="s">
        <v>3542</v>
      </c>
      <c r="K817" s="42">
        <v>4923</v>
      </c>
      <c r="L817" s="42">
        <v>1441</v>
      </c>
      <c r="M817" s="42" t="s">
        <v>4161</v>
      </c>
      <c r="N817" s="42"/>
      <c r="O817" s="42"/>
      <c r="P817" s="42"/>
      <c r="Q817" s="42"/>
      <c r="R817" s="42"/>
      <c r="S817" s="88"/>
    </row>
    <row r="818" spans="1:19">
      <c r="A818" s="21">
        <v>45471</v>
      </c>
      <c r="B818" s="41" t="s">
        <v>4117</v>
      </c>
      <c r="C818" s="42" t="s">
        <v>58</v>
      </c>
      <c r="D818" s="42" t="s">
        <v>1268</v>
      </c>
      <c r="E818" s="42" t="s">
        <v>3541</v>
      </c>
      <c r="F818" s="42">
        <v>1</v>
      </c>
      <c r="G818" s="42">
        <v>15</v>
      </c>
      <c r="H818" s="12"/>
      <c r="I818" s="42" t="s">
        <v>75</v>
      </c>
      <c r="J818" s="42" t="s">
        <v>3542</v>
      </c>
      <c r="K818" s="42">
        <v>4923</v>
      </c>
      <c r="L818" s="12">
        <v>1452</v>
      </c>
      <c r="M818" s="12" t="s">
        <v>4040</v>
      </c>
      <c r="N818" s="12"/>
      <c r="O818" s="12"/>
      <c r="P818" s="12"/>
      <c r="Q818" s="12"/>
      <c r="R818" s="12"/>
      <c r="S818" s="48"/>
    </row>
    <row r="819" spans="1:19">
      <c r="A819" s="21">
        <v>45471</v>
      </c>
      <c r="B819" s="41" t="s">
        <v>4117</v>
      </c>
      <c r="C819" s="42" t="s">
        <v>58</v>
      </c>
      <c r="D819" s="42" t="s">
        <v>1268</v>
      </c>
      <c r="E819" s="42" t="s">
        <v>3541</v>
      </c>
      <c r="F819" s="42">
        <v>1</v>
      </c>
      <c r="G819" s="42">
        <v>15</v>
      </c>
      <c r="H819" s="12"/>
      <c r="I819" s="42" t="s">
        <v>75</v>
      </c>
      <c r="J819" s="42" t="s">
        <v>3542</v>
      </c>
      <c r="K819" s="42">
        <v>4923</v>
      </c>
      <c r="L819" s="12">
        <v>1453</v>
      </c>
      <c r="M819" s="12" t="s">
        <v>4161</v>
      </c>
      <c r="N819" s="12"/>
      <c r="O819" s="12"/>
      <c r="P819" s="12"/>
      <c r="Q819" s="12"/>
      <c r="R819" s="12"/>
      <c r="S819" s="48"/>
    </row>
    <row r="820" spans="1:19">
      <c r="A820" s="21">
        <v>45471</v>
      </c>
      <c r="B820" s="41" t="s">
        <v>4117</v>
      </c>
      <c r="C820" s="42" t="s">
        <v>58</v>
      </c>
      <c r="D820" s="42" t="s">
        <v>1268</v>
      </c>
      <c r="E820" s="12" t="s">
        <v>3684</v>
      </c>
      <c r="F820" s="12">
        <v>1</v>
      </c>
      <c r="G820" s="12">
        <v>16</v>
      </c>
      <c r="H820" s="12"/>
      <c r="I820" s="12" t="s">
        <v>60</v>
      </c>
      <c r="J820" s="12" t="s">
        <v>1201</v>
      </c>
      <c r="K820" s="12">
        <v>1023</v>
      </c>
      <c r="L820" s="12">
        <v>1160</v>
      </c>
      <c r="M820" s="12" t="s">
        <v>4161</v>
      </c>
      <c r="N820" s="12"/>
      <c r="O820" s="12"/>
      <c r="P820" s="12"/>
      <c r="Q820" s="12"/>
      <c r="R820" s="12"/>
      <c r="S820" s="48"/>
    </row>
    <row r="821" spans="1:19">
      <c r="A821" s="21">
        <v>45471</v>
      </c>
      <c r="B821" s="41" t="s">
        <v>4117</v>
      </c>
      <c r="C821" s="42" t="s">
        <v>58</v>
      </c>
      <c r="D821" s="42" t="s">
        <v>1268</v>
      </c>
      <c r="E821" s="12" t="s">
        <v>3684</v>
      </c>
      <c r="F821" s="12">
        <v>1</v>
      </c>
      <c r="G821" s="12">
        <v>16</v>
      </c>
      <c r="H821" s="12"/>
      <c r="I821" s="12" t="s">
        <v>60</v>
      </c>
      <c r="J821" s="12" t="s">
        <v>1201</v>
      </c>
      <c r="K821" s="12">
        <v>2523</v>
      </c>
      <c r="L821" s="12">
        <v>1161</v>
      </c>
      <c r="M821" s="12" t="s">
        <v>4161</v>
      </c>
      <c r="N821" s="12"/>
      <c r="O821" s="12"/>
      <c r="P821" s="12"/>
      <c r="Q821" s="12"/>
      <c r="R821" s="12"/>
      <c r="S821" s="48"/>
    </row>
    <row r="822" spans="1:19">
      <c r="A822" s="21">
        <v>45471</v>
      </c>
      <c r="B822" s="41" t="s">
        <v>4117</v>
      </c>
      <c r="C822" s="42" t="s">
        <v>58</v>
      </c>
      <c r="D822" s="42" t="s">
        <v>1268</v>
      </c>
      <c r="E822" s="12" t="s">
        <v>3743</v>
      </c>
      <c r="F822" s="12">
        <v>1</v>
      </c>
      <c r="G822" s="12">
        <v>16</v>
      </c>
      <c r="H822" s="12"/>
      <c r="I822" s="12" t="s">
        <v>60</v>
      </c>
      <c r="J822" s="12" t="s">
        <v>1201</v>
      </c>
      <c r="K822" s="12">
        <v>1123</v>
      </c>
      <c r="L822" s="12">
        <v>1189</v>
      </c>
      <c r="M822" s="12" t="s">
        <v>4162</v>
      </c>
      <c r="N822" s="12"/>
      <c r="O822" s="12"/>
      <c r="P822" s="12"/>
      <c r="Q822" s="12"/>
      <c r="R822" s="12"/>
      <c r="S822" s="48"/>
    </row>
    <row r="823" spans="1:19">
      <c r="A823" s="21">
        <v>45471</v>
      </c>
      <c r="B823" s="41" t="s">
        <v>4117</v>
      </c>
      <c r="C823" s="42" t="s">
        <v>58</v>
      </c>
      <c r="D823" s="42" t="s">
        <v>1268</v>
      </c>
      <c r="E823" s="12" t="s">
        <v>3743</v>
      </c>
      <c r="F823" s="12">
        <v>1</v>
      </c>
      <c r="G823" s="12">
        <v>16</v>
      </c>
      <c r="H823" s="12"/>
      <c r="I823" s="12" t="s">
        <v>60</v>
      </c>
      <c r="J823" s="12" t="s">
        <v>1201</v>
      </c>
      <c r="K823" s="12">
        <v>1123</v>
      </c>
      <c r="L823" s="12">
        <v>1192</v>
      </c>
      <c r="M823" s="12" t="s">
        <v>4162</v>
      </c>
      <c r="N823" s="12"/>
      <c r="O823" s="12"/>
      <c r="P823" s="12"/>
      <c r="Q823" s="12"/>
      <c r="R823" s="12"/>
      <c r="S823" s="48"/>
    </row>
    <row r="824" spans="1:19">
      <c r="A824" s="41">
        <v>45474</v>
      </c>
      <c r="B824" s="41" t="s">
        <v>118</v>
      </c>
      <c r="C824" s="42" t="s">
        <v>58</v>
      </c>
      <c r="D824" s="42" t="s">
        <v>1444</v>
      </c>
      <c r="E824" s="42" t="s">
        <v>4163</v>
      </c>
      <c r="F824" s="12">
        <v>1</v>
      </c>
      <c r="G824" s="42">
        <v>15</v>
      </c>
      <c r="H824" s="42"/>
      <c r="I824" s="42" t="s">
        <v>1070</v>
      </c>
      <c r="J824" s="42" t="s">
        <v>4164</v>
      </c>
      <c r="K824" s="42">
        <v>4123</v>
      </c>
      <c r="L824" s="42">
        <v>1547</v>
      </c>
      <c r="M824" s="42" t="s">
        <v>3680</v>
      </c>
      <c r="N824" s="42"/>
      <c r="O824" s="42"/>
      <c r="P824" s="42"/>
      <c r="Q824" s="42"/>
      <c r="R824" s="42"/>
      <c r="S824" s="88"/>
    </row>
    <row r="825" spans="1:19">
      <c r="A825" s="21">
        <v>45474</v>
      </c>
      <c r="B825" s="41" t="s">
        <v>118</v>
      </c>
      <c r="C825" s="42" t="s">
        <v>58</v>
      </c>
      <c r="D825" s="42" t="s">
        <v>1444</v>
      </c>
      <c r="E825" s="42" t="s">
        <v>4163</v>
      </c>
      <c r="F825" s="12">
        <v>1</v>
      </c>
      <c r="G825" s="42">
        <v>15</v>
      </c>
      <c r="H825" s="12"/>
      <c r="I825" s="42" t="s">
        <v>1070</v>
      </c>
      <c r="J825" s="42" t="s">
        <v>4165</v>
      </c>
      <c r="K825" s="12">
        <v>3922</v>
      </c>
      <c r="L825" s="12" t="s">
        <v>1428</v>
      </c>
      <c r="M825" s="12" t="s">
        <v>3680</v>
      </c>
      <c r="N825" s="12"/>
      <c r="O825" s="12"/>
      <c r="P825" s="12"/>
      <c r="Q825" s="12"/>
      <c r="R825" s="12"/>
      <c r="S825" s="48"/>
    </row>
    <row r="826" spans="1:19">
      <c r="A826" s="21">
        <v>45474</v>
      </c>
      <c r="B826" s="41" t="s">
        <v>118</v>
      </c>
      <c r="C826" s="42" t="s">
        <v>58</v>
      </c>
      <c r="D826" s="42" t="s">
        <v>14</v>
      </c>
      <c r="E826" s="42" t="s">
        <v>14</v>
      </c>
      <c r="F826" s="12">
        <v>1</v>
      </c>
      <c r="G826" s="42">
        <v>14</v>
      </c>
      <c r="H826" s="12"/>
      <c r="I826" s="42" t="s">
        <v>783</v>
      </c>
      <c r="J826" s="12" t="s">
        <v>4166</v>
      </c>
      <c r="K826" s="12">
        <v>823</v>
      </c>
      <c r="L826" s="12" t="s">
        <v>1428</v>
      </c>
      <c r="M826" s="12" t="s">
        <v>3584</v>
      </c>
      <c r="N826" s="12"/>
      <c r="O826" s="12"/>
      <c r="P826" s="12"/>
      <c r="Q826" s="12"/>
      <c r="R826" s="12"/>
      <c r="S826" s="48"/>
    </row>
    <row r="827" spans="1:19">
      <c r="A827" s="21">
        <v>45474</v>
      </c>
      <c r="B827" s="41" t="s">
        <v>118</v>
      </c>
      <c r="C827" s="42" t="s">
        <v>58</v>
      </c>
      <c r="D827" s="42" t="s">
        <v>14</v>
      </c>
      <c r="E827" s="42" t="s">
        <v>14</v>
      </c>
      <c r="F827" s="12">
        <v>1</v>
      </c>
      <c r="G827" s="42">
        <v>14</v>
      </c>
      <c r="H827" s="12"/>
      <c r="I827" s="42" t="s">
        <v>84</v>
      </c>
      <c r="J827" s="12" t="s">
        <v>4167</v>
      </c>
      <c r="K827" s="12">
        <v>3622</v>
      </c>
      <c r="L827" s="12" t="s">
        <v>1428</v>
      </c>
      <c r="M827" s="12" t="s">
        <v>3695</v>
      </c>
      <c r="N827" s="12"/>
      <c r="O827" s="12"/>
      <c r="P827" s="12"/>
      <c r="Q827" s="12"/>
      <c r="R827" s="12"/>
      <c r="S827" s="48"/>
    </row>
    <row r="828" spans="1:19">
      <c r="A828" s="21">
        <v>45474</v>
      </c>
      <c r="B828" s="41" t="s">
        <v>118</v>
      </c>
      <c r="C828" s="42" t="s">
        <v>58</v>
      </c>
      <c r="D828" s="42" t="s">
        <v>14</v>
      </c>
      <c r="E828" s="42" t="s">
        <v>14</v>
      </c>
      <c r="F828" s="12">
        <v>1</v>
      </c>
      <c r="G828" s="42">
        <v>14</v>
      </c>
      <c r="H828" s="12"/>
      <c r="I828" s="42" t="s">
        <v>458</v>
      </c>
      <c r="J828" s="12" t="s">
        <v>4168</v>
      </c>
      <c r="K828" s="12">
        <v>3816</v>
      </c>
      <c r="L828" s="12" t="s">
        <v>1428</v>
      </c>
      <c r="M828" s="12" t="s">
        <v>4169</v>
      </c>
      <c r="N828" s="12"/>
      <c r="O828" s="12"/>
      <c r="P828" s="12"/>
      <c r="Q828" s="12"/>
      <c r="R828" s="12"/>
      <c r="S828" s="48"/>
    </row>
    <row r="829" spans="1:19">
      <c r="A829" s="21">
        <v>45474</v>
      </c>
      <c r="B829" s="41" t="s">
        <v>118</v>
      </c>
      <c r="C829" s="42" t="s">
        <v>58</v>
      </c>
      <c r="D829" s="42" t="s">
        <v>14</v>
      </c>
      <c r="E829" s="12" t="s">
        <v>14</v>
      </c>
      <c r="F829" s="12">
        <v>1</v>
      </c>
      <c r="G829" s="12">
        <v>14</v>
      </c>
      <c r="H829" s="12"/>
      <c r="I829" s="12" t="s">
        <v>783</v>
      </c>
      <c r="J829" s="12" t="s">
        <v>4170</v>
      </c>
      <c r="K829" s="12">
        <v>518</v>
      </c>
      <c r="L829" s="12" t="s">
        <v>1428</v>
      </c>
      <c r="M829" s="12" t="s">
        <v>4169</v>
      </c>
      <c r="N829" s="12"/>
      <c r="O829" s="12"/>
      <c r="P829" s="12"/>
      <c r="Q829" s="12"/>
      <c r="R829" s="12"/>
      <c r="S829" s="48"/>
    </row>
    <row r="830" spans="1:19">
      <c r="A830" s="21">
        <v>45475</v>
      </c>
      <c r="B830" s="41" t="s">
        <v>118</v>
      </c>
      <c r="C830" s="42" t="s">
        <v>58</v>
      </c>
      <c r="D830" s="42" t="s">
        <v>1268</v>
      </c>
      <c r="E830" s="12" t="s">
        <v>4171</v>
      </c>
      <c r="F830" s="12">
        <v>1</v>
      </c>
      <c r="G830" s="12" t="s">
        <v>39</v>
      </c>
      <c r="H830" s="12"/>
      <c r="I830" s="12" t="s">
        <v>595</v>
      </c>
      <c r="J830" s="12" t="s">
        <v>4172</v>
      </c>
      <c r="K830" s="12">
        <v>3419</v>
      </c>
      <c r="L830" s="12">
        <v>156</v>
      </c>
      <c r="M830" s="12" t="s">
        <v>3695</v>
      </c>
      <c r="N830" s="12"/>
      <c r="O830" s="12"/>
      <c r="P830" s="12"/>
      <c r="Q830" s="12"/>
      <c r="R830" s="12"/>
      <c r="S830" s="48"/>
    </row>
    <row r="831" spans="1:19">
      <c r="A831" s="21">
        <v>45475</v>
      </c>
      <c r="B831" s="41" t="s">
        <v>118</v>
      </c>
      <c r="C831" s="42" t="s">
        <v>58</v>
      </c>
      <c r="D831" s="42" t="s">
        <v>1268</v>
      </c>
      <c r="E831" s="12" t="s">
        <v>4171</v>
      </c>
      <c r="F831" s="12">
        <v>1</v>
      </c>
      <c r="G831" s="12" t="s">
        <v>39</v>
      </c>
      <c r="H831" s="12"/>
      <c r="I831" s="12" t="s">
        <v>595</v>
      </c>
      <c r="J831" s="12" t="s">
        <v>4172</v>
      </c>
      <c r="K831" s="12">
        <v>3619</v>
      </c>
      <c r="L831" s="12">
        <v>154</v>
      </c>
      <c r="M831" s="12" t="s">
        <v>3763</v>
      </c>
      <c r="N831" s="12"/>
      <c r="O831" s="12"/>
      <c r="P831" s="12"/>
      <c r="Q831" s="12"/>
      <c r="R831" s="12"/>
      <c r="S831" s="48"/>
    </row>
    <row r="832" spans="1:19">
      <c r="A832" s="21">
        <v>45475</v>
      </c>
      <c r="B832" s="41" t="s">
        <v>118</v>
      </c>
      <c r="C832" s="42" t="s">
        <v>58</v>
      </c>
      <c r="D832" s="42" t="s">
        <v>1268</v>
      </c>
      <c r="E832" s="12" t="s">
        <v>4171</v>
      </c>
      <c r="F832" s="12">
        <v>1</v>
      </c>
      <c r="G832" s="12" t="s">
        <v>39</v>
      </c>
      <c r="H832" s="12"/>
      <c r="I832" s="12" t="s">
        <v>595</v>
      </c>
      <c r="J832" s="12" t="s">
        <v>4157</v>
      </c>
      <c r="K832" s="12">
        <v>3517</v>
      </c>
      <c r="L832" s="12">
        <v>79</v>
      </c>
      <c r="M832" s="12" t="s">
        <v>3695</v>
      </c>
      <c r="N832" s="12"/>
      <c r="O832" s="12"/>
      <c r="P832" s="12"/>
      <c r="Q832" s="12"/>
      <c r="R832" s="12"/>
      <c r="S832" s="48"/>
    </row>
    <row r="833" spans="1:19">
      <c r="A833" s="41">
        <v>45475</v>
      </c>
      <c r="B833" s="41" t="s">
        <v>118</v>
      </c>
      <c r="C833" s="42" t="s">
        <v>58</v>
      </c>
      <c r="D833" s="42" t="s">
        <v>1268</v>
      </c>
      <c r="E833" s="42" t="s">
        <v>4171</v>
      </c>
      <c r="F833" s="42">
        <v>1</v>
      </c>
      <c r="G833" s="42" t="s">
        <v>39</v>
      </c>
      <c r="H833" s="42"/>
      <c r="I833" s="42" t="s">
        <v>595</v>
      </c>
      <c r="J833" s="42" t="s">
        <v>983</v>
      </c>
      <c r="K833" s="42">
        <v>4822</v>
      </c>
      <c r="L833" s="42" t="s">
        <v>1428</v>
      </c>
      <c r="M833" s="42" t="s">
        <v>4173</v>
      </c>
      <c r="N833" s="42"/>
      <c r="O833" s="42"/>
      <c r="P833" s="42"/>
      <c r="Q833" s="42"/>
      <c r="R833" s="42"/>
      <c r="S833" s="88"/>
    </row>
    <row r="834" spans="1:19">
      <c r="A834" s="41">
        <v>45475</v>
      </c>
      <c r="B834" s="41" t="s">
        <v>118</v>
      </c>
      <c r="C834" s="42" t="s">
        <v>58</v>
      </c>
      <c r="D834" s="42" t="s">
        <v>1268</v>
      </c>
      <c r="E834" s="42" t="s">
        <v>4174</v>
      </c>
      <c r="F834" s="42">
        <v>1</v>
      </c>
      <c r="G834" s="42" t="s">
        <v>39</v>
      </c>
      <c r="H834" s="42"/>
      <c r="I834" s="42" t="s">
        <v>595</v>
      </c>
      <c r="J834" s="42" t="s">
        <v>4175</v>
      </c>
      <c r="K834" s="42">
        <v>2919</v>
      </c>
      <c r="L834" s="42">
        <v>159</v>
      </c>
      <c r="M834" s="42" t="s">
        <v>3695</v>
      </c>
      <c r="N834" s="42"/>
      <c r="O834" s="42"/>
      <c r="P834" s="42"/>
      <c r="Q834" s="42"/>
      <c r="R834" s="42"/>
      <c r="S834" s="88"/>
    </row>
    <row r="835" spans="1:19">
      <c r="A835" s="21">
        <v>45475</v>
      </c>
      <c r="B835" s="41" t="s">
        <v>118</v>
      </c>
      <c r="C835" s="42" t="s">
        <v>58</v>
      </c>
      <c r="D835" s="12" t="s">
        <v>1268</v>
      </c>
      <c r="E835" s="12" t="s">
        <v>4176</v>
      </c>
      <c r="F835" s="12">
        <v>1</v>
      </c>
      <c r="G835" s="12">
        <v>15</v>
      </c>
      <c r="H835" s="12"/>
      <c r="I835" s="12" t="s">
        <v>2627</v>
      </c>
      <c r="J835" s="12" t="s">
        <v>4177</v>
      </c>
      <c r="K835" s="12">
        <v>720</v>
      </c>
      <c r="L835" s="12" t="s">
        <v>1428</v>
      </c>
      <c r="M835" s="12" t="s">
        <v>4108</v>
      </c>
      <c r="N835" s="12"/>
      <c r="O835" s="12"/>
      <c r="P835" s="12"/>
      <c r="Q835" s="12"/>
      <c r="R835" s="12"/>
      <c r="S835" s="48"/>
    </row>
    <row r="836" spans="1:19">
      <c r="A836" s="21">
        <v>45475</v>
      </c>
      <c r="B836" s="41" t="s">
        <v>118</v>
      </c>
      <c r="C836" s="42" t="s">
        <v>58</v>
      </c>
      <c r="D836" s="12" t="s">
        <v>1268</v>
      </c>
      <c r="E836" s="12" t="s">
        <v>4176</v>
      </c>
      <c r="F836" s="12">
        <v>1</v>
      </c>
      <c r="G836" s="12">
        <v>15</v>
      </c>
      <c r="H836" s="12"/>
      <c r="I836" s="12" t="s">
        <v>2627</v>
      </c>
      <c r="J836" s="12" t="s">
        <v>4177</v>
      </c>
      <c r="K836" s="12">
        <v>720</v>
      </c>
      <c r="L836" s="12" t="s">
        <v>1428</v>
      </c>
      <c r="M836" s="12" t="s">
        <v>4108</v>
      </c>
      <c r="N836" s="12"/>
      <c r="O836" s="12"/>
      <c r="P836" s="12"/>
      <c r="Q836" s="12"/>
      <c r="R836" s="12"/>
      <c r="S836" s="48"/>
    </row>
    <row r="837" spans="1:19">
      <c r="A837" s="21">
        <v>45475</v>
      </c>
      <c r="B837" s="41" t="s">
        <v>118</v>
      </c>
      <c r="C837" s="42" t="s">
        <v>58</v>
      </c>
      <c r="D837" s="12" t="s">
        <v>1268</v>
      </c>
      <c r="E837" s="12" t="s">
        <v>4176</v>
      </c>
      <c r="F837" s="12">
        <v>1</v>
      </c>
      <c r="G837" s="12">
        <v>15</v>
      </c>
      <c r="H837" s="12"/>
      <c r="I837" s="12" t="s">
        <v>2627</v>
      </c>
      <c r="J837" s="12" t="s">
        <v>4177</v>
      </c>
      <c r="K837" s="12">
        <v>720</v>
      </c>
      <c r="L837" s="12" t="s">
        <v>1428</v>
      </c>
      <c r="M837" s="12" t="s">
        <v>3763</v>
      </c>
      <c r="N837" s="12"/>
      <c r="O837" s="12"/>
      <c r="P837" s="12"/>
      <c r="Q837" s="12"/>
      <c r="R837" s="12"/>
      <c r="S837" s="48"/>
    </row>
    <row r="838" spans="1:19">
      <c r="A838" s="21">
        <v>45475</v>
      </c>
      <c r="B838" s="41" t="s">
        <v>118</v>
      </c>
      <c r="C838" s="42" t="s">
        <v>58</v>
      </c>
      <c r="D838" s="12" t="s">
        <v>1268</v>
      </c>
      <c r="E838" s="12" t="s">
        <v>4176</v>
      </c>
      <c r="F838" s="12">
        <v>1</v>
      </c>
      <c r="G838" s="12">
        <v>15</v>
      </c>
      <c r="H838" s="12"/>
      <c r="I838" s="12" t="s">
        <v>2627</v>
      </c>
      <c r="J838" s="12" t="s">
        <v>4177</v>
      </c>
      <c r="K838" s="12">
        <v>720</v>
      </c>
      <c r="L838" s="12" t="s">
        <v>1428</v>
      </c>
      <c r="M838" s="12" t="s">
        <v>3763</v>
      </c>
      <c r="N838" s="12"/>
      <c r="O838" s="12"/>
      <c r="P838" s="12"/>
      <c r="Q838" s="12"/>
      <c r="R838" s="12"/>
      <c r="S838" s="48"/>
    </row>
    <row r="839" spans="1:19">
      <c r="A839" s="21">
        <v>45478</v>
      </c>
      <c r="B839" s="41" t="s">
        <v>118</v>
      </c>
      <c r="C839" s="42" t="s">
        <v>58</v>
      </c>
      <c r="D839" s="12" t="s">
        <v>1268</v>
      </c>
      <c r="E839" s="12" t="s">
        <v>4178</v>
      </c>
      <c r="F839" s="12">
        <v>1</v>
      </c>
      <c r="G839" s="12">
        <v>15</v>
      </c>
      <c r="H839" s="12"/>
      <c r="I839" s="12" t="s">
        <v>75</v>
      </c>
      <c r="J839" s="12" t="s">
        <v>3542</v>
      </c>
      <c r="K839" s="12">
        <v>3423</v>
      </c>
      <c r="L839" s="12">
        <v>1333</v>
      </c>
      <c r="M839" s="12" t="s">
        <v>3680</v>
      </c>
      <c r="N839" s="12"/>
      <c r="O839" s="12"/>
      <c r="P839" s="12"/>
      <c r="Q839" s="12"/>
      <c r="R839" s="12"/>
      <c r="S839" s="48"/>
    </row>
    <row r="840" spans="1:19">
      <c r="A840" s="21">
        <v>45478</v>
      </c>
      <c r="B840" s="21" t="s">
        <v>118</v>
      </c>
      <c r="C840" s="42" t="s">
        <v>58</v>
      </c>
      <c r="D840" s="12" t="s">
        <v>1268</v>
      </c>
      <c r="E840" s="12" t="s">
        <v>4178</v>
      </c>
      <c r="F840" s="12">
        <v>1</v>
      </c>
      <c r="G840" s="12">
        <v>15</v>
      </c>
      <c r="H840" s="12"/>
      <c r="I840" s="12" t="s">
        <v>75</v>
      </c>
      <c r="J840" s="42" t="s">
        <v>3542</v>
      </c>
      <c r="K840" s="12">
        <v>3423</v>
      </c>
      <c r="L840" s="12">
        <v>1334</v>
      </c>
      <c r="M840" s="12" t="s">
        <v>3680</v>
      </c>
      <c r="N840" s="12"/>
      <c r="O840" s="12"/>
      <c r="P840" s="12"/>
      <c r="Q840" s="12"/>
      <c r="R840" s="12"/>
      <c r="S840" s="48"/>
    </row>
    <row r="841" spans="1:19">
      <c r="A841" s="41">
        <v>45478</v>
      </c>
      <c r="B841" s="21" t="s">
        <v>118</v>
      </c>
      <c r="C841" s="42" t="s">
        <v>58</v>
      </c>
      <c r="D841" s="12" t="s">
        <v>1268</v>
      </c>
      <c r="E841" s="42" t="s">
        <v>4179</v>
      </c>
      <c r="F841" s="42">
        <v>1</v>
      </c>
      <c r="G841" s="42">
        <v>15</v>
      </c>
      <c r="H841" s="42"/>
      <c r="I841" s="88" t="s">
        <v>4180</v>
      </c>
      <c r="J841" s="152" t="s">
        <v>3455</v>
      </c>
      <c r="K841" s="150">
        <v>2323</v>
      </c>
      <c r="L841" s="42" t="s">
        <v>1428</v>
      </c>
      <c r="M841" s="42" t="s">
        <v>4108</v>
      </c>
      <c r="N841" s="42"/>
      <c r="O841" s="42"/>
      <c r="P841" s="42"/>
      <c r="Q841" s="42"/>
      <c r="R841" s="42"/>
      <c r="S841" s="88"/>
    </row>
    <row r="842" spans="1:19">
      <c r="A842" s="21">
        <v>45478</v>
      </c>
      <c r="B842" s="21" t="s">
        <v>118</v>
      </c>
      <c r="C842" s="42" t="s">
        <v>58</v>
      </c>
      <c r="D842" s="12" t="s">
        <v>1268</v>
      </c>
      <c r="E842" s="42" t="s">
        <v>4179</v>
      </c>
      <c r="F842" s="12">
        <v>1</v>
      </c>
      <c r="G842" s="12">
        <v>15</v>
      </c>
      <c r="H842" s="12"/>
      <c r="I842" s="88" t="s">
        <v>4180</v>
      </c>
      <c r="J842" s="152" t="s">
        <v>3455</v>
      </c>
      <c r="K842" s="151">
        <v>2323</v>
      </c>
      <c r="L842" s="12" t="s">
        <v>1428</v>
      </c>
      <c r="M842" s="12" t="s">
        <v>4108</v>
      </c>
      <c r="N842" s="12"/>
      <c r="O842" s="12"/>
      <c r="P842" s="12"/>
      <c r="Q842" s="12"/>
      <c r="R842" s="12"/>
      <c r="S842" s="48"/>
    </row>
    <row r="843" spans="1:19">
      <c r="A843" s="21">
        <v>45478</v>
      </c>
      <c r="B843" s="21" t="s">
        <v>118</v>
      </c>
      <c r="C843" s="42" t="s">
        <v>58</v>
      </c>
      <c r="D843" s="12" t="s">
        <v>1268</v>
      </c>
      <c r="E843" s="42" t="s">
        <v>4179</v>
      </c>
      <c r="F843" s="12">
        <v>1</v>
      </c>
      <c r="G843" s="12">
        <v>15</v>
      </c>
      <c r="H843" s="12"/>
      <c r="I843" s="88" t="s">
        <v>4180</v>
      </c>
      <c r="J843" s="152" t="s">
        <v>3455</v>
      </c>
      <c r="K843" s="151">
        <v>2323</v>
      </c>
      <c r="L843" s="12" t="s">
        <v>1428</v>
      </c>
      <c r="M843" s="12" t="s">
        <v>4108</v>
      </c>
      <c r="N843" s="12"/>
      <c r="O843" s="12"/>
      <c r="P843" s="12"/>
      <c r="Q843" s="12"/>
      <c r="R843" s="12"/>
      <c r="S843" s="48"/>
    </row>
    <row r="844" spans="1:19">
      <c r="A844" s="21">
        <v>45478</v>
      </c>
      <c r="B844" s="21" t="s">
        <v>118</v>
      </c>
      <c r="C844" s="42" t="s">
        <v>58</v>
      </c>
      <c r="D844" s="12" t="s">
        <v>1268</v>
      </c>
      <c r="E844" s="42" t="s">
        <v>4179</v>
      </c>
      <c r="F844" s="12">
        <v>1</v>
      </c>
      <c r="G844" s="12">
        <v>15</v>
      </c>
      <c r="H844" s="12"/>
      <c r="I844" s="88" t="s">
        <v>4180</v>
      </c>
      <c r="J844" s="152" t="s">
        <v>3455</v>
      </c>
      <c r="K844" s="151">
        <v>2323</v>
      </c>
      <c r="L844" s="12" t="s">
        <v>1428</v>
      </c>
      <c r="M844" s="12" t="s">
        <v>4108</v>
      </c>
      <c r="N844" s="12"/>
      <c r="O844" s="12"/>
      <c r="P844" s="12"/>
      <c r="Q844" s="12"/>
      <c r="R844" s="12"/>
      <c r="S844" s="48"/>
    </row>
    <row r="845" spans="1:19">
      <c r="A845" s="21">
        <v>45478</v>
      </c>
      <c r="B845" s="21" t="s">
        <v>118</v>
      </c>
      <c r="C845" s="42" t="s">
        <v>58</v>
      </c>
      <c r="D845" s="12" t="s">
        <v>1268</v>
      </c>
      <c r="E845" s="12" t="s">
        <v>4181</v>
      </c>
      <c r="F845" s="12">
        <v>1</v>
      </c>
      <c r="G845" s="12">
        <v>16</v>
      </c>
      <c r="H845" s="12"/>
      <c r="I845" s="12" t="s">
        <v>60</v>
      </c>
      <c r="J845" s="28" t="s">
        <v>397</v>
      </c>
      <c r="K845" s="12">
        <v>3023</v>
      </c>
      <c r="L845" s="12">
        <v>1109</v>
      </c>
      <c r="M845" s="12" t="s">
        <v>4173</v>
      </c>
      <c r="N845" s="12"/>
      <c r="O845" s="12"/>
      <c r="P845" s="12"/>
      <c r="Q845" s="12"/>
      <c r="R845" s="12"/>
      <c r="S845" s="48"/>
    </row>
    <row r="846" spans="1:19">
      <c r="A846" s="21">
        <v>45478</v>
      </c>
      <c r="B846" s="21" t="s">
        <v>118</v>
      </c>
      <c r="C846" s="42" t="s">
        <v>58</v>
      </c>
      <c r="D846" s="12" t="s">
        <v>1268</v>
      </c>
      <c r="E846" s="12" t="s">
        <v>4181</v>
      </c>
      <c r="F846" s="12">
        <v>1</v>
      </c>
      <c r="G846" s="12">
        <v>16</v>
      </c>
      <c r="H846" s="12"/>
      <c r="I846" s="12" t="s">
        <v>60</v>
      </c>
      <c r="J846" s="28" t="s">
        <v>397</v>
      </c>
      <c r="K846" s="12">
        <v>3023</v>
      </c>
      <c r="L846" s="12">
        <v>1107</v>
      </c>
      <c r="M846" s="12" t="s">
        <v>4173</v>
      </c>
      <c r="N846" s="12"/>
      <c r="O846" s="12"/>
      <c r="P846" s="12"/>
      <c r="Q846" s="12"/>
      <c r="R846" s="12"/>
      <c r="S846" s="48"/>
    </row>
    <row r="847" spans="1:19">
      <c r="A847" s="21">
        <v>45482</v>
      </c>
      <c r="B847" s="21" t="s">
        <v>118</v>
      </c>
      <c r="C847" s="42" t="s">
        <v>58</v>
      </c>
      <c r="D847" s="12" t="s">
        <v>1268</v>
      </c>
      <c r="E847" s="12" t="s">
        <v>4182</v>
      </c>
      <c r="F847" s="12">
        <v>1</v>
      </c>
      <c r="G847" s="12">
        <v>15</v>
      </c>
      <c r="H847" s="12"/>
      <c r="I847" s="12" t="s">
        <v>75</v>
      </c>
      <c r="J847" s="12" t="s">
        <v>4164</v>
      </c>
      <c r="K847" s="12">
        <v>3523</v>
      </c>
      <c r="L847" s="12">
        <v>1649</v>
      </c>
      <c r="M847" s="12" t="s">
        <v>4108</v>
      </c>
      <c r="N847" s="12"/>
      <c r="O847" s="12"/>
      <c r="P847" s="12"/>
      <c r="Q847" s="12"/>
      <c r="R847" s="12"/>
      <c r="S847" s="48"/>
    </row>
    <row r="848" spans="1:19">
      <c r="A848" s="21">
        <v>45482</v>
      </c>
      <c r="B848" s="21" t="s">
        <v>118</v>
      </c>
      <c r="C848" s="42" t="s">
        <v>58</v>
      </c>
      <c r="D848" s="12" t="s">
        <v>1268</v>
      </c>
      <c r="E848" s="12" t="s">
        <v>4182</v>
      </c>
      <c r="F848" s="12">
        <v>1</v>
      </c>
      <c r="G848" s="12">
        <v>15</v>
      </c>
      <c r="H848" s="12"/>
      <c r="I848" s="12" t="s">
        <v>75</v>
      </c>
      <c r="J848" s="12" t="s">
        <v>4164</v>
      </c>
      <c r="K848" s="12">
        <v>3523</v>
      </c>
      <c r="L848" s="12">
        <v>1650</v>
      </c>
      <c r="M848" s="12" t="s">
        <v>4108</v>
      </c>
      <c r="N848" s="12"/>
      <c r="O848" s="12"/>
      <c r="P848" s="12"/>
      <c r="Q848" s="12"/>
      <c r="R848" s="12"/>
      <c r="S848" s="48"/>
    </row>
    <row r="849" spans="1:19">
      <c r="A849" s="21">
        <v>45482</v>
      </c>
      <c r="B849" s="21" t="s">
        <v>118</v>
      </c>
      <c r="C849" s="42" t="s">
        <v>58</v>
      </c>
      <c r="D849" s="12" t="s">
        <v>1268</v>
      </c>
      <c r="E849" s="12" t="s">
        <v>4182</v>
      </c>
      <c r="F849" s="12">
        <v>1</v>
      </c>
      <c r="G849" s="12">
        <v>15</v>
      </c>
      <c r="H849" s="12"/>
      <c r="I849" s="12" t="s">
        <v>75</v>
      </c>
      <c r="J849" s="12" t="s">
        <v>4164</v>
      </c>
      <c r="K849" s="12">
        <v>3523</v>
      </c>
      <c r="L849" s="12">
        <v>1651</v>
      </c>
      <c r="M849" s="12" t="s">
        <v>3573</v>
      </c>
      <c r="N849" s="12"/>
      <c r="O849" s="12"/>
      <c r="P849" s="12"/>
      <c r="Q849" s="12"/>
      <c r="R849" s="12"/>
      <c r="S849" s="48"/>
    </row>
    <row r="850" spans="1:19">
      <c r="A850" s="21">
        <v>45482</v>
      </c>
      <c r="B850" s="21" t="s">
        <v>118</v>
      </c>
      <c r="C850" s="42" t="s">
        <v>58</v>
      </c>
      <c r="D850" s="12" t="s">
        <v>1268</v>
      </c>
      <c r="E850" s="12" t="s">
        <v>4182</v>
      </c>
      <c r="F850" s="12">
        <v>1</v>
      </c>
      <c r="G850" s="12">
        <v>15</v>
      </c>
      <c r="H850" s="12"/>
      <c r="I850" s="12" t="s">
        <v>75</v>
      </c>
      <c r="J850" s="12" t="s">
        <v>4164</v>
      </c>
      <c r="K850" s="12">
        <v>3523</v>
      </c>
      <c r="L850" s="12">
        <v>1652</v>
      </c>
      <c r="M850" s="12" t="s">
        <v>3573</v>
      </c>
      <c r="N850" s="12"/>
      <c r="O850" s="12"/>
      <c r="P850" s="12"/>
      <c r="Q850" s="12"/>
      <c r="R850" s="12"/>
      <c r="S850" s="48"/>
    </row>
    <row r="851" spans="1:19">
      <c r="A851" s="21">
        <v>45482</v>
      </c>
      <c r="B851" s="21" t="s">
        <v>118</v>
      </c>
      <c r="C851" s="42" t="s">
        <v>58</v>
      </c>
      <c r="D851" s="12" t="s">
        <v>1268</v>
      </c>
      <c r="E851" s="12" t="s">
        <v>4183</v>
      </c>
      <c r="F851" s="12">
        <v>1</v>
      </c>
      <c r="G851" s="12">
        <v>16</v>
      </c>
      <c r="H851" s="12"/>
      <c r="I851" s="12" t="s">
        <v>210</v>
      </c>
      <c r="J851" s="12" t="s">
        <v>4158</v>
      </c>
      <c r="K851" s="12">
        <v>4822</v>
      </c>
      <c r="L851" s="12" t="s">
        <v>1428</v>
      </c>
      <c r="M851" s="12" t="s">
        <v>3695</v>
      </c>
      <c r="N851" s="12"/>
      <c r="O851" s="12"/>
      <c r="P851" s="12"/>
      <c r="Q851" s="12"/>
      <c r="R851" s="12"/>
      <c r="S851" s="48"/>
    </row>
    <row r="852" spans="1:19">
      <c r="A852" s="21">
        <v>45482</v>
      </c>
      <c r="B852" s="21" t="s">
        <v>118</v>
      </c>
      <c r="C852" s="42" t="s">
        <v>58</v>
      </c>
      <c r="D852" s="12" t="s">
        <v>1268</v>
      </c>
      <c r="E852" s="12" t="s">
        <v>4183</v>
      </c>
      <c r="F852" s="12">
        <v>1</v>
      </c>
      <c r="G852" s="12">
        <v>16</v>
      </c>
      <c r="H852" s="12"/>
      <c r="I852" s="12" t="s">
        <v>210</v>
      </c>
      <c r="J852" s="12" t="s">
        <v>4158</v>
      </c>
      <c r="K852" s="12">
        <v>4822</v>
      </c>
      <c r="L852" s="12" t="s">
        <v>1428</v>
      </c>
      <c r="M852" s="12" t="s">
        <v>3573</v>
      </c>
      <c r="N852" s="12"/>
      <c r="O852" s="12"/>
      <c r="P852" s="12"/>
      <c r="Q852" s="12"/>
      <c r="R852" s="12"/>
      <c r="S852" s="48"/>
    </row>
    <row r="853" spans="1:19">
      <c r="A853" s="41">
        <v>45483</v>
      </c>
      <c r="B853" s="21" t="s">
        <v>118</v>
      </c>
      <c r="C853" s="42" t="s">
        <v>58</v>
      </c>
      <c r="D853" s="12" t="s">
        <v>1268</v>
      </c>
      <c r="E853" s="42" t="s">
        <v>4184</v>
      </c>
      <c r="F853" s="12">
        <v>1</v>
      </c>
      <c r="G853" s="42">
        <v>15</v>
      </c>
      <c r="H853" s="42"/>
      <c r="I853" s="42" t="s">
        <v>75</v>
      </c>
      <c r="J853" s="42" t="s">
        <v>3542</v>
      </c>
      <c r="K853" s="42">
        <v>3423</v>
      </c>
      <c r="L853" s="42">
        <v>1303</v>
      </c>
      <c r="M853" s="42" t="s">
        <v>3680</v>
      </c>
      <c r="N853" s="42"/>
      <c r="O853" s="42"/>
      <c r="P853" s="42"/>
      <c r="Q853" s="42"/>
      <c r="R853" s="42"/>
      <c r="S853" s="88"/>
    </row>
    <row r="854" spans="1:19">
      <c r="A854" s="21">
        <v>45483</v>
      </c>
      <c r="B854" s="21" t="s">
        <v>118</v>
      </c>
      <c r="C854" s="42" t="s">
        <v>58</v>
      </c>
      <c r="D854" s="12" t="s">
        <v>1268</v>
      </c>
      <c r="E854" s="42" t="s">
        <v>4184</v>
      </c>
      <c r="F854" s="12">
        <v>1</v>
      </c>
      <c r="G854" s="12">
        <v>15</v>
      </c>
      <c r="H854" s="12"/>
      <c r="I854" s="42" t="s">
        <v>75</v>
      </c>
      <c r="J854" s="42" t="s">
        <v>3542</v>
      </c>
      <c r="K854" s="12">
        <v>1223</v>
      </c>
      <c r="L854" s="12" t="s">
        <v>1428</v>
      </c>
      <c r="M854" s="12" t="s">
        <v>3573</v>
      </c>
      <c r="N854" s="12"/>
      <c r="O854" s="12"/>
      <c r="P854" s="12"/>
      <c r="Q854" s="12"/>
      <c r="R854" s="12"/>
      <c r="S854" s="48"/>
    </row>
    <row r="855" spans="1:19">
      <c r="A855" s="21">
        <v>45483</v>
      </c>
      <c r="B855" s="21" t="s">
        <v>118</v>
      </c>
      <c r="C855" s="42" t="s">
        <v>58</v>
      </c>
      <c r="D855" s="12" t="s">
        <v>1268</v>
      </c>
      <c r="E855" s="12" t="s">
        <v>3722</v>
      </c>
      <c r="F855" s="12">
        <v>1</v>
      </c>
      <c r="G855" s="12">
        <v>14</v>
      </c>
      <c r="H855" s="12"/>
      <c r="I855" s="12" t="s">
        <v>84</v>
      </c>
      <c r="J855" s="12" t="s">
        <v>4185</v>
      </c>
      <c r="K855" s="12">
        <v>2223</v>
      </c>
      <c r="L855" s="12">
        <v>923</v>
      </c>
      <c r="M855" s="12" t="s">
        <v>3680</v>
      </c>
      <c r="N855" s="12"/>
      <c r="O855" s="12"/>
      <c r="P855" s="12"/>
      <c r="Q855" s="12"/>
      <c r="R855" s="12"/>
      <c r="S855" s="48"/>
    </row>
    <row r="856" spans="1:19">
      <c r="A856" s="21">
        <v>45483</v>
      </c>
      <c r="B856" s="21" t="s">
        <v>118</v>
      </c>
      <c r="C856" s="42" t="s">
        <v>58</v>
      </c>
      <c r="D856" s="12" t="s">
        <v>1268</v>
      </c>
      <c r="E856" s="12" t="s">
        <v>3722</v>
      </c>
      <c r="F856" s="12">
        <v>1</v>
      </c>
      <c r="G856" s="12">
        <v>14</v>
      </c>
      <c r="H856" s="12"/>
      <c r="I856" s="12" t="s">
        <v>84</v>
      </c>
      <c r="J856" s="12" t="s">
        <v>4185</v>
      </c>
      <c r="K856" s="12">
        <v>2523</v>
      </c>
      <c r="L856" s="12">
        <v>920</v>
      </c>
      <c r="M856" s="12" t="s">
        <v>3795</v>
      </c>
      <c r="N856" s="12"/>
      <c r="O856" s="12"/>
      <c r="P856" s="12"/>
      <c r="Q856" s="12"/>
      <c r="R856" s="12"/>
      <c r="S856" s="48"/>
    </row>
    <row r="857" spans="1:19">
      <c r="A857" s="21">
        <v>45483</v>
      </c>
      <c r="B857" s="21" t="s">
        <v>118</v>
      </c>
      <c r="C857" s="42" t="s">
        <v>58</v>
      </c>
      <c r="D857" s="12" t="s">
        <v>1268</v>
      </c>
      <c r="E857" s="12" t="s">
        <v>3722</v>
      </c>
      <c r="F857" s="12">
        <v>1</v>
      </c>
      <c r="G857" s="12">
        <v>14</v>
      </c>
      <c r="H857" s="12"/>
      <c r="I857" s="12" t="s">
        <v>84</v>
      </c>
      <c r="J857" s="12" t="s">
        <v>4185</v>
      </c>
      <c r="K857" s="12">
        <v>2523</v>
      </c>
      <c r="L857" s="12">
        <v>921</v>
      </c>
      <c r="M857" s="12" t="s">
        <v>3573</v>
      </c>
      <c r="N857" s="12"/>
      <c r="O857" s="12"/>
      <c r="P857" s="12"/>
      <c r="Q857" s="12"/>
      <c r="R857" s="12"/>
      <c r="S857" s="48"/>
    </row>
    <row r="858" spans="1:19">
      <c r="A858" s="21">
        <v>45483</v>
      </c>
      <c r="B858" s="21" t="s">
        <v>118</v>
      </c>
      <c r="C858" s="42" t="s">
        <v>58</v>
      </c>
      <c r="D858" s="12" t="s">
        <v>1268</v>
      </c>
      <c r="E858" s="12" t="s">
        <v>3722</v>
      </c>
      <c r="F858" s="12">
        <v>1</v>
      </c>
      <c r="G858" s="12">
        <v>14</v>
      </c>
      <c r="H858" s="12"/>
      <c r="I858" s="12" t="s">
        <v>84</v>
      </c>
      <c r="J858" s="12" t="s">
        <v>4185</v>
      </c>
      <c r="K858" s="12">
        <v>2523</v>
      </c>
      <c r="L858" s="12">
        <v>922</v>
      </c>
      <c r="M858" s="12" t="s">
        <v>3680</v>
      </c>
      <c r="N858" s="12"/>
      <c r="O858" s="12"/>
      <c r="P858" s="12"/>
      <c r="Q858" s="12"/>
      <c r="R858" s="12"/>
      <c r="S858" s="48"/>
    </row>
    <row r="859" spans="1:19">
      <c r="A859" s="21">
        <v>45483</v>
      </c>
      <c r="B859" s="21" t="s">
        <v>118</v>
      </c>
      <c r="C859" s="42" t="s">
        <v>58</v>
      </c>
      <c r="D859" s="12" t="s">
        <v>1268</v>
      </c>
      <c r="E859" s="12" t="s">
        <v>4186</v>
      </c>
      <c r="F859" s="12">
        <v>1</v>
      </c>
      <c r="G859" s="12">
        <v>14</v>
      </c>
      <c r="H859" s="12"/>
      <c r="I859" s="12" t="s">
        <v>84</v>
      </c>
      <c r="J859" s="12" t="s">
        <v>4185</v>
      </c>
      <c r="K859" s="12">
        <v>2223</v>
      </c>
      <c r="L859" s="12">
        <v>1253</v>
      </c>
      <c r="M859" s="12" t="s">
        <v>3680</v>
      </c>
      <c r="N859" s="12"/>
      <c r="O859" s="12"/>
      <c r="P859" s="12"/>
      <c r="Q859" s="12"/>
      <c r="R859" s="12"/>
      <c r="S859" s="48"/>
    </row>
    <row r="860" spans="1:19">
      <c r="A860" s="21">
        <v>45483</v>
      </c>
      <c r="B860" s="21" t="s">
        <v>118</v>
      </c>
      <c r="C860" s="42" t="s">
        <v>58</v>
      </c>
      <c r="D860" s="12" t="s">
        <v>1268</v>
      </c>
      <c r="E860" s="12" t="s">
        <v>4186</v>
      </c>
      <c r="F860" s="12">
        <v>1</v>
      </c>
      <c r="G860" s="12">
        <v>14</v>
      </c>
      <c r="H860" s="12"/>
      <c r="I860" s="12" t="s">
        <v>84</v>
      </c>
      <c r="J860" s="12" t="s">
        <v>4185</v>
      </c>
      <c r="K860" s="12">
        <v>2223</v>
      </c>
      <c r="L860" s="12">
        <v>1254</v>
      </c>
      <c r="M860" s="12" t="s">
        <v>3573</v>
      </c>
      <c r="N860" s="12"/>
      <c r="O860" s="12"/>
      <c r="P860" s="12"/>
      <c r="Q860" s="12"/>
      <c r="R860" s="12"/>
      <c r="S860" s="48"/>
    </row>
    <row r="861" spans="1:19">
      <c r="A861" s="21">
        <v>45483</v>
      </c>
      <c r="B861" s="21" t="s">
        <v>118</v>
      </c>
      <c r="C861" s="42" t="s">
        <v>58</v>
      </c>
      <c r="D861" s="12" t="s">
        <v>1268</v>
      </c>
      <c r="E861" s="12" t="s">
        <v>4186</v>
      </c>
      <c r="F861" s="12">
        <v>1</v>
      </c>
      <c r="G861" s="12">
        <v>14</v>
      </c>
      <c r="H861" s="12"/>
      <c r="I861" s="12" t="s">
        <v>84</v>
      </c>
      <c r="J861" s="12" t="s">
        <v>4185</v>
      </c>
      <c r="K861" s="12">
        <v>2223</v>
      </c>
      <c r="L861" s="12">
        <v>1255</v>
      </c>
      <c r="M861" s="12" t="s">
        <v>3573</v>
      </c>
      <c r="N861" s="12"/>
      <c r="O861" s="12"/>
      <c r="P861" s="12"/>
      <c r="Q861" s="12"/>
      <c r="R861" s="12"/>
      <c r="S861" s="48"/>
    </row>
    <row r="862" spans="1:19">
      <c r="A862" s="21">
        <v>45483</v>
      </c>
      <c r="B862" s="21" t="s">
        <v>118</v>
      </c>
      <c r="C862" s="42" t="s">
        <v>58</v>
      </c>
      <c r="D862" s="12" t="s">
        <v>1268</v>
      </c>
      <c r="E862" s="12" t="s">
        <v>4186</v>
      </c>
      <c r="F862" s="12">
        <v>1</v>
      </c>
      <c r="G862" s="12">
        <v>14</v>
      </c>
      <c r="H862" s="12"/>
      <c r="I862" s="12" t="s">
        <v>84</v>
      </c>
      <c r="J862" s="12" t="s">
        <v>4185</v>
      </c>
      <c r="K862" s="12">
        <v>2123</v>
      </c>
      <c r="L862" s="12">
        <v>1256</v>
      </c>
      <c r="M862" s="12" t="s">
        <v>3795</v>
      </c>
      <c r="N862" s="12"/>
      <c r="O862" s="12"/>
      <c r="P862" s="12"/>
      <c r="Q862" s="12"/>
      <c r="R862" s="12"/>
      <c r="S862" s="48"/>
    </row>
    <row r="863" spans="1:19">
      <c r="A863" s="21">
        <v>45483</v>
      </c>
      <c r="B863" s="21" t="s">
        <v>118</v>
      </c>
      <c r="C863" s="42" t="s">
        <v>58</v>
      </c>
      <c r="D863" s="12" t="s">
        <v>1268</v>
      </c>
      <c r="E863" s="12" t="s">
        <v>4187</v>
      </c>
      <c r="F863" s="12">
        <v>1</v>
      </c>
      <c r="G863" s="12">
        <v>15</v>
      </c>
      <c r="H863" s="12"/>
      <c r="I863" s="12" t="s">
        <v>75</v>
      </c>
      <c r="J863" s="12" t="s">
        <v>3542</v>
      </c>
      <c r="K863" s="12">
        <v>4723</v>
      </c>
      <c r="L863" s="12">
        <v>1454</v>
      </c>
      <c r="M863" s="12" t="s">
        <v>4108</v>
      </c>
      <c r="N863" s="12"/>
      <c r="O863" s="12"/>
      <c r="P863" s="12"/>
      <c r="Q863" s="12"/>
      <c r="R863" s="12"/>
      <c r="S863" s="48"/>
    </row>
    <row r="864" spans="1:19">
      <c r="A864" s="21">
        <v>45483</v>
      </c>
      <c r="B864" s="21" t="s">
        <v>118</v>
      </c>
      <c r="C864" s="42" t="s">
        <v>58</v>
      </c>
      <c r="D864" s="12" t="s">
        <v>1268</v>
      </c>
      <c r="E864" s="12" t="s">
        <v>4187</v>
      </c>
      <c r="F864" s="12">
        <v>1</v>
      </c>
      <c r="G864" s="12">
        <v>15</v>
      </c>
      <c r="H864" s="12"/>
      <c r="I864" s="12" t="s">
        <v>75</v>
      </c>
      <c r="J864" s="12" t="s">
        <v>3542</v>
      </c>
      <c r="K864" s="12">
        <v>4723</v>
      </c>
      <c r="L864" s="12">
        <v>1456</v>
      </c>
      <c r="M864" s="12" t="s">
        <v>4108</v>
      </c>
      <c r="N864" s="12"/>
      <c r="O864" s="12"/>
      <c r="P864" s="12"/>
      <c r="Q864" s="12"/>
      <c r="R864" s="12"/>
      <c r="S864" s="48"/>
    </row>
    <row r="865" spans="1:19">
      <c r="A865" s="21">
        <v>45483</v>
      </c>
      <c r="B865" s="21" t="s">
        <v>118</v>
      </c>
      <c r="C865" s="42" t="s">
        <v>58</v>
      </c>
      <c r="D865" s="12" t="s">
        <v>1268</v>
      </c>
      <c r="E865" s="12" t="s">
        <v>4187</v>
      </c>
      <c r="F865" s="12">
        <v>1</v>
      </c>
      <c r="G865" s="12">
        <v>15</v>
      </c>
      <c r="H865" s="12"/>
      <c r="I865" s="12" t="s">
        <v>75</v>
      </c>
      <c r="J865" s="12" t="s">
        <v>3542</v>
      </c>
      <c r="K865" s="12">
        <v>4723</v>
      </c>
      <c r="L865" s="12">
        <v>1457</v>
      </c>
      <c r="M865" s="12" t="s">
        <v>4108</v>
      </c>
      <c r="N865" s="12"/>
      <c r="O865" s="12"/>
      <c r="P865" s="12"/>
      <c r="Q865" s="12"/>
      <c r="R865" s="12"/>
      <c r="S865" s="48"/>
    </row>
    <row r="866" spans="1:19">
      <c r="A866" s="21">
        <v>45483</v>
      </c>
      <c r="B866" s="21" t="s">
        <v>118</v>
      </c>
      <c r="C866" s="42" t="s">
        <v>58</v>
      </c>
      <c r="D866" s="12" t="s">
        <v>1268</v>
      </c>
      <c r="E866" s="12" t="s">
        <v>4187</v>
      </c>
      <c r="F866" s="12">
        <v>1</v>
      </c>
      <c r="G866" s="12">
        <v>15</v>
      </c>
      <c r="H866" s="12"/>
      <c r="I866" s="12" t="s">
        <v>3454</v>
      </c>
      <c r="J866" s="12" t="s">
        <v>3455</v>
      </c>
      <c r="K866" s="12">
        <v>3122</v>
      </c>
      <c r="L866" s="12" t="s">
        <v>1428</v>
      </c>
      <c r="M866" s="12" t="s">
        <v>4108</v>
      </c>
      <c r="N866" s="12"/>
      <c r="O866" s="12"/>
      <c r="P866" s="12"/>
      <c r="Q866" s="12"/>
      <c r="R866" s="12"/>
      <c r="S866" s="48"/>
    </row>
    <row r="867" spans="1:19">
      <c r="A867" s="21">
        <v>45483</v>
      </c>
      <c r="B867" s="21" t="s">
        <v>118</v>
      </c>
      <c r="C867" s="42" t="s">
        <v>58</v>
      </c>
      <c r="D867" s="12" t="s">
        <v>1444</v>
      </c>
      <c r="E867" s="12" t="s">
        <v>3751</v>
      </c>
      <c r="F867" s="12">
        <v>1</v>
      </c>
      <c r="G867" s="12">
        <v>15</v>
      </c>
      <c r="H867" s="12"/>
      <c r="I867" s="12" t="s">
        <v>75</v>
      </c>
      <c r="J867" s="12" t="s">
        <v>4164</v>
      </c>
      <c r="K867" s="12">
        <v>3523</v>
      </c>
      <c r="L867" s="12">
        <v>1703</v>
      </c>
      <c r="M867" s="12" t="s">
        <v>3829</v>
      </c>
      <c r="N867" s="12"/>
      <c r="O867" s="12"/>
      <c r="P867" s="12"/>
      <c r="Q867" s="12"/>
      <c r="R867" s="12"/>
      <c r="S867" s="48"/>
    </row>
    <row r="868" spans="1:19">
      <c r="A868" s="21">
        <v>45483</v>
      </c>
      <c r="B868" s="21" t="s">
        <v>118</v>
      </c>
      <c r="C868" s="42" t="s">
        <v>58</v>
      </c>
      <c r="D868" s="12" t="s">
        <v>1444</v>
      </c>
      <c r="E868" s="12" t="s">
        <v>3751</v>
      </c>
      <c r="F868" s="12">
        <v>1</v>
      </c>
      <c r="G868" s="12">
        <v>15</v>
      </c>
      <c r="H868" s="12"/>
      <c r="I868" s="12" t="s">
        <v>75</v>
      </c>
      <c r="J868" s="12" t="s">
        <v>4164</v>
      </c>
      <c r="K868" s="12">
        <v>4223</v>
      </c>
      <c r="L868" s="12">
        <v>1377</v>
      </c>
      <c r="M868" s="12" t="s">
        <v>3829</v>
      </c>
      <c r="N868" s="12"/>
      <c r="O868" s="12"/>
      <c r="P868" s="12"/>
      <c r="Q868" s="12"/>
      <c r="R868" s="12"/>
      <c r="S868" s="48"/>
    </row>
    <row r="869" spans="1:19">
      <c r="A869" s="21">
        <v>45483</v>
      </c>
      <c r="B869" s="21" t="s">
        <v>118</v>
      </c>
      <c r="C869" s="42" t="s">
        <v>58</v>
      </c>
      <c r="D869" s="12" t="s">
        <v>1444</v>
      </c>
      <c r="E869" s="12" t="s">
        <v>3751</v>
      </c>
      <c r="F869" s="12">
        <v>1</v>
      </c>
      <c r="G869" s="12">
        <v>15</v>
      </c>
      <c r="H869" s="12"/>
      <c r="I869" s="12" t="s">
        <v>75</v>
      </c>
      <c r="J869" s="12" t="s">
        <v>3542</v>
      </c>
      <c r="K869" s="12">
        <v>4223</v>
      </c>
      <c r="L869" s="12">
        <v>1377</v>
      </c>
      <c r="M869" s="12" t="s">
        <v>3829</v>
      </c>
      <c r="N869" s="12"/>
      <c r="O869" s="12"/>
      <c r="P869" s="12"/>
      <c r="Q869" s="12"/>
      <c r="R869" s="12"/>
      <c r="S869" s="48"/>
    </row>
    <row r="870" spans="1:19">
      <c r="A870" s="21">
        <v>45483</v>
      </c>
      <c r="B870" s="21" t="s">
        <v>118</v>
      </c>
      <c r="C870" s="42" t="s">
        <v>58</v>
      </c>
      <c r="D870" s="12" t="s">
        <v>1444</v>
      </c>
      <c r="E870" s="12" t="s">
        <v>4032</v>
      </c>
      <c r="F870" s="12">
        <v>1</v>
      </c>
      <c r="G870" s="12">
        <v>15</v>
      </c>
      <c r="H870" s="12"/>
      <c r="I870" s="12" t="s">
        <v>75</v>
      </c>
      <c r="J870" s="12" t="s">
        <v>3542</v>
      </c>
      <c r="K870" s="12">
        <v>1923</v>
      </c>
      <c r="L870" s="12">
        <v>997</v>
      </c>
      <c r="M870" s="12" t="s">
        <v>4169</v>
      </c>
      <c r="N870" s="12"/>
      <c r="O870" s="12"/>
      <c r="P870" s="12"/>
      <c r="Q870" s="12"/>
      <c r="R870" s="12"/>
      <c r="S870" s="48"/>
    </row>
    <row r="871" spans="1:19">
      <c r="A871" s="21">
        <v>45483</v>
      </c>
      <c r="B871" s="21" t="s">
        <v>118</v>
      </c>
      <c r="C871" s="42" t="s">
        <v>58</v>
      </c>
      <c r="D871" s="12" t="s">
        <v>1444</v>
      </c>
      <c r="E871" s="12" t="s">
        <v>4032</v>
      </c>
      <c r="F871" s="12">
        <v>1</v>
      </c>
      <c r="G871" s="12">
        <v>15</v>
      </c>
      <c r="H871" s="12"/>
      <c r="I871" s="12" t="s">
        <v>75</v>
      </c>
      <c r="J871" s="12" t="s">
        <v>1201</v>
      </c>
      <c r="K871" s="12">
        <v>1423</v>
      </c>
      <c r="L871" s="12">
        <v>1150</v>
      </c>
      <c r="M871" s="12" t="s">
        <v>4169</v>
      </c>
      <c r="N871" s="12"/>
      <c r="O871" s="12"/>
      <c r="P871" s="12"/>
      <c r="Q871" s="12"/>
      <c r="R871" s="12"/>
      <c r="S871" s="48"/>
    </row>
    <row r="872" spans="1:19">
      <c r="A872" s="21">
        <v>45483</v>
      </c>
      <c r="B872" s="21" t="s">
        <v>118</v>
      </c>
      <c r="C872" s="42" t="s">
        <v>58</v>
      </c>
      <c r="D872" s="12" t="s">
        <v>1444</v>
      </c>
      <c r="E872" s="12" t="s">
        <v>4032</v>
      </c>
      <c r="F872" s="12">
        <v>1</v>
      </c>
      <c r="G872" s="12">
        <v>15</v>
      </c>
      <c r="H872" s="12"/>
      <c r="I872" s="12" t="s">
        <v>75</v>
      </c>
      <c r="J872" s="12" t="s">
        <v>291</v>
      </c>
      <c r="K872" s="12">
        <v>1623</v>
      </c>
      <c r="L872" s="12">
        <v>759</v>
      </c>
      <c r="M872" s="12" t="s">
        <v>3584</v>
      </c>
      <c r="N872" s="12"/>
      <c r="O872" s="12"/>
      <c r="P872" s="12"/>
      <c r="Q872" s="12"/>
      <c r="R872" s="12"/>
      <c r="S872" s="48"/>
    </row>
    <row r="873" spans="1:19">
      <c r="A873" s="21">
        <v>45483</v>
      </c>
      <c r="B873" s="21" t="s">
        <v>118</v>
      </c>
      <c r="C873" s="42" t="s">
        <v>58</v>
      </c>
      <c r="D873" s="12" t="s">
        <v>1444</v>
      </c>
      <c r="E873" s="12" t="s">
        <v>4032</v>
      </c>
      <c r="F873" s="12">
        <v>1</v>
      </c>
      <c r="G873" s="12">
        <v>15</v>
      </c>
      <c r="H873" s="12"/>
      <c r="I873" s="12" t="s">
        <v>75</v>
      </c>
      <c r="J873" s="12" t="s">
        <v>1201</v>
      </c>
      <c r="K873" s="12">
        <v>1423</v>
      </c>
      <c r="L873" s="12">
        <v>1148</v>
      </c>
      <c r="M873" s="12" t="s">
        <v>3584</v>
      </c>
      <c r="N873" s="12"/>
      <c r="O873" s="12"/>
      <c r="P873" s="12"/>
      <c r="Q873" s="12"/>
      <c r="R873" s="12"/>
      <c r="S873" s="48"/>
    </row>
    <row r="874" spans="1:19">
      <c r="A874" s="21">
        <v>45483</v>
      </c>
      <c r="B874" s="21" t="s">
        <v>118</v>
      </c>
      <c r="C874" s="42" t="s">
        <v>58</v>
      </c>
      <c r="D874" s="12" t="s">
        <v>1444</v>
      </c>
      <c r="E874" s="12" t="s">
        <v>4063</v>
      </c>
      <c r="F874" s="12">
        <v>1</v>
      </c>
      <c r="G874" s="12">
        <v>16</v>
      </c>
      <c r="H874" s="12"/>
      <c r="I874" s="12" t="s">
        <v>60</v>
      </c>
      <c r="J874" s="12" t="s">
        <v>3484</v>
      </c>
      <c r="K874" s="12">
        <v>3723</v>
      </c>
      <c r="L874" s="12" t="s">
        <v>1428</v>
      </c>
      <c r="M874" s="12" t="s">
        <v>3763</v>
      </c>
      <c r="N874" s="12"/>
      <c r="O874" s="12"/>
      <c r="P874" s="12"/>
      <c r="Q874" s="12"/>
      <c r="R874" s="12"/>
      <c r="S874" s="48"/>
    </row>
    <row r="875" spans="1:19">
      <c r="A875" s="21">
        <v>45483</v>
      </c>
      <c r="B875" s="21" t="s">
        <v>118</v>
      </c>
      <c r="C875" s="42" t="s">
        <v>58</v>
      </c>
      <c r="D875" s="12" t="s">
        <v>1444</v>
      </c>
      <c r="E875" s="12" t="s">
        <v>4063</v>
      </c>
      <c r="F875" s="12">
        <v>1</v>
      </c>
      <c r="G875" s="12">
        <v>16</v>
      </c>
      <c r="H875" s="12"/>
      <c r="I875" s="12" t="s">
        <v>60</v>
      </c>
      <c r="J875" s="12" t="s">
        <v>4188</v>
      </c>
      <c r="K875" s="12">
        <v>324</v>
      </c>
      <c r="L875" s="12" t="s">
        <v>1428</v>
      </c>
      <c r="M875" s="12" t="s">
        <v>3573</v>
      </c>
      <c r="N875" s="12"/>
      <c r="O875" s="12"/>
      <c r="P875" s="12"/>
      <c r="Q875" s="12"/>
      <c r="R875" s="12"/>
      <c r="S875" s="48"/>
    </row>
    <row r="876" spans="1:19">
      <c r="A876" s="21">
        <v>45483</v>
      </c>
      <c r="B876" s="21" t="s">
        <v>118</v>
      </c>
      <c r="C876" s="42" t="s">
        <v>58</v>
      </c>
      <c r="D876" s="12" t="s">
        <v>1444</v>
      </c>
      <c r="E876" s="12" t="s">
        <v>4063</v>
      </c>
      <c r="F876" s="12">
        <v>1</v>
      </c>
      <c r="G876" s="12">
        <v>16</v>
      </c>
      <c r="H876" s="12"/>
      <c r="I876" s="12" t="s">
        <v>60</v>
      </c>
      <c r="J876" s="12" t="s">
        <v>4188</v>
      </c>
      <c r="K876" s="12">
        <v>324</v>
      </c>
      <c r="L876" s="12" t="s">
        <v>1428</v>
      </c>
      <c r="M876" s="12" t="s">
        <v>4108</v>
      </c>
      <c r="N876" s="12"/>
      <c r="O876" s="12"/>
      <c r="P876" s="12"/>
      <c r="Q876" s="12"/>
      <c r="R876" s="12"/>
      <c r="S876" s="48"/>
    </row>
    <row r="877" spans="1:19">
      <c r="A877" s="41">
        <v>45485</v>
      </c>
      <c r="B877" s="21" t="s">
        <v>118</v>
      </c>
      <c r="C877" s="42" t="s">
        <v>58</v>
      </c>
      <c r="D877" s="42" t="s">
        <v>1444</v>
      </c>
      <c r="E877" s="42" t="s">
        <v>4189</v>
      </c>
      <c r="F877" s="42">
        <v>1</v>
      </c>
      <c r="G877" s="42">
        <v>14</v>
      </c>
      <c r="H877" s="42"/>
      <c r="I877" s="42" t="s">
        <v>84</v>
      </c>
      <c r="J877" s="42" t="s">
        <v>4185</v>
      </c>
      <c r="K877" s="42">
        <v>123</v>
      </c>
      <c r="L877" s="42">
        <v>572</v>
      </c>
      <c r="M877" s="42" t="s">
        <v>4108</v>
      </c>
      <c r="N877" s="42"/>
      <c r="O877" s="42"/>
      <c r="P877" s="42"/>
      <c r="Q877" s="42"/>
      <c r="R877" s="42"/>
      <c r="S877" s="88"/>
    </row>
    <row r="878" spans="1:19">
      <c r="A878" s="21">
        <v>45485</v>
      </c>
      <c r="B878" s="21" t="s">
        <v>118</v>
      </c>
      <c r="C878" s="42" t="s">
        <v>58</v>
      </c>
      <c r="D878" s="42" t="s">
        <v>1444</v>
      </c>
      <c r="E878" s="42" t="s">
        <v>4189</v>
      </c>
      <c r="F878" s="12">
        <v>1</v>
      </c>
      <c r="G878" s="12">
        <v>14</v>
      </c>
      <c r="H878" s="12"/>
      <c r="I878" s="42" t="s">
        <v>84</v>
      </c>
      <c r="J878" s="42" t="s">
        <v>4185</v>
      </c>
      <c r="K878" s="12">
        <v>123</v>
      </c>
      <c r="L878" s="12">
        <v>573</v>
      </c>
      <c r="M878" s="12" t="s">
        <v>3795</v>
      </c>
      <c r="N878" s="12"/>
      <c r="O878" s="12"/>
      <c r="P878" s="12"/>
      <c r="Q878" s="12"/>
      <c r="R878" s="12"/>
      <c r="S878" s="48"/>
    </row>
    <row r="879" spans="1:19">
      <c r="A879" s="21">
        <v>45485</v>
      </c>
      <c r="B879" s="21" t="s">
        <v>118</v>
      </c>
      <c r="C879" s="42" t="s">
        <v>58</v>
      </c>
      <c r="D879" s="42" t="s">
        <v>1444</v>
      </c>
      <c r="E879" s="42" t="s">
        <v>4189</v>
      </c>
      <c r="F879" s="12">
        <v>1</v>
      </c>
      <c r="G879" s="12">
        <v>15</v>
      </c>
      <c r="H879" s="12"/>
      <c r="I879" s="12" t="s">
        <v>75</v>
      </c>
      <c r="J879" s="12" t="s">
        <v>3542</v>
      </c>
      <c r="K879" s="12">
        <v>1323</v>
      </c>
      <c r="L879" s="12">
        <v>1695</v>
      </c>
      <c r="M879" s="12" t="s">
        <v>3584</v>
      </c>
      <c r="N879" s="12"/>
      <c r="O879" s="12"/>
      <c r="P879" s="12"/>
      <c r="Q879" s="12"/>
      <c r="R879" s="12"/>
      <c r="S879" s="48"/>
    </row>
    <row r="880" spans="1:19">
      <c r="A880" s="21">
        <v>45485</v>
      </c>
      <c r="B880" s="21" t="s">
        <v>118</v>
      </c>
      <c r="C880" s="42" t="s">
        <v>58</v>
      </c>
      <c r="D880" s="42" t="s">
        <v>1444</v>
      </c>
      <c r="E880" s="42" t="s">
        <v>4189</v>
      </c>
      <c r="F880" s="12">
        <v>1</v>
      </c>
      <c r="G880" s="12">
        <v>15</v>
      </c>
      <c r="H880" s="12"/>
      <c r="I880" s="12" t="s">
        <v>75</v>
      </c>
      <c r="J880" s="12" t="s">
        <v>3542</v>
      </c>
      <c r="K880" s="12">
        <v>4923</v>
      </c>
      <c r="L880" s="12">
        <v>1572</v>
      </c>
      <c r="M880" s="12" t="s">
        <v>4108</v>
      </c>
      <c r="N880" s="12"/>
      <c r="O880" s="12"/>
      <c r="P880" s="12"/>
      <c r="Q880" s="12"/>
      <c r="R880" s="12"/>
      <c r="S880" s="48"/>
    </row>
    <row r="881" spans="1:19">
      <c r="A881" s="21">
        <v>45485</v>
      </c>
      <c r="B881" s="21" t="s">
        <v>118</v>
      </c>
      <c r="C881" s="42" t="s">
        <v>58</v>
      </c>
      <c r="D881" s="12" t="s">
        <v>1268</v>
      </c>
      <c r="E881" s="12" t="s">
        <v>4190</v>
      </c>
      <c r="F881" s="12">
        <v>1</v>
      </c>
      <c r="G881" s="12">
        <v>16</v>
      </c>
      <c r="H881" s="12"/>
      <c r="I881" s="12" t="s">
        <v>143</v>
      </c>
      <c r="J881" s="12" t="s">
        <v>4191</v>
      </c>
      <c r="K881" s="12">
        <v>1123</v>
      </c>
      <c r="L881" s="12" t="s">
        <v>1428</v>
      </c>
      <c r="M881" s="12" t="s">
        <v>3573</v>
      </c>
      <c r="N881" s="12"/>
      <c r="O881" s="12"/>
      <c r="P881" s="12"/>
      <c r="Q881" s="12"/>
      <c r="R881" s="12"/>
      <c r="S881" s="48"/>
    </row>
    <row r="882" spans="1:19">
      <c r="A882" s="21">
        <v>45485</v>
      </c>
      <c r="B882" s="21" t="s">
        <v>118</v>
      </c>
      <c r="C882" s="42" t="s">
        <v>58</v>
      </c>
      <c r="D882" s="12" t="s">
        <v>1268</v>
      </c>
      <c r="E882" s="12" t="s">
        <v>4190</v>
      </c>
      <c r="F882" s="12">
        <v>1</v>
      </c>
      <c r="G882" s="12">
        <v>16</v>
      </c>
      <c r="H882" s="12"/>
      <c r="I882" s="12" t="s">
        <v>143</v>
      </c>
      <c r="J882" s="12" t="s">
        <v>4191</v>
      </c>
      <c r="K882" s="12">
        <v>1123</v>
      </c>
      <c r="L882" s="12" t="s">
        <v>1428</v>
      </c>
      <c r="M882" s="12" t="s">
        <v>3573</v>
      </c>
      <c r="N882" s="12"/>
      <c r="O882" s="12"/>
      <c r="P882" s="12"/>
      <c r="Q882" s="12"/>
      <c r="R882" s="12"/>
      <c r="S882" s="48"/>
    </row>
    <row r="883" spans="1:19">
      <c r="A883" s="21">
        <v>45485</v>
      </c>
      <c r="B883" s="21" t="s">
        <v>118</v>
      </c>
      <c r="C883" s="42" t="s">
        <v>58</v>
      </c>
      <c r="D883" s="12" t="s">
        <v>1268</v>
      </c>
      <c r="E883" s="12" t="s">
        <v>4190</v>
      </c>
      <c r="F883" s="12">
        <v>1</v>
      </c>
      <c r="G883" s="12">
        <v>16</v>
      </c>
      <c r="H883" s="12"/>
      <c r="I883" s="12" t="s">
        <v>143</v>
      </c>
      <c r="J883" s="12" t="s">
        <v>4191</v>
      </c>
      <c r="K883" s="12">
        <v>1123</v>
      </c>
      <c r="L883" s="12" t="s">
        <v>1428</v>
      </c>
      <c r="M883" s="12" t="s">
        <v>3573</v>
      </c>
      <c r="N883" s="12"/>
      <c r="O883" s="12"/>
      <c r="P883" s="12"/>
      <c r="Q883" s="12"/>
      <c r="R883" s="12"/>
      <c r="S883" s="48"/>
    </row>
    <row r="884" spans="1:19">
      <c r="A884" s="21">
        <v>45485</v>
      </c>
      <c r="B884" s="21" t="s">
        <v>118</v>
      </c>
      <c r="C884" s="42" t="s">
        <v>58</v>
      </c>
      <c r="D884" s="12" t="s">
        <v>1268</v>
      </c>
      <c r="E884" s="12" t="s">
        <v>4190</v>
      </c>
      <c r="F884" s="12">
        <v>1</v>
      </c>
      <c r="G884" s="12">
        <v>16</v>
      </c>
      <c r="H884" s="12"/>
      <c r="I884" s="12" t="s">
        <v>143</v>
      </c>
      <c r="J884" s="12" t="s">
        <v>4191</v>
      </c>
      <c r="K884" s="12">
        <v>1123</v>
      </c>
      <c r="L884" s="12" t="s">
        <v>1428</v>
      </c>
      <c r="M884" s="12" t="s">
        <v>3573</v>
      </c>
      <c r="N884" s="12"/>
      <c r="O884" s="12"/>
      <c r="P884" s="12"/>
      <c r="Q884" s="12"/>
      <c r="R884" s="12"/>
      <c r="S884" s="48"/>
    </row>
    <row r="885" spans="1:19">
      <c r="A885" s="21">
        <v>45488</v>
      </c>
      <c r="B885" s="21" t="s">
        <v>118</v>
      </c>
      <c r="C885" s="42" t="s">
        <v>58</v>
      </c>
      <c r="D885" s="42" t="s">
        <v>1268</v>
      </c>
      <c r="E885" s="42" t="s">
        <v>4192</v>
      </c>
      <c r="F885" s="42">
        <v>1</v>
      </c>
      <c r="G885" s="42">
        <v>16</v>
      </c>
      <c r="H885" s="42"/>
      <c r="I885" s="12" t="s">
        <v>60</v>
      </c>
      <c r="J885" s="42" t="s">
        <v>4193</v>
      </c>
      <c r="K885" s="42">
        <v>2523</v>
      </c>
      <c r="L885" s="42">
        <v>1416</v>
      </c>
      <c r="M885" s="42" t="s">
        <v>4108</v>
      </c>
      <c r="N885" s="42"/>
      <c r="O885" s="42"/>
      <c r="P885" s="42"/>
      <c r="Q885" s="42"/>
      <c r="R885" s="42"/>
      <c r="S885" s="88"/>
    </row>
    <row r="886" spans="1:19">
      <c r="A886" s="21">
        <v>45488</v>
      </c>
      <c r="B886" s="21" t="s">
        <v>118</v>
      </c>
      <c r="C886" s="42" t="s">
        <v>58</v>
      </c>
      <c r="D886" s="12" t="s">
        <v>1268</v>
      </c>
      <c r="E886" s="42" t="s">
        <v>4192</v>
      </c>
      <c r="F886" s="12">
        <v>1</v>
      </c>
      <c r="G886" s="12">
        <v>16</v>
      </c>
      <c r="H886" s="12"/>
      <c r="I886" s="12" t="s">
        <v>60</v>
      </c>
      <c r="J886" s="42" t="s">
        <v>4193</v>
      </c>
      <c r="K886" s="12">
        <v>2623</v>
      </c>
      <c r="L886" s="12">
        <v>1417</v>
      </c>
      <c r="M886" s="12" t="s">
        <v>3680</v>
      </c>
      <c r="N886" s="12"/>
      <c r="O886" s="12"/>
      <c r="P886" s="12"/>
      <c r="Q886" s="12"/>
      <c r="R886" s="12"/>
      <c r="S886" s="48"/>
    </row>
    <row r="887" spans="1:19">
      <c r="A887" s="41">
        <v>45512</v>
      </c>
      <c r="B887" s="41" t="s">
        <v>4194</v>
      </c>
      <c r="C887" s="42" t="s">
        <v>58</v>
      </c>
      <c r="D887" s="42" t="s">
        <v>1444</v>
      </c>
      <c r="E887" s="42" t="s">
        <v>3735</v>
      </c>
      <c r="F887" s="42">
        <v>1</v>
      </c>
      <c r="G887" s="42">
        <v>16</v>
      </c>
      <c r="H887" s="42"/>
      <c r="I887" s="42" t="s">
        <v>60</v>
      </c>
      <c r="J887" s="42" t="s">
        <v>4188</v>
      </c>
      <c r="K887" s="42">
        <v>4523</v>
      </c>
      <c r="L887" s="42">
        <v>1311</v>
      </c>
      <c r="M887" s="42" t="s">
        <v>4108</v>
      </c>
      <c r="N887" s="42"/>
      <c r="O887" s="42"/>
      <c r="P887" s="42"/>
      <c r="Q887" s="42"/>
      <c r="R887" s="42"/>
      <c r="S887" s="88"/>
    </row>
    <row r="888" spans="1:19">
      <c r="A888" s="41">
        <v>45512</v>
      </c>
      <c r="B888" s="41" t="s">
        <v>4194</v>
      </c>
      <c r="C888" s="42" t="s">
        <v>58</v>
      </c>
      <c r="D888" s="42" t="s">
        <v>1444</v>
      </c>
      <c r="E888" s="42" t="s">
        <v>3735</v>
      </c>
      <c r="F888" s="42">
        <v>1</v>
      </c>
      <c r="G888" s="42">
        <v>16</v>
      </c>
      <c r="H888" s="42"/>
      <c r="I888" s="42" t="s">
        <v>60</v>
      </c>
      <c r="J888" s="42" t="s">
        <v>4185</v>
      </c>
      <c r="K888" s="42">
        <v>2922</v>
      </c>
      <c r="L888" s="42">
        <v>354</v>
      </c>
      <c r="M888" s="42" t="s">
        <v>3680</v>
      </c>
      <c r="N888" s="42"/>
      <c r="O888" s="42"/>
      <c r="P888" s="42"/>
      <c r="Q888" s="42"/>
      <c r="R888" s="42"/>
      <c r="S888" s="88"/>
    </row>
    <row r="889" spans="1:19">
      <c r="A889" s="21">
        <v>45512</v>
      </c>
      <c r="B889" s="41" t="s">
        <v>4194</v>
      </c>
      <c r="C889" s="42" t="s">
        <v>58</v>
      </c>
      <c r="D889" s="42" t="s">
        <v>1444</v>
      </c>
      <c r="E889" s="12" t="s">
        <v>3593</v>
      </c>
      <c r="F889" s="12">
        <v>1</v>
      </c>
      <c r="G889" s="12">
        <v>14</v>
      </c>
      <c r="H889" s="12"/>
      <c r="I889" s="12" t="s">
        <v>84</v>
      </c>
      <c r="J889" s="12" t="s">
        <v>4185</v>
      </c>
      <c r="K889" s="12">
        <v>123</v>
      </c>
      <c r="L889" s="12">
        <v>572</v>
      </c>
      <c r="M889" s="12" t="s">
        <v>3680</v>
      </c>
      <c r="N889" s="12"/>
      <c r="O889" s="12"/>
      <c r="P889" s="12"/>
      <c r="Q889" s="12"/>
      <c r="R889" s="12"/>
      <c r="S889" s="48"/>
    </row>
    <row r="890" spans="1:19">
      <c r="A890" s="21">
        <v>45512</v>
      </c>
      <c r="B890" s="41" t="s">
        <v>4194</v>
      </c>
      <c r="C890" s="42" t="s">
        <v>58</v>
      </c>
      <c r="D890" s="42" t="s">
        <v>1444</v>
      </c>
      <c r="E890" s="12" t="s">
        <v>3593</v>
      </c>
      <c r="F890" s="12">
        <v>1</v>
      </c>
      <c r="G890" s="12">
        <v>14</v>
      </c>
      <c r="H890" s="12"/>
      <c r="I890" s="12" t="s">
        <v>84</v>
      </c>
      <c r="J890" s="12" t="s">
        <v>4185</v>
      </c>
      <c r="K890" s="12">
        <v>123</v>
      </c>
      <c r="L890" s="12">
        <v>573</v>
      </c>
      <c r="M890" s="12" t="s">
        <v>4108</v>
      </c>
      <c r="N890" s="12"/>
      <c r="O890" s="12"/>
      <c r="P890" s="12"/>
      <c r="Q890" s="12"/>
      <c r="R890" s="12"/>
      <c r="S890" s="48"/>
    </row>
    <row r="891" spans="1:19">
      <c r="A891" s="21">
        <v>45512</v>
      </c>
      <c r="B891" s="41" t="s">
        <v>4194</v>
      </c>
      <c r="C891" s="42" t="s">
        <v>58</v>
      </c>
      <c r="D891" s="42" t="s">
        <v>1444</v>
      </c>
      <c r="E891" s="12" t="s">
        <v>3593</v>
      </c>
      <c r="F891" s="12">
        <v>1</v>
      </c>
      <c r="G891" s="12">
        <v>15</v>
      </c>
      <c r="H891" s="12"/>
      <c r="I891" s="12" t="s">
        <v>3454</v>
      </c>
      <c r="J891" s="12" t="s">
        <v>3455</v>
      </c>
      <c r="K891" s="12">
        <v>2323</v>
      </c>
      <c r="L891" s="12" t="s">
        <v>1428</v>
      </c>
      <c r="M891" s="12" t="s">
        <v>3680</v>
      </c>
      <c r="N891" s="12"/>
      <c r="O891" s="12"/>
      <c r="P891" s="12"/>
      <c r="Q891" s="12"/>
      <c r="R891" s="12"/>
      <c r="S891" s="48"/>
    </row>
    <row r="892" spans="1:19">
      <c r="A892" s="21">
        <v>45512</v>
      </c>
      <c r="B892" s="41" t="s">
        <v>4194</v>
      </c>
      <c r="C892" s="42" t="s">
        <v>58</v>
      </c>
      <c r="D892" s="42" t="s">
        <v>1444</v>
      </c>
      <c r="E892" s="12" t="s">
        <v>3593</v>
      </c>
      <c r="F892" s="12">
        <v>1</v>
      </c>
      <c r="G892" s="12">
        <v>15</v>
      </c>
      <c r="H892" s="12"/>
      <c r="I892" s="12" t="s">
        <v>3454</v>
      </c>
      <c r="J892" s="12" t="s">
        <v>3455</v>
      </c>
      <c r="K892" s="12">
        <v>2323</v>
      </c>
      <c r="L892" s="12" t="s">
        <v>1428</v>
      </c>
      <c r="M892" s="12" t="s">
        <v>4108</v>
      </c>
      <c r="N892" s="12"/>
      <c r="O892" s="12"/>
      <c r="P892" s="12"/>
      <c r="Q892" s="12"/>
      <c r="R892" s="12"/>
      <c r="S892" s="48"/>
    </row>
    <row r="893" spans="1:19">
      <c r="A893" s="21">
        <v>45512</v>
      </c>
      <c r="B893" s="41" t="s">
        <v>4194</v>
      </c>
      <c r="C893" s="42" t="s">
        <v>58</v>
      </c>
      <c r="D893" s="42" t="s">
        <v>1444</v>
      </c>
      <c r="E893" s="12" t="s">
        <v>3593</v>
      </c>
      <c r="F893" s="12">
        <v>1</v>
      </c>
      <c r="G893" s="12">
        <v>15</v>
      </c>
      <c r="H893" s="12"/>
      <c r="I893" s="12" t="s">
        <v>3454</v>
      </c>
      <c r="J893" s="12" t="s">
        <v>3455</v>
      </c>
      <c r="K893" s="12">
        <v>2323</v>
      </c>
      <c r="L893" s="12" t="s">
        <v>1428</v>
      </c>
      <c r="M893" s="12" t="s">
        <v>4108</v>
      </c>
      <c r="N893" s="12"/>
      <c r="O893" s="12"/>
      <c r="P893" s="12"/>
      <c r="Q893" s="12"/>
      <c r="R893" s="12"/>
      <c r="S893" s="48"/>
    </row>
    <row r="894" spans="1:19">
      <c r="A894" s="21">
        <v>45512</v>
      </c>
      <c r="B894" s="41" t="s">
        <v>4194</v>
      </c>
      <c r="C894" s="42" t="s">
        <v>58</v>
      </c>
      <c r="D894" s="12" t="s">
        <v>1444</v>
      </c>
      <c r="E894" s="12" t="s">
        <v>3593</v>
      </c>
      <c r="F894" s="12">
        <v>1</v>
      </c>
      <c r="G894" s="12">
        <v>15</v>
      </c>
      <c r="H894" s="12"/>
      <c r="I894" s="12" t="s">
        <v>75</v>
      </c>
      <c r="J894" s="12" t="s">
        <v>3542</v>
      </c>
      <c r="K894" s="12">
        <v>4923</v>
      </c>
      <c r="L894" s="12">
        <v>1573</v>
      </c>
      <c r="M894" s="12" t="s">
        <v>4108</v>
      </c>
      <c r="N894" s="12"/>
      <c r="O894" s="12"/>
      <c r="P894" s="12"/>
      <c r="Q894" s="12"/>
      <c r="R894" s="12"/>
      <c r="S894" s="48"/>
    </row>
    <row r="895" spans="1:19">
      <c r="A895" s="21">
        <v>45512</v>
      </c>
      <c r="B895" s="41" t="s">
        <v>4194</v>
      </c>
      <c r="C895" s="42" t="s">
        <v>58</v>
      </c>
      <c r="D895" s="12" t="s">
        <v>1444</v>
      </c>
      <c r="E895" s="12" t="s">
        <v>3551</v>
      </c>
      <c r="F895" s="12">
        <v>1</v>
      </c>
      <c r="G895" s="12">
        <v>15</v>
      </c>
      <c r="H895" s="12"/>
      <c r="I895" s="12" t="s">
        <v>75</v>
      </c>
      <c r="J895" s="12" t="s">
        <v>4164</v>
      </c>
      <c r="K895" s="12">
        <v>4123</v>
      </c>
      <c r="L895" s="12">
        <v>1647</v>
      </c>
      <c r="M895" s="12" t="s">
        <v>4108</v>
      </c>
      <c r="N895" s="12"/>
      <c r="O895" s="12"/>
      <c r="P895" s="12"/>
      <c r="Q895" s="12"/>
      <c r="R895" s="12"/>
      <c r="S895" s="48"/>
    </row>
    <row r="896" spans="1:19">
      <c r="A896" s="21">
        <v>45512</v>
      </c>
      <c r="B896" s="41" t="s">
        <v>4194</v>
      </c>
      <c r="C896" s="42" t="s">
        <v>58</v>
      </c>
      <c r="D896" s="12" t="s">
        <v>1444</v>
      </c>
      <c r="E896" s="12" t="s">
        <v>3551</v>
      </c>
      <c r="F896" s="12">
        <v>1</v>
      </c>
      <c r="G896" s="12">
        <v>15</v>
      </c>
      <c r="H896" s="12"/>
      <c r="I896" s="12" t="s">
        <v>1070</v>
      </c>
      <c r="J896" s="12" t="s">
        <v>4195</v>
      </c>
      <c r="K896" s="12">
        <v>3922</v>
      </c>
      <c r="L896" s="12" t="s">
        <v>1428</v>
      </c>
      <c r="M896" s="12" t="s">
        <v>3573</v>
      </c>
      <c r="N896" s="12"/>
      <c r="O896" s="12"/>
      <c r="P896" s="12"/>
      <c r="Q896" s="12"/>
      <c r="R896" s="12"/>
      <c r="S896" s="48"/>
    </row>
    <row r="897" spans="1:19">
      <c r="A897" s="21">
        <v>45512</v>
      </c>
      <c r="B897" s="41" t="s">
        <v>4194</v>
      </c>
      <c r="C897" s="42" t="s">
        <v>58</v>
      </c>
      <c r="D897" s="12" t="s">
        <v>1444</v>
      </c>
      <c r="E897" s="12" t="s">
        <v>3593</v>
      </c>
      <c r="F897" s="12">
        <v>1</v>
      </c>
      <c r="G897" s="12">
        <v>16</v>
      </c>
      <c r="H897" s="12"/>
      <c r="I897" s="12" t="s">
        <v>143</v>
      </c>
      <c r="J897" s="12" t="s">
        <v>4196</v>
      </c>
      <c r="K897" s="12">
        <v>2022</v>
      </c>
      <c r="L897" s="12">
        <v>1382</v>
      </c>
      <c r="M897" s="12" t="s">
        <v>3585</v>
      </c>
      <c r="N897" s="12"/>
      <c r="O897" s="12"/>
      <c r="P897" s="12"/>
      <c r="Q897" s="12"/>
      <c r="R897" s="12"/>
      <c r="S897" s="48"/>
    </row>
    <row r="898" spans="1:19">
      <c r="A898" s="21">
        <v>45512</v>
      </c>
      <c r="B898" s="41" t="s">
        <v>4194</v>
      </c>
      <c r="C898" s="42" t="s">
        <v>58</v>
      </c>
      <c r="D898" s="12" t="s">
        <v>1444</v>
      </c>
      <c r="E898" s="12" t="s">
        <v>3593</v>
      </c>
      <c r="F898" s="12">
        <v>1</v>
      </c>
      <c r="G898" s="12">
        <v>16</v>
      </c>
      <c r="H898" s="12"/>
      <c r="I898" s="12" t="s">
        <v>143</v>
      </c>
      <c r="J898" s="12" t="s">
        <v>4196</v>
      </c>
      <c r="K898" s="12">
        <v>2022</v>
      </c>
      <c r="L898" s="12">
        <v>1383</v>
      </c>
      <c r="M898" s="12" t="s">
        <v>3585</v>
      </c>
      <c r="N898" s="12"/>
      <c r="O898" s="12"/>
      <c r="P898" s="12"/>
      <c r="Q898" s="12"/>
      <c r="R898" s="12"/>
      <c r="S898" s="48"/>
    </row>
    <row r="899" spans="1:19">
      <c r="A899" s="21">
        <v>45512</v>
      </c>
      <c r="B899" s="41" t="s">
        <v>4194</v>
      </c>
      <c r="C899" s="42" t="s">
        <v>58</v>
      </c>
      <c r="D899" s="12" t="s">
        <v>1444</v>
      </c>
      <c r="E899" s="12" t="s">
        <v>3652</v>
      </c>
      <c r="F899" s="12">
        <v>1</v>
      </c>
      <c r="G899" s="12">
        <v>14</v>
      </c>
      <c r="H899" s="12"/>
      <c r="I899" s="12" t="s">
        <v>84</v>
      </c>
      <c r="J899" s="12" t="s">
        <v>4197</v>
      </c>
      <c r="K899" s="12">
        <v>5023</v>
      </c>
      <c r="L899" s="12">
        <v>1631</v>
      </c>
      <c r="M899" s="12" t="s">
        <v>4173</v>
      </c>
      <c r="N899" s="12" t="s">
        <v>4198</v>
      </c>
      <c r="O899" s="12"/>
      <c r="P899" s="12"/>
      <c r="Q899" s="12"/>
      <c r="R899" s="12"/>
      <c r="S899" s="48"/>
    </row>
    <row r="900" spans="1:19">
      <c r="A900" s="21">
        <v>45512</v>
      </c>
      <c r="B900" s="41" t="s">
        <v>4194</v>
      </c>
      <c r="C900" s="42" t="s">
        <v>58</v>
      </c>
      <c r="D900" s="12" t="s">
        <v>1444</v>
      </c>
      <c r="E900" s="12" t="s">
        <v>3652</v>
      </c>
      <c r="F900" s="12">
        <v>1</v>
      </c>
      <c r="G900" s="12">
        <v>14</v>
      </c>
      <c r="H900" s="12"/>
      <c r="I900" s="12" t="s">
        <v>84</v>
      </c>
      <c r="J900" s="12" t="s">
        <v>4197</v>
      </c>
      <c r="K900" s="12">
        <v>5123</v>
      </c>
      <c r="L900" s="12">
        <v>1665</v>
      </c>
      <c r="M900" s="12" t="s">
        <v>3680</v>
      </c>
      <c r="N900" s="12"/>
      <c r="O900" s="12"/>
      <c r="P900" s="12"/>
      <c r="Q900" s="12"/>
      <c r="R900" s="12"/>
      <c r="S900" s="48"/>
    </row>
    <row r="901" spans="1:19">
      <c r="A901" s="21">
        <v>45512</v>
      </c>
      <c r="B901" s="41" t="s">
        <v>4194</v>
      </c>
      <c r="C901" s="42" t="s">
        <v>58</v>
      </c>
      <c r="D901" s="12" t="s">
        <v>1268</v>
      </c>
      <c r="E901" s="12" t="s">
        <v>4199</v>
      </c>
      <c r="F901" s="12">
        <v>1</v>
      </c>
      <c r="G901" s="12">
        <v>15</v>
      </c>
      <c r="H901" s="12"/>
      <c r="I901" s="12" t="s">
        <v>75</v>
      </c>
      <c r="J901" s="12" t="s">
        <v>4164</v>
      </c>
      <c r="K901" s="12">
        <v>3523</v>
      </c>
      <c r="L901" s="12">
        <v>1646</v>
      </c>
      <c r="M901" s="12" t="s">
        <v>3585</v>
      </c>
      <c r="N901" s="12"/>
      <c r="O901" s="12"/>
      <c r="P901" s="12"/>
      <c r="Q901" s="12"/>
      <c r="R901" s="12"/>
      <c r="S901" s="48"/>
    </row>
    <row r="902" spans="1:19">
      <c r="A902" s="21">
        <v>45512</v>
      </c>
      <c r="B902" s="41" t="s">
        <v>4194</v>
      </c>
      <c r="C902" s="42" t="s">
        <v>58</v>
      </c>
      <c r="D902" s="12" t="s">
        <v>1268</v>
      </c>
      <c r="E902" s="12" t="s">
        <v>4176</v>
      </c>
      <c r="F902" s="12">
        <v>1</v>
      </c>
      <c r="G902" s="12">
        <v>15</v>
      </c>
      <c r="H902" s="12"/>
      <c r="I902" s="12" t="s">
        <v>3454</v>
      </c>
      <c r="J902" s="12" t="s">
        <v>3455</v>
      </c>
      <c r="K902" s="12">
        <v>723</v>
      </c>
      <c r="L902" s="12" t="s">
        <v>1428</v>
      </c>
      <c r="M902" s="12" t="s">
        <v>3680</v>
      </c>
      <c r="N902" s="12"/>
      <c r="O902" s="12"/>
      <c r="P902" s="12"/>
      <c r="Q902" s="12"/>
      <c r="R902" s="12"/>
      <c r="S902" s="48"/>
    </row>
    <row r="903" spans="1:19">
      <c r="A903" s="21">
        <v>45512</v>
      </c>
      <c r="B903" s="41" t="s">
        <v>4194</v>
      </c>
      <c r="C903" s="42" t="s">
        <v>58</v>
      </c>
      <c r="D903" s="12" t="s">
        <v>1268</v>
      </c>
      <c r="E903" s="12" t="s">
        <v>4176</v>
      </c>
      <c r="F903" s="12">
        <v>1</v>
      </c>
      <c r="G903" s="12">
        <v>16</v>
      </c>
      <c r="H903" s="12"/>
      <c r="I903" s="12" t="s">
        <v>60</v>
      </c>
      <c r="J903" s="12" t="s">
        <v>4200</v>
      </c>
      <c r="K903" s="12">
        <v>3523</v>
      </c>
      <c r="L903" s="12">
        <v>1236</v>
      </c>
      <c r="M903" s="12" t="s">
        <v>3573</v>
      </c>
      <c r="N903" s="12"/>
      <c r="O903" s="12"/>
      <c r="P903" s="12"/>
      <c r="Q903" s="12"/>
      <c r="R903" s="12"/>
      <c r="S903" s="48"/>
    </row>
    <row r="904" spans="1:19">
      <c r="A904" s="21">
        <v>45512</v>
      </c>
      <c r="B904" s="41" t="s">
        <v>4194</v>
      </c>
      <c r="C904" s="42" t="s">
        <v>58</v>
      </c>
      <c r="D904" s="12" t="s">
        <v>1268</v>
      </c>
      <c r="E904" s="12" t="s">
        <v>4176</v>
      </c>
      <c r="F904" s="12">
        <v>1</v>
      </c>
      <c r="G904" s="12">
        <v>16</v>
      </c>
      <c r="H904" s="12"/>
      <c r="I904" s="12" t="s">
        <v>3554</v>
      </c>
      <c r="J904" s="12" t="s">
        <v>4200</v>
      </c>
      <c r="K904" s="12">
        <v>3523</v>
      </c>
      <c r="L904" s="12">
        <v>1236</v>
      </c>
      <c r="M904" s="12" t="s">
        <v>3680</v>
      </c>
      <c r="N904" s="12"/>
      <c r="O904" s="12"/>
      <c r="P904" s="12"/>
      <c r="Q904" s="12"/>
      <c r="R904" s="12"/>
      <c r="S904" s="48"/>
    </row>
    <row r="905" spans="1:19">
      <c r="A905" s="21">
        <v>45512</v>
      </c>
      <c r="B905" s="41" t="s">
        <v>4194</v>
      </c>
      <c r="C905" s="42" t="s">
        <v>58</v>
      </c>
      <c r="D905" s="12" t="s">
        <v>1268</v>
      </c>
      <c r="E905" s="12" t="s">
        <v>4201</v>
      </c>
      <c r="F905" s="12">
        <v>1</v>
      </c>
      <c r="G905" s="12" t="s">
        <v>7</v>
      </c>
      <c r="H905" s="12"/>
      <c r="I905" s="12" t="s">
        <v>133</v>
      </c>
      <c r="J905" s="12" t="s">
        <v>4202</v>
      </c>
      <c r="K905" s="12">
        <v>723</v>
      </c>
      <c r="L905" s="12" t="s">
        <v>1428</v>
      </c>
      <c r="M905" s="12" t="s">
        <v>3763</v>
      </c>
      <c r="N905" s="12"/>
      <c r="O905" s="12"/>
      <c r="P905" s="12"/>
      <c r="Q905" s="12"/>
      <c r="R905" s="12"/>
      <c r="S905" s="48"/>
    </row>
    <row r="906" spans="1:19">
      <c r="A906" s="21">
        <v>45512</v>
      </c>
      <c r="B906" s="41" t="s">
        <v>4194</v>
      </c>
      <c r="C906" s="42" t="s">
        <v>58</v>
      </c>
      <c r="D906" s="12" t="s">
        <v>1268</v>
      </c>
      <c r="E906" s="12" t="s">
        <v>4203</v>
      </c>
      <c r="F906" s="12">
        <v>1</v>
      </c>
      <c r="G906" s="12" t="s">
        <v>7</v>
      </c>
      <c r="H906" s="12"/>
      <c r="I906" s="12" t="s">
        <v>133</v>
      </c>
      <c r="J906" s="12" t="s">
        <v>4204</v>
      </c>
      <c r="K906" s="12">
        <v>3423</v>
      </c>
      <c r="L906" s="12" t="s">
        <v>1428</v>
      </c>
      <c r="M906" s="12" t="s">
        <v>3680</v>
      </c>
      <c r="N906" s="12"/>
      <c r="O906" s="12"/>
      <c r="P906" s="12"/>
      <c r="Q906" s="12"/>
      <c r="R906" s="12"/>
      <c r="S906" s="48"/>
    </row>
    <row r="907" spans="1:19">
      <c r="A907" s="21">
        <v>45512</v>
      </c>
      <c r="B907" s="41" t="s">
        <v>4194</v>
      </c>
      <c r="C907" s="42" t="s">
        <v>58</v>
      </c>
      <c r="D907" s="12" t="s">
        <v>1444</v>
      </c>
      <c r="E907" s="12" t="s">
        <v>3497</v>
      </c>
      <c r="F907" s="12">
        <v>1</v>
      </c>
      <c r="G907" s="12">
        <v>15</v>
      </c>
      <c r="H907" s="12"/>
      <c r="I907" s="12" t="s">
        <v>75</v>
      </c>
      <c r="J907" s="12" t="s">
        <v>4205</v>
      </c>
      <c r="K907" s="12">
        <v>224</v>
      </c>
      <c r="L907" s="12">
        <v>1542</v>
      </c>
      <c r="M907" s="12" t="s">
        <v>3680</v>
      </c>
      <c r="N907" s="12"/>
      <c r="O907" s="12"/>
      <c r="P907" s="12"/>
      <c r="Q907" s="12"/>
      <c r="R907" s="12"/>
      <c r="S907" s="48"/>
    </row>
    <row r="908" spans="1:19">
      <c r="A908" s="21">
        <v>45512</v>
      </c>
      <c r="B908" s="41" t="s">
        <v>4194</v>
      </c>
      <c r="C908" s="42" t="s">
        <v>58</v>
      </c>
      <c r="D908" s="12" t="s">
        <v>1444</v>
      </c>
      <c r="E908" s="12" t="s">
        <v>3497</v>
      </c>
      <c r="F908" s="12">
        <v>1</v>
      </c>
      <c r="G908" s="12">
        <v>15</v>
      </c>
      <c r="H908" s="12"/>
      <c r="I908" s="12" t="s">
        <v>75</v>
      </c>
      <c r="J908" s="12" t="s">
        <v>4205</v>
      </c>
      <c r="K908" s="12">
        <v>224</v>
      </c>
      <c r="L908" s="12">
        <v>1543</v>
      </c>
      <c r="M908" s="12" t="s">
        <v>3680</v>
      </c>
      <c r="N908" s="12"/>
      <c r="O908" s="12"/>
      <c r="P908" s="12"/>
      <c r="Q908" s="12"/>
      <c r="R908" s="12"/>
      <c r="S908" s="48"/>
    </row>
    <row r="909" spans="1:19">
      <c r="A909" s="21">
        <v>45512</v>
      </c>
      <c r="B909" s="41" t="s">
        <v>4194</v>
      </c>
      <c r="C909" s="42" t="s">
        <v>58</v>
      </c>
      <c r="D909" s="12" t="s">
        <v>1444</v>
      </c>
      <c r="E909" s="12" t="s">
        <v>3497</v>
      </c>
      <c r="F909" s="12">
        <v>1</v>
      </c>
      <c r="G909" s="12">
        <v>15</v>
      </c>
      <c r="H909" s="12"/>
      <c r="I909" s="12" t="s">
        <v>75</v>
      </c>
      <c r="J909" s="12" t="s">
        <v>4205</v>
      </c>
      <c r="K909" s="12">
        <v>224</v>
      </c>
      <c r="L909" s="12">
        <v>1541</v>
      </c>
      <c r="M909" s="12" t="s">
        <v>3680</v>
      </c>
      <c r="N909" s="12"/>
      <c r="O909" s="12"/>
      <c r="P909" s="12"/>
      <c r="Q909" s="12"/>
      <c r="R909" s="12"/>
      <c r="S909" s="48"/>
    </row>
    <row r="910" spans="1:19">
      <c r="A910" s="21">
        <v>45512</v>
      </c>
      <c r="B910" s="41" t="s">
        <v>4194</v>
      </c>
      <c r="C910" s="42" t="s">
        <v>58</v>
      </c>
      <c r="D910" s="12" t="s">
        <v>1444</v>
      </c>
      <c r="E910" s="12" t="s">
        <v>4033</v>
      </c>
      <c r="F910" s="12">
        <v>1</v>
      </c>
      <c r="G910" s="12">
        <v>15</v>
      </c>
      <c r="H910" s="12"/>
      <c r="I910" s="12" t="s">
        <v>75</v>
      </c>
      <c r="J910" s="12" t="s">
        <v>3542</v>
      </c>
      <c r="K910" s="12">
        <v>1323</v>
      </c>
      <c r="L910" s="12">
        <v>1695</v>
      </c>
      <c r="M910" s="12" t="s">
        <v>3584</v>
      </c>
      <c r="N910" s="12"/>
      <c r="O910" s="12"/>
      <c r="P910" s="12"/>
      <c r="Q910" s="12"/>
      <c r="R910" s="12"/>
      <c r="S910" s="48"/>
    </row>
    <row r="911" spans="1:19">
      <c r="A911" s="21">
        <v>45512</v>
      </c>
      <c r="B911" s="41" t="s">
        <v>4194</v>
      </c>
      <c r="C911" s="42" t="s">
        <v>58</v>
      </c>
      <c r="D911" s="12" t="s">
        <v>1268</v>
      </c>
      <c r="E911" s="12" t="s">
        <v>4206</v>
      </c>
      <c r="F911" s="12">
        <v>1</v>
      </c>
      <c r="G911" s="12">
        <v>15</v>
      </c>
      <c r="H911" s="12"/>
      <c r="I911" s="12" t="s">
        <v>3454</v>
      </c>
      <c r="J911" s="12" t="s">
        <v>3455</v>
      </c>
      <c r="K911" s="12">
        <v>4823</v>
      </c>
      <c r="L911" s="12" t="s">
        <v>1428</v>
      </c>
      <c r="M911" s="12" t="s">
        <v>3680</v>
      </c>
      <c r="N911" s="12"/>
      <c r="O911" s="12"/>
      <c r="P911" s="12"/>
      <c r="Q911" s="12"/>
      <c r="R911" s="12"/>
      <c r="S911" s="48"/>
    </row>
    <row r="912" spans="1:19">
      <c r="A912" s="21">
        <v>45512</v>
      </c>
      <c r="B912" s="41" t="s">
        <v>4194</v>
      </c>
      <c r="C912" s="42" t="s">
        <v>58</v>
      </c>
      <c r="D912" s="12" t="s">
        <v>1268</v>
      </c>
      <c r="E912" s="12" t="s">
        <v>4206</v>
      </c>
      <c r="F912" s="12">
        <v>1</v>
      </c>
      <c r="G912" s="12">
        <v>15</v>
      </c>
      <c r="H912" s="12"/>
      <c r="I912" s="12" t="s">
        <v>3454</v>
      </c>
      <c r="J912" s="12" t="s">
        <v>3455</v>
      </c>
      <c r="K912" s="12">
        <v>4823</v>
      </c>
      <c r="L912" s="12" t="s">
        <v>1428</v>
      </c>
      <c r="M912" s="12" t="s">
        <v>3584</v>
      </c>
      <c r="N912" s="12"/>
      <c r="O912" s="12"/>
      <c r="P912" s="12"/>
      <c r="Q912" s="12"/>
      <c r="R912" s="12"/>
      <c r="S912" s="48"/>
    </row>
    <row r="913" spans="1:19">
      <c r="A913" s="21">
        <v>45512</v>
      </c>
      <c r="B913" s="41" t="s">
        <v>4194</v>
      </c>
      <c r="C913" s="42" t="s">
        <v>58</v>
      </c>
      <c r="D913" s="12" t="s">
        <v>1268</v>
      </c>
      <c r="E913" s="12" t="s">
        <v>4206</v>
      </c>
      <c r="F913" s="12">
        <v>1</v>
      </c>
      <c r="G913" s="12">
        <v>15</v>
      </c>
      <c r="H913" s="12"/>
      <c r="I913" s="12" t="s">
        <v>3454</v>
      </c>
      <c r="J913" s="12" t="s">
        <v>3455</v>
      </c>
      <c r="K913" s="12">
        <v>4823</v>
      </c>
      <c r="L913" s="12" t="s">
        <v>1428</v>
      </c>
      <c r="M913" s="12" t="s">
        <v>3680</v>
      </c>
      <c r="N913" s="12"/>
      <c r="O913" s="12"/>
      <c r="P913" s="12"/>
      <c r="Q913" s="12"/>
      <c r="R913" s="12"/>
      <c r="S913" s="48"/>
    </row>
    <row r="914" spans="1:19">
      <c r="A914" s="21">
        <v>45512</v>
      </c>
      <c r="B914" s="41" t="s">
        <v>4194</v>
      </c>
      <c r="C914" s="42" t="s">
        <v>58</v>
      </c>
      <c r="D914" s="12" t="s">
        <v>1268</v>
      </c>
      <c r="E914" s="12" t="s">
        <v>4206</v>
      </c>
      <c r="F914" s="12">
        <v>1</v>
      </c>
      <c r="G914" s="12">
        <v>15</v>
      </c>
      <c r="H914" s="12"/>
      <c r="I914" s="12" t="s">
        <v>3454</v>
      </c>
      <c r="J914" s="12" t="s">
        <v>3455</v>
      </c>
      <c r="K914" s="12">
        <v>4823</v>
      </c>
      <c r="L914" s="12" t="s">
        <v>1428</v>
      </c>
      <c r="M914" s="12" t="s">
        <v>3680</v>
      </c>
      <c r="N914" s="12"/>
      <c r="O914" s="12"/>
      <c r="P914" s="12"/>
      <c r="Q914" s="12"/>
      <c r="R914" s="12"/>
      <c r="S914" s="48"/>
    </row>
    <row r="915" spans="1:19">
      <c r="A915" s="21">
        <v>45512</v>
      </c>
      <c r="B915" s="41" t="s">
        <v>4194</v>
      </c>
      <c r="C915" s="42" t="s">
        <v>58</v>
      </c>
      <c r="D915" s="12" t="s">
        <v>1268</v>
      </c>
      <c r="E915" s="12" t="s">
        <v>3961</v>
      </c>
      <c r="F915" s="12">
        <v>1</v>
      </c>
      <c r="G915" s="12">
        <v>14</v>
      </c>
      <c r="H915" s="12"/>
      <c r="I915" s="12" t="s">
        <v>84</v>
      </c>
      <c r="J915" s="12" t="s">
        <v>4185</v>
      </c>
      <c r="K915" s="12">
        <v>4322</v>
      </c>
      <c r="L915" s="12" t="s">
        <v>1460</v>
      </c>
      <c r="M915" s="12" t="s">
        <v>3680</v>
      </c>
      <c r="N915" s="12"/>
      <c r="O915" s="12"/>
      <c r="P915" s="12"/>
      <c r="Q915" s="12"/>
      <c r="R915" s="12"/>
      <c r="S915" s="48"/>
    </row>
    <row r="916" spans="1:19">
      <c r="A916" s="21">
        <v>45512</v>
      </c>
      <c r="B916" s="41" t="s">
        <v>4194</v>
      </c>
      <c r="C916" s="42" t="s">
        <v>58</v>
      </c>
      <c r="D916" s="12" t="s">
        <v>1268</v>
      </c>
      <c r="E916" s="12" t="s">
        <v>4207</v>
      </c>
      <c r="F916" s="12">
        <v>1</v>
      </c>
      <c r="G916" s="12">
        <v>15</v>
      </c>
      <c r="H916" s="12"/>
      <c r="I916" s="12" t="s">
        <v>3454</v>
      </c>
      <c r="J916" s="12" t="s">
        <v>3455</v>
      </c>
      <c r="K916" s="12">
        <v>823</v>
      </c>
      <c r="L916" s="12" t="s">
        <v>1460</v>
      </c>
      <c r="M916" s="12" t="s">
        <v>3680</v>
      </c>
      <c r="N916" s="12"/>
      <c r="O916" s="12"/>
      <c r="P916" s="12"/>
      <c r="Q916" s="12"/>
      <c r="R916" s="12"/>
      <c r="S916" s="48"/>
    </row>
    <row r="917" spans="1:19">
      <c r="A917" s="21">
        <v>45512</v>
      </c>
      <c r="B917" s="41" t="s">
        <v>4194</v>
      </c>
      <c r="C917" s="42" t="s">
        <v>58</v>
      </c>
      <c r="D917" s="12" t="s">
        <v>1268</v>
      </c>
      <c r="E917" s="12" t="s">
        <v>4207</v>
      </c>
      <c r="F917" s="12">
        <v>1</v>
      </c>
      <c r="G917" s="12">
        <v>15</v>
      </c>
      <c r="H917" s="12"/>
      <c r="I917" s="12" t="s">
        <v>3454</v>
      </c>
      <c r="J917" s="12" t="s">
        <v>3455</v>
      </c>
      <c r="K917" s="12">
        <v>823</v>
      </c>
      <c r="L917" s="12" t="s">
        <v>1460</v>
      </c>
      <c r="M917" s="12" t="s">
        <v>3680</v>
      </c>
      <c r="N917" s="12"/>
      <c r="O917" s="12"/>
      <c r="P917" s="12"/>
      <c r="Q917" s="12"/>
      <c r="R917" s="12"/>
      <c r="S917" s="48"/>
    </row>
    <row r="918" spans="1:19">
      <c r="A918" s="21">
        <v>45512</v>
      </c>
      <c r="B918" s="41" t="s">
        <v>4194</v>
      </c>
      <c r="C918" s="42" t="s">
        <v>58</v>
      </c>
      <c r="D918" s="12" t="s">
        <v>1268</v>
      </c>
      <c r="E918" s="12" t="s">
        <v>4207</v>
      </c>
      <c r="F918" s="12">
        <v>1</v>
      </c>
      <c r="G918" s="12">
        <v>15</v>
      </c>
      <c r="H918" s="12"/>
      <c r="I918" s="12" t="s">
        <v>3454</v>
      </c>
      <c r="J918" s="12" t="s">
        <v>3455</v>
      </c>
      <c r="K918" s="12">
        <v>823</v>
      </c>
      <c r="L918" s="12" t="s">
        <v>1460</v>
      </c>
      <c r="M918" s="12" t="s">
        <v>3680</v>
      </c>
      <c r="N918" s="12"/>
      <c r="O918" s="12"/>
      <c r="P918" s="12"/>
      <c r="Q918" s="12"/>
      <c r="R918" s="12"/>
      <c r="S918" s="48"/>
    </row>
    <row r="919" spans="1:19">
      <c r="A919" s="21">
        <v>45512</v>
      </c>
      <c r="B919" s="41" t="s">
        <v>4194</v>
      </c>
      <c r="C919" s="42" t="s">
        <v>58</v>
      </c>
      <c r="D919" s="12" t="s">
        <v>1268</v>
      </c>
      <c r="E919" s="12" t="s">
        <v>4207</v>
      </c>
      <c r="F919" s="12">
        <v>1</v>
      </c>
      <c r="G919" s="12">
        <v>15</v>
      </c>
      <c r="H919" s="12"/>
      <c r="I919" s="12" t="s">
        <v>3454</v>
      </c>
      <c r="J919" s="12" t="s">
        <v>3455</v>
      </c>
      <c r="K919" s="12">
        <v>823</v>
      </c>
      <c r="L919" s="12" t="s">
        <v>1460</v>
      </c>
      <c r="M919" s="12" t="s">
        <v>3680</v>
      </c>
      <c r="N919" s="12"/>
      <c r="O919" s="12"/>
      <c r="P919" s="12"/>
      <c r="Q919" s="12"/>
      <c r="R919" s="12"/>
      <c r="S919" s="48"/>
    </row>
    <row r="920" spans="1:19">
      <c r="A920" s="21">
        <v>45512</v>
      </c>
      <c r="B920" s="41" t="s">
        <v>4194</v>
      </c>
      <c r="C920" s="42" t="s">
        <v>58</v>
      </c>
      <c r="D920" s="12" t="s">
        <v>1268</v>
      </c>
      <c r="E920" s="12" t="s">
        <v>4208</v>
      </c>
      <c r="F920" s="12">
        <v>1</v>
      </c>
      <c r="G920" s="12">
        <v>14</v>
      </c>
      <c r="H920" s="12"/>
      <c r="I920" s="12" t="s">
        <v>84</v>
      </c>
      <c r="J920" s="12" t="s">
        <v>4185</v>
      </c>
      <c r="K920" s="12">
        <v>4022</v>
      </c>
      <c r="L920" s="12" t="s">
        <v>1460</v>
      </c>
      <c r="M920" s="12" t="s">
        <v>4108</v>
      </c>
      <c r="N920" s="12"/>
      <c r="O920" s="12"/>
      <c r="P920" s="12"/>
      <c r="Q920" s="12"/>
      <c r="R920" s="12"/>
      <c r="S920" s="48"/>
    </row>
    <row r="921" spans="1:19">
      <c r="A921" s="21">
        <v>45512</v>
      </c>
      <c r="B921" s="41" t="s">
        <v>4194</v>
      </c>
      <c r="C921" s="42" t="s">
        <v>58</v>
      </c>
      <c r="D921" s="12" t="s">
        <v>1268</v>
      </c>
      <c r="E921" s="12" t="s">
        <v>4208</v>
      </c>
      <c r="F921" s="12">
        <v>1</v>
      </c>
      <c r="G921" s="12">
        <v>14</v>
      </c>
      <c r="H921" s="12"/>
      <c r="I921" s="12" t="s">
        <v>84</v>
      </c>
      <c r="J921" s="12" t="s">
        <v>4185</v>
      </c>
      <c r="K921" s="12">
        <v>4622</v>
      </c>
      <c r="L921" s="12" t="s">
        <v>1460</v>
      </c>
      <c r="M921" s="12" t="s">
        <v>3680</v>
      </c>
      <c r="N921" s="12"/>
      <c r="O921" s="12"/>
      <c r="P921" s="12"/>
      <c r="Q921" s="12"/>
      <c r="R921" s="12"/>
      <c r="S921" s="48"/>
    </row>
    <row r="922" spans="1:19">
      <c r="A922" s="21">
        <v>45512</v>
      </c>
      <c r="B922" s="41" t="s">
        <v>4194</v>
      </c>
      <c r="C922" s="42" t="s">
        <v>58</v>
      </c>
      <c r="D922" s="12" t="s">
        <v>1268</v>
      </c>
      <c r="E922" s="12" t="s">
        <v>4208</v>
      </c>
      <c r="F922" s="12">
        <v>1</v>
      </c>
      <c r="G922" s="12">
        <v>14</v>
      </c>
      <c r="H922" s="12"/>
      <c r="I922" s="12" t="s">
        <v>84</v>
      </c>
      <c r="J922" s="12" t="s">
        <v>4185</v>
      </c>
      <c r="K922" s="12">
        <v>3422</v>
      </c>
      <c r="L922" s="12" t="s">
        <v>1460</v>
      </c>
      <c r="M922" s="12" t="s">
        <v>3584</v>
      </c>
      <c r="N922" s="12"/>
      <c r="O922" s="12"/>
      <c r="P922" s="12"/>
      <c r="Q922" s="12"/>
      <c r="R922" s="12"/>
      <c r="S922" s="48"/>
    </row>
    <row r="923" spans="1:19">
      <c r="A923" s="21">
        <v>45512</v>
      </c>
      <c r="B923" s="41" t="s">
        <v>4194</v>
      </c>
      <c r="C923" s="42" t="s">
        <v>58</v>
      </c>
      <c r="D923" s="12" t="s">
        <v>1268</v>
      </c>
      <c r="E923" s="12" t="s">
        <v>4208</v>
      </c>
      <c r="F923" s="12">
        <v>1</v>
      </c>
      <c r="G923" s="12">
        <v>14</v>
      </c>
      <c r="H923" s="12"/>
      <c r="I923" s="12" t="s">
        <v>84</v>
      </c>
      <c r="J923" s="12" t="s">
        <v>4185</v>
      </c>
      <c r="K923" s="12">
        <v>3422</v>
      </c>
      <c r="L923" s="12" t="s">
        <v>1460</v>
      </c>
      <c r="M923" s="12" t="s">
        <v>3680</v>
      </c>
      <c r="N923" s="12"/>
      <c r="O923" s="12"/>
      <c r="P923" s="12"/>
      <c r="Q923" s="12"/>
      <c r="R923" s="12"/>
      <c r="S923" s="48"/>
    </row>
    <row r="924" spans="1:19">
      <c r="A924" s="21">
        <v>45512</v>
      </c>
      <c r="B924" s="41" t="s">
        <v>4194</v>
      </c>
      <c r="C924" s="42" t="s">
        <v>58</v>
      </c>
      <c r="D924" s="12" t="s">
        <v>1268</v>
      </c>
      <c r="E924" s="12" t="s">
        <v>4176</v>
      </c>
      <c r="F924" s="12">
        <v>1</v>
      </c>
      <c r="G924" s="12">
        <v>16</v>
      </c>
      <c r="H924" s="12"/>
      <c r="I924" s="12" t="s">
        <v>60</v>
      </c>
      <c r="J924" s="12" t="s">
        <v>4209</v>
      </c>
      <c r="K924" s="12">
        <v>1023</v>
      </c>
      <c r="L924" s="12">
        <v>1123</v>
      </c>
      <c r="M924" s="12" t="s">
        <v>3763</v>
      </c>
      <c r="N924" s="12"/>
      <c r="O924" s="12"/>
      <c r="P924" s="12"/>
      <c r="Q924" s="12"/>
      <c r="R924" s="12"/>
      <c r="S924" s="48"/>
    </row>
    <row r="925" spans="1:19">
      <c r="A925" s="21">
        <v>45512</v>
      </c>
      <c r="B925" s="41" t="s">
        <v>4194</v>
      </c>
      <c r="C925" s="42" t="s">
        <v>58</v>
      </c>
      <c r="D925" s="12" t="s">
        <v>1268</v>
      </c>
      <c r="E925" s="12" t="s">
        <v>4176</v>
      </c>
      <c r="F925" s="12">
        <v>1</v>
      </c>
      <c r="G925" s="12">
        <v>16</v>
      </c>
      <c r="H925" s="12"/>
      <c r="I925" s="12" t="s">
        <v>60</v>
      </c>
      <c r="J925" s="12" t="s">
        <v>4188</v>
      </c>
      <c r="K925" s="12">
        <v>4523</v>
      </c>
      <c r="L925" s="12">
        <v>1325</v>
      </c>
      <c r="M925" s="12" t="s">
        <v>3680</v>
      </c>
      <c r="N925" s="12"/>
      <c r="O925" s="12"/>
      <c r="P925" s="12"/>
      <c r="Q925" s="12"/>
      <c r="R925" s="12"/>
      <c r="S925" s="48"/>
    </row>
    <row r="926" spans="1:19">
      <c r="A926" s="21">
        <v>45512</v>
      </c>
      <c r="B926" s="41" t="s">
        <v>4194</v>
      </c>
      <c r="C926" s="42" t="s">
        <v>58</v>
      </c>
      <c r="D926" s="12" t="s">
        <v>1268</v>
      </c>
      <c r="E926" s="12" t="s">
        <v>4176</v>
      </c>
      <c r="F926" s="12">
        <v>1</v>
      </c>
      <c r="G926" s="12">
        <v>14</v>
      </c>
      <c r="H926" s="12"/>
      <c r="I926" s="12" t="s">
        <v>783</v>
      </c>
      <c r="J926" s="12" t="s">
        <v>4210</v>
      </c>
      <c r="K926" s="12">
        <v>823</v>
      </c>
      <c r="L926" s="12" t="s">
        <v>1460</v>
      </c>
      <c r="M926" s="12" t="s">
        <v>3680</v>
      </c>
      <c r="N926" s="12"/>
      <c r="O926" s="12"/>
      <c r="P926" s="12"/>
      <c r="Q926" s="12"/>
      <c r="R926" s="12"/>
      <c r="S926" s="48"/>
    </row>
    <row r="927" spans="1:19">
      <c r="A927" s="21">
        <v>45512</v>
      </c>
      <c r="B927" s="41" t="s">
        <v>4194</v>
      </c>
      <c r="C927" s="42" t="s">
        <v>58</v>
      </c>
      <c r="D927" s="12" t="s">
        <v>1268</v>
      </c>
      <c r="E927" s="12" t="s">
        <v>4176</v>
      </c>
      <c r="F927" s="12">
        <v>1</v>
      </c>
      <c r="G927" s="12">
        <v>16</v>
      </c>
      <c r="H927" s="12"/>
      <c r="I927" s="12" t="s">
        <v>60</v>
      </c>
      <c r="J927" s="12" t="s">
        <v>4200</v>
      </c>
      <c r="K927" s="12">
        <v>3522</v>
      </c>
      <c r="L927" s="12" t="s">
        <v>1460</v>
      </c>
      <c r="M927" s="12" t="s">
        <v>3680</v>
      </c>
      <c r="N927" s="12"/>
      <c r="O927" s="12"/>
      <c r="P927" s="12"/>
      <c r="Q927" s="12"/>
      <c r="R927" s="12"/>
      <c r="S927" s="48"/>
    </row>
    <row r="928" spans="1:19">
      <c r="A928" s="21">
        <v>45512</v>
      </c>
      <c r="B928" s="41" t="s">
        <v>4194</v>
      </c>
      <c r="C928" s="42" t="s">
        <v>58</v>
      </c>
      <c r="D928" s="12" t="s">
        <v>1268</v>
      </c>
      <c r="E928" s="12" t="s">
        <v>4176</v>
      </c>
      <c r="F928" s="12">
        <v>1</v>
      </c>
      <c r="G928" s="12">
        <v>16</v>
      </c>
      <c r="H928" s="12"/>
      <c r="I928" s="12" t="s">
        <v>60</v>
      </c>
      <c r="J928" s="12" t="s">
        <v>4200</v>
      </c>
      <c r="K928" s="12">
        <v>3222</v>
      </c>
      <c r="L928" s="12" t="s">
        <v>1460</v>
      </c>
      <c r="M928" s="12" t="s">
        <v>3680</v>
      </c>
      <c r="N928" s="12"/>
      <c r="O928" s="12"/>
      <c r="P928" s="12"/>
      <c r="Q928" s="12"/>
      <c r="R928" s="12"/>
      <c r="S928" s="48"/>
    </row>
    <row r="929" spans="1:19">
      <c r="A929" s="21">
        <v>45512</v>
      </c>
      <c r="B929" s="41" t="s">
        <v>4194</v>
      </c>
      <c r="C929" s="42" t="s">
        <v>58</v>
      </c>
      <c r="D929" s="12" t="s">
        <v>1268</v>
      </c>
      <c r="E929" s="12" t="s">
        <v>4176</v>
      </c>
      <c r="F929" s="12">
        <v>1</v>
      </c>
      <c r="G929" s="12">
        <v>16</v>
      </c>
      <c r="H929" s="12"/>
      <c r="I929" s="12" t="s">
        <v>60</v>
      </c>
      <c r="J929" s="12" t="s">
        <v>4185</v>
      </c>
      <c r="K929" s="12">
        <v>2522</v>
      </c>
      <c r="L929" s="12" t="s">
        <v>1460</v>
      </c>
      <c r="M929" s="12" t="s">
        <v>3573</v>
      </c>
      <c r="N929" s="12"/>
      <c r="O929" s="12"/>
      <c r="P929" s="12"/>
      <c r="Q929" s="12"/>
      <c r="R929" s="12"/>
      <c r="S929" s="48"/>
    </row>
    <row r="930" spans="1:19">
      <c r="A930" s="21">
        <v>45512</v>
      </c>
      <c r="B930" s="41" t="s">
        <v>4194</v>
      </c>
      <c r="C930" s="42" t="s">
        <v>58</v>
      </c>
      <c r="D930" s="12" t="s">
        <v>1268</v>
      </c>
      <c r="E930" s="12" t="s">
        <v>4176</v>
      </c>
      <c r="F930" s="12">
        <v>1</v>
      </c>
      <c r="G930" s="12">
        <v>16</v>
      </c>
      <c r="H930" s="12"/>
      <c r="I930" s="12" t="s">
        <v>60</v>
      </c>
      <c r="J930" s="12" t="s">
        <v>3484</v>
      </c>
      <c r="K930" s="12">
        <v>819</v>
      </c>
      <c r="L930" s="12" t="s">
        <v>1460</v>
      </c>
      <c r="M930" s="12" t="s">
        <v>3573</v>
      </c>
      <c r="N930" s="12"/>
      <c r="O930" s="12"/>
      <c r="P930" s="12"/>
      <c r="Q930" s="12"/>
      <c r="R930" s="12"/>
      <c r="S930" s="48"/>
    </row>
    <row r="931" spans="1:19">
      <c r="A931" s="21">
        <v>45512</v>
      </c>
      <c r="B931" s="41" t="s">
        <v>4194</v>
      </c>
      <c r="C931" s="42" t="s">
        <v>58</v>
      </c>
      <c r="D931" s="12" t="s">
        <v>1268</v>
      </c>
      <c r="E931" s="12" t="s">
        <v>4176</v>
      </c>
      <c r="F931" s="12">
        <v>1</v>
      </c>
      <c r="G931" s="12">
        <v>22.5</v>
      </c>
      <c r="H931" s="12"/>
      <c r="I931" s="12" t="s">
        <v>595</v>
      </c>
      <c r="J931" s="12" t="s">
        <v>993</v>
      </c>
      <c r="K931" s="12">
        <v>3420</v>
      </c>
      <c r="L931" s="12">
        <v>151</v>
      </c>
      <c r="M931" s="12" t="s">
        <v>3573</v>
      </c>
      <c r="N931" s="12"/>
      <c r="O931" s="12"/>
      <c r="P931" s="12"/>
      <c r="Q931" s="12"/>
      <c r="R931" s="12"/>
      <c r="S931" s="48"/>
    </row>
    <row r="932" spans="1:19">
      <c r="A932" s="21">
        <v>45512</v>
      </c>
      <c r="B932" s="41" t="s">
        <v>4194</v>
      </c>
      <c r="C932" s="42" t="s">
        <v>58</v>
      </c>
      <c r="D932" s="12" t="s">
        <v>1268</v>
      </c>
      <c r="E932" s="12" t="s">
        <v>4176</v>
      </c>
      <c r="F932" s="12">
        <v>1</v>
      </c>
      <c r="G932" s="12">
        <v>22.5</v>
      </c>
      <c r="H932" s="12"/>
      <c r="I932" s="12" t="s">
        <v>595</v>
      </c>
      <c r="J932" s="12" t="s">
        <v>4211</v>
      </c>
      <c r="K932" s="12">
        <v>3421</v>
      </c>
      <c r="L932" s="12">
        <v>1</v>
      </c>
      <c r="M932" s="12" t="s">
        <v>3680</v>
      </c>
      <c r="N932" s="12"/>
      <c r="O932" s="12"/>
      <c r="P932" s="12"/>
      <c r="Q932" s="12"/>
      <c r="R932" s="12"/>
      <c r="S932" s="48"/>
    </row>
    <row r="933" spans="1:19">
      <c r="A933" s="21">
        <v>45512</v>
      </c>
      <c r="B933" s="41" t="s">
        <v>4194</v>
      </c>
      <c r="C933" s="42" t="s">
        <v>58</v>
      </c>
      <c r="D933" s="12" t="s">
        <v>1268</v>
      </c>
      <c r="E933" s="12" t="s">
        <v>4176</v>
      </c>
      <c r="F933" s="12">
        <v>1</v>
      </c>
      <c r="G933" s="12">
        <v>22.5</v>
      </c>
      <c r="H933" s="12"/>
      <c r="I933" s="12" t="s">
        <v>595</v>
      </c>
      <c r="J933" s="12" t="s">
        <v>4212</v>
      </c>
      <c r="K933" s="12">
        <v>5019</v>
      </c>
      <c r="L933" s="12">
        <v>96</v>
      </c>
      <c r="M933" s="12" t="s">
        <v>3573</v>
      </c>
      <c r="N933" s="12"/>
      <c r="O933" s="12"/>
      <c r="P933" s="12"/>
      <c r="Q933" s="12"/>
      <c r="R933" s="12"/>
      <c r="S933" s="48"/>
    </row>
    <row r="934" spans="1:19">
      <c r="A934" s="21">
        <v>45512</v>
      </c>
      <c r="B934" s="41" t="s">
        <v>4194</v>
      </c>
      <c r="C934" s="42" t="s">
        <v>58</v>
      </c>
      <c r="D934" s="12" t="s">
        <v>14</v>
      </c>
      <c r="E934" s="12" t="s">
        <v>14</v>
      </c>
      <c r="F934" s="12">
        <v>1</v>
      </c>
      <c r="G934" s="12">
        <v>16</v>
      </c>
      <c r="H934" s="12"/>
      <c r="I934" s="12" t="s">
        <v>60</v>
      </c>
      <c r="J934" s="12" t="s">
        <v>3484</v>
      </c>
      <c r="K934" s="12">
        <v>1423</v>
      </c>
      <c r="L934" s="12">
        <v>1423</v>
      </c>
      <c r="M934" s="12" t="s">
        <v>3680</v>
      </c>
      <c r="N934" s="12"/>
      <c r="O934" s="12"/>
      <c r="P934" s="12"/>
      <c r="Q934" s="12"/>
      <c r="R934" s="12"/>
      <c r="S934" s="48"/>
    </row>
    <row r="935" spans="1:19">
      <c r="A935" s="21">
        <v>45512</v>
      </c>
      <c r="B935" s="41" t="s">
        <v>4194</v>
      </c>
      <c r="C935" s="42" t="s">
        <v>58</v>
      </c>
      <c r="D935" s="12" t="s">
        <v>14</v>
      </c>
      <c r="E935" s="12" t="s">
        <v>14</v>
      </c>
      <c r="F935" s="12">
        <v>1</v>
      </c>
      <c r="G935" s="12">
        <v>16</v>
      </c>
      <c r="H935" s="12"/>
      <c r="I935" s="12" t="s">
        <v>60</v>
      </c>
      <c r="J935" s="12" t="s">
        <v>4185</v>
      </c>
      <c r="K935" s="12">
        <v>2922</v>
      </c>
      <c r="L935" s="12" t="s">
        <v>1460</v>
      </c>
      <c r="M935" s="12" t="s">
        <v>3584</v>
      </c>
      <c r="N935" s="12"/>
      <c r="O935" s="12"/>
      <c r="P935" s="12"/>
      <c r="Q935" s="12"/>
      <c r="R935" s="12"/>
      <c r="S935" s="48"/>
    </row>
    <row r="936" spans="1:19">
      <c r="A936" s="21">
        <v>45512</v>
      </c>
      <c r="B936" s="41" t="s">
        <v>4194</v>
      </c>
      <c r="C936" s="42" t="s">
        <v>58</v>
      </c>
      <c r="D936" s="12" t="s">
        <v>14</v>
      </c>
      <c r="E936" s="12" t="s">
        <v>14</v>
      </c>
      <c r="F936" s="12">
        <v>1</v>
      </c>
      <c r="G936" s="12">
        <v>15</v>
      </c>
      <c r="H936" s="12"/>
      <c r="I936" s="12" t="s">
        <v>3454</v>
      </c>
      <c r="J936" s="12" t="s">
        <v>3455</v>
      </c>
      <c r="K936" s="12">
        <v>3322</v>
      </c>
      <c r="L936" s="12" t="s">
        <v>1460</v>
      </c>
      <c r="M936" s="12" t="s">
        <v>3680</v>
      </c>
      <c r="N936" s="12"/>
      <c r="O936" s="12"/>
      <c r="P936" s="12"/>
      <c r="Q936" s="12"/>
      <c r="R936" s="12"/>
      <c r="S936" s="48"/>
    </row>
    <row r="937" spans="1:19">
      <c r="A937" s="21">
        <v>45512</v>
      </c>
      <c r="B937" s="41" t="s">
        <v>4194</v>
      </c>
      <c r="C937" s="42" t="s">
        <v>58</v>
      </c>
      <c r="D937" s="12" t="s">
        <v>14</v>
      </c>
      <c r="E937" s="12" t="s">
        <v>14</v>
      </c>
      <c r="F937" s="12">
        <v>1</v>
      </c>
      <c r="G937" s="12">
        <v>15</v>
      </c>
      <c r="H937" s="12"/>
      <c r="I937" s="12" t="s">
        <v>3454</v>
      </c>
      <c r="J937" s="12" t="s">
        <v>3455</v>
      </c>
      <c r="K937" s="12">
        <v>3322</v>
      </c>
      <c r="L937" s="12" t="s">
        <v>1460</v>
      </c>
      <c r="M937" s="12" t="s">
        <v>3573</v>
      </c>
      <c r="N937" s="12"/>
      <c r="O937" s="12"/>
      <c r="P937" s="12"/>
      <c r="Q937" s="12"/>
      <c r="R937" s="12"/>
      <c r="S937" s="48"/>
    </row>
    <row r="938" spans="1:19">
      <c r="A938" s="21">
        <v>45512</v>
      </c>
      <c r="B938" s="41" t="s">
        <v>4194</v>
      </c>
      <c r="C938" s="42" t="s">
        <v>58</v>
      </c>
      <c r="D938" s="12" t="s">
        <v>14</v>
      </c>
      <c r="E938" s="12" t="s">
        <v>14</v>
      </c>
      <c r="F938" s="12">
        <v>1</v>
      </c>
      <c r="G938" s="12">
        <v>15</v>
      </c>
      <c r="H938" s="12"/>
      <c r="I938" s="12" t="s">
        <v>623</v>
      </c>
      <c r="J938" s="12" t="s">
        <v>4213</v>
      </c>
      <c r="K938" s="12">
        <v>422</v>
      </c>
      <c r="L938" s="12" t="s">
        <v>1460</v>
      </c>
      <c r="M938" s="12" t="s">
        <v>3573</v>
      </c>
      <c r="N938" s="12"/>
      <c r="O938" s="12"/>
      <c r="P938" s="12"/>
      <c r="Q938" s="12"/>
      <c r="R938" s="12"/>
      <c r="S938" s="48"/>
    </row>
    <row r="939" spans="1:19">
      <c r="A939" s="21">
        <v>45520</v>
      </c>
      <c r="B939" s="41" t="s">
        <v>4194</v>
      </c>
      <c r="C939" s="42" t="s">
        <v>58</v>
      </c>
      <c r="D939" s="12" t="s">
        <v>1268</v>
      </c>
      <c r="E939" s="12" t="s">
        <v>4214</v>
      </c>
      <c r="F939" s="12">
        <v>1</v>
      </c>
      <c r="G939" s="12">
        <v>15</v>
      </c>
      <c r="H939" s="12"/>
      <c r="I939" s="12" t="s">
        <v>623</v>
      </c>
      <c r="J939" s="12" t="s">
        <v>4215</v>
      </c>
      <c r="K939" s="12">
        <v>1023</v>
      </c>
      <c r="L939" s="12" t="s">
        <v>1460</v>
      </c>
      <c r="M939" s="12" t="s">
        <v>3573</v>
      </c>
      <c r="N939" s="12"/>
      <c r="O939" s="12"/>
      <c r="P939" s="12"/>
      <c r="Q939" s="12"/>
      <c r="R939" s="12"/>
      <c r="S939" s="48"/>
    </row>
    <row r="940" spans="1:19">
      <c r="A940" s="21">
        <v>45520</v>
      </c>
      <c r="B940" s="41" t="s">
        <v>4194</v>
      </c>
      <c r="C940" s="42" t="s">
        <v>58</v>
      </c>
      <c r="D940" s="12" t="s">
        <v>1268</v>
      </c>
      <c r="E940" s="12" t="s">
        <v>4214</v>
      </c>
      <c r="F940" s="12">
        <v>1</v>
      </c>
      <c r="G940" s="12">
        <v>15</v>
      </c>
      <c r="H940" s="12"/>
      <c r="I940" s="12" t="s">
        <v>623</v>
      </c>
      <c r="J940" s="12" t="s">
        <v>4215</v>
      </c>
      <c r="K940" s="12">
        <v>1023</v>
      </c>
      <c r="L940" s="12" t="s">
        <v>1460</v>
      </c>
      <c r="M940" s="12" t="s">
        <v>3573</v>
      </c>
      <c r="N940" s="12"/>
      <c r="O940" s="12"/>
      <c r="P940" s="12"/>
      <c r="Q940" s="12"/>
      <c r="R940" s="12"/>
      <c r="S940" s="48"/>
    </row>
    <row r="941" spans="1:19">
      <c r="A941" s="21">
        <v>45520</v>
      </c>
      <c r="B941" s="41" t="s">
        <v>4194</v>
      </c>
      <c r="C941" s="42" t="s">
        <v>58</v>
      </c>
      <c r="D941" s="12" t="s">
        <v>1268</v>
      </c>
      <c r="E941" s="12" t="s">
        <v>3840</v>
      </c>
      <c r="F941" s="12">
        <v>1</v>
      </c>
      <c r="G941" s="12">
        <v>16</v>
      </c>
      <c r="H941" s="12"/>
      <c r="I941" s="12" t="s">
        <v>60</v>
      </c>
      <c r="J941" s="12" t="s">
        <v>4185</v>
      </c>
      <c r="K941" s="12">
        <v>3522</v>
      </c>
      <c r="L941" s="12">
        <v>191</v>
      </c>
      <c r="M941" s="12" t="s">
        <v>3680</v>
      </c>
      <c r="N941" s="12"/>
      <c r="O941" s="12"/>
      <c r="P941" s="12"/>
      <c r="Q941" s="12"/>
      <c r="R941" s="12"/>
      <c r="S941" s="48"/>
    </row>
    <row r="942" spans="1:19">
      <c r="A942" s="21">
        <v>45520</v>
      </c>
      <c r="B942" s="41" t="s">
        <v>4194</v>
      </c>
      <c r="C942" s="42" t="s">
        <v>58</v>
      </c>
      <c r="D942" s="12" t="s">
        <v>1268</v>
      </c>
      <c r="E942" s="12" t="s">
        <v>3840</v>
      </c>
      <c r="F942" s="12">
        <v>1</v>
      </c>
      <c r="G942" s="12">
        <v>16</v>
      </c>
      <c r="H942" s="12"/>
      <c r="I942" s="12" t="s">
        <v>60</v>
      </c>
      <c r="J942" s="12" t="s">
        <v>4185</v>
      </c>
      <c r="K942" s="12">
        <v>3522</v>
      </c>
      <c r="L942" s="12">
        <v>192</v>
      </c>
      <c r="M942" s="12" t="s">
        <v>3680</v>
      </c>
      <c r="N942" s="12"/>
      <c r="O942" s="12"/>
      <c r="P942" s="12"/>
      <c r="Q942" s="12"/>
      <c r="R942" s="12"/>
      <c r="S942" s="48"/>
    </row>
    <row r="943" spans="1:19">
      <c r="A943" s="21">
        <v>45520</v>
      </c>
      <c r="B943" s="41" t="s">
        <v>4194</v>
      </c>
      <c r="C943" s="42" t="s">
        <v>58</v>
      </c>
      <c r="D943" s="12" t="s">
        <v>1268</v>
      </c>
      <c r="E943" s="12" t="s">
        <v>3840</v>
      </c>
      <c r="F943" s="12">
        <v>1</v>
      </c>
      <c r="G943" s="12">
        <v>16</v>
      </c>
      <c r="H943" s="12"/>
      <c r="I943" s="12" t="s">
        <v>60</v>
      </c>
      <c r="J943" s="12" t="s">
        <v>4185</v>
      </c>
      <c r="K943" s="12">
        <v>3622</v>
      </c>
      <c r="L943" s="12">
        <v>190</v>
      </c>
      <c r="M943" s="12" t="s">
        <v>3573</v>
      </c>
      <c r="N943" s="12"/>
      <c r="O943" s="12"/>
      <c r="P943" s="12"/>
      <c r="Q943" s="12"/>
      <c r="R943" s="12"/>
      <c r="S943" s="48"/>
    </row>
    <row r="944" spans="1:19">
      <c r="A944" s="21">
        <v>45520</v>
      </c>
      <c r="B944" s="41" t="s">
        <v>4194</v>
      </c>
      <c r="C944" s="42" t="s">
        <v>58</v>
      </c>
      <c r="D944" s="12" t="s">
        <v>1268</v>
      </c>
      <c r="E944" s="12" t="s">
        <v>3840</v>
      </c>
      <c r="F944" s="12">
        <v>1</v>
      </c>
      <c r="G944" s="12">
        <v>16</v>
      </c>
      <c r="H944" s="12"/>
      <c r="I944" s="12" t="s">
        <v>60</v>
      </c>
      <c r="J944" s="12" t="s">
        <v>4185</v>
      </c>
      <c r="K944" s="12">
        <v>3522</v>
      </c>
      <c r="L944" s="12">
        <v>193</v>
      </c>
      <c r="M944" s="12" t="s">
        <v>3573</v>
      </c>
      <c r="N944" s="12"/>
      <c r="O944" s="12"/>
      <c r="P944" s="12"/>
      <c r="Q944" s="12"/>
      <c r="R944" s="12"/>
      <c r="S944" s="48"/>
    </row>
    <row r="945" spans="1:19">
      <c r="A945" s="21">
        <v>45520</v>
      </c>
      <c r="B945" s="41" t="s">
        <v>4194</v>
      </c>
      <c r="C945" s="42" t="s">
        <v>58</v>
      </c>
      <c r="D945" s="12" t="s">
        <v>1268</v>
      </c>
      <c r="E945" s="12" t="s">
        <v>4216</v>
      </c>
      <c r="F945" s="12">
        <v>1</v>
      </c>
      <c r="G945" s="12">
        <v>15</v>
      </c>
      <c r="H945" s="12"/>
      <c r="I945" s="12" t="s">
        <v>75</v>
      </c>
      <c r="J945" s="12" t="s">
        <v>4217</v>
      </c>
      <c r="K945" s="12">
        <v>1423</v>
      </c>
      <c r="L945" s="12">
        <v>1815</v>
      </c>
      <c r="M945" s="12" t="s">
        <v>3584</v>
      </c>
      <c r="N945" s="12"/>
      <c r="O945" s="12"/>
      <c r="P945" s="12"/>
      <c r="Q945" s="12"/>
      <c r="R945" s="12"/>
      <c r="S945" s="48"/>
    </row>
    <row r="946" spans="1:19">
      <c r="A946" s="21">
        <v>45520</v>
      </c>
      <c r="B946" s="41" t="s">
        <v>4194</v>
      </c>
      <c r="C946" s="42" t="s">
        <v>58</v>
      </c>
      <c r="D946" s="12" t="s">
        <v>1268</v>
      </c>
      <c r="E946" s="12" t="s">
        <v>4216</v>
      </c>
      <c r="F946" s="12">
        <v>1</v>
      </c>
      <c r="G946" s="12">
        <v>15</v>
      </c>
      <c r="H946" s="12"/>
      <c r="I946" s="12" t="s">
        <v>75</v>
      </c>
      <c r="J946" s="12" t="s">
        <v>4217</v>
      </c>
      <c r="K946" s="12">
        <v>1423</v>
      </c>
      <c r="L946" s="12">
        <v>1816</v>
      </c>
      <c r="M946" s="12" t="s">
        <v>3584</v>
      </c>
      <c r="N946" s="12"/>
      <c r="O946" s="12"/>
      <c r="P946" s="12"/>
      <c r="Q946" s="12"/>
      <c r="R946" s="12"/>
      <c r="S946" s="48"/>
    </row>
    <row r="947" spans="1:19">
      <c r="A947" s="21">
        <v>45532</v>
      </c>
      <c r="B947" s="41" t="s">
        <v>4194</v>
      </c>
      <c r="C947" s="42" t="s">
        <v>58</v>
      </c>
      <c r="D947" s="12" t="s">
        <v>1444</v>
      </c>
      <c r="E947" s="12" t="s">
        <v>16</v>
      </c>
      <c r="F947" s="12">
        <v>1</v>
      </c>
      <c r="G947" s="12">
        <v>14</v>
      </c>
      <c r="H947" s="12"/>
      <c r="I947" s="12" t="s">
        <v>84</v>
      </c>
      <c r="J947" s="12" t="s">
        <v>4185</v>
      </c>
      <c r="K947" s="12">
        <v>2523</v>
      </c>
      <c r="L947" s="12">
        <v>926</v>
      </c>
      <c r="M947" s="12" t="s">
        <v>3680</v>
      </c>
      <c r="N947" s="12"/>
      <c r="O947" s="12"/>
      <c r="P947" s="12"/>
      <c r="Q947" s="12"/>
      <c r="R947" s="12"/>
      <c r="S947" s="48"/>
    </row>
    <row r="948" spans="1:19">
      <c r="A948" s="21">
        <v>45532</v>
      </c>
      <c r="B948" s="41" t="s">
        <v>4194</v>
      </c>
      <c r="C948" s="42" t="s">
        <v>58</v>
      </c>
      <c r="D948" s="12" t="s">
        <v>1444</v>
      </c>
      <c r="E948" s="12" t="s">
        <v>16</v>
      </c>
      <c r="F948" s="12">
        <v>1</v>
      </c>
      <c r="G948" s="12">
        <v>14</v>
      </c>
      <c r="H948" s="12"/>
      <c r="I948" s="12" t="s">
        <v>84</v>
      </c>
      <c r="J948" s="12" t="s">
        <v>4185</v>
      </c>
      <c r="K948" s="12">
        <v>2523</v>
      </c>
      <c r="L948" s="12">
        <v>925</v>
      </c>
      <c r="M948" s="12" t="s">
        <v>3680</v>
      </c>
      <c r="N948" s="12"/>
      <c r="O948" s="12"/>
      <c r="P948" s="12"/>
      <c r="Q948" s="12"/>
      <c r="R948" s="12"/>
      <c r="S948" s="48"/>
    </row>
    <row r="949" spans="1:19">
      <c r="A949" s="21">
        <v>45532</v>
      </c>
      <c r="B949" s="41" t="s">
        <v>4194</v>
      </c>
      <c r="C949" s="42" t="s">
        <v>58</v>
      </c>
      <c r="D949" s="12" t="s">
        <v>1444</v>
      </c>
      <c r="E949" s="12" t="s">
        <v>16</v>
      </c>
      <c r="F949" s="12">
        <v>1</v>
      </c>
      <c r="G949" s="12">
        <v>14</v>
      </c>
      <c r="H949" s="12"/>
      <c r="I949" s="12" t="s">
        <v>84</v>
      </c>
      <c r="J949" s="12" t="s">
        <v>4185</v>
      </c>
      <c r="K949" s="12">
        <v>2223</v>
      </c>
      <c r="L949" s="12">
        <v>1033</v>
      </c>
      <c r="M949" s="12" t="s">
        <v>3573</v>
      </c>
      <c r="N949" s="12"/>
      <c r="O949" s="12"/>
      <c r="P949" s="12"/>
      <c r="Q949" s="12"/>
      <c r="R949" s="12"/>
      <c r="S949" s="48"/>
    </row>
    <row r="950" spans="1:19">
      <c r="A950" s="21">
        <v>45532</v>
      </c>
      <c r="B950" s="41" t="s">
        <v>4194</v>
      </c>
      <c r="C950" s="42" t="s">
        <v>58</v>
      </c>
      <c r="D950" s="12" t="s">
        <v>1444</v>
      </c>
      <c r="E950" s="12" t="s">
        <v>16</v>
      </c>
      <c r="F950" s="12">
        <v>1</v>
      </c>
      <c r="G950" s="12">
        <v>14</v>
      </c>
      <c r="H950" s="12"/>
      <c r="I950" s="12" t="s">
        <v>84</v>
      </c>
      <c r="J950" s="12" t="s">
        <v>4185</v>
      </c>
      <c r="K950" s="12">
        <v>2223</v>
      </c>
      <c r="L950" s="12">
        <v>1034</v>
      </c>
      <c r="M950" s="12" t="s">
        <v>3573</v>
      </c>
      <c r="N950" s="12"/>
      <c r="O950" s="12"/>
      <c r="P950" s="12"/>
      <c r="Q950" s="12"/>
      <c r="R950" s="12"/>
      <c r="S950" s="48"/>
    </row>
    <row r="951" spans="1:19">
      <c r="A951" s="21">
        <v>45532</v>
      </c>
      <c r="B951" s="41" t="s">
        <v>4194</v>
      </c>
      <c r="C951" s="42" t="s">
        <v>58</v>
      </c>
      <c r="D951" s="12" t="s">
        <v>1444</v>
      </c>
      <c r="E951" s="12" t="s">
        <v>3764</v>
      </c>
      <c r="F951" s="12">
        <v>1</v>
      </c>
      <c r="G951" s="12">
        <v>15</v>
      </c>
      <c r="H951" s="12"/>
      <c r="I951" s="12" t="s">
        <v>75</v>
      </c>
      <c r="J951" s="12" t="s">
        <v>4164</v>
      </c>
      <c r="K951" s="12">
        <v>1923</v>
      </c>
      <c r="L951" s="12">
        <v>948</v>
      </c>
      <c r="M951" s="12" t="s">
        <v>4218</v>
      </c>
      <c r="N951" s="12"/>
      <c r="O951" s="12"/>
      <c r="P951" s="12"/>
      <c r="Q951" s="12"/>
      <c r="R951" s="12"/>
      <c r="S951" s="48"/>
    </row>
    <row r="952" spans="1:19">
      <c r="A952" s="21">
        <v>45532</v>
      </c>
      <c r="B952" s="41" t="s">
        <v>4194</v>
      </c>
      <c r="C952" s="42" t="s">
        <v>58</v>
      </c>
      <c r="D952" s="12" t="s">
        <v>1444</v>
      </c>
      <c r="E952" s="12" t="s">
        <v>3764</v>
      </c>
      <c r="F952" s="12">
        <v>1</v>
      </c>
      <c r="G952" s="12">
        <v>15</v>
      </c>
      <c r="H952" s="12"/>
      <c r="I952" s="12" t="s">
        <v>75</v>
      </c>
      <c r="J952" s="12" t="s">
        <v>4164</v>
      </c>
      <c r="K952" s="12">
        <v>2523</v>
      </c>
      <c r="L952" s="12">
        <v>1648</v>
      </c>
      <c r="M952" s="12" t="s">
        <v>3680</v>
      </c>
      <c r="N952" s="12"/>
      <c r="O952" s="12"/>
      <c r="P952" s="12"/>
      <c r="Q952" s="12"/>
      <c r="R952" s="12"/>
      <c r="S952" s="48"/>
    </row>
    <row r="953" spans="1:19">
      <c r="A953" s="21">
        <v>45532</v>
      </c>
      <c r="B953" s="41" t="s">
        <v>4194</v>
      </c>
      <c r="C953" s="42" t="s">
        <v>58</v>
      </c>
      <c r="D953" s="12" t="s">
        <v>1268</v>
      </c>
      <c r="E953" s="12" t="s">
        <v>3530</v>
      </c>
      <c r="F953" s="12">
        <v>1</v>
      </c>
      <c r="G953" s="12">
        <v>16</v>
      </c>
      <c r="H953" s="12"/>
      <c r="I953" s="12" t="s">
        <v>143</v>
      </c>
      <c r="J953" s="12" t="s">
        <v>4219</v>
      </c>
      <c r="K953" s="12">
        <v>2918</v>
      </c>
      <c r="L953" s="12" t="s">
        <v>1460</v>
      </c>
      <c r="M953" s="12" t="s">
        <v>3573</v>
      </c>
      <c r="N953" s="12"/>
      <c r="O953" s="12"/>
      <c r="P953" s="12"/>
      <c r="Q953" s="12"/>
      <c r="R953" s="12"/>
      <c r="S953" s="48"/>
    </row>
    <row r="954" spans="1:19">
      <c r="A954" s="21">
        <v>45532</v>
      </c>
      <c r="B954" s="41" t="s">
        <v>4194</v>
      </c>
      <c r="C954" s="42" t="s">
        <v>58</v>
      </c>
      <c r="D954" s="12" t="s">
        <v>1268</v>
      </c>
      <c r="E954" s="12" t="s">
        <v>3530</v>
      </c>
      <c r="F954" s="12">
        <v>1</v>
      </c>
      <c r="G954" s="12">
        <v>16</v>
      </c>
      <c r="H954" s="12"/>
      <c r="I954" s="12" t="s">
        <v>143</v>
      </c>
      <c r="J954" s="12" t="s">
        <v>4219</v>
      </c>
      <c r="K954" s="12">
        <v>2918</v>
      </c>
      <c r="L954" s="12" t="s">
        <v>1460</v>
      </c>
      <c r="M954" s="12" t="s">
        <v>3573</v>
      </c>
      <c r="N954" s="12"/>
      <c r="O954" s="12"/>
      <c r="P954" s="12"/>
      <c r="Q954" s="12"/>
      <c r="R954" s="12"/>
      <c r="S954" s="48"/>
    </row>
    <row r="955" spans="1:19">
      <c r="A955" s="21">
        <v>45532</v>
      </c>
      <c r="B955" s="41" t="s">
        <v>4194</v>
      </c>
      <c r="C955" s="42" t="s">
        <v>58</v>
      </c>
      <c r="D955" s="12" t="s">
        <v>1268</v>
      </c>
      <c r="E955" s="12" t="s">
        <v>3530</v>
      </c>
      <c r="F955" s="12">
        <v>1</v>
      </c>
      <c r="G955" s="12">
        <v>16</v>
      </c>
      <c r="H955" s="12"/>
      <c r="I955" s="12" t="s">
        <v>143</v>
      </c>
      <c r="J955" s="12" t="s">
        <v>4220</v>
      </c>
      <c r="K955" s="12">
        <v>2623</v>
      </c>
      <c r="L955" s="12" t="s">
        <v>1460</v>
      </c>
      <c r="M955" s="12" t="s">
        <v>4108</v>
      </c>
      <c r="N955" s="12"/>
      <c r="O955" s="12"/>
      <c r="P955" s="12"/>
      <c r="Q955" s="12"/>
      <c r="R955" s="12"/>
      <c r="S955" s="48"/>
    </row>
    <row r="956" spans="1:19">
      <c r="A956" s="21">
        <v>45532</v>
      </c>
      <c r="B956" s="41" t="s">
        <v>4194</v>
      </c>
      <c r="C956" s="42" t="s">
        <v>58</v>
      </c>
      <c r="D956" s="12" t="s">
        <v>1268</v>
      </c>
      <c r="E956" s="12" t="s">
        <v>3530</v>
      </c>
      <c r="F956" s="12">
        <v>1</v>
      </c>
      <c r="G956" s="12">
        <v>16</v>
      </c>
      <c r="H956" s="12"/>
      <c r="I956" s="12" t="s">
        <v>143</v>
      </c>
      <c r="J956" s="12" t="s">
        <v>4220</v>
      </c>
      <c r="K956" s="12">
        <v>2623</v>
      </c>
      <c r="L956" s="12" t="s">
        <v>1460</v>
      </c>
      <c r="M956" s="12" t="s">
        <v>4108</v>
      </c>
      <c r="N956" s="12"/>
      <c r="O956" s="12"/>
      <c r="P956" s="12"/>
      <c r="Q956" s="12"/>
      <c r="R956" s="12"/>
      <c r="S956" s="48"/>
    </row>
    <row r="957" spans="1:19">
      <c r="A957" s="21">
        <v>45532</v>
      </c>
      <c r="B957" s="41" t="s">
        <v>4194</v>
      </c>
      <c r="C957" s="42" t="s">
        <v>58</v>
      </c>
      <c r="D957" s="12" t="s">
        <v>1268</v>
      </c>
      <c r="E957" s="12" t="s">
        <v>3987</v>
      </c>
      <c r="F957" s="12">
        <v>1</v>
      </c>
      <c r="G957" s="12">
        <v>16</v>
      </c>
      <c r="H957" s="12"/>
      <c r="I957" s="12" t="s">
        <v>60</v>
      </c>
      <c r="J957" s="12" t="s">
        <v>3484</v>
      </c>
      <c r="K957" s="12">
        <v>4521</v>
      </c>
      <c r="L957" s="12" t="s">
        <v>1460</v>
      </c>
      <c r="M957" s="12" t="s">
        <v>3573</v>
      </c>
      <c r="N957" s="12"/>
      <c r="O957" s="12"/>
      <c r="P957" s="12"/>
      <c r="Q957" s="12"/>
      <c r="R957" s="12"/>
      <c r="S957" s="48"/>
    </row>
    <row r="958" spans="1:19">
      <c r="A958" s="21">
        <v>45532</v>
      </c>
      <c r="B958" s="41" t="s">
        <v>4194</v>
      </c>
      <c r="C958" s="42" t="s">
        <v>58</v>
      </c>
      <c r="D958" s="12" t="s">
        <v>1268</v>
      </c>
      <c r="E958" s="12" t="s">
        <v>3987</v>
      </c>
      <c r="F958" s="12">
        <v>1</v>
      </c>
      <c r="G958" s="12">
        <v>16</v>
      </c>
      <c r="H958" s="12"/>
      <c r="I958" s="12" t="s">
        <v>60</v>
      </c>
      <c r="J958" s="12" t="s">
        <v>4188</v>
      </c>
      <c r="K958" s="12">
        <v>4623</v>
      </c>
      <c r="L958" s="12">
        <v>1515</v>
      </c>
      <c r="M958" s="12" t="s">
        <v>3573</v>
      </c>
      <c r="N958" s="12"/>
      <c r="O958" s="12"/>
      <c r="P958" s="12"/>
      <c r="Q958" s="12"/>
      <c r="R958" s="12"/>
      <c r="S958" s="48"/>
    </row>
    <row r="959" spans="1:19">
      <c r="A959" s="21">
        <v>45532</v>
      </c>
      <c r="B959" s="41" t="s">
        <v>4194</v>
      </c>
      <c r="C959" s="42" t="s">
        <v>58</v>
      </c>
      <c r="D959" s="12" t="s">
        <v>1268</v>
      </c>
      <c r="E959" s="12" t="s">
        <v>3987</v>
      </c>
      <c r="F959" s="12">
        <v>1</v>
      </c>
      <c r="G959" s="12">
        <v>16</v>
      </c>
      <c r="H959" s="12"/>
      <c r="I959" s="12" t="s">
        <v>60</v>
      </c>
      <c r="J959" s="12" t="s">
        <v>4188</v>
      </c>
      <c r="K959" s="12">
        <v>4623</v>
      </c>
      <c r="L959" s="12">
        <v>1516</v>
      </c>
      <c r="M959" s="12" t="s">
        <v>3573</v>
      </c>
      <c r="N959" s="12"/>
      <c r="O959" s="12"/>
      <c r="P959" s="12"/>
      <c r="Q959" s="12"/>
      <c r="R959" s="12"/>
      <c r="S959" s="48"/>
    </row>
    <row r="960" spans="1:19">
      <c r="A960" s="21">
        <v>45532</v>
      </c>
      <c r="B960" s="41" t="s">
        <v>4194</v>
      </c>
      <c r="C960" s="42" t="s">
        <v>58</v>
      </c>
      <c r="D960" s="12" t="s">
        <v>1268</v>
      </c>
      <c r="E960" s="12" t="s">
        <v>3987</v>
      </c>
      <c r="F960" s="12">
        <v>1</v>
      </c>
      <c r="G960" s="12">
        <v>16</v>
      </c>
      <c r="H960" s="12"/>
      <c r="I960" s="12" t="s">
        <v>60</v>
      </c>
      <c r="J960" s="12" t="s">
        <v>4200</v>
      </c>
      <c r="K960" s="12">
        <v>3023</v>
      </c>
      <c r="L960" s="12">
        <v>1108</v>
      </c>
      <c r="M960" s="12" t="s">
        <v>3680</v>
      </c>
      <c r="N960" s="12"/>
      <c r="O960" s="12"/>
      <c r="P960" s="12"/>
      <c r="Q960" s="12"/>
      <c r="R960" s="12"/>
      <c r="S960" s="48"/>
    </row>
    <row r="961" spans="1:19">
      <c r="A961" s="21">
        <v>45532</v>
      </c>
      <c r="B961" s="41" t="s">
        <v>4194</v>
      </c>
      <c r="C961" s="42" t="s">
        <v>58</v>
      </c>
      <c r="D961" s="12" t="s">
        <v>1268</v>
      </c>
      <c r="E961" s="12" t="s">
        <v>4176</v>
      </c>
      <c r="F961" s="12">
        <v>1</v>
      </c>
      <c r="G961" s="12">
        <v>16</v>
      </c>
      <c r="H961" s="12"/>
      <c r="I961" s="12" t="s">
        <v>60</v>
      </c>
      <c r="J961" s="12" t="s">
        <v>86</v>
      </c>
      <c r="K961" s="12">
        <v>724</v>
      </c>
      <c r="L961" s="12">
        <v>1684</v>
      </c>
      <c r="M961" s="12" t="s">
        <v>3680</v>
      </c>
      <c r="N961" s="12"/>
      <c r="O961" s="12"/>
      <c r="P961" s="12"/>
      <c r="Q961" s="12"/>
      <c r="R961" s="12"/>
      <c r="S961" s="48"/>
    </row>
    <row r="962" spans="1:19">
      <c r="A962" s="21">
        <v>45532</v>
      </c>
      <c r="B962" s="41" t="s">
        <v>4194</v>
      </c>
      <c r="C962" s="42" t="s">
        <v>58</v>
      </c>
      <c r="D962" s="12" t="s">
        <v>1268</v>
      </c>
      <c r="E962" s="12" t="s">
        <v>4176</v>
      </c>
      <c r="F962" s="12">
        <v>1</v>
      </c>
      <c r="G962" s="12">
        <v>16</v>
      </c>
      <c r="H962" s="12"/>
      <c r="I962" s="12" t="s">
        <v>60</v>
      </c>
      <c r="J962" s="12" t="s">
        <v>86</v>
      </c>
      <c r="K962" s="12">
        <v>724</v>
      </c>
      <c r="L962" s="12">
        <v>1685</v>
      </c>
      <c r="M962" s="12" t="s">
        <v>3680</v>
      </c>
      <c r="N962" s="12"/>
      <c r="O962" s="12"/>
      <c r="P962" s="12"/>
      <c r="Q962" s="12"/>
      <c r="R962" s="12"/>
      <c r="S962" s="48"/>
    </row>
    <row r="963" spans="1:19">
      <c r="A963" s="21">
        <v>45532</v>
      </c>
      <c r="B963" s="41" t="s">
        <v>4194</v>
      </c>
      <c r="C963" s="42" t="s">
        <v>58</v>
      </c>
      <c r="D963" s="12" t="s">
        <v>1444</v>
      </c>
      <c r="E963" s="12" t="s">
        <v>3593</v>
      </c>
      <c r="F963" s="12">
        <v>1</v>
      </c>
      <c r="G963" s="12">
        <v>16</v>
      </c>
      <c r="H963" s="12"/>
      <c r="I963" s="12" t="s">
        <v>60</v>
      </c>
      <c r="J963" s="12" t="s">
        <v>4185</v>
      </c>
      <c r="K963" s="12">
        <v>1623</v>
      </c>
      <c r="L963" s="12">
        <v>778</v>
      </c>
      <c r="M963" s="12" t="s">
        <v>3573</v>
      </c>
      <c r="N963" s="12"/>
      <c r="O963" s="12"/>
      <c r="P963" s="12"/>
      <c r="Q963" s="12"/>
      <c r="R963" s="12"/>
      <c r="S963" s="48"/>
    </row>
    <row r="964" spans="1:19">
      <c r="A964" s="21">
        <v>45532</v>
      </c>
      <c r="B964" s="41" t="s">
        <v>4194</v>
      </c>
      <c r="C964" s="42" t="s">
        <v>58</v>
      </c>
      <c r="D964" s="12" t="s">
        <v>1444</v>
      </c>
      <c r="E964" s="12" t="s">
        <v>3593</v>
      </c>
      <c r="F964" s="12">
        <v>1</v>
      </c>
      <c r="G964" s="12">
        <v>16</v>
      </c>
      <c r="H964" s="12"/>
      <c r="I964" s="12" t="s">
        <v>60</v>
      </c>
      <c r="J964" s="12" t="s">
        <v>4185</v>
      </c>
      <c r="K964" s="12">
        <v>1623</v>
      </c>
      <c r="L964" s="12">
        <v>777</v>
      </c>
      <c r="M964" s="12" t="s">
        <v>3573</v>
      </c>
      <c r="N964" s="12"/>
      <c r="O964" s="12"/>
      <c r="P964" s="12"/>
      <c r="Q964" s="12"/>
      <c r="R964" s="12"/>
      <c r="S964" s="48"/>
    </row>
    <row r="965" spans="1:19">
      <c r="A965" s="21">
        <v>45532</v>
      </c>
      <c r="B965" s="41" t="s">
        <v>4194</v>
      </c>
      <c r="C965" s="42" t="s">
        <v>58</v>
      </c>
      <c r="D965" s="12" t="s">
        <v>1268</v>
      </c>
      <c r="E965" s="12" t="s">
        <v>3987</v>
      </c>
      <c r="F965" s="12">
        <v>1</v>
      </c>
      <c r="G965" s="12">
        <v>15</v>
      </c>
      <c r="H965" s="12"/>
      <c r="I965" s="12" t="s">
        <v>75</v>
      </c>
      <c r="J965" s="12" t="s">
        <v>4205</v>
      </c>
      <c r="K965" s="12">
        <v>224</v>
      </c>
      <c r="L965" s="12">
        <v>1538</v>
      </c>
      <c r="M965" s="12" t="s">
        <v>3584</v>
      </c>
      <c r="N965" s="12"/>
      <c r="O965" s="12"/>
      <c r="P965" s="12"/>
      <c r="Q965" s="12"/>
      <c r="R965" s="12"/>
      <c r="S965" s="48"/>
    </row>
    <row r="966" spans="1:19">
      <c r="A966" s="21">
        <v>45532</v>
      </c>
      <c r="B966" s="41" t="s">
        <v>4194</v>
      </c>
      <c r="C966" s="42" t="s">
        <v>58</v>
      </c>
      <c r="D966" s="12" t="s">
        <v>1268</v>
      </c>
      <c r="E966" s="12" t="s">
        <v>3987</v>
      </c>
      <c r="F966" s="12">
        <v>1</v>
      </c>
      <c r="G966" s="12">
        <v>15</v>
      </c>
      <c r="H966" s="12"/>
      <c r="I966" s="12" t="s">
        <v>75</v>
      </c>
      <c r="J966" s="12" t="s">
        <v>4205</v>
      </c>
      <c r="K966" s="12">
        <v>224</v>
      </c>
      <c r="L966" s="12">
        <v>1535</v>
      </c>
      <c r="M966" s="12" t="s">
        <v>3680</v>
      </c>
      <c r="N966" s="12"/>
      <c r="O966" s="12"/>
      <c r="P966" s="12"/>
      <c r="Q966" s="12"/>
      <c r="R966" s="12"/>
      <c r="S966" s="48"/>
    </row>
    <row r="967" spans="1:19">
      <c r="A967" s="21">
        <v>45532</v>
      </c>
      <c r="B967" s="41" t="s">
        <v>4194</v>
      </c>
      <c r="C967" s="42" t="s">
        <v>58</v>
      </c>
      <c r="D967" s="12" t="s">
        <v>1268</v>
      </c>
      <c r="E967" s="12" t="s">
        <v>3987</v>
      </c>
      <c r="F967" s="12">
        <v>1</v>
      </c>
      <c r="G967" s="12">
        <v>15</v>
      </c>
      <c r="H967" s="12"/>
      <c r="I967" s="12" t="s">
        <v>75</v>
      </c>
      <c r="J967" s="12" t="s">
        <v>4205</v>
      </c>
      <c r="K967" s="12">
        <v>224</v>
      </c>
      <c r="L967" s="12">
        <v>1537</v>
      </c>
      <c r="M967" s="12" t="s">
        <v>3829</v>
      </c>
      <c r="N967" s="12"/>
      <c r="O967" s="12"/>
      <c r="P967" s="12"/>
      <c r="Q967" s="12"/>
      <c r="R967" s="12"/>
      <c r="S967" s="48"/>
    </row>
    <row r="968" spans="1:19">
      <c r="A968" s="21">
        <v>45532</v>
      </c>
      <c r="B968" s="41" t="s">
        <v>4194</v>
      </c>
      <c r="C968" s="42" t="s">
        <v>58</v>
      </c>
      <c r="D968" s="12" t="s">
        <v>1268</v>
      </c>
      <c r="E968" s="12" t="s">
        <v>3987</v>
      </c>
      <c r="F968" s="12">
        <v>1</v>
      </c>
      <c r="G968" s="12">
        <v>15</v>
      </c>
      <c r="H968" s="12"/>
      <c r="I968" s="12" t="s">
        <v>75</v>
      </c>
      <c r="J968" s="12" t="s">
        <v>3542</v>
      </c>
      <c r="K968" s="12">
        <v>4423</v>
      </c>
      <c r="L968" s="12">
        <v>1414</v>
      </c>
      <c r="M968" s="12" t="s">
        <v>3573</v>
      </c>
      <c r="N968" s="12"/>
      <c r="O968" s="12"/>
      <c r="P968" s="12"/>
      <c r="Q968" s="12"/>
      <c r="R968" s="12"/>
      <c r="S968" s="48"/>
    </row>
    <row r="969" spans="1:19">
      <c r="A969" s="21">
        <v>45532</v>
      </c>
      <c r="B969" s="41" t="s">
        <v>4194</v>
      </c>
      <c r="C969" s="42" t="s">
        <v>58</v>
      </c>
      <c r="D969" s="12" t="s">
        <v>1268</v>
      </c>
      <c r="E969" s="12" t="s">
        <v>3987</v>
      </c>
      <c r="F969" s="12">
        <v>1</v>
      </c>
      <c r="G969" s="12">
        <v>15</v>
      </c>
      <c r="H969" s="12"/>
      <c r="I969" s="12" t="s">
        <v>75</v>
      </c>
      <c r="J969" s="12" t="s">
        <v>3542</v>
      </c>
      <c r="K969" s="12">
        <v>4423</v>
      </c>
      <c r="L969" s="12">
        <v>1413</v>
      </c>
      <c r="M969" s="12" t="s">
        <v>3680</v>
      </c>
      <c r="N969" s="12"/>
      <c r="O969" s="12"/>
      <c r="P969" s="12"/>
      <c r="Q969" s="12"/>
      <c r="R969" s="12"/>
      <c r="S969" s="48"/>
    </row>
    <row r="970" spans="1:19">
      <c r="A970" s="21">
        <v>45532</v>
      </c>
      <c r="B970" s="41" t="s">
        <v>4194</v>
      </c>
      <c r="C970" s="42" t="s">
        <v>58</v>
      </c>
      <c r="D970" s="12" t="s">
        <v>1268</v>
      </c>
      <c r="E970" s="12" t="s">
        <v>3987</v>
      </c>
      <c r="F970" s="12">
        <v>1</v>
      </c>
      <c r="G970" s="12">
        <v>15</v>
      </c>
      <c r="H970" s="12"/>
      <c r="I970" s="12" t="s">
        <v>75</v>
      </c>
      <c r="J970" s="12" t="s">
        <v>3542</v>
      </c>
      <c r="K970" s="12">
        <v>4423</v>
      </c>
      <c r="L970" s="12">
        <v>1415</v>
      </c>
      <c r="M970" s="12" t="s">
        <v>3680</v>
      </c>
      <c r="N970" s="12"/>
      <c r="O970" s="12"/>
      <c r="P970" s="12"/>
      <c r="Q970" s="12"/>
      <c r="R970" s="12"/>
      <c r="S970" s="48"/>
    </row>
    <row r="971" spans="1:19">
      <c r="A971" s="21">
        <v>45534</v>
      </c>
      <c r="B971" s="41" t="s">
        <v>4194</v>
      </c>
      <c r="C971" s="42" t="s">
        <v>58</v>
      </c>
      <c r="D971" s="12" t="s">
        <v>1268</v>
      </c>
      <c r="E971" s="42" t="s">
        <v>3684</v>
      </c>
      <c r="F971" s="12">
        <v>1</v>
      </c>
      <c r="G971" s="42">
        <v>16</v>
      </c>
      <c r="H971" s="42"/>
      <c r="I971" s="42" t="s">
        <v>60</v>
      </c>
      <c r="J971" s="42" t="s">
        <v>4188</v>
      </c>
      <c r="K971" s="42">
        <v>324</v>
      </c>
      <c r="L971" s="42">
        <v>1612</v>
      </c>
      <c r="M971" s="42" t="s">
        <v>3573</v>
      </c>
      <c r="N971" s="42"/>
      <c r="O971" s="42"/>
      <c r="P971" s="42"/>
      <c r="Q971" s="42"/>
      <c r="R971" s="42"/>
      <c r="S971" s="88"/>
    </row>
    <row r="972" spans="1:19">
      <c r="A972" s="21">
        <v>45534</v>
      </c>
      <c r="B972" s="41" t="s">
        <v>4194</v>
      </c>
      <c r="C972" s="42" t="s">
        <v>58</v>
      </c>
      <c r="D972" s="12" t="s">
        <v>1268</v>
      </c>
      <c r="E972" s="42" t="s">
        <v>3684</v>
      </c>
      <c r="F972" s="12">
        <v>1</v>
      </c>
      <c r="G972" s="42">
        <v>16</v>
      </c>
      <c r="H972" s="12"/>
      <c r="I972" s="42" t="s">
        <v>60</v>
      </c>
      <c r="J972" s="42" t="s">
        <v>4188</v>
      </c>
      <c r="K972" s="42">
        <v>324</v>
      </c>
      <c r="L972" s="12">
        <v>1613</v>
      </c>
      <c r="M972" s="12" t="s">
        <v>4108</v>
      </c>
      <c r="N972" s="12"/>
      <c r="O972" s="12"/>
      <c r="P972" s="12"/>
      <c r="Q972" s="12"/>
      <c r="R972" s="12"/>
      <c r="S972" s="48"/>
    </row>
    <row r="973" spans="1:19">
      <c r="A973" s="21">
        <v>45534</v>
      </c>
      <c r="B973" s="41" t="s">
        <v>4194</v>
      </c>
      <c r="C973" s="42" t="s">
        <v>58</v>
      </c>
      <c r="D973" s="12" t="s">
        <v>1268</v>
      </c>
      <c r="E973" s="42" t="s">
        <v>3684</v>
      </c>
      <c r="F973" s="12">
        <v>1</v>
      </c>
      <c r="G973" s="42">
        <v>16</v>
      </c>
      <c r="H973" s="12"/>
      <c r="I973" s="42" t="s">
        <v>60</v>
      </c>
      <c r="J973" s="42" t="s">
        <v>4188</v>
      </c>
      <c r="K973" s="42">
        <v>324</v>
      </c>
      <c r="L973" s="12">
        <v>1614</v>
      </c>
      <c r="M973" s="12" t="s">
        <v>3763</v>
      </c>
      <c r="N973" s="12"/>
      <c r="O973" s="12"/>
      <c r="P973" s="12"/>
      <c r="Q973" s="12"/>
      <c r="R973" s="12"/>
      <c r="S973" s="48"/>
    </row>
    <row r="974" spans="1:19">
      <c r="A974" s="21">
        <v>45534</v>
      </c>
      <c r="B974" s="41" t="s">
        <v>4194</v>
      </c>
      <c r="C974" s="42" t="s">
        <v>58</v>
      </c>
      <c r="D974" s="12" t="s">
        <v>1268</v>
      </c>
      <c r="E974" s="42" t="s">
        <v>3684</v>
      </c>
      <c r="F974" s="12">
        <v>1</v>
      </c>
      <c r="G974" s="42">
        <v>16</v>
      </c>
      <c r="H974" s="12"/>
      <c r="I974" s="42" t="s">
        <v>60</v>
      </c>
      <c r="J974" s="42" t="s">
        <v>3484</v>
      </c>
      <c r="K974" s="42">
        <v>1323</v>
      </c>
      <c r="L974" s="12" t="s">
        <v>1460</v>
      </c>
      <c r="M974" s="12" t="s">
        <v>3680</v>
      </c>
      <c r="N974" s="12"/>
      <c r="O974" s="12"/>
      <c r="P974" s="12"/>
      <c r="Q974" s="12"/>
      <c r="R974" s="12"/>
      <c r="S974" s="48"/>
    </row>
    <row r="975" spans="1:19">
      <c r="A975" s="21">
        <v>45534</v>
      </c>
      <c r="B975" s="41" t="s">
        <v>4194</v>
      </c>
      <c r="C975" s="42" t="s">
        <v>58</v>
      </c>
      <c r="D975" s="12" t="s">
        <v>4221</v>
      </c>
      <c r="E975" s="12" t="s">
        <v>4133</v>
      </c>
      <c r="F975" s="12">
        <v>1</v>
      </c>
      <c r="G975" s="12">
        <v>16</v>
      </c>
      <c r="H975" s="12"/>
      <c r="I975" s="12" t="s">
        <v>143</v>
      </c>
      <c r="J975" s="12" t="s">
        <v>4185</v>
      </c>
      <c r="K975" s="12">
        <v>824</v>
      </c>
      <c r="L975" s="12">
        <v>1687</v>
      </c>
      <c r="M975" s="12" t="s">
        <v>4108</v>
      </c>
      <c r="N975" s="12"/>
      <c r="O975" s="12"/>
      <c r="P975" s="12"/>
      <c r="Q975" s="12"/>
      <c r="R975" s="12"/>
      <c r="S975" s="48"/>
    </row>
    <row r="976" spans="1:19">
      <c r="A976" s="21">
        <v>45534</v>
      </c>
      <c r="B976" s="41" t="s">
        <v>4194</v>
      </c>
      <c r="C976" s="42" t="s">
        <v>58</v>
      </c>
      <c r="D976" s="12" t="s">
        <v>1268</v>
      </c>
      <c r="E976" s="12" t="s">
        <v>4133</v>
      </c>
      <c r="F976" s="12">
        <v>1</v>
      </c>
      <c r="G976" s="12">
        <v>16</v>
      </c>
      <c r="H976" s="12"/>
      <c r="I976" s="12" t="s">
        <v>143</v>
      </c>
      <c r="J976" s="12" t="s">
        <v>4185</v>
      </c>
      <c r="K976" s="12">
        <v>824</v>
      </c>
      <c r="L976" s="12">
        <v>1688</v>
      </c>
      <c r="M976" s="12" t="s">
        <v>3695</v>
      </c>
      <c r="N976" s="12"/>
      <c r="O976" s="12"/>
      <c r="P976" s="12"/>
      <c r="Q976" s="12"/>
      <c r="R976" s="12"/>
      <c r="S976" s="48"/>
    </row>
    <row r="977" spans="1:19">
      <c r="A977" s="21">
        <v>45534</v>
      </c>
      <c r="B977" s="41" t="s">
        <v>4194</v>
      </c>
      <c r="C977" s="42" t="s">
        <v>58</v>
      </c>
      <c r="D977" s="12" t="s">
        <v>1268</v>
      </c>
      <c r="E977" s="12" t="s">
        <v>4133</v>
      </c>
      <c r="F977" s="12">
        <v>1</v>
      </c>
      <c r="G977" s="12">
        <v>16</v>
      </c>
      <c r="H977" s="12"/>
      <c r="I977" s="12" t="s">
        <v>143</v>
      </c>
      <c r="J977" s="12" t="s">
        <v>4185</v>
      </c>
      <c r="K977" s="12">
        <v>824</v>
      </c>
      <c r="L977" s="12">
        <v>1689</v>
      </c>
      <c r="M977" s="12" t="s">
        <v>3763</v>
      </c>
      <c r="N977" s="12"/>
      <c r="O977" s="12"/>
      <c r="P977" s="12"/>
      <c r="Q977" s="12"/>
      <c r="R977" s="12"/>
      <c r="S977" s="48"/>
    </row>
    <row r="978" spans="1:19">
      <c r="A978" s="21">
        <v>45534</v>
      </c>
      <c r="B978" s="41" t="s">
        <v>4194</v>
      </c>
      <c r="C978" s="42" t="s">
        <v>58</v>
      </c>
      <c r="D978" s="12" t="s">
        <v>1268</v>
      </c>
      <c r="E978" s="12" t="s">
        <v>4133</v>
      </c>
      <c r="F978" s="12">
        <v>1</v>
      </c>
      <c r="G978" s="12">
        <v>16</v>
      </c>
      <c r="H978" s="12"/>
      <c r="I978" s="12" t="s">
        <v>143</v>
      </c>
      <c r="J978" s="12" t="s">
        <v>4185</v>
      </c>
      <c r="K978" s="12">
        <v>824</v>
      </c>
      <c r="L978" s="12">
        <v>1690</v>
      </c>
      <c r="M978" s="12" t="s">
        <v>4108</v>
      </c>
      <c r="N978" s="12"/>
      <c r="O978" s="12"/>
      <c r="P978" s="12"/>
      <c r="Q978" s="12"/>
      <c r="R978" s="12"/>
      <c r="S978" s="48"/>
    </row>
    <row r="979" spans="1:19">
      <c r="A979" s="21">
        <v>45537</v>
      </c>
      <c r="B979" s="41" t="s">
        <v>4222</v>
      </c>
      <c r="C979" s="42" t="s">
        <v>58</v>
      </c>
      <c r="D979" s="12" t="s">
        <v>1268</v>
      </c>
      <c r="E979" s="12" t="s">
        <v>4223</v>
      </c>
      <c r="F979" s="12">
        <v>1</v>
      </c>
      <c r="G979" s="12" t="s">
        <v>39</v>
      </c>
      <c r="H979" s="12"/>
      <c r="I979" s="12" t="s">
        <v>595</v>
      </c>
      <c r="J979" s="12"/>
      <c r="K979" s="12"/>
      <c r="L979" s="12"/>
      <c r="M979" s="12" t="s">
        <v>4108</v>
      </c>
      <c r="N979" s="12"/>
      <c r="O979" s="12"/>
      <c r="P979" s="12"/>
      <c r="Q979" s="12"/>
      <c r="R979" s="12"/>
      <c r="S979" s="48"/>
    </row>
    <row r="980" spans="1:19">
      <c r="A980" s="21">
        <v>45537</v>
      </c>
      <c r="B980" s="41" t="s">
        <v>4222</v>
      </c>
      <c r="C980" s="42" t="s">
        <v>58</v>
      </c>
      <c r="D980" s="12" t="s">
        <v>1268</v>
      </c>
      <c r="E980" s="12" t="s">
        <v>4223</v>
      </c>
      <c r="F980" s="12">
        <v>1</v>
      </c>
      <c r="G980" s="12" t="s">
        <v>39</v>
      </c>
      <c r="H980" s="12"/>
      <c r="I980" s="12" t="s">
        <v>595</v>
      </c>
      <c r="J980" s="12"/>
      <c r="K980" s="12"/>
      <c r="L980" s="12"/>
      <c r="M980" s="12" t="s">
        <v>3573</v>
      </c>
      <c r="N980" s="12"/>
      <c r="O980" s="12"/>
      <c r="P980" s="12"/>
      <c r="Q980" s="12"/>
      <c r="R980" s="12"/>
      <c r="S980" s="48"/>
    </row>
    <row r="981" spans="1:19">
      <c r="A981" s="21">
        <v>45537</v>
      </c>
      <c r="B981" s="41" t="s">
        <v>4222</v>
      </c>
      <c r="C981" s="42" t="s">
        <v>58</v>
      </c>
      <c r="D981" s="12" t="s">
        <v>1268</v>
      </c>
      <c r="E981" s="12" t="s">
        <v>4223</v>
      </c>
      <c r="F981" s="12">
        <v>1</v>
      </c>
      <c r="G981" s="12" t="s">
        <v>39</v>
      </c>
      <c r="H981" s="12"/>
      <c r="I981" s="12" t="s">
        <v>595</v>
      </c>
      <c r="J981" s="12" t="s">
        <v>4224</v>
      </c>
      <c r="K981" s="12"/>
      <c r="L981" s="12"/>
      <c r="M981" s="12" t="s">
        <v>3829</v>
      </c>
      <c r="N981" s="12"/>
      <c r="O981" s="12"/>
      <c r="P981" s="12"/>
      <c r="Q981" s="12"/>
      <c r="R981" s="12"/>
      <c r="S981" s="48"/>
    </row>
    <row r="982" spans="1:19">
      <c r="A982" s="21">
        <v>45537</v>
      </c>
      <c r="B982" s="41" t="s">
        <v>4222</v>
      </c>
      <c r="C982" s="42" t="s">
        <v>58</v>
      </c>
      <c r="D982" s="12" t="s">
        <v>1268</v>
      </c>
      <c r="E982" s="12" t="s">
        <v>4223</v>
      </c>
      <c r="F982" s="12">
        <v>1</v>
      </c>
      <c r="G982" s="12" t="s">
        <v>39</v>
      </c>
      <c r="H982" s="12"/>
      <c r="I982" s="12" t="s">
        <v>595</v>
      </c>
      <c r="J982" s="12" t="s">
        <v>4224</v>
      </c>
      <c r="K982" s="12"/>
      <c r="L982" s="12"/>
      <c r="M982" s="12" t="s">
        <v>3829</v>
      </c>
      <c r="N982" s="12"/>
      <c r="O982" s="12"/>
      <c r="P982" s="12"/>
      <c r="Q982" s="12"/>
      <c r="R982" s="12"/>
      <c r="S982" s="48"/>
    </row>
    <row r="983" spans="1:19">
      <c r="A983" s="21">
        <v>45537</v>
      </c>
      <c r="B983" s="41" t="s">
        <v>4222</v>
      </c>
      <c r="C983" s="42" t="s">
        <v>58</v>
      </c>
      <c r="D983" s="12" t="s">
        <v>1268</v>
      </c>
      <c r="E983" s="12" t="s">
        <v>4223</v>
      </c>
      <c r="F983" s="12">
        <v>1</v>
      </c>
      <c r="G983" s="12" t="s">
        <v>39</v>
      </c>
      <c r="H983" s="12"/>
      <c r="I983" s="12" t="s">
        <v>595</v>
      </c>
      <c r="J983" s="12" t="s">
        <v>4224</v>
      </c>
      <c r="K983" s="12"/>
      <c r="L983" s="12"/>
      <c r="M983" s="12" t="s">
        <v>3680</v>
      </c>
      <c r="N983" s="12"/>
      <c r="O983" s="12"/>
      <c r="P983" s="12"/>
      <c r="Q983" s="12"/>
      <c r="R983" s="12"/>
      <c r="S983" s="48"/>
    </row>
    <row r="984" spans="1:19">
      <c r="A984" s="21">
        <v>45537</v>
      </c>
      <c r="B984" s="41" t="s">
        <v>4222</v>
      </c>
      <c r="C984" s="42" t="s">
        <v>58</v>
      </c>
      <c r="D984" s="12" t="s">
        <v>1268</v>
      </c>
      <c r="E984" s="12" t="s">
        <v>4223</v>
      </c>
      <c r="F984" s="12">
        <v>1</v>
      </c>
      <c r="G984" s="12" t="s">
        <v>39</v>
      </c>
      <c r="H984" s="12"/>
      <c r="I984" s="12" t="s">
        <v>595</v>
      </c>
      <c r="J984" s="12" t="s">
        <v>4224</v>
      </c>
      <c r="K984" s="12"/>
      <c r="L984" s="12"/>
      <c r="M984" s="12" t="s">
        <v>3829</v>
      </c>
      <c r="N984" s="12"/>
      <c r="O984" s="12"/>
      <c r="P984" s="12"/>
      <c r="Q984" s="12"/>
      <c r="R984" s="12"/>
      <c r="S984" s="48"/>
    </row>
    <row r="985" spans="1:19">
      <c r="A985" s="21">
        <v>45537</v>
      </c>
      <c r="B985" s="41" t="s">
        <v>4222</v>
      </c>
      <c r="C985" s="42" t="s">
        <v>58</v>
      </c>
      <c r="D985" s="12" t="s">
        <v>1268</v>
      </c>
      <c r="E985" s="12" t="s">
        <v>4225</v>
      </c>
      <c r="F985" s="12">
        <v>1</v>
      </c>
      <c r="G985" s="12" t="s">
        <v>7</v>
      </c>
      <c r="H985" s="12"/>
      <c r="I985" s="12" t="s">
        <v>133</v>
      </c>
      <c r="J985" s="12" t="s">
        <v>4226</v>
      </c>
      <c r="K985" s="12">
        <v>1722</v>
      </c>
      <c r="L985" s="12">
        <v>721</v>
      </c>
      <c r="M985" s="12" t="s">
        <v>3763</v>
      </c>
      <c r="N985" s="12"/>
      <c r="O985" s="12"/>
      <c r="P985" s="12"/>
      <c r="Q985" s="12"/>
      <c r="R985" s="12"/>
      <c r="S985" s="48"/>
    </row>
    <row r="986" spans="1:19">
      <c r="A986" s="21">
        <v>45537</v>
      </c>
      <c r="B986" s="41" t="s">
        <v>4222</v>
      </c>
      <c r="C986" s="42" t="s">
        <v>58</v>
      </c>
      <c r="D986" s="12" t="s">
        <v>1268</v>
      </c>
      <c r="E986" s="12" t="s">
        <v>4225</v>
      </c>
      <c r="F986" s="12">
        <v>1</v>
      </c>
      <c r="G986" s="12" t="s">
        <v>7</v>
      </c>
      <c r="H986" s="12"/>
      <c r="I986" s="12" t="s">
        <v>133</v>
      </c>
      <c r="J986" s="12" t="s">
        <v>4226</v>
      </c>
      <c r="K986" s="12">
        <v>1722</v>
      </c>
      <c r="L986" s="12">
        <v>717</v>
      </c>
      <c r="M986" s="12" t="s">
        <v>3763</v>
      </c>
      <c r="N986" s="12"/>
      <c r="O986" s="12"/>
      <c r="P986" s="12"/>
      <c r="Q986" s="12"/>
      <c r="R986" s="12"/>
      <c r="S986" s="48"/>
    </row>
    <row r="987" spans="1:19">
      <c r="A987" s="41">
        <v>45547</v>
      </c>
      <c r="B987" s="41" t="s">
        <v>4222</v>
      </c>
      <c r="C987" s="42" t="s">
        <v>58</v>
      </c>
      <c r="D987" s="12" t="s">
        <v>1268</v>
      </c>
      <c r="E987" s="42" t="s">
        <v>4227</v>
      </c>
      <c r="F987" s="42">
        <v>1</v>
      </c>
      <c r="G987" s="42">
        <v>15</v>
      </c>
      <c r="H987" s="42"/>
      <c r="I987" s="42" t="s">
        <v>2627</v>
      </c>
      <c r="J987" s="12" t="s">
        <v>3455</v>
      </c>
      <c r="K987" s="42">
        <v>2921</v>
      </c>
      <c r="L987" s="42" t="s">
        <v>1460</v>
      </c>
      <c r="M987" s="42" t="s">
        <v>3573</v>
      </c>
      <c r="N987" s="42"/>
      <c r="O987" s="42"/>
      <c r="P987" s="42"/>
      <c r="Q987" s="42"/>
      <c r="R987" s="42"/>
      <c r="S987" s="88"/>
    </row>
    <row r="988" spans="1:19">
      <c r="A988" s="41">
        <v>45547</v>
      </c>
      <c r="B988" s="41" t="s">
        <v>4222</v>
      </c>
      <c r="C988" s="42" t="s">
        <v>58</v>
      </c>
      <c r="D988" s="12" t="s">
        <v>1268</v>
      </c>
      <c r="E988" s="42" t="s">
        <v>4227</v>
      </c>
      <c r="F988" s="12">
        <v>1</v>
      </c>
      <c r="G988" s="12">
        <v>15</v>
      </c>
      <c r="H988" s="12"/>
      <c r="I988" s="42" t="s">
        <v>2627</v>
      </c>
      <c r="J988" s="12" t="s">
        <v>3455</v>
      </c>
      <c r="K988" s="12">
        <v>1619</v>
      </c>
      <c r="L988" s="12" t="s">
        <v>1460</v>
      </c>
      <c r="M988" s="12" t="s">
        <v>3573</v>
      </c>
      <c r="N988" s="12"/>
      <c r="O988" s="12"/>
      <c r="P988" s="12"/>
      <c r="Q988" s="12"/>
      <c r="R988" s="12"/>
      <c r="S988" s="48"/>
    </row>
    <row r="989" spans="1:19">
      <c r="A989" s="41">
        <v>45547</v>
      </c>
      <c r="B989" s="41" t="s">
        <v>4222</v>
      </c>
      <c r="C989" s="42" t="s">
        <v>58</v>
      </c>
      <c r="D989" s="12" t="s">
        <v>1444</v>
      </c>
      <c r="E989" s="12" t="s">
        <v>3674</v>
      </c>
      <c r="F989" s="12">
        <v>1</v>
      </c>
      <c r="G989" s="12">
        <v>15</v>
      </c>
      <c r="H989" s="12"/>
      <c r="I989" s="12" t="s">
        <v>75</v>
      </c>
      <c r="J989" s="12" t="s">
        <v>3542</v>
      </c>
      <c r="K989" s="12">
        <v>4923</v>
      </c>
      <c r="L989" s="12">
        <v>1586</v>
      </c>
      <c r="M989" s="12" t="s">
        <v>3584</v>
      </c>
      <c r="N989" s="12"/>
      <c r="O989" s="12"/>
      <c r="P989" s="12"/>
      <c r="Q989" s="12"/>
      <c r="R989" s="12"/>
      <c r="S989" s="48"/>
    </row>
    <row r="990" spans="1:19">
      <c r="A990" s="41">
        <v>45547</v>
      </c>
      <c r="B990" s="41" t="s">
        <v>4222</v>
      </c>
      <c r="C990" s="42" t="s">
        <v>58</v>
      </c>
      <c r="D990" s="12" t="s">
        <v>1444</v>
      </c>
      <c r="E990" s="12" t="s">
        <v>3674</v>
      </c>
      <c r="F990" s="12">
        <v>1</v>
      </c>
      <c r="G990" s="12">
        <v>15</v>
      </c>
      <c r="H990" s="12"/>
      <c r="I990" s="12" t="s">
        <v>75</v>
      </c>
      <c r="J990" s="12" t="s">
        <v>3542</v>
      </c>
      <c r="K990" s="12">
        <v>4923</v>
      </c>
      <c r="L990" s="12">
        <v>1588</v>
      </c>
      <c r="M990" s="12" t="s">
        <v>3584</v>
      </c>
      <c r="N990" s="12"/>
      <c r="O990" s="12"/>
      <c r="P990" s="12"/>
      <c r="Q990" s="12"/>
      <c r="R990" s="12"/>
      <c r="S990" s="48"/>
    </row>
    <row r="991" spans="1:19">
      <c r="A991" s="41">
        <v>45547</v>
      </c>
      <c r="B991" s="41" t="s">
        <v>4222</v>
      </c>
      <c r="C991" s="42" t="s">
        <v>58</v>
      </c>
      <c r="D991" s="12" t="s">
        <v>1444</v>
      </c>
      <c r="E991" s="12" t="s">
        <v>3612</v>
      </c>
      <c r="F991" s="12">
        <v>1</v>
      </c>
      <c r="G991" s="12">
        <v>16</v>
      </c>
      <c r="H991" s="12"/>
      <c r="I991" s="12" t="s">
        <v>60</v>
      </c>
      <c r="J991" s="12" t="s">
        <v>4188</v>
      </c>
      <c r="K991" s="12">
        <v>4623</v>
      </c>
      <c r="L991" s="12">
        <v>1481</v>
      </c>
      <c r="M991" s="12" t="s">
        <v>4228</v>
      </c>
      <c r="N991" s="12"/>
      <c r="O991" s="12"/>
      <c r="P991" s="12"/>
      <c r="Q991" s="12"/>
      <c r="R991" s="12"/>
      <c r="S991" s="48"/>
    </row>
    <row r="992" spans="1:19">
      <c r="A992" s="41">
        <v>45547</v>
      </c>
      <c r="B992" s="41" t="s">
        <v>4222</v>
      </c>
      <c r="C992" s="42" t="s">
        <v>58</v>
      </c>
      <c r="D992" s="12" t="s">
        <v>1444</v>
      </c>
      <c r="E992" s="12" t="s">
        <v>3612</v>
      </c>
      <c r="F992" s="12">
        <v>1</v>
      </c>
      <c r="G992" s="12">
        <v>16</v>
      </c>
      <c r="H992" s="12"/>
      <c r="I992" s="12" t="s">
        <v>60</v>
      </c>
      <c r="J992" s="12" t="s">
        <v>4188</v>
      </c>
      <c r="K992" s="12">
        <v>4523</v>
      </c>
      <c r="L992" s="12">
        <v>1482</v>
      </c>
      <c r="M992" s="12" t="s">
        <v>4108</v>
      </c>
      <c r="N992" s="12"/>
      <c r="O992" s="12"/>
      <c r="P992" s="12"/>
      <c r="Q992" s="12"/>
      <c r="R992" s="12"/>
      <c r="S992" s="48"/>
    </row>
    <row r="993" spans="1:19">
      <c r="A993" s="41">
        <v>45547</v>
      </c>
      <c r="B993" s="41" t="s">
        <v>4222</v>
      </c>
      <c r="C993" s="42" t="s">
        <v>58</v>
      </c>
      <c r="D993" s="12" t="s">
        <v>14</v>
      </c>
      <c r="E993" s="12" t="s">
        <v>4030</v>
      </c>
      <c r="F993" s="12">
        <v>1</v>
      </c>
      <c r="G993" s="12">
        <v>16</v>
      </c>
      <c r="H993" s="12"/>
      <c r="I993" s="12" t="s">
        <v>60</v>
      </c>
      <c r="J993" s="12" t="s">
        <v>3484</v>
      </c>
      <c r="K993" s="12">
        <v>4223</v>
      </c>
      <c r="L993" s="12" t="s">
        <v>1460</v>
      </c>
      <c r="M993" s="12" t="s">
        <v>4229</v>
      </c>
      <c r="N993" s="12" t="s">
        <v>4230</v>
      </c>
      <c r="O993" s="12"/>
      <c r="P993" s="12"/>
      <c r="Q993" s="12"/>
      <c r="R993" s="12"/>
      <c r="S993" s="48"/>
    </row>
    <row r="994" spans="1:19">
      <c r="A994" s="41">
        <v>45547</v>
      </c>
      <c r="B994" s="41" t="s">
        <v>4222</v>
      </c>
      <c r="C994" s="42" t="s">
        <v>58</v>
      </c>
      <c r="D994" s="12" t="s">
        <v>14</v>
      </c>
      <c r="E994" s="12" t="s">
        <v>4030</v>
      </c>
      <c r="F994" s="12">
        <v>1</v>
      </c>
      <c r="G994" s="12">
        <v>16</v>
      </c>
      <c r="H994" s="12"/>
      <c r="I994" s="12" t="s">
        <v>60</v>
      </c>
      <c r="J994" s="12" t="s">
        <v>3484</v>
      </c>
      <c r="K994" s="12">
        <v>3823</v>
      </c>
      <c r="L994" s="12" t="s">
        <v>1460</v>
      </c>
      <c r="M994" s="12" t="s">
        <v>4173</v>
      </c>
      <c r="N994" s="12" t="s">
        <v>4231</v>
      </c>
      <c r="O994" s="12"/>
      <c r="P994" s="12"/>
      <c r="Q994" s="12"/>
      <c r="R994" s="12"/>
      <c r="S994" s="48"/>
    </row>
    <row r="995" spans="1:19">
      <c r="A995" s="41">
        <v>45547</v>
      </c>
      <c r="B995" s="41" t="s">
        <v>4222</v>
      </c>
      <c r="C995" s="42" t="s">
        <v>58</v>
      </c>
      <c r="D995" s="12" t="s">
        <v>14</v>
      </c>
      <c r="E995" s="12" t="s">
        <v>4030</v>
      </c>
      <c r="F995" s="12">
        <v>1</v>
      </c>
      <c r="G995" s="12">
        <v>14</v>
      </c>
      <c r="H995" s="12"/>
      <c r="I995" s="12" t="s">
        <v>84</v>
      </c>
      <c r="J995" s="12" t="s">
        <v>3445</v>
      </c>
      <c r="K995" s="12">
        <v>4521</v>
      </c>
      <c r="L995" s="12" t="s">
        <v>1460</v>
      </c>
      <c r="M995" s="12" t="s">
        <v>3573</v>
      </c>
      <c r="N995" s="12"/>
      <c r="O995" s="12"/>
      <c r="P995" s="12"/>
      <c r="Q995" s="12"/>
      <c r="R995" s="12"/>
      <c r="S995" s="48"/>
    </row>
    <row r="996" spans="1:19">
      <c r="A996" s="41">
        <v>45547</v>
      </c>
      <c r="B996" s="41" t="s">
        <v>4222</v>
      </c>
      <c r="C996" s="42" t="s">
        <v>58</v>
      </c>
      <c r="D996" s="12" t="s">
        <v>14</v>
      </c>
      <c r="E996" s="12" t="s">
        <v>4030</v>
      </c>
      <c r="F996" s="12">
        <v>1</v>
      </c>
      <c r="G996" s="12">
        <v>14</v>
      </c>
      <c r="H996" s="12"/>
      <c r="I996" s="12" t="s">
        <v>84</v>
      </c>
      <c r="J996" s="12" t="s">
        <v>4232</v>
      </c>
      <c r="K996" s="12">
        <v>3622</v>
      </c>
      <c r="L996" s="12" t="s">
        <v>1460</v>
      </c>
      <c r="M996" s="12" t="s">
        <v>3573</v>
      </c>
      <c r="N996" s="12"/>
      <c r="O996" s="12"/>
      <c r="P996" s="12"/>
      <c r="Q996" s="12"/>
      <c r="R996" s="12"/>
      <c r="S996" s="48"/>
    </row>
    <row r="997" spans="1:19">
      <c r="A997" s="41">
        <v>45547</v>
      </c>
      <c r="B997" s="41" t="s">
        <v>4222</v>
      </c>
      <c r="C997" s="42" t="s">
        <v>58</v>
      </c>
      <c r="D997" s="12" t="s">
        <v>14</v>
      </c>
      <c r="E997" s="12" t="s">
        <v>4030</v>
      </c>
      <c r="F997" s="12">
        <v>1</v>
      </c>
      <c r="G997" s="12">
        <v>14</v>
      </c>
      <c r="H997" s="12"/>
      <c r="I997" s="12" t="s">
        <v>84</v>
      </c>
      <c r="J997" s="12" t="s">
        <v>4233</v>
      </c>
      <c r="K997" s="12">
        <v>3221</v>
      </c>
      <c r="L997" s="12" t="s">
        <v>1460</v>
      </c>
      <c r="M997" s="12" t="s">
        <v>4229</v>
      </c>
      <c r="N997" s="12"/>
      <c r="O997" s="12"/>
      <c r="P997" s="12"/>
      <c r="Q997" s="12"/>
      <c r="R997" s="12"/>
      <c r="S997" s="48"/>
    </row>
    <row r="998" spans="1:19">
      <c r="A998" s="41">
        <v>45547</v>
      </c>
      <c r="B998" s="41" t="s">
        <v>4222</v>
      </c>
      <c r="C998" s="42" t="s">
        <v>58</v>
      </c>
      <c r="D998" s="12" t="s">
        <v>1444</v>
      </c>
      <c r="E998" s="12" t="s">
        <v>4003</v>
      </c>
      <c r="F998" s="12">
        <v>1</v>
      </c>
      <c r="G998" s="12">
        <v>15</v>
      </c>
      <c r="H998" s="12"/>
      <c r="I998" s="12" t="s">
        <v>623</v>
      </c>
      <c r="J998" s="12" t="s">
        <v>4234</v>
      </c>
      <c r="K998" s="12">
        <v>1223</v>
      </c>
      <c r="L998" s="12" t="s">
        <v>1460</v>
      </c>
      <c r="M998" s="12" t="s">
        <v>4108</v>
      </c>
      <c r="N998" s="12"/>
      <c r="O998" s="12"/>
      <c r="P998" s="12"/>
      <c r="Q998" s="12"/>
      <c r="R998" s="12"/>
      <c r="S998" s="48"/>
    </row>
    <row r="999" spans="1:19">
      <c r="A999" s="41">
        <v>45547</v>
      </c>
      <c r="B999" s="41" t="s">
        <v>4222</v>
      </c>
      <c r="C999" s="42" t="s">
        <v>58</v>
      </c>
      <c r="D999" s="12" t="s">
        <v>1444</v>
      </c>
      <c r="E999" s="12" t="s">
        <v>4003</v>
      </c>
      <c r="F999" s="12">
        <v>1</v>
      </c>
      <c r="G999" s="12">
        <v>15</v>
      </c>
      <c r="H999" s="12"/>
      <c r="I999" s="12" t="s">
        <v>623</v>
      </c>
      <c r="J999" s="12" t="s">
        <v>4234</v>
      </c>
      <c r="K999" s="12">
        <v>1223</v>
      </c>
      <c r="L999" s="12" t="s">
        <v>1460</v>
      </c>
      <c r="M999" s="12" t="s">
        <v>3680</v>
      </c>
      <c r="N999" s="12"/>
      <c r="O999" s="12"/>
      <c r="P999" s="12"/>
      <c r="Q999" s="12"/>
      <c r="R999" s="12"/>
      <c r="S999" s="48"/>
    </row>
    <row r="1000" spans="1:19">
      <c r="A1000" s="41">
        <v>45547</v>
      </c>
      <c r="B1000" s="41" t="s">
        <v>4222</v>
      </c>
      <c r="C1000" s="42" t="s">
        <v>58</v>
      </c>
      <c r="D1000" s="12" t="s">
        <v>1444</v>
      </c>
      <c r="E1000" s="12" t="s">
        <v>4003</v>
      </c>
      <c r="F1000" s="12">
        <v>1</v>
      </c>
      <c r="G1000" s="12">
        <v>15</v>
      </c>
      <c r="H1000" s="12"/>
      <c r="I1000" s="12" t="s">
        <v>623</v>
      </c>
      <c r="J1000" s="12" t="s">
        <v>4234</v>
      </c>
      <c r="K1000" s="12">
        <v>1523</v>
      </c>
      <c r="L1000" s="12" t="s">
        <v>1460</v>
      </c>
      <c r="M1000" s="12" t="s">
        <v>3680</v>
      </c>
      <c r="N1000" s="12"/>
      <c r="O1000" s="12"/>
      <c r="P1000" s="12"/>
      <c r="Q1000" s="12"/>
      <c r="R1000" s="12"/>
      <c r="S1000" s="48"/>
    </row>
    <row r="1001" spans="1:19">
      <c r="A1001" s="41">
        <v>45547</v>
      </c>
      <c r="B1001" s="41" t="s">
        <v>4222</v>
      </c>
      <c r="C1001" s="42" t="s">
        <v>58</v>
      </c>
      <c r="D1001" s="12" t="s">
        <v>1444</v>
      </c>
      <c r="E1001" s="12" t="s">
        <v>4003</v>
      </c>
      <c r="F1001" s="12">
        <v>1</v>
      </c>
      <c r="G1001" s="12">
        <v>15</v>
      </c>
      <c r="H1001" s="12"/>
      <c r="I1001" s="12" t="s">
        <v>623</v>
      </c>
      <c r="J1001" s="12" t="s">
        <v>4235</v>
      </c>
      <c r="K1001" s="12">
        <v>3323</v>
      </c>
      <c r="L1001" s="12" t="s">
        <v>1460</v>
      </c>
      <c r="M1001" s="12" t="s">
        <v>4108</v>
      </c>
      <c r="N1001" s="12"/>
      <c r="O1001" s="12"/>
      <c r="P1001" s="12"/>
      <c r="Q1001" s="12"/>
      <c r="R1001" s="12"/>
      <c r="S1001" s="48"/>
    </row>
    <row r="1002" spans="1:19">
      <c r="A1002" s="41">
        <v>45547</v>
      </c>
      <c r="B1002" s="41" t="s">
        <v>4222</v>
      </c>
      <c r="C1002" s="42" t="s">
        <v>58</v>
      </c>
      <c r="D1002" s="12" t="s">
        <v>1444</v>
      </c>
      <c r="E1002" s="12" t="s">
        <v>4003</v>
      </c>
      <c r="F1002" s="12">
        <v>1</v>
      </c>
      <c r="G1002" s="12">
        <v>14</v>
      </c>
      <c r="H1002" s="12"/>
      <c r="I1002" s="12" t="s">
        <v>84</v>
      </c>
      <c r="J1002" s="12" t="s">
        <v>396</v>
      </c>
      <c r="K1002" s="12">
        <v>1323</v>
      </c>
      <c r="L1002" s="12">
        <v>906</v>
      </c>
      <c r="M1002" s="12" t="s">
        <v>4108</v>
      </c>
      <c r="N1002" s="12"/>
      <c r="O1002" s="12"/>
      <c r="P1002" s="12"/>
      <c r="Q1002" s="12"/>
      <c r="R1002" s="12"/>
      <c r="S1002" s="48"/>
    </row>
    <row r="1003" spans="1:19">
      <c r="A1003" s="41">
        <v>45547</v>
      </c>
      <c r="B1003" s="41" t="s">
        <v>4222</v>
      </c>
      <c r="C1003" s="42" t="s">
        <v>58</v>
      </c>
      <c r="D1003" s="12" t="s">
        <v>1444</v>
      </c>
      <c r="E1003" s="12" t="s">
        <v>4003</v>
      </c>
      <c r="F1003" s="12">
        <v>1</v>
      </c>
      <c r="G1003" s="12">
        <v>14</v>
      </c>
      <c r="H1003" s="12"/>
      <c r="I1003" s="12" t="s">
        <v>84</v>
      </c>
      <c r="J1003" s="12" t="s">
        <v>4236</v>
      </c>
      <c r="K1003" s="12">
        <v>2123</v>
      </c>
      <c r="L1003" s="12">
        <v>903</v>
      </c>
      <c r="M1003" s="12" t="s">
        <v>4108</v>
      </c>
      <c r="N1003" s="12"/>
      <c r="O1003" s="12"/>
      <c r="P1003" s="12"/>
      <c r="Q1003" s="12"/>
      <c r="R1003" s="12"/>
      <c r="S1003" s="48"/>
    </row>
    <row r="1004" spans="1:19">
      <c r="A1004" s="167">
        <v>45552</v>
      </c>
      <c r="B1004" s="41" t="s">
        <v>4222</v>
      </c>
      <c r="C1004" s="42" t="s">
        <v>58</v>
      </c>
      <c r="D1004" s="12" t="s">
        <v>1268</v>
      </c>
      <c r="E1004" s="12" t="s">
        <v>4237</v>
      </c>
      <c r="F1004" s="12">
        <v>1</v>
      </c>
      <c r="G1004" s="12">
        <v>15</v>
      </c>
      <c r="H1004" s="12"/>
      <c r="I1004" s="12" t="s">
        <v>75</v>
      </c>
      <c r="J1004" s="12" t="s">
        <v>1201</v>
      </c>
      <c r="K1004" s="12">
        <v>1323</v>
      </c>
      <c r="L1004" s="12">
        <v>1198</v>
      </c>
      <c r="M1004" s="12" t="s">
        <v>4108</v>
      </c>
      <c r="N1004" s="12"/>
      <c r="O1004" s="12"/>
      <c r="P1004" s="12"/>
      <c r="Q1004" s="12"/>
      <c r="R1004" s="12"/>
      <c r="S1004" s="48"/>
    </row>
    <row r="1005" spans="1:19">
      <c r="A1005" s="21">
        <v>45552</v>
      </c>
      <c r="B1005" s="41" t="s">
        <v>4222</v>
      </c>
      <c r="C1005" s="42" t="s">
        <v>58</v>
      </c>
      <c r="D1005" s="12" t="s">
        <v>1268</v>
      </c>
      <c r="E1005" s="12" t="s">
        <v>4237</v>
      </c>
      <c r="F1005" s="12">
        <v>1</v>
      </c>
      <c r="G1005" s="12">
        <v>15</v>
      </c>
      <c r="H1005" s="12"/>
      <c r="I1005" s="12" t="s">
        <v>75</v>
      </c>
      <c r="J1005" s="12" t="s">
        <v>1201</v>
      </c>
      <c r="K1005" s="12">
        <v>1323</v>
      </c>
      <c r="L1005" s="12">
        <v>1199</v>
      </c>
      <c r="M1005" s="12" t="s">
        <v>4108</v>
      </c>
      <c r="N1005" s="12"/>
      <c r="O1005" s="12"/>
      <c r="P1005" s="12"/>
      <c r="Q1005" s="12"/>
      <c r="R1005" s="12"/>
      <c r="S1005" s="48"/>
    </row>
    <row r="1006" spans="1:19">
      <c r="A1006" s="21">
        <v>45552</v>
      </c>
      <c r="B1006" s="41" t="s">
        <v>4222</v>
      </c>
      <c r="C1006" s="42" t="s">
        <v>58</v>
      </c>
      <c r="D1006" s="12" t="s">
        <v>1268</v>
      </c>
      <c r="E1006" s="12" t="s">
        <v>4080</v>
      </c>
      <c r="F1006" s="12">
        <v>1</v>
      </c>
      <c r="G1006" s="12">
        <v>15</v>
      </c>
      <c r="H1006" s="12"/>
      <c r="I1006" s="12" t="s">
        <v>3454</v>
      </c>
      <c r="J1006" s="12" t="s">
        <v>3455</v>
      </c>
      <c r="K1006" s="12">
        <v>2323</v>
      </c>
      <c r="L1006" s="12" t="s">
        <v>1460</v>
      </c>
      <c r="M1006" s="12" t="s">
        <v>4173</v>
      </c>
      <c r="N1006" s="12" t="s">
        <v>4238</v>
      </c>
      <c r="O1006" s="12"/>
      <c r="P1006" s="12"/>
      <c r="Q1006" s="12"/>
      <c r="R1006" s="12"/>
      <c r="S1006" s="48"/>
    </row>
    <row r="1007" spans="1:19">
      <c r="A1007" s="21">
        <v>45552</v>
      </c>
      <c r="B1007" s="41" t="s">
        <v>4222</v>
      </c>
      <c r="C1007" s="42" t="s">
        <v>58</v>
      </c>
      <c r="D1007" s="12" t="s">
        <v>1268</v>
      </c>
      <c r="E1007" s="12" t="s">
        <v>3380</v>
      </c>
      <c r="F1007" s="12">
        <v>1</v>
      </c>
      <c r="G1007" s="12">
        <v>15</v>
      </c>
      <c r="H1007" s="12"/>
      <c r="I1007" s="12" t="s">
        <v>3454</v>
      </c>
      <c r="J1007" s="12" t="s">
        <v>3455</v>
      </c>
      <c r="K1007" s="12">
        <v>2323</v>
      </c>
      <c r="L1007" s="12" t="s">
        <v>1460</v>
      </c>
      <c r="M1007" s="12" t="s">
        <v>3573</v>
      </c>
      <c r="N1007" s="12"/>
      <c r="O1007" s="12"/>
      <c r="P1007" s="12"/>
      <c r="Q1007" s="12"/>
      <c r="R1007" s="12"/>
      <c r="S1007" s="48"/>
    </row>
    <row r="1008" spans="1:19">
      <c r="A1008" s="21">
        <v>45552</v>
      </c>
      <c r="B1008" s="41" t="s">
        <v>4222</v>
      </c>
      <c r="C1008" s="42" t="s">
        <v>58</v>
      </c>
      <c r="D1008" s="12" t="s">
        <v>1268</v>
      </c>
      <c r="E1008" s="12" t="s">
        <v>3380</v>
      </c>
      <c r="F1008" s="12">
        <v>1</v>
      </c>
      <c r="G1008" s="12">
        <v>15</v>
      </c>
      <c r="H1008" s="12"/>
      <c r="I1008" s="12" t="s">
        <v>3454</v>
      </c>
      <c r="J1008" s="12" t="s">
        <v>4006</v>
      </c>
      <c r="K1008" s="12">
        <v>2123</v>
      </c>
      <c r="L1008" s="12" t="s">
        <v>1460</v>
      </c>
      <c r="M1008" s="12" t="s">
        <v>3573</v>
      </c>
      <c r="N1008" s="12"/>
      <c r="O1008" s="12"/>
      <c r="P1008" s="12"/>
      <c r="Q1008" s="12"/>
      <c r="R1008" s="12"/>
      <c r="S1008" s="48"/>
    </row>
    <row r="1009" spans="1:19">
      <c r="A1009" s="21">
        <v>45552</v>
      </c>
      <c r="B1009" s="41" t="s">
        <v>4222</v>
      </c>
      <c r="C1009" s="42" t="s">
        <v>58</v>
      </c>
      <c r="D1009" s="12" t="s">
        <v>1268</v>
      </c>
      <c r="E1009" s="12" t="s">
        <v>4080</v>
      </c>
      <c r="F1009" s="12">
        <v>1</v>
      </c>
      <c r="G1009" s="12">
        <v>15</v>
      </c>
      <c r="H1009" s="12"/>
      <c r="I1009" s="12" t="s">
        <v>3454</v>
      </c>
      <c r="J1009" s="12" t="s">
        <v>4006</v>
      </c>
      <c r="K1009" s="12">
        <v>2123</v>
      </c>
      <c r="L1009" s="12" t="s">
        <v>1460</v>
      </c>
      <c r="M1009" s="12" t="s">
        <v>4108</v>
      </c>
      <c r="N1009" s="12"/>
      <c r="O1009" s="12"/>
      <c r="P1009" s="12"/>
      <c r="Q1009" s="12"/>
      <c r="R1009" s="12"/>
      <c r="S1009" s="48"/>
    </row>
    <row r="1010" spans="1:19">
      <c r="A1010" s="21">
        <v>45553</v>
      </c>
      <c r="B1010" s="41" t="s">
        <v>4222</v>
      </c>
      <c r="C1010" s="42" t="s">
        <v>58</v>
      </c>
      <c r="D1010" s="12" t="s">
        <v>1268</v>
      </c>
      <c r="E1010" s="12" t="s">
        <v>3768</v>
      </c>
      <c r="F1010" s="12">
        <v>1</v>
      </c>
      <c r="G1010" s="12">
        <v>15</v>
      </c>
      <c r="H1010" s="12"/>
      <c r="I1010" s="12" t="s">
        <v>75</v>
      </c>
      <c r="J1010" s="12" t="s">
        <v>3542</v>
      </c>
      <c r="K1010" s="12">
        <v>2923</v>
      </c>
      <c r="L1010" s="12">
        <v>1074</v>
      </c>
      <c r="M1010" s="12" t="s">
        <v>3584</v>
      </c>
      <c r="N1010" s="12"/>
      <c r="O1010" s="12"/>
      <c r="P1010" s="12"/>
      <c r="Q1010" s="12"/>
      <c r="R1010" s="12"/>
      <c r="S1010" s="48"/>
    </row>
    <row r="1011" spans="1:19">
      <c r="A1011" s="21">
        <v>45553</v>
      </c>
      <c r="B1011" s="41" t="s">
        <v>4222</v>
      </c>
      <c r="C1011" s="42" t="s">
        <v>58</v>
      </c>
      <c r="D1011" s="12" t="s">
        <v>1268</v>
      </c>
      <c r="E1011" s="12" t="s">
        <v>3768</v>
      </c>
      <c r="F1011" s="12">
        <v>1</v>
      </c>
      <c r="G1011" s="12">
        <v>15</v>
      </c>
      <c r="H1011" s="12"/>
      <c r="I1011" s="12" t="s">
        <v>75</v>
      </c>
      <c r="J1011" s="12" t="s">
        <v>3542</v>
      </c>
      <c r="K1011" s="12">
        <v>4923</v>
      </c>
      <c r="L1011" s="12">
        <v>1576</v>
      </c>
      <c r="M1011" s="12" t="s">
        <v>3584</v>
      </c>
      <c r="N1011" s="12"/>
      <c r="O1011" s="12"/>
      <c r="P1011" s="12"/>
      <c r="Q1011" s="160"/>
      <c r="R1011" s="12"/>
      <c r="S1011" s="48"/>
    </row>
    <row r="1012" spans="1:19">
      <c r="A1012" s="21">
        <v>45553</v>
      </c>
      <c r="B1012" s="41" t="s">
        <v>4222</v>
      </c>
      <c r="C1012" s="42" t="s">
        <v>58</v>
      </c>
      <c r="D1012" s="12" t="s">
        <v>1268</v>
      </c>
      <c r="E1012" s="12" t="s">
        <v>3768</v>
      </c>
      <c r="F1012" s="12">
        <v>1</v>
      </c>
      <c r="G1012" s="12">
        <v>15</v>
      </c>
      <c r="H1012" s="12"/>
      <c r="I1012" s="12" t="s">
        <v>75</v>
      </c>
      <c r="J1012" s="12" t="s">
        <v>3542</v>
      </c>
      <c r="K1012" s="12">
        <v>4923</v>
      </c>
      <c r="L1012" s="12">
        <v>1577</v>
      </c>
      <c r="M1012" s="12" t="s">
        <v>3584</v>
      </c>
      <c r="N1012" s="12"/>
      <c r="O1012" s="12"/>
      <c r="P1012" s="12"/>
      <c r="Q1012" s="160"/>
      <c r="R1012" s="12"/>
      <c r="S1012" s="48"/>
    </row>
    <row r="1013" spans="1:19">
      <c r="A1013" s="21">
        <v>45553</v>
      </c>
      <c r="B1013" s="41" t="s">
        <v>4222</v>
      </c>
      <c r="C1013" s="42" t="s">
        <v>58</v>
      </c>
      <c r="D1013" s="12" t="s">
        <v>1268</v>
      </c>
      <c r="E1013" s="12" t="s">
        <v>3768</v>
      </c>
      <c r="F1013" s="12">
        <v>1</v>
      </c>
      <c r="G1013" s="12">
        <v>15</v>
      </c>
      <c r="H1013" s="12"/>
      <c r="I1013" s="12" t="s">
        <v>75</v>
      </c>
      <c r="J1013" s="12" t="s">
        <v>3542</v>
      </c>
      <c r="K1013" s="12">
        <v>4923</v>
      </c>
      <c r="L1013" s="12">
        <v>1579</v>
      </c>
      <c r="M1013" s="12" t="s">
        <v>3584</v>
      </c>
      <c r="N1013" s="12"/>
      <c r="O1013" s="12"/>
      <c r="P1013" s="12"/>
      <c r="Q1013" s="160"/>
      <c r="R1013" s="12"/>
      <c r="S1013" s="48"/>
    </row>
    <row r="1014" spans="1:19">
      <c r="A1014" s="41">
        <v>45553</v>
      </c>
      <c r="B1014" s="41" t="s">
        <v>4222</v>
      </c>
      <c r="C1014" s="42" t="s">
        <v>58</v>
      </c>
      <c r="D1014" s="12" t="s">
        <v>1268</v>
      </c>
      <c r="E1014" s="42" t="s">
        <v>4239</v>
      </c>
      <c r="F1014" s="42">
        <v>1</v>
      </c>
      <c r="G1014" s="42">
        <v>16</v>
      </c>
      <c r="H1014" s="42"/>
      <c r="I1014" s="42" t="s">
        <v>60</v>
      </c>
      <c r="J1014" s="42" t="s">
        <v>4188</v>
      </c>
      <c r="K1014" s="42">
        <v>2004</v>
      </c>
      <c r="L1014" s="42">
        <v>2024</v>
      </c>
      <c r="M1014" s="42" t="s">
        <v>4198</v>
      </c>
      <c r="N1014" s="42"/>
      <c r="O1014" s="42"/>
      <c r="P1014" s="42"/>
      <c r="Q1014" s="161"/>
      <c r="R1014" s="42"/>
      <c r="S1014" s="88"/>
    </row>
    <row r="1015" spans="1:19">
      <c r="A1015" s="21">
        <v>45560</v>
      </c>
      <c r="B1015" s="41" t="s">
        <v>4222</v>
      </c>
      <c r="C1015" s="42" t="s">
        <v>58</v>
      </c>
      <c r="D1015" s="12" t="s">
        <v>1444</v>
      </c>
      <c r="E1015" s="12" t="s">
        <v>4240</v>
      </c>
      <c r="F1015" s="12">
        <v>1</v>
      </c>
      <c r="G1015" s="12">
        <v>16</v>
      </c>
      <c r="H1015" s="12"/>
      <c r="I1015" s="12" t="s">
        <v>60</v>
      </c>
      <c r="J1015" s="12" t="s">
        <v>4193</v>
      </c>
      <c r="K1015" s="12">
        <v>724</v>
      </c>
      <c r="L1015" s="12">
        <v>1677</v>
      </c>
      <c r="M1015" s="12" t="s">
        <v>3573</v>
      </c>
      <c r="N1015" s="12"/>
      <c r="O1015" s="12"/>
      <c r="P1015" s="12"/>
      <c r="Q1015" s="160"/>
      <c r="R1015" s="12"/>
      <c r="S1015" s="48"/>
    </row>
    <row r="1016" spans="1:19">
      <c r="A1016" s="21">
        <v>45560</v>
      </c>
      <c r="B1016" s="41" t="s">
        <v>4222</v>
      </c>
      <c r="C1016" s="42" t="s">
        <v>58</v>
      </c>
      <c r="D1016" s="12" t="s">
        <v>1444</v>
      </c>
      <c r="E1016" s="12" t="s">
        <v>4240</v>
      </c>
      <c r="F1016" s="12">
        <v>1</v>
      </c>
      <c r="G1016" s="12">
        <v>16</v>
      </c>
      <c r="H1016" s="12"/>
      <c r="I1016" s="12" t="s">
        <v>60</v>
      </c>
      <c r="J1016" s="12" t="s">
        <v>4193</v>
      </c>
      <c r="K1016" s="12">
        <v>724</v>
      </c>
      <c r="L1016" s="12">
        <v>1676</v>
      </c>
      <c r="M1016" s="12" t="s">
        <v>4108</v>
      </c>
      <c r="N1016" s="12"/>
      <c r="O1016" s="12"/>
      <c r="P1016" s="12"/>
      <c r="Q1016" s="160"/>
      <c r="R1016" s="12"/>
      <c r="S1016" s="48"/>
    </row>
    <row r="1017" spans="1:19">
      <c r="A1017" s="21">
        <v>45560</v>
      </c>
      <c r="B1017" s="41" t="s">
        <v>4222</v>
      </c>
      <c r="C1017" s="42" t="s">
        <v>58</v>
      </c>
      <c r="D1017" s="12" t="s">
        <v>1268</v>
      </c>
      <c r="E1017" s="12" t="s">
        <v>4241</v>
      </c>
      <c r="F1017" s="12">
        <v>1</v>
      </c>
      <c r="G1017" s="12">
        <v>16</v>
      </c>
      <c r="H1017" s="12"/>
      <c r="I1017" s="12" t="s">
        <v>4242</v>
      </c>
      <c r="J1017" s="12" t="s">
        <v>4243</v>
      </c>
      <c r="K1017" s="12">
        <v>3323</v>
      </c>
      <c r="L1017" s="12">
        <v>1139</v>
      </c>
      <c r="M1017" s="12" t="s">
        <v>4108</v>
      </c>
      <c r="N1017" s="12"/>
      <c r="O1017" s="12"/>
      <c r="P1017" s="12"/>
      <c r="Q1017" s="160"/>
      <c r="R1017" s="12"/>
      <c r="S1017" s="48"/>
    </row>
    <row r="1018" spans="1:19">
      <c r="A1018" s="21">
        <v>45560</v>
      </c>
      <c r="B1018" s="41" t="s">
        <v>4222</v>
      </c>
      <c r="C1018" s="42" t="s">
        <v>58</v>
      </c>
      <c r="D1018" s="12" t="s">
        <v>1268</v>
      </c>
      <c r="E1018" s="12" t="s">
        <v>4241</v>
      </c>
      <c r="F1018" s="12">
        <v>1</v>
      </c>
      <c r="G1018" s="12">
        <v>16</v>
      </c>
      <c r="H1018" s="12"/>
      <c r="I1018" s="12" t="s">
        <v>4242</v>
      </c>
      <c r="J1018" s="12" t="s">
        <v>4243</v>
      </c>
      <c r="K1018" s="12">
        <v>3323</v>
      </c>
      <c r="L1018" s="12">
        <v>1137</v>
      </c>
      <c r="M1018" s="12" t="s">
        <v>4108</v>
      </c>
      <c r="N1018" s="12"/>
      <c r="O1018" s="12"/>
      <c r="P1018" s="12"/>
      <c r="Q1018" s="160"/>
      <c r="R1018" s="12"/>
      <c r="S1018" s="48"/>
    </row>
    <row r="1019" spans="1:19">
      <c r="A1019" s="21">
        <v>45560</v>
      </c>
      <c r="B1019" s="41" t="s">
        <v>4222</v>
      </c>
      <c r="C1019" s="42" t="s">
        <v>58</v>
      </c>
      <c r="D1019" s="12" t="s">
        <v>1444</v>
      </c>
      <c r="E1019" s="12" t="s">
        <v>3538</v>
      </c>
      <c r="F1019" s="12">
        <v>1</v>
      </c>
      <c r="G1019" s="12">
        <v>16</v>
      </c>
      <c r="H1019" s="12"/>
      <c r="I1019" s="12" t="s">
        <v>60</v>
      </c>
      <c r="J1019" s="12" t="s">
        <v>3436</v>
      </c>
      <c r="K1019" s="12">
        <v>4522</v>
      </c>
      <c r="L1019" s="12">
        <v>608</v>
      </c>
      <c r="M1019" s="12" t="s">
        <v>3584</v>
      </c>
      <c r="N1019" s="12"/>
      <c r="O1019" s="12"/>
      <c r="P1019" s="12"/>
      <c r="Q1019" s="160"/>
      <c r="R1019" s="12"/>
      <c r="S1019" s="48"/>
    </row>
    <row r="1020" spans="1:19">
      <c r="A1020" s="21">
        <v>45560</v>
      </c>
      <c r="B1020" s="41" t="s">
        <v>4222</v>
      </c>
      <c r="C1020" s="42" t="s">
        <v>58</v>
      </c>
      <c r="D1020" s="12" t="s">
        <v>1444</v>
      </c>
      <c r="E1020" s="12" t="s">
        <v>3538</v>
      </c>
      <c r="F1020" s="12">
        <v>1</v>
      </c>
      <c r="G1020" s="12">
        <v>16</v>
      </c>
      <c r="H1020" s="12"/>
      <c r="I1020" s="12" t="s">
        <v>60</v>
      </c>
      <c r="J1020" s="12" t="s">
        <v>3436</v>
      </c>
      <c r="K1020" s="12">
        <v>4522</v>
      </c>
      <c r="L1020" s="12">
        <v>610</v>
      </c>
      <c r="M1020" s="12" t="s">
        <v>3584</v>
      </c>
      <c r="N1020" s="12"/>
      <c r="O1020" s="12"/>
      <c r="P1020" s="12"/>
      <c r="Q1020" s="160"/>
      <c r="R1020" s="12"/>
      <c r="S1020" s="48"/>
    </row>
    <row r="1021" spans="1:19">
      <c r="A1021" s="21">
        <v>45560</v>
      </c>
      <c r="B1021" s="41" t="s">
        <v>4222</v>
      </c>
      <c r="C1021" s="42" t="s">
        <v>58</v>
      </c>
      <c r="D1021" s="12" t="s">
        <v>1444</v>
      </c>
      <c r="E1021" s="12" t="s">
        <v>3538</v>
      </c>
      <c r="F1021" s="12">
        <v>1</v>
      </c>
      <c r="G1021" s="12">
        <v>16</v>
      </c>
      <c r="H1021" s="12"/>
      <c r="I1021" s="12" t="s">
        <v>60</v>
      </c>
      <c r="J1021" s="12" t="s">
        <v>3436</v>
      </c>
      <c r="K1021" s="12">
        <v>4522</v>
      </c>
      <c r="L1021" s="12">
        <v>612</v>
      </c>
      <c r="M1021" s="12" t="s">
        <v>4228</v>
      </c>
      <c r="N1021" s="12"/>
      <c r="O1021" s="12"/>
      <c r="P1021" s="12"/>
      <c r="Q1021" s="160"/>
      <c r="R1021" s="12"/>
      <c r="S1021" s="48"/>
    </row>
    <row r="1022" spans="1:19">
      <c r="A1022" s="21">
        <v>45560</v>
      </c>
      <c r="B1022" s="41" t="s">
        <v>4222</v>
      </c>
      <c r="C1022" s="42" t="s">
        <v>58</v>
      </c>
      <c r="D1022" s="12" t="s">
        <v>1444</v>
      </c>
      <c r="E1022" s="12" t="s">
        <v>3538</v>
      </c>
      <c r="F1022" s="12">
        <v>1</v>
      </c>
      <c r="G1022" s="12">
        <v>16</v>
      </c>
      <c r="H1022" s="12"/>
      <c r="I1022" s="12" t="s">
        <v>60</v>
      </c>
      <c r="J1022" s="12" t="s">
        <v>3436</v>
      </c>
      <c r="K1022" s="12">
        <v>4522</v>
      </c>
      <c r="L1022" s="12">
        <v>607</v>
      </c>
      <c r="M1022" s="12" t="s">
        <v>3680</v>
      </c>
      <c r="N1022" s="12"/>
      <c r="O1022" s="12"/>
      <c r="P1022" s="12"/>
      <c r="Q1022" s="160"/>
      <c r="R1022" s="12"/>
      <c r="S1022" s="48"/>
    </row>
    <row r="1023" spans="1:19">
      <c r="A1023" s="21">
        <v>45560</v>
      </c>
      <c r="B1023" s="41" t="s">
        <v>4222</v>
      </c>
      <c r="C1023" s="42" t="s">
        <v>58</v>
      </c>
      <c r="D1023" s="12" t="s">
        <v>1444</v>
      </c>
      <c r="E1023" s="12" t="s">
        <v>3538</v>
      </c>
      <c r="F1023" s="12">
        <v>1</v>
      </c>
      <c r="G1023" s="12">
        <v>16</v>
      </c>
      <c r="H1023" s="12"/>
      <c r="I1023" s="12" t="s">
        <v>60</v>
      </c>
      <c r="J1023" s="12" t="s">
        <v>3436</v>
      </c>
      <c r="K1023" s="12">
        <v>4522</v>
      </c>
      <c r="L1023" s="12">
        <v>611</v>
      </c>
      <c r="M1023" s="12" t="s">
        <v>3680</v>
      </c>
      <c r="N1023" s="12"/>
      <c r="O1023" s="12"/>
      <c r="P1023" s="12"/>
      <c r="Q1023" s="160"/>
      <c r="R1023" s="12"/>
      <c r="S1023" s="48"/>
    </row>
    <row r="1024" spans="1:19">
      <c r="A1024" s="21">
        <v>45560</v>
      </c>
      <c r="B1024" s="41" t="s">
        <v>4222</v>
      </c>
      <c r="C1024" s="42" t="s">
        <v>58</v>
      </c>
      <c r="D1024" s="12" t="s">
        <v>1444</v>
      </c>
      <c r="E1024" s="12" t="s">
        <v>3538</v>
      </c>
      <c r="F1024" s="12">
        <v>1</v>
      </c>
      <c r="G1024" s="12">
        <v>16</v>
      </c>
      <c r="H1024" s="12"/>
      <c r="I1024" s="12" t="s">
        <v>60</v>
      </c>
      <c r="J1024" s="12" t="s">
        <v>3436</v>
      </c>
      <c r="K1024" s="12">
        <v>4522</v>
      </c>
      <c r="L1024" s="12">
        <v>609</v>
      </c>
      <c r="M1024" s="12" t="s">
        <v>3680</v>
      </c>
      <c r="N1024" s="12"/>
      <c r="O1024" s="12"/>
      <c r="P1024" s="12"/>
      <c r="Q1024" s="160"/>
      <c r="R1024" s="12"/>
      <c r="S1024" s="48"/>
    </row>
    <row r="1025" spans="1:19">
      <c r="A1025" s="21">
        <v>45560</v>
      </c>
      <c r="B1025" s="41" t="s">
        <v>4222</v>
      </c>
      <c r="C1025" s="42" t="s">
        <v>58</v>
      </c>
      <c r="D1025" s="12" t="s">
        <v>9</v>
      </c>
      <c r="E1025" s="12" t="s">
        <v>3388</v>
      </c>
      <c r="F1025" s="12">
        <v>1</v>
      </c>
      <c r="G1025" s="12">
        <v>16</v>
      </c>
      <c r="H1025" s="12"/>
      <c r="I1025" s="12" t="s">
        <v>4244</v>
      </c>
      <c r="J1025" s="12" t="s">
        <v>1201</v>
      </c>
      <c r="K1025" s="12">
        <v>223</v>
      </c>
      <c r="L1025" s="12">
        <v>306</v>
      </c>
      <c r="M1025" s="12" t="s">
        <v>3680</v>
      </c>
      <c r="N1025" s="12"/>
      <c r="O1025" s="12"/>
      <c r="P1025" s="12"/>
      <c r="Q1025" s="160"/>
      <c r="R1025" s="12"/>
      <c r="S1025" s="48"/>
    </row>
    <row r="1026" spans="1:19">
      <c r="A1026" s="21">
        <v>45560</v>
      </c>
      <c r="B1026" s="41" t="s">
        <v>4222</v>
      </c>
      <c r="C1026" s="42" t="s">
        <v>58</v>
      </c>
      <c r="D1026" s="12" t="s">
        <v>9</v>
      </c>
      <c r="E1026" s="12" t="s">
        <v>3388</v>
      </c>
      <c r="F1026" s="12">
        <v>1</v>
      </c>
      <c r="G1026" s="12">
        <v>16</v>
      </c>
      <c r="H1026" s="12"/>
      <c r="I1026" s="12" t="s">
        <v>60</v>
      </c>
      <c r="J1026" s="12" t="s">
        <v>1201</v>
      </c>
      <c r="K1026" s="12">
        <v>3322</v>
      </c>
      <c r="L1026" s="12">
        <v>420</v>
      </c>
      <c r="M1026" s="12" t="s">
        <v>3680</v>
      </c>
      <c r="N1026" s="12"/>
      <c r="O1026" s="12"/>
      <c r="P1026" s="12"/>
      <c r="Q1026" s="160"/>
      <c r="R1026" s="12"/>
      <c r="S1026" s="48"/>
    </row>
    <row r="1027" spans="1:19">
      <c r="A1027" s="21">
        <v>45560</v>
      </c>
      <c r="B1027" s="41" t="s">
        <v>4222</v>
      </c>
      <c r="C1027" s="42" t="s">
        <v>58</v>
      </c>
      <c r="D1027" s="12" t="s">
        <v>9</v>
      </c>
      <c r="E1027" s="12" t="s">
        <v>3388</v>
      </c>
      <c r="F1027" s="12">
        <v>1</v>
      </c>
      <c r="G1027" s="12">
        <v>16</v>
      </c>
      <c r="H1027" s="12"/>
      <c r="I1027" s="12" t="s">
        <v>60</v>
      </c>
      <c r="J1027" s="12" t="s">
        <v>1201</v>
      </c>
      <c r="K1027" s="12">
        <v>3322</v>
      </c>
      <c r="L1027" s="12">
        <v>418</v>
      </c>
      <c r="M1027" s="12" t="s">
        <v>3680</v>
      </c>
      <c r="N1027" s="12"/>
      <c r="O1027" s="12"/>
      <c r="P1027" s="12"/>
      <c r="Q1027" s="160"/>
      <c r="R1027" s="12"/>
      <c r="S1027" s="48"/>
    </row>
    <row r="1028" spans="1:19">
      <c r="A1028" s="21">
        <v>45560</v>
      </c>
      <c r="B1028" s="41" t="s">
        <v>4222</v>
      </c>
      <c r="C1028" s="42" t="s">
        <v>58</v>
      </c>
      <c r="D1028" s="12" t="s">
        <v>9</v>
      </c>
      <c r="E1028" s="12" t="s">
        <v>3388</v>
      </c>
      <c r="F1028" s="12">
        <v>1</v>
      </c>
      <c r="G1028" s="12">
        <v>16</v>
      </c>
      <c r="H1028" s="12"/>
      <c r="I1028" s="12" t="s">
        <v>60</v>
      </c>
      <c r="J1028" s="12" t="s">
        <v>4245</v>
      </c>
      <c r="K1028" s="12">
        <v>1722</v>
      </c>
      <c r="L1028" s="12" t="s">
        <v>1460</v>
      </c>
      <c r="M1028" s="12" t="s">
        <v>4229</v>
      </c>
      <c r="N1028" s="12" t="s">
        <v>684</v>
      </c>
      <c r="O1028" s="12"/>
      <c r="P1028" s="12"/>
      <c r="Q1028" s="160"/>
      <c r="R1028" s="12"/>
      <c r="S1028" s="48"/>
    </row>
    <row r="1029" spans="1:19">
      <c r="A1029" s="21">
        <v>45560</v>
      </c>
      <c r="B1029" s="41" t="s">
        <v>4222</v>
      </c>
      <c r="C1029" s="42" t="s">
        <v>58</v>
      </c>
      <c r="D1029" s="12" t="s">
        <v>9</v>
      </c>
      <c r="E1029" s="12" t="s">
        <v>3388</v>
      </c>
      <c r="F1029" s="12">
        <v>1</v>
      </c>
      <c r="G1029" s="12">
        <v>16</v>
      </c>
      <c r="H1029" s="12"/>
      <c r="I1029" s="12" t="s">
        <v>60</v>
      </c>
      <c r="J1029" s="12" t="s">
        <v>4245</v>
      </c>
      <c r="K1029" s="12">
        <v>118</v>
      </c>
      <c r="L1029" s="12" t="s">
        <v>1460</v>
      </c>
      <c r="M1029" s="12" t="s">
        <v>3680</v>
      </c>
      <c r="N1029" s="12" t="s">
        <v>684</v>
      </c>
      <c r="O1029" s="12"/>
      <c r="P1029" s="12"/>
      <c r="Q1029" s="160"/>
      <c r="R1029" s="12"/>
      <c r="S1029" s="48"/>
    </row>
    <row r="1030" spans="1:19">
      <c r="A1030" s="21">
        <v>45560</v>
      </c>
      <c r="B1030" s="41" t="s">
        <v>4222</v>
      </c>
      <c r="C1030" s="42" t="s">
        <v>58</v>
      </c>
      <c r="D1030" s="12" t="s">
        <v>9</v>
      </c>
      <c r="E1030" s="12" t="s">
        <v>3388</v>
      </c>
      <c r="F1030" s="12">
        <v>1</v>
      </c>
      <c r="G1030" s="12">
        <v>16</v>
      </c>
      <c r="H1030" s="12"/>
      <c r="I1030" s="12" t="s">
        <v>60</v>
      </c>
      <c r="J1030" s="12" t="s">
        <v>4246</v>
      </c>
      <c r="K1030" s="12">
        <v>4422</v>
      </c>
      <c r="L1030" s="12">
        <v>1080</v>
      </c>
      <c r="M1030" s="12" t="s">
        <v>3695</v>
      </c>
      <c r="N1030" s="12" t="s">
        <v>4230</v>
      </c>
      <c r="O1030" s="12"/>
      <c r="P1030" s="12"/>
      <c r="Q1030" s="160"/>
      <c r="R1030" s="12"/>
      <c r="S1030" s="48"/>
    </row>
    <row r="1031" spans="1:19">
      <c r="A1031" s="21">
        <v>45560</v>
      </c>
      <c r="B1031" s="41" t="s">
        <v>4222</v>
      </c>
      <c r="C1031" s="42" t="s">
        <v>58</v>
      </c>
      <c r="D1031" s="12" t="s">
        <v>9</v>
      </c>
      <c r="E1031" s="12" t="s">
        <v>3388</v>
      </c>
      <c r="F1031" s="12">
        <v>1</v>
      </c>
      <c r="G1031" s="12">
        <v>16</v>
      </c>
      <c r="H1031" s="12"/>
      <c r="I1031" s="12" t="s">
        <v>60</v>
      </c>
      <c r="J1031" s="12" t="s">
        <v>3484</v>
      </c>
      <c r="K1031" s="12">
        <v>3120</v>
      </c>
      <c r="L1031" s="12">
        <v>422</v>
      </c>
      <c r="M1031" s="12" t="s">
        <v>3763</v>
      </c>
      <c r="N1031" s="12" t="s">
        <v>4247</v>
      </c>
      <c r="O1031" s="12"/>
      <c r="P1031" s="12"/>
      <c r="Q1031" s="160"/>
      <c r="R1031" s="12"/>
      <c r="S1031" s="48"/>
    </row>
    <row r="1032" spans="1:19">
      <c r="A1032" s="21">
        <v>45560</v>
      </c>
      <c r="B1032" s="41" t="s">
        <v>4222</v>
      </c>
      <c r="C1032" s="42" t="s">
        <v>58</v>
      </c>
      <c r="D1032" s="12" t="s">
        <v>9</v>
      </c>
      <c r="E1032" s="12" t="s">
        <v>3388</v>
      </c>
      <c r="F1032" s="12">
        <v>1</v>
      </c>
      <c r="G1032" s="12">
        <v>16</v>
      </c>
      <c r="H1032" s="12"/>
      <c r="I1032" s="12" t="s">
        <v>60</v>
      </c>
      <c r="J1032" s="12" t="s">
        <v>3484</v>
      </c>
      <c r="K1032" s="12">
        <v>2116</v>
      </c>
      <c r="L1032" s="12">
        <v>431</v>
      </c>
      <c r="M1032" s="12" t="s">
        <v>3573</v>
      </c>
      <c r="N1032" s="12" t="s">
        <v>684</v>
      </c>
      <c r="O1032" s="12"/>
      <c r="P1032" s="12"/>
      <c r="Q1032" s="160"/>
      <c r="R1032" s="12"/>
      <c r="S1032" s="48"/>
    </row>
    <row r="1033" spans="1:19">
      <c r="A1033" s="21">
        <v>45560</v>
      </c>
      <c r="B1033" s="41" t="s">
        <v>4222</v>
      </c>
      <c r="C1033" s="42" t="s">
        <v>58</v>
      </c>
      <c r="D1033" s="12" t="s">
        <v>1268</v>
      </c>
      <c r="E1033" s="12" t="s">
        <v>4248</v>
      </c>
      <c r="F1033" s="12">
        <v>1</v>
      </c>
      <c r="G1033" s="12">
        <v>14</v>
      </c>
      <c r="H1033" s="12"/>
      <c r="I1033" s="12" t="s">
        <v>84</v>
      </c>
      <c r="J1033" s="12" t="s">
        <v>3436</v>
      </c>
      <c r="K1033" s="12">
        <v>2223</v>
      </c>
      <c r="L1033" s="12">
        <v>1204</v>
      </c>
      <c r="M1033" s="12" t="s">
        <v>3680</v>
      </c>
      <c r="N1033" s="12"/>
      <c r="O1033" s="12"/>
      <c r="P1033" s="12"/>
      <c r="Q1033" s="160"/>
      <c r="R1033" s="12"/>
      <c r="S1033" s="48"/>
    </row>
    <row r="1034" spans="1:19">
      <c r="A1034" s="21">
        <v>45560</v>
      </c>
      <c r="B1034" s="41" t="s">
        <v>4222</v>
      </c>
      <c r="C1034" s="42" t="s">
        <v>58</v>
      </c>
      <c r="D1034" s="12" t="s">
        <v>1268</v>
      </c>
      <c r="E1034" s="12" t="s">
        <v>4248</v>
      </c>
      <c r="F1034" s="12">
        <v>1</v>
      </c>
      <c r="G1034" s="12">
        <v>14</v>
      </c>
      <c r="H1034" s="12"/>
      <c r="I1034" s="12" t="s">
        <v>84</v>
      </c>
      <c r="J1034" s="12" t="s">
        <v>3436</v>
      </c>
      <c r="K1034" s="12">
        <v>3123</v>
      </c>
      <c r="L1034" s="12">
        <v>1205</v>
      </c>
      <c r="M1034" s="12" t="s">
        <v>3680</v>
      </c>
      <c r="N1034" s="12"/>
      <c r="O1034" s="12"/>
      <c r="P1034" s="12"/>
      <c r="Q1034" s="160"/>
      <c r="R1034" s="12"/>
      <c r="S1034" s="48"/>
    </row>
    <row r="1035" spans="1:19">
      <c r="A1035" s="21">
        <v>45560</v>
      </c>
      <c r="B1035" s="41" t="s">
        <v>4222</v>
      </c>
      <c r="C1035" s="42" t="s">
        <v>58</v>
      </c>
      <c r="D1035" s="12" t="s">
        <v>1268</v>
      </c>
      <c r="E1035" s="12" t="s">
        <v>4249</v>
      </c>
      <c r="F1035" s="12">
        <v>1</v>
      </c>
      <c r="G1035" s="12">
        <v>15</v>
      </c>
      <c r="H1035" s="12"/>
      <c r="I1035" s="12" t="s">
        <v>3454</v>
      </c>
      <c r="J1035" s="12" t="s">
        <v>4250</v>
      </c>
      <c r="K1035" s="12">
        <v>2023</v>
      </c>
      <c r="L1035" s="12" t="s">
        <v>1460</v>
      </c>
      <c r="M1035" s="12" t="s">
        <v>3680</v>
      </c>
      <c r="N1035" s="12"/>
      <c r="O1035" s="12"/>
      <c r="P1035" s="12"/>
      <c r="Q1035" s="160"/>
      <c r="R1035" s="12"/>
      <c r="S1035" s="48"/>
    </row>
    <row r="1036" spans="1:19">
      <c r="A1036" s="21">
        <v>45560</v>
      </c>
      <c r="B1036" s="41" t="s">
        <v>4222</v>
      </c>
      <c r="C1036" s="42" t="s">
        <v>58</v>
      </c>
      <c r="D1036" s="12" t="s">
        <v>1268</v>
      </c>
      <c r="E1036" s="12" t="s">
        <v>4249</v>
      </c>
      <c r="F1036" s="12">
        <v>1</v>
      </c>
      <c r="G1036" s="12">
        <v>15</v>
      </c>
      <c r="H1036" s="12"/>
      <c r="I1036" s="12" t="s">
        <v>3454</v>
      </c>
      <c r="J1036" s="12" t="s">
        <v>4250</v>
      </c>
      <c r="K1036" s="12">
        <v>2023</v>
      </c>
      <c r="L1036" s="12" t="s">
        <v>1460</v>
      </c>
      <c r="M1036" s="12" t="s">
        <v>3680</v>
      </c>
      <c r="N1036" s="12"/>
      <c r="O1036" s="12"/>
      <c r="P1036" s="12"/>
      <c r="Q1036" s="160"/>
      <c r="R1036" s="12"/>
      <c r="S1036" s="48"/>
    </row>
    <row r="1037" spans="1:19">
      <c r="A1037" s="21">
        <v>45560</v>
      </c>
      <c r="B1037" s="41" t="s">
        <v>4222</v>
      </c>
      <c r="C1037" s="42" t="s">
        <v>58</v>
      </c>
      <c r="D1037" s="12" t="s">
        <v>1268</v>
      </c>
      <c r="E1037" s="12" t="s">
        <v>4249</v>
      </c>
      <c r="F1037" s="12">
        <v>1</v>
      </c>
      <c r="G1037" s="12">
        <v>15</v>
      </c>
      <c r="H1037" s="12"/>
      <c r="I1037" s="12" t="s">
        <v>75</v>
      </c>
      <c r="J1037" s="12" t="s">
        <v>1201</v>
      </c>
      <c r="K1037" s="12">
        <v>1423</v>
      </c>
      <c r="L1037" s="12">
        <v>1151</v>
      </c>
      <c r="M1037" s="12" t="s">
        <v>3573</v>
      </c>
      <c r="N1037" s="12"/>
      <c r="O1037" s="12"/>
      <c r="P1037" s="12"/>
      <c r="Q1037" s="160"/>
      <c r="R1037" s="12"/>
      <c r="S1037" s="48"/>
    </row>
    <row r="1038" spans="1:19">
      <c r="A1038" s="21">
        <v>45560</v>
      </c>
      <c r="B1038" s="41" t="s">
        <v>4222</v>
      </c>
      <c r="C1038" s="42" t="s">
        <v>58</v>
      </c>
      <c r="D1038" s="12" t="s">
        <v>1268</v>
      </c>
      <c r="E1038" s="12" t="s">
        <v>4249</v>
      </c>
      <c r="F1038" s="12">
        <v>1</v>
      </c>
      <c r="G1038" s="12">
        <v>15</v>
      </c>
      <c r="H1038" s="12"/>
      <c r="I1038" s="12" t="s">
        <v>75</v>
      </c>
      <c r="J1038" s="12" t="s">
        <v>1201</v>
      </c>
      <c r="K1038" s="12">
        <v>1423</v>
      </c>
      <c r="L1038" s="12">
        <v>1149</v>
      </c>
      <c r="M1038" s="12" t="s">
        <v>3585</v>
      </c>
      <c r="N1038" s="12"/>
      <c r="O1038" s="12"/>
      <c r="P1038" s="12"/>
      <c r="Q1038" s="160"/>
      <c r="R1038" s="12"/>
      <c r="S1038" s="48"/>
    </row>
    <row r="1039" spans="1:19">
      <c r="A1039" s="21">
        <v>45560</v>
      </c>
      <c r="B1039" s="41" t="s">
        <v>4222</v>
      </c>
      <c r="C1039" s="42" t="s">
        <v>58</v>
      </c>
      <c r="D1039" s="12" t="s">
        <v>1268</v>
      </c>
      <c r="E1039" s="12" t="s">
        <v>4251</v>
      </c>
      <c r="F1039" s="12">
        <v>1</v>
      </c>
      <c r="G1039" s="12">
        <v>15</v>
      </c>
      <c r="H1039" s="12"/>
      <c r="I1039" s="12" t="s">
        <v>75</v>
      </c>
      <c r="J1039" s="12" t="s">
        <v>3436</v>
      </c>
      <c r="K1039" s="12">
        <v>1923</v>
      </c>
      <c r="L1039" s="12" t="s">
        <v>1460</v>
      </c>
      <c r="M1039" s="12" t="s">
        <v>3680</v>
      </c>
      <c r="N1039" s="12"/>
      <c r="O1039" s="12"/>
      <c r="P1039" s="12"/>
      <c r="Q1039" s="160"/>
      <c r="R1039" s="12"/>
      <c r="S1039" s="48"/>
    </row>
    <row r="1040" spans="1:19">
      <c r="A1040" s="21">
        <v>45560</v>
      </c>
      <c r="B1040" s="41" t="s">
        <v>4222</v>
      </c>
      <c r="C1040" s="42" t="s">
        <v>58</v>
      </c>
      <c r="D1040" s="12" t="s">
        <v>1268</v>
      </c>
      <c r="E1040" s="12" t="s">
        <v>4251</v>
      </c>
      <c r="F1040" s="12">
        <v>1</v>
      </c>
      <c r="G1040" s="12">
        <v>15</v>
      </c>
      <c r="H1040" s="12"/>
      <c r="I1040" s="12" t="s">
        <v>75</v>
      </c>
      <c r="J1040" s="12" t="s">
        <v>3436</v>
      </c>
      <c r="K1040" s="12">
        <v>1923</v>
      </c>
      <c r="L1040" s="12" t="s">
        <v>1460</v>
      </c>
      <c r="M1040" s="12" t="s">
        <v>4108</v>
      </c>
      <c r="N1040" s="12"/>
      <c r="O1040" s="12"/>
      <c r="P1040" s="12"/>
      <c r="Q1040" s="160"/>
      <c r="R1040" s="12"/>
      <c r="S1040" s="48"/>
    </row>
    <row r="1041" spans="1:19">
      <c r="A1041" s="21">
        <v>45560</v>
      </c>
      <c r="B1041" s="41" t="s">
        <v>4222</v>
      </c>
      <c r="C1041" s="42" t="s">
        <v>58</v>
      </c>
      <c r="D1041" s="12" t="s">
        <v>1268</v>
      </c>
      <c r="E1041" s="12" t="s">
        <v>4251</v>
      </c>
      <c r="F1041" s="12">
        <v>1</v>
      </c>
      <c r="G1041" s="12">
        <v>15</v>
      </c>
      <c r="H1041" s="12"/>
      <c r="I1041" s="12" t="s">
        <v>75</v>
      </c>
      <c r="J1041" s="12" t="s">
        <v>3436</v>
      </c>
      <c r="K1041" s="12">
        <v>1923</v>
      </c>
      <c r="L1041" s="12" t="s">
        <v>1460</v>
      </c>
      <c r="M1041" s="12" t="s">
        <v>4108</v>
      </c>
      <c r="N1041" s="12"/>
      <c r="O1041" s="12"/>
      <c r="P1041" s="12"/>
      <c r="Q1041" s="160"/>
      <c r="R1041" s="12"/>
      <c r="S1041" s="48"/>
    </row>
    <row r="1042" spans="1:19">
      <c r="A1042" s="21">
        <v>45560</v>
      </c>
      <c r="B1042" s="41" t="s">
        <v>4222</v>
      </c>
      <c r="C1042" s="42" t="s">
        <v>58</v>
      </c>
      <c r="D1042" s="12" t="s">
        <v>1268</v>
      </c>
      <c r="E1042" s="12" t="s">
        <v>4251</v>
      </c>
      <c r="F1042" s="12">
        <v>1</v>
      </c>
      <c r="G1042" s="12">
        <v>15</v>
      </c>
      <c r="H1042" s="12"/>
      <c r="I1042" s="12" t="s">
        <v>75</v>
      </c>
      <c r="J1042" s="12" t="s">
        <v>3436</v>
      </c>
      <c r="K1042" s="12">
        <v>1923</v>
      </c>
      <c r="L1042" s="12" t="s">
        <v>1460</v>
      </c>
      <c r="M1042" s="12" t="s">
        <v>3695</v>
      </c>
      <c r="N1042" s="12"/>
      <c r="O1042" s="12"/>
      <c r="P1042" s="12"/>
      <c r="Q1042" s="160"/>
      <c r="R1042" s="12"/>
      <c r="S1042" s="48"/>
    </row>
    <row r="1043" spans="1:19">
      <c r="A1043" s="21">
        <v>45560</v>
      </c>
      <c r="B1043" s="41" t="s">
        <v>4222</v>
      </c>
      <c r="C1043" s="42" t="s">
        <v>58</v>
      </c>
      <c r="D1043" s="12" t="s">
        <v>1268</v>
      </c>
      <c r="E1043" s="12" t="s">
        <v>4251</v>
      </c>
      <c r="F1043" s="12">
        <v>1</v>
      </c>
      <c r="G1043" s="12">
        <v>15</v>
      </c>
      <c r="H1043" s="12"/>
      <c r="I1043" s="12" t="s">
        <v>75</v>
      </c>
      <c r="J1043" s="12" t="s">
        <v>3436</v>
      </c>
      <c r="K1043" s="12">
        <v>1923</v>
      </c>
      <c r="L1043" s="12" t="s">
        <v>1460</v>
      </c>
      <c r="M1043" s="12" t="s">
        <v>3695</v>
      </c>
      <c r="N1043" s="12"/>
      <c r="O1043" s="12"/>
      <c r="P1043" s="12"/>
      <c r="Q1043" s="160"/>
      <c r="R1043" s="12"/>
      <c r="S1043" s="48"/>
    </row>
    <row r="1044" spans="1:19">
      <c r="A1044" s="21">
        <v>45560</v>
      </c>
      <c r="B1044" s="41" t="s">
        <v>4222</v>
      </c>
      <c r="C1044" s="42" t="s">
        <v>58</v>
      </c>
      <c r="D1044" s="12" t="s">
        <v>1268</v>
      </c>
      <c r="E1044" s="12" t="s">
        <v>4252</v>
      </c>
      <c r="F1044" s="12">
        <v>1</v>
      </c>
      <c r="G1044" s="12">
        <v>16</v>
      </c>
      <c r="H1044" s="12"/>
      <c r="I1044" s="12" t="s">
        <v>60</v>
      </c>
      <c r="J1044" s="12" t="s">
        <v>4188</v>
      </c>
      <c r="K1044" s="12">
        <v>4523</v>
      </c>
      <c r="L1044" s="12">
        <v>1296</v>
      </c>
      <c r="M1044" s="12" t="s">
        <v>3680</v>
      </c>
      <c r="N1044" s="12"/>
      <c r="O1044" s="12"/>
      <c r="P1044" s="12"/>
      <c r="Q1044" s="160"/>
      <c r="R1044" s="12"/>
      <c r="S1044" s="48"/>
    </row>
    <row r="1045" spans="1:19">
      <c r="A1045" s="21">
        <v>45560</v>
      </c>
      <c r="B1045" s="41" t="s">
        <v>4222</v>
      </c>
      <c r="C1045" s="42" t="s">
        <v>58</v>
      </c>
      <c r="D1045" s="12" t="s">
        <v>1268</v>
      </c>
      <c r="E1045" s="12" t="s">
        <v>4252</v>
      </c>
      <c r="F1045" s="12">
        <v>1</v>
      </c>
      <c r="G1045" s="12">
        <v>16</v>
      </c>
      <c r="H1045" s="12"/>
      <c r="I1045" s="12" t="s">
        <v>60</v>
      </c>
      <c r="J1045" s="12" t="s">
        <v>4188</v>
      </c>
      <c r="K1045" s="12">
        <v>324</v>
      </c>
      <c r="L1045" s="12">
        <v>1619</v>
      </c>
      <c r="M1045" s="12" t="s">
        <v>3680</v>
      </c>
      <c r="N1045" s="12"/>
      <c r="O1045" s="12"/>
      <c r="P1045" s="12"/>
      <c r="Q1045" s="160"/>
      <c r="R1045" s="12"/>
      <c r="S1045" s="48"/>
    </row>
    <row r="1046" spans="1:19">
      <c r="A1046" s="21">
        <v>45560</v>
      </c>
      <c r="B1046" s="41" t="s">
        <v>4222</v>
      </c>
      <c r="C1046" s="42" t="s">
        <v>58</v>
      </c>
      <c r="D1046" s="12" t="s">
        <v>1268</v>
      </c>
      <c r="E1046" s="12" t="s">
        <v>4252</v>
      </c>
      <c r="F1046" s="12">
        <v>1</v>
      </c>
      <c r="G1046" s="12">
        <v>16</v>
      </c>
      <c r="H1046" s="12"/>
      <c r="I1046" s="12" t="s">
        <v>60</v>
      </c>
      <c r="J1046" s="12" t="s">
        <v>4188</v>
      </c>
      <c r="K1046" s="12">
        <v>324</v>
      </c>
      <c r="L1046" s="12">
        <v>1616</v>
      </c>
      <c r="M1046" s="12" t="s">
        <v>3680</v>
      </c>
      <c r="N1046" s="12"/>
      <c r="O1046" s="12"/>
      <c r="P1046" s="12"/>
      <c r="Q1046" s="160"/>
      <c r="R1046" s="12"/>
      <c r="S1046" s="48"/>
    </row>
    <row r="1047" spans="1:19">
      <c r="A1047" s="21">
        <v>45568</v>
      </c>
      <c r="B1047" s="21" t="s">
        <v>257</v>
      </c>
      <c r="C1047" s="42" t="s">
        <v>58</v>
      </c>
      <c r="D1047" s="12" t="s">
        <v>14</v>
      </c>
      <c r="E1047" s="12" t="s">
        <v>4253</v>
      </c>
      <c r="F1047" s="12">
        <v>1</v>
      </c>
      <c r="G1047" s="12">
        <v>14</v>
      </c>
      <c r="H1047" s="12"/>
      <c r="I1047" s="12" t="s">
        <v>84</v>
      </c>
      <c r="J1047" s="12" t="s">
        <v>396</v>
      </c>
      <c r="K1047" s="12">
        <v>2023</v>
      </c>
      <c r="L1047" s="12">
        <v>903</v>
      </c>
      <c r="M1047" s="12" t="s">
        <v>4108</v>
      </c>
      <c r="N1047" s="12"/>
      <c r="O1047" s="12"/>
      <c r="P1047" s="12"/>
      <c r="Q1047" s="160"/>
      <c r="R1047" s="12"/>
      <c r="S1047" s="48"/>
    </row>
    <row r="1048" spans="1:19">
      <c r="A1048" s="41">
        <v>45568</v>
      </c>
      <c r="B1048" s="21" t="s">
        <v>257</v>
      </c>
      <c r="C1048" s="42" t="s">
        <v>58</v>
      </c>
      <c r="D1048" s="42" t="s">
        <v>14</v>
      </c>
      <c r="E1048" s="12" t="s">
        <v>4253</v>
      </c>
      <c r="F1048" s="42">
        <v>1</v>
      </c>
      <c r="G1048" s="42">
        <v>14</v>
      </c>
      <c r="H1048" s="42"/>
      <c r="I1048" s="42" t="s">
        <v>84</v>
      </c>
      <c r="J1048" s="42" t="s">
        <v>396</v>
      </c>
      <c r="K1048" s="42">
        <v>2023</v>
      </c>
      <c r="L1048" s="42">
        <v>904</v>
      </c>
      <c r="M1048" s="42" t="s">
        <v>4108</v>
      </c>
      <c r="N1048" s="42"/>
      <c r="O1048" s="42"/>
      <c r="P1048" s="42"/>
      <c r="Q1048" s="161"/>
      <c r="R1048" s="42"/>
      <c r="S1048" s="88"/>
    </row>
    <row r="1049" spans="1:19">
      <c r="A1049" s="41">
        <v>45568</v>
      </c>
      <c r="B1049" s="21" t="s">
        <v>257</v>
      </c>
      <c r="C1049" s="42" t="s">
        <v>58</v>
      </c>
      <c r="D1049" s="42" t="s">
        <v>1444</v>
      </c>
      <c r="E1049" s="42" t="s">
        <v>4254</v>
      </c>
      <c r="F1049" s="42">
        <v>1</v>
      </c>
      <c r="G1049" s="42">
        <v>14</v>
      </c>
      <c r="H1049" s="42"/>
      <c r="I1049" s="42" t="s">
        <v>84</v>
      </c>
      <c r="J1049" s="42" t="s">
        <v>4185</v>
      </c>
      <c r="K1049" s="42">
        <v>2023</v>
      </c>
      <c r="L1049" s="42">
        <v>605</v>
      </c>
      <c r="M1049" s="42" t="s">
        <v>4108</v>
      </c>
      <c r="N1049" s="42"/>
      <c r="O1049" s="42"/>
      <c r="P1049" s="42"/>
      <c r="Q1049" s="161"/>
      <c r="R1049" s="42"/>
      <c r="S1049" s="88"/>
    </row>
    <row r="1050" spans="1:19">
      <c r="A1050" s="21">
        <v>45568</v>
      </c>
      <c r="B1050" s="21" t="s">
        <v>257</v>
      </c>
      <c r="C1050" s="42" t="s">
        <v>58</v>
      </c>
      <c r="D1050" s="12" t="s">
        <v>1444</v>
      </c>
      <c r="E1050" s="12" t="s">
        <v>4254</v>
      </c>
      <c r="F1050" s="12">
        <v>1</v>
      </c>
      <c r="G1050" s="12">
        <v>14</v>
      </c>
      <c r="H1050" s="12"/>
      <c r="I1050" s="42" t="s">
        <v>84</v>
      </c>
      <c r="J1050" s="12" t="s">
        <v>4185</v>
      </c>
      <c r="K1050" s="12">
        <v>2024</v>
      </c>
      <c r="L1050" s="12">
        <v>1926</v>
      </c>
      <c r="M1050" s="12" t="s">
        <v>3585</v>
      </c>
      <c r="N1050" s="12"/>
      <c r="O1050" s="12"/>
      <c r="P1050" s="12"/>
      <c r="Q1050" s="160"/>
      <c r="R1050" s="12"/>
      <c r="S1050" s="48"/>
    </row>
    <row r="1051" spans="1:19">
      <c r="A1051" s="21">
        <v>45568</v>
      </c>
      <c r="B1051" s="21" t="s">
        <v>257</v>
      </c>
      <c r="C1051" s="42" t="s">
        <v>58</v>
      </c>
      <c r="D1051" s="12" t="s">
        <v>1444</v>
      </c>
      <c r="E1051" s="12" t="s">
        <v>4255</v>
      </c>
      <c r="F1051" s="12">
        <v>1</v>
      </c>
      <c r="G1051" s="12">
        <v>15</v>
      </c>
      <c r="H1051" s="12"/>
      <c r="I1051" s="12" t="s">
        <v>75</v>
      </c>
      <c r="J1051" s="12" t="s">
        <v>3499</v>
      </c>
      <c r="K1051" s="12">
        <v>4223</v>
      </c>
      <c r="L1051" s="12">
        <v>1714</v>
      </c>
      <c r="M1051" s="12" t="s">
        <v>4108</v>
      </c>
      <c r="N1051" s="12"/>
      <c r="O1051" s="12"/>
      <c r="P1051" s="12"/>
      <c r="Q1051" s="160"/>
      <c r="R1051" s="12"/>
      <c r="S1051" s="48"/>
    </row>
    <row r="1052" spans="1:19">
      <c r="A1052" s="21">
        <v>45568</v>
      </c>
      <c r="B1052" s="21" t="s">
        <v>257</v>
      </c>
      <c r="C1052" s="42" t="s">
        <v>58</v>
      </c>
      <c r="D1052" s="12" t="s">
        <v>1444</v>
      </c>
      <c r="E1052" s="12" t="s">
        <v>4255</v>
      </c>
      <c r="F1052" s="12">
        <v>1</v>
      </c>
      <c r="G1052" s="12">
        <v>15</v>
      </c>
      <c r="H1052" s="12"/>
      <c r="I1052" s="12" t="s">
        <v>75</v>
      </c>
      <c r="J1052" s="12" t="s">
        <v>3499</v>
      </c>
      <c r="K1052" s="12">
        <v>3523</v>
      </c>
      <c r="L1052" s="12">
        <v>1715</v>
      </c>
      <c r="M1052" s="12" t="s">
        <v>4108</v>
      </c>
      <c r="N1052" s="12"/>
      <c r="O1052" s="12"/>
      <c r="P1052" s="12"/>
      <c r="Q1052" s="160"/>
      <c r="R1052" s="12"/>
      <c r="S1052" s="48"/>
    </row>
    <row r="1053" spans="1:19">
      <c r="A1053" s="21">
        <v>45568</v>
      </c>
      <c r="B1053" s="21" t="s">
        <v>257</v>
      </c>
      <c r="C1053" s="42" t="s">
        <v>58</v>
      </c>
      <c r="D1053" s="12" t="s">
        <v>1444</v>
      </c>
      <c r="E1053" s="12" t="s">
        <v>4255</v>
      </c>
      <c r="F1053" s="12">
        <v>1</v>
      </c>
      <c r="G1053" s="12">
        <v>15</v>
      </c>
      <c r="H1053" s="12"/>
      <c r="I1053" s="12" t="s">
        <v>75</v>
      </c>
      <c r="J1053" s="12" t="s">
        <v>3499</v>
      </c>
      <c r="K1053" s="12">
        <v>4223</v>
      </c>
      <c r="L1053" s="12">
        <v>1716</v>
      </c>
      <c r="M1053" s="12" t="s">
        <v>3573</v>
      </c>
      <c r="N1053" s="12"/>
      <c r="O1053" s="12"/>
      <c r="P1053" s="12"/>
      <c r="Q1053" s="160"/>
      <c r="R1053" s="12"/>
      <c r="S1053" s="48"/>
    </row>
    <row r="1054" spans="1:19">
      <c r="A1054" s="21">
        <v>45568</v>
      </c>
      <c r="B1054" s="21" t="s">
        <v>257</v>
      </c>
      <c r="C1054" s="42" t="s">
        <v>58</v>
      </c>
      <c r="D1054" s="12" t="s">
        <v>1444</v>
      </c>
      <c r="E1054" s="12" t="s">
        <v>4255</v>
      </c>
      <c r="F1054" s="12">
        <v>1</v>
      </c>
      <c r="G1054" s="12">
        <v>15</v>
      </c>
      <c r="H1054" s="12"/>
      <c r="I1054" s="12" t="s">
        <v>75</v>
      </c>
      <c r="J1054" s="12" t="s">
        <v>3499</v>
      </c>
      <c r="K1054" s="12">
        <v>3523</v>
      </c>
      <c r="L1054" s="12">
        <v>1717</v>
      </c>
      <c r="M1054" s="12" t="s">
        <v>3573</v>
      </c>
      <c r="N1054" s="12"/>
      <c r="O1054" s="12"/>
      <c r="P1054" s="12"/>
      <c r="Q1054" s="160"/>
      <c r="R1054" s="12"/>
      <c r="S1054" s="48"/>
    </row>
    <row r="1055" spans="1:19">
      <c r="A1055" s="21">
        <v>45568</v>
      </c>
      <c r="B1055" s="21" t="s">
        <v>257</v>
      </c>
      <c r="C1055" s="42" t="s">
        <v>58</v>
      </c>
      <c r="D1055" s="12" t="s">
        <v>1268</v>
      </c>
      <c r="E1055" s="12" t="s">
        <v>3851</v>
      </c>
      <c r="F1055" s="12">
        <v>1</v>
      </c>
      <c r="G1055" s="12">
        <v>16</v>
      </c>
      <c r="H1055" s="12"/>
      <c r="I1055" s="12" t="s">
        <v>60</v>
      </c>
      <c r="J1055" s="12" t="s">
        <v>4188</v>
      </c>
      <c r="K1055" s="12">
        <v>4623</v>
      </c>
      <c r="L1055" s="12">
        <v>1520</v>
      </c>
      <c r="M1055" s="12" t="s">
        <v>3680</v>
      </c>
      <c r="N1055" s="12"/>
      <c r="O1055" s="12"/>
      <c r="P1055" s="12"/>
      <c r="Q1055" s="160"/>
      <c r="R1055" s="12"/>
      <c r="S1055" s="48"/>
    </row>
    <row r="1056" spans="1:19">
      <c r="A1056" s="41">
        <v>45568</v>
      </c>
      <c r="B1056" s="21" t="s">
        <v>257</v>
      </c>
      <c r="C1056" s="42" t="s">
        <v>58</v>
      </c>
      <c r="D1056" s="42" t="s">
        <v>1268</v>
      </c>
      <c r="E1056" s="12" t="s">
        <v>3851</v>
      </c>
      <c r="F1056" s="42">
        <v>1</v>
      </c>
      <c r="G1056" s="42">
        <v>16</v>
      </c>
      <c r="H1056" s="42"/>
      <c r="I1056" s="12" t="s">
        <v>60</v>
      </c>
      <c r="J1056" s="42" t="s">
        <v>4188</v>
      </c>
      <c r="K1056" s="42">
        <v>4523</v>
      </c>
      <c r="L1056" s="42">
        <v>1528</v>
      </c>
      <c r="M1056" s="42" t="s">
        <v>4108</v>
      </c>
      <c r="N1056" s="42"/>
      <c r="O1056" s="42"/>
      <c r="P1056" s="42"/>
      <c r="Q1056" s="161"/>
      <c r="R1056" s="42"/>
      <c r="S1056" s="88"/>
    </row>
    <row r="1057" spans="1:19">
      <c r="A1057" s="41">
        <v>45568</v>
      </c>
      <c r="B1057" s="21" t="s">
        <v>257</v>
      </c>
      <c r="C1057" s="42" t="s">
        <v>58</v>
      </c>
      <c r="D1057" s="42" t="s">
        <v>1444</v>
      </c>
      <c r="E1057" s="42" t="s">
        <v>4256</v>
      </c>
      <c r="F1057" s="42">
        <v>1</v>
      </c>
      <c r="G1057" s="42">
        <v>16</v>
      </c>
      <c r="H1057" s="42"/>
      <c r="I1057" s="42" t="s">
        <v>143</v>
      </c>
      <c r="J1057" s="42" t="s">
        <v>4257</v>
      </c>
      <c r="K1057" s="42">
        <v>1224</v>
      </c>
      <c r="L1057" s="42">
        <v>1913</v>
      </c>
      <c r="M1057" s="42" t="s">
        <v>4258</v>
      </c>
      <c r="N1057" s="42" t="s">
        <v>4198</v>
      </c>
      <c r="O1057" s="42"/>
      <c r="P1057" s="42"/>
      <c r="Q1057" s="161"/>
      <c r="R1057" s="42"/>
      <c r="S1057" s="88"/>
    </row>
    <row r="1058" spans="1:19">
      <c r="A1058" s="41">
        <v>45568</v>
      </c>
      <c r="B1058" s="21" t="s">
        <v>257</v>
      </c>
      <c r="C1058" s="42" t="s">
        <v>58</v>
      </c>
      <c r="D1058" s="42" t="s">
        <v>1268</v>
      </c>
      <c r="E1058" s="42" t="s">
        <v>4259</v>
      </c>
      <c r="F1058" s="42">
        <v>1</v>
      </c>
      <c r="G1058" s="42">
        <v>15</v>
      </c>
      <c r="H1058" s="42"/>
      <c r="I1058" s="42" t="s">
        <v>75</v>
      </c>
      <c r="J1058" s="42" t="s">
        <v>4260</v>
      </c>
      <c r="K1058" s="42">
        <v>4223</v>
      </c>
      <c r="L1058" s="42">
        <v>1896</v>
      </c>
      <c r="M1058" s="42" t="s">
        <v>3680</v>
      </c>
      <c r="N1058" s="42"/>
      <c r="O1058" s="42"/>
      <c r="P1058" s="42"/>
      <c r="Q1058" s="161"/>
      <c r="R1058" s="42"/>
      <c r="S1058" s="88"/>
    </row>
    <row r="1059" spans="1:19">
      <c r="A1059" s="41">
        <v>45568</v>
      </c>
      <c r="B1059" s="21" t="s">
        <v>257</v>
      </c>
      <c r="C1059" s="42" t="s">
        <v>58</v>
      </c>
      <c r="D1059" s="42" t="s">
        <v>1268</v>
      </c>
      <c r="E1059" s="42" t="s">
        <v>4259</v>
      </c>
      <c r="F1059" s="42">
        <v>1</v>
      </c>
      <c r="G1059" s="42">
        <v>15</v>
      </c>
      <c r="H1059" s="42"/>
      <c r="I1059" s="42" t="s">
        <v>75</v>
      </c>
      <c r="J1059" s="42" t="s">
        <v>4260</v>
      </c>
      <c r="K1059" s="42">
        <v>4223</v>
      </c>
      <c r="L1059" s="42">
        <v>1897</v>
      </c>
      <c r="M1059" s="42" t="s">
        <v>3680</v>
      </c>
      <c r="N1059" s="42"/>
      <c r="O1059" s="42"/>
      <c r="P1059" s="42"/>
      <c r="Q1059" s="161"/>
      <c r="R1059" s="42"/>
      <c r="S1059" s="88"/>
    </row>
    <row r="1060" spans="1:19">
      <c r="A1060" s="41">
        <v>45568</v>
      </c>
      <c r="B1060" s="21" t="s">
        <v>257</v>
      </c>
      <c r="C1060" s="42" t="s">
        <v>58</v>
      </c>
      <c r="D1060" s="42" t="s">
        <v>1444</v>
      </c>
      <c r="E1060" s="42" t="s">
        <v>4003</v>
      </c>
      <c r="F1060" s="42">
        <v>1</v>
      </c>
      <c r="G1060" s="42">
        <v>15</v>
      </c>
      <c r="H1060" s="42"/>
      <c r="I1060" s="42" t="s">
        <v>75</v>
      </c>
      <c r="J1060" s="42" t="s">
        <v>4260</v>
      </c>
      <c r="K1060" s="42">
        <v>3623</v>
      </c>
      <c r="L1060" s="42">
        <v>1796</v>
      </c>
      <c r="M1060" s="42" t="s">
        <v>3680</v>
      </c>
      <c r="N1060" s="42"/>
      <c r="O1060" s="42"/>
      <c r="P1060" s="42"/>
      <c r="Q1060" s="161"/>
      <c r="R1060" s="42"/>
      <c r="S1060" s="88"/>
    </row>
    <row r="1061" spans="1:19">
      <c r="A1061" s="41">
        <v>45568</v>
      </c>
      <c r="B1061" s="21" t="s">
        <v>257</v>
      </c>
      <c r="C1061" s="42" t="s">
        <v>58</v>
      </c>
      <c r="D1061" s="42" t="s">
        <v>1444</v>
      </c>
      <c r="E1061" s="42" t="s">
        <v>4003</v>
      </c>
      <c r="F1061" s="42">
        <v>1</v>
      </c>
      <c r="G1061" s="42">
        <v>15</v>
      </c>
      <c r="H1061" s="42"/>
      <c r="I1061" s="42" t="s">
        <v>75</v>
      </c>
      <c r="J1061" s="42" t="s">
        <v>4260</v>
      </c>
      <c r="K1061" s="42">
        <v>3623</v>
      </c>
      <c r="L1061" s="42">
        <v>1797</v>
      </c>
      <c r="M1061" s="42" t="s">
        <v>3680</v>
      </c>
      <c r="N1061" s="42"/>
      <c r="O1061" s="42"/>
      <c r="P1061" s="42"/>
      <c r="Q1061" s="161"/>
      <c r="R1061" s="42"/>
      <c r="S1061" s="88"/>
    </row>
    <row r="1062" spans="1:19">
      <c r="A1062" s="41">
        <v>45568</v>
      </c>
      <c r="B1062" s="21" t="s">
        <v>257</v>
      </c>
      <c r="C1062" s="42" t="s">
        <v>58</v>
      </c>
      <c r="D1062" s="42" t="s">
        <v>1268</v>
      </c>
      <c r="E1062" s="42" t="s">
        <v>3678</v>
      </c>
      <c r="F1062" s="42">
        <v>1</v>
      </c>
      <c r="G1062" s="42">
        <v>16</v>
      </c>
      <c r="H1062" s="42"/>
      <c r="I1062" s="42" t="s">
        <v>60</v>
      </c>
      <c r="J1062" s="42" t="s">
        <v>4188</v>
      </c>
      <c r="K1062" s="42">
        <v>324</v>
      </c>
      <c r="L1062" s="42">
        <v>1617</v>
      </c>
      <c r="M1062" s="42" t="s">
        <v>3573</v>
      </c>
      <c r="N1062" s="42"/>
      <c r="O1062" s="42"/>
      <c r="P1062" s="42"/>
      <c r="Q1062" s="161"/>
      <c r="R1062" s="42"/>
      <c r="S1062" s="88"/>
    </row>
    <row r="1063" spans="1:19">
      <c r="A1063" s="21">
        <v>45568</v>
      </c>
      <c r="B1063" s="21" t="s">
        <v>257</v>
      </c>
      <c r="C1063" s="42" t="s">
        <v>58</v>
      </c>
      <c r="D1063" s="12" t="s">
        <v>1268</v>
      </c>
      <c r="E1063" s="42" t="s">
        <v>3678</v>
      </c>
      <c r="F1063" s="42">
        <v>1</v>
      </c>
      <c r="G1063" s="12">
        <v>16</v>
      </c>
      <c r="H1063" s="12"/>
      <c r="I1063" s="42" t="s">
        <v>60</v>
      </c>
      <c r="J1063" s="12" t="s">
        <v>4188</v>
      </c>
      <c r="K1063" s="12">
        <v>324</v>
      </c>
      <c r="L1063" s="12">
        <v>1618</v>
      </c>
      <c r="M1063" s="12" t="s">
        <v>3584</v>
      </c>
      <c r="N1063" s="12"/>
      <c r="O1063" s="12"/>
      <c r="P1063" s="12"/>
      <c r="Q1063" s="160"/>
      <c r="R1063" s="12"/>
      <c r="S1063" s="48"/>
    </row>
    <row r="1064" spans="1:19">
      <c r="A1064" s="21">
        <v>45568</v>
      </c>
      <c r="B1064" s="21" t="s">
        <v>257</v>
      </c>
      <c r="C1064" s="42" t="s">
        <v>58</v>
      </c>
      <c r="D1064" s="12" t="s">
        <v>1268</v>
      </c>
      <c r="E1064" s="42" t="s">
        <v>3678</v>
      </c>
      <c r="F1064" s="42">
        <v>1</v>
      </c>
      <c r="G1064" s="12">
        <v>16</v>
      </c>
      <c r="H1064" s="12"/>
      <c r="I1064" s="42" t="s">
        <v>60</v>
      </c>
      <c r="J1064" s="12" t="s">
        <v>1201</v>
      </c>
      <c r="K1064" s="12">
        <v>2423</v>
      </c>
      <c r="L1064" s="12">
        <v>975</v>
      </c>
      <c r="M1064" s="12" t="s">
        <v>4108</v>
      </c>
      <c r="N1064" s="12"/>
      <c r="O1064" s="12"/>
      <c r="P1064" s="12"/>
      <c r="Q1064" s="160"/>
      <c r="R1064" s="12"/>
      <c r="S1064" s="48"/>
    </row>
    <row r="1065" spans="1:19">
      <c r="A1065" s="21">
        <v>45568</v>
      </c>
      <c r="B1065" s="21" t="s">
        <v>257</v>
      </c>
      <c r="C1065" s="42" t="s">
        <v>58</v>
      </c>
      <c r="D1065" s="12" t="s">
        <v>5</v>
      </c>
      <c r="E1065" s="42" t="s">
        <v>3678</v>
      </c>
      <c r="F1065" s="42">
        <v>1</v>
      </c>
      <c r="G1065" s="12">
        <v>16</v>
      </c>
      <c r="H1065" s="12"/>
      <c r="I1065" s="42" t="s">
        <v>60</v>
      </c>
      <c r="J1065" s="12" t="s">
        <v>1201</v>
      </c>
      <c r="K1065" s="12">
        <v>2423</v>
      </c>
      <c r="L1065" s="12">
        <v>977</v>
      </c>
      <c r="M1065" s="12" t="s">
        <v>3573</v>
      </c>
      <c r="N1065" s="12"/>
      <c r="O1065" s="12"/>
      <c r="P1065" s="12"/>
      <c r="Q1065" s="160"/>
      <c r="R1065" s="12"/>
      <c r="S1065" s="48"/>
    </row>
    <row r="1066" spans="1:19">
      <c r="A1066" s="41">
        <v>45568</v>
      </c>
      <c r="B1066" s="21" t="s">
        <v>257</v>
      </c>
      <c r="C1066" s="42" t="s">
        <v>58</v>
      </c>
      <c r="D1066" s="42" t="s">
        <v>1268</v>
      </c>
      <c r="E1066" s="42" t="s">
        <v>4176</v>
      </c>
      <c r="F1066" s="42">
        <v>1</v>
      </c>
      <c r="G1066" s="42">
        <v>22.5</v>
      </c>
      <c r="H1066" s="42"/>
      <c r="I1066" s="42" t="s">
        <v>4261</v>
      </c>
      <c r="J1066" s="42" t="s">
        <v>4262</v>
      </c>
      <c r="K1066" s="42">
        <v>3618</v>
      </c>
      <c r="L1066" s="42">
        <v>116</v>
      </c>
      <c r="M1066" s="42" t="s">
        <v>4263</v>
      </c>
      <c r="N1066" s="42" t="s">
        <v>4264</v>
      </c>
      <c r="O1066" s="42"/>
      <c r="P1066" s="42"/>
      <c r="Q1066" s="161"/>
      <c r="R1066" s="42"/>
      <c r="S1066" s="88"/>
    </row>
    <row r="1067" spans="1:19">
      <c r="A1067" s="41">
        <v>45574</v>
      </c>
      <c r="B1067" s="21" t="s">
        <v>257</v>
      </c>
      <c r="C1067" s="42" t="s">
        <v>58</v>
      </c>
      <c r="D1067" s="42" t="s">
        <v>1268</v>
      </c>
      <c r="E1067" s="42" t="s">
        <v>3722</v>
      </c>
      <c r="F1067" s="42">
        <v>1</v>
      </c>
      <c r="G1067" s="42">
        <v>14</v>
      </c>
      <c r="H1067" s="42"/>
      <c r="I1067" s="42" t="s">
        <v>84</v>
      </c>
      <c r="J1067" s="42" t="s">
        <v>4265</v>
      </c>
      <c r="K1067" s="42">
        <v>5223</v>
      </c>
      <c r="L1067" s="42">
        <v>1627</v>
      </c>
      <c r="M1067" s="42" t="s">
        <v>3573</v>
      </c>
      <c r="N1067" s="42"/>
      <c r="O1067" s="42"/>
      <c r="P1067" s="42"/>
      <c r="Q1067" s="161"/>
      <c r="R1067" s="42"/>
      <c r="S1067" s="88"/>
    </row>
    <row r="1068" spans="1:19">
      <c r="A1068" s="41">
        <v>45574</v>
      </c>
      <c r="B1068" s="21" t="s">
        <v>257</v>
      </c>
      <c r="C1068" s="42" t="s">
        <v>58</v>
      </c>
      <c r="D1068" s="42" t="s">
        <v>1268</v>
      </c>
      <c r="E1068" s="42" t="s">
        <v>3722</v>
      </c>
      <c r="F1068" s="12">
        <v>1</v>
      </c>
      <c r="G1068" s="12">
        <v>14</v>
      </c>
      <c r="H1068" s="12"/>
      <c r="I1068" s="42" t="s">
        <v>84</v>
      </c>
      <c r="J1068" s="42" t="s">
        <v>4265</v>
      </c>
      <c r="K1068" s="12">
        <v>5223</v>
      </c>
      <c r="L1068" s="12">
        <v>1628</v>
      </c>
      <c r="M1068" s="12" t="s">
        <v>3573</v>
      </c>
      <c r="N1068" s="12"/>
      <c r="O1068" s="12"/>
      <c r="P1068" s="12"/>
      <c r="Q1068" s="160"/>
      <c r="R1068" s="12"/>
      <c r="S1068" s="48"/>
    </row>
    <row r="1069" spans="1:19">
      <c r="A1069" s="41">
        <v>45574</v>
      </c>
      <c r="B1069" s="21" t="s">
        <v>257</v>
      </c>
      <c r="C1069" s="42" t="s">
        <v>58</v>
      </c>
      <c r="D1069" s="42" t="s">
        <v>1268</v>
      </c>
      <c r="E1069" s="42" t="s">
        <v>3722</v>
      </c>
      <c r="F1069" s="12">
        <v>1</v>
      </c>
      <c r="G1069" s="12">
        <v>14</v>
      </c>
      <c r="H1069" s="12"/>
      <c r="I1069" s="42" t="s">
        <v>84</v>
      </c>
      <c r="J1069" s="42" t="s">
        <v>4265</v>
      </c>
      <c r="K1069" s="12">
        <v>5223</v>
      </c>
      <c r="L1069" s="12">
        <v>1626</v>
      </c>
      <c r="M1069" s="12" t="s">
        <v>3680</v>
      </c>
      <c r="N1069" s="12"/>
      <c r="O1069" s="12"/>
      <c r="P1069" s="12"/>
      <c r="Q1069" s="160"/>
      <c r="R1069" s="12"/>
      <c r="S1069" s="48"/>
    </row>
    <row r="1070" spans="1:19">
      <c r="A1070" s="41">
        <v>45574</v>
      </c>
      <c r="B1070" s="21" t="s">
        <v>257</v>
      </c>
      <c r="C1070" s="42" t="s">
        <v>58</v>
      </c>
      <c r="D1070" s="42" t="s">
        <v>1268</v>
      </c>
      <c r="E1070" s="42" t="s">
        <v>3722</v>
      </c>
      <c r="F1070" s="12">
        <v>1</v>
      </c>
      <c r="G1070" s="12">
        <v>14</v>
      </c>
      <c r="H1070" s="12"/>
      <c r="I1070" s="42" t="s">
        <v>84</v>
      </c>
      <c r="J1070" s="42" t="s">
        <v>4265</v>
      </c>
      <c r="K1070" s="12">
        <v>5223</v>
      </c>
      <c r="L1070" s="12">
        <v>1625</v>
      </c>
      <c r="M1070" s="12" t="s">
        <v>3680</v>
      </c>
      <c r="N1070" s="12"/>
      <c r="O1070" s="12"/>
      <c r="P1070" s="12"/>
      <c r="Q1070" s="160"/>
      <c r="R1070" s="12"/>
      <c r="S1070" s="48"/>
    </row>
    <row r="1071" spans="1:19">
      <c r="A1071" s="41">
        <v>45574</v>
      </c>
      <c r="B1071" s="21" t="s">
        <v>257</v>
      </c>
      <c r="C1071" s="42" t="s">
        <v>58</v>
      </c>
      <c r="D1071" s="42" t="s">
        <v>1268</v>
      </c>
      <c r="E1071" s="12" t="s">
        <v>4020</v>
      </c>
      <c r="F1071" s="12">
        <v>1</v>
      </c>
      <c r="G1071" s="12">
        <v>16</v>
      </c>
      <c r="H1071" s="12"/>
      <c r="I1071" s="12" t="s">
        <v>60</v>
      </c>
      <c r="J1071" s="12" t="s">
        <v>4188</v>
      </c>
      <c r="K1071" s="12">
        <v>4523</v>
      </c>
      <c r="L1071" s="12">
        <v>1519</v>
      </c>
      <c r="M1071" s="12" t="s">
        <v>3573</v>
      </c>
      <c r="N1071" s="12"/>
      <c r="O1071" s="12"/>
      <c r="P1071" s="12"/>
      <c r="Q1071" s="160"/>
      <c r="R1071" s="12"/>
      <c r="S1071" s="48"/>
    </row>
    <row r="1072" spans="1:19">
      <c r="A1072" s="41">
        <v>45574</v>
      </c>
      <c r="B1072" s="21" t="s">
        <v>257</v>
      </c>
      <c r="C1072" s="42" t="s">
        <v>58</v>
      </c>
      <c r="D1072" s="42" t="s">
        <v>1268</v>
      </c>
      <c r="E1072" s="12" t="s">
        <v>4020</v>
      </c>
      <c r="F1072" s="12">
        <v>1</v>
      </c>
      <c r="G1072" s="12">
        <v>16</v>
      </c>
      <c r="H1072" s="12"/>
      <c r="I1072" s="12" t="s">
        <v>60</v>
      </c>
      <c r="J1072" s="12" t="s">
        <v>4188</v>
      </c>
      <c r="K1072" s="12">
        <v>4523</v>
      </c>
      <c r="L1072" s="12">
        <v>1521</v>
      </c>
      <c r="M1072" s="12" t="s">
        <v>3680</v>
      </c>
      <c r="N1072" s="12"/>
      <c r="O1072" s="12"/>
      <c r="P1072" s="12"/>
      <c r="Q1072" s="160"/>
      <c r="R1072" s="12"/>
      <c r="S1072" s="48"/>
    </row>
    <row r="1073" spans="1:19">
      <c r="A1073" s="41">
        <v>45574</v>
      </c>
      <c r="B1073" s="21" t="s">
        <v>257</v>
      </c>
      <c r="C1073" s="42" t="s">
        <v>58</v>
      </c>
      <c r="D1073" s="42" t="s">
        <v>1268</v>
      </c>
      <c r="E1073" s="12" t="s">
        <v>4020</v>
      </c>
      <c r="F1073" s="12">
        <v>1</v>
      </c>
      <c r="G1073" s="12">
        <v>16</v>
      </c>
      <c r="H1073" s="12"/>
      <c r="I1073" s="12" t="s">
        <v>60</v>
      </c>
      <c r="J1073" s="12" t="s">
        <v>4188</v>
      </c>
      <c r="K1073" s="12">
        <v>4523</v>
      </c>
      <c r="L1073" s="12">
        <v>1522</v>
      </c>
      <c r="M1073" s="12" t="s">
        <v>3584</v>
      </c>
      <c r="N1073" s="12"/>
      <c r="O1073" s="12"/>
      <c r="P1073" s="12"/>
      <c r="Q1073" s="160"/>
      <c r="R1073" s="12"/>
      <c r="S1073" s="48"/>
    </row>
    <row r="1074" spans="1:19">
      <c r="A1074" s="41">
        <v>45574</v>
      </c>
      <c r="B1074" s="21" t="s">
        <v>257</v>
      </c>
      <c r="C1074" s="42" t="s">
        <v>58</v>
      </c>
      <c r="D1074" s="42" t="s">
        <v>1268</v>
      </c>
      <c r="E1074" s="12" t="s">
        <v>4020</v>
      </c>
      <c r="F1074" s="12">
        <v>1</v>
      </c>
      <c r="G1074" s="12">
        <v>16</v>
      </c>
      <c r="H1074" s="12"/>
      <c r="I1074" s="12" t="s">
        <v>60</v>
      </c>
      <c r="J1074" s="12" t="s">
        <v>4188</v>
      </c>
      <c r="K1074" s="12">
        <v>4523</v>
      </c>
      <c r="L1074" s="12">
        <v>1527</v>
      </c>
      <c r="M1074" s="12" t="s">
        <v>3573</v>
      </c>
      <c r="N1074" s="12"/>
      <c r="O1074" s="12"/>
      <c r="P1074" s="12"/>
      <c r="Q1074" s="160"/>
      <c r="R1074" s="12"/>
      <c r="S1074" s="48"/>
    </row>
    <row r="1075" spans="1:19">
      <c r="A1075" s="41">
        <v>45574</v>
      </c>
      <c r="B1075" s="21" t="s">
        <v>257</v>
      </c>
      <c r="C1075" s="42" t="s">
        <v>58</v>
      </c>
      <c r="D1075" s="12" t="s">
        <v>1444</v>
      </c>
      <c r="E1075" s="12" t="s">
        <v>4266</v>
      </c>
      <c r="F1075" s="12">
        <v>1</v>
      </c>
      <c r="G1075" s="12" t="s">
        <v>7</v>
      </c>
      <c r="H1075" s="12"/>
      <c r="I1075" s="12" t="s">
        <v>3967</v>
      </c>
      <c r="J1075" s="12" t="s">
        <v>4267</v>
      </c>
      <c r="K1075" s="12">
        <v>221</v>
      </c>
      <c r="L1075" s="12" t="s">
        <v>1460</v>
      </c>
      <c r="M1075" s="12" t="s">
        <v>3695</v>
      </c>
      <c r="N1075" s="12"/>
      <c r="O1075" s="12"/>
      <c r="P1075" s="12"/>
      <c r="Q1075" s="160"/>
      <c r="R1075" s="12"/>
      <c r="S1075" s="48"/>
    </row>
    <row r="1076" spans="1:19">
      <c r="A1076" s="41">
        <v>45574</v>
      </c>
      <c r="B1076" s="21" t="s">
        <v>257</v>
      </c>
      <c r="C1076" s="42" t="s">
        <v>58</v>
      </c>
      <c r="D1076" s="12" t="s">
        <v>1444</v>
      </c>
      <c r="E1076" s="12" t="s">
        <v>4266</v>
      </c>
      <c r="F1076" s="12">
        <v>1</v>
      </c>
      <c r="G1076" s="12" t="s">
        <v>7</v>
      </c>
      <c r="H1076" s="12"/>
      <c r="I1076" s="12" t="s">
        <v>3967</v>
      </c>
      <c r="J1076" s="12" t="s">
        <v>4267</v>
      </c>
      <c r="K1076" s="12">
        <v>121</v>
      </c>
      <c r="L1076" s="12" t="s">
        <v>1460</v>
      </c>
      <c r="M1076" s="12" t="s">
        <v>3585</v>
      </c>
      <c r="N1076" s="12"/>
      <c r="O1076" s="12"/>
      <c r="P1076" s="12"/>
      <c r="Q1076" s="160"/>
      <c r="R1076" s="12"/>
      <c r="S1076" s="48"/>
    </row>
    <row r="1077" spans="1:19">
      <c r="A1077" s="41">
        <v>45574</v>
      </c>
      <c r="B1077" s="21" t="s">
        <v>257</v>
      </c>
      <c r="C1077" s="42" t="s">
        <v>58</v>
      </c>
      <c r="D1077" s="12" t="s">
        <v>1444</v>
      </c>
      <c r="E1077" s="12" t="s">
        <v>4266</v>
      </c>
      <c r="F1077" s="12">
        <v>1</v>
      </c>
      <c r="G1077" s="12" t="s">
        <v>7</v>
      </c>
      <c r="H1077" s="12"/>
      <c r="I1077" s="12" t="s">
        <v>3967</v>
      </c>
      <c r="J1077" s="12" t="s">
        <v>4267</v>
      </c>
      <c r="K1077" s="12">
        <v>818</v>
      </c>
      <c r="L1077" s="12" t="s">
        <v>1460</v>
      </c>
      <c r="M1077" s="12" t="s">
        <v>3680</v>
      </c>
      <c r="N1077" s="12"/>
      <c r="O1077" s="12"/>
      <c r="P1077" s="12"/>
      <c r="Q1077" s="160"/>
      <c r="R1077" s="12"/>
      <c r="S1077" s="48"/>
    </row>
    <row r="1078" spans="1:19">
      <c r="A1078" s="41">
        <v>45574</v>
      </c>
      <c r="B1078" s="21" t="s">
        <v>257</v>
      </c>
      <c r="C1078" s="42" t="s">
        <v>58</v>
      </c>
      <c r="D1078" s="12" t="s">
        <v>1444</v>
      </c>
      <c r="E1078" s="12" t="s">
        <v>4266</v>
      </c>
      <c r="F1078" s="12">
        <v>1</v>
      </c>
      <c r="G1078" s="12" t="s">
        <v>7</v>
      </c>
      <c r="H1078" s="12"/>
      <c r="I1078" s="12" t="s">
        <v>3967</v>
      </c>
      <c r="J1078" s="12" t="s">
        <v>4267</v>
      </c>
      <c r="K1078" s="12">
        <v>221</v>
      </c>
      <c r="L1078" s="12" t="s">
        <v>1460</v>
      </c>
      <c r="M1078" s="12" t="s">
        <v>3695</v>
      </c>
      <c r="N1078" s="12"/>
      <c r="O1078" s="12"/>
      <c r="P1078" s="12"/>
      <c r="Q1078" s="160"/>
      <c r="R1078" s="12"/>
      <c r="S1078" s="48"/>
    </row>
    <row r="1079" spans="1:19">
      <c r="A1079" s="41">
        <v>45574</v>
      </c>
      <c r="B1079" s="21" t="s">
        <v>257</v>
      </c>
      <c r="C1079" s="42" t="s">
        <v>58</v>
      </c>
      <c r="D1079" s="12" t="s">
        <v>1444</v>
      </c>
      <c r="E1079" s="12" t="s">
        <v>4268</v>
      </c>
      <c r="F1079" s="12">
        <v>1</v>
      </c>
      <c r="G1079" s="12">
        <v>15</v>
      </c>
      <c r="H1079" s="12"/>
      <c r="I1079" s="12" t="s">
        <v>623</v>
      </c>
      <c r="J1079" s="12" t="s">
        <v>4269</v>
      </c>
      <c r="K1079" s="12">
        <v>2003</v>
      </c>
      <c r="L1079" s="12" t="s">
        <v>1460</v>
      </c>
      <c r="M1079" s="12" t="s">
        <v>4108</v>
      </c>
      <c r="N1079" s="12"/>
      <c r="O1079" s="12"/>
      <c r="P1079" s="12"/>
      <c r="Q1079" s="160"/>
      <c r="R1079" s="12"/>
      <c r="S1079" s="48"/>
    </row>
    <row r="1080" spans="1:19">
      <c r="A1080" s="41">
        <v>45574</v>
      </c>
      <c r="B1080" s="21" t="s">
        <v>257</v>
      </c>
      <c r="C1080" s="42" t="s">
        <v>58</v>
      </c>
      <c r="D1080" s="12" t="s">
        <v>1444</v>
      </c>
      <c r="E1080" s="12" t="s">
        <v>4268</v>
      </c>
      <c r="F1080" s="12">
        <v>1</v>
      </c>
      <c r="G1080" s="12">
        <v>15</v>
      </c>
      <c r="H1080" s="12"/>
      <c r="I1080" s="12" t="s">
        <v>623</v>
      </c>
      <c r="J1080" s="12" t="s">
        <v>4269</v>
      </c>
      <c r="K1080" s="12">
        <v>2123</v>
      </c>
      <c r="L1080" s="12" t="s">
        <v>1460</v>
      </c>
      <c r="M1080" s="12" t="s">
        <v>4108</v>
      </c>
      <c r="N1080" s="12"/>
      <c r="O1080" s="12"/>
      <c r="P1080" s="12"/>
      <c r="Q1080" s="160"/>
      <c r="R1080" s="12"/>
      <c r="S1080" s="48"/>
    </row>
    <row r="1081" spans="1:19">
      <c r="A1081" s="41">
        <v>45574</v>
      </c>
      <c r="B1081" s="21" t="s">
        <v>257</v>
      </c>
      <c r="C1081" s="42" t="s">
        <v>58</v>
      </c>
      <c r="D1081" s="12" t="s">
        <v>1268</v>
      </c>
      <c r="E1081" s="12" t="s">
        <v>4270</v>
      </c>
      <c r="F1081" s="12">
        <v>1</v>
      </c>
      <c r="G1081" s="12">
        <v>16</v>
      </c>
      <c r="H1081" s="12"/>
      <c r="I1081" s="12" t="s">
        <v>4271</v>
      </c>
      <c r="J1081" s="12" t="s">
        <v>4148</v>
      </c>
      <c r="K1081" s="12">
        <v>5123</v>
      </c>
      <c r="L1081" s="12" t="s">
        <v>1460</v>
      </c>
      <c r="M1081" s="12" t="s">
        <v>3695</v>
      </c>
      <c r="N1081" s="12"/>
      <c r="O1081" s="12"/>
      <c r="P1081" s="12"/>
      <c r="Q1081" s="160"/>
      <c r="R1081" s="12"/>
      <c r="S1081" s="48"/>
    </row>
    <row r="1082" spans="1:19">
      <c r="A1082" s="41">
        <v>45574</v>
      </c>
      <c r="B1082" s="21" t="s">
        <v>257</v>
      </c>
      <c r="C1082" s="42" t="s">
        <v>58</v>
      </c>
      <c r="D1082" s="12" t="s">
        <v>1268</v>
      </c>
      <c r="E1082" s="12" t="s">
        <v>4270</v>
      </c>
      <c r="F1082" s="12">
        <v>1</v>
      </c>
      <c r="G1082" s="12">
        <v>16</v>
      </c>
      <c r="H1082" s="12"/>
      <c r="I1082" s="12" t="s">
        <v>4271</v>
      </c>
      <c r="J1082" s="12" t="s">
        <v>4148</v>
      </c>
      <c r="K1082" s="12">
        <v>923</v>
      </c>
      <c r="L1082" s="12" t="s">
        <v>1460</v>
      </c>
      <c r="M1082" s="12" t="s">
        <v>4229</v>
      </c>
      <c r="N1082" s="12"/>
      <c r="O1082" s="12"/>
      <c r="P1082" s="12"/>
      <c r="Q1082" s="160"/>
      <c r="R1082" s="12"/>
      <c r="S1082" s="48"/>
    </row>
    <row r="1083" spans="1:19">
      <c r="A1083" s="41">
        <v>45574</v>
      </c>
      <c r="B1083" s="21" t="s">
        <v>257</v>
      </c>
      <c r="C1083" s="42" t="s">
        <v>58</v>
      </c>
      <c r="D1083" s="12" t="s">
        <v>1268</v>
      </c>
      <c r="E1083" s="12" t="s">
        <v>4270</v>
      </c>
      <c r="F1083" s="12">
        <v>1</v>
      </c>
      <c r="G1083" s="12">
        <v>16</v>
      </c>
      <c r="H1083" s="12"/>
      <c r="I1083" s="12" t="s">
        <v>4271</v>
      </c>
      <c r="J1083" s="12" t="s">
        <v>4148</v>
      </c>
      <c r="K1083" s="12">
        <v>5123</v>
      </c>
      <c r="L1083" s="12" t="s">
        <v>1460</v>
      </c>
      <c r="M1083" s="12" t="s">
        <v>3573</v>
      </c>
      <c r="N1083" s="12"/>
      <c r="O1083" s="12"/>
      <c r="P1083" s="12"/>
      <c r="Q1083" s="160"/>
      <c r="R1083" s="12"/>
      <c r="S1083" s="48"/>
    </row>
    <row r="1084" spans="1:19">
      <c r="A1084" s="41">
        <v>45574</v>
      </c>
      <c r="B1084" s="21" t="s">
        <v>257</v>
      </c>
      <c r="C1084" s="42" t="s">
        <v>58</v>
      </c>
      <c r="D1084" s="12" t="s">
        <v>1268</v>
      </c>
      <c r="E1084" s="12" t="s">
        <v>4270</v>
      </c>
      <c r="F1084" s="12">
        <v>1</v>
      </c>
      <c r="G1084" s="12">
        <v>16</v>
      </c>
      <c r="H1084" s="12"/>
      <c r="I1084" s="12" t="s">
        <v>4271</v>
      </c>
      <c r="J1084" s="12" t="s">
        <v>4148</v>
      </c>
      <c r="K1084" s="12">
        <v>923</v>
      </c>
      <c r="L1084" s="12" t="s">
        <v>1460</v>
      </c>
      <c r="M1084" s="12" t="s">
        <v>3763</v>
      </c>
      <c r="N1084" s="12"/>
      <c r="O1084" s="12"/>
      <c r="P1084" s="12"/>
      <c r="Q1084" s="160"/>
      <c r="R1084" s="12"/>
      <c r="S1084" s="48"/>
    </row>
    <row r="1085" spans="1:19">
      <c r="A1085" s="41">
        <v>45574</v>
      </c>
      <c r="B1085" s="21" t="s">
        <v>257</v>
      </c>
      <c r="C1085" s="42" t="s">
        <v>58</v>
      </c>
      <c r="D1085" s="12" t="s">
        <v>1268</v>
      </c>
      <c r="E1085" s="12" t="s">
        <v>4199</v>
      </c>
      <c r="F1085" s="12">
        <v>1</v>
      </c>
      <c r="G1085" s="12">
        <v>16</v>
      </c>
      <c r="H1085" s="12"/>
      <c r="I1085" s="12" t="s">
        <v>60</v>
      </c>
      <c r="J1085" s="12" t="s">
        <v>4188</v>
      </c>
      <c r="K1085" s="12">
        <v>1724</v>
      </c>
      <c r="L1085" s="12">
        <v>2030</v>
      </c>
      <c r="M1085" s="12" t="s">
        <v>3573</v>
      </c>
      <c r="N1085" s="12"/>
      <c r="O1085" s="12"/>
      <c r="P1085" s="12"/>
      <c r="Q1085" s="160"/>
      <c r="R1085" s="12"/>
      <c r="S1085" s="48"/>
    </row>
    <row r="1086" spans="1:19">
      <c r="A1086" s="41">
        <v>45574</v>
      </c>
      <c r="B1086" s="21" t="s">
        <v>257</v>
      </c>
      <c r="C1086" s="42" t="s">
        <v>58</v>
      </c>
      <c r="D1086" s="12" t="s">
        <v>1268</v>
      </c>
      <c r="E1086" s="12" t="s">
        <v>4199</v>
      </c>
      <c r="F1086" s="12">
        <v>1</v>
      </c>
      <c r="G1086" s="12">
        <v>16</v>
      </c>
      <c r="H1086" s="12"/>
      <c r="I1086" s="12" t="s">
        <v>60</v>
      </c>
      <c r="J1086" s="12" t="s">
        <v>4188</v>
      </c>
      <c r="K1086" s="12">
        <v>1724</v>
      </c>
      <c r="L1086" s="12">
        <v>2028</v>
      </c>
      <c r="M1086" s="12" t="s">
        <v>3763</v>
      </c>
      <c r="N1086" s="12"/>
      <c r="O1086" s="12"/>
      <c r="P1086" s="12"/>
      <c r="Q1086" s="160"/>
      <c r="R1086" s="12"/>
      <c r="S1086" s="48"/>
    </row>
    <row r="1087" spans="1:19">
      <c r="A1087" s="41">
        <v>45581</v>
      </c>
      <c r="B1087" s="41" t="s">
        <v>4272</v>
      </c>
      <c r="C1087" s="42" t="s">
        <v>58</v>
      </c>
      <c r="D1087" s="42" t="s">
        <v>1268</v>
      </c>
      <c r="E1087" s="42" t="s">
        <v>4273</v>
      </c>
      <c r="F1087" s="42">
        <v>1</v>
      </c>
      <c r="G1087" s="42">
        <v>22.5</v>
      </c>
      <c r="H1087" s="42"/>
      <c r="I1087" s="42" t="s">
        <v>4261</v>
      </c>
      <c r="J1087" s="42" t="s">
        <v>684</v>
      </c>
      <c r="K1087" s="42">
        <v>4418</v>
      </c>
      <c r="L1087" s="42">
        <v>156</v>
      </c>
      <c r="M1087" s="42" t="s">
        <v>4173</v>
      </c>
      <c r="N1087" s="42" t="s">
        <v>4274</v>
      </c>
      <c r="O1087" s="42"/>
      <c r="P1087" s="42"/>
      <c r="Q1087" s="161"/>
      <c r="R1087" s="42"/>
      <c r="S1087" s="88"/>
    </row>
    <row r="1088" spans="1:19">
      <c r="A1088" s="41">
        <v>45581</v>
      </c>
      <c r="B1088" s="41" t="s">
        <v>4272</v>
      </c>
      <c r="C1088" s="42" t="s">
        <v>58</v>
      </c>
      <c r="D1088" s="42" t="s">
        <v>1268</v>
      </c>
      <c r="E1088" s="42" t="s">
        <v>4159</v>
      </c>
      <c r="F1088" s="42">
        <v>1</v>
      </c>
      <c r="G1088" s="42">
        <v>15</v>
      </c>
      <c r="H1088" s="42"/>
      <c r="I1088" s="42" t="s">
        <v>623</v>
      </c>
      <c r="J1088" s="42" t="s">
        <v>4275</v>
      </c>
      <c r="K1088" s="42">
        <v>1923</v>
      </c>
      <c r="L1088" s="42" t="s">
        <v>1460</v>
      </c>
      <c r="M1088" s="42" t="s">
        <v>3573</v>
      </c>
      <c r="N1088" s="42"/>
      <c r="O1088" s="42"/>
      <c r="P1088" s="42"/>
      <c r="Q1088" s="161"/>
      <c r="R1088" s="42"/>
      <c r="S1088" s="88"/>
    </row>
    <row r="1089" spans="1:19">
      <c r="A1089" s="41">
        <v>45581</v>
      </c>
      <c r="B1089" s="41" t="s">
        <v>4272</v>
      </c>
      <c r="C1089" s="42" t="s">
        <v>58</v>
      </c>
      <c r="D1089" s="42" t="s">
        <v>1268</v>
      </c>
      <c r="E1089" s="42" t="s">
        <v>4159</v>
      </c>
      <c r="F1089" s="42">
        <v>1</v>
      </c>
      <c r="G1089" s="42">
        <v>15</v>
      </c>
      <c r="H1089" s="42"/>
      <c r="I1089" s="42" t="s">
        <v>623</v>
      </c>
      <c r="J1089" s="42" t="s">
        <v>4276</v>
      </c>
      <c r="K1089" s="42">
        <v>1522</v>
      </c>
      <c r="L1089" s="42" t="s">
        <v>1460</v>
      </c>
      <c r="M1089" s="42" t="s">
        <v>4108</v>
      </c>
      <c r="N1089" s="42"/>
      <c r="O1089" s="42"/>
      <c r="P1089" s="42"/>
      <c r="Q1089" s="161"/>
      <c r="R1089" s="42"/>
      <c r="S1089" s="88"/>
    </row>
    <row r="1090" spans="1:19">
      <c r="A1090" s="21">
        <v>45581</v>
      </c>
      <c r="B1090" s="41" t="s">
        <v>4272</v>
      </c>
      <c r="C1090" s="42" t="s">
        <v>58</v>
      </c>
      <c r="D1090" s="42" t="s">
        <v>1268</v>
      </c>
      <c r="E1090" s="12" t="s">
        <v>4183</v>
      </c>
      <c r="F1090" s="12">
        <v>1</v>
      </c>
      <c r="G1090" s="12" t="s">
        <v>7</v>
      </c>
      <c r="H1090" s="12"/>
      <c r="I1090" s="12" t="s">
        <v>210</v>
      </c>
      <c r="J1090" s="12" t="s">
        <v>4267</v>
      </c>
      <c r="K1090" s="12">
        <v>4822</v>
      </c>
      <c r="L1090" s="42" t="s">
        <v>1460</v>
      </c>
      <c r="M1090" s="12" t="s">
        <v>3763</v>
      </c>
      <c r="N1090" s="12"/>
      <c r="O1090" s="12"/>
      <c r="P1090" s="12"/>
      <c r="Q1090" s="160"/>
      <c r="R1090" s="12"/>
      <c r="S1090" s="48"/>
    </row>
    <row r="1091" spans="1:19">
      <c r="A1091" s="21">
        <v>45581</v>
      </c>
      <c r="B1091" s="41" t="s">
        <v>4272</v>
      </c>
      <c r="C1091" s="42" t="s">
        <v>58</v>
      </c>
      <c r="D1091" s="42" t="s">
        <v>1268</v>
      </c>
      <c r="E1091" s="12" t="s">
        <v>4183</v>
      </c>
      <c r="F1091" s="12">
        <v>1</v>
      </c>
      <c r="G1091" s="12" t="s">
        <v>7</v>
      </c>
      <c r="H1091" s="12"/>
      <c r="I1091" s="12" t="s">
        <v>210</v>
      </c>
      <c r="J1091" s="12" t="s">
        <v>4267</v>
      </c>
      <c r="K1091" s="12">
        <v>4822</v>
      </c>
      <c r="L1091" s="42" t="s">
        <v>1460</v>
      </c>
      <c r="M1091" s="12" t="s">
        <v>3763</v>
      </c>
      <c r="N1091" s="12"/>
      <c r="O1091" s="12"/>
      <c r="P1091" s="12"/>
      <c r="Q1091" s="160"/>
      <c r="R1091" s="12"/>
      <c r="S1091" s="48"/>
    </row>
    <row r="1092" spans="1:19">
      <c r="A1092" s="21">
        <v>45581</v>
      </c>
      <c r="B1092" s="41" t="s">
        <v>4272</v>
      </c>
      <c r="C1092" s="42" t="s">
        <v>58</v>
      </c>
      <c r="D1092" s="42" t="s">
        <v>1268</v>
      </c>
      <c r="E1092" s="12" t="s">
        <v>4183</v>
      </c>
      <c r="F1092" s="12">
        <v>1</v>
      </c>
      <c r="G1092" s="12" t="s">
        <v>7</v>
      </c>
      <c r="H1092" s="12"/>
      <c r="I1092" s="12" t="s">
        <v>210</v>
      </c>
      <c r="J1092" s="12" t="s">
        <v>4267</v>
      </c>
      <c r="K1092" s="12">
        <v>4822</v>
      </c>
      <c r="L1092" s="42" t="s">
        <v>1460</v>
      </c>
      <c r="M1092" s="12" t="s">
        <v>3763</v>
      </c>
      <c r="N1092" s="12"/>
      <c r="O1092" s="12"/>
      <c r="P1092" s="12"/>
      <c r="Q1092" s="160"/>
      <c r="R1092" s="12"/>
      <c r="S1092" s="48"/>
    </row>
    <row r="1093" spans="1:19">
      <c r="A1093" s="21">
        <v>45581</v>
      </c>
      <c r="B1093" s="41" t="s">
        <v>4272</v>
      </c>
      <c r="C1093" s="42" t="s">
        <v>58</v>
      </c>
      <c r="D1093" s="42" t="s">
        <v>1268</v>
      </c>
      <c r="E1093" s="12" t="s">
        <v>4183</v>
      </c>
      <c r="F1093" s="12">
        <v>1</v>
      </c>
      <c r="G1093" s="12" t="s">
        <v>7</v>
      </c>
      <c r="H1093" s="12"/>
      <c r="I1093" s="12" t="s">
        <v>210</v>
      </c>
      <c r="J1093" s="12" t="s">
        <v>4267</v>
      </c>
      <c r="K1093" s="12">
        <v>4822</v>
      </c>
      <c r="L1093" s="42" t="s">
        <v>1460</v>
      </c>
      <c r="M1093" s="12" t="s">
        <v>3763</v>
      </c>
      <c r="N1093" s="12"/>
      <c r="O1093" s="12"/>
      <c r="P1093" s="12"/>
      <c r="Q1093" s="160"/>
      <c r="R1093" s="12"/>
      <c r="S1093" s="48"/>
    </row>
    <row r="1094" spans="1:19">
      <c r="A1094" s="21">
        <v>45581</v>
      </c>
      <c r="B1094" s="41" t="s">
        <v>4272</v>
      </c>
      <c r="C1094" s="42" t="s">
        <v>58</v>
      </c>
      <c r="D1094" s="42" t="s">
        <v>1268</v>
      </c>
      <c r="E1094" s="12" t="s">
        <v>4277</v>
      </c>
      <c r="F1094" s="12">
        <v>1</v>
      </c>
      <c r="G1094" s="12" t="s">
        <v>7</v>
      </c>
      <c r="H1094" s="12"/>
      <c r="I1094" s="12" t="s">
        <v>133</v>
      </c>
      <c r="J1094" s="12" t="s">
        <v>4278</v>
      </c>
      <c r="K1094" s="12">
        <v>4018</v>
      </c>
      <c r="L1094" s="42" t="s">
        <v>1460</v>
      </c>
      <c r="M1094" s="12" t="s">
        <v>3695</v>
      </c>
      <c r="N1094" s="12"/>
      <c r="O1094" s="12"/>
      <c r="P1094" s="12"/>
      <c r="Q1094" s="160"/>
      <c r="R1094" s="12"/>
      <c r="S1094" s="48"/>
    </row>
    <row r="1095" spans="1:19">
      <c r="A1095" s="21">
        <v>45581</v>
      </c>
      <c r="B1095" s="41" t="s">
        <v>4272</v>
      </c>
      <c r="C1095" s="42" t="s">
        <v>58</v>
      </c>
      <c r="D1095" s="42" t="s">
        <v>1268</v>
      </c>
      <c r="E1095" s="12" t="s">
        <v>4277</v>
      </c>
      <c r="F1095" s="12">
        <v>1</v>
      </c>
      <c r="G1095" s="12" t="s">
        <v>7</v>
      </c>
      <c r="H1095" s="12"/>
      <c r="I1095" s="12" t="s">
        <v>133</v>
      </c>
      <c r="J1095" s="12" t="s">
        <v>4279</v>
      </c>
      <c r="K1095" s="12">
        <v>1320</v>
      </c>
      <c r="L1095" s="42" t="s">
        <v>1460</v>
      </c>
      <c r="M1095" s="12" t="s">
        <v>3695</v>
      </c>
      <c r="N1095" s="12"/>
      <c r="O1095" s="12"/>
      <c r="P1095" s="12"/>
      <c r="Q1095" s="160"/>
      <c r="R1095" s="12"/>
      <c r="S1095" s="48"/>
    </row>
    <row r="1096" spans="1:19">
      <c r="A1096" s="21">
        <v>45581</v>
      </c>
      <c r="B1096" s="41" t="s">
        <v>4272</v>
      </c>
      <c r="C1096" s="42" t="s">
        <v>58</v>
      </c>
      <c r="D1096" s="42" t="s">
        <v>1268</v>
      </c>
      <c r="E1096" s="12" t="s">
        <v>4277</v>
      </c>
      <c r="F1096" s="12">
        <v>1</v>
      </c>
      <c r="G1096" s="12" t="s">
        <v>7</v>
      </c>
      <c r="H1096" s="12"/>
      <c r="I1096" s="12" t="s">
        <v>133</v>
      </c>
      <c r="J1096" s="12" t="s">
        <v>4280</v>
      </c>
      <c r="K1096" s="12">
        <v>619</v>
      </c>
      <c r="L1096" s="42" t="s">
        <v>1460</v>
      </c>
      <c r="M1096" s="12" t="s">
        <v>4229</v>
      </c>
      <c r="N1096" s="12"/>
      <c r="O1096" s="12"/>
      <c r="P1096" s="12"/>
      <c r="Q1096" s="160"/>
      <c r="R1096" s="12"/>
      <c r="S1096" s="48"/>
    </row>
    <row r="1097" spans="1:19">
      <c r="A1097" s="21">
        <v>45581</v>
      </c>
      <c r="B1097" s="41" t="s">
        <v>4272</v>
      </c>
      <c r="C1097" s="42" t="s">
        <v>58</v>
      </c>
      <c r="D1097" s="42" t="s">
        <v>1268</v>
      </c>
      <c r="E1097" s="12" t="s">
        <v>4277</v>
      </c>
      <c r="F1097" s="12">
        <v>1</v>
      </c>
      <c r="G1097" s="12" t="s">
        <v>7</v>
      </c>
      <c r="H1097" s="12"/>
      <c r="I1097" s="12" t="s">
        <v>133</v>
      </c>
      <c r="J1097" s="12" t="s">
        <v>4281</v>
      </c>
      <c r="K1097" s="12">
        <v>818</v>
      </c>
      <c r="L1097" s="42" t="s">
        <v>1460</v>
      </c>
      <c r="M1097" s="12" t="s">
        <v>4229</v>
      </c>
      <c r="N1097" s="12"/>
      <c r="O1097" s="12"/>
      <c r="P1097" s="12"/>
      <c r="Q1097" s="160"/>
      <c r="R1097" s="12"/>
      <c r="S1097" s="48"/>
    </row>
    <row r="1098" spans="1:19">
      <c r="A1098" s="41">
        <v>45581</v>
      </c>
      <c r="B1098" s="41" t="s">
        <v>257</v>
      </c>
      <c r="C1098" s="42" t="s">
        <v>58</v>
      </c>
      <c r="D1098" s="42" t="s">
        <v>1268</v>
      </c>
      <c r="E1098" s="42" t="s">
        <v>4282</v>
      </c>
      <c r="F1098" s="42">
        <v>1</v>
      </c>
      <c r="G1098" s="42">
        <v>15</v>
      </c>
      <c r="H1098" s="42"/>
      <c r="I1098" s="42" t="s">
        <v>2627</v>
      </c>
      <c r="J1098" s="42" t="s">
        <v>4283</v>
      </c>
      <c r="K1098" s="42">
        <v>123</v>
      </c>
      <c r="L1098" s="42">
        <v>648</v>
      </c>
      <c r="M1098" s="42" t="s">
        <v>3763</v>
      </c>
      <c r="N1098" s="42"/>
      <c r="O1098" s="42"/>
      <c r="P1098" s="42"/>
      <c r="Q1098" s="161"/>
      <c r="R1098" s="42"/>
      <c r="S1098" s="88"/>
    </row>
    <row r="1099" spans="1:19">
      <c r="A1099" s="41">
        <v>45581</v>
      </c>
      <c r="B1099" s="41" t="s">
        <v>257</v>
      </c>
      <c r="C1099" s="42" t="s">
        <v>58</v>
      </c>
      <c r="D1099" s="42" t="s">
        <v>1444</v>
      </c>
      <c r="E1099" s="42" t="s">
        <v>4284</v>
      </c>
      <c r="F1099" s="42">
        <v>1</v>
      </c>
      <c r="G1099" s="42">
        <v>15</v>
      </c>
      <c r="H1099" s="42"/>
      <c r="I1099" s="42" t="s">
        <v>75</v>
      </c>
      <c r="J1099" s="12" t="s">
        <v>3455</v>
      </c>
      <c r="K1099" s="42">
        <v>2123</v>
      </c>
      <c r="L1099" s="42" t="s">
        <v>1460</v>
      </c>
      <c r="M1099" s="42" t="s">
        <v>4108</v>
      </c>
      <c r="N1099" s="42"/>
      <c r="O1099" s="42"/>
      <c r="P1099" s="42"/>
      <c r="Q1099" s="161"/>
      <c r="R1099" s="42"/>
      <c r="S1099" s="88"/>
    </row>
    <row r="1100" spans="1:19">
      <c r="A1100" s="41">
        <v>45581</v>
      </c>
      <c r="B1100" s="41" t="s">
        <v>257</v>
      </c>
      <c r="C1100" s="42" t="s">
        <v>58</v>
      </c>
      <c r="D1100" s="42" t="s">
        <v>1444</v>
      </c>
      <c r="E1100" s="42" t="s">
        <v>4284</v>
      </c>
      <c r="F1100" s="42">
        <v>1</v>
      </c>
      <c r="G1100" s="42">
        <v>15</v>
      </c>
      <c r="H1100" s="42"/>
      <c r="I1100" s="42" t="s">
        <v>75</v>
      </c>
      <c r="J1100" s="12" t="s">
        <v>3455</v>
      </c>
      <c r="K1100" s="42">
        <v>2223</v>
      </c>
      <c r="L1100" s="42" t="s">
        <v>1460</v>
      </c>
      <c r="M1100" s="42" t="s">
        <v>3680</v>
      </c>
      <c r="N1100" s="42"/>
      <c r="O1100" s="42"/>
      <c r="P1100" s="42"/>
      <c r="Q1100" s="161"/>
      <c r="R1100" s="42"/>
      <c r="S1100" s="88"/>
    </row>
    <row r="1101" spans="1:19">
      <c r="A1101" s="41">
        <v>45581</v>
      </c>
      <c r="B1101" s="41" t="s">
        <v>257</v>
      </c>
      <c r="C1101" s="42" t="s">
        <v>58</v>
      </c>
      <c r="D1101" s="42" t="s">
        <v>1444</v>
      </c>
      <c r="E1101" s="42" t="s">
        <v>4284</v>
      </c>
      <c r="F1101" s="42">
        <v>1</v>
      </c>
      <c r="G1101" s="42">
        <v>15</v>
      </c>
      <c r="H1101" s="42"/>
      <c r="I1101" s="42" t="s">
        <v>75</v>
      </c>
      <c r="J1101" s="12" t="s">
        <v>3455</v>
      </c>
      <c r="K1101" s="42">
        <v>2223</v>
      </c>
      <c r="L1101" s="42" t="s">
        <v>1460</v>
      </c>
      <c r="M1101" s="42" t="s">
        <v>3795</v>
      </c>
      <c r="N1101" s="42"/>
      <c r="O1101" s="42"/>
      <c r="P1101" s="42"/>
      <c r="Q1101" s="161"/>
      <c r="R1101" s="42"/>
      <c r="S1101" s="88"/>
    </row>
    <row r="1102" spans="1:19">
      <c r="A1102" s="41">
        <v>45581</v>
      </c>
      <c r="B1102" s="41" t="s">
        <v>257</v>
      </c>
      <c r="C1102" s="42" t="s">
        <v>58</v>
      </c>
      <c r="D1102" s="42" t="s">
        <v>1444</v>
      </c>
      <c r="E1102" s="42" t="s">
        <v>4284</v>
      </c>
      <c r="F1102" s="42">
        <v>1</v>
      </c>
      <c r="G1102" s="42">
        <v>15</v>
      </c>
      <c r="H1102" s="42"/>
      <c r="I1102" s="42" t="s">
        <v>75</v>
      </c>
      <c r="J1102" s="12" t="s">
        <v>3455</v>
      </c>
      <c r="K1102" s="42">
        <v>2123</v>
      </c>
      <c r="L1102" s="42" t="s">
        <v>1460</v>
      </c>
      <c r="M1102" s="42" t="s">
        <v>4108</v>
      </c>
      <c r="N1102" s="42"/>
      <c r="O1102" s="42"/>
      <c r="P1102" s="42"/>
      <c r="Q1102" s="161"/>
      <c r="R1102" s="42"/>
      <c r="S1102" s="88"/>
    </row>
    <row r="1103" spans="1:19">
      <c r="A1103" s="41">
        <v>45595</v>
      </c>
      <c r="B1103" s="41" t="s">
        <v>257</v>
      </c>
      <c r="C1103" s="42" t="s">
        <v>58</v>
      </c>
      <c r="D1103" s="42" t="s">
        <v>1268</v>
      </c>
      <c r="E1103" s="42" t="s">
        <v>4285</v>
      </c>
      <c r="F1103" s="42">
        <v>1</v>
      </c>
      <c r="G1103" s="42">
        <v>15</v>
      </c>
      <c r="H1103" s="42"/>
      <c r="I1103" s="42" t="s">
        <v>75</v>
      </c>
      <c r="J1103" s="42" t="s">
        <v>4260</v>
      </c>
      <c r="K1103" s="42">
        <v>3623</v>
      </c>
      <c r="L1103" s="42">
        <v>1798</v>
      </c>
      <c r="M1103" s="42" t="s">
        <v>3584</v>
      </c>
      <c r="N1103" s="42"/>
      <c r="O1103" s="42"/>
      <c r="P1103" s="42"/>
      <c r="Q1103" s="161"/>
      <c r="R1103" s="42"/>
      <c r="S1103" s="88"/>
    </row>
    <row r="1104" spans="1:19">
      <c r="A1104" s="21">
        <v>45595</v>
      </c>
      <c r="B1104" s="41" t="s">
        <v>257</v>
      </c>
      <c r="C1104" s="42" t="s">
        <v>58</v>
      </c>
      <c r="D1104" s="42" t="s">
        <v>1268</v>
      </c>
      <c r="E1104" s="42" t="s">
        <v>4285</v>
      </c>
      <c r="F1104" s="42">
        <v>1</v>
      </c>
      <c r="G1104" s="42">
        <v>15</v>
      </c>
      <c r="H1104" s="12"/>
      <c r="I1104" s="42" t="s">
        <v>75</v>
      </c>
      <c r="J1104" s="42" t="s">
        <v>4260</v>
      </c>
      <c r="K1104" s="12">
        <v>3623</v>
      </c>
      <c r="L1104" s="12">
        <v>1791</v>
      </c>
      <c r="M1104" s="12" t="s">
        <v>3584</v>
      </c>
      <c r="N1104" s="12"/>
      <c r="O1104" s="12"/>
      <c r="P1104" s="12"/>
      <c r="Q1104" s="160"/>
      <c r="R1104" s="12"/>
      <c r="S1104" s="48"/>
    </row>
    <row r="1105" spans="1:19">
      <c r="A1105" s="21">
        <v>45595</v>
      </c>
      <c r="B1105" s="41" t="s">
        <v>257</v>
      </c>
      <c r="C1105" s="42" t="s">
        <v>58</v>
      </c>
      <c r="D1105" s="42" t="s">
        <v>1268</v>
      </c>
      <c r="E1105" s="42" t="s">
        <v>4285</v>
      </c>
      <c r="F1105" s="42">
        <v>1</v>
      </c>
      <c r="G1105" s="42">
        <v>15</v>
      </c>
      <c r="H1105" s="12"/>
      <c r="I1105" s="42" t="s">
        <v>75</v>
      </c>
      <c r="J1105" s="12" t="s">
        <v>3542</v>
      </c>
      <c r="K1105" s="12">
        <v>3623</v>
      </c>
      <c r="L1105" s="12">
        <v>1790</v>
      </c>
      <c r="M1105" s="12" t="s">
        <v>3584</v>
      </c>
      <c r="N1105" s="12"/>
      <c r="O1105" s="12"/>
      <c r="P1105" s="12"/>
      <c r="Q1105" s="160"/>
      <c r="R1105" s="12"/>
      <c r="S1105" s="48"/>
    </row>
    <row r="1106" spans="1:19">
      <c r="A1106" s="21">
        <v>45595</v>
      </c>
      <c r="B1106" s="41" t="s">
        <v>257</v>
      </c>
      <c r="C1106" s="42" t="s">
        <v>58</v>
      </c>
      <c r="D1106" s="42" t="s">
        <v>1268</v>
      </c>
      <c r="E1106" s="42" t="s">
        <v>4285</v>
      </c>
      <c r="F1106" s="42">
        <v>1</v>
      </c>
      <c r="G1106" s="42">
        <v>15</v>
      </c>
      <c r="H1106" s="12"/>
      <c r="I1106" s="42" t="s">
        <v>75</v>
      </c>
      <c r="J1106" s="12" t="s">
        <v>3542</v>
      </c>
      <c r="K1106" s="12">
        <v>1623</v>
      </c>
      <c r="L1106" s="12">
        <v>882</v>
      </c>
      <c r="M1106" s="12" t="s">
        <v>3584</v>
      </c>
      <c r="N1106" s="12"/>
      <c r="O1106" s="12"/>
      <c r="P1106" s="12"/>
      <c r="Q1106" s="160"/>
      <c r="R1106" s="12"/>
      <c r="S1106" s="48"/>
    </row>
    <row r="1107" spans="1:19">
      <c r="A1107" s="21">
        <v>45595</v>
      </c>
      <c r="B1107" s="41" t="s">
        <v>257</v>
      </c>
      <c r="C1107" s="42" t="s">
        <v>58</v>
      </c>
      <c r="D1107" s="42" t="s">
        <v>1268</v>
      </c>
      <c r="E1107" s="42" t="s">
        <v>3519</v>
      </c>
      <c r="F1107" s="12">
        <v>1</v>
      </c>
      <c r="G1107" s="42">
        <v>15</v>
      </c>
      <c r="H1107" s="12"/>
      <c r="I1107" s="12" t="s">
        <v>3454</v>
      </c>
      <c r="J1107" s="12" t="s">
        <v>3455</v>
      </c>
      <c r="K1107" s="12" t="s">
        <v>1428</v>
      </c>
      <c r="L1107" s="12" t="s">
        <v>1460</v>
      </c>
      <c r="M1107" s="12" t="s">
        <v>3680</v>
      </c>
      <c r="N1107" s="12"/>
      <c r="O1107" s="12"/>
      <c r="P1107" s="12"/>
      <c r="Q1107" s="160"/>
      <c r="R1107" s="12"/>
      <c r="S1107" s="48"/>
    </row>
    <row r="1108" spans="1:19">
      <c r="A1108" s="21">
        <v>45595</v>
      </c>
      <c r="B1108" s="41" t="s">
        <v>257</v>
      </c>
      <c r="C1108" s="42" t="s">
        <v>58</v>
      </c>
      <c r="D1108" s="42" t="s">
        <v>1268</v>
      </c>
      <c r="E1108" s="42" t="s">
        <v>3519</v>
      </c>
      <c r="F1108" s="12">
        <v>1</v>
      </c>
      <c r="G1108" s="42">
        <v>15</v>
      </c>
      <c r="H1108" s="12"/>
      <c r="I1108" s="12" t="s">
        <v>3454</v>
      </c>
      <c r="J1108" s="12" t="s">
        <v>3455</v>
      </c>
      <c r="K1108" s="12" t="s">
        <v>1428</v>
      </c>
      <c r="L1108" s="12" t="s">
        <v>1460</v>
      </c>
      <c r="M1108" s="12" t="s">
        <v>3680</v>
      </c>
      <c r="N1108" s="12"/>
      <c r="O1108" s="12"/>
      <c r="P1108" s="12"/>
      <c r="Q1108" s="160"/>
      <c r="R1108" s="12"/>
      <c r="S1108" s="48"/>
    </row>
    <row r="1109" spans="1:19">
      <c r="A1109" s="21">
        <v>45595</v>
      </c>
      <c r="B1109" s="41" t="s">
        <v>257</v>
      </c>
      <c r="C1109" s="42" t="s">
        <v>58</v>
      </c>
      <c r="D1109" s="42" t="s">
        <v>1268</v>
      </c>
      <c r="E1109" s="42" t="s">
        <v>3519</v>
      </c>
      <c r="F1109" s="12">
        <v>1</v>
      </c>
      <c r="G1109" s="42">
        <v>15</v>
      </c>
      <c r="H1109" s="12"/>
      <c r="I1109" s="12" t="s">
        <v>75</v>
      </c>
      <c r="J1109" s="12" t="s">
        <v>3542</v>
      </c>
      <c r="K1109" s="12">
        <v>3623</v>
      </c>
      <c r="L1109" s="12">
        <v>1782</v>
      </c>
      <c r="M1109" s="12" t="s">
        <v>3584</v>
      </c>
      <c r="N1109" s="12"/>
      <c r="O1109" s="12"/>
      <c r="P1109" s="12"/>
      <c r="Q1109" s="160"/>
      <c r="R1109" s="12"/>
      <c r="S1109" s="48"/>
    </row>
    <row r="1110" spans="1:19">
      <c r="A1110" s="21">
        <v>45595</v>
      </c>
      <c r="B1110" s="41" t="s">
        <v>257</v>
      </c>
      <c r="C1110" s="42" t="s">
        <v>58</v>
      </c>
      <c r="D1110" s="42" t="s">
        <v>1268</v>
      </c>
      <c r="E1110" s="42" t="s">
        <v>3519</v>
      </c>
      <c r="F1110" s="12">
        <v>1</v>
      </c>
      <c r="G1110" s="42">
        <v>15</v>
      </c>
      <c r="H1110" s="12"/>
      <c r="I1110" s="12" t="s">
        <v>75</v>
      </c>
      <c r="J1110" s="12" t="s">
        <v>3542</v>
      </c>
      <c r="K1110" s="12">
        <v>3623</v>
      </c>
      <c r="L1110" s="12">
        <v>1783</v>
      </c>
      <c r="M1110" s="12" t="s">
        <v>3584</v>
      </c>
      <c r="N1110" s="12"/>
      <c r="O1110" s="12"/>
      <c r="P1110" s="12"/>
      <c r="Q1110" s="160"/>
      <c r="R1110" s="12"/>
      <c r="S1110" s="48"/>
    </row>
    <row r="1111" spans="1:19">
      <c r="A1111" s="21">
        <v>45595</v>
      </c>
      <c r="B1111" s="41" t="s">
        <v>257</v>
      </c>
      <c r="C1111" s="42" t="s">
        <v>58</v>
      </c>
      <c r="D1111" s="12" t="s">
        <v>1444</v>
      </c>
      <c r="E1111" s="12" t="s">
        <v>3538</v>
      </c>
      <c r="F1111" s="12">
        <v>1</v>
      </c>
      <c r="G1111" s="42">
        <v>15</v>
      </c>
      <c r="H1111" s="12"/>
      <c r="I1111" s="12" t="s">
        <v>133</v>
      </c>
      <c r="J1111" s="12" t="s">
        <v>684</v>
      </c>
      <c r="K1111" s="12">
        <v>3718</v>
      </c>
      <c r="L1111" s="12" t="s">
        <v>1460</v>
      </c>
      <c r="M1111" s="12" t="s">
        <v>3584</v>
      </c>
      <c r="N1111" s="12"/>
      <c r="O1111" s="12"/>
      <c r="P1111" s="12"/>
      <c r="Q1111" s="160"/>
      <c r="R1111" s="12"/>
      <c r="S1111" s="48"/>
    </row>
    <row r="1112" spans="1:19">
      <c r="A1112" s="21">
        <v>45595</v>
      </c>
      <c r="B1112" s="41" t="s">
        <v>257</v>
      </c>
      <c r="C1112" s="42" t="s">
        <v>58</v>
      </c>
      <c r="D1112" s="12" t="s">
        <v>1444</v>
      </c>
      <c r="E1112" s="12" t="s">
        <v>3538</v>
      </c>
      <c r="F1112" s="12">
        <v>1</v>
      </c>
      <c r="G1112" s="42">
        <v>15</v>
      </c>
      <c r="H1112" s="12"/>
      <c r="I1112" s="12" t="s">
        <v>133</v>
      </c>
      <c r="J1112" s="12" t="s">
        <v>684</v>
      </c>
      <c r="K1112" s="12">
        <v>2221</v>
      </c>
      <c r="L1112" s="12" t="s">
        <v>1460</v>
      </c>
      <c r="M1112" s="12" t="s">
        <v>3584</v>
      </c>
      <c r="N1112" s="12"/>
      <c r="O1112" s="12"/>
      <c r="P1112" s="12"/>
      <c r="Q1112" s="160"/>
      <c r="R1112" s="12"/>
      <c r="S1112" s="48"/>
    </row>
    <row r="1113" spans="1:19">
      <c r="A1113" s="21">
        <v>45595</v>
      </c>
      <c r="B1113" s="41" t="s">
        <v>257</v>
      </c>
      <c r="C1113" s="42" t="s">
        <v>58</v>
      </c>
      <c r="D1113" s="12" t="s">
        <v>1444</v>
      </c>
      <c r="E1113" s="12" t="s">
        <v>3538</v>
      </c>
      <c r="F1113" s="12">
        <v>1</v>
      </c>
      <c r="G1113" s="42">
        <v>15</v>
      </c>
      <c r="H1113" s="12"/>
      <c r="I1113" s="12" t="s">
        <v>133</v>
      </c>
      <c r="J1113" s="12" t="s">
        <v>684</v>
      </c>
      <c r="K1113" s="12">
        <v>221</v>
      </c>
      <c r="L1113" s="12" t="s">
        <v>1460</v>
      </c>
      <c r="M1113" s="12" t="s">
        <v>3680</v>
      </c>
      <c r="N1113" s="12"/>
      <c r="O1113" s="12"/>
      <c r="P1113" s="12"/>
      <c r="Q1113" s="160"/>
      <c r="R1113" s="12"/>
      <c r="S1113" s="48"/>
    </row>
    <row r="1114" spans="1:19">
      <c r="A1114" s="21">
        <v>45595</v>
      </c>
      <c r="B1114" s="41" t="s">
        <v>257</v>
      </c>
      <c r="C1114" s="42" t="s">
        <v>58</v>
      </c>
      <c r="D1114" s="12" t="s">
        <v>1444</v>
      </c>
      <c r="E1114" s="12" t="s">
        <v>3538</v>
      </c>
      <c r="F1114" s="12">
        <v>1</v>
      </c>
      <c r="G1114" s="42">
        <v>15</v>
      </c>
      <c r="H1114" s="12"/>
      <c r="I1114" s="12" t="s">
        <v>133</v>
      </c>
      <c r="J1114" s="12" t="s">
        <v>684</v>
      </c>
      <c r="K1114" s="12">
        <v>1517</v>
      </c>
      <c r="L1114" s="12" t="s">
        <v>1460</v>
      </c>
      <c r="M1114" s="12" t="s">
        <v>3680</v>
      </c>
      <c r="N1114" s="12"/>
      <c r="O1114" s="12"/>
      <c r="P1114" s="12"/>
      <c r="Q1114" s="160"/>
      <c r="R1114" s="12"/>
      <c r="S1114" s="48"/>
    </row>
    <row r="1115" spans="1:19">
      <c r="A1115" s="21">
        <v>45595</v>
      </c>
      <c r="B1115" s="41" t="s">
        <v>257</v>
      </c>
      <c r="C1115" s="42" t="s">
        <v>58</v>
      </c>
      <c r="D1115" s="12" t="s">
        <v>1268</v>
      </c>
      <c r="E1115" s="12" t="s">
        <v>4286</v>
      </c>
      <c r="F1115" s="12">
        <v>1</v>
      </c>
      <c r="G1115" s="12">
        <v>16</v>
      </c>
      <c r="H1115" s="12"/>
      <c r="I1115" s="12" t="s">
        <v>60</v>
      </c>
      <c r="J1115" s="12" t="s">
        <v>4188</v>
      </c>
      <c r="K1115" s="12"/>
      <c r="L1115" s="12">
        <v>2126</v>
      </c>
      <c r="M1115" s="12" t="s">
        <v>4173</v>
      </c>
      <c r="N1115" s="12" t="s">
        <v>4247</v>
      </c>
      <c r="O1115" s="12"/>
      <c r="P1115" s="12"/>
      <c r="Q1115" s="160"/>
      <c r="R1115" s="12"/>
      <c r="S1115" s="48"/>
    </row>
    <row r="1116" spans="1:19">
      <c r="A1116" s="21">
        <v>45595</v>
      </c>
      <c r="B1116" s="41" t="s">
        <v>257</v>
      </c>
      <c r="C1116" s="42" t="s">
        <v>58</v>
      </c>
      <c r="D1116" s="12" t="s">
        <v>1444</v>
      </c>
      <c r="E1116" s="12" t="s">
        <v>4003</v>
      </c>
      <c r="F1116" s="12">
        <v>1</v>
      </c>
      <c r="G1116" s="12">
        <v>16</v>
      </c>
      <c r="H1116" s="12"/>
      <c r="I1116" s="12" t="s">
        <v>60</v>
      </c>
      <c r="J1116" s="12" t="s">
        <v>4188</v>
      </c>
      <c r="K1116" s="12">
        <v>4623</v>
      </c>
      <c r="L1116" s="12">
        <v>1488</v>
      </c>
      <c r="M1116" s="12" t="s">
        <v>4108</v>
      </c>
      <c r="N1116" s="12"/>
      <c r="O1116" s="12"/>
      <c r="P1116" s="12"/>
      <c r="Q1116" s="160"/>
      <c r="R1116" s="12"/>
      <c r="S1116" s="48"/>
    </row>
    <row r="1117" spans="1:19">
      <c r="A1117" s="21">
        <v>45595</v>
      </c>
      <c r="B1117" s="41" t="s">
        <v>257</v>
      </c>
      <c r="C1117" s="42" t="s">
        <v>58</v>
      </c>
      <c r="D1117" s="12" t="s">
        <v>1444</v>
      </c>
      <c r="E1117" s="12" t="s">
        <v>4287</v>
      </c>
      <c r="F1117" s="12">
        <v>1</v>
      </c>
      <c r="G1117" s="12">
        <v>14</v>
      </c>
      <c r="H1117" s="12"/>
      <c r="I1117" s="12" t="s">
        <v>84</v>
      </c>
      <c r="J1117" s="12" t="s">
        <v>4288</v>
      </c>
      <c r="K1117" s="12">
        <v>2223</v>
      </c>
      <c r="L1117" s="12">
        <v>1327</v>
      </c>
      <c r="M1117" s="12" t="s">
        <v>3573</v>
      </c>
      <c r="N1117" s="12"/>
      <c r="O1117" s="12"/>
      <c r="P1117" s="12"/>
      <c r="Q1117" s="160"/>
      <c r="R1117" s="12"/>
      <c r="S1117" s="48"/>
    </row>
    <row r="1118" spans="1:19">
      <c r="A1118" s="21">
        <v>45595</v>
      </c>
      <c r="B1118" s="41" t="s">
        <v>257</v>
      </c>
      <c r="C1118" s="42" t="s">
        <v>58</v>
      </c>
      <c r="D1118" s="12" t="s">
        <v>1444</v>
      </c>
      <c r="E1118" s="12" t="s">
        <v>4287</v>
      </c>
      <c r="F1118" s="12">
        <v>1</v>
      </c>
      <c r="G1118" s="12">
        <v>14</v>
      </c>
      <c r="H1118" s="12"/>
      <c r="I1118" s="12" t="s">
        <v>84</v>
      </c>
      <c r="J1118" s="12" t="s">
        <v>4288</v>
      </c>
      <c r="K1118" s="12">
        <v>2223</v>
      </c>
      <c r="L1118" s="12">
        <v>1328</v>
      </c>
      <c r="M1118" s="12" t="s">
        <v>3585</v>
      </c>
      <c r="N1118" s="12"/>
      <c r="O1118" s="12"/>
      <c r="P1118" s="12"/>
      <c r="Q1118" s="160"/>
      <c r="R1118" s="12"/>
      <c r="S1118" s="48"/>
    </row>
    <row r="1119" spans="1:19">
      <c r="A1119" s="21">
        <v>45595</v>
      </c>
      <c r="B1119" s="41" t="s">
        <v>257</v>
      </c>
      <c r="C1119" s="42" t="s">
        <v>58</v>
      </c>
      <c r="D1119" s="12" t="s">
        <v>1444</v>
      </c>
      <c r="E1119" s="12" t="s">
        <v>4003</v>
      </c>
      <c r="F1119" s="12">
        <v>1</v>
      </c>
      <c r="G1119" s="12">
        <v>15</v>
      </c>
      <c r="H1119" s="12"/>
      <c r="I1119" s="12" t="s">
        <v>75</v>
      </c>
      <c r="J1119" s="12" t="s">
        <v>4164</v>
      </c>
      <c r="K1119" s="12">
        <v>3523</v>
      </c>
      <c r="L1119" s="12">
        <v>1704</v>
      </c>
      <c r="M1119" s="12" t="s">
        <v>4108</v>
      </c>
      <c r="N1119" s="12"/>
      <c r="O1119" s="12"/>
      <c r="P1119" s="12"/>
      <c r="Q1119" s="160"/>
      <c r="R1119" s="12"/>
      <c r="S1119" s="48"/>
    </row>
    <row r="1120" spans="1:19">
      <c r="A1120" s="21">
        <v>45595</v>
      </c>
      <c r="B1120" s="41" t="s">
        <v>257</v>
      </c>
      <c r="C1120" s="42" t="s">
        <v>58</v>
      </c>
      <c r="D1120" s="12" t="s">
        <v>1444</v>
      </c>
      <c r="E1120" s="12" t="s">
        <v>4003</v>
      </c>
      <c r="F1120" s="12">
        <v>1</v>
      </c>
      <c r="G1120" s="12">
        <v>15</v>
      </c>
      <c r="H1120" s="12"/>
      <c r="I1120" s="12" t="s">
        <v>75</v>
      </c>
      <c r="J1120" s="12" t="s">
        <v>4164</v>
      </c>
      <c r="K1120" s="12">
        <v>4223</v>
      </c>
      <c r="L1120" s="12">
        <v>1712</v>
      </c>
      <c r="M1120" s="12" t="s">
        <v>4228</v>
      </c>
      <c r="N1120" s="12"/>
      <c r="O1120" s="12"/>
      <c r="P1120" s="12"/>
      <c r="Q1120" s="160"/>
      <c r="R1120" s="12"/>
      <c r="S1120" s="48"/>
    </row>
    <row r="1121" spans="1:19">
      <c r="A1121" s="21">
        <v>45595</v>
      </c>
      <c r="B1121" s="41" t="s">
        <v>257</v>
      </c>
      <c r="C1121" s="42" t="s">
        <v>58</v>
      </c>
      <c r="D1121" s="12" t="s">
        <v>1444</v>
      </c>
      <c r="E1121" s="12" t="s">
        <v>4289</v>
      </c>
      <c r="F1121" s="12">
        <v>1</v>
      </c>
      <c r="G1121" s="12">
        <v>14</v>
      </c>
      <c r="H1121" s="12"/>
      <c r="I1121" s="12" t="s">
        <v>84</v>
      </c>
      <c r="J1121" s="12" t="s">
        <v>4288</v>
      </c>
      <c r="K1121" s="12">
        <v>123</v>
      </c>
      <c r="L1121" s="12">
        <v>577</v>
      </c>
      <c r="M1121" s="12" t="s">
        <v>3584</v>
      </c>
      <c r="N1121" s="12"/>
      <c r="O1121" s="12"/>
      <c r="P1121" s="12"/>
      <c r="Q1121" s="160"/>
      <c r="R1121" s="12"/>
      <c r="S1121" s="48"/>
    </row>
    <row r="1122" spans="1:19">
      <c r="A1122" s="21">
        <v>45595</v>
      </c>
      <c r="B1122" s="41" t="s">
        <v>257</v>
      </c>
      <c r="C1122" s="42" t="s">
        <v>58</v>
      </c>
      <c r="D1122" s="12" t="s">
        <v>1444</v>
      </c>
      <c r="E1122" s="12" t="s">
        <v>4289</v>
      </c>
      <c r="F1122" s="12">
        <v>1</v>
      </c>
      <c r="G1122" s="12">
        <v>14</v>
      </c>
      <c r="H1122" s="12"/>
      <c r="I1122" s="12" t="s">
        <v>84</v>
      </c>
      <c r="J1122" s="12" t="s">
        <v>4288</v>
      </c>
      <c r="K1122" s="12">
        <v>123</v>
      </c>
      <c r="L1122" s="12">
        <v>638</v>
      </c>
      <c r="M1122" s="12" t="s">
        <v>3584</v>
      </c>
      <c r="N1122" s="12"/>
      <c r="O1122" s="12"/>
      <c r="P1122" s="12"/>
      <c r="Q1122" s="160"/>
      <c r="R1122" s="12"/>
      <c r="S1122" s="48"/>
    </row>
    <row r="1123" spans="1:19">
      <c r="A1123" s="21">
        <v>45595</v>
      </c>
      <c r="B1123" s="41" t="s">
        <v>257</v>
      </c>
      <c r="C1123" s="42" t="s">
        <v>58</v>
      </c>
      <c r="D1123" s="12" t="s">
        <v>1444</v>
      </c>
      <c r="E1123" s="12" t="s">
        <v>4290</v>
      </c>
      <c r="F1123" s="12">
        <v>1</v>
      </c>
      <c r="G1123" s="12">
        <v>15</v>
      </c>
      <c r="H1123" s="12"/>
      <c r="I1123" s="12" t="s">
        <v>3454</v>
      </c>
      <c r="J1123" s="12" t="s">
        <v>3455</v>
      </c>
      <c r="K1123" s="12">
        <v>3222</v>
      </c>
      <c r="L1123" s="12">
        <v>451</v>
      </c>
      <c r="M1123" s="12" t="s">
        <v>3584</v>
      </c>
      <c r="N1123" s="12"/>
      <c r="O1123" s="12"/>
      <c r="P1123" s="12"/>
      <c r="Q1123" s="160"/>
      <c r="R1123" s="12"/>
      <c r="S1123" s="48"/>
    </row>
    <row r="1124" spans="1:19">
      <c r="A1124" s="21">
        <v>45595</v>
      </c>
      <c r="B1124" s="41" t="s">
        <v>257</v>
      </c>
      <c r="C1124" s="42" t="s">
        <v>58</v>
      </c>
      <c r="D1124" s="12" t="s">
        <v>1444</v>
      </c>
      <c r="E1124" s="12" t="s">
        <v>4290</v>
      </c>
      <c r="F1124" s="12">
        <v>1</v>
      </c>
      <c r="G1124" s="12">
        <v>15</v>
      </c>
      <c r="H1124" s="12"/>
      <c r="I1124" s="12" t="s">
        <v>3454</v>
      </c>
      <c r="J1124" s="12" t="s">
        <v>3455</v>
      </c>
      <c r="K1124" s="12">
        <v>3222</v>
      </c>
      <c r="L1124" s="12">
        <v>452</v>
      </c>
      <c r="M1124" s="12" t="s">
        <v>3584</v>
      </c>
      <c r="N1124" s="12"/>
      <c r="O1124" s="12"/>
      <c r="P1124" s="12"/>
      <c r="Q1124" s="160"/>
      <c r="R1124" s="12"/>
      <c r="S1124" s="48"/>
    </row>
    <row r="1125" spans="1:19">
      <c r="A1125" s="21">
        <v>45595</v>
      </c>
      <c r="B1125" s="41" t="s">
        <v>257</v>
      </c>
      <c r="C1125" s="42" t="s">
        <v>58</v>
      </c>
      <c r="D1125" s="12" t="s">
        <v>1444</v>
      </c>
      <c r="E1125" s="12" t="s">
        <v>4290</v>
      </c>
      <c r="F1125" s="12">
        <v>1</v>
      </c>
      <c r="G1125" s="12">
        <v>15</v>
      </c>
      <c r="H1125" s="12"/>
      <c r="I1125" s="12" t="s">
        <v>3454</v>
      </c>
      <c r="J1125" s="12" t="s">
        <v>3455</v>
      </c>
      <c r="K1125" s="12">
        <v>3222</v>
      </c>
      <c r="L1125" s="12">
        <v>454</v>
      </c>
      <c r="M1125" s="12" t="s">
        <v>3584</v>
      </c>
      <c r="N1125" s="12"/>
      <c r="O1125" s="12"/>
      <c r="P1125" s="12"/>
      <c r="Q1125" s="160"/>
      <c r="R1125" s="12"/>
      <c r="S1125" s="48"/>
    </row>
    <row r="1126" spans="1:19">
      <c r="A1126" s="21">
        <v>45595</v>
      </c>
      <c r="B1126" s="41" t="s">
        <v>257</v>
      </c>
      <c r="C1126" s="42" t="s">
        <v>58</v>
      </c>
      <c r="D1126" s="12" t="s">
        <v>1444</v>
      </c>
      <c r="E1126" s="12" t="s">
        <v>4290</v>
      </c>
      <c r="F1126" s="12">
        <v>1</v>
      </c>
      <c r="G1126" s="12">
        <v>15</v>
      </c>
      <c r="H1126" s="12"/>
      <c r="I1126" s="12" t="s">
        <v>3454</v>
      </c>
      <c r="J1126" s="12" t="s">
        <v>3455</v>
      </c>
      <c r="K1126" s="12">
        <v>2123</v>
      </c>
      <c r="L1126" s="12" t="s">
        <v>1460</v>
      </c>
      <c r="M1126" s="12" t="s">
        <v>3584</v>
      </c>
      <c r="N1126" s="12"/>
      <c r="O1126" s="12"/>
      <c r="P1126" s="12"/>
      <c r="Q1126" s="160"/>
      <c r="R1126" s="12"/>
      <c r="S1126" s="48"/>
    </row>
    <row r="1127" spans="1:19">
      <c r="A1127" s="21">
        <v>45595</v>
      </c>
      <c r="B1127" s="41" t="s">
        <v>257</v>
      </c>
      <c r="C1127" s="42" t="s">
        <v>58</v>
      </c>
      <c r="D1127" s="12" t="s">
        <v>1444</v>
      </c>
      <c r="E1127" s="12" t="s">
        <v>4291</v>
      </c>
      <c r="F1127" s="12">
        <v>1</v>
      </c>
      <c r="G1127" s="12">
        <v>15</v>
      </c>
      <c r="H1127" s="12"/>
      <c r="I1127" s="12" t="s">
        <v>3454</v>
      </c>
      <c r="J1127" s="12" t="s">
        <v>3455</v>
      </c>
      <c r="K1127" s="12">
        <v>2123</v>
      </c>
      <c r="L1127" s="12" t="s">
        <v>1460</v>
      </c>
      <c r="M1127" s="12" t="s">
        <v>3695</v>
      </c>
      <c r="N1127" s="12" t="s">
        <v>4247</v>
      </c>
      <c r="O1127" s="12"/>
      <c r="P1127" s="12"/>
      <c r="Q1127" s="160"/>
      <c r="R1127" s="12"/>
      <c r="S1127" s="48"/>
    </row>
    <row r="1128" spans="1:19">
      <c r="A1128" s="21">
        <v>45595</v>
      </c>
      <c r="B1128" s="41" t="s">
        <v>257</v>
      </c>
      <c r="C1128" s="42" t="s">
        <v>58</v>
      </c>
      <c r="D1128" s="12" t="s">
        <v>1444</v>
      </c>
      <c r="E1128" s="12" t="s">
        <v>4291</v>
      </c>
      <c r="F1128" s="12">
        <v>1</v>
      </c>
      <c r="G1128" s="12">
        <v>15</v>
      </c>
      <c r="H1128" s="12"/>
      <c r="I1128" s="12" t="s">
        <v>3454</v>
      </c>
      <c r="J1128" s="12" t="s">
        <v>3455</v>
      </c>
      <c r="K1128" s="12">
        <v>2123</v>
      </c>
      <c r="L1128" s="12" t="s">
        <v>1460</v>
      </c>
      <c r="M1128" s="12" t="s">
        <v>3584</v>
      </c>
      <c r="N1128" s="12"/>
      <c r="O1128" s="12"/>
      <c r="P1128" s="12"/>
      <c r="Q1128" s="160"/>
      <c r="R1128" s="12"/>
      <c r="S1128" s="48"/>
    </row>
    <row r="1129" spans="1:19">
      <c r="A1129" s="21">
        <v>45595</v>
      </c>
      <c r="B1129" s="41" t="s">
        <v>257</v>
      </c>
      <c r="C1129" s="42" t="s">
        <v>58</v>
      </c>
      <c r="D1129" s="12" t="s">
        <v>1444</v>
      </c>
      <c r="E1129" s="12" t="s">
        <v>4291</v>
      </c>
      <c r="F1129" s="12">
        <v>1</v>
      </c>
      <c r="G1129" s="12">
        <v>15</v>
      </c>
      <c r="H1129" s="12"/>
      <c r="I1129" s="12" t="s">
        <v>3454</v>
      </c>
      <c r="J1129" s="12" t="s">
        <v>3455</v>
      </c>
      <c r="K1129" s="12">
        <v>2123</v>
      </c>
      <c r="L1129" s="12" t="s">
        <v>1460</v>
      </c>
      <c r="M1129" s="12" t="s">
        <v>3584</v>
      </c>
      <c r="N1129" s="12"/>
      <c r="O1129" s="12"/>
      <c r="P1129" s="12"/>
      <c r="Q1129" s="160"/>
      <c r="R1129" s="12"/>
      <c r="S1129" s="48"/>
    </row>
    <row r="1130" spans="1:19">
      <c r="A1130" s="21">
        <v>45595</v>
      </c>
      <c r="B1130" s="41" t="s">
        <v>257</v>
      </c>
      <c r="C1130" s="42" t="s">
        <v>58</v>
      </c>
      <c r="D1130" s="12" t="s">
        <v>1444</v>
      </c>
      <c r="E1130" s="12" t="s">
        <v>4292</v>
      </c>
      <c r="F1130" s="12">
        <v>1</v>
      </c>
      <c r="G1130" s="12">
        <v>15</v>
      </c>
      <c r="H1130" s="12"/>
      <c r="I1130" s="12" t="s">
        <v>75</v>
      </c>
      <c r="J1130" s="12" t="s">
        <v>3542</v>
      </c>
      <c r="K1130" s="12">
        <v>3423</v>
      </c>
      <c r="L1130" s="12">
        <v>1352</v>
      </c>
      <c r="M1130" s="12" t="s">
        <v>3584</v>
      </c>
      <c r="N1130" s="12"/>
      <c r="O1130" s="12"/>
      <c r="P1130" s="12"/>
      <c r="Q1130" s="160"/>
      <c r="R1130" s="12"/>
      <c r="S1130" s="48"/>
    </row>
    <row r="1131" spans="1:19">
      <c r="A1131" s="21">
        <v>45595</v>
      </c>
      <c r="B1131" s="41" t="s">
        <v>257</v>
      </c>
      <c r="C1131" s="42" t="s">
        <v>58</v>
      </c>
      <c r="D1131" s="12" t="s">
        <v>1444</v>
      </c>
      <c r="E1131" s="12" t="s">
        <v>4292</v>
      </c>
      <c r="F1131" s="12">
        <v>1</v>
      </c>
      <c r="G1131" s="12">
        <v>15</v>
      </c>
      <c r="H1131" s="12"/>
      <c r="I1131" s="12" t="s">
        <v>75</v>
      </c>
      <c r="J1131" s="12" t="s">
        <v>3542</v>
      </c>
      <c r="K1131" s="12">
        <v>2923</v>
      </c>
      <c r="L1131" s="12">
        <v>1354</v>
      </c>
      <c r="M1131" s="12" t="s">
        <v>3584</v>
      </c>
      <c r="N1131" s="12"/>
      <c r="O1131" s="12"/>
      <c r="P1131" s="12"/>
      <c r="Q1131" s="160"/>
      <c r="R1131" s="12"/>
      <c r="S1131" s="48"/>
    </row>
    <row r="1132" spans="1:19">
      <c r="A1132" s="21">
        <v>45595</v>
      </c>
      <c r="B1132" s="41" t="s">
        <v>257</v>
      </c>
      <c r="C1132" s="42" t="s">
        <v>58</v>
      </c>
      <c r="D1132" s="12" t="s">
        <v>1444</v>
      </c>
      <c r="E1132" s="12" t="s">
        <v>4292</v>
      </c>
      <c r="F1132" s="12">
        <v>1</v>
      </c>
      <c r="G1132" s="12">
        <v>15</v>
      </c>
      <c r="H1132" s="12"/>
      <c r="I1132" s="12" t="s">
        <v>75</v>
      </c>
      <c r="J1132" s="12" t="s">
        <v>3542</v>
      </c>
      <c r="K1132" s="12">
        <v>2923</v>
      </c>
      <c r="L1132" s="12">
        <v>1353</v>
      </c>
      <c r="M1132" s="12" t="s">
        <v>3584</v>
      </c>
      <c r="N1132" s="12"/>
      <c r="O1132" s="12"/>
      <c r="P1132" s="12"/>
      <c r="Q1132" s="160"/>
      <c r="R1132" s="12"/>
      <c r="S1132" s="48"/>
    </row>
    <row r="1133" spans="1:19">
      <c r="A1133" s="21">
        <v>45595</v>
      </c>
      <c r="B1133" s="41" t="s">
        <v>257</v>
      </c>
      <c r="C1133" s="42" t="s">
        <v>58</v>
      </c>
      <c r="D1133" s="12" t="s">
        <v>1444</v>
      </c>
      <c r="E1133" s="12" t="s">
        <v>4292</v>
      </c>
      <c r="F1133" s="12">
        <v>1</v>
      </c>
      <c r="G1133" s="12">
        <v>15</v>
      </c>
      <c r="H1133" s="12"/>
      <c r="I1133" s="12" t="s">
        <v>75</v>
      </c>
      <c r="J1133" s="12" t="s">
        <v>3542</v>
      </c>
      <c r="K1133" s="12">
        <v>4223</v>
      </c>
      <c r="L1133" s="12">
        <v>1351</v>
      </c>
      <c r="M1133" s="12" t="s">
        <v>3584</v>
      </c>
      <c r="N1133" s="12"/>
      <c r="O1133" s="12"/>
      <c r="P1133" s="12"/>
      <c r="Q1133" s="160"/>
      <c r="R1133" s="12"/>
      <c r="S1133" s="48"/>
    </row>
    <row r="1134" spans="1:19">
      <c r="A1134" s="21">
        <v>45595</v>
      </c>
      <c r="B1134" s="41" t="s">
        <v>257</v>
      </c>
      <c r="C1134" s="42" t="s">
        <v>58</v>
      </c>
      <c r="D1134" s="12" t="s">
        <v>1444</v>
      </c>
      <c r="E1134" s="12" t="s">
        <v>4293</v>
      </c>
      <c r="F1134" s="12">
        <v>1</v>
      </c>
      <c r="G1134" s="12">
        <v>15</v>
      </c>
      <c r="H1134" s="12"/>
      <c r="I1134" s="12" t="s">
        <v>75</v>
      </c>
      <c r="J1134" s="12" t="s">
        <v>4260</v>
      </c>
      <c r="K1134" s="12">
        <v>3623</v>
      </c>
      <c r="L1134" s="12">
        <v>1794</v>
      </c>
      <c r="M1134" s="12" t="s">
        <v>3680</v>
      </c>
      <c r="N1134" s="12"/>
      <c r="O1134" s="12"/>
      <c r="P1134" s="12"/>
      <c r="Q1134" s="160"/>
      <c r="R1134" s="12"/>
      <c r="S1134" s="48"/>
    </row>
    <row r="1135" spans="1:19">
      <c r="A1135" s="21">
        <v>45595</v>
      </c>
      <c r="B1135" s="41" t="s">
        <v>257</v>
      </c>
      <c r="C1135" s="42" t="s">
        <v>58</v>
      </c>
      <c r="D1135" s="12" t="s">
        <v>1444</v>
      </c>
      <c r="E1135" s="12" t="s">
        <v>4293</v>
      </c>
      <c r="F1135" s="12">
        <v>1</v>
      </c>
      <c r="G1135" s="12">
        <v>15</v>
      </c>
      <c r="H1135" s="12"/>
      <c r="I1135" s="12" t="s">
        <v>75</v>
      </c>
      <c r="J1135" s="12" t="s">
        <v>4260</v>
      </c>
      <c r="K1135" s="12">
        <v>3623</v>
      </c>
      <c r="L1135" s="12">
        <v>1795</v>
      </c>
      <c r="M1135" s="12" t="s">
        <v>3680</v>
      </c>
      <c r="N1135" s="12"/>
      <c r="O1135" s="12"/>
      <c r="P1135" s="12"/>
      <c r="Q1135" s="160"/>
      <c r="R1135" s="12"/>
      <c r="S1135" s="48"/>
    </row>
    <row r="1136" spans="1:19">
      <c r="A1136" s="21">
        <v>45595</v>
      </c>
      <c r="B1136" s="41" t="s">
        <v>257</v>
      </c>
      <c r="C1136" s="42" t="s">
        <v>58</v>
      </c>
      <c r="D1136" s="12" t="s">
        <v>1444</v>
      </c>
      <c r="E1136" s="12" t="s">
        <v>4293</v>
      </c>
      <c r="F1136" s="12">
        <v>1</v>
      </c>
      <c r="G1136" s="12">
        <v>15</v>
      </c>
      <c r="H1136" s="12"/>
      <c r="I1136" s="12" t="s">
        <v>75</v>
      </c>
      <c r="J1136" s="12" t="s">
        <v>4260</v>
      </c>
      <c r="K1136" s="12"/>
      <c r="L1136" s="12">
        <v>1977</v>
      </c>
      <c r="M1136" s="12" t="s">
        <v>3680</v>
      </c>
      <c r="N1136" s="12"/>
      <c r="O1136" s="12"/>
      <c r="P1136" s="12"/>
      <c r="Q1136" s="160"/>
      <c r="R1136" s="12"/>
      <c r="S1136" s="48"/>
    </row>
    <row r="1137" spans="1:19">
      <c r="A1137" s="21">
        <v>45595</v>
      </c>
      <c r="B1137" s="41" t="s">
        <v>257</v>
      </c>
      <c r="C1137" s="42" t="s">
        <v>58</v>
      </c>
      <c r="D1137" s="12" t="s">
        <v>1444</v>
      </c>
      <c r="E1137" s="12" t="s">
        <v>4293</v>
      </c>
      <c r="F1137" s="12">
        <v>1</v>
      </c>
      <c r="G1137" s="12">
        <v>15</v>
      </c>
      <c r="H1137" s="12"/>
      <c r="I1137" s="12" t="s">
        <v>75</v>
      </c>
      <c r="J1137" s="12" t="s">
        <v>4260</v>
      </c>
      <c r="K1137" s="12"/>
      <c r="L1137" s="12">
        <v>1978</v>
      </c>
      <c r="M1137" s="12" t="s">
        <v>3680</v>
      </c>
      <c r="N1137" s="12"/>
      <c r="O1137" s="12"/>
      <c r="P1137" s="12"/>
      <c r="Q1137" s="160"/>
      <c r="R1137" s="12"/>
      <c r="S1137" s="48"/>
    </row>
    <row r="1138" spans="1:19">
      <c r="A1138" s="21">
        <v>45595</v>
      </c>
      <c r="B1138" s="41" t="s">
        <v>257</v>
      </c>
      <c r="C1138" s="42" t="s">
        <v>58</v>
      </c>
      <c r="D1138" s="12" t="s">
        <v>1268</v>
      </c>
      <c r="E1138" s="12" t="s">
        <v>4294</v>
      </c>
      <c r="F1138" s="12">
        <v>1</v>
      </c>
      <c r="G1138" s="12" t="s">
        <v>7</v>
      </c>
      <c r="H1138" s="12"/>
      <c r="I1138" s="12" t="s">
        <v>133</v>
      </c>
      <c r="J1138" s="12" t="s">
        <v>4295</v>
      </c>
      <c r="K1138" s="12">
        <v>3623</v>
      </c>
      <c r="L1138" s="12">
        <v>1178</v>
      </c>
      <c r="M1138" s="12" t="s">
        <v>4108</v>
      </c>
      <c r="N1138" s="12"/>
      <c r="O1138" s="12"/>
      <c r="P1138" s="12"/>
      <c r="Q1138" s="160"/>
      <c r="R1138" s="12"/>
      <c r="S1138" s="48"/>
    </row>
    <row r="1139" spans="1:19">
      <c r="A1139" s="21">
        <v>45595</v>
      </c>
      <c r="B1139" s="41" t="s">
        <v>257</v>
      </c>
      <c r="C1139" s="42" t="s">
        <v>58</v>
      </c>
      <c r="D1139" s="12" t="s">
        <v>1268</v>
      </c>
      <c r="E1139" s="12" t="s">
        <v>4294</v>
      </c>
      <c r="F1139" s="12">
        <v>1</v>
      </c>
      <c r="G1139" s="12" t="s">
        <v>7</v>
      </c>
      <c r="H1139" s="12"/>
      <c r="I1139" s="12" t="s">
        <v>133</v>
      </c>
      <c r="J1139" s="12" t="s">
        <v>4295</v>
      </c>
      <c r="K1139" s="12">
        <v>3323</v>
      </c>
      <c r="L1139" s="12">
        <v>1181</v>
      </c>
      <c r="M1139" s="12" t="s">
        <v>3680</v>
      </c>
      <c r="N1139" s="12"/>
      <c r="O1139" s="12"/>
      <c r="P1139" s="12"/>
      <c r="Q1139" s="160"/>
      <c r="R1139" s="12"/>
      <c r="S1139" s="48"/>
    </row>
    <row r="1140" spans="1:19">
      <c r="A1140" s="21">
        <v>45595</v>
      </c>
      <c r="B1140" s="41" t="s">
        <v>257</v>
      </c>
      <c r="C1140" s="42" t="s">
        <v>58</v>
      </c>
      <c r="D1140" s="12" t="s">
        <v>1268</v>
      </c>
      <c r="E1140" s="12" t="s">
        <v>4294</v>
      </c>
      <c r="F1140" s="12">
        <v>1</v>
      </c>
      <c r="G1140" s="12" t="s">
        <v>7</v>
      </c>
      <c r="H1140" s="12"/>
      <c r="I1140" s="12" t="s">
        <v>133</v>
      </c>
      <c r="J1140" s="12" t="s">
        <v>4295</v>
      </c>
      <c r="K1140" s="12">
        <v>3623</v>
      </c>
      <c r="L1140" s="12">
        <v>1179</v>
      </c>
      <c r="M1140" s="12" t="s">
        <v>3680</v>
      </c>
      <c r="N1140" s="12"/>
      <c r="O1140" s="12"/>
      <c r="P1140" s="12"/>
      <c r="Q1140" s="160"/>
      <c r="R1140" s="12"/>
      <c r="S1140" s="48"/>
    </row>
    <row r="1141" spans="1:19">
      <c r="A1141" s="21">
        <v>45595</v>
      </c>
      <c r="B1141" s="41" t="s">
        <v>257</v>
      </c>
      <c r="C1141" s="42" t="s">
        <v>58</v>
      </c>
      <c r="D1141" s="12" t="s">
        <v>1268</v>
      </c>
      <c r="E1141" s="12" t="s">
        <v>4294</v>
      </c>
      <c r="F1141" s="12">
        <v>1</v>
      </c>
      <c r="G1141" s="12" t="s">
        <v>7</v>
      </c>
      <c r="H1141" s="12"/>
      <c r="I1141" s="12" t="s">
        <v>133</v>
      </c>
      <c r="J1141" s="12" t="s">
        <v>4295</v>
      </c>
      <c r="K1141" s="12">
        <v>3523</v>
      </c>
      <c r="L1141" s="12">
        <v>1180</v>
      </c>
      <c r="M1141" s="12" t="s">
        <v>3680</v>
      </c>
      <c r="N1141" s="12"/>
      <c r="O1141" s="12"/>
      <c r="P1141" s="12"/>
      <c r="Q1141" s="160"/>
      <c r="R1141" s="12"/>
      <c r="S1141" s="48"/>
    </row>
    <row r="1142" spans="1:19">
      <c r="A1142" s="21">
        <v>45595</v>
      </c>
      <c r="B1142" s="41" t="s">
        <v>257</v>
      </c>
      <c r="C1142" s="42" t="s">
        <v>58</v>
      </c>
      <c r="D1142" s="12" t="s">
        <v>1268</v>
      </c>
      <c r="E1142" s="12" t="s">
        <v>4296</v>
      </c>
      <c r="F1142" s="12">
        <v>1</v>
      </c>
      <c r="G1142" s="12">
        <v>15</v>
      </c>
      <c r="H1142" s="12"/>
      <c r="I1142" s="12" t="s">
        <v>75</v>
      </c>
      <c r="J1142" s="12" t="s">
        <v>3542</v>
      </c>
      <c r="K1142" s="12">
        <v>3923</v>
      </c>
      <c r="L1142" s="12" t="s">
        <v>1460</v>
      </c>
      <c r="M1142" s="12" t="s">
        <v>3584</v>
      </c>
      <c r="N1142" s="12"/>
      <c r="O1142" s="12"/>
      <c r="P1142" s="12"/>
      <c r="Q1142" s="160"/>
      <c r="R1142" s="12"/>
      <c r="S1142" s="48"/>
    </row>
    <row r="1143" spans="1:19">
      <c r="A1143" s="21">
        <v>45595</v>
      </c>
      <c r="B1143" s="41" t="s">
        <v>257</v>
      </c>
      <c r="C1143" s="42" t="s">
        <v>58</v>
      </c>
      <c r="D1143" s="12" t="s">
        <v>1268</v>
      </c>
      <c r="E1143" s="12" t="s">
        <v>4296</v>
      </c>
      <c r="F1143" s="12">
        <v>1</v>
      </c>
      <c r="G1143" s="12">
        <v>15</v>
      </c>
      <c r="H1143" s="12"/>
      <c r="I1143" s="12" t="s">
        <v>75</v>
      </c>
      <c r="J1143" s="12" t="s">
        <v>3542</v>
      </c>
      <c r="K1143" s="12">
        <v>3923</v>
      </c>
      <c r="L1143" s="12" t="s">
        <v>1460</v>
      </c>
      <c r="M1143" s="12" t="s">
        <v>3680</v>
      </c>
      <c r="N1143" s="12"/>
      <c r="O1143" s="12"/>
      <c r="P1143" s="12"/>
      <c r="Q1143" s="160"/>
      <c r="R1143" s="12"/>
      <c r="S1143" s="48"/>
    </row>
    <row r="1144" spans="1:19">
      <c r="A1144" s="21">
        <v>45595</v>
      </c>
      <c r="B1144" s="41" t="s">
        <v>257</v>
      </c>
      <c r="C1144" s="42" t="s">
        <v>58</v>
      </c>
      <c r="D1144" s="12" t="s">
        <v>1268</v>
      </c>
      <c r="E1144" s="12" t="s">
        <v>3659</v>
      </c>
      <c r="F1144" s="12">
        <v>1</v>
      </c>
      <c r="G1144" s="12">
        <v>16</v>
      </c>
      <c r="H1144" s="12"/>
      <c r="I1144" s="12" t="s">
        <v>60</v>
      </c>
      <c r="J1144" s="12" t="s">
        <v>4188</v>
      </c>
      <c r="K1144" s="12">
        <v>324</v>
      </c>
      <c r="L1144" s="12">
        <v>1762</v>
      </c>
      <c r="M1144" s="12" t="s">
        <v>3584</v>
      </c>
      <c r="N1144" s="12"/>
      <c r="O1144" s="12"/>
      <c r="P1144" s="12"/>
      <c r="Q1144" s="160"/>
      <c r="R1144" s="12"/>
      <c r="S1144" s="48"/>
    </row>
    <row r="1145" spans="1:19">
      <c r="A1145" s="21">
        <v>45595</v>
      </c>
      <c r="B1145" s="41" t="s">
        <v>257</v>
      </c>
      <c r="C1145" s="42" t="s">
        <v>58</v>
      </c>
      <c r="D1145" s="12" t="s">
        <v>1268</v>
      </c>
      <c r="E1145" s="12" t="s">
        <v>3659</v>
      </c>
      <c r="F1145" s="12">
        <v>1</v>
      </c>
      <c r="G1145" s="12">
        <v>16</v>
      </c>
      <c r="H1145" s="12"/>
      <c r="I1145" s="12" t="s">
        <v>60</v>
      </c>
      <c r="J1145" s="12" t="s">
        <v>4188</v>
      </c>
      <c r="K1145" s="12">
        <v>324</v>
      </c>
      <c r="L1145" s="12">
        <v>1763</v>
      </c>
      <c r="M1145" s="12" t="s">
        <v>3584</v>
      </c>
      <c r="N1145" s="12"/>
      <c r="O1145" s="12"/>
      <c r="P1145" s="12"/>
      <c r="Q1145" s="160"/>
      <c r="R1145" s="12"/>
      <c r="S1145" s="48"/>
    </row>
    <row r="1146" spans="1:19">
      <c r="A1146" s="21">
        <v>45595</v>
      </c>
      <c r="B1146" s="41" t="s">
        <v>257</v>
      </c>
      <c r="C1146" s="42" t="s">
        <v>58</v>
      </c>
      <c r="D1146" s="12" t="s">
        <v>1268</v>
      </c>
      <c r="E1146" s="12" t="s">
        <v>4110</v>
      </c>
      <c r="F1146" s="12">
        <v>1</v>
      </c>
      <c r="G1146" s="12" t="s">
        <v>7</v>
      </c>
      <c r="H1146" s="12"/>
      <c r="I1146" s="12" t="s">
        <v>210</v>
      </c>
      <c r="J1146" s="12" t="s">
        <v>4281</v>
      </c>
      <c r="K1146" s="12">
        <v>4421</v>
      </c>
      <c r="L1146" s="12" t="s">
        <v>1460</v>
      </c>
      <c r="M1146" s="12" t="s">
        <v>3763</v>
      </c>
      <c r="N1146" s="12"/>
      <c r="O1146" s="12"/>
      <c r="P1146" s="12"/>
      <c r="Q1146" s="160"/>
      <c r="R1146" s="12"/>
      <c r="S1146" s="48"/>
    </row>
    <row r="1147" spans="1:19">
      <c r="A1147" s="21">
        <v>45595</v>
      </c>
      <c r="B1147" s="41" t="s">
        <v>257</v>
      </c>
      <c r="C1147" s="42" t="s">
        <v>58</v>
      </c>
      <c r="D1147" s="12" t="s">
        <v>1268</v>
      </c>
      <c r="E1147" s="12" t="s">
        <v>4110</v>
      </c>
      <c r="F1147" s="12">
        <v>1</v>
      </c>
      <c r="G1147" s="12" t="s">
        <v>7</v>
      </c>
      <c r="H1147" s="12"/>
      <c r="I1147" s="12" t="s">
        <v>210</v>
      </c>
      <c r="J1147" s="12" t="s">
        <v>4281</v>
      </c>
      <c r="K1147" s="12">
        <v>4451</v>
      </c>
      <c r="L1147" s="12" t="s">
        <v>1460</v>
      </c>
      <c r="M1147" s="12" t="s">
        <v>3763</v>
      </c>
      <c r="N1147" s="12"/>
      <c r="O1147" s="12"/>
      <c r="P1147" s="12"/>
      <c r="Q1147" s="160"/>
      <c r="R1147" s="12"/>
      <c r="S1147" s="48"/>
    </row>
    <row r="1148" spans="1:19">
      <c r="A1148" s="41">
        <v>45597</v>
      </c>
      <c r="B1148" s="41" t="s">
        <v>301</v>
      </c>
      <c r="C1148" s="42" t="s">
        <v>58</v>
      </c>
      <c r="D1148" s="42" t="s">
        <v>1268</v>
      </c>
      <c r="E1148" s="42" t="s">
        <v>4080</v>
      </c>
      <c r="F1148" s="42">
        <v>1</v>
      </c>
      <c r="G1148" s="42">
        <v>16</v>
      </c>
      <c r="H1148" s="42"/>
      <c r="I1148" s="42" t="s">
        <v>60</v>
      </c>
      <c r="J1148" s="42" t="s">
        <v>4297</v>
      </c>
      <c r="K1148" s="42">
        <v>4223</v>
      </c>
      <c r="L1148" s="42" t="s">
        <v>1460</v>
      </c>
      <c r="M1148" s="42" t="s">
        <v>4298</v>
      </c>
      <c r="N1148" s="42" t="s">
        <v>4299</v>
      </c>
      <c r="O1148" s="42"/>
      <c r="P1148" s="42"/>
      <c r="Q1148" s="161"/>
      <c r="R1148" s="42"/>
      <c r="S1148" s="88"/>
    </row>
    <row r="1149" spans="1:19">
      <c r="A1149" s="21">
        <v>45597</v>
      </c>
      <c r="B1149" s="41" t="s">
        <v>301</v>
      </c>
      <c r="C1149" s="42" t="s">
        <v>58</v>
      </c>
      <c r="D1149" s="12" t="s">
        <v>1268</v>
      </c>
      <c r="E1149" s="42" t="s">
        <v>4080</v>
      </c>
      <c r="F1149" s="12">
        <v>1</v>
      </c>
      <c r="G1149" s="12">
        <v>16</v>
      </c>
      <c r="H1149" s="12"/>
      <c r="I1149" s="42" t="s">
        <v>60</v>
      </c>
      <c r="J1149" s="42" t="s">
        <v>4297</v>
      </c>
      <c r="K1149" s="12">
        <v>4223</v>
      </c>
      <c r="L1149" s="12" t="s">
        <v>1460</v>
      </c>
      <c r="M1149" s="12" t="s">
        <v>4298</v>
      </c>
      <c r="N1149" s="12" t="s">
        <v>4299</v>
      </c>
      <c r="O1149" s="12"/>
      <c r="P1149" s="12"/>
      <c r="Q1149" s="160"/>
      <c r="R1149" s="12"/>
      <c r="S1149" s="48"/>
    </row>
    <row r="1150" spans="1:19">
      <c r="A1150" s="21">
        <v>45597</v>
      </c>
      <c r="B1150" s="41" t="s">
        <v>301</v>
      </c>
      <c r="C1150" s="42" t="s">
        <v>58</v>
      </c>
      <c r="D1150" s="12" t="s">
        <v>1444</v>
      </c>
      <c r="E1150" s="12" t="s">
        <v>3593</v>
      </c>
      <c r="F1150" s="12">
        <v>1</v>
      </c>
      <c r="G1150" s="12">
        <v>15</v>
      </c>
      <c r="H1150" s="12"/>
      <c r="I1150" s="12" t="s">
        <v>3454</v>
      </c>
      <c r="J1150" s="12" t="s">
        <v>3455</v>
      </c>
      <c r="K1150" s="12">
        <v>4923</v>
      </c>
      <c r="L1150" s="12" t="s">
        <v>1460</v>
      </c>
      <c r="M1150" s="12" t="s">
        <v>3584</v>
      </c>
      <c r="N1150" s="12"/>
      <c r="O1150" s="12"/>
      <c r="P1150" s="12"/>
      <c r="Q1150" s="160"/>
      <c r="R1150" s="12"/>
      <c r="S1150" s="48"/>
    </row>
    <row r="1151" spans="1:19">
      <c r="A1151" s="21">
        <v>45597</v>
      </c>
      <c r="B1151" s="41" t="s">
        <v>301</v>
      </c>
      <c r="C1151" s="42" t="s">
        <v>58</v>
      </c>
      <c r="D1151" s="12" t="s">
        <v>1444</v>
      </c>
      <c r="E1151" s="12" t="s">
        <v>3593</v>
      </c>
      <c r="F1151" s="12">
        <v>1</v>
      </c>
      <c r="G1151" s="12">
        <v>15</v>
      </c>
      <c r="H1151" s="12"/>
      <c r="I1151" s="12" t="s">
        <v>3454</v>
      </c>
      <c r="J1151" s="12" t="s">
        <v>3455</v>
      </c>
      <c r="K1151" s="12">
        <v>4823</v>
      </c>
      <c r="L1151" s="12" t="s">
        <v>1460</v>
      </c>
      <c r="M1151" s="12" t="s">
        <v>3680</v>
      </c>
      <c r="N1151" s="12"/>
      <c r="O1151" s="12"/>
      <c r="P1151" s="12"/>
      <c r="Q1151" s="160"/>
      <c r="R1151" s="12"/>
      <c r="S1151" s="48"/>
    </row>
    <row r="1152" spans="1:19">
      <c r="A1152" s="21">
        <v>45597</v>
      </c>
      <c r="B1152" s="41" t="s">
        <v>301</v>
      </c>
      <c r="C1152" s="42" t="s">
        <v>58</v>
      </c>
      <c r="D1152" s="12" t="s">
        <v>1444</v>
      </c>
      <c r="E1152" s="12" t="s">
        <v>4003</v>
      </c>
      <c r="F1152" s="12">
        <v>1</v>
      </c>
      <c r="G1152" s="12">
        <v>15</v>
      </c>
      <c r="H1152" s="12"/>
      <c r="I1152" s="12" t="s">
        <v>75</v>
      </c>
      <c r="J1152" s="12" t="s">
        <v>3542</v>
      </c>
      <c r="K1152" s="12">
        <v>4923</v>
      </c>
      <c r="L1152" s="12">
        <v>1571</v>
      </c>
      <c r="M1152" s="12" t="s">
        <v>3585</v>
      </c>
      <c r="N1152" s="12"/>
      <c r="O1152" s="12"/>
      <c r="P1152" s="12"/>
      <c r="Q1152" s="160"/>
      <c r="R1152" s="12"/>
      <c r="S1152" s="48"/>
    </row>
    <row r="1153" spans="1:19">
      <c r="A1153" s="21">
        <v>45597</v>
      </c>
      <c r="B1153" s="41" t="s">
        <v>301</v>
      </c>
      <c r="C1153" s="42" t="s">
        <v>58</v>
      </c>
      <c r="D1153" s="12" t="s">
        <v>1444</v>
      </c>
      <c r="E1153" s="12" t="s">
        <v>4300</v>
      </c>
      <c r="F1153" s="12">
        <v>1</v>
      </c>
      <c r="G1153" s="12">
        <v>16</v>
      </c>
      <c r="H1153" s="12"/>
      <c r="I1153" s="12" t="s">
        <v>60</v>
      </c>
      <c r="J1153" s="12" t="s">
        <v>3512</v>
      </c>
      <c r="K1153" s="12">
        <v>3622</v>
      </c>
      <c r="L1153" s="12">
        <v>1008</v>
      </c>
      <c r="M1153" s="12" t="s">
        <v>3573</v>
      </c>
      <c r="N1153" s="12"/>
      <c r="O1153" s="12"/>
      <c r="P1153" s="12"/>
      <c r="Q1153" s="160"/>
      <c r="R1153" s="12"/>
      <c r="S1153" s="48"/>
    </row>
    <row r="1154" spans="1:19">
      <c r="A1154" s="21">
        <v>45597</v>
      </c>
      <c r="B1154" s="41" t="s">
        <v>301</v>
      </c>
      <c r="C1154" s="42" t="s">
        <v>58</v>
      </c>
      <c r="D1154" s="12" t="s">
        <v>1444</v>
      </c>
      <c r="E1154" s="12" t="s">
        <v>4300</v>
      </c>
      <c r="F1154" s="12">
        <v>1</v>
      </c>
      <c r="G1154" s="12">
        <v>16</v>
      </c>
      <c r="H1154" s="12"/>
      <c r="I1154" s="12" t="s">
        <v>60</v>
      </c>
      <c r="J1154" s="12" t="s">
        <v>3512</v>
      </c>
      <c r="K1154" s="12">
        <v>3622</v>
      </c>
      <c r="L1154" s="12">
        <v>1009</v>
      </c>
      <c r="M1154" s="12" t="s">
        <v>4108</v>
      </c>
      <c r="N1154" s="12"/>
      <c r="O1154" s="12"/>
      <c r="P1154" s="12"/>
      <c r="Q1154" s="160"/>
      <c r="R1154" s="12"/>
      <c r="S1154" s="48"/>
    </row>
    <row r="1155" spans="1:19">
      <c r="A1155" s="21">
        <v>45597</v>
      </c>
      <c r="B1155" s="41" t="s">
        <v>301</v>
      </c>
      <c r="C1155" s="42" t="s">
        <v>58</v>
      </c>
      <c r="D1155" s="12" t="s">
        <v>1444</v>
      </c>
      <c r="E1155" s="12" t="s">
        <v>4300</v>
      </c>
      <c r="F1155" s="12">
        <v>1</v>
      </c>
      <c r="G1155" s="12">
        <v>16</v>
      </c>
      <c r="H1155" s="12"/>
      <c r="I1155" s="12" t="s">
        <v>60</v>
      </c>
      <c r="J1155" s="12" t="s">
        <v>3536</v>
      </c>
      <c r="K1155" s="12">
        <v>3822</v>
      </c>
      <c r="L1155" s="12">
        <v>253</v>
      </c>
      <c r="M1155" s="12" t="s">
        <v>3695</v>
      </c>
      <c r="N1155" s="12"/>
      <c r="O1155" s="12"/>
      <c r="P1155" s="12"/>
      <c r="Q1155" s="160"/>
      <c r="R1155" s="12"/>
      <c r="S1155" s="48"/>
    </row>
    <row r="1156" spans="1:19">
      <c r="A1156" s="21">
        <v>45597</v>
      </c>
      <c r="B1156" s="41" t="s">
        <v>301</v>
      </c>
      <c r="C1156" s="42" t="s">
        <v>58</v>
      </c>
      <c r="D1156" s="12" t="s">
        <v>1444</v>
      </c>
      <c r="E1156" s="12" t="s">
        <v>4300</v>
      </c>
      <c r="F1156" s="12">
        <v>1</v>
      </c>
      <c r="G1156" s="12">
        <v>16</v>
      </c>
      <c r="H1156" s="12"/>
      <c r="I1156" s="12" t="s">
        <v>60</v>
      </c>
      <c r="J1156" s="12" t="s">
        <v>3536</v>
      </c>
      <c r="K1156" s="12">
        <v>3822</v>
      </c>
      <c r="L1156" s="12">
        <v>254</v>
      </c>
      <c r="M1156" s="12" t="s">
        <v>3695</v>
      </c>
      <c r="N1156" s="12"/>
      <c r="O1156" s="12"/>
      <c r="P1156" s="12"/>
      <c r="Q1156" s="160"/>
      <c r="R1156" s="12"/>
      <c r="S1156" s="48"/>
    </row>
    <row r="1157" spans="1:19">
      <c r="A1157" s="21">
        <v>45597</v>
      </c>
      <c r="B1157" s="41" t="s">
        <v>301</v>
      </c>
      <c r="C1157" s="42" t="s">
        <v>58</v>
      </c>
      <c r="D1157" s="12" t="s">
        <v>1268</v>
      </c>
      <c r="E1157" s="12" t="s">
        <v>4301</v>
      </c>
      <c r="F1157" s="12">
        <v>1</v>
      </c>
      <c r="G1157" s="12">
        <v>15</v>
      </c>
      <c r="H1157" s="12"/>
      <c r="I1157" s="12" t="s">
        <v>75</v>
      </c>
      <c r="J1157" s="12" t="s">
        <v>4260</v>
      </c>
      <c r="K1157" s="12">
        <v>3623</v>
      </c>
      <c r="L1157" s="12">
        <v>1786</v>
      </c>
      <c r="M1157" s="12" t="s">
        <v>3680</v>
      </c>
      <c r="N1157" s="12"/>
      <c r="O1157" s="12"/>
      <c r="P1157" s="12"/>
      <c r="Q1157" s="160"/>
      <c r="R1157" s="12"/>
      <c r="S1157" s="48"/>
    </row>
    <row r="1158" spans="1:19">
      <c r="A1158" s="21">
        <v>45597</v>
      </c>
      <c r="B1158" s="41" t="s">
        <v>301</v>
      </c>
      <c r="C1158" s="42" t="s">
        <v>58</v>
      </c>
      <c r="D1158" s="12" t="s">
        <v>1268</v>
      </c>
      <c r="E1158" s="12" t="s">
        <v>4301</v>
      </c>
      <c r="F1158" s="12">
        <v>1</v>
      </c>
      <c r="G1158" s="12">
        <v>15</v>
      </c>
      <c r="H1158" s="12"/>
      <c r="I1158" s="12" t="s">
        <v>75</v>
      </c>
      <c r="J1158" s="12" t="s">
        <v>4260</v>
      </c>
      <c r="K1158" s="12">
        <v>3623</v>
      </c>
      <c r="L1158" s="12">
        <v>1787</v>
      </c>
      <c r="M1158" s="12" t="s">
        <v>3680</v>
      </c>
      <c r="N1158" s="12"/>
      <c r="O1158" s="12"/>
      <c r="P1158" s="12"/>
      <c r="Q1158" s="160"/>
      <c r="R1158" s="12"/>
      <c r="S1158" s="48"/>
    </row>
    <row r="1159" spans="1:19">
      <c r="A1159" s="21">
        <v>45597</v>
      </c>
      <c r="B1159" s="41" t="s">
        <v>301</v>
      </c>
      <c r="C1159" s="42" t="s">
        <v>58</v>
      </c>
      <c r="D1159" s="12" t="s">
        <v>1268</v>
      </c>
      <c r="E1159" s="12" t="s">
        <v>4301</v>
      </c>
      <c r="F1159" s="12">
        <v>1</v>
      </c>
      <c r="G1159" s="12">
        <v>15</v>
      </c>
      <c r="H1159" s="12"/>
      <c r="I1159" s="12" t="s">
        <v>75</v>
      </c>
      <c r="J1159" s="12" t="s">
        <v>4260</v>
      </c>
      <c r="K1159" s="12">
        <v>3623</v>
      </c>
      <c r="L1159" s="12">
        <v>1788</v>
      </c>
      <c r="M1159" s="12" t="s">
        <v>3829</v>
      </c>
      <c r="N1159" s="12"/>
      <c r="O1159" s="12"/>
      <c r="P1159" s="12"/>
      <c r="Q1159" s="160"/>
      <c r="R1159" s="12"/>
      <c r="S1159" s="48"/>
    </row>
    <row r="1160" spans="1:19">
      <c r="A1160" s="21">
        <v>45597</v>
      </c>
      <c r="B1160" s="41" t="s">
        <v>301</v>
      </c>
      <c r="C1160" s="42" t="s">
        <v>58</v>
      </c>
      <c r="D1160" s="12" t="s">
        <v>1268</v>
      </c>
      <c r="E1160" s="12" t="s">
        <v>4301</v>
      </c>
      <c r="F1160" s="12">
        <v>1</v>
      </c>
      <c r="G1160" s="12">
        <v>15</v>
      </c>
      <c r="H1160" s="12"/>
      <c r="I1160" s="12" t="s">
        <v>75</v>
      </c>
      <c r="J1160" s="12" t="s">
        <v>4260</v>
      </c>
      <c r="K1160" s="12">
        <v>3623</v>
      </c>
      <c r="L1160" s="12">
        <v>1789</v>
      </c>
      <c r="M1160" s="12" t="s">
        <v>3829</v>
      </c>
      <c r="N1160" s="12"/>
      <c r="O1160" s="12"/>
      <c r="P1160" s="12"/>
      <c r="Q1160" s="160"/>
      <c r="R1160" s="12"/>
      <c r="S1160" s="48"/>
    </row>
    <row r="1161" spans="1:19">
      <c r="A1161" s="21">
        <v>45597</v>
      </c>
      <c r="B1161" s="41" t="s">
        <v>301</v>
      </c>
      <c r="C1161" s="42" t="s">
        <v>58</v>
      </c>
      <c r="D1161" s="12" t="s">
        <v>1268</v>
      </c>
      <c r="E1161" s="12" t="s">
        <v>4302</v>
      </c>
      <c r="F1161" s="12">
        <v>1</v>
      </c>
      <c r="G1161" s="12">
        <v>15</v>
      </c>
      <c r="H1161" s="12"/>
      <c r="I1161" s="12" t="s">
        <v>75</v>
      </c>
      <c r="J1161" s="12" t="s">
        <v>4260</v>
      </c>
      <c r="K1161" s="12">
        <v>4223</v>
      </c>
      <c r="L1161" s="12">
        <v>1898</v>
      </c>
      <c r="M1161" s="12" t="s">
        <v>3680</v>
      </c>
      <c r="N1161" s="12"/>
      <c r="O1161" s="12"/>
      <c r="P1161" s="12"/>
      <c r="Q1161" s="160"/>
      <c r="R1161" s="12"/>
      <c r="S1161" s="48"/>
    </row>
    <row r="1162" spans="1:19">
      <c r="A1162" s="21">
        <v>45597</v>
      </c>
      <c r="B1162" s="41" t="s">
        <v>301</v>
      </c>
      <c r="C1162" s="42" t="s">
        <v>58</v>
      </c>
      <c r="D1162" s="12" t="s">
        <v>1444</v>
      </c>
      <c r="E1162" s="12" t="s">
        <v>4303</v>
      </c>
      <c r="F1162" s="12">
        <v>1</v>
      </c>
      <c r="G1162" s="12">
        <v>14</v>
      </c>
      <c r="H1162" s="12"/>
      <c r="I1162" s="12" t="s">
        <v>84</v>
      </c>
      <c r="J1162" s="12" t="s">
        <v>4304</v>
      </c>
      <c r="K1162" s="12">
        <v>4221</v>
      </c>
      <c r="L1162" s="12">
        <v>708</v>
      </c>
      <c r="M1162" s="12" t="s">
        <v>4108</v>
      </c>
      <c r="N1162" s="12"/>
      <c r="O1162" s="12"/>
      <c r="P1162" s="12"/>
      <c r="Q1162" s="160"/>
      <c r="R1162" s="12"/>
      <c r="S1162" s="48"/>
    </row>
    <row r="1163" spans="1:19">
      <c r="A1163" s="21">
        <v>45597</v>
      </c>
      <c r="B1163" s="41" t="s">
        <v>301</v>
      </c>
      <c r="C1163" s="42" t="s">
        <v>58</v>
      </c>
      <c r="D1163" s="12" t="s">
        <v>12</v>
      </c>
      <c r="E1163" s="12" t="s">
        <v>4303</v>
      </c>
      <c r="F1163" s="12">
        <v>1</v>
      </c>
      <c r="G1163" s="12">
        <v>14</v>
      </c>
      <c r="H1163" s="12"/>
      <c r="I1163" s="12" t="s">
        <v>84</v>
      </c>
      <c r="J1163" s="12" t="s">
        <v>4304</v>
      </c>
      <c r="K1163" s="12">
        <v>4221</v>
      </c>
      <c r="L1163" s="12">
        <v>709</v>
      </c>
      <c r="M1163" s="12" t="s">
        <v>4108</v>
      </c>
      <c r="N1163" s="12"/>
      <c r="O1163" s="12"/>
      <c r="P1163" s="12"/>
      <c r="Q1163" s="160"/>
      <c r="R1163" s="12"/>
      <c r="S1163" s="48"/>
    </row>
    <row r="1164" spans="1:19">
      <c r="A1164" s="21">
        <v>45597</v>
      </c>
      <c r="B1164" s="41" t="s">
        <v>301</v>
      </c>
      <c r="C1164" s="42" t="s">
        <v>58</v>
      </c>
      <c r="D1164" s="12" t="s">
        <v>12</v>
      </c>
      <c r="E1164" s="12" t="s">
        <v>4303</v>
      </c>
      <c r="F1164" s="12">
        <v>1</v>
      </c>
      <c r="G1164" s="12">
        <v>14</v>
      </c>
      <c r="H1164" s="12"/>
      <c r="I1164" s="12" t="s">
        <v>84</v>
      </c>
      <c r="J1164" s="12" t="s">
        <v>4304</v>
      </c>
      <c r="K1164" s="12">
        <v>4221</v>
      </c>
      <c r="L1164" s="12">
        <v>710</v>
      </c>
      <c r="M1164" s="12" t="s">
        <v>4108</v>
      </c>
      <c r="N1164" s="12"/>
      <c r="O1164" s="12"/>
      <c r="P1164" s="12"/>
      <c r="Q1164" s="160"/>
      <c r="R1164" s="12"/>
      <c r="S1164" s="48"/>
    </row>
    <row r="1165" spans="1:19">
      <c r="A1165" s="21">
        <v>45597</v>
      </c>
      <c r="B1165" s="41" t="s">
        <v>301</v>
      </c>
      <c r="C1165" s="42" t="s">
        <v>58</v>
      </c>
      <c r="D1165" s="12" t="s">
        <v>12</v>
      </c>
      <c r="E1165" s="12" t="s">
        <v>4303</v>
      </c>
      <c r="F1165" s="12">
        <v>1</v>
      </c>
      <c r="G1165" s="12">
        <v>14</v>
      </c>
      <c r="H1165" s="12"/>
      <c r="I1165" s="12" t="s">
        <v>84</v>
      </c>
      <c r="J1165" s="12" t="s">
        <v>4304</v>
      </c>
      <c r="K1165" s="12">
        <v>4221</v>
      </c>
      <c r="L1165" s="12">
        <v>711</v>
      </c>
      <c r="M1165" s="12" t="s">
        <v>4108</v>
      </c>
      <c r="N1165" s="12"/>
      <c r="O1165" s="12"/>
      <c r="P1165" s="12"/>
      <c r="Q1165" s="160"/>
      <c r="R1165" s="12"/>
      <c r="S1165" s="48"/>
    </row>
    <row r="1166" spans="1:19">
      <c r="A1166" s="21">
        <v>45597</v>
      </c>
      <c r="B1166" s="41" t="s">
        <v>301</v>
      </c>
      <c r="C1166" s="42" t="s">
        <v>58</v>
      </c>
      <c r="D1166" s="12" t="s">
        <v>1444</v>
      </c>
      <c r="E1166" s="12" t="s">
        <v>4032</v>
      </c>
      <c r="F1166" s="12">
        <v>1</v>
      </c>
      <c r="G1166" s="12">
        <v>15</v>
      </c>
      <c r="H1166" s="12"/>
      <c r="I1166" s="12" t="s">
        <v>75</v>
      </c>
      <c r="J1166" s="12" t="s">
        <v>3542</v>
      </c>
      <c r="K1166" s="12">
        <v>3423</v>
      </c>
      <c r="L1166" s="12">
        <v>1373</v>
      </c>
      <c r="M1166" s="12" t="s">
        <v>3680</v>
      </c>
      <c r="N1166" s="12"/>
      <c r="O1166" s="12"/>
      <c r="P1166" s="12"/>
      <c r="Q1166" s="160"/>
      <c r="R1166" s="12"/>
      <c r="S1166" s="48"/>
    </row>
    <row r="1167" spans="1:19">
      <c r="A1167" s="21">
        <v>45597</v>
      </c>
      <c r="B1167" s="41" t="s">
        <v>301</v>
      </c>
      <c r="C1167" s="42" t="s">
        <v>58</v>
      </c>
      <c r="D1167" s="12" t="s">
        <v>1444</v>
      </c>
      <c r="E1167" s="12" t="s">
        <v>3751</v>
      </c>
      <c r="F1167" s="12">
        <v>1</v>
      </c>
      <c r="G1167" s="12">
        <v>15</v>
      </c>
      <c r="H1167" s="12"/>
      <c r="I1167" s="12" t="s">
        <v>75</v>
      </c>
      <c r="J1167" s="12" t="s">
        <v>4164</v>
      </c>
      <c r="K1167" s="12">
        <v>3523</v>
      </c>
      <c r="L1167" s="12">
        <v>1702</v>
      </c>
      <c r="M1167" s="12" t="s">
        <v>3680</v>
      </c>
      <c r="N1167" s="12"/>
      <c r="O1167" s="12"/>
      <c r="P1167" s="12"/>
      <c r="Q1167" s="160"/>
      <c r="R1167" s="12"/>
      <c r="S1167" s="48"/>
    </row>
    <row r="1168" spans="1:19">
      <c r="A1168" s="21">
        <v>45597</v>
      </c>
      <c r="B1168" s="41" t="s">
        <v>301</v>
      </c>
      <c r="C1168" s="42" t="s">
        <v>58</v>
      </c>
      <c r="D1168" s="12" t="s">
        <v>1444</v>
      </c>
      <c r="E1168" s="12" t="s">
        <v>3751</v>
      </c>
      <c r="F1168" s="12">
        <v>1</v>
      </c>
      <c r="G1168" s="12">
        <v>15</v>
      </c>
      <c r="H1168" s="12"/>
      <c r="I1168" s="12" t="s">
        <v>75</v>
      </c>
      <c r="J1168" s="12" t="s">
        <v>4260</v>
      </c>
      <c r="K1168" s="12">
        <v>4223</v>
      </c>
      <c r="L1168" s="12">
        <v>1867</v>
      </c>
      <c r="M1168" s="12" t="s">
        <v>3584</v>
      </c>
      <c r="N1168" s="12"/>
      <c r="O1168" s="12"/>
      <c r="P1168" s="12"/>
      <c r="Q1168" s="160"/>
      <c r="R1168" s="12"/>
      <c r="S1168" s="48"/>
    </row>
    <row r="1169" spans="1:19">
      <c r="A1169" s="21">
        <v>45597</v>
      </c>
      <c r="B1169" s="41" t="s">
        <v>301</v>
      </c>
      <c r="C1169" s="42" t="s">
        <v>58</v>
      </c>
      <c r="D1169" s="12" t="s">
        <v>1444</v>
      </c>
      <c r="E1169" s="12" t="s">
        <v>4032</v>
      </c>
      <c r="F1169" s="12">
        <v>1</v>
      </c>
      <c r="G1169" s="12">
        <v>15</v>
      </c>
      <c r="H1169" s="12"/>
      <c r="I1169" s="12" t="s">
        <v>75</v>
      </c>
      <c r="J1169" s="12" t="s">
        <v>4260</v>
      </c>
      <c r="K1169" s="12">
        <v>4223</v>
      </c>
      <c r="L1169" s="12">
        <v>3623</v>
      </c>
      <c r="M1169" s="12" t="s">
        <v>4305</v>
      </c>
      <c r="N1169" s="12"/>
      <c r="O1169" s="12"/>
      <c r="P1169" s="12"/>
      <c r="Q1169" s="160"/>
      <c r="R1169" s="12"/>
      <c r="S1169" s="48"/>
    </row>
    <row r="1170" spans="1:19">
      <c r="A1170" s="21">
        <v>45597</v>
      </c>
      <c r="B1170" s="41" t="s">
        <v>301</v>
      </c>
      <c r="C1170" s="42" t="s">
        <v>58</v>
      </c>
      <c r="D1170" s="12" t="s">
        <v>12</v>
      </c>
      <c r="E1170" s="12" t="s">
        <v>4032</v>
      </c>
      <c r="F1170" s="12">
        <v>1</v>
      </c>
      <c r="G1170" s="12">
        <v>15</v>
      </c>
      <c r="H1170" s="12"/>
      <c r="I1170" s="12" t="s">
        <v>75</v>
      </c>
      <c r="J1170" s="12" t="s">
        <v>4260</v>
      </c>
      <c r="K1170" s="12">
        <v>3623</v>
      </c>
      <c r="L1170" s="12">
        <v>3623</v>
      </c>
      <c r="M1170" s="12" t="s">
        <v>4108</v>
      </c>
      <c r="N1170" s="12"/>
      <c r="O1170" s="12"/>
      <c r="P1170" s="12"/>
      <c r="Q1170" s="160"/>
      <c r="R1170" s="12"/>
      <c r="S1170" s="48"/>
    </row>
    <row r="1171" spans="1:19">
      <c r="A1171" s="21">
        <v>45597</v>
      </c>
      <c r="B1171" s="41" t="s">
        <v>301</v>
      </c>
      <c r="C1171" s="42" t="s">
        <v>58</v>
      </c>
      <c r="D1171" s="12" t="s">
        <v>1444</v>
      </c>
      <c r="E1171" s="12" t="s">
        <v>4032</v>
      </c>
      <c r="F1171" s="12">
        <v>1</v>
      </c>
      <c r="G1171" s="12">
        <v>15</v>
      </c>
      <c r="H1171" s="12"/>
      <c r="I1171" s="12" t="s">
        <v>75</v>
      </c>
      <c r="J1171" s="12" t="s">
        <v>4260</v>
      </c>
      <c r="K1171" s="12">
        <v>3623</v>
      </c>
      <c r="L1171" s="12">
        <v>4223</v>
      </c>
      <c r="M1171" s="12" t="s">
        <v>3680</v>
      </c>
      <c r="N1171" s="12"/>
      <c r="O1171" s="12"/>
      <c r="P1171" s="12"/>
      <c r="Q1171" s="160"/>
      <c r="R1171" s="12"/>
      <c r="S1171" s="48"/>
    </row>
    <row r="1172" spans="1:19">
      <c r="A1172" s="21">
        <v>45597</v>
      </c>
      <c r="B1172" s="41" t="s">
        <v>301</v>
      </c>
      <c r="C1172" s="42" t="s">
        <v>58</v>
      </c>
      <c r="D1172" s="12" t="s">
        <v>1444</v>
      </c>
      <c r="E1172" s="12" t="s">
        <v>4303</v>
      </c>
      <c r="F1172" s="12">
        <v>1</v>
      </c>
      <c r="G1172" s="12">
        <v>15</v>
      </c>
      <c r="H1172" s="12"/>
      <c r="I1172" s="12" t="s">
        <v>3454</v>
      </c>
      <c r="J1172" s="12" t="s">
        <v>3455</v>
      </c>
      <c r="K1172" s="12">
        <v>723</v>
      </c>
      <c r="L1172" s="12">
        <v>4223</v>
      </c>
      <c r="M1172" s="12" t="s">
        <v>4108</v>
      </c>
      <c r="N1172" s="12"/>
      <c r="O1172" s="12"/>
      <c r="P1172" s="12"/>
      <c r="Q1172" s="160"/>
      <c r="R1172" s="12"/>
      <c r="S1172" s="48"/>
    </row>
    <row r="1173" spans="1:19">
      <c r="A1173" s="21">
        <v>45597</v>
      </c>
      <c r="B1173" s="41" t="s">
        <v>301</v>
      </c>
      <c r="C1173" s="42" t="s">
        <v>58</v>
      </c>
      <c r="D1173" s="12" t="s">
        <v>1444</v>
      </c>
      <c r="E1173" s="12" t="s">
        <v>4303</v>
      </c>
      <c r="F1173" s="12">
        <v>1</v>
      </c>
      <c r="G1173" s="12">
        <v>15</v>
      </c>
      <c r="H1173" s="12"/>
      <c r="I1173" s="12" t="s">
        <v>3454</v>
      </c>
      <c r="J1173" s="12" t="s">
        <v>3455</v>
      </c>
      <c r="K1173" s="12">
        <v>723</v>
      </c>
      <c r="L1173" s="12">
        <v>4223</v>
      </c>
      <c r="M1173" s="12" t="s">
        <v>4108</v>
      </c>
      <c r="N1173" s="12"/>
      <c r="O1173" s="12"/>
      <c r="P1173" s="12"/>
      <c r="Q1173" s="160"/>
      <c r="R1173" s="12"/>
      <c r="S1173" s="48"/>
    </row>
    <row r="1174" spans="1:19">
      <c r="A1174" s="21">
        <v>45597</v>
      </c>
      <c r="B1174" s="41" t="s">
        <v>301</v>
      </c>
      <c r="C1174" s="42" t="s">
        <v>58</v>
      </c>
      <c r="D1174" s="12" t="s">
        <v>1444</v>
      </c>
      <c r="E1174" s="12" t="s">
        <v>4303</v>
      </c>
      <c r="F1174" s="12">
        <v>1</v>
      </c>
      <c r="G1174" s="12">
        <v>15</v>
      </c>
      <c r="H1174" s="12"/>
      <c r="I1174" s="12" t="s">
        <v>3454</v>
      </c>
      <c r="J1174" s="12" t="s">
        <v>3455</v>
      </c>
      <c r="K1174" s="12">
        <v>723</v>
      </c>
      <c r="L1174" s="12">
        <v>3923</v>
      </c>
      <c r="M1174" s="12" t="s">
        <v>3763</v>
      </c>
      <c r="N1174" s="12"/>
      <c r="O1174" s="12"/>
      <c r="P1174" s="12"/>
      <c r="Q1174" s="160"/>
      <c r="R1174" s="12"/>
      <c r="S1174" s="48"/>
    </row>
    <row r="1175" spans="1:19">
      <c r="A1175" s="21">
        <v>45597</v>
      </c>
      <c r="B1175" s="41" t="s">
        <v>301</v>
      </c>
      <c r="C1175" s="42" t="s">
        <v>58</v>
      </c>
      <c r="D1175" s="12" t="s">
        <v>1444</v>
      </c>
      <c r="E1175" s="12" t="s">
        <v>4303</v>
      </c>
      <c r="F1175" s="12">
        <v>1</v>
      </c>
      <c r="G1175" s="12">
        <v>15</v>
      </c>
      <c r="H1175" s="12"/>
      <c r="I1175" s="12" t="s">
        <v>3454</v>
      </c>
      <c r="J1175" s="12" t="s">
        <v>3455</v>
      </c>
      <c r="K1175" s="12">
        <v>723</v>
      </c>
      <c r="L1175" s="12">
        <v>3923</v>
      </c>
      <c r="M1175" s="12" t="s">
        <v>4108</v>
      </c>
      <c r="N1175" s="12"/>
      <c r="O1175" s="12"/>
      <c r="P1175" s="12"/>
      <c r="Q1175" s="160"/>
      <c r="R1175" s="12"/>
      <c r="S1175" s="48"/>
    </row>
    <row r="1176" spans="1:19">
      <c r="A1176" s="21">
        <v>45597</v>
      </c>
      <c r="B1176" s="41" t="s">
        <v>301</v>
      </c>
      <c r="C1176" s="42" t="s">
        <v>58</v>
      </c>
      <c r="D1176" s="12" t="s">
        <v>1444</v>
      </c>
      <c r="E1176" s="12" t="s">
        <v>4050</v>
      </c>
      <c r="F1176" s="12">
        <v>1</v>
      </c>
      <c r="G1176" s="12">
        <v>14</v>
      </c>
      <c r="H1176" s="12"/>
      <c r="I1176" s="12" t="s">
        <v>84</v>
      </c>
      <c r="J1176" s="12" t="s">
        <v>3436</v>
      </c>
      <c r="K1176" s="12">
        <v>4223</v>
      </c>
      <c r="L1176" s="12">
        <v>1509</v>
      </c>
      <c r="M1176" s="12" t="s">
        <v>4108</v>
      </c>
      <c r="N1176" s="12"/>
      <c r="O1176" s="12"/>
      <c r="P1176" s="12"/>
      <c r="Q1176" s="160"/>
      <c r="R1176" s="12"/>
      <c r="S1176" s="48"/>
    </row>
    <row r="1177" spans="1:19">
      <c r="A1177" s="21">
        <v>45597</v>
      </c>
      <c r="B1177" s="41" t="s">
        <v>301</v>
      </c>
      <c r="C1177" s="42" t="s">
        <v>58</v>
      </c>
      <c r="D1177" s="12" t="s">
        <v>1444</v>
      </c>
      <c r="E1177" s="12" t="s">
        <v>4050</v>
      </c>
      <c r="F1177" s="12">
        <v>1</v>
      </c>
      <c r="G1177" s="12">
        <v>14</v>
      </c>
      <c r="H1177" s="12"/>
      <c r="I1177" s="12" t="s">
        <v>84</v>
      </c>
      <c r="J1177" s="12" t="s">
        <v>3436</v>
      </c>
      <c r="K1177" s="12">
        <v>4223</v>
      </c>
      <c r="L1177" s="12">
        <v>1510</v>
      </c>
      <c r="M1177" s="12" t="s">
        <v>4108</v>
      </c>
      <c r="N1177" s="12"/>
      <c r="O1177" s="12"/>
      <c r="P1177" s="12"/>
      <c r="Q1177" s="160"/>
      <c r="R1177" s="12"/>
      <c r="S1177" s="48"/>
    </row>
    <row r="1178" spans="1:19">
      <c r="A1178" s="21">
        <v>45597</v>
      </c>
      <c r="B1178" s="41" t="s">
        <v>301</v>
      </c>
      <c r="C1178" s="42" t="s">
        <v>58</v>
      </c>
      <c r="D1178" s="12" t="s">
        <v>1444</v>
      </c>
      <c r="E1178" s="12" t="s">
        <v>4050</v>
      </c>
      <c r="F1178" s="12">
        <v>1</v>
      </c>
      <c r="G1178" s="12">
        <v>14</v>
      </c>
      <c r="H1178" s="12"/>
      <c r="I1178" s="12" t="s">
        <v>84</v>
      </c>
      <c r="J1178" s="12" t="s">
        <v>3436</v>
      </c>
      <c r="K1178" s="12">
        <v>3923</v>
      </c>
      <c r="L1178" s="12">
        <v>1511</v>
      </c>
      <c r="M1178" s="12" t="s">
        <v>4108</v>
      </c>
      <c r="N1178" s="12"/>
      <c r="O1178" s="12"/>
      <c r="P1178" s="12"/>
      <c r="Q1178" s="160"/>
      <c r="R1178" s="12"/>
      <c r="S1178" s="48"/>
    </row>
    <row r="1179" spans="1:19">
      <c r="A1179" s="21">
        <v>45597</v>
      </c>
      <c r="B1179" s="41" t="s">
        <v>301</v>
      </c>
      <c r="C1179" s="42" t="s">
        <v>58</v>
      </c>
      <c r="D1179" s="12" t="s">
        <v>1444</v>
      </c>
      <c r="E1179" s="12" t="s">
        <v>4050</v>
      </c>
      <c r="F1179" s="12">
        <v>1</v>
      </c>
      <c r="G1179" s="12">
        <v>14</v>
      </c>
      <c r="H1179" s="12"/>
      <c r="I1179" s="12" t="s">
        <v>84</v>
      </c>
      <c r="J1179" s="12" t="s">
        <v>3436</v>
      </c>
      <c r="K1179" s="12">
        <v>3923</v>
      </c>
      <c r="L1179" s="12">
        <v>1512</v>
      </c>
      <c r="M1179" s="12" t="s">
        <v>4108</v>
      </c>
      <c r="N1179" s="12"/>
      <c r="O1179" s="12"/>
      <c r="P1179" s="12"/>
      <c r="Q1179" s="160"/>
      <c r="R1179" s="12"/>
      <c r="S1179" s="48"/>
    </row>
    <row r="1180" spans="1:19">
      <c r="A1180" s="21">
        <v>45597</v>
      </c>
      <c r="B1180" s="41" t="s">
        <v>301</v>
      </c>
      <c r="C1180" s="42" t="s">
        <v>58</v>
      </c>
      <c r="D1180" s="12" t="s">
        <v>1444</v>
      </c>
      <c r="E1180" s="12" t="s">
        <v>4306</v>
      </c>
      <c r="F1180" s="12">
        <v>1</v>
      </c>
      <c r="G1180" s="12">
        <v>16</v>
      </c>
      <c r="H1180" s="12"/>
      <c r="I1180" s="12" t="s">
        <v>60</v>
      </c>
      <c r="J1180" s="12" t="s">
        <v>397</v>
      </c>
      <c r="K1180" s="12">
        <v>3523</v>
      </c>
      <c r="L1180" s="12">
        <v>1269</v>
      </c>
      <c r="M1180" s="12" t="s">
        <v>4108</v>
      </c>
      <c r="N1180" s="12"/>
      <c r="O1180" s="12"/>
      <c r="P1180" s="12"/>
      <c r="Q1180" s="160"/>
      <c r="R1180" s="12"/>
      <c r="S1180" s="48"/>
    </row>
    <row r="1181" spans="1:19">
      <c r="A1181" s="21">
        <v>45597</v>
      </c>
      <c r="B1181" s="41" t="s">
        <v>301</v>
      </c>
      <c r="C1181" s="42" t="s">
        <v>58</v>
      </c>
      <c r="D1181" s="12" t="s">
        <v>1444</v>
      </c>
      <c r="E1181" s="12" t="s">
        <v>4063</v>
      </c>
      <c r="F1181" s="12">
        <v>1</v>
      </c>
      <c r="G1181" s="12">
        <v>16</v>
      </c>
      <c r="H1181" s="12"/>
      <c r="I1181" s="12" t="s">
        <v>60</v>
      </c>
      <c r="J1181" s="12" t="s">
        <v>397</v>
      </c>
      <c r="K1181" s="12">
        <v>3523</v>
      </c>
      <c r="L1181" s="12">
        <v>1271</v>
      </c>
      <c r="M1181" s="12" t="s">
        <v>4108</v>
      </c>
      <c r="N1181" s="12"/>
      <c r="O1181" s="12"/>
      <c r="P1181" s="12"/>
      <c r="Q1181" s="160"/>
      <c r="R1181" s="12"/>
      <c r="S1181" s="48"/>
    </row>
    <row r="1182" spans="1:19">
      <c r="A1182" s="21">
        <v>45597</v>
      </c>
      <c r="B1182" s="41" t="s">
        <v>301</v>
      </c>
      <c r="C1182" s="42" t="s">
        <v>58</v>
      </c>
      <c r="D1182" s="12" t="s">
        <v>1444</v>
      </c>
      <c r="E1182" s="12" t="s">
        <v>4306</v>
      </c>
      <c r="F1182" s="12">
        <v>1</v>
      </c>
      <c r="G1182" s="12">
        <v>16</v>
      </c>
      <c r="H1182" s="12"/>
      <c r="I1182" s="12" t="s">
        <v>60</v>
      </c>
      <c r="J1182" s="12" t="s">
        <v>4188</v>
      </c>
      <c r="K1182" s="12">
        <v>4423</v>
      </c>
      <c r="L1182" s="12">
        <v>1312</v>
      </c>
      <c r="M1182" s="12" t="s">
        <v>3763</v>
      </c>
      <c r="N1182" s="12"/>
      <c r="O1182" s="12"/>
      <c r="P1182" s="12"/>
      <c r="Q1182" s="160"/>
      <c r="R1182" s="12"/>
      <c r="S1182" s="48"/>
    </row>
    <row r="1183" spans="1:19">
      <c r="A1183" s="21">
        <v>45597</v>
      </c>
      <c r="B1183" s="41" t="s">
        <v>301</v>
      </c>
      <c r="C1183" s="42" t="s">
        <v>58</v>
      </c>
      <c r="D1183" s="12" t="s">
        <v>1268</v>
      </c>
      <c r="E1183" s="12" t="s">
        <v>4307</v>
      </c>
      <c r="F1183" s="12">
        <v>1</v>
      </c>
      <c r="G1183" s="12">
        <v>15</v>
      </c>
      <c r="H1183" s="12"/>
      <c r="I1183" s="12" t="s">
        <v>1070</v>
      </c>
      <c r="J1183" s="12" t="s">
        <v>4308</v>
      </c>
      <c r="K1183" s="12">
        <v>2722</v>
      </c>
      <c r="L1183" s="12" t="s">
        <v>1428</v>
      </c>
      <c r="M1183" s="12" t="s">
        <v>4108</v>
      </c>
      <c r="N1183" s="12"/>
      <c r="O1183" s="12"/>
      <c r="P1183" s="12"/>
      <c r="Q1183" s="160"/>
      <c r="R1183" s="12"/>
      <c r="S1183" s="48"/>
    </row>
    <row r="1184" spans="1:19">
      <c r="A1184" s="41">
        <v>45621</v>
      </c>
      <c r="B1184" s="41" t="s">
        <v>301</v>
      </c>
      <c r="C1184" s="42" t="s">
        <v>58</v>
      </c>
      <c r="D1184" s="42" t="s">
        <v>1268</v>
      </c>
      <c r="E1184" s="12" t="s">
        <v>4307</v>
      </c>
      <c r="F1184" s="12">
        <v>1</v>
      </c>
      <c r="G1184" s="42">
        <v>15</v>
      </c>
      <c r="H1184" s="42"/>
      <c r="I1184" s="42" t="s">
        <v>75</v>
      </c>
      <c r="J1184" s="42" t="s">
        <v>4309</v>
      </c>
      <c r="K1184" s="42">
        <v>924</v>
      </c>
      <c r="L1184" s="42">
        <v>1944</v>
      </c>
      <c r="M1184" s="42" t="s">
        <v>3573</v>
      </c>
      <c r="N1184" s="42"/>
      <c r="O1184" s="42"/>
      <c r="P1184" s="42"/>
      <c r="Q1184" s="161"/>
      <c r="R1184" s="42"/>
      <c r="S1184" s="88"/>
    </row>
    <row r="1185" spans="1:19">
      <c r="A1185" s="21">
        <v>45621</v>
      </c>
      <c r="B1185" s="41" t="s">
        <v>301</v>
      </c>
      <c r="C1185" s="42" t="s">
        <v>58</v>
      </c>
      <c r="D1185" s="12" t="s">
        <v>1268</v>
      </c>
      <c r="E1185" s="12" t="s">
        <v>4310</v>
      </c>
      <c r="F1185" s="12">
        <v>1</v>
      </c>
      <c r="G1185" s="12">
        <v>15</v>
      </c>
      <c r="H1185" s="12"/>
      <c r="I1185" s="42" t="s">
        <v>75</v>
      </c>
      <c r="J1185" s="12" t="s">
        <v>3542</v>
      </c>
      <c r="K1185" s="12">
        <v>4923</v>
      </c>
      <c r="L1185" s="12">
        <v>1582</v>
      </c>
      <c r="M1185" s="12" t="s">
        <v>3584</v>
      </c>
      <c r="N1185" s="12"/>
      <c r="O1185" s="12"/>
      <c r="P1185" s="12"/>
      <c r="Q1185" s="160"/>
      <c r="R1185" s="12"/>
      <c r="S1185" s="48"/>
    </row>
    <row r="1186" spans="1:19">
      <c r="A1186" s="21">
        <v>45621</v>
      </c>
      <c r="B1186" s="41" t="s">
        <v>301</v>
      </c>
      <c r="C1186" s="42" t="s">
        <v>58</v>
      </c>
      <c r="D1186" s="12" t="s">
        <v>1268</v>
      </c>
      <c r="E1186" s="12" t="s">
        <v>4310</v>
      </c>
      <c r="F1186" s="12">
        <v>1</v>
      </c>
      <c r="G1186" s="12">
        <v>15</v>
      </c>
      <c r="H1186" s="12"/>
      <c r="I1186" s="42" t="s">
        <v>75</v>
      </c>
      <c r="J1186" s="12" t="s">
        <v>3542</v>
      </c>
      <c r="K1186" s="12">
        <v>4923</v>
      </c>
      <c r="L1186" s="12">
        <v>1583</v>
      </c>
      <c r="M1186" s="12" t="s">
        <v>3584</v>
      </c>
      <c r="N1186" s="12"/>
      <c r="O1186" s="12"/>
      <c r="P1186" s="12"/>
      <c r="Q1186" s="160"/>
      <c r="R1186" s="12"/>
      <c r="S1186" s="48"/>
    </row>
    <row r="1187" spans="1:19">
      <c r="A1187" s="21">
        <v>45621</v>
      </c>
      <c r="B1187" s="41" t="s">
        <v>301</v>
      </c>
      <c r="C1187" s="42" t="s">
        <v>58</v>
      </c>
      <c r="D1187" s="12" t="s">
        <v>1268</v>
      </c>
      <c r="E1187" s="12" t="s">
        <v>4311</v>
      </c>
      <c r="F1187" s="12">
        <v>1</v>
      </c>
      <c r="G1187" s="12">
        <v>15</v>
      </c>
      <c r="H1187" s="12"/>
      <c r="I1187" s="12" t="s">
        <v>75</v>
      </c>
      <c r="J1187" s="12" t="s">
        <v>3542</v>
      </c>
      <c r="K1187" s="12">
        <v>1223</v>
      </c>
      <c r="L1187" s="12">
        <v>863</v>
      </c>
      <c r="M1187" s="12" t="s">
        <v>3584</v>
      </c>
      <c r="N1187" s="12"/>
      <c r="O1187" s="12"/>
      <c r="P1187" s="12"/>
      <c r="Q1187" s="160"/>
      <c r="R1187" s="12"/>
      <c r="S1187" s="48"/>
    </row>
    <row r="1188" spans="1:19">
      <c r="A1188" s="21">
        <v>45621</v>
      </c>
      <c r="B1188" s="41" t="s">
        <v>301</v>
      </c>
      <c r="C1188" s="42" t="s">
        <v>58</v>
      </c>
      <c r="D1188" s="12" t="s">
        <v>1268</v>
      </c>
      <c r="E1188" s="12" t="s">
        <v>4311</v>
      </c>
      <c r="F1188" s="12">
        <v>1</v>
      </c>
      <c r="G1188" s="12">
        <v>15</v>
      </c>
      <c r="H1188" s="12"/>
      <c r="I1188" s="12" t="s">
        <v>75</v>
      </c>
      <c r="J1188" s="12" t="s">
        <v>4164</v>
      </c>
      <c r="K1188" s="12">
        <v>3323</v>
      </c>
      <c r="L1188" s="12">
        <v>1705</v>
      </c>
      <c r="M1188" s="12" t="s">
        <v>3680</v>
      </c>
      <c r="N1188" s="12"/>
      <c r="O1188" s="12"/>
      <c r="P1188" s="12"/>
      <c r="Q1188" s="160"/>
      <c r="R1188" s="12"/>
      <c r="S1188" s="48"/>
    </row>
    <row r="1189" spans="1:19">
      <c r="A1189" s="21">
        <v>45621</v>
      </c>
      <c r="B1189" s="41" t="s">
        <v>301</v>
      </c>
      <c r="C1189" s="42" t="s">
        <v>58</v>
      </c>
      <c r="D1189" s="12" t="s">
        <v>1268</v>
      </c>
      <c r="E1189" s="12" t="s">
        <v>3961</v>
      </c>
      <c r="F1189" s="12">
        <v>1</v>
      </c>
      <c r="G1189" s="12">
        <v>16</v>
      </c>
      <c r="H1189" s="12"/>
      <c r="I1189" s="12" t="s">
        <v>60</v>
      </c>
      <c r="J1189" s="12" t="s">
        <v>4312</v>
      </c>
      <c r="K1189" s="12">
        <v>3622</v>
      </c>
      <c r="L1189" s="12">
        <v>1048</v>
      </c>
      <c r="M1189" s="12" t="s">
        <v>4108</v>
      </c>
      <c r="N1189" s="12"/>
      <c r="O1189" s="12"/>
      <c r="P1189" s="12"/>
      <c r="Q1189" s="160"/>
      <c r="R1189" s="12"/>
      <c r="S1189" s="48"/>
    </row>
    <row r="1190" spans="1:19">
      <c r="A1190" s="21">
        <v>45621</v>
      </c>
      <c r="B1190" s="41" t="s">
        <v>301</v>
      </c>
      <c r="C1190" s="42" t="s">
        <v>58</v>
      </c>
      <c r="D1190" s="12" t="s">
        <v>1268</v>
      </c>
      <c r="E1190" s="12" t="s">
        <v>3961</v>
      </c>
      <c r="F1190" s="12">
        <v>1</v>
      </c>
      <c r="G1190" s="12">
        <v>16</v>
      </c>
      <c r="H1190" s="12"/>
      <c r="I1190" s="12" t="s">
        <v>60</v>
      </c>
      <c r="J1190" s="12" t="s">
        <v>4188</v>
      </c>
      <c r="K1190" s="12">
        <v>224</v>
      </c>
      <c r="L1190" s="12">
        <v>1758</v>
      </c>
      <c r="M1190" s="12" t="s">
        <v>4108</v>
      </c>
      <c r="N1190" s="12"/>
      <c r="O1190" s="12"/>
      <c r="P1190" s="12"/>
      <c r="Q1190" s="160"/>
      <c r="R1190" s="12"/>
      <c r="S1190" s="48"/>
    </row>
    <row r="1191" spans="1:19">
      <c r="A1191" s="21">
        <v>45621</v>
      </c>
      <c r="B1191" s="41" t="s">
        <v>301</v>
      </c>
      <c r="C1191" s="42" t="s">
        <v>58</v>
      </c>
      <c r="D1191" s="12" t="s">
        <v>1268</v>
      </c>
      <c r="E1191" s="12" t="s">
        <v>3961</v>
      </c>
      <c r="F1191" s="12">
        <v>1</v>
      </c>
      <c r="G1191" s="12">
        <v>16</v>
      </c>
      <c r="H1191" s="12"/>
      <c r="I1191" s="12" t="s">
        <v>60</v>
      </c>
      <c r="J1191" s="12" t="s">
        <v>4188</v>
      </c>
      <c r="K1191" s="12">
        <v>224</v>
      </c>
      <c r="L1191" s="12">
        <v>1757</v>
      </c>
      <c r="M1191" s="12" t="s">
        <v>3680</v>
      </c>
      <c r="N1191" s="12"/>
      <c r="O1191" s="12"/>
      <c r="P1191" s="12"/>
      <c r="Q1191" s="160"/>
      <c r="R1191" s="12"/>
      <c r="S1191" s="48"/>
    </row>
    <row r="1192" spans="1:19">
      <c r="A1192" s="21">
        <v>45621</v>
      </c>
      <c r="B1192" s="41" t="s">
        <v>301</v>
      </c>
      <c r="C1192" s="42" t="s">
        <v>58</v>
      </c>
      <c r="D1192" s="12" t="s">
        <v>1268</v>
      </c>
      <c r="E1192" s="12" t="s">
        <v>3961</v>
      </c>
      <c r="F1192" s="12">
        <v>1</v>
      </c>
      <c r="G1192" s="12">
        <v>16</v>
      </c>
      <c r="H1192" s="12"/>
      <c r="I1192" s="12" t="s">
        <v>60</v>
      </c>
      <c r="J1192" s="12" t="s">
        <v>4193</v>
      </c>
      <c r="K1192" s="12">
        <v>724</v>
      </c>
      <c r="L1192" s="12">
        <v>1678</v>
      </c>
      <c r="M1192" s="12" t="s">
        <v>3573</v>
      </c>
      <c r="N1192" s="12"/>
      <c r="O1192" s="12"/>
      <c r="P1192" s="12"/>
      <c r="Q1192" s="160"/>
      <c r="R1192" s="12"/>
      <c r="S1192" s="48"/>
    </row>
    <row r="1193" spans="1:19">
      <c r="A1193" s="21">
        <v>45621</v>
      </c>
      <c r="B1193" s="41" t="s">
        <v>301</v>
      </c>
      <c r="C1193" s="42" t="s">
        <v>58</v>
      </c>
      <c r="D1193" s="12" t="s">
        <v>1268</v>
      </c>
      <c r="E1193" s="12" t="s">
        <v>3961</v>
      </c>
      <c r="F1193" s="12">
        <v>1</v>
      </c>
      <c r="G1193" s="12">
        <v>16</v>
      </c>
      <c r="H1193" s="12"/>
      <c r="I1193" s="12" t="s">
        <v>60</v>
      </c>
      <c r="J1193" s="12" t="s">
        <v>4193</v>
      </c>
      <c r="K1193" s="12">
        <v>724</v>
      </c>
      <c r="L1193" s="12">
        <v>1679</v>
      </c>
      <c r="M1193" s="12" t="s">
        <v>3573</v>
      </c>
      <c r="N1193" s="12"/>
      <c r="O1193" s="12"/>
      <c r="P1193" s="12"/>
      <c r="Q1193" s="160"/>
      <c r="R1193" s="12"/>
      <c r="S1193" s="48"/>
    </row>
    <row r="1194" spans="1:19">
      <c r="A1194" s="21">
        <v>45621</v>
      </c>
      <c r="B1194" s="41" t="s">
        <v>301</v>
      </c>
      <c r="C1194" s="42" t="s">
        <v>58</v>
      </c>
      <c r="D1194" s="12" t="s">
        <v>1268</v>
      </c>
      <c r="E1194" s="12" t="s">
        <v>3684</v>
      </c>
      <c r="F1194" s="12">
        <v>1</v>
      </c>
      <c r="G1194" s="12">
        <v>16</v>
      </c>
      <c r="H1194" s="12"/>
      <c r="I1194" s="12" t="s">
        <v>60</v>
      </c>
      <c r="J1194" s="12" t="s">
        <v>4188</v>
      </c>
      <c r="K1194" s="12">
        <v>324</v>
      </c>
      <c r="L1194" s="12">
        <v>1615</v>
      </c>
      <c r="M1194" s="12" t="s">
        <v>3680</v>
      </c>
      <c r="N1194" s="12"/>
      <c r="O1194" s="12"/>
      <c r="P1194" s="12"/>
      <c r="Q1194" s="160"/>
      <c r="R1194" s="12"/>
      <c r="S1194" s="48"/>
    </row>
    <row r="1195" spans="1:19">
      <c r="A1195" s="21">
        <v>45621</v>
      </c>
      <c r="B1195" s="41" t="s">
        <v>301</v>
      </c>
      <c r="C1195" s="42" t="s">
        <v>58</v>
      </c>
      <c r="D1195" s="12" t="s">
        <v>1268</v>
      </c>
      <c r="E1195" s="12" t="s">
        <v>3684</v>
      </c>
      <c r="F1195" s="12">
        <v>1</v>
      </c>
      <c r="G1195" s="12">
        <v>16</v>
      </c>
      <c r="H1195" s="12"/>
      <c r="I1195" s="12" t="s">
        <v>60</v>
      </c>
      <c r="J1195" s="12" t="s">
        <v>4193</v>
      </c>
      <c r="K1195" s="12">
        <v>724</v>
      </c>
      <c r="L1195" s="12">
        <v>1850</v>
      </c>
      <c r="M1195" s="12" t="s">
        <v>3695</v>
      </c>
      <c r="N1195" s="12" t="s">
        <v>4231</v>
      </c>
      <c r="O1195" s="12"/>
      <c r="P1195" s="12"/>
      <c r="Q1195" s="160"/>
      <c r="R1195" s="12"/>
      <c r="S1195" s="48"/>
    </row>
    <row r="1196" spans="1:19">
      <c r="A1196" s="21">
        <v>45621</v>
      </c>
      <c r="B1196" s="41" t="s">
        <v>301</v>
      </c>
      <c r="C1196" s="42" t="s">
        <v>58</v>
      </c>
      <c r="D1196" s="12" t="s">
        <v>1268</v>
      </c>
      <c r="E1196" s="12" t="s">
        <v>4313</v>
      </c>
      <c r="F1196" s="12">
        <v>1</v>
      </c>
      <c r="G1196" s="12">
        <v>15</v>
      </c>
      <c r="H1196" s="12"/>
      <c r="I1196" s="12" t="s">
        <v>75</v>
      </c>
      <c r="J1196" s="12" t="s">
        <v>4164</v>
      </c>
      <c r="K1196" s="12">
        <v>4123</v>
      </c>
      <c r="L1196" s="12">
        <v>1656</v>
      </c>
      <c r="M1196" s="12" t="s">
        <v>3584</v>
      </c>
      <c r="N1196" s="12"/>
      <c r="O1196" s="12"/>
      <c r="P1196" s="12"/>
      <c r="Q1196" s="160"/>
      <c r="R1196" s="12"/>
      <c r="S1196" s="48"/>
    </row>
    <row r="1197" spans="1:19">
      <c r="A1197" s="21">
        <v>45621</v>
      </c>
      <c r="B1197" s="41" t="s">
        <v>301</v>
      </c>
      <c r="C1197" s="42" t="s">
        <v>58</v>
      </c>
      <c r="D1197" s="12" t="s">
        <v>1268</v>
      </c>
      <c r="E1197" s="12" t="s">
        <v>4313</v>
      </c>
      <c r="F1197" s="12">
        <v>1</v>
      </c>
      <c r="G1197" s="12">
        <v>15</v>
      </c>
      <c r="H1197" s="12"/>
      <c r="I1197" s="12" t="s">
        <v>75</v>
      </c>
      <c r="J1197" s="12" t="s">
        <v>4164</v>
      </c>
      <c r="K1197" s="12">
        <v>4223</v>
      </c>
      <c r="L1197" s="12">
        <v>1655</v>
      </c>
      <c r="M1197" s="12" t="s">
        <v>4108</v>
      </c>
      <c r="N1197" s="12"/>
      <c r="O1197" s="12"/>
      <c r="P1197" s="12"/>
      <c r="Q1197" s="160"/>
      <c r="R1197" s="12"/>
      <c r="S1197" s="48"/>
    </row>
    <row r="1198" spans="1:19">
      <c r="A1198" s="21">
        <v>45621</v>
      </c>
      <c r="B1198" s="41" t="s">
        <v>301</v>
      </c>
      <c r="C1198" s="42" t="s">
        <v>58</v>
      </c>
      <c r="D1198" s="12" t="s">
        <v>1268</v>
      </c>
      <c r="E1198" s="12" t="s">
        <v>4313</v>
      </c>
      <c r="F1198" s="12">
        <v>1</v>
      </c>
      <c r="G1198" s="12">
        <v>15</v>
      </c>
      <c r="H1198" s="12"/>
      <c r="I1198" s="12" t="s">
        <v>75</v>
      </c>
      <c r="J1198" s="12" t="s">
        <v>4164</v>
      </c>
      <c r="K1198" s="12">
        <v>4323</v>
      </c>
      <c r="L1198" s="12">
        <v>1653</v>
      </c>
      <c r="M1198" s="12" t="s">
        <v>3680</v>
      </c>
      <c r="N1198" s="12"/>
      <c r="O1198" s="12"/>
      <c r="P1198" s="12"/>
      <c r="Q1198" s="160"/>
      <c r="R1198" s="12"/>
      <c r="S1198" s="48"/>
    </row>
    <row r="1199" spans="1:19">
      <c r="A1199" s="21">
        <v>45621</v>
      </c>
      <c r="B1199" s="41" t="s">
        <v>301</v>
      </c>
      <c r="C1199" s="42" t="s">
        <v>58</v>
      </c>
      <c r="D1199" s="12" t="s">
        <v>1268</v>
      </c>
      <c r="E1199" s="12" t="s">
        <v>4313</v>
      </c>
      <c r="F1199" s="12">
        <v>1</v>
      </c>
      <c r="G1199" s="12">
        <v>15</v>
      </c>
      <c r="H1199" s="12"/>
      <c r="I1199" s="12" t="s">
        <v>75</v>
      </c>
      <c r="J1199" s="12" t="s">
        <v>4164</v>
      </c>
      <c r="K1199" s="12">
        <v>4223</v>
      </c>
      <c r="L1199" s="12">
        <v>1654</v>
      </c>
      <c r="M1199" s="12" t="s">
        <v>3680</v>
      </c>
      <c r="N1199" s="12"/>
      <c r="O1199" s="12"/>
      <c r="P1199" s="12"/>
      <c r="Q1199" s="160"/>
      <c r="R1199" s="12"/>
      <c r="S1199" s="48"/>
    </row>
    <row r="1200" spans="1:19">
      <c r="A1200" s="21">
        <v>45621</v>
      </c>
      <c r="B1200" s="41" t="s">
        <v>301</v>
      </c>
      <c r="C1200" s="42" t="s">
        <v>58</v>
      </c>
      <c r="D1200" s="12" t="s">
        <v>1444</v>
      </c>
      <c r="E1200" s="12" t="s">
        <v>3756</v>
      </c>
      <c r="F1200" s="12">
        <v>1</v>
      </c>
      <c r="G1200" s="12">
        <v>16</v>
      </c>
      <c r="H1200" s="12"/>
      <c r="I1200" s="12" t="s">
        <v>60</v>
      </c>
      <c r="J1200" s="12" t="s">
        <v>4193</v>
      </c>
      <c r="K1200" s="12">
        <v>2633</v>
      </c>
      <c r="L1200" s="12">
        <v>1388</v>
      </c>
      <c r="M1200" s="12" t="s">
        <v>3573</v>
      </c>
      <c r="N1200" s="12"/>
      <c r="O1200" s="12"/>
      <c r="P1200" s="12"/>
      <c r="Q1200" s="160"/>
      <c r="R1200" s="12"/>
      <c r="S1200" s="48"/>
    </row>
    <row r="1201" spans="1:19">
      <c r="A1201" s="21">
        <v>45621</v>
      </c>
      <c r="B1201" s="41" t="s">
        <v>301</v>
      </c>
      <c r="C1201" s="42" t="s">
        <v>58</v>
      </c>
      <c r="D1201" s="12" t="s">
        <v>1444</v>
      </c>
      <c r="E1201" s="12" t="s">
        <v>3756</v>
      </c>
      <c r="F1201" s="12">
        <v>1</v>
      </c>
      <c r="G1201" s="12">
        <v>16</v>
      </c>
      <c r="H1201" s="12"/>
      <c r="I1201" s="12" t="s">
        <v>60</v>
      </c>
      <c r="J1201" s="12" t="s">
        <v>4193</v>
      </c>
      <c r="K1201" s="12">
        <v>2633</v>
      </c>
      <c r="L1201" s="12">
        <v>1386</v>
      </c>
      <c r="M1201" s="12" t="s">
        <v>3573</v>
      </c>
      <c r="N1201" s="12"/>
      <c r="O1201" s="12"/>
      <c r="P1201" s="12"/>
      <c r="Q1201" s="160"/>
      <c r="R1201" s="12"/>
      <c r="S1201" s="48"/>
    </row>
    <row r="1202" spans="1:19">
      <c r="A1202" s="21">
        <v>45621</v>
      </c>
      <c r="B1202" s="41" t="s">
        <v>301</v>
      </c>
      <c r="C1202" s="42" t="s">
        <v>58</v>
      </c>
      <c r="D1202" s="12" t="s">
        <v>1444</v>
      </c>
      <c r="E1202" s="12" t="s">
        <v>4033</v>
      </c>
      <c r="F1202" s="12">
        <v>1</v>
      </c>
      <c r="G1202" s="12">
        <v>16</v>
      </c>
      <c r="H1202" s="12"/>
      <c r="I1202" s="12" t="s">
        <v>60</v>
      </c>
      <c r="J1202" s="12" t="s">
        <v>4314</v>
      </c>
      <c r="K1202" s="12">
        <v>4621</v>
      </c>
      <c r="L1202" s="12" t="s">
        <v>1428</v>
      </c>
      <c r="M1202" s="12" t="s">
        <v>3573</v>
      </c>
      <c r="N1202" s="12"/>
      <c r="O1202" s="12"/>
      <c r="P1202" s="12"/>
      <c r="Q1202" s="160"/>
      <c r="R1202" s="12"/>
      <c r="S1202" s="48"/>
    </row>
    <row r="1203" spans="1:19">
      <c r="A1203" s="21">
        <v>45621</v>
      </c>
      <c r="B1203" s="41" t="s">
        <v>301</v>
      </c>
      <c r="C1203" s="42" t="s">
        <v>58</v>
      </c>
      <c r="D1203" s="12" t="s">
        <v>1444</v>
      </c>
      <c r="E1203" s="12" t="s">
        <v>4033</v>
      </c>
      <c r="F1203" s="12">
        <v>1</v>
      </c>
      <c r="G1203" s="12">
        <v>16</v>
      </c>
      <c r="H1203" s="12"/>
      <c r="I1203" s="12" t="s">
        <v>60</v>
      </c>
      <c r="J1203" s="12" t="s">
        <v>4314</v>
      </c>
      <c r="K1203" s="12">
        <v>4621</v>
      </c>
      <c r="L1203" s="12" t="s">
        <v>1428</v>
      </c>
      <c r="M1203" s="12" t="s">
        <v>3573</v>
      </c>
      <c r="N1203" s="12"/>
      <c r="O1203" s="12"/>
      <c r="P1203" s="12"/>
      <c r="Q1203" s="160"/>
      <c r="R1203" s="12"/>
      <c r="S1203" s="48"/>
    </row>
    <row r="1204" spans="1:19">
      <c r="A1204" s="21">
        <v>45621</v>
      </c>
      <c r="B1204" s="41" t="s">
        <v>301</v>
      </c>
      <c r="C1204" s="42" t="s">
        <v>58</v>
      </c>
      <c r="D1204" s="12" t="s">
        <v>1444</v>
      </c>
      <c r="E1204" s="12" t="s">
        <v>4315</v>
      </c>
      <c r="F1204" s="12">
        <v>1</v>
      </c>
      <c r="G1204" s="12">
        <v>15</v>
      </c>
      <c r="H1204" s="12"/>
      <c r="I1204" s="12" t="s">
        <v>623</v>
      </c>
      <c r="J1204" s="12" t="s">
        <v>4316</v>
      </c>
      <c r="K1204" s="12">
        <v>923</v>
      </c>
      <c r="L1204" s="12" t="s">
        <v>1428</v>
      </c>
      <c r="M1204" s="12" t="s">
        <v>3584</v>
      </c>
      <c r="N1204" s="12"/>
      <c r="O1204" s="12"/>
      <c r="P1204" s="12"/>
      <c r="Q1204" s="160"/>
      <c r="R1204" s="12"/>
      <c r="S1204" s="48"/>
    </row>
    <row r="1205" spans="1:19">
      <c r="A1205" s="21">
        <v>45621</v>
      </c>
      <c r="B1205" s="41" t="s">
        <v>301</v>
      </c>
      <c r="C1205" s="42" t="s">
        <v>58</v>
      </c>
      <c r="D1205" s="12" t="s">
        <v>1444</v>
      </c>
      <c r="E1205" s="12" t="s">
        <v>4315</v>
      </c>
      <c r="F1205" s="12">
        <v>1</v>
      </c>
      <c r="G1205" s="12">
        <v>15</v>
      </c>
      <c r="H1205" s="12"/>
      <c r="I1205" s="12" t="s">
        <v>623</v>
      </c>
      <c r="J1205" s="12" t="s">
        <v>4316</v>
      </c>
      <c r="K1205" s="12">
        <v>923</v>
      </c>
      <c r="L1205" s="12" t="s">
        <v>1428</v>
      </c>
      <c r="M1205" s="12" t="s">
        <v>3584</v>
      </c>
      <c r="N1205" s="12"/>
      <c r="O1205" s="12"/>
      <c r="P1205" s="12"/>
      <c r="Q1205" s="160"/>
      <c r="R1205" s="12"/>
      <c r="S1205" s="48"/>
    </row>
    <row r="1206" spans="1:19">
      <c r="A1206" s="21">
        <v>45621</v>
      </c>
      <c r="B1206" s="41" t="s">
        <v>301</v>
      </c>
      <c r="C1206" s="42" t="s">
        <v>58</v>
      </c>
      <c r="D1206" s="12" t="s">
        <v>1444</v>
      </c>
      <c r="E1206" s="12" t="s">
        <v>4317</v>
      </c>
      <c r="F1206" s="12">
        <v>1</v>
      </c>
      <c r="G1206" s="12">
        <v>15</v>
      </c>
      <c r="H1206" s="12"/>
      <c r="I1206" s="12" t="s">
        <v>623</v>
      </c>
      <c r="J1206" s="12" t="s">
        <v>4318</v>
      </c>
      <c r="K1206" s="12">
        <v>824</v>
      </c>
      <c r="L1206" s="12">
        <v>1978</v>
      </c>
      <c r="M1206" s="12" t="s">
        <v>3573</v>
      </c>
      <c r="N1206" s="12"/>
      <c r="O1206" s="12"/>
      <c r="P1206" s="12"/>
      <c r="Q1206" s="160"/>
      <c r="R1206" s="12"/>
      <c r="S1206" s="48"/>
    </row>
    <row r="1207" spans="1:19">
      <c r="A1207" s="21">
        <v>45621</v>
      </c>
      <c r="B1207" s="41" t="s">
        <v>301</v>
      </c>
      <c r="C1207" s="42" t="s">
        <v>58</v>
      </c>
      <c r="D1207" s="12" t="s">
        <v>1444</v>
      </c>
      <c r="E1207" s="12" t="s">
        <v>4317</v>
      </c>
      <c r="F1207" s="12">
        <v>1</v>
      </c>
      <c r="G1207" s="12">
        <v>15</v>
      </c>
      <c r="H1207" s="12"/>
      <c r="I1207" s="12" t="s">
        <v>623</v>
      </c>
      <c r="J1207" s="12" t="s">
        <v>4318</v>
      </c>
      <c r="K1207" s="12">
        <v>4423</v>
      </c>
      <c r="L1207" s="12">
        <v>1980</v>
      </c>
      <c r="M1207" s="12" t="s">
        <v>3763</v>
      </c>
      <c r="N1207" s="12"/>
      <c r="O1207" s="12"/>
      <c r="P1207" s="12"/>
      <c r="Q1207" s="160"/>
      <c r="R1207" s="12"/>
      <c r="S1207" s="48"/>
    </row>
    <row r="1208" spans="1:19">
      <c r="A1208" s="21">
        <v>45621</v>
      </c>
      <c r="B1208" s="41" t="s">
        <v>301</v>
      </c>
      <c r="C1208" s="42" t="s">
        <v>58</v>
      </c>
      <c r="D1208" s="12" t="s">
        <v>1268</v>
      </c>
      <c r="E1208" s="12" t="s">
        <v>4319</v>
      </c>
      <c r="F1208" s="12">
        <v>1</v>
      </c>
      <c r="G1208" s="12">
        <v>15</v>
      </c>
      <c r="H1208" s="12"/>
      <c r="I1208" s="12" t="s">
        <v>75</v>
      </c>
      <c r="J1208" s="12" t="s">
        <v>4309</v>
      </c>
      <c r="K1208" s="12">
        <v>924</v>
      </c>
      <c r="L1208" s="12">
        <v>1945</v>
      </c>
      <c r="M1208" s="12" t="s">
        <v>3695</v>
      </c>
      <c r="N1208" s="12" t="s">
        <v>4320</v>
      </c>
      <c r="O1208" s="12"/>
      <c r="P1208" s="12"/>
      <c r="Q1208" s="160"/>
      <c r="R1208" s="12"/>
      <c r="S1208" s="48"/>
    </row>
    <row r="1209" spans="1:19">
      <c r="A1209" s="21">
        <v>45621</v>
      </c>
      <c r="B1209" s="41" t="s">
        <v>301</v>
      </c>
      <c r="C1209" s="42" t="s">
        <v>58</v>
      </c>
      <c r="D1209" s="12" t="s">
        <v>1268</v>
      </c>
      <c r="E1209" s="12" t="s">
        <v>4319</v>
      </c>
      <c r="F1209" s="12">
        <v>1</v>
      </c>
      <c r="G1209" s="12">
        <v>15</v>
      </c>
      <c r="H1209" s="12"/>
      <c r="I1209" s="12" t="s">
        <v>75</v>
      </c>
      <c r="J1209" s="12" t="s">
        <v>4309</v>
      </c>
      <c r="K1209" s="12">
        <v>924</v>
      </c>
      <c r="L1209" s="12">
        <v>1950</v>
      </c>
      <c r="M1209" s="12" t="s">
        <v>4108</v>
      </c>
      <c r="N1209" s="12"/>
      <c r="O1209" s="12"/>
      <c r="P1209" s="12"/>
      <c r="Q1209" s="160"/>
      <c r="R1209" s="12"/>
      <c r="S1209" s="48"/>
    </row>
    <row r="1210" spans="1:19">
      <c r="A1210" s="21">
        <v>45621</v>
      </c>
      <c r="B1210" s="41" t="s">
        <v>301</v>
      </c>
      <c r="C1210" s="42" t="s">
        <v>58</v>
      </c>
      <c r="D1210" s="12" t="s">
        <v>1268</v>
      </c>
      <c r="E1210" s="12" t="s">
        <v>4321</v>
      </c>
      <c r="F1210" s="12">
        <v>1</v>
      </c>
      <c r="G1210" s="12">
        <v>15</v>
      </c>
      <c r="H1210" s="12"/>
      <c r="I1210" s="12" t="s">
        <v>623</v>
      </c>
      <c r="J1210" s="12" t="s">
        <v>4316</v>
      </c>
      <c r="K1210" s="12">
        <v>1123</v>
      </c>
      <c r="L1210" s="12" t="s">
        <v>1428</v>
      </c>
      <c r="M1210" s="12" t="s">
        <v>4108</v>
      </c>
      <c r="N1210" s="12"/>
      <c r="O1210" s="12"/>
      <c r="P1210" s="12"/>
      <c r="Q1210" s="160"/>
      <c r="R1210" s="12"/>
      <c r="S1210" s="48"/>
    </row>
    <row r="1211" spans="1:19">
      <c r="A1211" s="21">
        <v>45621</v>
      </c>
      <c r="B1211" s="41" t="s">
        <v>301</v>
      </c>
      <c r="C1211" s="42" t="s">
        <v>58</v>
      </c>
      <c r="D1211" s="12" t="s">
        <v>1268</v>
      </c>
      <c r="E1211" s="12" t="s">
        <v>4321</v>
      </c>
      <c r="F1211" s="12">
        <v>1</v>
      </c>
      <c r="G1211" s="12">
        <v>15</v>
      </c>
      <c r="H1211" s="12"/>
      <c r="I1211" s="12" t="s">
        <v>623</v>
      </c>
      <c r="J1211" s="12" t="s">
        <v>4316</v>
      </c>
      <c r="K1211" s="12">
        <v>1123</v>
      </c>
      <c r="L1211" s="12" t="s">
        <v>1428</v>
      </c>
      <c r="M1211" s="12" t="s">
        <v>4108</v>
      </c>
      <c r="N1211" s="12"/>
      <c r="O1211" s="12"/>
      <c r="P1211" s="12"/>
      <c r="Q1211" s="160"/>
      <c r="R1211" s="12"/>
      <c r="S1211" s="48"/>
    </row>
    <row r="1212" spans="1:19">
      <c r="A1212" s="41">
        <v>45621</v>
      </c>
      <c r="B1212" s="41" t="s">
        <v>301</v>
      </c>
      <c r="C1212" s="42" t="s">
        <v>58</v>
      </c>
      <c r="D1212" s="42" t="s">
        <v>1268</v>
      </c>
      <c r="E1212" s="42" t="s">
        <v>4199</v>
      </c>
      <c r="F1212" s="42">
        <v>1</v>
      </c>
      <c r="G1212" s="42">
        <v>15</v>
      </c>
      <c r="H1212" s="42"/>
      <c r="I1212" s="42" t="s">
        <v>75</v>
      </c>
      <c r="J1212" s="42" t="s">
        <v>534</v>
      </c>
      <c r="K1212" s="42">
        <v>123</v>
      </c>
      <c r="L1212" s="42" t="s">
        <v>1428</v>
      </c>
      <c r="M1212" s="42" t="s">
        <v>4108</v>
      </c>
      <c r="N1212" s="42"/>
      <c r="O1212" s="42"/>
      <c r="P1212" s="42"/>
      <c r="Q1212" s="161"/>
      <c r="R1212" s="42"/>
      <c r="S1212" s="88"/>
    </row>
    <row r="1213" spans="1:19">
      <c r="A1213" s="21">
        <v>45621</v>
      </c>
      <c r="B1213" s="41" t="s">
        <v>301</v>
      </c>
      <c r="C1213" s="42" t="s">
        <v>58</v>
      </c>
      <c r="D1213" s="12" t="s">
        <v>1268</v>
      </c>
      <c r="E1213" s="12" t="s">
        <v>4315</v>
      </c>
      <c r="F1213" s="12">
        <v>1</v>
      </c>
      <c r="G1213" s="12">
        <v>15</v>
      </c>
      <c r="H1213" s="12"/>
      <c r="I1213" s="12" t="s">
        <v>3454</v>
      </c>
      <c r="J1213" s="12" t="s">
        <v>3455</v>
      </c>
      <c r="K1213" s="12">
        <v>2323</v>
      </c>
      <c r="L1213" s="12" t="s">
        <v>1428</v>
      </c>
      <c r="M1213" s="42" t="s">
        <v>4108</v>
      </c>
      <c r="N1213" s="12"/>
      <c r="O1213" s="12"/>
      <c r="P1213" s="12"/>
      <c r="Q1213" s="160"/>
      <c r="R1213" s="12"/>
      <c r="S1213" s="48"/>
    </row>
    <row r="1214" spans="1:19">
      <c r="A1214" s="21">
        <v>45621</v>
      </c>
      <c r="B1214" s="41" t="s">
        <v>301</v>
      </c>
      <c r="C1214" s="42" t="s">
        <v>58</v>
      </c>
      <c r="D1214" s="12" t="s">
        <v>5</v>
      </c>
      <c r="E1214" s="12" t="s">
        <v>3551</v>
      </c>
      <c r="F1214" s="12">
        <v>1</v>
      </c>
      <c r="G1214" s="12">
        <v>15</v>
      </c>
      <c r="H1214" s="12"/>
      <c r="I1214" s="12" t="s">
        <v>3454</v>
      </c>
      <c r="J1214" s="12" t="s">
        <v>3455</v>
      </c>
      <c r="K1214" s="12">
        <v>2323</v>
      </c>
      <c r="L1214" s="12" t="s">
        <v>1428</v>
      </c>
      <c r="M1214" s="42" t="s">
        <v>4108</v>
      </c>
      <c r="N1214" s="12"/>
      <c r="O1214" s="12"/>
      <c r="P1214" s="12"/>
      <c r="Q1214" s="160"/>
      <c r="R1214" s="12"/>
      <c r="S1214" s="48"/>
    </row>
    <row r="1215" spans="1:19">
      <c r="A1215" s="41">
        <v>45630</v>
      </c>
      <c r="B1215" s="242" t="s">
        <v>335</v>
      </c>
      <c r="C1215" s="42" t="s">
        <v>58</v>
      </c>
      <c r="D1215" s="42" t="s">
        <v>1268</v>
      </c>
      <c r="E1215" s="42" t="s">
        <v>4322</v>
      </c>
      <c r="F1215" s="42">
        <v>1</v>
      </c>
      <c r="G1215" s="42">
        <v>15</v>
      </c>
      <c r="H1215" s="42"/>
      <c r="I1215" s="42" t="s">
        <v>75</v>
      </c>
      <c r="J1215" s="42" t="s">
        <v>3542</v>
      </c>
      <c r="K1215" s="42">
        <v>4923</v>
      </c>
      <c r="L1215" s="42">
        <v>1578</v>
      </c>
      <c r="M1215" s="42" t="s">
        <v>3584</v>
      </c>
      <c r="N1215" s="42"/>
      <c r="O1215" s="42"/>
      <c r="P1215" s="42"/>
      <c r="Q1215" s="161"/>
      <c r="R1215" s="42"/>
      <c r="S1215" s="88"/>
    </row>
    <row r="1216" spans="1:19">
      <c r="A1216" s="41">
        <v>45630</v>
      </c>
      <c r="B1216" s="41" t="s">
        <v>335</v>
      </c>
      <c r="C1216" s="42" t="s">
        <v>58</v>
      </c>
      <c r="D1216" s="42" t="s">
        <v>1268</v>
      </c>
      <c r="E1216" s="42" t="s">
        <v>4322</v>
      </c>
      <c r="F1216" s="42">
        <v>1</v>
      </c>
      <c r="G1216" s="42">
        <v>15</v>
      </c>
      <c r="H1216" s="42"/>
      <c r="I1216" s="42" t="s">
        <v>75</v>
      </c>
      <c r="J1216" s="42" t="s">
        <v>3542</v>
      </c>
      <c r="K1216" s="42">
        <v>4423</v>
      </c>
      <c r="L1216" s="42">
        <v>1412</v>
      </c>
      <c r="M1216" s="42" t="s">
        <v>3573</v>
      </c>
      <c r="N1216" s="42"/>
      <c r="O1216" s="42"/>
      <c r="P1216" s="42"/>
      <c r="Q1216" s="161"/>
      <c r="R1216" s="42"/>
      <c r="S1216" s="88"/>
    </row>
    <row r="1217" spans="1:19">
      <c r="A1217" s="41">
        <v>45630</v>
      </c>
      <c r="B1217" s="41" t="s">
        <v>335</v>
      </c>
      <c r="C1217" s="42" t="s">
        <v>58</v>
      </c>
      <c r="D1217" s="42" t="s">
        <v>1268</v>
      </c>
      <c r="E1217" s="42" t="s">
        <v>4323</v>
      </c>
      <c r="F1217" s="42">
        <v>1</v>
      </c>
      <c r="G1217" s="42">
        <v>15</v>
      </c>
      <c r="H1217" s="42"/>
      <c r="I1217" s="42" t="s">
        <v>75</v>
      </c>
      <c r="J1217" s="42" t="s">
        <v>4309</v>
      </c>
      <c r="K1217" s="42">
        <v>924</v>
      </c>
      <c r="L1217" s="42">
        <v>1935</v>
      </c>
      <c r="M1217" s="42" t="s">
        <v>3680</v>
      </c>
      <c r="N1217" s="42"/>
      <c r="O1217" s="42"/>
      <c r="P1217" s="42"/>
      <c r="Q1217" s="161"/>
      <c r="R1217" s="42"/>
      <c r="S1217" s="88"/>
    </row>
    <row r="1218" spans="1:19">
      <c r="A1218" s="41">
        <v>45630</v>
      </c>
      <c r="B1218" s="41" t="s">
        <v>335</v>
      </c>
      <c r="C1218" s="42" t="s">
        <v>58</v>
      </c>
      <c r="D1218" s="42" t="s">
        <v>1268</v>
      </c>
      <c r="E1218" s="42" t="s">
        <v>4323</v>
      </c>
      <c r="F1218" s="42">
        <v>1</v>
      </c>
      <c r="G1218" s="42">
        <v>15</v>
      </c>
      <c r="H1218" s="42"/>
      <c r="I1218" s="42" t="s">
        <v>75</v>
      </c>
      <c r="J1218" s="42" t="s">
        <v>4309</v>
      </c>
      <c r="K1218" s="42">
        <v>924</v>
      </c>
      <c r="L1218" s="42">
        <v>1936</v>
      </c>
      <c r="M1218" s="42" t="s">
        <v>3573</v>
      </c>
      <c r="N1218" s="42"/>
      <c r="O1218" s="42"/>
      <c r="P1218" s="42"/>
      <c r="Q1218" s="161"/>
      <c r="R1218" s="42"/>
      <c r="S1218" s="88"/>
    </row>
    <row r="1219" spans="1:19">
      <c r="A1219" s="41">
        <v>45630</v>
      </c>
      <c r="B1219" s="41" t="s">
        <v>335</v>
      </c>
      <c r="C1219" s="42" t="s">
        <v>58</v>
      </c>
      <c r="D1219" s="42" t="s">
        <v>1268</v>
      </c>
      <c r="E1219" s="42" t="s">
        <v>4324</v>
      </c>
      <c r="F1219" s="42">
        <v>1</v>
      </c>
      <c r="G1219" s="42">
        <v>16</v>
      </c>
      <c r="H1219" s="42"/>
      <c r="I1219" s="42" t="s">
        <v>143</v>
      </c>
      <c r="J1219" s="42" t="s">
        <v>4325</v>
      </c>
      <c r="K1219" s="42">
        <v>2222</v>
      </c>
      <c r="L1219" s="42">
        <v>1503</v>
      </c>
      <c r="M1219" s="42" t="s">
        <v>4108</v>
      </c>
      <c r="N1219" s="42"/>
      <c r="O1219" s="42"/>
      <c r="P1219" s="42"/>
      <c r="Q1219" s="161"/>
      <c r="R1219" s="42"/>
      <c r="S1219" s="88"/>
    </row>
    <row r="1220" spans="1:19">
      <c r="A1220" s="41">
        <v>45630</v>
      </c>
      <c r="B1220" s="41" t="s">
        <v>335</v>
      </c>
      <c r="C1220" s="42" t="s">
        <v>58</v>
      </c>
      <c r="D1220" s="42" t="s">
        <v>1268</v>
      </c>
      <c r="E1220" s="42" t="s">
        <v>4324</v>
      </c>
      <c r="F1220" s="42">
        <v>1</v>
      </c>
      <c r="G1220" s="42">
        <v>16</v>
      </c>
      <c r="H1220" s="42"/>
      <c r="I1220" s="42" t="s">
        <v>143</v>
      </c>
      <c r="J1220" s="42" t="s">
        <v>4325</v>
      </c>
      <c r="K1220" s="42">
        <v>2222</v>
      </c>
      <c r="L1220" s="42">
        <v>1502</v>
      </c>
      <c r="M1220" s="42" t="s">
        <v>3573</v>
      </c>
      <c r="N1220" s="42"/>
      <c r="O1220" s="42"/>
      <c r="P1220" s="42"/>
      <c r="Q1220" s="161"/>
      <c r="R1220" s="42"/>
      <c r="S1220" s="88"/>
    </row>
    <row r="1221" spans="1:19">
      <c r="A1221" s="41">
        <v>45630</v>
      </c>
      <c r="B1221" s="41" t="s">
        <v>335</v>
      </c>
      <c r="C1221" s="42" t="s">
        <v>58</v>
      </c>
      <c r="D1221" s="42" t="s">
        <v>1268</v>
      </c>
      <c r="E1221" s="42" t="s">
        <v>3961</v>
      </c>
      <c r="F1221" s="42">
        <v>1</v>
      </c>
      <c r="G1221" s="42">
        <v>16</v>
      </c>
      <c r="H1221" s="42"/>
      <c r="I1221" s="42" t="s">
        <v>60</v>
      </c>
      <c r="J1221" s="42" t="s">
        <v>4193</v>
      </c>
      <c r="K1221" s="42">
        <v>724</v>
      </c>
      <c r="L1221" s="42">
        <v>1846</v>
      </c>
      <c r="M1221" s="42" t="s">
        <v>3763</v>
      </c>
      <c r="N1221" s="42"/>
      <c r="O1221" s="42"/>
      <c r="P1221" s="42"/>
      <c r="Q1221" s="161"/>
      <c r="R1221" s="42"/>
      <c r="S1221" s="88"/>
    </row>
    <row r="1222" spans="1:19">
      <c r="A1222" s="41">
        <v>45630</v>
      </c>
      <c r="B1222" s="41" t="s">
        <v>335</v>
      </c>
      <c r="C1222" s="42" t="s">
        <v>58</v>
      </c>
      <c r="D1222" s="42" t="s">
        <v>1268</v>
      </c>
      <c r="E1222" s="42" t="s">
        <v>3961</v>
      </c>
      <c r="F1222" s="42">
        <v>1</v>
      </c>
      <c r="G1222" s="42">
        <v>16</v>
      </c>
      <c r="H1222" s="42"/>
      <c r="I1222" s="42" t="s">
        <v>60</v>
      </c>
      <c r="J1222" s="42" t="s">
        <v>4193</v>
      </c>
      <c r="K1222" s="42">
        <v>724</v>
      </c>
      <c r="L1222" s="42">
        <v>1683</v>
      </c>
      <c r="M1222" s="42" t="s">
        <v>3763</v>
      </c>
      <c r="N1222" s="42"/>
      <c r="O1222" s="42"/>
      <c r="P1222" s="42"/>
      <c r="Q1222" s="161"/>
      <c r="R1222" s="42"/>
      <c r="S1222" s="88"/>
    </row>
    <row r="1223" spans="1:19">
      <c r="A1223" s="41">
        <v>45630</v>
      </c>
      <c r="B1223" s="41" t="s">
        <v>335</v>
      </c>
      <c r="C1223" s="42" t="s">
        <v>58</v>
      </c>
      <c r="D1223" s="42" t="s">
        <v>1268</v>
      </c>
      <c r="E1223" s="42" t="s">
        <v>3961</v>
      </c>
      <c r="F1223" s="42">
        <v>1</v>
      </c>
      <c r="G1223" s="42">
        <v>16</v>
      </c>
      <c r="H1223" s="42"/>
      <c r="I1223" s="42" t="s">
        <v>60</v>
      </c>
      <c r="J1223" s="42" t="s">
        <v>4193</v>
      </c>
      <c r="K1223" s="42">
        <v>724</v>
      </c>
      <c r="L1223" s="42">
        <v>1746</v>
      </c>
      <c r="M1223" s="42" t="s">
        <v>3585</v>
      </c>
      <c r="N1223" s="42"/>
      <c r="O1223" s="42"/>
      <c r="P1223" s="42"/>
      <c r="Q1223" s="161"/>
      <c r="R1223" s="42"/>
      <c r="S1223" s="88"/>
    </row>
    <row r="1224" spans="1:19">
      <c r="A1224" s="41">
        <v>45630</v>
      </c>
      <c r="B1224" s="41" t="s">
        <v>335</v>
      </c>
      <c r="C1224" s="42" t="s">
        <v>58</v>
      </c>
      <c r="D1224" s="42" t="s">
        <v>1268</v>
      </c>
      <c r="E1224" s="42" t="s">
        <v>3961</v>
      </c>
      <c r="F1224" s="42">
        <v>1</v>
      </c>
      <c r="G1224" s="42">
        <v>16</v>
      </c>
      <c r="H1224" s="42"/>
      <c r="I1224" s="42" t="s">
        <v>60</v>
      </c>
      <c r="J1224" s="42" t="s">
        <v>4193</v>
      </c>
      <c r="K1224" s="42">
        <v>724</v>
      </c>
      <c r="L1224" s="42">
        <v>1682</v>
      </c>
      <c r="M1224" s="42" t="s">
        <v>3585</v>
      </c>
      <c r="N1224" s="42"/>
      <c r="O1224" s="42"/>
      <c r="P1224" s="42"/>
      <c r="Q1224" s="161"/>
      <c r="R1224" s="42"/>
      <c r="S1224" s="88"/>
    </row>
    <row r="1225" spans="1:19">
      <c r="A1225" s="41">
        <v>45630</v>
      </c>
      <c r="B1225" s="41" t="s">
        <v>335</v>
      </c>
      <c r="C1225" s="42" t="s">
        <v>58</v>
      </c>
      <c r="D1225" s="42" t="s">
        <v>1268</v>
      </c>
      <c r="E1225" s="42" t="s">
        <v>3961</v>
      </c>
      <c r="F1225" s="42">
        <v>1</v>
      </c>
      <c r="G1225" s="42">
        <v>16</v>
      </c>
      <c r="H1225" s="42"/>
      <c r="I1225" s="42" t="s">
        <v>60</v>
      </c>
      <c r="J1225" s="42" t="s">
        <v>4193</v>
      </c>
      <c r="K1225" s="42">
        <v>724</v>
      </c>
      <c r="L1225" s="42">
        <v>1745</v>
      </c>
      <c r="M1225" s="42" t="s">
        <v>4108</v>
      </c>
      <c r="N1225" s="42"/>
      <c r="O1225" s="42"/>
      <c r="P1225" s="42"/>
      <c r="Q1225" s="161"/>
      <c r="R1225" s="42"/>
      <c r="S1225" s="88"/>
    </row>
    <row r="1226" spans="1:19">
      <c r="A1226" s="41">
        <v>45630</v>
      </c>
      <c r="B1226" s="41" t="s">
        <v>335</v>
      </c>
      <c r="C1226" s="42" t="s">
        <v>58</v>
      </c>
      <c r="D1226" s="42" t="s">
        <v>1268</v>
      </c>
      <c r="E1226" s="42" t="s">
        <v>3961</v>
      </c>
      <c r="F1226" s="42">
        <v>1</v>
      </c>
      <c r="G1226" s="42">
        <v>16</v>
      </c>
      <c r="H1226" s="42"/>
      <c r="I1226" s="42" t="s">
        <v>60</v>
      </c>
      <c r="J1226" s="42" t="s">
        <v>4193</v>
      </c>
      <c r="K1226" s="42">
        <v>724</v>
      </c>
      <c r="L1226" s="42">
        <v>1745</v>
      </c>
      <c r="M1226" s="42" t="s">
        <v>4108</v>
      </c>
      <c r="N1226" s="42"/>
      <c r="O1226" s="42"/>
      <c r="P1226" s="42"/>
      <c r="Q1226" s="161"/>
      <c r="R1226" s="42"/>
      <c r="S1226" s="88"/>
    </row>
    <row r="1227" spans="1:19">
      <c r="A1227" s="41">
        <v>45630</v>
      </c>
      <c r="B1227" s="41" t="s">
        <v>335</v>
      </c>
      <c r="C1227" s="42" t="s">
        <v>58</v>
      </c>
      <c r="D1227" s="42" t="s">
        <v>1268</v>
      </c>
      <c r="E1227" s="42" t="s">
        <v>3840</v>
      </c>
      <c r="F1227" s="42">
        <v>1</v>
      </c>
      <c r="G1227" s="42">
        <v>16</v>
      </c>
      <c r="H1227" s="42"/>
      <c r="I1227" s="42" t="s">
        <v>60</v>
      </c>
      <c r="J1227" s="42" t="s">
        <v>4326</v>
      </c>
      <c r="K1227" s="42">
        <v>3101</v>
      </c>
      <c r="L1227" s="42" t="s">
        <v>1428</v>
      </c>
      <c r="M1227" s="42" t="s">
        <v>3573</v>
      </c>
      <c r="N1227" s="42"/>
      <c r="O1227" s="42"/>
      <c r="P1227" s="42"/>
      <c r="Q1227" s="161"/>
      <c r="R1227" s="42"/>
      <c r="S1227" s="88"/>
    </row>
    <row r="1228" spans="1:19">
      <c r="A1228" s="41">
        <v>45630</v>
      </c>
      <c r="B1228" s="41" t="s">
        <v>335</v>
      </c>
      <c r="C1228" s="42" t="s">
        <v>58</v>
      </c>
      <c r="D1228" s="42" t="s">
        <v>1444</v>
      </c>
      <c r="E1228" s="42" t="s">
        <v>3593</v>
      </c>
      <c r="F1228" s="42">
        <v>1</v>
      </c>
      <c r="G1228" s="42">
        <v>16</v>
      </c>
      <c r="H1228" s="42"/>
      <c r="I1228" s="42" t="s">
        <v>143</v>
      </c>
      <c r="J1228" s="42" t="s">
        <v>4327</v>
      </c>
      <c r="K1228" s="42">
        <v>4422</v>
      </c>
      <c r="L1228" s="42">
        <v>1565</v>
      </c>
      <c r="M1228" s="42" t="s">
        <v>3573</v>
      </c>
      <c r="N1228" s="42"/>
      <c r="O1228" s="42"/>
      <c r="P1228" s="42"/>
      <c r="Q1228" s="161"/>
      <c r="R1228" s="42"/>
      <c r="S1228" s="88"/>
    </row>
    <row r="1229" spans="1:19">
      <c r="A1229" s="41">
        <v>45630</v>
      </c>
      <c r="B1229" s="41" t="s">
        <v>335</v>
      </c>
      <c r="C1229" s="42" t="s">
        <v>58</v>
      </c>
      <c r="D1229" s="42" t="s">
        <v>1444</v>
      </c>
      <c r="E1229" s="42" t="s">
        <v>3593</v>
      </c>
      <c r="F1229" s="42">
        <v>1</v>
      </c>
      <c r="G1229" s="42">
        <v>16</v>
      </c>
      <c r="H1229" s="42"/>
      <c r="I1229" s="42" t="s">
        <v>143</v>
      </c>
      <c r="J1229" s="42" t="s">
        <v>4327</v>
      </c>
      <c r="K1229" s="42">
        <v>4422</v>
      </c>
      <c r="L1229" s="42">
        <v>1566</v>
      </c>
      <c r="M1229" s="42" t="s">
        <v>3573</v>
      </c>
      <c r="N1229" s="42"/>
      <c r="O1229" s="42"/>
      <c r="P1229" s="42"/>
      <c r="Q1229" s="161"/>
      <c r="R1229" s="42"/>
      <c r="S1229" s="88"/>
    </row>
    <row r="1230" spans="1:19">
      <c r="A1230" s="41">
        <v>45630</v>
      </c>
      <c r="B1230" s="41" t="s">
        <v>335</v>
      </c>
      <c r="C1230" s="42" t="s">
        <v>58</v>
      </c>
      <c r="D1230" s="42" t="s">
        <v>1268</v>
      </c>
      <c r="E1230" s="243" t="s">
        <v>4328</v>
      </c>
      <c r="F1230" s="42">
        <v>1</v>
      </c>
      <c r="G1230" s="42">
        <v>15</v>
      </c>
      <c r="H1230" s="42"/>
      <c r="I1230" s="42" t="s">
        <v>75</v>
      </c>
      <c r="J1230" s="42" t="s">
        <v>4329</v>
      </c>
      <c r="K1230" s="42">
        <v>4223</v>
      </c>
      <c r="L1230" s="42">
        <v>1899</v>
      </c>
      <c r="M1230" s="42" t="s">
        <v>3584</v>
      </c>
      <c r="N1230" s="42"/>
      <c r="O1230" s="42"/>
      <c r="P1230" s="42"/>
      <c r="Q1230" s="161"/>
      <c r="R1230" s="42"/>
      <c r="S1230" s="88"/>
    </row>
    <row r="1231" spans="1:19">
      <c r="A1231" s="41">
        <v>45630</v>
      </c>
      <c r="B1231" s="41" t="s">
        <v>335</v>
      </c>
      <c r="C1231" s="42" t="s">
        <v>58</v>
      </c>
      <c r="D1231" s="88" t="s">
        <v>1268</v>
      </c>
      <c r="E1231" s="244" t="s">
        <v>4206</v>
      </c>
      <c r="F1231" s="150">
        <v>1</v>
      </c>
      <c r="G1231" s="42">
        <v>15</v>
      </c>
      <c r="H1231" s="42"/>
      <c r="I1231" s="42" t="s">
        <v>75</v>
      </c>
      <c r="J1231" s="42" t="s">
        <v>4329</v>
      </c>
      <c r="K1231" s="42">
        <v>3623</v>
      </c>
      <c r="L1231" s="42">
        <v>1902</v>
      </c>
      <c r="M1231" s="42" t="s">
        <v>3584</v>
      </c>
      <c r="N1231" s="42"/>
      <c r="O1231" s="42"/>
      <c r="P1231" s="42"/>
      <c r="Q1231" s="161"/>
      <c r="R1231" s="42"/>
      <c r="S1231" s="88"/>
    </row>
    <row r="1232" spans="1:19">
      <c r="A1232" s="41">
        <v>45630</v>
      </c>
      <c r="B1232" s="41" t="s">
        <v>335</v>
      </c>
      <c r="C1232" s="42" t="s">
        <v>58</v>
      </c>
      <c r="D1232" s="88" t="s">
        <v>1268</v>
      </c>
      <c r="E1232" s="244" t="s">
        <v>4206</v>
      </c>
      <c r="F1232" s="150">
        <v>1</v>
      </c>
      <c r="G1232" s="42">
        <v>15</v>
      </c>
      <c r="H1232" s="42"/>
      <c r="I1232" s="42" t="s">
        <v>75</v>
      </c>
      <c r="J1232" s="42" t="s">
        <v>4329</v>
      </c>
      <c r="K1232" s="42">
        <v>4223</v>
      </c>
      <c r="L1232" s="42">
        <v>1900</v>
      </c>
      <c r="M1232" s="42" t="s">
        <v>3680</v>
      </c>
      <c r="N1232" s="42"/>
      <c r="O1232" s="42"/>
      <c r="P1232" s="42"/>
      <c r="Q1232" s="161"/>
      <c r="R1232" s="42"/>
      <c r="S1232" s="88"/>
    </row>
    <row r="1233" spans="1:19">
      <c r="A1233" s="41">
        <v>45630</v>
      </c>
      <c r="B1233" s="41" t="s">
        <v>335</v>
      </c>
      <c r="C1233" s="42" t="s">
        <v>58</v>
      </c>
      <c r="D1233" s="88" t="s">
        <v>1268</v>
      </c>
      <c r="E1233" s="244" t="s">
        <v>4206</v>
      </c>
      <c r="F1233" s="150">
        <v>1</v>
      </c>
      <c r="G1233" s="42">
        <v>15</v>
      </c>
      <c r="H1233" s="42"/>
      <c r="I1233" s="42" t="s">
        <v>75</v>
      </c>
      <c r="J1233" s="42" t="s">
        <v>4329</v>
      </c>
      <c r="K1233" s="42">
        <v>4423</v>
      </c>
      <c r="L1233" s="42">
        <v>1901</v>
      </c>
      <c r="M1233" s="42" t="s">
        <v>3680</v>
      </c>
      <c r="N1233" s="42"/>
      <c r="O1233" s="42"/>
      <c r="P1233" s="42"/>
      <c r="Q1233" s="161"/>
      <c r="R1233" s="42"/>
      <c r="S1233" s="88"/>
    </row>
    <row r="1234" spans="1:19">
      <c r="A1234" s="41">
        <v>45630</v>
      </c>
      <c r="B1234" s="41" t="s">
        <v>335</v>
      </c>
      <c r="C1234" s="42" t="s">
        <v>58</v>
      </c>
      <c r="D1234" s="88" t="s">
        <v>1268</v>
      </c>
      <c r="E1234" s="244" t="s">
        <v>4330</v>
      </c>
      <c r="F1234" s="150">
        <v>1</v>
      </c>
      <c r="G1234" s="42" t="s">
        <v>7</v>
      </c>
      <c r="H1234" s="42"/>
      <c r="I1234" s="42" t="s">
        <v>133</v>
      </c>
      <c r="J1234" s="42" t="s">
        <v>787</v>
      </c>
      <c r="K1234" s="42">
        <v>1123</v>
      </c>
      <c r="L1234" s="42">
        <v>857</v>
      </c>
      <c r="M1234" s="42" t="s">
        <v>3763</v>
      </c>
      <c r="N1234" s="42"/>
      <c r="O1234" s="42"/>
      <c r="P1234" s="42"/>
      <c r="Q1234" s="161"/>
      <c r="R1234" s="42"/>
      <c r="S1234" s="88"/>
    </row>
    <row r="1235" spans="1:19">
      <c r="A1235" s="41">
        <v>45630</v>
      </c>
      <c r="B1235" s="41" t="s">
        <v>335</v>
      </c>
      <c r="C1235" s="42" t="s">
        <v>58</v>
      </c>
      <c r="D1235" s="88" t="s">
        <v>1268</v>
      </c>
      <c r="E1235" s="244" t="s">
        <v>4330</v>
      </c>
      <c r="F1235" s="150">
        <v>1</v>
      </c>
      <c r="G1235" s="42" t="s">
        <v>7</v>
      </c>
      <c r="H1235" s="42"/>
      <c r="I1235" s="42" t="s">
        <v>133</v>
      </c>
      <c r="J1235" s="42" t="s">
        <v>787</v>
      </c>
      <c r="K1235" s="42">
        <v>1123</v>
      </c>
      <c r="L1235" s="42">
        <v>858</v>
      </c>
      <c r="M1235" s="42" t="s">
        <v>3763</v>
      </c>
      <c r="N1235" s="42"/>
      <c r="O1235" s="42"/>
      <c r="P1235" s="42"/>
      <c r="Q1235" s="161"/>
      <c r="R1235" s="42"/>
      <c r="S1235" s="88"/>
    </row>
    <row r="1236" spans="1:19">
      <c r="A1236" s="41">
        <v>45630</v>
      </c>
      <c r="B1236" s="41" t="s">
        <v>335</v>
      </c>
      <c r="C1236" s="42" t="s">
        <v>58</v>
      </c>
      <c r="D1236" s="42" t="s">
        <v>14</v>
      </c>
      <c r="E1236" s="42" t="s">
        <v>4030</v>
      </c>
      <c r="F1236" s="42">
        <v>1</v>
      </c>
      <c r="G1236" s="42">
        <v>14</v>
      </c>
      <c r="H1236" s="42"/>
      <c r="I1236" s="42" t="s">
        <v>84</v>
      </c>
      <c r="J1236" s="42" t="s">
        <v>4276</v>
      </c>
      <c r="K1236" s="42">
        <v>4522</v>
      </c>
      <c r="L1236" s="42" t="s">
        <v>1428</v>
      </c>
      <c r="M1236" s="42" t="s">
        <v>4108</v>
      </c>
      <c r="N1236" s="42"/>
      <c r="O1236" s="42"/>
      <c r="P1236" s="42"/>
      <c r="Q1236" s="161"/>
      <c r="R1236" s="42"/>
      <c r="S1236" s="88"/>
    </row>
    <row r="1237" spans="1:19">
      <c r="A1237" s="41">
        <v>45630</v>
      </c>
      <c r="B1237" s="41" t="s">
        <v>335</v>
      </c>
      <c r="C1237" s="42" t="s">
        <v>58</v>
      </c>
      <c r="D1237" s="42" t="s">
        <v>14</v>
      </c>
      <c r="E1237" s="42" t="s">
        <v>4331</v>
      </c>
      <c r="F1237" s="42">
        <v>1</v>
      </c>
      <c r="G1237" s="42">
        <v>14</v>
      </c>
      <c r="H1237" s="42"/>
      <c r="I1237" s="42" t="s">
        <v>84</v>
      </c>
      <c r="J1237" s="42" t="s">
        <v>4276</v>
      </c>
      <c r="K1237" s="42">
        <v>4522</v>
      </c>
      <c r="L1237" s="42" t="s">
        <v>1428</v>
      </c>
      <c r="M1237" s="42" t="s">
        <v>4108</v>
      </c>
      <c r="N1237" s="42"/>
      <c r="O1237" s="42"/>
      <c r="P1237" s="42"/>
      <c r="Q1237" s="161"/>
      <c r="R1237" s="42"/>
      <c r="S1237" s="88"/>
    </row>
    <row r="1238" spans="1:19">
      <c r="A1238" s="41">
        <v>45630</v>
      </c>
      <c r="B1238" s="41" t="s">
        <v>335</v>
      </c>
      <c r="C1238" s="42" t="s">
        <v>58</v>
      </c>
      <c r="D1238" s="42" t="s">
        <v>14</v>
      </c>
      <c r="E1238" s="12" t="s">
        <v>4331</v>
      </c>
      <c r="F1238" s="12">
        <v>1</v>
      </c>
      <c r="G1238" s="12">
        <v>16</v>
      </c>
      <c r="H1238" s="12"/>
      <c r="I1238" s="12" t="s">
        <v>60</v>
      </c>
      <c r="J1238" s="12" t="s">
        <v>4332</v>
      </c>
      <c r="K1238" s="12">
        <v>3023</v>
      </c>
      <c r="L1238" s="12">
        <v>1092</v>
      </c>
      <c r="M1238" s="12" t="s">
        <v>3763</v>
      </c>
      <c r="N1238" s="12"/>
      <c r="O1238" s="12"/>
      <c r="P1238" s="12"/>
      <c r="Q1238" s="160"/>
      <c r="R1238" s="12"/>
      <c r="S1238" s="48"/>
    </row>
    <row r="1239" spans="1:19">
      <c r="A1239" s="41">
        <v>45630</v>
      </c>
      <c r="B1239" s="41" t="s">
        <v>335</v>
      </c>
      <c r="C1239" s="42" t="s">
        <v>58</v>
      </c>
      <c r="D1239" s="42" t="s">
        <v>14</v>
      </c>
      <c r="E1239" s="12" t="s">
        <v>4331</v>
      </c>
      <c r="F1239" s="12">
        <v>1</v>
      </c>
      <c r="G1239" s="12">
        <v>16</v>
      </c>
      <c r="H1239" s="12"/>
      <c r="I1239" s="12" t="s">
        <v>60</v>
      </c>
      <c r="J1239" s="12" t="s">
        <v>4332</v>
      </c>
      <c r="K1239" s="12">
        <v>3023</v>
      </c>
      <c r="L1239" s="12">
        <v>1093</v>
      </c>
      <c r="M1239" s="12" t="s">
        <v>3585</v>
      </c>
      <c r="N1239" s="12"/>
      <c r="O1239" s="12"/>
      <c r="P1239" s="12"/>
      <c r="Q1239" s="160"/>
      <c r="R1239" s="12"/>
      <c r="S1239" s="48"/>
    </row>
    <row r="1240" spans="1:19">
      <c r="A1240" s="41">
        <v>45630</v>
      </c>
      <c r="B1240" s="41" t="s">
        <v>335</v>
      </c>
      <c r="C1240" s="42" t="s">
        <v>58</v>
      </c>
      <c r="D1240" s="42" t="s">
        <v>14</v>
      </c>
      <c r="E1240" s="42" t="s">
        <v>4331</v>
      </c>
      <c r="F1240" s="42">
        <v>1</v>
      </c>
      <c r="G1240" s="42">
        <v>16</v>
      </c>
      <c r="H1240" s="42"/>
      <c r="I1240" s="42" t="s">
        <v>60</v>
      </c>
      <c r="J1240" s="42" t="s">
        <v>4188</v>
      </c>
      <c r="K1240" s="42"/>
      <c r="L1240" s="42">
        <v>2029</v>
      </c>
      <c r="M1240" s="42" t="s">
        <v>4108</v>
      </c>
      <c r="N1240" s="42"/>
      <c r="O1240" s="42"/>
      <c r="P1240" s="42"/>
      <c r="Q1240" s="161"/>
      <c r="R1240" s="42"/>
      <c r="S1240" s="88"/>
    </row>
    <row r="1241" spans="1:19">
      <c r="A1241" s="41">
        <v>45630</v>
      </c>
      <c r="B1241" s="41" t="s">
        <v>335</v>
      </c>
      <c r="C1241" s="42" t="s">
        <v>58</v>
      </c>
      <c r="D1241" s="42" t="s">
        <v>14</v>
      </c>
      <c r="E1241" s="42" t="s">
        <v>4331</v>
      </c>
      <c r="F1241" s="42">
        <v>1</v>
      </c>
      <c r="G1241" s="42">
        <v>16</v>
      </c>
      <c r="H1241" s="42"/>
      <c r="I1241" s="42" t="s">
        <v>60</v>
      </c>
      <c r="J1241" s="42" t="s">
        <v>4188</v>
      </c>
      <c r="K1241" s="42"/>
      <c r="L1241" s="42">
        <v>2031</v>
      </c>
      <c r="M1241" s="42" t="s">
        <v>4108</v>
      </c>
      <c r="N1241" s="42"/>
      <c r="O1241" s="42"/>
      <c r="P1241" s="42"/>
      <c r="Q1241" s="161"/>
      <c r="R1241" s="42"/>
      <c r="S1241" s="88"/>
    </row>
    <row r="1242" spans="1:19">
      <c r="A1242" s="41">
        <v>45641</v>
      </c>
      <c r="B1242" s="41" t="s">
        <v>335</v>
      </c>
      <c r="C1242" s="42" t="s">
        <v>58</v>
      </c>
      <c r="D1242" s="42" t="s">
        <v>1268</v>
      </c>
      <c r="E1242" s="42" t="s">
        <v>4333</v>
      </c>
      <c r="F1242" s="42">
        <v>1</v>
      </c>
      <c r="G1242" s="42">
        <v>15</v>
      </c>
      <c r="H1242" s="42"/>
      <c r="I1242" s="42" t="s">
        <v>75</v>
      </c>
      <c r="J1242" s="42" t="s">
        <v>4334</v>
      </c>
      <c r="K1242" s="42">
        <v>4423</v>
      </c>
      <c r="L1242" s="42">
        <v>1987</v>
      </c>
      <c r="M1242" s="42" t="s">
        <v>4108</v>
      </c>
      <c r="N1242" s="42"/>
      <c r="O1242" s="42"/>
      <c r="P1242" s="42"/>
      <c r="Q1242" s="161"/>
      <c r="R1242" s="42"/>
      <c r="S1242" s="88"/>
    </row>
    <row r="1243" spans="1:19">
      <c r="A1243" s="41">
        <v>45641</v>
      </c>
      <c r="B1243" s="41" t="s">
        <v>335</v>
      </c>
      <c r="C1243" s="42" t="s">
        <v>58</v>
      </c>
      <c r="D1243" s="12" t="s">
        <v>1268</v>
      </c>
      <c r="E1243" s="42" t="s">
        <v>4333</v>
      </c>
      <c r="F1243" s="12">
        <v>1</v>
      </c>
      <c r="G1243" s="12">
        <v>15</v>
      </c>
      <c r="H1243" s="12"/>
      <c r="I1243" s="42" t="s">
        <v>75</v>
      </c>
      <c r="J1243" s="42" t="s">
        <v>4318</v>
      </c>
      <c r="K1243" s="12">
        <v>824</v>
      </c>
      <c r="L1243" s="12">
        <v>1985</v>
      </c>
      <c r="M1243" s="12" t="s">
        <v>3680</v>
      </c>
      <c r="N1243" s="12"/>
      <c r="O1243" s="12"/>
      <c r="P1243" s="12"/>
      <c r="Q1243" s="160"/>
      <c r="R1243" s="12"/>
      <c r="S1243" s="48"/>
    </row>
    <row r="1244" spans="1:19">
      <c r="A1244" s="41">
        <v>45641</v>
      </c>
      <c r="B1244" s="41" t="s">
        <v>335</v>
      </c>
      <c r="C1244" s="42" t="s">
        <v>58</v>
      </c>
      <c r="D1244" s="12" t="s">
        <v>1268</v>
      </c>
      <c r="E1244" s="42" t="s">
        <v>4333</v>
      </c>
      <c r="F1244" s="12">
        <v>1</v>
      </c>
      <c r="G1244" s="12">
        <v>15</v>
      </c>
      <c r="H1244" s="12"/>
      <c r="I1244" s="42" t="s">
        <v>75</v>
      </c>
      <c r="J1244" s="42" t="s">
        <v>4318</v>
      </c>
      <c r="K1244" s="12">
        <v>4423</v>
      </c>
      <c r="L1244" s="12">
        <v>1988</v>
      </c>
      <c r="M1244" s="12" t="s">
        <v>3584</v>
      </c>
      <c r="N1244" s="12"/>
      <c r="O1244" s="12"/>
      <c r="P1244" s="12"/>
      <c r="Q1244" s="160"/>
      <c r="R1244" s="12"/>
      <c r="S1244" s="48"/>
    </row>
    <row r="1245" spans="1:19">
      <c r="A1245" s="41">
        <v>45641</v>
      </c>
      <c r="B1245" s="41" t="s">
        <v>335</v>
      </c>
      <c r="C1245" s="42" t="s">
        <v>58</v>
      </c>
      <c r="D1245" s="12" t="s">
        <v>1268</v>
      </c>
      <c r="E1245" s="42" t="s">
        <v>4333</v>
      </c>
      <c r="F1245" s="12">
        <v>1</v>
      </c>
      <c r="G1245" s="12">
        <v>15</v>
      </c>
      <c r="H1245" s="12"/>
      <c r="I1245" s="42" t="s">
        <v>75</v>
      </c>
      <c r="J1245" s="42" t="s">
        <v>4318</v>
      </c>
      <c r="K1245" s="12">
        <v>524</v>
      </c>
      <c r="L1245" s="12">
        <v>1986</v>
      </c>
      <c r="M1245" s="12" t="s">
        <v>4228</v>
      </c>
      <c r="N1245" s="12"/>
      <c r="O1245" s="12"/>
      <c r="P1245" s="12"/>
      <c r="Q1245" s="160"/>
      <c r="R1245" s="12"/>
      <c r="S1245" s="48"/>
    </row>
    <row r="1246" spans="1:19">
      <c r="A1246" s="41">
        <v>45641</v>
      </c>
      <c r="B1246" s="41" t="s">
        <v>335</v>
      </c>
      <c r="C1246" s="42" t="s">
        <v>58</v>
      </c>
      <c r="D1246" s="12" t="s">
        <v>1268</v>
      </c>
      <c r="E1246" s="12" t="s">
        <v>4176</v>
      </c>
      <c r="F1246" s="12">
        <v>1</v>
      </c>
      <c r="G1246" s="12">
        <v>14</v>
      </c>
      <c r="H1246" s="12"/>
      <c r="I1246" s="12" t="s">
        <v>783</v>
      </c>
      <c r="J1246" s="12" t="s">
        <v>94</v>
      </c>
      <c r="K1246" s="12">
        <v>4022</v>
      </c>
      <c r="L1246" s="12" t="s">
        <v>1428</v>
      </c>
      <c r="M1246" s="12" t="s">
        <v>3584</v>
      </c>
      <c r="N1246" s="12"/>
      <c r="O1246" s="12"/>
      <c r="P1246" s="12"/>
      <c r="Q1246" s="160"/>
      <c r="R1246" s="12"/>
      <c r="S1246" s="48"/>
    </row>
    <row r="1247" spans="1:19">
      <c r="A1247" s="41">
        <v>45641</v>
      </c>
      <c r="B1247" s="41" t="s">
        <v>335</v>
      </c>
      <c r="C1247" s="42" t="s">
        <v>58</v>
      </c>
      <c r="D1247" s="12" t="s">
        <v>1268</v>
      </c>
      <c r="E1247" s="12" t="s">
        <v>4176</v>
      </c>
      <c r="F1247" s="12">
        <v>1</v>
      </c>
      <c r="G1247" s="12">
        <v>15</v>
      </c>
      <c r="H1247" s="12"/>
      <c r="I1247" s="12" t="s">
        <v>3454</v>
      </c>
      <c r="J1247" s="12" t="s">
        <v>3455</v>
      </c>
      <c r="K1247" s="12">
        <v>2522</v>
      </c>
      <c r="L1247" s="12" t="s">
        <v>1428</v>
      </c>
      <c r="M1247" s="12" t="s">
        <v>3584</v>
      </c>
      <c r="N1247" s="12"/>
      <c r="O1247" s="12"/>
      <c r="P1247" s="12"/>
      <c r="Q1247" s="160"/>
      <c r="R1247" s="12"/>
      <c r="S1247" s="48"/>
    </row>
    <row r="1248" spans="1:19">
      <c r="A1248" s="41">
        <v>45641</v>
      </c>
      <c r="B1248" s="41" t="s">
        <v>335</v>
      </c>
      <c r="C1248" s="42" t="s">
        <v>58</v>
      </c>
      <c r="D1248" s="12" t="s">
        <v>1268</v>
      </c>
      <c r="E1248" s="42" t="s">
        <v>4335</v>
      </c>
      <c r="F1248" s="42">
        <v>1</v>
      </c>
      <c r="G1248" s="42">
        <v>15</v>
      </c>
      <c r="H1248" s="42"/>
      <c r="I1248" s="42" t="s">
        <v>75</v>
      </c>
      <c r="J1248" s="42" t="s">
        <v>4309</v>
      </c>
      <c r="K1248" s="42">
        <v>924</v>
      </c>
      <c r="L1248" s="42">
        <v>1948</v>
      </c>
      <c r="M1248" s="42" t="s">
        <v>3584</v>
      </c>
      <c r="N1248" s="42"/>
      <c r="O1248" s="42"/>
      <c r="P1248" s="42"/>
      <c r="Q1248" s="161"/>
      <c r="R1248" s="42"/>
      <c r="S1248" s="88"/>
    </row>
    <row r="1249" spans="1:19">
      <c r="A1249" s="41">
        <v>45641</v>
      </c>
      <c r="B1249" s="41" t="s">
        <v>335</v>
      </c>
      <c r="C1249" s="42" t="s">
        <v>58</v>
      </c>
      <c r="D1249" s="12" t="s">
        <v>1268</v>
      </c>
      <c r="E1249" s="42" t="s">
        <v>4335</v>
      </c>
      <c r="F1249" s="12">
        <v>1</v>
      </c>
      <c r="G1249" s="12">
        <v>15</v>
      </c>
      <c r="H1249" s="12"/>
      <c r="I1249" s="42" t="s">
        <v>75</v>
      </c>
      <c r="J1249" s="42" t="s">
        <v>4309</v>
      </c>
      <c r="K1249" s="12">
        <v>924</v>
      </c>
      <c r="L1249" s="12">
        <v>1949</v>
      </c>
      <c r="M1249" s="12" t="s">
        <v>3584</v>
      </c>
      <c r="N1249" s="12"/>
      <c r="O1249" s="12"/>
      <c r="P1249" s="12"/>
      <c r="Q1249" s="160"/>
      <c r="R1249" s="12"/>
      <c r="S1249" s="48"/>
    </row>
    <row r="1250" spans="1:19">
      <c r="A1250" s="41">
        <v>45641</v>
      </c>
      <c r="B1250" s="41" t="s">
        <v>335</v>
      </c>
      <c r="C1250" s="42" t="s">
        <v>58</v>
      </c>
      <c r="D1250" s="12" t="s">
        <v>1268</v>
      </c>
      <c r="E1250" s="42" t="s">
        <v>4335</v>
      </c>
      <c r="F1250" s="12">
        <v>1</v>
      </c>
      <c r="G1250" s="12">
        <v>15</v>
      </c>
      <c r="H1250" s="12"/>
      <c r="I1250" s="42" t="s">
        <v>75</v>
      </c>
      <c r="J1250" s="42" t="s">
        <v>4309</v>
      </c>
      <c r="K1250" s="12">
        <v>924</v>
      </c>
      <c r="L1250" s="12">
        <v>1951</v>
      </c>
      <c r="M1250" s="12" t="s">
        <v>3584</v>
      </c>
      <c r="N1250" s="12"/>
      <c r="O1250" s="12"/>
      <c r="P1250" s="12"/>
      <c r="Q1250" s="160"/>
      <c r="R1250" s="12"/>
      <c r="S1250" s="48"/>
    </row>
    <row r="1251" spans="1:19">
      <c r="A1251" s="41">
        <v>45641</v>
      </c>
      <c r="B1251" s="41" t="s">
        <v>335</v>
      </c>
      <c r="C1251" s="42" t="s">
        <v>58</v>
      </c>
      <c r="D1251" s="12" t="s">
        <v>1268</v>
      </c>
      <c r="E1251" s="42" t="s">
        <v>4335</v>
      </c>
      <c r="F1251" s="12">
        <v>1</v>
      </c>
      <c r="G1251" s="12">
        <v>15</v>
      </c>
      <c r="H1251" s="12"/>
      <c r="I1251" s="42" t="s">
        <v>75</v>
      </c>
      <c r="J1251" s="42" t="s">
        <v>4309</v>
      </c>
      <c r="K1251" s="12">
        <v>924</v>
      </c>
      <c r="L1251" s="12">
        <v>1939</v>
      </c>
      <c r="M1251" s="12" t="s">
        <v>3584</v>
      </c>
      <c r="N1251" s="12"/>
      <c r="O1251" s="12"/>
      <c r="P1251" s="12"/>
      <c r="Q1251" s="160"/>
      <c r="R1251" s="12"/>
      <c r="S1251" s="48"/>
    </row>
    <row r="1252" spans="1:19">
      <c r="A1252" s="41">
        <v>45641</v>
      </c>
      <c r="B1252" s="41" t="s">
        <v>335</v>
      </c>
      <c r="C1252" s="42" t="s">
        <v>58</v>
      </c>
      <c r="D1252" s="12" t="s">
        <v>1268</v>
      </c>
      <c r="E1252" s="12" t="s">
        <v>3987</v>
      </c>
      <c r="F1252" s="12">
        <v>1</v>
      </c>
      <c r="G1252" s="12">
        <v>15</v>
      </c>
      <c r="H1252" s="12"/>
      <c r="I1252" s="12" t="s">
        <v>3454</v>
      </c>
      <c r="J1252" s="12" t="s">
        <v>3455</v>
      </c>
      <c r="K1252" s="12">
        <v>2223</v>
      </c>
      <c r="L1252" s="12" t="s">
        <v>1428</v>
      </c>
      <c r="M1252" s="12" t="s">
        <v>4108</v>
      </c>
      <c r="N1252" s="12"/>
      <c r="O1252" s="12"/>
      <c r="P1252" s="12"/>
      <c r="Q1252" s="160"/>
      <c r="R1252" s="12"/>
      <c r="S1252" s="48"/>
    </row>
    <row r="1253" spans="1:19">
      <c r="A1253" s="41">
        <v>45641</v>
      </c>
      <c r="B1253" s="41" t="s">
        <v>335</v>
      </c>
      <c r="C1253" s="42" t="s">
        <v>58</v>
      </c>
      <c r="D1253" s="42" t="s">
        <v>1268</v>
      </c>
      <c r="E1253" s="42" t="s">
        <v>3987</v>
      </c>
      <c r="F1253" s="42">
        <v>1</v>
      </c>
      <c r="G1253" s="42">
        <v>15</v>
      </c>
      <c r="H1253" s="42"/>
      <c r="I1253" s="42" t="s">
        <v>75</v>
      </c>
      <c r="J1253" s="42" t="s">
        <v>4318</v>
      </c>
      <c r="K1253" s="42">
        <v>824</v>
      </c>
      <c r="L1253" s="42">
        <v>2065</v>
      </c>
      <c r="M1253" s="42" t="s">
        <v>4108</v>
      </c>
      <c r="N1253" s="42"/>
      <c r="O1253" s="42"/>
      <c r="P1253" s="42"/>
      <c r="Q1253" s="161"/>
      <c r="R1253" s="42"/>
      <c r="S1253" s="88"/>
    </row>
    <row r="1254" spans="1:19">
      <c r="A1254" s="41">
        <v>45641</v>
      </c>
      <c r="B1254" s="41" t="s">
        <v>335</v>
      </c>
      <c r="C1254" s="42" t="s">
        <v>58</v>
      </c>
      <c r="D1254" s="42" t="s">
        <v>1268</v>
      </c>
      <c r="E1254" s="42" t="s">
        <v>4336</v>
      </c>
      <c r="F1254" s="42">
        <v>1</v>
      </c>
      <c r="G1254" s="42">
        <v>16</v>
      </c>
      <c r="H1254" s="42"/>
      <c r="I1254" s="42" t="s">
        <v>60</v>
      </c>
      <c r="J1254" s="42" t="s">
        <v>4188</v>
      </c>
      <c r="K1254" s="42">
        <v>1424</v>
      </c>
      <c r="L1254" s="42">
        <v>2032</v>
      </c>
      <c r="M1254" s="42" t="s">
        <v>3680</v>
      </c>
      <c r="N1254" s="42"/>
      <c r="O1254" s="42"/>
      <c r="P1254" s="42"/>
      <c r="Q1254" s="161"/>
      <c r="R1254" s="42"/>
      <c r="S1254" s="88"/>
    </row>
    <row r="1255" spans="1:19">
      <c r="A1255" s="41">
        <v>45641</v>
      </c>
      <c r="B1255" s="41" t="s">
        <v>335</v>
      </c>
      <c r="C1255" s="42" t="s">
        <v>58</v>
      </c>
      <c r="D1255" s="42" t="s">
        <v>1268</v>
      </c>
      <c r="E1255" s="42" t="s">
        <v>4336</v>
      </c>
      <c r="F1255" s="42">
        <v>1</v>
      </c>
      <c r="G1255" s="42">
        <v>16</v>
      </c>
      <c r="H1255" s="42"/>
      <c r="I1255" s="42" t="s">
        <v>60</v>
      </c>
      <c r="J1255" s="42" t="s">
        <v>4188</v>
      </c>
      <c r="K1255" s="42">
        <v>1724</v>
      </c>
      <c r="L1255" s="42">
        <v>2027</v>
      </c>
      <c r="M1255" s="42" t="s">
        <v>3680</v>
      </c>
      <c r="N1255" s="42"/>
      <c r="O1255" s="42"/>
      <c r="P1255" s="42"/>
      <c r="Q1255" s="161"/>
      <c r="R1255" s="42"/>
      <c r="S1255" s="88"/>
    </row>
    <row r="1256" spans="1:19">
      <c r="A1256" s="41">
        <v>45641</v>
      </c>
      <c r="B1256" s="41" t="s">
        <v>335</v>
      </c>
      <c r="C1256" s="42" t="s">
        <v>58</v>
      </c>
      <c r="D1256" s="42" t="s">
        <v>1268</v>
      </c>
      <c r="E1256" s="42" t="s">
        <v>4336</v>
      </c>
      <c r="F1256" s="42">
        <v>1</v>
      </c>
      <c r="G1256" s="42">
        <v>16</v>
      </c>
      <c r="H1256" s="42"/>
      <c r="I1256" s="42" t="s">
        <v>60</v>
      </c>
      <c r="J1256" s="42" t="s">
        <v>4209</v>
      </c>
      <c r="K1256" s="42">
        <v>1724</v>
      </c>
      <c r="L1256" s="42">
        <v>1214</v>
      </c>
      <c r="M1256" s="42" t="s">
        <v>3680</v>
      </c>
      <c r="N1256" s="42"/>
      <c r="O1256" s="42"/>
      <c r="P1256" s="42"/>
      <c r="Q1256" s="161"/>
      <c r="R1256" s="42"/>
      <c r="S1256" s="88"/>
    </row>
    <row r="1257" spans="1:19">
      <c r="A1257" s="41">
        <v>45641</v>
      </c>
      <c r="B1257" s="41" t="s">
        <v>335</v>
      </c>
      <c r="C1257" s="42" t="s">
        <v>58</v>
      </c>
      <c r="D1257" s="42" t="s">
        <v>1268</v>
      </c>
      <c r="E1257" s="42" t="s">
        <v>3574</v>
      </c>
      <c r="F1257" s="42">
        <v>1</v>
      </c>
      <c r="G1257" s="42">
        <v>16</v>
      </c>
      <c r="H1257" s="42"/>
      <c r="I1257" s="42" t="s">
        <v>143</v>
      </c>
      <c r="J1257" s="42" t="s">
        <v>3436</v>
      </c>
      <c r="K1257" s="42">
        <v>1724</v>
      </c>
      <c r="L1257" s="42">
        <v>1770</v>
      </c>
      <c r="M1257" s="42" t="s">
        <v>3680</v>
      </c>
      <c r="N1257" s="42"/>
      <c r="O1257" s="42"/>
      <c r="P1257" s="42"/>
      <c r="Q1257" s="161"/>
      <c r="R1257" s="42"/>
      <c r="S1257" s="88"/>
    </row>
    <row r="1258" spans="1:19">
      <c r="A1258" s="41">
        <v>45641</v>
      </c>
      <c r="B1258" s="41" t="s">
        <v>335</v>
      </c>
      <c r="C1258" s="42" t="s">
        <v>58</v>
      </c>
      <c r="D1258" s="42" t="s">
        <v>1268</v>
      </c>
      <c r="E1258" s="42" t="s">
        <v>3574</v>
      </c>
      <c r="F1258" s="42">
        <v>1</v>
      </c>
      <c r="G1258" s="42">
        <v>16</v>
      </c>
      <c r="H1258" s="42"/>
      <c r="I1258" s="42" t="s">
        <v>143</v>
      </c>
      <c r="J1258" s="42" t="s">
        <v>3436</v>
      </c>
      <c r="K1258" s="42">
        <v>1724</v>
      </c>
      <c r="L1258" s="42">
        <v>1770</v>
      </c>
      <c r="M1258" s="42" t="s">
        <v>3680</v>
      </c>
      <c r="N1258" s="42"/>
      <c r="O1258" s="42"/>
      <c r="P1258" s="42"/>
      <c r="Q1258" s="161"/>
      <c r="R1258" s="42"/>
      <c r="S1258" s="88"/>
    </row>
    <row r="1259" spans="1:19">
      <c r="A1259" s="41">
        <v>45641</v>
      </c>
      <c r="B1259" s="41" t="s">
        <v>335</v>
      </c>
      <c r="C1259" s="42" t="s">
        <v>58</v>
      </c>
      <c r="D1259" s="42" t="s">
        <v>1268</v>
      </c>
      <c r="E1259" s="42" t="s">
        <v>3574</v>
      </c>
      <c r="F1259" s="42">
        <v>1</v>
      </c>
      <c r="G1259" s="42">
        <v>16</v>
      </c>
      <c r="H1259" s="42"/>
      <c r="I1259" s="42" t="s">
        <v>143</v>
      </c>
      <c r="J1259" s="42" t="s">
        <v>3436</v>
      </c>
      <c r="K1259" s="42">
        <v>1724</v>
      </c>
      <c r="L1259" s="42">
        <v>1770</v>
      </c>
      <c r="M1259" s="42" t="s">
        <v>3680</v>
      </c>
      <c r="N1259" s="42"/>
      <c r="O1259" s="42"/>
      <c r="P1259" s="42"/>
      <c r="Q1259" s="161"/>
      <c r="R1259" s="42"/>
      <c r="S1259" s="88"/>
    </row>
    <row r="1260" spans="1:19">
      <c r="A1260" s="41">
        <v>45641</v>
      </c>
      <c r="B1260" s="41" t="s">
        <v>335</v>
      </c>
      <c r="C1260" s="42" t="s">
        <v>58</v>
      </c>
      <c r="D1260" s="42" t="s">
        <v>1268</v>
      </c>
      <c r="E1260" s="42" t="s">
        <v>4176</v>
      </c>
      <c r="F1260" s="42">
        <v>1</v>
      </c>
      <c r="G1260" s="42">
        <v>14</v>
      </c>
      <c r="H1260" s="42"/>
      <c r="I1260" s="42" t="s">
        <v>84</v>
      </c>
      <c r="J1260" s="42" t="s">
        <v>3436</v>
      </c>
      <c r="K1260" s="42">
        <v>123</v>
      </c>
      <c r="L1260" s="42">
        <v>842</v>
      </c>
      <c r="M1260" s="42" t="s">
        <v>4228</v>
      </c>
      <c r="N1260" s="42"/>
      <c r="O1260" s="42"/>
      <c r="P1260" s="42"/>
      <c r="Q1260" s="161"/>
      <c r="R1260" s="42"/>
      <c r="S1260" s="88"/>
    </row>
    <row r="1261" spans="1:19">
      <c r="A1261" s="41">
        <v>45641</v>
      </c>
      <c r="B1261" s="41" t="s">
        <v>335</v>
      </c>
      <c r="C1261" s="42" t="s">
        <v>58</v>
      </c>
      <c r="D1261" s="42" t="s">
        <v>1268</v>
      </c>
      <c r="E1261" s="42" t="s">
        <v>4176</v>
      </c>
      <c r="F1261" s="42">
        <v>1</v>
      </c>
      <c r="G1261" s="42">
        <v>14</v>
      </c>
      <c r="H1261" s="42"/>
      <c r="I1261" s="42" t="s">
        <v>84</v>
      </c>
      <c r="J1261" s="42" t="s">
        <v>3436</v>
      </c>
      <c r="K1261" s="42">
        <v>123</v>
      </c>
      <c r="L1261" s="42">
        <v>841</v>
      </c>
      <c r="M1261" s="42" t="s">
        <v>3680</v>
      </c>
      <c r="N1261" s="42"/>
      <c r="O1261" s="42"/>
      <c r="P1261" s="42"/>
      <c r="Q1261" s="161"/>
      <c r="R1261" s="42"/>
      <c r="S1261" s="88"/>
    </row>
    <row r="1262" spans="1:19">
      <c r="A1262" s="41">
        <v>45641</v>
      </c>
      <c r="B1262" s="41" t="s">
        <v>335</v>
      </c>
      <c r="C1262" s="42" t="s">
        <v>58</v>
      </c>
      <c r="D1262" s="42" t="s">
        <v>1268</v>
      </c>
      <c r="E1262" s="42" t="s">
        <v>4337</v>
      </c>
      <c r="F1262" s="42">
        <v>1</v>
      </c>
      <c r="G1262" s="42">
        <v>16</v>
      </c>
      <c r="H1262" s="42"/>
      <c r="I1262" s="42" t="s">
        <v>60</v>
      </c>
      <c r="J1262" s="42" t="s">
        <v>3436</v>
      </c>
      <c r="K1262" s="42">
        <v>1623</v>
      </c>
      <c r="L1262" s="42">
        <v>765</v>
      </c>
      <c r="M1262" s="42" t="s">
        <v>3584</v>
      </c>
      <c r="N1262" s="42"/>
      <c r="O1262" s="42"/>
      <c r="P1262" s="42"/>
      <c r="Q1262" s="161"/>
      <c r="R1262" s="42"/>
      <c r="S1262" s="88"/>
    </row>
    <row r="1263" spans="1:19">
      <c r="A1263" s="41">
        <v>45641</v>
      </c>
      <c r="B1263" s="41" t="s">
        <v>335</v>
      </c>
      <c r="C1263" s="42" t="s">
        <v>58</v>
      </c>
      <c r="D1263" s="42" t="s">
        <v>1268</v>
      </c>
      <c r="E1263" s="42" t="s">
        <v>4337</v>
      </c>
      <c r="F1263" s="42">
        <v>1</v>
      </c>
      <c r="G1263" s="42">
        <v>16</v>
      </c>
      <c r="H1263" s="42"/>
      <c r="I1263" s="42" t="s">
        <v>60</v>
      </c>
      <c r="J1263" s="42" t="s">
        <v>3436</v>
      </c>
      <c r="K1263" s="42">
        <v>1623</v>
      </c>
      <c r="L1263" s="42">
        <v>763</v>
      </c>
      <c r="M1263" s="42" t="s">
        <v>3584</v>
      </c>
      <c r="N1263" s="42"/>
      <c r="O1263" s="42"/>
      <c r="P1263" s="42"/>
      <c r="Q1263" s="161"/>
      <c r="R1263" s="42"/>
      <c r="S1263" s="88"/>
    </row>
    <row r="1264" spans="1:19">
      <c r="A1264" s="41">
        <v>45641</v>
      </c>
      <c r="B1264" s="41" t="s">
        <v>335</v>
      </c>
      <c r="C1264" s="42" t="s">
        <v>58</v>
      </c>
      <c r="D1264" s="42" t="s">
        <v>1444</v>
      </c>
      <c r="E1264" s="42" t="s">
        <v>1444</v>
      </c>
      <c r="F1264" s="42">
        <v>1</v>
      </c>
      <c r="G1264" s="42">
        <v>15</v>
      </c>
      <c r="H1264" s="42"/>
      <c r="I1264" s="42" t="s">
        <v>4271</v>
      </c>
      <c r="J1264" s="42" t="s">
        <v>4338</v>
      </c>
      <c r="K1264" s="42">
        <v>4117</v>
      </c>
      <c r="L1264" s="42" t="s">
        <v>1428</v>
      </c>
      <c r="M1264" s="42" t="s">
        <v>4108</v>
      </c>
      <c r="N1264" s="42"/>
      <c r="O1264" s="42"/>
      <c r="P1264" s="42"/>
      <c r="Q1264" s="161"/>
      <c r="R1264" s="42"/>
      <c r="S1264" s="88"/>
    </row>
    <row r="1265" spans="1:19">
      <c r="A1265" s="41">
        <v>45641</v>
      </c>
      <c r="B1265" s="41" t="s">
        <v>335</v>
      </c>
      <c r="C1265" s="42" t="s">
        <v>58</v>
      </c>
      <c r="D1265" s="42" t="s">
        <v>1444</v>
      </c>
      <c r="E1265" s="42" t="s">
        <v>1444</v>
      </c>
      <c r="F1265" s="42">
        <v>1</v>
      </c>
      <c r="G1265" s="42">
        <v>15</v>
      </c>
      <c r="H1265" s="42"/>
      <c r="I1265" s="42" t="s">
        <v>75</v>
      </c>
      <c r="J1265" s="42" t="s">
        <v>4325</v>
      </c>
      <c r="K1265" s="42">
        <v>2823</v>
      </c>
      <c r="L1265" s="42" t="s">
        <v>1428</v>
      </c>
      <c r="M1265" s="42" t="s">
        <v>3573</v>
      </c>
      <c r="N1265" s="42"/>
      <c r="O1265" s="42"/>
      <c r="P1265" s="42"/>
      <c r="Q1265" s="161"/>
      <c r="R1265" s="42"/>
      <c r="S1265" s="88"/>
    </row>
    <row r="1266" spans="1:19">
      <c r="A1266" s="41">
        <v>45641</v>
      </c>
      <c r="B1266" s="41" t="s">
        <v>335</v>
      </c>
      <c r="C1266" s="42" t="s">
        <v>58</v>
      </c>
      <c r="D1266" s="42" t="s">
        <v>1444</v>
      </c>
      <c r="E1266" s="42" t="s">
        <v>1444</v>
      </c>
      <c r="F1266" s="42">
        <v>1</v>
      </c>
      <c r="G1266" s="42">
        <v>15</v>
      </c>
      <c r="H1266" s="42"/>
      <c r="I1266" s="42" t="s">
        <v>75</v>
      </c>
      <c r="J1266" s="42" t="s">
        <v>4325</v>
      </c>
      <c r="K1266" s="42">
        <v>2823</v>
      </c>
      <c r="L1266" s="42" t="s">
        <v>1428</v>
      </c>
      <c r="M1266" s="42" t="s">
        <v>4108</v>
      </c>
      <c r="N1266" s="42"/>
      <c r="O1266" s="42"/>
      <c r="P1266" s="42"/>
      <c r="Q1266" s="161"/>
      <c r="R1266" s="42"/>
      <c r="S1266" s="88"/>
    </row>
    <row r="1267" spans="1:19">
      <c r="A1267" s="41">
        <v>45641</v>
      </c>
      <c r="B1267" s="41" t="s">
        <v>335</v>
      </c>
      <c r="C1267" s="42" t="s">
        <v>58</v>
      </c>
      <c r="D1267" s="42" t="s">
        <v>1444</v>
      </c>
      <c r="E1267" s="42" t="s">
        <v>1444</v>
      </c>
      <c r="F1267" s="42">
        <v>1</v>
      </c>
      <c r="G1267" s="42">
        <v>15</v>
      </c>
      <c r="H1267" s="42"/>
      <c r="I1267" s="42" t="s">
        <v>75</v>
      </c>
      <c r="J1267" s="42" t="s">
        <v>4325</v>
      </c>
      <c r="K1267" s="42">
        <v>2823</v>
      </c>
      <c r="L1267" s="42" t="s">
        <v>1428</v>
      </c>
      <c r="M1267" s="42" t="s">
        <v>3584</v>
      </c>
      <c r="N1267" s="42"/>
      <c r="O1267" s="42"/>
      <c r="P1267" s="42"/>
      <c r="Q1267" s="161"/>
      <c r="R1267" s="42"/>
      <c r="S1267" s="88"/>
    </row>
    <row r="1268" spans="1:19">
      <c r="A1268" s="41">
        <v>45641</v>
      </c>
      <c r="B1268" s="41" t="s">
        <v>335</v>
      </c>
      <c r="C1268" s="42" t="s">
        <v>58</v>
      </c>
      <c r="D1268" s="42" t="s">
        <v>1444</v>
      </c>
      <c r="E1268" s="42" t="s">
        <v>1444</v>
      </c>
      <c r="F1268" s="42">
        <v>1</v>
      </c>
      <c r="G1268" s="42">
        <v>15</v>
      </c>
      <c r="H1268" s="42"/>
      <c r="I1268" s="42" t="s">
        <v>623</v>
      </c>
      <c r="J1268" s="42" t="s">
        <v>1881</v>
      </c>
      <c r="K1268" s="42">
        <v>1424</v>
      </c>
      <c r="L1268" s="42">
        <v>2122</v>
      </c>
      <c r="M1268" s="42" t="s">
        <v>3680</v>
      </c>
      <c r="N1268" s="42"/>
      <c r="O1268" s="42"/>
      <c r="P1268" s="42"/>
      <c r="Q1268" s="161"/>
      <c r="R1268" s="42"/>
      <c r="S1268" s="88"/>
    </row>
    <row r="1269" spans="1:19">
      <c r="A1269" s="41">
        <v>45641</v>
      </c>
      <c r="B1269" s="41" t="s">
        <v>335</v>
      </c>
      <c r="C1269" s="42" t="s">
        <v>58</v>
      </c>
      <c r="D1269" s="42" t="s">
        <v>1444</v>
      </c>
      <c r="E1269" s="42" t="s">
        <v>1444</v>
      </c>
      <c r="F1269" s="42">
        <v>1</v>
      </c>
      <c r="G1269" s="42">
        <v>15</v>
      </c>
      <c r="H1269" s="42"/>
      <c r="I1269" s="42" t="s">
        <v>623</v>
      </c>
      <c r="J1269" s="42" t="s">
        <v>1881</v>
      </c>
      <c r="K1269" s="42">
        <v>1424</v>
      </c>
      <c r="L1269" s="42">
        <v>2121</v>
      </c>
      <c r="M1269" s="42" t="s">
        <v>3680</v>
      </c>
      <c r="N1269" s="42"/>
      <c r="O1269" s="42"/>
      <c r="P1269" s="42"/>
      <c r="Q1269" s="161"/>
      <c r="R1269" s="42"/>
      <c r="S1269" s="88"/>
    </row>
    <row r="1270" spans="1:19">
      <c r="A1270" s="41">
        <v>45641</v>
      </c>
      <c r="B1270" s="41" t="s">
        <v>335</v>
      </c>
      <c r="C1270" s="42" t="s">
        <v>58</v>
      </c>
      <c r="D1270" s="42" t="s">
        <v>1268</v>
      </c>
      <c r="E1270" s="42" t="s">
        <v>4080</v>
      </c>
      <c r="F1270" s="42">
        <v>1</v>
      </c>
      <c r="G1270" s="42">
        <v>15</v>
      </c>
      <c r="H1270" s="42"/>
      <c r="I1270" s="42" t="s">
        <v>623</v>
      </c>
      <c r="J1270" s="42" t="s">
        <v>4339</v>
      </c>
      <c r="K1270" s="42">
        <v>1123</v>
      </c>
      <c r="L1270" s="42" t="s">
        <v>1428</v>
      </c>
      <c r="M1270" s="42" t="s">
        <v>4108</v>
      </c>
      <c r="N1270" s="42"/>
      <c r="O1270" s="42"/>
      <c r="P1270" s="42"/>
      <c r="Q1270" s="161"/>
      <c r="R1270" s="42"/>
      <c r="S1270" s="88"/>
    </row>
    <row r="1271" spans="1:19">
      <c r="A1271" s="21">
        <v>45641</v>
      </c>
      <c r="B1271" s="41" t="s">
        <v>335</v>
      </c>
      <c r="C1271" s="42" t="s">
        <v>58</v>
      </c>
      <c r="D1271" s="42" t="s">
        <v>1268</v>
      </c>
      <c r="E1271" s="42" t="s">
        <v>4080</v>
      </c>
      <c r="F1271" s="12">
        <v>1</v>
      </c>
      <c r="G1271" s="12">
        <v>15</v>
      </c>
      <c r="H1271" s="12"/>
      <c r="I1271" s="12" t="s">
        <v>623</v>
      </c>
      <c r="J1271" s="42" t="s">
        <v>4339</v>
      </c>
      <c r="K1271" s="12">
        <v>1123</v>
      </c>
      <c r="L1271" s="12" t="s">
        <v>1428</v>
      </c>
      <c r="M1271" s="12" t="s">
        <v>4108</v>
      </c>
      <c r="N1271" s="12"/>
      <c r="O1271" s="12"/>
      <c r="P1271" s="12"/>
      <c r="Q1271" s="160"/>
      <c r="R1271" s="12"/>
      <c r="S1271" s="48"/>
    </row>
    <row r="1272" spans="1:19">
      <c r="A1272" s="21">
        <v>45641</v>
      </c>
      <c r="B1272" s="41" t="s">
        <v>335</v>
      </c>
      <c r="C1272" s="42" t="s">
        <v>58</v>
      </c>
      <c r="D1272" s="42" t="s">
        <v>1268</v>
      </c>
      <c r="E1272" s="42" t="s">
        <v>4080</v>
      </c>
      <c r="F1272" s="12">
        <v>1</v>
      </c>
      <c r="G1272" s="12">
        <v>15</v>
      </c>
      <c r="H1272" s="12"/>
      <c r="I1272" s="12" t="s">
        <v>60</v>
      </c>
      <c r="J1272" s="12" t="s">
        <v>3579</v>
      </c>
      <c r="K1272" s="12">
        <v>323</v>
      </c>
      <c r="L1272" s="12" t="s">
        <v>1428</v>
      </c>
      <c r="M1272" s="12" t="s">
        <v>4108</v>
      </c>
      <c r="N1272" s="12"/>
      <c r="O1272" s="12"/>
      <c r="P1272" s="12"/>
      <c r="Q1272" s="160"/>
      <c r="R1272" s="12"/>
      <c r="S1272" s="48"/>
    </row>
    <row r="1273" spans="1:19">
      <c r="A1273" s="21">
        <v>45641</v>
      </c>
      <c r="B1273" s="41" t="s">
        <v>335</v>
      </c>
      <c r="C1273" s="42" t="s">
        <v>58</v>
      </c>
      <c r="D1273" s="42" t="s">
        <v>1268</v>
      </c>
      <c r="E1273" s="42" t="s">
        <v>4080</v>
      </c>
      <c r="F1273" s="12">
        <v>1</v>
      </c>
      <c r="G1273" s="12">
        <v>15</v>
      </c>
      <c r="H1273" s="12"/>
      <c r="I1273" s="12" t="s">
        <v>60</v>
      </c>
      <c r="J1273" s="12" t="s">
        <v>3579</v>
      </c>
      <c r="K1273" s="12">
        <v>323</v>
      </c>
      <c r="L1273" s="12" t="s">
        <v>1428</v>
      </c>
      <c r="M1273" s="12" t="s">
        <v>4108</v>
      </c>
      <c r="N1273" s="12"/>
      <c r="O1273" s="12"/>
      <c r="P1273" s="12"/>
      <c r="Q1273" s="160"/>
      <c r="R1273" s="12"/>
      <c r="S1273" s="48"/>
    </row>
    <row r="1274" spans="1:19">
      <c r="A1274" s="21">
        <v>45641</v>
      </c>
      <c r="B1274" s="41" t="s">
        <v>335</v>
      </c>
      <c r="C1274" s="42" t="s">
        <v>58</v>
      </c>
      <c r="D1274" s="42" t="s">
        <v>1268</v>
      </c>
      <c r="E1274" s="42" t="s">
        <v>4080</v>
      </c>
      <c r="F1274" s="12">
        <v>1</v>
      </c>
      <c r="G1274" s="12">
        <v>15</v>
      </c>
      <c r="H1274" s="12"/>
      <c r="I1274" s="12" t="s">
        <v>75</v>
      </c>
      <c r="J1274" s="12" t="s">
        <v>4340</v>
      </c>
      <c r="K1274" s="12">
        <v>524</v>
      </c>
      <c r="L1274" s="12">
        <v>1983</v>
      </c>
      <c r="M1274" s="12" t="s">
        <v>3680</v>
      </c>
      <c r="N1274" s="12"/>
      <c r="O1274" s="12"/>
      <c r="P1274" s="12"/>
      <c r="Q1274" s="160"/>
      <c r="R1274" s="12"/>
      <c r="S1274" s="48"/>
    </row>
    <row r="1275" spans="1:19">
      <c r="A1275" s="21">
        <v>45641</v>
      </c>
      <c r="B1275" s="41" t="s">
        <v>335</v>
      </c>
      <c r="C1275" s="42" t="s">
        <v>58</v>
      </c>
      <c r="D1275" s="42" t="s">
        <v>1268</v>
      </c>
      <c r="E1275" s="42" t="s">
        <v>4080</v>
      </c>
      <c r="F1275" s="12">
        <v>1</v>
      </c>
      <c r="G1275" s="12">
        <v>15</v>
      </c>
      <c r="H1275" s="12"/>
      <c r="I1275" s="12" t="s">
        <v>75</v>
      </c>
      <c r="J1275" s="12" t="s">
        <v>4340</v>
      </c>
      <c r="K1275" s="12">
        <v>124</v>
      </c>
      <c r="L1275" s="12">
        <v>1982</v>
      </c>
      <c r="M1275" s="12" t="s">
        <v>4341</v>
      </c>
      <c r="N1275" s="12"/>
      <c r="O1275" s="12"/>
      <c r="P1275" s="12"/>
      <c r="Q1275" s="160"/>
      <c r="R1275" s="12"/>
      <c r="S1275" s="48"/>
    </row>
    <row r="1276" spans="1:19">
      <c r="A1276" s="21">
        <v>45641</v>
      </c>
      <c r="B1276" s="41" t="s">
        <v>335</v>
      </c>
      <c r="C1276" s="42" t="s">
        <v>58</v>
      </c>
      <c r="D1276" s="42" t="s">
        <v>1444</v>
      </c>
      <c r="E1276" s="12" t="s">
        <v>4342</v>
      </c>
      <c r="F1276" s="12">
        <v>1</v>
      </c>
      <c r="G1276" s="12">
        <v>15</v>
      </c>
      <c r="H1276" s="12"/>
      <c r="I1276" s="12" t="s">
        <v>75</v>
      </c>
      <c r="J1276" s="12" t="s">
        <v>3542</v>
      </c>
      <c r="K1276" s="12">
        <v>4223</v>
      </c>
      <c r="L1276" s="12">
        <v>1367</v>
      </c>
      <c r="M1276" s="12" t="s">
        <v>3573</v>
      </c>
      <c r="N1276" s="12"/>
      <c r="O1276" s="12"/>
      <c r="P1276" s="12"/>
      <c r="Q1276" s="160"/>
      <c r="R1276" s="12"/>
      <c r="S1276" s="48"/>
    </row>
    <row r="1277" spans="1:19">
      <c r="A1277" s="21">
        <v>45641</v>
      </c>
      <c r="B1277" s="41" t="s">
        <v>335</v>
      </c>
      <c r="C1277" s="42" t="s">
        <v>58</v>
      </c>
      <c r="D1277" s="12" t="s">
        <v>1444</v>
      </c>
      <c r="E1277" s="12" t="s">
        <v>4342</v>
      </c>
      <c r="F1277" s="12">
        <v>1</v>
      </c>
      <c r="G1277" s="12">
        <v>15</v>
      </c>
      <c r="H1277" s="12"/>
      <c r="I1277" s="12" t="s">
        <v>75</v>
      </c>
      <c r="J1277" s="12" t="s">
        <v>3542</v>
      </c>
      <c r="K1277" s="12">
        <v>3423</v>
      </c>
      <c r="L1277" s="12">
        <v>1368</v>
      </c>
      <c r="M1277" s="12" t="s">
        <v>3573</v>
      </c>
      <c r="N1277" s="12"/>
      <c r="O1277" s="12"/>
      <c r="P1277" s="12"/>
      <c r="Q1277" s="160"/>
      <c r="R1277" s="12"/>
      <c r="S1277" s="48"/>
    </row>
    <row r="1278" spans="1:19">
      <c r="A1278" s="21">
        <v>45641</v>
      </c>
      <c r="B1278" s="41" t="s">
        <v>335</v>
      </c>
      <c r="C1278" s="42" t="s">
        <v>58</v>
      </c>
      <c r="D1278" s="12" t="s">
        <v>1444</v>
      </c>
      <c r="E1278" s="12" t="s">
        <v>4342</v>
      </c>
      <c r="F1278" s="12">
        <v>1</v>
      </c>
      <c r="G1278" s="12">
        <v>15</v>
      </c>
      <c r="H1278" s="12"/>
      <c r="I1278" s="12" t="s">
        <v>75</v>
      </c>
      <c r="J1278" s="12" t="s">
        <v>3542</v>
      </c>
      <c r="K1278" s="12">
        <v>4423</v>
      </c>
      <c r="L1278" s="12">
        <v>1369</v>
      </c>
      <c r="M1278" s="12" t="s">
        <v>4108</v>
      </c>
      <c r="N1278" s="12"/>
      <c r="O1278" s="12"/>
      <c r="P1278" s="12"/>
      <c r="Q1278" s="160"/>
      <c r="R1278" s="12"/>
      <c r="S1278" s="48"/>
    </row>
    <row r="1279" spans="1:19">
      <c r="A1279" s="21">
        <v>45641</v>
      </c>
      <c r="B1279" s="41" t="s">
        <v>335</v>
      </c>
      <c r="C1279" s="42" t="s">
        <v>58</v>
      </c>
      <c r="D1279" s="12" t="s">
        <v>1444</v>
      </c>
      <c r="E1279" s="12" t="s">
        <v>4342</v>
      </c>
      <c r="F1279" s="12">
        <v>1</v>
      </c>
      <c r="G1279" s="12">
        <v>15</v>
      </c>
      <c r="H1279" s="12"/>
      <c r="I1279" s="12" t="s">
        <v>75</v>
      </c>
      <c r="J1279" s="12" t="s">
        <v>3542</v>
      </c>
      <c r="K1279" s="12">
        <v>4223</v>
      </c>
      <c r="L1279" s="12">
        <v>1366</v>
      </c>
      <c r="M1279" s="12" t="s">
        <v>4108</v>
      </c>
      <c r="N1279" s="12"/>
      <c r="O1279" s="12"/>
      <c r="P1279" s="12"/>
      <c r="Q1279" s="160"/>
      <c r="R1279" s="12"/>
      <c r="S1279" s="48"/>
    </row>
    <row r="1280" spans="1:19">
      <c r="A1280" s="21">
        <v>45641</v>
      </c>
      <c r="B1280" s="41" t="s">
        <v>335</v>
      </c>
      <c r="C1280" s="42" t="s">
        <v>58</v>
      </c>
      <c r="D1280" s="12" t="s">
        <v>1268</v>
      </c>
      <c r="E1280" s="12" t="s">
        <v>4343</v>
      </c>
      <c r="F1280" s="12">
        <v>1</v>
      </c>
      <c r="G1280" s="12">
        <v>16</v>
      </c>
      <c r="H1280" s="12"/>
      <c r="I1280" s="12" t="s">
        <v>60</v>
      </c>
      <c r="J1280" s="12" t="s">
        <v>4188</v>
      </c>
      <c r="K1280" s="12">
        <v>1724</v>
      </c>
      <c r="L1280" s="12">
        <v>1994</v>
      </c>
      <c r="M1280" s="12" t="s">
        <v>3680</v>
      </c>
      <c r="N1280" s="12"/>
      <c r="O1280" s="12"/>
      <c r="P1280" s="12"/>
      <c r="Q1280" s="160"/>
      <c r="R1280" s="12"/>
      <c r="S1280" s="48"/>
    </row>
    <row r="1281" spans="1:19">
      <c r="A1281" s="21">
        <v>45641</v>
      </c>
      <c r="B1281" s="41" t="s">
        <v>335</v>
      </c>
      <c r="C1281" s="42" t="s">
        <v>58</v>
      </c>
      <c r="D1281" s="12" t="s">
        <v>1268</v>
      </c>
      <c r="E1281" s="12" t="s">
        <v>4343</v>
      </c>
      <c r="F1281" s="12">
        <v>1</v>
      </c>
      <c r="G1281" s="12">
        <v>16</v>
      </c>
      <c r="H1281" s="12"/>
      <c r="I1281" s="12" t="s">
        <v>60</v>
      </c>
      <c r="J1281" s="12" t="s">
        <v>4188</v>
      </c>
      <c r="K1281" s="12">
        <v>1724</v>
      </c>
      <c r="L1281" s="12">
        <v>1993</v>
      </c>
      <c r="M1281" s="12" t="s">
        <v>3680</v>
      </c>
      <c r="N1281" s="12"/>
      <c r="O1281" s="12"/>
      <c r="P1281" s="12"/>
      <c r="Q1281" s="160"/>
      <c r="R1281" s="12"/>
      <c r="S1281" s="48"/>
    </row>
    <row r="1282" spans="1:19">
      <c r="A1282" s="21">
        <v>45641</v>
      </c>
      <c r="B1282" s="41" t="s">
        <v>335</v>
      </c>
      <c r="C1282" s="42" t="s">
        <v>58</v>
      </c>
      <c r="D1282" s="12" t="s">
        <v>1268</v>
      </c>
      <c r="E1282" s="12" t="s">
        <v>3686</v>
      </c>
      <c r="F1282" s="12">
        <v>1</v>
      </c>
      <c r="G1282" s="12">
        <v>16</v>
      </c>
      <c r="H1282" s="12"/>
      <c r="I1282" s="12" t="s">
        <v>60</v>
      </c>
      <c r="J1282" s="12" t="s">
        <v>4188</v>
      </c>
      <c r="K1282" s="12">
        <v>324</v>
      </c>
      <c r="L1282" s="12">
        <v>1604</v>
      </c>
      <c r="M1282" s="12" t="s">
        <v>4108</v>
      </c>
      <c r="N1282" s="12"/>
      <c r="O1282" s="12"/>
      <c r="P1282" s="12"/>
      <c r="Q1282" s="160"/>
      <c r="R1282" s="12"/>
      <c r="S1282" s="48"/>
    </row>
    <row r="1283" spans="1:19">
      <c r="A1283" s="21">
        <v>45641</v>
      </c>
      <c r="B1283" s="41" t="s">
        <v>335</v>
      </c>
      <c r="C1283" s="42" t="s">
        <v>58</v>
      </c>
      <c r="D1283" s="12" t="s">
        <v>1268</v>
      </c>
      <c r="E1283" s="12" t="s">
        <v>3686</v>
      </c>
      <c r="F1283" s="12">
        <v>1</v>
      </c>
      <c r="G1283" s="12">
        <v>16</v>
      </c>
      <c r="H1283" s="12"/>
      <c r="I1283" s="12" t="s">
        <v>60</v>
      </c>
      <c r="J1283" s="12" t="s">
        <v>4188</v>
      </c>
      <c r="K1283" s="12">
        <v>324</v>
      </c>
      <c r="L1283" s="12">
        <v>1605</v>
      </c>
      <c r="M1283" s="12" t="s">
        <v>4108</v>
      </c>
      <c r="N1283" s="12"/>
      <c r="O1283" s="12"/>
      <c r="P1283" s="12"/>
      <c r="Q1283" s="160"/>
      <c r="R1283" s="12"/>
      <c r="S1283" s="48"/>
    </row>
    <row r="1284" spans="1:19">
      <c r="A1284" s="21">
        <v>45641</v>
      </c>
      <c r="B1284" s="41" t="s">
        <v>335</v>
      </c>
      <c r="C1284" s="42" t="s">
        <v>58</v>
      </c>
      <c r="D1284" s="12" t="s">
        <v>1268</v>
      </c>
      <c r="E1284" s="12" t="s">
        <v>3686</v>
      </c>
      <c r="F1284" s="12">
        <v>1</v>
      </c>
      <c r="G1284" s="12">
        <v>16</v>
      </c>
      <c r="H1284" s="12"/>
      <c r="I1284" s="12" t="s">
        <v>60</v>
      </c>
      <c r="J1284" s="12" t="s">
        <v>4209</v>
      </c>
      <c r="K1284" s="12">
        <v>1123</v>
      </c>
      <c r="L1284" s="12">
        <v>1190</v>
      </c>
      <c r="M1284" s="12" t="s">
        <v>4108</v>
      </c>
      <c r="N1284" s="12"/>
      <c r="O1284" s="12"/>
      <c r="P1284" s="12"/>
      <c r="Q1284" s="160"/>
      <c r="R1284" s="12"/>
      <c r="S1284" s="48"/>
    </row>
    <row r="1285" spans="1:19">
      <c r="A1285" s="21">
        <v>45641</v>
      </c>
      <c r="B1285" s="41" t="s">
        <v>335</v>
      </c>
      <c r="C1285" s="42" t="s">
        <v>58</v>
      </c>
      <c r="D1285" s="42" t="s">
        <v>1268</v>
      </c>
      <c r="E1285" s="42" t="s">
        <v>4344</v>
      </c>
      <c r="F1285" s="42">
        <v>1</v>
      </c>
      <c r="G1285" s="42">
        <v>15</v>
      </c>
      <c r="H1285" s="42"/>
      <c r="I1285" s="42" t="s">
        <v>75</v>
      </c>
      <c r="J1285" s="42" t="s">
        <v>4340</v>
      </c>
      <c r="K1285" s="42">
        <v>4423</v>
      </c>
      <c r="L1285" s="42">
        <v>1980</v>
      </c>
      <c r="M1285" s="42" t="s">
        <v>4345</v>
      </c>
      <c r="N1285" s="42"/>
      <c r="O1285" s="42"/>
      <c r="P1285" s="42"/>
      <c r="Q1285" s="161"/>
      <c r="R1285" s="42"/>
      <c r="S1285" s="88"/>
    </row>
    <row r="1286" spans="1:19">
      <c r="A1286" s="21">
        <v>45641</v>
      </c>
      <c r="B1286" s="41" t="s">
        <v>335</v>
      </c>
      <c r="C1286" s="42" t="s">
        <v>58</v>
      </c>
      <c r="D1286" s="12" t="s">
        <v>14</v>
      </c>
      <c r="E1286" s="12" t="s">
        <v>4030</v>
      </c>
      <c r="F1286" s="42">
        <v>1</v>
      </c>
      <c r="G1286" s="12">
        <v>14</v>
      </c>
      <c r="H1286" s="12"/>
      <c r="I1286" s="12" t="s">
        <v>84</v>
      </c>
      <c r="J1286" s="12" t="s">
        <v>4346</v>
      </c>
      <c r="K1286" s="12">
        <v>4522</v>
      </c>
      <c r="L1286" s="12" t="s">
        <v>1428</v>
      </c>
      <c r="M1286" s="12" t="s">
        <v>4347</v>
      </c>
      <c r="N1286" s="12"/>
      <c r="O1286" s="12"/>
      <c r="P1286" s="12"/>
      <c r="Q1286" s="160"/>
      <c r="R1286" s="12"/>
      <c r="S1286" s="48"/>
    </row>
    <row r="1287" spans="1:19">
      <c r="A1287" s="21">
        <v>45641</v>
      </c>
      <c r="B1287" s="41" t="s">
        <v>335</v>
      </c>
      <c r="C1287" s="42" t="s">
        <v>58</v>
      </c>
      <c r="D1287" s="12" t="s">
        <v>14</v>
      </c>
      <c r="E1287" s="12" t="s">
        <v>4030</v>
      </c>
      <c r="F1287" s="42">
        <v>1</v>
      </c>
      <c r="G1287" s="12">
        <v>15</v>
      </c>
      <c r="H1287" s="12"/>
      <c r="I1287" s="12" t="s">
        <v>3454</v>
      </c>
      <c r="J1287" s="12" t="s">
        <v>3455</v>
      </c>
      <c r="K1287" s="12">
        <v>523</v>
      </c>
      <c r="L1287" s="12" t="s">
        <v>1428</v>
      </c>
      <c r="M1287" s="12" t="s">
        <v>3763</v>
      </c>
      <c r="N1287" s="12"/>
      <c r="O1287" s="12"/>
      <c r="P1287" s="12"/>
      <c r="Q1287" s="160"/>
      <c r="R1287" s="12"/>
      <c r="S1287" s="48"/>
    </row>
    <row r="1288" spans="1:19">
      <c r="A1288" s="21">
        <v>45641</v>
      </c>
      <c r="B1288" s="41" t="s">
        <v>335</v>
      </c>
      <c r="C1288" s="42" t="s">
        <v>58</v>
      </c>
      <c r="D1288" s="12" t="s">
        <v>14</v>
      </c>
      <c r="E1288" s="12" t="s">
        <v>4030</v>
      </c>
      <c r="F1288" s="42">
        <v>1</v>
      </c>
      <c r="G1288" s="12">
        <v>15</v>
      </c>
      <c r="H1288" s="12"/>
      <c r="I1288" s="12" t="s">
        <v>3454</v>
      </c>
      <c r="J1288" s="12" t="s">
        <v>3455</v>
      </c>
      <c r="K1288" s="12">
        <v>523</v>
      </c>
      <c r="L1288" s="12" t="s">
        <v>1428</v>
      </c>
      <c r="M1288" s="12" t="s">
        <v>4108</v>
      </c>
      <c r="N1288" s="12"/>
      <c r="O1288" s="12"/>
      <c r="P1288" s="12"/>
      <c r="Q1288" s="160"/>
      <c r="R1288" s="12"/>
      <c r="S1288" s="48"/>
    </row>
    <row r="1289" spans="1:19">
      <c r="A1289" s="21">
        <v>45641</v>
      </c>
      <c r="B1289" s="41" t="s">
        <v>335</v>
      </c>
      <c r="C1289" s="42" t="s">
        <v>58</v>
      </c>
      <c r="D1289" s="12" t="s">
        <v>14</v>
      </c>
      <c r="E1289" s="12" t="s">
        <v>4030</v>
      </c>
      <c r="F1289" s="42">
        <v>1</v>
      </c>
      <c r="G1289" s="12">
        <v>15</v>
      </c>
      <c r="H1289" s="12"/>
      <c r="I1289" s="12" t="s">
        <v>2627</v>
      </c>
      <c r="J1289" s="12" t="s">
        <v>3873</v>
      </c>
      <c r="K1289" s="12">
        <v>4220</v>
      </c>
      <c r="L1289" s="12" t="s">
        <v>1428</v>
      </c>
      <c r="M1289" s="12" t="s">
        <v>3680</v>
      </c>
      <c r="N1289" s="12"/>
      <c r="O1289" s="12"/>
      <c r="P1289" s="12"/>
      <c r="Q1289" s="160"/>
      <c r="R1289" s="12"/>
      <c r="S1289" s="48"/>
    </row>
    <row r="1290" spans="1:19">
      <c r="A1290" s="21">
        <v>45641</v>
      </c>
      <c r="B1290" s="41" t="s">
        <v>335</v>
      </c>
      <c r="C1290" s="42" t="s">
        <v>58</v>
      </c>
      <c r="D1290" s="12" t="s">
        <v>14</v>
      </c>
      <c r="E1290" s="12" t="s">
        <v>4030</v>
      </c>
      <c r="F1290" s="42">
        <v>1</v>
      </c>
      <c r="G1290" s="12">
        <v>16</v>
      </c>
      <c r="H1290" s="12"/>
      <c r="I1290" s="12" t="s">
        <v>60</v>
      </c>
      <c r="J1290" s="12" t="s">
        <v>3579</v>
      </c>
      <c r="K1290" s="12">
        <v>2321</v>
      </c>
      <c r="L1290" s="12" t="s">
        <v>1428</v>
      </c>
      <c r="M1290" s="12" t="s">
        <v>3680</v>
      </c>
      <c r="N1290" s="12" t="s">
        <v>684</v>
      </c>
      <c r="O1290" s="12"/>
      <c r="P1290" s="12"/>
      <c r="Q1290" s="160"/>
      <c r="R1290" s="12"/>
      <c r="S1290" s="48"/>
    </row>
    <row r="1291" spans="1:19">
      <c r="A1291" s="21">
        <v>45641</v>
      </c>
      <c r="B1291" s="41" t="s">
        <v>335</v>
      </c>
      <c r="C1291" s="42" t="s">
        <v>58</v>
      </c>
      <c r="D1291" s="12" t="s">
        <v>14</v>
      </c>
      <c r="E1291" s="12" t="s">
        <v>4030</v>
      </c>
      <c r="F1291" s="42">
        <v>1</v>
      </c>
      <c r="G1291" s="12">
        <v>14</v>
      </c>
      <c r="H1291" s="12"/>
      <c r="I1291" s="12" t="s">
        <v>4348</v>
      </c>
      <c r="J1291" s="12" t="s">
        <v>4349</v>
      </c>
      <c r="K1291" s="12">
        <v>124</v>
      </c>
      <c r="L1291" s="12" t="s">
        <v>1428</v>
      </c>
      <c r="M1291" s="12" t="s">
        <v>4108</v>
      </c>
      <c r="N1291" s="12"/>
      <c r="O1291" s="12"/>
      <c r="P1291" s="12"/>
      <c r="Q1291" s="160"/>
      <c r="R1291" s="12"/>
      <c r="S1291" s="48"/>
    </row>
    <row r="1292" spans="1:19">
      <c r="A1292" s="21">
        <v>45641</v>
      </c>
      <c r="B1292" s="41" t="s">
        <v>335</v>
      </c>
      <c r="C1292" s="42" t="s">
        <v>58</v>
      </c>
      <c r="D1292" s="12" t="s">
        <v>14</v>
      </c>
      <c r="E1292" s="12" t="s">
        <v>4030</v>
      </c>
      <c r="F1292" s="42">
        <v>1</v>
      </c>
      <c r="G1292" s="12">
        <v>16</v>
      </c>
      <c r="H1292" s="12"/>
      <c r="I1292" s="12" t="s">
        <v>60</v>
      </c>
      <c r="J1292" s="12" t="s">
        <v>4350</v>
      </c>
      <c r="K1292" s="12">
        <v>4121</v>
      </c>
      <c r="L1292" s="12" t="s">
        <v>1428</v>
      </c>
      <c r="M1292" s="12" t="s">
        <v>3680</v>
      </c>
      <c r="N1292" s="12"/>
      <c r="O1292" s="12"/>
      <c r="P1292" s="12"/>
      <c r="Q1292" s="160"/>
      <c r="R1292" s="12"/>
      <c r="S1292" s="48"/>
    </row>
    <row r="1293" spans="1:19">
      <c r="A1293" s="21">
        <v>45641</v>
      </c>
      <c r="B1293" s="41" t="s">
        <v>335</v>
      </c>
      <c r="C1293" s="42" t="s">
        <v>58</v>
      </c>
      <c r="D1293" s="12" t="s">
        <v>14</v>
      </c>
      <c r="E1293" s="12" t="s">
        <v>4030</v>
      </c>
      <c r="F1293" s="42">
        <v>1</v>
      </c>
      <c r="G1293" s="12">
        <v>16</v>
      </c>
      <c r="H1293" s="12"/>
      <c r="I1293" s="12" t="s">
        <v>60</v>
      </c>
      <c r="J1293" s="12" t="s">
        <v>4209</v>
      </c>
      <c r="K1293" s="12">
        <v>1823</v>
      </c>
      <c r="L1293" s="12">
        <v>1176</v>
      </c>
      <c r="M1293" s="12" t="s">
        <v>3680</v>
      </c>
      <c r="N1293" s="12"/>
      <c r="O1293" s="12"/>
      <c r="P1293" s="12"/>
      <c r="Q1293" s="160"/>
      <c r="R1293" s="12"/>
      <c r="S1293" s="48"/>
    </row>
    <row r="1294" spans="1:19">
      <c r="A1294" s="21">
        <v>45641</v>
      </c>
      <c r="B1294" s="41" t="s">
        <v>335</v>
      </c>
      <c r="C1294" s="42" t="s">
        <v>58</v>
      </c>
      <c r="D1294" s="12" t="s">
        <v>14</v>
      </c>
      <c r="E1294" s="12" t="s">
        <v>4030</v>
      </c>
      <c r="F1294" s="42">
        <v>1</v>
      </c>
      <c r="G1294" s="12">
        <v>16</v>
      </c>
      <c r="H1294" s="12"/>
      <c r="I1294" s="12" t="s">
        <v>60</v>
      </c>
      <c r="J1294" s="12" t="s">
        <v>4209</v>
      </c>
      <c r="K1294" s="12">
        <v>1823</v>
      </c>
      <c r="L1294" s="12">
        <v>1176</v>
      </c>
      <c r="M1294" s="12" t="s">
        <v>3584</v>
      </c>
      <c r="N1294" s="12"/>
      <c r="O1294" s="12"/>
      <c r="P1294" s="12"/>
      <c r="Q1294" s="160"/>
      <c r="R1294" s="12"/>
      <c r="S1294" s="48"/>
    </row>
    <row r="1295" spans="1:19">
      <c r="A1295" s="21">
        <v>45641</v>
      </c>
      <c r="B1295" s="41" t="s">
        <v>335</v>
      </c>
      <c r="C1295" s="42" t="s">
        <v>58</v>
      </c>
      <c r="D1295" s="12" t="s">
        <v>14</v>
      </c>
      <c r="E1295" s="12" t="s">
        <v>4030</v>
      </c>
      <c r="F1295" s="42">
        <v>1</v>
      </c>
      <c r="G1295" s="12">
        <v>14</v>
      </c>
      <c r="H1295" s="12"/>
      <c r="I1295" s="12" t="s">
        <v>783</v>
      </c>
      <c r="J1295" s="12" t="s">
        <v>4351</v>
      </c>
      <c r="K1295" s="12">
        <v>616</v>
      </c>
      <c r="L1295" s="12" t="s">
        <v>1428</v>
      </c>
      <c r="M1295" s="12" t="s">
        <v>3584</v>
      </c>
      <c r="N1295" s="12"/>
      <c r="O1295" s="12"/>
      <c r="P1295" s="12"/>
      <c r="Q1295" s="160"/>
      <c r="R1295" s="12"/>
      <c r="S1295" s="48"/>
    </row>
    <row r="1296" spans="1:19">
      <c r="A1296" s="21">
        <v>45641</v>
      </c>
      <c r="B1296" s="41" t="s">
        <v>335</v>
      </c>
      <c r="C1296" s="42" t="s">
        <v>58</v>
      </c>
      <c r="D1296" s="12" t="s">
        <v>1268</v>
      </c>
      <c r="E1296" s="12" t="s">
        <v>4352</v>
      </c>
      <c r="F1296" s="42">
        <v>1</v>
      </c>
      <c r="G1296" s="12">
        <v>16</v>
      </c>
      <c r="H1296" s="12"/>
      <c r="I1296" s="12" t="s">
        <v>60</v>
      </c>
      <c r="J1296" s="12" t="s">
        <v>4332</v>
      </c>
      <c r="K1296" s="12">
        <v>3323</v>
      </c>
      <c r="L1296" s="12">
        <v>1104</v>
      </c>
      <c r="M1296" s="12" t="s">
        <v>3795</v>
      </c>
      <c r="N1296" s="12"/>
      <c r="O1296" s="12"/>
      <c r="P1296" s="12"/>
      <c r="Q1296" s="160"/>
      <c r="R1296" s="12"/>
      <c r="S1296" s="48"/>
    </row>
    <row r="1297" spans="1:19">
      <c r="A1297" s="21">
        <v>45641</v>
      </c>
      <c r="B1297" s="41" t="s">
        <v>335</v>
      </c>
      <c r="C1297" s="42" t="s">
        <v>58</v>
      </c>
      <c r="D1297" s="12" t="s">
        <v>1268</v>
      </c>
      <c r="E1297" s="12" t="s">
        <v>4352</v>
      </c>
      <c r="F1297" s="12">
        <v>1</v>
      </c>
      <c r="G1297" s="12">
        <v>16</v>
      </c>
      <c r="H1297" s="12"/>
      <c r="I1297" s="12" t="s">
        <v>60</v>
      </c>
      <c r="J1297" s="12" t="s">
        <v>4188</v>
      </c>
      <c r="K1297" s="12">
        <v>1724</v>
      </c>
      <c r="L1297" s="12">
        <v>2005</v>
      </c>
      <c r="M1297" s="12" t="s">
        <v>4173</v>
      </c>
      <c r="N1297" s="12" t="s">
        <v>4198</v>
      </c>
      <c r="O1297" s="12"/>
      <c r="P1297" s="12"/>
      <c r="Q1297" s="160"/>
      <c r="R1297" s="12"/>
      <c r="S1297" s="48"/>
    </row>
    <row r="1298" spans="1:19">
      <c r="A1298" s="21">
        <v>45641</v>
      </c>
      <c r="B1298" s="41" t="s">
        <v>335</v>
      </c>
      <c r="C1298" s="42" t="s">
        <v>58</v>
      </c>
      <c r="D1298" s="12" t="s">
        <v>1268</v>
      </c>
      <c r="E1298" s="12" t="s">
        <v>4352</v>
      </c>
      <c r="F1298" s="12">
        <v>1</v>
      </c>
      <c r="G1298" s="12">
        <v>16</v>
      </c>
      <c r="H1298" s="12"/>
      <c r="I1298" s="12" t="s">
        <v>60</v>
      </c>
      <c r="J1298" s="12" t="s">
        <v>4188</v>
      </c>
      <c r="K1298" s="12">
        <v>4523</v>
      </c>
      <c r="L1298" s="12">
        <v>1517</v>
      </c>
      <c r="M1298" s="12" t="s">
        <v>4108</v>
      </c>
      <c r="N1298" s="12"/>
      <c r="O1298" s="12"/>
      <c r="P1298" s="12"/>
      <c r="Q1298" s="160"/>
      <c r="R1298" s="12"/>
      <c r="S1298" s="48"/>
    </row>
    <row r="1299" spans="1:19">
      <c r="A1299" s="21">
        <v>45641</v>
      </c>
      <c r="B1299" s="41" t="s">
        <v>335</v>
      </c>
      <c r="C1299" s="42" t="s">
        <v>58</v>
      </c>
      <c r="D1299" s="12" t="s">
        <v>1268</v>
      </c>
      <c r="E1299" s="12" t="s">
        <v>4352</v>
      </c>
      <c r="F1299" s="12">
        <v>1</v>
      </c>
      <c r="G1299" s="12">
        <v>16</v>
      </c>
      <c r="H1299" s="12"/>
      <c r="I1299" s="12" t="s">
        <v>60</v>
      </c>
      <c r="J1299" s="12" t="s">
        <v>4188</v>
      </c>
      <c r="K1299" s="12">
        <v>1724</v>
      </c>
      <c r="L1299" s="12">
        <v>2002</v>
      </c>
      <c r="M1299" s="12" t="s">
        <v>4108</v>
      </c>
      <c r="N1299" s="12"/>
      <c r="O1299" s="12"/>
      <c r="P1299" s="12"/>
      <c r="Q1299" s="160"/>
      <c r="R1299" s="12"/>
      <c r="S1299" s="48"/>
    </row>
    <row r="1300" spans="1:19">
      <c r="A1300" s="41">
        <v>45653</v>
      </c>
      <c r="B1300" s="41" t="s">
        <v>335</v>
      </c>
      <c r="C1300" s="42" t="s">
        <v>58</v>
      </c>
      <c r="D1300" s="42" t="s">
        <v>1268</v>
      </c>
      <c r="E1300" s="42" t="s">
        <v>4353</v>
      </c>
      <c r="F1300" s="42">
        <v>1</v>
      </c>
      <c r="G1300" s="42">
        <v>16</v>
      </c>
      <c r="H1300" s="42"/>
      <c r="I1300" s="42" t="s">
        <v>143</v>
      </c>
      <c r="J1300" s="42" t="s">
        <v>4354</v>
      </c>
      <c r="K1300" s="42">
        <v>1424</v>
      </c>
      <c r="L1300" s="42">
        <v>2040</v>
      </c>
      <c r="M1300" s="42" t="s">
        <v>3584</v>
      </c>
      <c r="N1300" s="42"/>
      <c r="O1300" s="42"/>
      <c r="P1300" s="42"/>
      <c r="Q1300" s="161"/>
      <c r="R1300" s="42"/>
      <c r="S1300" s="88"/>
    </row>
    <row r="1301" spans="1:19">
      <c r="A1301" s="41">
        <v>45653</v>
      </c>
      <c r="B1301" s="41" t="s">
        <v>335</v>
      </c>
      <c r="C1301" s="42" t="s">
        <v>58</v>
      </c>
      <c r="D1301" s="12" t="s">
        <v>1268</v>
      </c>
      <c r="E1301" s="42" t="s">
        <v>4353</v>
      </c>
      <c r="F1301" s="12">
        <v>1</v>
      </c>
      <c r="G1301" s="12">
        <v>16</v>
      </c>
      <c r="H1301" s="12"/>
      <c r="I1301" s="42" t="s">
        <v>143</v>
      </c>
      <c r="J1301" s="42" t="s">
        <v>4354</v>
      </c>
      <c r="K1301" s="12">
        <v>1424</v>
      </c>
      <c r="L1301" s="12">
        <v>2041</v>
      </c>
      <c r="M1301" s="42" t="s">
        <v>3584</v>
      </c>
      <c r="N1301" s="12"/>
      <c r="O1301" s="12"/>
      <c r="P1301" s="12"/>
      <c r="Q1301" s="160"/>
      <c r="R1301" s="12"/>
      <c r="S1301" s="48"/>
    </row>
    <row r="1302" spans="1:19">
      <c r="A1302" s="41">
        <v>45653</v>
      </c>
      <c r="B1302" s="41" t="s">
        <v>335</v>
      </c>
      <c r="C1302" s="42" t="s">
        <v>58</v>
      </c>
      <c r="D1302" s="12" t="s">
        <v>1268</v>
      </c>
      <c r="E1302" s="42" t="s">
        <v>4353</v>
      </c>
      <c r="F1302" s="12">
        <v>1</v>
      </c>
      <c r="G1302" s="12">
        <v>16</v>
      </c>
      <c r="H1302" s="12"/>
      <c r="I1302" s="42" t="s">
        <v>143</v>
      </c>
      <c r="J1302" s="42" t="s">
        <v>4354</v>
      </c>
      <c r="K1302" s="12">
        <v>1424</v>
      </c>
      <c r="L1302" s="12">
        <v>2042</v>
      </c>
      <c r="M1302" s="42" t="s">
        <v>3584</v>
      </c>
      <c r="N1302" s="12"/>
      <c r="O1302" s="12"/>
      <c r="P1302" s="12"/>
      <c r="Q1302" s="160"/>
      <c r="R1302" s="12"/>
      <c r="S1302" s="48"/>
    </row>
    <row r="1303" spans="1:19">
      <c r="A1303" s="41">
        <v>45653</v>
      </c>
      <c r="B1303" s="41" t="s">
        <v>335</v>
      </c>
      <c r="C1303" s="42" t="s">
        <v>58</v>
      </c>
      <c r="D1303" s="12" t="s">
        <v>1268</v>
      </c>
      <c r="E1303" s="42" t="s">
        <v>4353</v>
      </c>
      <c r="F1303" s="12">
        <v>1</v>
      </c>
      <c r="G1303" s="12">
        <v>16</v>
      </c>
      <c r="H1303" s="12"/>
      <c r="I1303" s="42" t="s">
        <v>143</v>
      </c>
      <c r="J1303" s="42" t="s">
        <v>4354</v>
      </c>
      <c r="K1303" s="12">
        <v>1424</v>
      </c>
      <c r="L1303" s="12">
        <v>2034</v>
      </c>
      <c r="M1303" s="42" t="s">
        <v>3584</v>
      </c>
      <c r="N1303" s="12"/>
      <c r="O1303" s="12"/>
      <c r="P1303" s="12"/>
      <c r="Q1303" s="160"/>
      <c r="R1303" s="12"/>
      <c r="S1303" s="48"/>
    </row>
    <row r="1304" spans="1:19">
      <c r="A1304" s="41">
        <v>45653</v>
      </c>
      <c r="B1304" s="41" t="s">
        <v>335</v>
      </c>
      <c r="C1304" s="42" t="s">
        <v>58</v>
      </c>
      <c r="D1304" s="12" t="s">
        <v>1268</v>
      </c>
      <c r="E1304" s="12" t="s">
        <v>4355</v>
      </c>
      <c r="F1304" s="12">
        <v>1</v>
      </c>
      <c r="G1304" s="12" t="s">
        <v>7</v>
      </c>
      <c r="H1304" s="12"/>
      <c r="I1304" s="12" t="s">
        <v>133</v>
      </c>
      <c r="J1304" s="12" t="s">
        <v>4281</v>
      </c>
      <c r="K1304" s="12">
        <v>922</v>
      </c>
      <c r="L1304" s="12" t="s">
        <v>1428</v>
      </c>
      <c r="M1304" s="12" t="s">
        <v>3573</v>
      </c>
      <c r="N1304" s="12"/>
      <c r="O1304" s="12"/>
      <c r="P1304" s="12"/>
      <c r="Q1304" s="160"/>
      <c r="R1304" s="12"/>
      <c r="S1304" s="48"/>
    </row>
    <row r="1305" spans="1:19">
      <c r="A1305" s="41">
        <v>45653</v>
      </c>
      <c r="B1305" s="41" t="s">
        <v>335</v>
      </c>
      <c r="C1305" s="42" t="s">
        <v>58</v>
      </c>
      <c r="D1305" s="12" t="s">
        <v>1268</v>
      </c>
      <c r="E1305" s="12" t="s">
        <v>4355</v>
      </c>
      <c r="F1305" s="12">
        <v>1</v>
      </c>
      <c r="G1305" s="12" t="s">
        <v>7</v>
      </c>
      <c r="H1305" s="12"/>
      <c r="I1305" s="12" t="s">
        <v>133</v>
      </c>
      <c r="J1305" s="12" t="s">
        <v>4281</v>
      </c>
      <c r="K1305" s="12">
        <v>922</v>
      </c>
      <c r="L1305" s="12" t="s">
        <v>1428</v>
      </c>
      <c r="M1305" s="12" t="s">
        <v>3573</v>
      </c>
      <c r="N1305" s="12"/>
      <c r="O1305" s="12"/>
      <c r="P1305" s="12"/>
      <c r="Q1305" s="160"/>
      <c r="R1305" s="12"/>
      <c r="S1305" s="48"/>
    </row>
    <row r="1306" spans="1:19">
      <c r="A1306" s="41">
        <v>45653</v>
      </c>
      <c r="B1306" s="41" t="s">
        <v>335</v>
      </c>
      <c r="C1306" s="42" t="s">
        <v>58</v>
      </c>
      <c r="D1306" s="12" t="s">
        <v>1268</v>
      </c>
      <c r="E1306" s="12" t="s">
        <v>4355</v>
      </c>
      <c r="F1306" s="12">
        <v>1</v>
      </c>
      <c r="G1306" s="12" t="s">
        <v>7</v>
      </c>
      <c r="H1306" s="12"/>
      <c r="I1306" s="12" t="s">
        <v>133</v>
      </c>
      <c r="J1306" s="12" t="s">
        <v>4281</v>
      </c>
      <c r="K1306" s="12">
        <v>822</v>
      </c>
      <c r="L1306" s="12" t="s">
        <v>1428</v>
      </c>
      <c r="M1306" s="12" t="s">
        <v>3573</v>
      </c>
      <c r="N1306" s="12"/>
      <c r="O1306" s="12"/>
      <c r="P1306" s="12"/>
      <c r="Q1306" s="160"/>
      <c r="R1306" s="12"/>
      <c r="S1306" s="48"/>
    </row>
    <row r="1307" spans="1:19">
      <c r="A1307" s="21">
        <v>45660</v>
      </c>
      <c r="B1307" s="41" t="s">
        <v>344</v>
      </c>
      <c r="C1307" s="42" t="s">
        <v>58</v>
      </c>
      <c r="D1307" s="12" t="s">
        <v>1268</v>
      </c>
      <c r="E1307" s="12" t="s">
        <v>4356</v>
      </c>
      <c r="F1307" s="12">
        <v>1</v>
      </c>
      <c r="G1307" s="12">
        <v>15</v>
      </c>
      <c r="H1307" s="12"/>
      <c r="I1307" s="12" t="s">
        <v>75</v>
      </c>
      <c r="J1307" s="12" t="s">
        <v>4340</v>
      </c>
      <c r="K1307" s="12">
        <v>524</v>
      </c>
      <c r="L1307" s="12">
        <v>2251</v>
      </c>
      <c r="M1307" s="12" t="s">
        <v>4108</v>
      </c>
      <c r="N1307" s="12"/>
      <c r="O1307" s="12"/>
      <c r="P1307" s="12"/>
      <c r="Q1307" s="160"/>
      <c r="R1307" s="12"/>
      <c r="S1307" s="48"/>
    </row>
    <row r="1308" spans="1:19">
      <c r="A1308" s="21">
        <v>45660</v>
      </c>
      <c r="B1308" s="41" t="s">
        <v>344</v>
      </c>
      <c r="C1308" s="42" t="s">
        <v>58</v>
      </c>
      <c r="D1308" s="12" t="s">
        <v>1268</v>
      </c>
      <c r="E1308" s="12" t="s">
        <v>4356</v>
      </c>
      <c r="F1308" s="12">
        <v>1</v>
      </c>
      <c r="G1308" s="12">
        <v>15</v>
      </c>
      <c r="H1308" s="12"/>
      <c r="I1308" s="12" t="s">
        <v>75</v>
      </c>
      <c r="J1308" s="12" t="s">
        <v>4340</v>
      </c>
      <c r="K1308" s="12">
        <v>624</v>
      </c>
      <c r="L1308" s="12">
        <v>2058</v>
      </c>
      <c r="M1308" s="12" t="s">
        <v>3584</v>
      </c>
      <c r="N1308" s="12"/>
      <c r="O1308" s="12"/>
      <c r="P1308" s="12"/>
      <c r="Q1308" s="160"/>
      <c r="R1308" s="12"/>
      <c r="S1308" s="48"/>
    </row>
    <row r="1309" spans="1:19">
      <c r="A1309" s="21">
        <v>45660</v>
      </c>
      <c r="B1309" s="41" t="s">
        <v>344</v>
      </c>
      <c r="C1309" s="42" t="s">
        <v>58</v>
      </c>
      <c r="D1309" s="12" t="s">
        <v>1268</v>
      </c>
      <c r="E1309" s="12" t="s">
        <v>4357</v>
      </c>
      <c r="F1309" s="12">
        <v>1</v>
      </c>
      <c r="G1309" s="12">
        <v>15</v>
      </c>
      <c r="H1309" s="12"/>
      <c r="I1309" s="12" t="s">
        <v>75</v>
      </c>
      <c r="J1309" s="12" t="s">
        <v>4260</v>
      </c>
      <c r="K1309" s="12">
        <v>3623</v>
      </c>
      <c r="L1309" s="12">
        <v>1909</v>
      </c>
      <c r="M1309" s="12" t="s">
        <v>3573</v>
      </c>
      <c r="N1309" s="12"/>
      <c r="O1309" s="12"/>
      <c r="P1309" s="12"/>
      <c r="Q1309" s="160"/>
      <c r="R1309" s="12"/>
      <c r="S1309" s="48"/>
    </row>
    <row r="1310" spans="1:19">
      <c r="A1310" s="21">
        <v>45660</v>
      </c>
      <c r="B1310" s="41" t="s">
        <v>344</v>
      </c>
      <c r="C1310" s="42" t="s">
        <v>58</v>
      </c>
      <c r="D1310" s="12" t="s">
        <v>1268</v>
      </c>
      <c r="E1310" s="12" t="s">
        <v>4357</v>
      </c>
      <c r="F1310" s="12">
        <v>1</v>
      </c>
      <c r="G1310" s="12">
        <v>15</v>
      </c>
      <c r="H1310" s="12"/>
      <c r="I1310" s="12" t="s">
        <v>75</v>
      </c>
      <c r="J1310" s="12" t="s">
        <v>4260</v>
      </c>
      <c r="K1310" s="12">
        <v>4223</v>
      </c>
      <c r="L1310" s="12">
        <v>1907</v>
      </c>
      <c r="M1310" s="12" t="s">
        <v>4108</v>
      </c>
      <c r="N1310" s="12"/>
      <c r="O1310" s="12"/>
      <c r="P1310" s="12"/>
      <c r="Q1310" s="160"/>
      <c r="R1310" s="12"/>
      <c r="S1310" s="48"/>
    </row>
    <row r="1311" spans="1:19">
      <c r="A1311" s="21">
        <v>45660</v>
      </c>
      <c r="B1311" s="41" t="s">
        <v>344</v>
      </c>
      <c r="C1311" s="42" t="s">
        <v>58</v>
      </c>
      <c r="D1311" s="12" t="s">
        <v>1268</v>
      </c>
      <c r="E1311" s="12" t="s">
        <v>4357</v>
      </c>
      <c r="F1311" s="12">
        <v>1</v>
      </c>
      <c r="G1311" s="12">
        <v>15</v>
      </c>
      <c r="H1311" s="12"/>
      <c r="I1311" s="12" t="s">
        <v>75</v>
      </c>
      <c r="J1311" s="12" t="s">
        <v>4260</v>
      </c>
      <c r="K1311" s="12">
        <v>4223</v>
      </c>
      <c r="L1311" s="12">
        <v>1910</v>
      </c>
      <c r="M1311" s="12" t="s">
        <v>3680</v>
      </c>
      <c r="N1311" s="12"/>
      <c r="O1311" s="12"/>
      <c r="P1311" s="12"/>
      <c r="Q1311" s="160"/>
      <c r="R1311" s="12"/>
      <c r="S1311" s="48"/>
    </row>
    <row r="1312" spans="1:19">
      <c r="A1312" s="21">
        <v>45660</v>
      </c>
      <c r="B1312" s="41" t="s">
        <v>344</v>
      </c>
      <c r="C1312" s="42" t="s">
        <v>58</v>
      </c>
      <c r="D1312" s="12" t="s">
        <v>1268</v>
      </c>
      <c r="E1312" s="12" t="s">
        <v>4357</v>
      </c>
      <c r="F1312" s="12">
        <v>1</v>
      </c>
      <c r="G1312" s="12">
        <v>15</v>
      </c>
      <c r="H1312" s="12"/>
      <c r="I1312" s="12" t="s">
        <v>75</v>
      </c>
      <c r="J1312" s="12" t="s">
        <v>4260</v>
      </c>
      <c r="K1312" s="12">
        <v>3623</v>
      </c>
      <c r="L1312" s="12">
        <v>1908</v>
      </c>
      <c r="M1312" s="12" t="s">
        <v>3680</v>
      </c>
      <c r="N1312" s="12"/>
      <c r="O1312" s="12"/>
      <c r="P1312" s="12"/>
      <c r="Q1312" s="160"/>
      <c r="R1312" s="12"/>
      <c r="S1312" s="48"/>
    </row>
    <row r="1313" spans="1:19">
      <c r="A1313" s="21">
        <v>45660</v>
      </c>
      <c r="B1313" s="41" t="s">
        <v>344</v>
      </c>
      <c r="C1313" s="42" t="s">
        <v>58</v>
      </c>
      <c r="D1313" s="12" t="s">
        <v>1268</v>
      </c>
      <c r="E1313" s="12" t="s">
        <v>4358</v>
      </c>
      <c r="F1313" s="12">
        <v>1</v>
      </c>
      <c r="G1313" s="12" t="s">
        <v>7</v>
      </c>
      <c r="H1313" s="12"/>
      <c r="I1313" s="12" t="s">
        <v>210</v>
      </c>
      <c r="J1313" s="12" t="s">
        <v>4262</v>
      </c>
      <c r="K1313" s="12">
        <v>121</v>
      </c>
      <c r="L1313" s="12" t="s">
        <v>1428</v>
      </c>
      <c r="M1313" s="12" t="s">
        <v>3763</v>
      </c>
      <c r="N1313" s="12"/>
      <c r="O1313" s="12"/>
      <c r="P1313" s="12"/>
      <c r="Q1313" s="160"/>
      <c r="R1313" s="12"/>
      <c r="S1313" s="48"/>
    </row>
    <row r="1314" spans="1:19">
      <c r="A1314" s="21">
        <v>45660</v>
      </c>
      <c r="B1314" s="41" t="s">
        <v>344</v>
      </c>
      <c r="C1314" s="42" t="s">
        <v>58</v>
      </c>
      <c r="D1314" s="12" t="s">
        <v>1268</v>
      </c>
      <c r="E1314" s="12" t="s">
        <v>4359</v>
      </c>
      <c r="F1314" s="12">
        <v>1</v>
      </c>
      <c r="G1314" s="12">
        <v>14</v>
      </c>
      <c r="H1314" s="12"/>
      <c r="I1314" s="12" t="s">
        <v>84</v>
      </c>
      <c r="J1314" s="12" t="s">
        <v>3436</v>
      </c>
      <c r="K1314" s="12">
        <v>2223</v>
      </c>
      <c r="L1314" s="12">
        <v>1209</v>
      </c>
      <c r="M1314" s="12" t="s">
        <v>3584</v>
      </c>
      <c r="N1314" s="12"/>
      <c r="O1314" s="12"/>
      <c r="P1314" s="12"/>
      <c r="Q1314" s="160"/>
      <c r="R1314" s="12"/>
      <c r="S1314" s="48"/>
    </row>
    <row r="1315" spans="1:19">
      <c r="A1315" s="21">
        <v>45660</v>
      </c>
      <c r="B1315" s="41" t="s">
        <v>344</v>
      </c>
      <c r="C1315" s="42" t="s">
        <v>58</v>
      </c>
      <c r="D1315" s="12" t="s">
        <v>1268</v>
      </c>
      <c r="E1315" s="12" t="s">
        <v>4359</v>
      </c>
      <c r="F1315" s="12">
        <v>1</v>
      </c>
      <c r="G1315" s="12">
        <v>14</v>
      </c>
      <c r="H1315" s="42"/>
      <c r="I1315" s="12" t="s">
        <v>84</v>
      </c>
      <c r="J1315" s="12" t="s">
        <v>3436</v>
      </c>
      <c r="K1315" s="42">
        <v>2223</v>
      </c>
      <c r="L1315" s="42">
        <v>1211</v>
      </c>
      <c r="M1315" s="42" t="s">
        <v>3584</v>
      </c>
      <c r="N1315" s="42"/>
      <c r="O1315" s="42"/>
      <c r="P1315" s="42"/>
      <c r="Q1315" s="161"/>
      <c r="R1315" s="42"/>
      <c r="S1315" s="88"/>
    </row>
    <row r="1316" spans="1:19">
      <c r="A1316" s="21">
        <v>45660</v>
      </c>
      <c r="B1316" s="41" t="s">
        <v>344</v>
      </c>
      <c r="C1316" s="42" t="s">
        <v>58</v>
      </c>
      <c r="D1316" s="12" t="s">
        <v>1268</v>
      </c>
      <c r="E1316" s="12" t="s">
        <v>4359</v>
      </c>
      <c r="F1316" s="12">
        <v>1</v>
      </c>
      <c r="G1316" s="12">
        <v>14</v>
      </c>
      <c r="H1316" s="42"/>
      <c r="I1316" s="12" t="s">
        <v>84</v>
      </c>
      <c r="J1316" s="12" t="s">
        <v>3436</v>
      </c>
      <c r="K1316" s="42">
        <v>2223</v>
      </c>
      <c r="L1316" s="42">
        <v>1210</v>
      </c>
      <c r="M1316" s="42" t="s">
        <v>3680</v>
      </c>
      <c r="N1316" s="42"/>
      <c r="O1316" s="42"/>
      <c r="P1316" s="42"/>
      <c r="Q1316" s="161"/>
      <c r="R1316" s="42"/>
      <c r="S1316" s="88"/>
    </row>
    <row r="1317" spans="1:19">
      <c r="A1317" s="21">
        <v>45660</v>
      </c>
      <c r="B1317" s="41" t="s">
        <v>344</v>
      </c>
      <c r="C1317" s="42" t="s">
        <v>58</v>
      </c>
      <c r="D1317" s="12" t="s">
        <v>1268</v>
      </c>
      <c r="E1317" s="12" t="s">
        <v>4359</v>
      </c>
      <c r="F1317" s="12">
        <v>1</v>
      </c>
      <c r="G1317" s="12">
        <v>14</v>
      </c>
      <c r="H1317" s="42"/>
      <c r="I1317" s="12" t="s">
        <v>84</v>
      </c>
      <c r="J1317" s="12" t="s">
        <v>3436</v>
      </c>
      <c r="K1317" s="42">
        <v>2223</v>
      </c>
      <c r="L1317" s="42">
        <v>1208</v>
      </c>
      <c r="M1317" s="42" t="s">
        <v>3680</v>
      </c>
      <c r="N1317" s="42"/>
      <c r="O1317" s="42"/>
      <c r="P1317" s="42"/>
      <c r="Q1317" s="161"/>
      <c r="R1317" s="42"/>
      <c r="S1317" s="88"/>
    </row>
    <row r="1318" spans="1:19">
      <c r="A1318" s="21">
        <v>45667</v>
      </c>
      <c r="B1318" s="41" t="s">
        <v>344</v>
      </c>
      <c r="C1318" s="42" t="s">
        <v>58</v>
      </c>
      <c r="D1318" s="42" t="s">
        <v>1268</v>
      </c>
      <c r="E1318" s="42" t="s">
        <v>3497</v>
      </c>
      <c r="F1318" s="42">
        <v>1</v>
      </c>
      <c r="G1318" s="42">
        <v>15</v>
      </c>
      <c r="H1318" s="42"/>
      <c r="I1318" s="42" t="s">
        <v>75</v>
      </c>
      <c r="J1318" s="42" t="s">
        <v>4260</v>
      </c>
      <c r="K1318" s="42">
        <v>2623</v>
      </c>
      <c r="L1318" s="42">
        <v>1893</v>
      </c>
      <c r="M1318" s="42" t="s">
        <v>3573</v>
      </c>
      <c r="N1318" s="42"/>
      <c r="O1318" s="42"/>
      <c r="P1318" s="42"/>
      <c r="Q1318" s="161"/>
      <c r="R1318" s="42"/>
      <c r="S1318" s="88"/>
    </row>
    <row r="1319" spans="1:19">
      <c r="A1319" s="21">
        <v>45667</v>
      </c>
      <c r="B1319" s="41" t="s">
        <v>344</v>
      </c>
      <c r="C1319" s="42" t="s">
        <v>58</v>
      </c>
      <c r="D1319" s="42" t="s">
        <v>1268</v>
      </c>
      <c r="E1319" s="42" t="s">
        <v>3497</v>
      </c>
      <c r="F1319" s="42">
        <v>1</v>
      </c>
      <c r="G1319" s="42">
        <v>15</v>
      </c>
      <c r="H1319" s="42"/>
      <c r="I1319" s="42" t="s">
        <v>75</v>
      </c>
      <c r="J1319" s="42" t="s">
        <v>4360</v>
      </c>
      <c r="K1319" s="42">
        <v>4223</v>
      </c>
      <c r="L1319" s="42">
        <v>1701</v>
      </c>
      <c r="M1319" s="42" t="s">
        <v>3584</v>
      </c>
      <c r="N1319" s="42"/>
      <c r="O1319" s="42"/>
      <c r="P1319" s="42"/>
      <c r="Q1319" s="161"/>
      <c r="R1319" s="42"/>
      <c r="S1319" s="88"/>
    </row>
    <row r="1320" spans="1:19">
      <c r="A1320" s="21">
        <v>45667</v>
      </c>
      <c r="B1320" s="21" t="s">
        <v>344</v>
      </c>
      <c r="C1320" s="12" t="s">
        <v>58</v>
      </c>
      <c r="D1320" s="12" t="s">
        <v>1268</v>
      </c>
      <c r="E1320" s="12" t="s">
        <v>4361</v>
      </c>
      <c r="F1320" s="12">
        <v>1</v>
      </c>
      <c r="G1320" s="12">
        <v>15</v>
      </c>
      <c r="H1320" s="12"/>
      <c r="I1320" s="12" t="s">
        <v>75</v>
      </c>
      <c r="J1320" s="12" t="s">
        <v>4340</v>
      </c>
      <c r="K1320" s="12">
        <v>524</v>
      </c>
      <c r="L1320" s="12">
        <v>2262</v>
      </c>
      <c r="M1320" s="12" t="s">
        <v>4362</v>
      </c>
      <c r="N1320" s="12"/>
      <c r="O1320" s="12"/>
      <c r="P1320" s="12"/>
      <c r="Q1320" s="160"/>
      <c r="R1320" s="12"/>
      <c r="S1320" s="48"/>
    </row>
    <row r="1321" spans="1:19">
      <c r="A1321" s="21">
        <v>45667</v>
      </c>
      <c r="B1321" s="21" t="s">
        <v>344</v>
      </c>
      <c r="C1321" s="12" t="s">
        <v>58</v>
      </c>
      <c r="D1321" s="12" t="s">
        <v>1268</v>
      </c>
      <c r="E1321" s="12" t="s">
        <v>4361</v>
      </c>
      <c r="F1321" s="12">
        <v>1</v>
      </c>
      <c r="G1321" s="12">
        <v>15</v>
      </c>
      <c r="H1321" s="12"/>
      <c r="I1321" s="12" t="s">
        <v>75</v>
      </c>
      <c r="J1321" s="12" t="s">
        <v>4340</v>
      </c>
      <c r="K1321" s="12">
        <v>524</v>
      </c>
      <c r="L1321" s="12">
        <v>2263</v>
      </c>
      <c r="M1321" s="12" t="s">
        <v>3584</v>
      </c>
      <c r="N1321" s="12"/>
      <c r="O1321" s="12"/>
      <c r="P1321" s="12"/>
      <c r="Q1321" s="160"/>
      <c r="R1321" s="12"/>
      <c r="S1321" s="48"/>
    </row>
    <row r="1322" spans="1:19">
      <c r="A1322" s="21">
        <v>45667</v>
      </c>
      <c r="B1322" s="21" t="s">
        <v>344</v>
      </c>
      <c r="C1322" s="12" t="s">
        <v>58</v>
      </c>
      <c r="D1322" s="12" t="s">
        <v>1268</v>
      </c>
      <c r="E1322" s="42" t="s">
        <v>4363</v>
      </c>
      <c r="F1322" s="12">
        <v>1</v>
      </c>
      <c r="G1322" s="12">
        <v>15</v>
      </c>
      <c r="H1322" s="12"/>
      <c r="I1322" s="12" t="s">
        <v>75</v>
      </c>
      <c r="J1322" s="12" t="s">
        <v>4360</v>
      </c>
      <c r="K1322" s="12">
        <v>3523</v>
      </c>
      <c r="L1322" s="12">
        <v>1725</v>
      </c>
      <c r="M1322" s="12" t="s">
        <v>3584</v>
      </c>
      <c r="N1322" s="12"/>
      <c r="O1322" s="12"/>
      <c r="P1322" s="12"/>
      <c r="Q1322" s="160"/>
      <c r="R1322" s="12"/>
      <c r="S1322" s="48"/>
    </row>
    <row r="1323" spans="1:19">
      <c r="A1323" s="21">
        <v>45667</v>
      </c>
      <c r="B1323" s="21" t="s">
        <v>3340</v>
      </c>
      <c r="C1323" s="12" t="s">
        <v>58</v>
      </c>
      <c r="D1323" s="48" t="s">
        <v>1268</v>
      </c>
      <c r="E1323" s="244" t="s">
        <v>4363</v>
      </c>
      <c r="F1323" s="151">
        <v>1</v>
      </c>
      <c r="G1323" s="12">
        <v>15</v>
      </c>
      <c r="H1323" s="12"/>
      <c r="I1323" s="12" t="s">
        <v>75</v>
      </c>
      <c r="J1323" s="12" t="s">
        <v>4360</v>
      </c>
      <c r="K1323" s="12">
        <v>3523</v>
      </c>
      <c r="L1323" s="12">
        <v>1724</v>
      </c>
      <c r="M1323" s="12" t="s">
        <v>3584</v>
      </c>
      <c r="N1323" s="12"/>
      <c r="O1323" s="12"/>
      <c r="P1323" s="12"/>
      <c r="Q1323" s="160"/>
      <c r="R1323" s="12"/>
      <c r="S1323" s="48"/>
    </row>
    <row r="1324" spans="1:19">
      <c r="A1324" s="21">
        <v>45667</v>
      </c>
      <c r="B1324" s="21" t="s">
        <v>3340</v>
      </c>
      <c r="C1324" s="12" t="s">
        <v>58</v>
      </c>
      <c r="D1324" s="48" t="s">
        <v>1268</v>
      </c>
      <c r="E1324" s="244" t="s">
        <v>4199</v>
      </c>
      <c r="F1324" s="151">
        <v>1</v>
      </c>
      <c r="G1324" s="12">
        <v>15</v>
      </c>
      <c r="H1324" s="12"/>
      <c r="I1324" s="12" t="s">
        <v>84</v>
      </c>
      <c r="J1324" s="12" t="s">
        <v>4364</v>
      </c>
      <c r="K1324" s="12">
        <v>4221</v>
      </c>
      <c r="L1324" s="12" t="s">
        <v>1428</v>
      </c>
      <c r="M1324" s="12" t="s">
        <v>3680</v>
      </c>
      <c r="N1324" s="12"/>
      <c r="O1324" s="12"/>
      <c r="P1324" s="12"/>
      <c r="Q1324" s="160"/>
      <c r="R1324" s="12"/>
      <c r="S1324" s="48"/>
    </row>
    <row r="1325" spans="1:19">
      <c r="A1325" s="21">
        <v>45667</v>
      </c>
      <c r="B1325" s="21" t="s">
        <v>3340</v>
      </c>
      <c r="C1325" s="12" t="s">
        <v>58</v>
      </c>
      <c r="D1325" s="48" t="s">
        <v>1268</v>
      </c>
      <c r="E1325" s="244" t="s">
        <v>4199</v>
      </c>
      <c r="F1325" s="151">
        <v>1</v>
      </c>
      <c r="G1325" s="12">
        <v>15</v>
      </c>
      <c r="H1325" s="12"/>
      <c r="I1325" s="12" t="s">
        <v>84</v>
      </c>
      <c r="J1325" s="12" t="s">
        <v>4364</v>
      </c>
      <c r="K1325" s="12">
        <v>3421</v>
      </c>
      <c r="L1325" s="12" t="s">
        <v>1428</v>
      </c>
      <c r="M1325" s="12" t="s">
        <v>3680</v>
      </c>
      <c r="N1325" s="12"/>
      <c r="O1325" s="12"/>
      <c r="P1325" s="12"/>
      <c r="Q1325" s="160"/>
      <c r="R1325" s="12"/>
      <c r="S1325" s="48"/>
    </row>
    <row r="1326" spans="1:19">
      <c r="A1326" s="41">
        <v>45667</v>
      </c>
      <c r="B1326" s="21" t="s">
        <v>3340</v>
      </c>
      <c r="C1326" s="12" t="s">
        <v>58</v>
      </c>
      <c r="D1326" s="48" t="s">
        <v>1268</v>
      </c>
      <c r="E1326" s="42" t="s">
        <v>3623</v>
      </c>
      <c r="F1326" s="151">
        <v>1</v>
      </c>
      <c r="G1326" s="12">
        <v>15</v>
      </c>
      <c r="H1326" s="42"/>
      <c r="I1326" s="42" t="s">
        <v>143</v>
      </c>
      <c r="J1326" s="42" t="s">
        <v>4193</v>
      </c>
      <c r="K1326" s="42">
        <v>724</v>
      </c>
      <c r="L1326" s="42">
        <v>1841</v>
      </c>
      <c r="M1326" s="42" t="s">
        <v>3573</v>
      </c>
      <c r="N1326" s="42"/>
      <c r="O1326" s="42"/>
      <c r="P1326" s="42"/>
      <c r="Q1326" s="161"/>
      <c r="R1326" s="42"/>
      <c r="S1326" s="88"/>
    </row>
    <row r="1327" spans="1:19">
      <c r="A1327" s="21">
        <v>45667</v>
      </c>
      <c r="B1327" s="21" t="s">
        <v>3340</v>
      </c>
      <c r="C1327" s="12" t="s">
        <v>58</v>
      </c>
      <c r="D1327" s="48" t="s">
        <v>1268</v>
      </c>
      <c r="E1327" s="12" t="s">
        <v>3623</v>
      </c>
      <c r="F1327" s="151">
        <v>1</v>
      </c>
      <c r="G1327" s="12">
        <v>15</v>
      </c>
      <c r="H1327" s="12"/>
      <c r="I1327" s="12" t="s">
        <v>143</v>
      </c>
      <c r="J1327" s="42" t="s">
        <v>4193</v>
      </c>
      <c r="K1327" s="12">
        <v>724</v>
      </c>
      <c r="L1327" s="12">
        <v>1842</v>
      </c>
      <c r="M1327" s="12" t="s">
        <v>3573</v>
      </c>
      <c r="N1327" s="12"/>
      <c r="O1327" s="12"/>
      <c r="P1327" s="12"/>
      <c r="Q1327" s="160"/>
      <c r="R1327" s="12"/>
      <c r="S1327" s="48"/>
    </row>
    <row r="1328" spans="1:19">
      <c r="A1328" s="21">
        <v>45691</v>
      </c>
      <c r="B1328" s="21" t="s">
        <v>471</v>
      </c>
      <c r="C1328" s="12" t="s">
        <v>58</v>
      </c>
      <c r="D1328" s="12" t="s">
        <v>1268</v>
      </c>
      <c r="E1328" s="12" t="s">
        <v>4365</v>
      </c>
      <c r="F1328" s="12">
        <v>1</v>
      </c>
      <c r="G1328" s="12">
        <v>15</v>
      </c>
      <c r="H1328" s="12"/>
      <c r="I1328" s="12" t="s">
        <v>623</v>
      </c>
      <c r="J1328" s="12" t="s">
        <v>3542</v>
      </c>
      <c r="K1328" s="12">
        <v>4123</v>
      </c>
      <c r="L1328" s="12">
        <v>1809</v>
      </c>
      <c r="M1328" s="12" t="s">
        <v>3584</v>
      </c>
      <c r="N1328" s="12"/>
      <c r="O1328" s="12"/>
      <c r="P1328" s="12"/>
      <c r="Q1328" s="160"/>
      <c r="R1328" s="12"/>
      <c r="S1328" s="48"/>
    </row>
    <row r="1329" spans="1:19">
      <c r="A1329" s="21">
        <v>45691</v>
      </c>
      <c r="B1329" s="21" t="s">
        <v>471</v>
      </c>
      <c r="C1329" s="12" t="s">
        <v>58</v>
      </c>
      <c r="D1329" s="12" t="s">
        <v>1268</v>
      </c>
      <c r="E1329" s="12" t="s">
        <v>4365</v>
      </c>
      <c r="F1329" s="12">
        <v>1</v>
      </c>
      <c r="G1329" s="12">
        <v>15</v>
      </c>
      <c r="H1329" s="12"/>
      <c r="I1329" s="12" t="s">
        <v>623</v>
      </c>
      <c r="J1329" s="12" t="s">
        <v>3542</v>
      </c>
      <c r="K1329" s="12">
        <v>4123</v>
      </c>
      <c r="L1329" s="12">
        <v>1811</v>
      </c>
      <c r="M1329" s="12" t="s">
        <v>3584</v>
      </c>
      <c r="N1329" s="12"/>
      <c r="O1329" s="12"/>
      <c r="P1329" s="12"/>
      <c r="Q1329" s="160"/>
      <c r="R1329" s="12"/>
      <c r="S1329" s="48"/>
    </row>
    <row r="1330" spans="1:19">
      <c r="A1330" s="21">
        <v>45691</v>
      </c>
      <c r="B1330" s="21" t="s">
        <v>471</v>
      </c>
      <c r="C1330" s="12" t="s">
        <v>58</v>
      </c>
      <c r="D1330" s="12" t="s">
        <v>1444</v>
      </c>
      <c r="E1330" s="12" t="s">
        <v>4366</v>
      </c>
      <c r="F1330" s="12">
        <v>1</v>
      </c>
      <c r="G1330" s="12">
        <v>14</v>
      </c>
      <c r="H1330" s="12"/>
      <c r="I1330" s="12" t="s">
        <v>84</v>
      </c>
      <c r="J1330" s="12" t="s">
        <v>3436</v>
      </c>
      <c r="K1330" s="12">
        <v>2123</v>
      </c>
      <c r="L1330" s="12">
        <v>1276</v>
      </c>
      <c r="M1330" s="12" t="s">
        <v>4108</v>
      </c>
      <c r="N1330" s="12"/>
      <c r="O1330" s="12"/>
      <c r="P1330" s="12"/>
      <c r="Q1330" s="160"/>
      <c r="R1330" s="12"/>
      <c r="S1330" s="48"/>
    </row>
    <row r="1331" spans="1:19">
      <c r="A1331" s="21">
        <v>45691</v>
      </c>
      <c r="B1331" s="21" t="s">
        <v>471</v>
      </c>
      <c r="C1331" s="12" t="s">
        <v>58</v>
      </c>
      <c r="D1331" s="12" t="s">
        <v>1444</v>
      </c>
      <c r="E1331" s="12" t="s">
        <v>4366</v>
      </c>
      <c r="F1331" s="12">
        <v>1</v>
      </c>
      <c r="G1331" s="12">
        <v>14</v>
      </c>
      <c r="H1331" s="12"/>
      <c r="I1331" s="12" t="s">
        <v>84</v>
      </c>
      <c r="J1331" s="12" t="s">
        <v>3436</v>
      </c>
      <c r="K1331" s="12">
        <v>2223</v>
      </c>
      <c r="L1331" s="12">
        <v>1275</v>
      </c>
      <c r="M1331" s="12" t="s">
        <v>4367</v>
      </c>
      <c r="N1331" s="12"/>
      <c r="O1331" s="12"/>
      <c r="P1331" s="12"/>
      <c r="Q1331" s="160"/>
      <c r="R1331" s="12"/>
      <c r="S1331" s="48"/>
    </row>
    <row r="1332" spans="1:19">
      <c r="A1332" s="21">
        <v>45691</v>
      </c>
      <c r="B1332" s="21" t="s">
        <v>471</v>
      </c>
      <c r="C1332" s="12" t="s">
        <v>58</v>
      </c>
      <c r="D1332" s="12" t="s">
        <v>1444</v>
      </c>
      <c r="E1332" s="12" t="s">
        <v>4368</v>
      </c>
      <c r="F1332" s="12">
        <v>1</v>
      </c>
      <c r="G1332" s="12">
        <v>16</v>
      </c>
      <c r="H1332" s="12"/>
      <c r="I1332" s="12" t="s">
        <v>60</v>
      </c>
      <c r="J1332" s="12" t="s">
        <v>4188</v>
      </c>
      <c r="K1332" s="12">
        <v>2924</v>
      </c>
      <c r="L1332" s="12">
        <v>2196</v>
      </c>
      <c r="M1332" s="12" t="s">
        <v>4108</v>
      </c>
      <c r="N1332" s="12"/>
      <c r="O1332" s="12"/>
      <c r="P1332" s="12"/>
      <c r="Q1332" s="160"/>
      <c r="R1332" s="12"/>
      <c r="S1332" s="48"/>
    </row>
    <row r="1333" spans="1:19">
      <c r="A1333" s="21">
        <v>45691</v>
      </c>
      <c r="B1333" s="21" t="s">
        <v>471</v>
      </c>
      <c r="C1333" s="12" t="s">
        <v>58</v>
      </c>
      <c r="D1333" s="12" t="s">
        <v>1444</v>
      </c>
      <c r="E1333" s="12" t="s">
        <v>4368</v>
      </c>
      <c r="F1333" s="12">
        <v>1</v>
      </c>
      <c r="G1333" s="12">
        <v>16</v>
      </c>
      <c r="H1333" s="12"/>
      <c r="I1333" s="12" t="s">
        <v>60</v>
      </c>
      <c r="J1333" s="12" t="s">
        <v>4188</v>
      </c>
      <c r="K1333" s="12">
        <v>2924</v>
      </c>
      <c r="L1333" s="12">
        <v>2197</v>
      </c>
      <c r="M1333" s="12" t="s">
        <v>4108</v>
      </c>
      <c r="N1333" s="12"/>
      <c r="O1333" s="12"/>
      <c r="P1333" s="12"/>
      <c r="Q1333" s="160"/>
      <c r="R1333" s="12"/>
      <c r="S1333" s="48"/>
    </row>
    <row r="1334" spans="1:19">
      <c r="A1334" s="21">
        <v>45691</v>
      </c>
      <c r="B1334" s="21" t="s">
        <v>471</v>
      </c>
      <c r="C1334" s="12" t="s">
        <v>58</v>
      </c>
      <c r="D1334" s="12" t="s">
        <v>1444</v>
      </c>
      <c r="E1334" s="12" t="s">
        <v>4292</v>
      </c>
      <c r="F1334" s="12">
        <v>1</v>
      </c>
      <c r="G1334" s="12">
        <v>15</v>
      </c>
      <c r="H1334" s="12"/>
      <c r="I1334" s="12" t="s">
        <v>75</v>
      </c>
      <c r="J1334" s="12" t="s">
        <v>4360</v>
      </c>
      <c r="K1334" s="12">
        <v>3523</v>
      </c>
      <c r="L1334" s="12">
        <v>1719</v>
      </c>
      <c r="M1334" s="12" t="s">
        <v>3829</v>
      </c>
      <c r="N1334" s="12"/>
      <c r="O1334" s="12"/>
      <c r="P1334" s="12"/>
      <c r="Q1334" s="160"/>
      <c r="R1334" s="12"/>
      <c r="S1334" s="48"/>
    </row>
    <row r="1335" spans="1:19">
      <c r="A1335" s="21">
        <v>45691</v>
      </c>
      <c r="B1335" s="21" t="s">
        <v>471</v>
      </c>
      <c r="C1335" s="12" t="s">
        <v>58</v>
      </c>
      <c r="D1335" s="12" t="s">
        <v>1444</v>
      </c>
      <c r="E1335" s="12" t="s">
        <v>4292</v>
      </c>
      <c r="F1335" s="12">
        <v>1</v>
      </c>
      <c r="G1335" s="12">
        <v>15</v>
      </c>
      <c r="H1335" s="12"/>
      <c r="I1335" s="12" t="s">
        <v>75</v>
      </c>
      <c r="J1335" s="12" t="s">
        <v>4360</v>
      </c>
      <c r="K1335" s="12">
        <v>3523</v>
      </c>
      <c r="L1335" s="12">
        <v>1721</v>
      </c>
      <c r="M1335" s="12" t="s">
        <v>3829</v>
      </c>
      <c r="N1335" s="12"/>
      <c r="O1335" s="12"/>
      <c r="P1335" s="12"/>
      <c r="Q1335" s="160"/>
      <c r="R1335" s="12"/>
      <c r="S1335" s="48"/>
    </row>
    <row r="1336" spans="1:19">
      <c r="A1336" s="21">
        <v>45691</v>
      </c>
      <c r="B1336" s="21" t="s">
        <v>471</v>
      </c>
      <c r="C1336" s="12" t="s">
        <v>58</v>
      </c>
      <c r="D1336" s="12" t="s">
        <v>1444</v>
      </c>
      <c r="E1336" s="12" t="s">
        <v>4292</v>
      </c>
      <c r="F1336" s="12">
        <v>1</v>
      </c>
      <c r="G1336" s="12">
        <v>15</v>
      </c>
      <c r="H1336" s="12"/>
      <c r="I1336" s="12" t="s">
        <v>75</v>
      </c>
      <c r="J1336" s="12" t="s">
        <v>4360</v>
      </c>
      <c r="K1336" s="12">
        <v>3523</v>
      </c>
      <c r="L1336" s="12">
        <v>1720</v>
      </c>
      <c r="M1336" s="12" t="s">
        <v>3829</v>
      </c>
      <c r="N1336" s="12"/>
      <c r="O1336" s="12"/>
      <c r="P1336" s="12"/>
      <c r="Q1336" s="160"/>
      <c r="R1336" s="12"/>
      <c r="S1336" s="48"/>
    </row>
    <row r="1337" spans="1:19">
      <c r="A1337" s="21">
        <v>45691</v>
      </c>
      <c r="B1337" s="21" t="s">
        <v>471</v>
      </c>
      <c r="C1337" s="12" t="s">
        <v>58</v>
      </c>
      <c r="D1337" s="12" t="s">
        <v>1444</v>
      </c>
      <c r="E1337" s="12" t="s">
        <v>4369</v>
      </c>
      <c r="F1337" s="12">
        <v>1</v>
      </c>
      <c r="G1337" s="12">
        <v>15</v>
      </c>
      <c r="H1337" s="12"/>
      <c r="I1337" s="12" t="s">
        <v>3454</v>
      </c>
      <c r="J1337" s="12" t="s">
        <v>3455</v>
      </c>
      <c r="K1337" s="12">
        <v>2023</v>
      </c>
      <c r="L1337" s="12" t="s">
        <v>1428</v>
      </c>
      <c r="M1337" s="12" t="s">
        <v>3584</v>
      </c>
      <c r="N1337" s="12"/>
      <c r="O1337" s="12"/>
      <c r="P1337" s="12"/>
      <c r="Q1337" s="160"/>
      <c r="R1337" s="12"/>
      <c r="S1337" s="48"/>
    </row>
    <row r="1338" spans="1:19">
      <c r="A1338" s="21">
        <v>45691</v>
      </c>
      <c r="B1338" s="21" t="s">
        <v>471</v>
      </c>
      <c r="C1338" s="12" t="s">
        <v>58</v>
      </c>
      <c r="D1338" s="12" t="s">
        <v>1444</v>
      </c>
      <c r="E1338" s="12" t="s">
        <v>4369</v>
      </c>
      <c r="F1338" s="12">
        <v>1</v>
      </c>
      <c r="G1338" s="12">
        <v>15</v>
      </c>
      <c r="H1338" s="12"/>
      <c r="I1338" s="12" t="s">
        <v>3454</v>
      </c>
      <c r="J1338" s="12" t="s">
        <v>3455</v>
      </c>
      <c r="K1338" s="12">
        <v>2123</v>
      </c>
      <c r="L1338" s="12" t="s">
        <v>1428</v>
      </c>
      <c r="M1338" s="12" t="s">
        <v>4228</v>
      </c>
      <c r="N1338" s="12"/>
      <c r="O1338" s="12"/>
      <c r="P1338" s="12"/>
      <c r="Q1338" s="160"/>
      <c r="R1338" s="12"/>
      <c r="S1338" s="48"/>
    </row>
    <row r="1339" spans="1:19">
      <c r="A1339" s="21">
        <v>45691</v>
      </c>
      <c r="B1339" s="21" t="s">
        <v>471</v>
      </c>
      <c r="C1339" s="12" t="s">
        <v>58</v>
      </c>
      <c r="D1339" s="12" t="s">
        <v>1444</v>
      </c>
      <c r="E1339" s="12" t="s">
        <v>4369</v>
      </c>
      <c r="F1339" s="12">
        <v>1</v>
      </c>
      <c r="G1339" s="12">
        <v>15</v>
      </c>
      <c r="H1339" s="12"/>
      <c r="I1339" s="12" t="s">
        <v>3454</v>
      </c>
      <c r="J1339" s="12" t="s">
        <v>3455</v>
      </c>
      <c r="K1339" s="12">
        <v>2023</v>
      </c>
      <c r="L1339" s="12" t="s">
        <v>1428</v>
      </c>
      <c r="M1339" s="12" t="s">
        <v>3584</v>
      </c>
      <c r="N1339" s="12"/>
      <c r="O1339" s="12"/>
      <c r="P1339" s="12"/>
      <c r="Q1339" s="160"/>
      <c r="R1339" s="12"/>
      <c r="S1339" s="48"/>
    </row>
    <row r="1340" spans="1:19">
      <c r="A1340" s="21">
        <v>45691</v>
      </c>
      <c r="B1340" s="21" t="s">
        <v>471</v>
      </c>
      <c r="C1340" s="12" t="s">
        <v>58</v>
      </c>
      <c r="D1340" s="12" t="s">
        <v>1268</v>
      </c>
      <c r="E1340" s="12" t="s">
        <v>4370</v>
      </c>
      <c r="F1340" s="12">
        <v>1</v>
      </c>
      <c r="G1340" s="12">
        <v>15</v>
      </c>
      <c r="H1340" s="12"/>
      <c r="I1340" s="12" t="s">
        <v>75</v>
      </c>
      <c r="J1340" s="12" t="s">
        <v>4260</v>
      </c>
      <c r="K1340" s="12">
        <v>4223</v>
      </c>
      <c r="L1340" s="12">
        <v>1869</v>
      </c>
      <c r="M1340" s="12" t="s">
        <v>3584</v>
      </c>
      <c r="N1340" s="12"/>
      <c r="O1340" s="12"/>
      <c r="P1340" s="12"/>
      <c r="Q1340" s="160"/>
      <c r="R1340" s="12"/>
      <c r="S1340" s="48"/>
    </row>
    <row r="1341" spans="1:19">
      <c r="A1341" s="21">
        <v>45691</v>
      </c>
      <c r="B1341" s="21" t="s">
        <v>471</v>
      </c>
      <c r="C1341" s="12" t="s">
        <v>58</v>
      </c>
      <c r="D1341" s="12" t="s">
        <v>1268</v>
      </c>
      <c r="E1341" s="12" t="s">
        <v>4370</v>
      </c>
      <c r="F1341" s="12">
        <v>1</v>
      </c>
      <c r="G1341" s="12">
        <v>15</v>
      </c>
      <c r="H1341" s="12"/>
      <c r="I1341" s="12" t="s">
        <v>75</v>
      </c>
      <c r="J1341" s="12" t="s">
        <v>4260</v>
      </c>
      <c r="K1341" s="12">
        <v>4223</v>
      </c>
      <c r="L1341" s="12">
        <v>1870</v>
      </c>
      <c r="M1341" s="12" t="s">
        <v>3584</v>
      </c>
      <c r="N1341" s="12"/>
      <c r="O1341" s="12"/>
      <c r="P1341" s="12"/>
      <c r="Q1341" s="160"/>
      <c r="R1341" s="12"/>
      <c r="S1341" s="48"/>
    </row>
    <row r="1342" spans="1:19">
      <c r="A1342" s="21">
        <v>45691</v>
      </c>
      <c r="B1342" s="21" t="s">
        <v>471</v>
      </c>
      <c r="C1342" s="12" t="s">
        <v>58</v>
      </c>
      <c r="D1342" s="12" t="s">
        <v>1268</v>
      </c>
      <c r="E1342" s="12" t="s">
        <v>4370</v>
      </c>
      <c r="F1342" s="12">
        <v>1</v>
      </c>
      <c r="G1342" s="12">
        <v>15</v>
      </c>
      <c r="H1342" s="12"/>
      <c r="I1342" s="12" t="s">
        <v>75</v>
      </c>
      <c r="J1342" s="12" t="s">
        <v>4260</v>
      </c>
      <c r="K1342" s="12">
        <v>4223</v>
      </c>
      <c r="L1342" s="12">
        <v>1871</v>
      </c>
      <c r="M1342" s="12" t="s">
        <v>3680</v>
      </c>
      <c r="N1342" s="12"/>
      <c r="O1342" s="12"/>
      <c r="P1342" s="12"/>
      <c r="Q1342" s="160"/>
      <c r="R1342" s="12"/>
      <c r="S1342" s="48"/>
    </row>
    <row r="1343" spans="1:19">
      <c r="A1343" s="21">
        <v>45691</v>
      </c>
      <c r="B1343" s="21" t="s">
        <v>471</v>
      </c>
      <c r="C1343" s="12" t="s">
        <v>58</v>
      </c>
      <c r="D1343" s="12" t="s">
        <v>1268</v>
      </c>
      <c r="E1343" s="12" t="s">
        <v>4370</v>
      </c>
      <c r="F1343" s="12">
        <v>1</v>
      </c>
      <c r="G1343" s="12">
        <v>15</v>
      </c>
      <c r="H1343" s="12"/>
      <c r="I1343" s="12" t="s">
        <v>75</v>
      </c>
      <c r="J1343" s="12" t="s">
        <v>4260</v>
      </c>
      <c r="K1343" s="12">
        <v>4223</v>
      </c>
      <c r="L1343" s="12">
        <v>1872</v>
      </c>
      <c r="M1343" s="12" t="s">
        <v>3680</v>
      </c>
      <c r="N1343" s="12"/>
      <c r="O1343" s="12"/>
      <c r="P1343" s="12"/>
      <c r="Q1343" s="160"/>
      <c r="R1343" s="12"/>
      <c r="S1343" s="48"/>
    </row>
    <row r="1344" spans="1:19">
      <c r="A1344" s="21">
        <v>45691</v>
      </c>
      <c r="B1344" s="21" t="s">
        <v>471</v>
      </c>
      <c r="C1344" s="12" t="s">
        <v>58</v>
      </c>
      <c r="D1344" s="12" t="s">
        <v>1268</v>
      </c>
      <c r="E1344" s="12" t="s">
        <v>4371</v>
      </c>
      <c r="F1344" s="12">
        <v>1</v>
      </c>
      <c r="G1344" s="12">
        <v>15</v>
      </c>
      <c r="H1344" s="12"/>
      <c r="I1344" s="12" t="s">
        <v>623</v>
      </c>
      <c r="J1344" s="12" t="s">
        <v>4372</v>
      </c>
      <c r="K1344" s="12">
        <v>3923</v>
      </c>
      <c r="L1344" s="12" t="s">
        <v>1428</v>
      </c>
      <c r="M1344" s="12" t="s">
        <v>4228</v>
      </c>
      <c r="N1344" s="12"/>
      <c r="O1344" s="12"/>
      <c r="P1344" s="12"/>
      <c r="Q1344" s="160"/>
      <c r="R1344" s="12"/>
      <c r="S1344" s="48"/>
    </row>
    <row r="1345" spans="1:19">
      <c r="A1345" s="21">
        <v>45691</v>
      </c>
      <c r="B1345" s="21" t="s">
        <v>471</v>
      </c>
      <c r="C1345" s="12" t="s">
        <v>58</v>
      </c>
      <c r="D1345" s="12" t="s">
        <v>1268</v>
      </c>
      <c r="E1345" s="12" t="s">
        <v>4371</v>
      </c>
      <c r="F1345" s="12">
        <v>1</v>
      </c>
      <c r="G1345" s="12">
        <v>15</v>
      </c>
      <c r="H1345" s="12"/>
      <c r="I1345" s="12" t="s">
        <v>623</v>
      </c>
      <c r="J1345" s="12" t="s">
        <v>4372</v>
      </c>
      <c r="K1345" s="12">
        <v>3923</v>
      </c>
      <c r="L1345" s="12" t="s">
        <v>1428</v>
      </c>
      <c r="M1345" s="12" t="s">
        <v>3680</v>
      </c>
      <c r="N1345" s="12"/>
      <c r="O1345" s="12"/>
      <c r="P1345" s="12"/>
      <c r="Q1345" s="160"/>
      <c r="R1345" s="12"/>
      <c r="S1345" s="48"/>
    </row>
    <row r="1346" spans="1:19">
      <c r="A1346" s="21">
        <v>45691</v>
      </c>
      <c r="B1346" s="21" t="s">
        <v>471</v>
      </c>
      <c r="C1346" s="12" t="s">
        <v>58</v>
      </c>
      <c r="D1346" s="12" t="s">
        <v>1268</v>
      </c>
      <c r="E1346" s="12" t="s">
        <v>4207</v>
      </c>
      <c r="F1346" s="12">
        <v>1</v>
      </c>
      <c r="G1346" s="12">
        <v>15</v>
      </c>
      <c r="H1346" s="12"/>
      <c r="I1346" s="12" t="s">
        <v>75</v>
      </c>
      <c r="J1346" s="12" t="s">
        <v>4260</v>
      </c>
      <c r="K1346" s="12">
        <v>4223</v>
      </c>
      <c r="L1346" s="12">
        <v>1880</v>
      </c>
      <c r="M1346" s="12" t="s">
        <v>4108</v>
      </c>
      <c r="N1346" s="12"/>
      <c r="O1346" s="12"/>
      <c r="P1346" s="12"/>
      <c r="Q1346" s="160"/>
      <c r="R1346" s="12"/>
      <c r="S1346" s="48"/>
    </row>
    <row r="1347" spans="1:19">
      <c r="A1347" s="21">
        <v>45691</v>
      </c>
      <c r="B1347" s="21" t="s">
        <v>471</v>
      </c>
      <c r="C1347" s="12" t="s">
        <v>58</v>
      </c>
      <c r="D1347" s="12" t="s">
        <v>1268</v>
      </c>
      <c r="E1347" s="12" t="s">
        <v>4207</v>
      </c>
      <c r="F1347" s="12">
        <v>1</v>
      </c>
      <c r="G1347" s="12">
        <v>15</v>
      </c>
      <c r="H1347" s="12"/>
      <c r="I1347" s="12" t="s">
        <v>75</v>
      </c>
      <c r="J1347" s="12" t="s">
        <v>4260</v>
      </c>
      <c r="K1347" s="12">
        <v>4223</v>
      </c>
      <c r="L1347" s="12">
        <v>1881</v>
      </c>
      <c r="M1347" s="12" t="s">
        <v>4108</v>
      </c>
      <c r="N1347" s="12"/>
      <c r="O1347" s="12"/>
      <c r="P1347" s="12"/>
      <c r="Q1347" s="160"/>
      <c r="R1347" s="12"/>
      <c r="S1347" s="48"/>
    </row>
    <row r="1348" spans="1:19">
      <c r="A1348" s="21">
        <v>45691</v>
      </c>
      <c r="B1348" s="21" t="s">
        <v>471</v>
      </c>
      <c r="C1348" s="12" t="s">
        <v>58</v>
      </c>
      <c r="D1348" s="12" t="s">
        <v>1268</v>
      </c>
      <c r="E1348" s="12" t="s">
        <v>4207</v>
      </c>
      <c r="F1348" s="12">
        <v>1</v>
      </c>
      <c r="G1348" s="12">
        <v>15</v>
      </c>
      <c r="H1348" s="12"/>
      <c r="I1348" s="12" t="s">
        <v>75</v>
      </c>
      <c r="J1348" s="12" t="s">
        <v>4260</v>
      </c>
      <c r="K1348" s="12">
        <v>4123</v>
      </c>
      <c r="L1348" s="12">
        <v>1882</v>
      </c>
      <c r="M1348" s="12" t="s">
        <v>3795</v>
      </c>
      <c r="N1348" s="12"/>
      <c r="O1348" s="12"/>
      <c r="P1348" s="12"/>
      <c r="Q1348" s="160"/>
      <c r="R1348" s="12"/>
      <c r="S1348" s="48"/>
    </row>
    <row r="1349" spans="1:19">
      <c r="A1349" s="21">
        <v>45691</v>
      </c>
      <c r="B1349" s="21" t="s">
        <v>471</v>
      </c>
      <c r="C1349" s="12" t="s">
        <v>58</v>
      </c>
      <c r="D1349" s="12" t="s">
        <v>1268</v>
      </c>
      <c r="E1349" s="12" t="s">
        <v>4207</v>
      </c>
      <c r="F1349" s="12">
        <v>1</v>
      </c>
      <c r="G1349" s="12">
        <v>15</v>
      </c>
      <c r="H1349" s="12"/>
      <c r="I1349" s="12" t="s">
        <v>75</v>
      </c>
      <c r="J1349" s="12" t="s">
        <v>4260</v>
      </c>
      <c r="K1349" s="12">
        <v>4223</v>
      </c>
      <c r="L1349" s="12">
        <v>1877</v>
      </c>
      <c r="M1349" s="12" t="s">
        <v>4108</v>
      </c>
      <c r="N1349" s="12"/>
      <c r="O1349" s="12"/>
      <c r="P1349" s="12"/>
      <c r="Q1349" s="160"/>
      <c r="R1349" s="12"/>
      <c r="S1349" s="48"/>
    </row>
    <row r="1350" spans="1:19">
      <c r="A1350" s="21">
        <v>45691</v>
      </c>
      <c r="B1350" s="21" t="s">
        <v>471</v>
      </c>
      <c r="C1350" s="12" t="s">
        <v>58</v>
      </c>
      <c r="D1350" s="12" t="s">
        <v>1268</v>
      </c>
      <c r="E1350" s="12" t="s">
        <v>4152</v>
      </c>
      <c r="F1350" s="12">
        <v>1</v>
      </c>
      <c r="G1350" s="12">
        <v>15</v>
      </c>
      <c r="H1350" s="12"/>
      <c r="I1350" s="12" t="s">
        <v>75</v>
      </c>
      <c r="J1350" s="12" t="s">
        <v>4360</v>
      </c>
      <c r="K1350" s="12">
        <v>3323</v>
      </c>
      <c r="L1350" s="12">
        <v>1731</v>
      </c>
      <c r="M1350" s="12" t="s">
        <v>4108</v>
      </c>
      <c r="N1350" s="12"/>
      <c r="O1350" s="12"/>
      <c r="P1350" s="12"/>
      <c r="Q1350" s="160"/>
      <c r="R1350" s="12"/>
      <c r="S1350" s="48"/>
    </row>
    <row r="1351" spans="1:19">
      <c r="A1351" s="21">
        <v>45691</v>
      </c>
      <c r="B1351" s="21" t="s">
        <v>471</v>
      </c>
      <c r="C1351" s="12" t="s">
        <v>58</v>
      </c>
      <c r="D1351" s="12" t="s">
        <v>1268</v>
      </c>
      <c r="E1351" s="12" t="s">
        <v>4152</v>
      </c>
      <c r="F1351" s="12">
        <v>1</v>
      </c>
      <c r="G1351" s="12">
        <v>15</v>
      </c>
      <c r="H1351" s="12"/>
      <c r="I1351" s="12" t="s">
        <v>75</v>
      </c>
      <c r="J1351" s="12" t="s">
        <v>4360</v>
      </c>
      <c r="K1351" s="12">
        <v>3323</v>
      </c>
      <c r="L1351" s="12">
        <v>1732</v>
      </c>
      <c r="M1351" s="12" t="s">
        <v>4108</v>
      </c>
      <c r="N1351" s="12"/>
      <c r="O1351" s="12"/>
      <c r="P1351" s="12"/>
      <c r="Q1351" s="160"/>
      <c r="R1351" s="12"/>
      <c r="S1351" s="48"/>
    </row>
    <row r="1352" spans="1:19">
      <c r="A1352" s="21">
        <v>45691</v>
      </c>
      <c r="B1352" s="21" t="s">
        <v>471</v>
      </c>
      <c r="C1352" s="12" t="s">
        <v>58</v>
      </c>
      <c r="D1352" s="12" t="s">
        <v>1268</v>
      </c>
      <c r="E1352" s="12" t="s">
        <v>4152</v>
      </c>
      <c r="F1352" s="12">
        <v>1</v>
      </c>
      <c r="G1352" s="12">
        <v>15</v>
      </c>
      <c r="H1352" s="12"/>
      <c r="I1352" s="12" t="s">
        <v>75</v>
      </c>
      <c r="J1352" s="12" t="s">
        <v>4360</v>
      </c>
      <c r="K1352" s="12">
        <v>3523</v>
      </c>
      <c r="L1352" s="12">
        <v>1733</v>
      </c>
      <c r="M1352" s="12" t="s">
        <v>3680</v>
      </c>
      <c r="N1352" s="12"/>
      <c r="O1352" s="12"/>
      <c r="P1352" s="12"/>
      <c r="Q1352" s="160"/>
      <c r="R1352" s="12"/>
      <c r="S1352" s="48"/>
    </row>
    <row r="1353" spans="1:19">
      <c r="A1353" s="21">
        <v>45691</v>
      </c>
      <c r="B1353" s="21" t="s">
        <v>471</v>
      </c>
      <c r="C1353" s="12" t="s">
        <v>58</v>
      </c>
      <c r="D1353" s="12" t="s">
        <v>1268</v>
      </c>
      <c r="E1353" s="12" t="s">
        <v>4152</v>
      </c>
      <c r="F1353" s="12">
        <v>1</v>
      </c>
      <c r="G1353" s="12">
        <v>15</v>
      </c>
      <c r="H1353" s="12"/>
      <c r="I1353" s="12" t="s">
        <v>75</v>
      </c>
      <c r="J1353" s="12" t="s">
        <v>4360</v>
      </c>
      <c r="K1353" s="12">
        <v>3523</v>
      </c>
      <c r="L1353" s="12">
        <v>1734</v>
      </c>
      <c r="M1353" s="12" t="s">
        <v>3680</v>
      </c>
      <c r="N1353" s="12"/>
      <c r="O1353" s="12"/>
      <c r="P1353" s="12"/>
      <c r="Q1353" s="160"/>
      <c r="R1353" s="12"/>
      <c r="S1353" s="48"/>
    </row>
    <row r="1354" spans="1:19">
      <c r="A1354" s="21">
        <v>45691</v>
      </c>
      <c r="B1354" s="21" t="s">
        <v>471</v>
      </c>
      <c r="C1354" s="12" t="s">
        <v>58</v>
      </c>
      <c r="D1354" s="12" t="s">
        <v>1268</v>
      </c>
      <c r="E1354" s="12" t="s">
        <v>3866</v>
      </c>
      <c r="F1354" s="12">
        <v>1</v>
      </c>
      <c r="G1354" s="12">
        <v>16</v>
      </c>
      <c r="H1354" s="12"/>
      <c r="I1354" s="12" t="s">
        <v>60</v>
      </c>
      <c r="J1354" s="12" t="s">
        <v>4332</v>
      </c>
      <c r="K1354" s="12">
        <v>2123</v>
      </c>
      <c r="L1354" s="12">
        <v>625</v>
      </c>
      <c r="M1354" s="12" t="s">
        <v>3584</v>
      </c>
      <c r="N1354" s="12"/>
      <c r="O1354" s="12"/>
      <c r="P1354" s="12"/>
      <c r="Q1354" s="160"/>
      <c r="R1354" s="12"/>
      <c r="S1354" s="48"/>
    </row>
    <row r="1355" spans="1:19">
      <c r="A1355" s="21">
        <v>45691</v>
      </c>
      <c r="B1355" s="21" t="s">
        <v>471</v>
      </c>
      <c r="C1355" s="12" t="s">
        <v>58</v>
      </c>
      <c r="D1355" s="12" t="s">
        <v>1268</v>
      </c>
      <c r="E1355" s="12" t="s">
        <v>3866</v>
      </c>
      <c r="F1355" s="12">
        <v>1</v>
      </c>
      <c r="G1355" s="12">
        <v>16</v>
      </c>
      <c r="H1355" s="12"/>
      <c r="I1355" s="12" t="s">
        <v>60</v>
      </c>
      <c r="J1355" s="12" t="s">
        <v>4332</v>
      </c>
      <c r="K1355" s="12">
        <v>2123</v>
      </c>
      <c r="L1355" s="12">
        <v>626</v>
      </c>
      <c r="M1355" s="12" t="s">
        <v>3584</v>
      </c>
      <c r="N1355" s="12"/>
      <c r="O1355" s="12"/>
      <c r="P1355" s="12"/>
      <c r="Q1355" s="160"/>
      <c r="R1355" s="12"/>
      <c r="S1355" s="48"/>
    </row>
    <row r="1356" spans="1:19">
      <c r="A1356" s="21">
        <v>45691</v>
      </c>
      <c r="B1356" s="21" t="s">
        <v>471</v>
      </c>
      <c r="C1356" s="12" t="s">
        <v>58</v>
      </c>
      <c r="D1356" s="12" t="s">
        <v>1268</v>
      </c>
      <c r="E1356" s="12" t="s">
        <v>3866</v>
      </c>
      <c r="F1356" s="12">
        <v>1</v>
      </c>
      <c r="G1356" s="12">
        <v>16</v>
      </c>
      <c r="H1356" s="12"/>
      <c r="I1356" s="12" t="s">
        <v>60</v>
      </c>
      <c r="J1356" s="12" t="s">
        <v>4332</v>
      </c>
      <c r="K1356" s="12">
        <v>2123</v>
      </c>
      <c r="L1356" s="12">
        <v>1239</v>
      </c>
      <c r="M1356" s="12" t="s">
        <v>3763</v>
      </c>
      <c r="N1356" s="12"/>
      <c r="O1356" s="12"/>
      <c r="P1356" s="12"/>
      <c r="Q1356" s="160"/>
      <c r="R1356" s="12"/>
      <c r="S1356" s="48"/>
    </row>
    <row r="1357" spans="1:19">
      <c r="A1357" s="41">
        <v>45691</v>
      </c>
      <c r="B1357" s="41" t="s">
        <v>471</v>
      </c>
      <c r="C1357" s="42" t="s">
        <v>58</v>
      </c>
      <c r="D1357" s="42" t="s">
        <v>1268</v>
      </c>
      <c r="E1357" s="12" t="s">
        <v>3866</v>
      </c>
      <c r="F1357" s="42">
        <v>1</v>
      </c>
      <c r="G1357" s="42">
        <v>16</v>
      </c>
      <c r="H1357" s="42"/>
      <c r="I1357" s="42" t="s">
        <v>60</v>
      </c>
      <c r="J1357" s="12" t="s">
        <v>4332</v>
      </c>
      <c r="K1357" s="42">
        <v>2123</v>
      </c>
      <c r="L1357" s="42">
        <v>1240</v>
      </c>
      <c r="M1357" s="42" t="s">
        <v>3763</v>
      </c>
      <c r="N1357" s="42"/>
      <c r="O1357" s="42"/>
      <c r="P1357" s="42"/>
      <c r="Q1357" s="161"/>
      <c r="R1357" s="42"/>
      <c r="S1357" s="88"/>
    </row>
    <row r="1358" spans="1:19">
      <c r="A1358" s="41">
        <v>45702</v>
      </c>
      <c r="B1358" s="41" t="s">
        <v>471</v>
      </c>
      <c r="C1358" s="42" t="s">
        <v>58</v>
      </c>
      <c r="D1358" s="42" t="s">
        <v>14</v>
      </c>
      <c r="E1358" s="42" t="s">
        <v>4030</v>
      </c>
      <c r="F1358" s="42">
        <v>1</v>
      </c>
      <c r="G1358" s="42">
        <v>16</v>
      </c>
      <c r="H1358" s="42"/>
      <c r="I1358" s="42" t="s">
        <v>60</v>
      </c>
      <c r="J1358" s="42" t="s">
        <v>4188</v>
      </c>
      <c r="K1358" s="42">
        <v>4523</v>
      </c>
      <c r="L1358" s="42">
        <v>1490</v>
      </c>
      <c r="M1358" s="42" t="s">
        <v>3680</v>
      </c>
      <c r="N1358" s="42"/>
      <c r="O1358" s="42"/>
      <c r="P1358" s="42"/>
      <c r="Q1358" s="161"/>
      <c r="R1358" s="42"/>
      <c r="S1358" s="88"/>
    </row>
    <row r="1359" spans="1:19">
      <c r="A1359" s="41">
        <v>45702</v>
      </c>
      <c r="B1359" s="41" t="s">
        <v>471</v>
      </c>
      <c r="C1359" s="42" t="s">
        <v>58</v>
      </c>
      <c r="D1359" s="12" t="s">
        <v>14</v>
      </c>
      <c r="E1359" s="12" t="s">
        <v>4030</v>
      </c>
      <c r="F1359" s="12">
        <v>1</v>
      </c>
      <c r="G1359" s="12">
        <v>16</v>
      </c>
      <c r="H1359" s="12"/>
      <c r="I1359" s="12" t="s">
        <v>60</v>
      </c>
      <c r="J1359" s="12" t="s">
        <v>4188</v>
      </c>
      <c r="K1359" s="12">
        <v>4523</v>
      </c>
      <c r="L1359" s="12">
        <v>1489</v>
      </c>
      <c r="M1359" s="12" t="s">
        <v>3680</v>
      </c>
      <c r="N1359" s="12"/>
      <c r="O1359" s="12"/>
      <c r="P1359" s="12"/>
      <c r="Q1359" s="160"/>
      <c r="R1359" s="12"/>
      <c r="S1359" s="48"/>
    </row>
    <row r="1360" spans="1:19">
      <c r="A1360" s="41">
        <v>45702</v>
      </c>
      <c r="B1360" s="41" t="s">
        <v>471</v>
      </c>
      <c r="C1360" s="42" t="s">
        <v>58</v>
      </c>
      <c r="D1360" s="12" t="s">
        <v>14</v>
      </c>
      <c r="E1360" s="12" t="s">
        <v>4030</v>
      </c>
      <c r="F1360" s="12">
        <v>1</v>
      </c>
      <c r="G1360" s="12">
        <v>16</v>
      </c>
      <c r="H1360" s="12"/>
      <c r="I1360" s="12" t="s">
        <v>60</v>
      </c>
      <c r="J1360" s="12" t="s">
        <v>4332</v>
      </c>
      <c r="K1360" s="12">
        <v>5022</v>
      </c>
      <c r="L1360" s="12">
        <v>853</v>
      </c>
      <c r="M1360" s="12" t="s">
        <v>3584</v>
      </c>
      <c r="N1360" s="12"/>
      <c r="O1360" s="12"/>
      <c r="P1360" s="12"/>
      <c r="Q1360" s="160"/>
      <c r="R1360" s="12"/>
      <c r="S1360" s="48"/>
    </row>
    <row r="1361" spans="1:19">
      <c r="A1361" s="41">
        <v>45702</v>
      </c>
      <c r="B1361" s="41" t="s">
        <v>471</v>
      </c>
      <c r="C1361" s="42" t="s">
        <v>58</v>
      </c>
      <c r="D1361" s="12" t="s">
        <v>14</v>
      </c>
      <c r="E1361" s="12" t="s">
        <v>4030</v>
      </c>
      <c r="F1361" s="12">
        <v>1</v>
      </c>
      <c r="G1361" s="12">
        <v>16</v>
      </c>
      <c r="H1361" s="12"/>
      <c r="I1361" s="12" t="s">
        <v>60</v>
      </c>
      <c r="J1361" s="12" t="s">
        <v>4332</v>
      </c>
      <c r="K1361" s="12">
        <v>5022</v>
      </c>
      <c r="L1361" s="12">
        <v>852</v>
      </c>
      <c r="M1361" s="12" t="s">
        <v>3680</v>
      </c>
      <c r="N1361" s="12"/>
      <c r="O1361" s="12"/>
      <c r="P1361" s="12"/>
      <c r="Q1361" s="160"/>
      <c r="R1361" s="12"/>
      <c r="S1361" s="48"/>
    </row>
    <row r="1362" spans="1:19">
      <c r="A1362" s="41">
        <v>45702</v>
      </c>
      <c r="B1362" s="41" t="s">
        <v>471</v>
      </c>
      <c r="C1362" s="42" t="s">
        <v>58</v>
      </c>
      <c r="D1362" s="12" t="s">
        <v>1444</v>
      </c>
      <c r="E1362" s="12" t="s">
        <v>4373</v>
      </c>
      <c r="F1362" s="12">
        <v>1</v>
      </c>
      <c r="G1362" s="12">
        <v>16</v>
      </c>
      <c r="H1362" s="12"/>
      <c r="I1362" s="12" t="s">
        <v>60</v>
      </c>
      <c r="J1362" s="12" t="s">
        <v>4193</v>
      </c>
      <c r="K1362" s="12">
        <v>724</v>
      </c>
      <c r="L1362" s="12">
        <v>1837</v>
      </c>
      <c r="M1362" s="12" t="s">
        <v>3680</v>
      </c>
      <c r="N1362" s="12"/>
      <c r="O1362" s="12"/>
      <c r="P1362" s="12"/>
      <c r="Q1362" s="160"/>
      <c r="R1362" s="12"/>
      <c r="S1362" s="48"/>
    </row>
    <row r="1363" spans="1:19">
      <c r="A1363" s="41">
        <v>45702</v>
      </c>
      <c r="B1363" s="41" t="s">
        <v>471</v>
      </c>
      <c r="C1363" s="42" t="s">
        <v>58</v>
      </c>
      <c r="D1363" s="12" t="s">
        <v>1444</v>
      </c>
      <c r="E1363" s="12" t="s">
        <v>4373</v>
      </c>
      <c r="F1363" s="12">
        <v>1</v>
      </c>
      <c r="G1363" s="12">
        <v>16</v>
      </c>
      <c r="H1363" s="12"/>
      <c r="I1363" s="12" t="s">
        <v>60</v>
      </c>
      <c r="J1363" s="12" t="s">
        <v>4193</v>
      </c>
      <c r="K1363" s="12">
        <v>724</v>
      </c>
      <c r="L1363" s="12">
        <v>1838</v>
      </c>
      <c r="M1363" s="12" t="s">
        <v>3680</v>
      </c>
      <c r="N1363" s="12"/>
      <c r="O1363" s="12"/>
      <c r="P1363" s="12"/>
      <c r="Q1363" s="160"/>
      <c r="R1363" s="12"/>
      <c r="S1363" s="48"/>
    </row>
    <row r="1364" spans="1:19">
      <c r="A1364" s="41">
        <v>45702</v>
      </c>
      <c r="B1364" s="41" t="s">
        <v>471</v>
      </c>
      <c r="C1364" s="42" t="s">
        <v>58</v>
      </c>
      <c r="D1364" s="12" t="s">
        <v>1444</v>
      </c>
      <c r="E1364" s="12" t="s">
        <v>4373</v>
      </c>
      <c r="F1364" s="12">
        <v>1</v>
      </c>
      <c r="G1364" s="12">
        <v>16</v>
      </c>
      <c r="H1364" s="12"/>
      <c r="I1364" s="12" t="s">
        <v>60</v>
      </c>
      <c r="J1364" s="12" t="s">
        <v>4193</v>
      </c>
      <c r="K1364" s="12">
        <v>724</v>
      </c>
      <c r="L1364" s="12">
        <v>1840</v>
      </c>
      <c r="M1364" s="12" t="s">
        <v>3680</v>
      </c>
      <c r="N1364" s="12"/>
      <c r="O1364" s="12"/>
      <c r="P1364" s="12"/>
      <c r="Q1364" s="160"/>
      <c r="R1364" s="12"/>
      <c r="S1364" s="48"/>
    </row>
    <row r="1365" spans="1:19">
      <c r="A1365" s="41">
        <v>45702</v>
      </c>
      <c r="B1365" s="41" t="s">
        <v>471</v>
      </c>
      <c r="C1365" s="42" t="s">
        <v>58</v>
      </c>
      <c r="D1365" s="12" t="s">
        <v>1444</v>
      </c>
      <c r="E1365" s="12" t="s">
        <v>4373</v>
      </c>
      <c r="F1365" s="12">
        <v>1</v>
      </c>
      <c r="G1365" s="12">
        <v>16</v>
      </c>
      <c r="H1365" s="12"/>
      <c r="I1365" s="12" t="s">
        <v>60</v>
      </c>
      <c r="J1365" s="12" t="s">
        <v>4193</v>
      </c>
      <c r="K1365" s="12">
        <v>724</v>
      </c>
      <c r="L1365" s="12">
        <v>1839</v>
      </c>
      <c r="M1365" s="12" t="s">
        <v>3680</v>
      </c>
      <c r="N1365" s="12"/>
      <c r="O1365" s="12"/>
      <c r="P1365" s="12"/>
      <c r="Q1365" s="160"/>
      <c r="R1365" s="12"/>
      <c r="S1365" s="48"/>
    </row>
    <row r="1366" spans="1:19">
      <c r="A1366" s="41">
        <v>45702</v>
      </c>
      <c r="B1366" s="41" t="s">
        <v>471</v>
      </c>
      <c r="C1366" s="42" t="s">
        <v>58</v>
      </c>
      <c r="D1366" s="12" t="s">
        <v>1444</v>
      </c>
      <c r="E1366" s="12" t="s">
        <v>3623</v>
      </c>
      <c r="F1366" s="12">
        <v>1</v>
      </c>
      <c r="G1366" s="12">
        <v>16</v>
      </c>
      <c r="H1366" s="12"/>
      <c r="I1366" s="12" t="s">
        <v>60</v>
      </c>
      <c r="J1366" s="12" t="s">
        <v>4209</v>
      </c>
      <c r="K1366" s="12">
        <v>4322</v>
      </c>
      <c r="L1366" s="12" t="s">
        <v>1428</v>
      </c>
      <c r="M1366" s="12" t="s">
        <v>4367</v>
      </c>
      <c r="N1366" s="12"/>
      <c r="O1366" s="12"/>
      <c r="P1366" s="12"/>
      <c r="Q1366" s="160"/>
      <c r="R1366" s="12"/>
      <c r="S1366" s="48"/>
    </row>
    <row r="1367" spans="1:19">
      <c r="A1367" s="41">
        <v>45702</v>
      </c>
      <c r="B1367" s="41" t="s">
        <v>471</v>
      </c>
      <c r="C1367" s="42" t="s">
        <v>58</v>
      </c>
      <c r="D1367" s="12" t="s">
        <v>1444</v>
      </c>
      <c r="E1367" s="12" t="s">
        <v>3623</v>
      </c>
      <c r="F1367" s="12">
        <v>1</v>
      </c>
      <c r="G1367" s="12">
        <v>16</v>
      </c>
      <c r="H1367" s="12"/>
      <c r="I1367" s="12" t="s">
        <v>60</v>
      </c>
      <c r="J1367" s="12" t="s">
        <v>4209</v>
      </c>
      <c r="K1367" s="12">
        <v>4322</v>
      </c>
      <c r="L1367" s="12" t="s">
        <v>1428</v>
      </c>
      <c r="M1367" s="12" t="s">
        <v>4108</v>
      </c>
      <c r="N1367" s="12"/>
      <c r="O1367" s="12"/>
      <c r="P1367" s="12"/>
      <c r="Q1367" s="160"/>
      <c r="R1367" s="12"/>
      <c r="S1367" s="48"/>
    </row>
    <row r="1368" spans="1:19">
      <c r="A1368" s="41">
        <v>45702</v>
      </c>
      <c r="B1368" s="41" t="s">
        <v>471</v>
      </c>
      <c r="C1368" s="42" t="s">
        <v>58</v>
      </c>
      <c r="D1368" s="12" t="s">
        <v>1268</v>
      </c>
      <c r="E1368" s="12" t="s">
        <v>4374</v>
      </c>
      <c r="F1368" s="12">
        <v>1</v>
      </c>
      <c r="G1368" s="12">
        <v>16</v>
      </c>
      <c r="H1368" s="12"/>
      <c r="I1368" s="12" t="s">
        <v>60</v>
      </c>
      <c r="J1368" s="12" t="s">
        <v>4188</v>
      </c>
      <c r="K1368" s="12">
        <v>4423</v>
      </c>
      <c r="L1368" s="12">
        <v>1293</v>
      </c>
      <c r="M1368" s="12" t="s">
        <v>4228</v>
      </c>
      <c r="N1368" s="12"/>
      <c r="O1368" s="12"/>
      <c r="P1368" s="12"/>
      <c r="Q1368" s="160"/>
      <c r="R1368" s="12"/>
      <c r="S1368" s="48"/>
    </row>
    <row r="1369" spans="1:19">
      <c r="A1369" s="41">
        <v>45702</v>
      </c>
      <c r="B1369" s="41" t="s">
        <v>471</v>
      </c>
      <c r="C1369" s="42" t="s">
        <v>58</v>
      </c>
      <c r="D1369" s="12" t="s">
        <v>1268</v>
      </c>
      <c r="E1369" s="12" t="s">
        <v>4374</v>
      </c>
      <c r="F1369" s="12">
        <v>1</v>
      </c>
      <c r="G1369" s="12">
        <v>16</v>
      </c>
      <c r="H1369" s="12"/>
      <c r="I1369" s="12" t="s">
        <v>60</v>
      </c>
      <c r="J1369" s="12" t="s">
        <v>4188</v>
      </c>
      <c r="K1369" s="12">
        <v>4423</v>
      </c>
      <c r="L1369" s="12">
        <v>1294</v>
      </c>
      <c r="M1369" s="12" t="s">
        <v>4108</v>
      </c>
      <c r="N1369" s="12"/>
      <c r="O1369" s="12"/>
      <c r="P1369" s="12"/>
      <c r="Q1369" s="160"/>
      <c r="R1369" s="12"/>
      <c r="S1369" s="48"/>
    </row>
    <row r="1370" spans="1:19">
      <c r="A1370" s="41">
        <v>45702</v>
      </c>
      <c r="B1370" s="41" t="s">
        <v>471</v>
      </c>
      <c r="C1370" s="42" t="s">
        <v>58</v>
      </c>
      <c r="D1370" s="12" t="s">
        <v>1268</v>
      </c>
      <c r="E1370" s="12" t="s">
        <v>4374</v>
      </c>
      <c r="F1370" s="12">
        <v>1</v>
      </c>
      <c r="G1370" s="12">
        <v>16</v>
      </c>
      <c r="H1370" s="12"/>
      <c r="I1370" s="12" t="s">
        <v>60</v>
      </c>
      <c r="J1370" s="12" t="s">
        <v>4188</v>
      </c>
      <c r="K1370" s="12">
        <v>2924</v>
      </c>
      <c r="L1370" s="12">
        <v>2321</v>
      </c>
      <c r="M1370" s="12" t="s">
        <v>4108</v>
      </c>
      <c r="N1370" s="12"/>
      <c r="O1370" s="12"/>
      <c r="P1370" s="12"/>
      <c r="Q1370" s="160"/>
      <c r="R1370" s="12"/>
      <c r="S1370" s="48"/>
    </row>
    <row r="1371" spans="1:19">
      <c r="A1371" s="41">
        <v>45702</v>
      </c>
      <c r="B1371" s="41" t="s">
        <v>471</v>
      </c>
      <c r="C1371" s="42" t="s">
        <v>58</v>
      </c>
      <c r="D1371" s="12" t="s">
        <v>1268</v>
      </c>
      <c r="E1371" s="12" t="s">
        <v>4374</v>
      </c>
      <c r="F1371" s="12">
        <v>1</v>
      </c>
      <c r="G1371" s="12">
        <v>16</v>
      </c>
      <c r="H1371" s="12"/>
      <c r="I1371" s="12" t="s">
        <v>60</v>
      </c>
      <c r="J1371" s="12" t="s">
        <v>4188</v>
      </c>
      <c r="K1371" s="12">
        <v>2924</v>
      </c>
      <c r="L1371" s="12">
        <v>2320</v>
      </c>
      <c r="M1371" s="12" t="s">
        <v>3680</v>
      </c>
      <c r="N1371" s="12"/>
      <c r="O1371" s="12"/>
      <c r="P1371" s="12"/>
      <c r="Q1371" s="160"/>
      <c r="R1371" s="12"/>
      <c r="S1371" s="48"/>
    </row>
    <row r="1372" spans="1:19">
      <c r="A1372" s="41">
        <v>45702</v>
      </c>
      <c r="B1372" s="41" t="s">
        <v>471</v>
      </c>
      <c r="C1372" s="42" t="s">
        <v>58</v>
      </c>
      <c r="D1372" s="12" t="s">
        <v>14</v>
      </c>
      <c r="E1372" s="12" t="s">
        <v>4030</v>
      </c>
      <c r="F1372" s="12">
        <v>1</v>
      </c>
      <c r="G1372" s="12">
        <v>16</v>
      </c>
      <c r="H1372" s="12"/>
      <c r="I1372" s="12" t="s">
        <v>60</v>
      </c>
      <c r="J1372" s="12" t="s">
        <v>4188</v>
      </c>
      <c r="K1372" s="12">
        <v>4423</v>
      </c>
      <c r="L1372" s="12">
        <v>1288</v>
      </c>
      <c r="M1372" s="12" t="s">
        <v>3680</v>
      </c>
      <c r="N1372" s="12"/>
      <c r="O1372" s="12"/>
      <c r="P1372" s="12"/>
      <c r="Q1372" s="160"/>
      <c r="R1372" s="12"/>
      <c r="S1372" s="48"/>
    </row>
    <row r="1373" spans="1:19">
      <c r="A1373" s="41">
        <v>45702</v>
      </c>
      <c r="B1373" s="41" t="s">
        <v>471</v>
      </c>
      <c r="C1373" s="42" t="s">
        <v>58</v>
      </c>
      <c r="D1373" s="12" t="s">
        <v>14</v>
      </c>
      <c r="E1373" s="12" t="s">
        <v>4030</v>
      </c>
      <c r="F1373" s="12">
        <v>1</v>
      </c>
      <c r="G1373" s="12">
        <v>16</v>
      </c>
      <c r="H1373" s="12"/>
      <c r="I1373" s="12" t="s">
        <v>60</v>
      </c>
      <c r="J1373" s="12" t="s">
        <v>4188</v>
      </c>
      <c r="K1373" s="12">
        <v>4423</v>
      </c>
      <c r="L1373" s="12">
        <v>1287</v>
      </c>
      <c r="M1373" s="12" t="s">
        <v>3680</v>
      </c>
      <c r="N1373" s="12"/>
      <c r="O1373" s="12"/>
      <c r="P1373" s="12"/>
      <c r="Q1373" s="160"/>
      <c r="R1373" s="12"/>
      <c r="S1373" s="48"/>
    </row>
    <row r="1374" spans="1:19">
      <c r="A1374" s="41">
        <v>45702</v>
      </c>
      <c r="B1374" s="41" t="s">
        <v>471</v>
      </c>
      <c r="C1374" s="42" t="s">
        <v>58</v>
      </c>
      <c r="D1374" s="12" t="s">
        <v>1444</v>
      </c>
      <c r="E1374" s="12" t="s">
        <v>4375</v>
      </c>
      <c r="F1374" s="12">
        <v>1</v>
      </c>
      <c r="G1374" s="12">
        <v>15</v>
      </c>
      <c r="H1374" s="12"/>
      <c r="I1374" s="12" t="s">
        <v>1070</v>
      </c>
      <c r="J1374" s="12" t="s">
        <v>4372</v>
      </c>
      <c r="K1374" s="12">
        <v>3922</v>
      </c>
      <c r="L1374" s="12" t="s">
        <v>1428</v>
      </c>
      <c r="M1374" s="12" t="s">
        <v>3584</v>
      </c>
      <c r="N1374" s="12"/>
      <c r="O1374" s="12"/>
      <c r="P1374" s="12"/>
      <c r="Q1374" s="160"/>
      <c r="R1374" s="12"/>
      <c r="S1374" s="48"/>
    </row>
    <row r="1375" spans="1:19">
      <c r="A1375" s="41">
        <v>45702</v>
      </c>
      <c r="B1375" s="41" t="s">
        <v>471</v>
      </c>
      <c r="C1375" s="42" t="s">
        <v>58</v>
      </c>
      <c r="D1375" s="12" t="s">
        <v>1444</v>
      </c>
      <c r="E1375" s="12" t="s">
        <v>4375</v>
      </c>
      <c r="F1375" s="12">
        <v>1</v>
      </c>
      <c r="G1375" s="12">
        <v>15</v>
      </c>
      <c r="H1375" s="12"/>
      <c r="I1375" s="12" t="s">
        <v>1070</v>
      </c>
      <c r="J1375" s="12" t="s">
        <v>3542</v>
      </c>
      <c r="K1375" s="12">
        <v>3223</v>
      </c>
      <c r="L1375" s="12">
        <v>1084</v>
      </c>
      <c r="M1375" s="12" t="s">
        <v>3584</v>
      </c>
      <c r="N1375" s="12"/>
      <c r="O1375" s="12"/>
      <c r="P1375" s="12"/>
      <c r="Q1375" s="160"/>
      <c r="R1375" s="12"/>
      <c r="S1375" s="48"/>
    </row>
    <row r="1376" spans="1:19">
      <c r="A1376" s="41">
        <v>45702</v>
      </c>
      <c r="B1376" s="41" t="s">
        <v>471</v>
      </c>
      <c r="C1376" s="42" t="s">
        <v>58</v>
      </c>
      <c r="D1376" s="12" t="s">
        <v>1444</v>
      </c>
      <c r="E1376" s="12" t="s">
        <v>4375</v>
      </c>
      <c r="F1376" s="12">
        <v>1</v>
      </c>
      <c r="G1376" s="12">
        <v>15</v>
      </c>
      <c r="H1376" s="12"/>
      <c r="I1376" s="12" t="s">
        <v>2627</v>
      </c>
      <c r="J1376" s="12" t="s">
        <v>3542</v>
      </c>
      <c r="K1376" s="12">
        <v>3223</v>
      </c>
      <c r="L1376" s="12">
        <v>1083</v>
      </c>
      <c r="M1376" s="12" t="s">
        <v>3584</v>
      </c>
      <c r="N1376" s="12"/>
      <c r="O1376" s="12"/>
      <c r="P1376" s="12"/>
      <c r="Q1376" s="160"/>
      <c r="R1376" s="12"/>
      <c r="S1376" s="48"/>
    </row>
    <row r="1377" spans="1:19">
      <c r="A1377" s="41">
        <v>45702</v>
      </c>
      <c r="B1377" s="41" t="s">
        <v>471</v>
      </c>
      <c r="C1377" s="42" t="s">
        <v>58</v>
      </c>
      <c r="D1377" s="12" t="s">
        <v>1444</v>
      </c>
      <c r="E1377" s="12" t="s">
        <v>4375</v>
      </c>
      <c r="F1377" s="12">
        <v>1</v>
      </c>
      <c r="G1377" s="12">
        <v>15</v>
      </c>
      <c r="H1377" s="12"/>
      <c r="I1377" s="12" t="s">
        <v>75</v>
      </c>
      <c r="J1377" s="12" t="s">
        <v>3455</v>
      </c>
      <c r="K1377" s="12">
        <v>3221</v>
      </c>
      <c r="L1377" s="12" t="s">
        <v>1428</v>
      </c>
      <c r="M1377" s="12" t="s">
        <v>3573</v>
      </c>
      <c r="N1377" s="12"/>
      <c r="O1377" s="12"/>
      <c r="P1377" s="12"/>
      <c r="Q1377" s="160"/>
      <c r="R1377" s="12"/>
      <c r="S1377" s="48"/>
    </row>
    <row r="1378" spans="1:19">
      <c r="A1378" s="41">
        <v>45702</v>
      </c>
      <c r="B1378" s="41" t="s">
        <v>471</v>
      </c>
      <c r="C1378" s="42" t="s">
        <v>58</v>
      </c>
      <c r="D1378" s="12" t="s">
        <v>1444</v>
      </c>
      <c r="E1378" s="12" t="s">
        <v>3623</v>
      </c>
      <c r="F1378" s="12">
        <v>1</v>
      </c>
      <c r="G1378" s="12">
        <v>15</v>
      </c>
      <c r="H1378" s="12"/>
      <c r="I1378" s="12" t="s">
        <v>75</v>
      </c>
      <c r="J1378" s="12" t="s">
        <v>4260</v>
      </c>
      <c r="K1378" s="12">
        <v>4223</v>
      </c>
      <c r="L1378" s="12">
        <v>1875</v>
      </c>
      <c r="M1378" s="12" t="s">
        <v>3680</v>
      </c>
      <c r="N1378" s="12"/>
      <c r="O1378" s="12"/>
      <c r="P1378" s="12"/>
      <c r="Q1378" s="160"/>
      <c r="R1378" s="12"/>
      <c r="S1378" s="48"/>
    </row>
    <row r="1379" spans="1:19">
      <c r="A1379" s="41">
        <v>45702</v>
      </c>
      <c r="B1379" s="41" t="s">
        <v>471</v>
      </c>
      <c r="C1379" s="42" t="s">
        <v>58</v>
      </c>
      <c r="D1379" s="12" t="s">
        <v>1444</v>
      </c>
      <c r="E1379" s="12" t="s">
        <v>3623</v>
      </c>
      <c r="F1379" s="12">
        <v>1</v>
      </c>
      <c r="G1379" s="12">
        <v>15</v>
      </c>
      <c r="H1379" s="12"/>
      <c r="I1379" s="12" t="s">
        <v>75</v>
      </c>
      <c r="J1379" s="12" t="s">
        <v>4340</v>
      </c>
      <c r="K1379" s="12">
        <v>624</v>
      </c>
      <c r="L1379" s="12">
        <v>2171</v>
      </c>
      <c r="M1379" s="12" t="s">
        <v>3584</v>
      </c>
      <c r="N1379" s="12"/>
      <c r="O1379" s="12"/>
      <c r="P1379" s="12"/>
      <c r="Q1379" s="160"/>
      <c r="R1379" s="12"/>
      <c r="S1379" s="48"/>
    </row>
    <row r="1380" spans="1:19">
      <c r="A1380" s="41">
        <v>45702</v>
      </c>
      <c r="B1380" s="41" t="s">
        <v>471</v>
      </c>
      <c r="C1380" s="42" t="s">
        <v>58</v>
      </c>
      <c r="D1380" s="12" t="s">
        <v>1444</v>
      </c>
      <c r="E1380" s="12" t="s">
        <v>3623</v>
      </c>
      <c r="F1380" s="12">
        <v>1</v>
      </c>
      <c r="G1380" s="12">
        <v>15</v>
      </c>
      <c r="H1380" s="12"/>
      <c r="I1380" s="12" t="s">
        <v>75</v>
      </c>
      <c r="J1380" s="12" t="s">
        <v>4376</v>
      </c>
      <c r="K1380" s="12">
        <v>824</v>
      </c>
      <c r="L1380" s="12">
        <v>2176</v>
      </c>
      <c r="M1380" s="12" t="s">
        <v>4108</v>
      </c>
      <c r="N1380" s="12"/>
      <c r="O1380" s="12"/>
      <c r="P1380" s="12"/>
      <c r="Q1380" s="160"/>
      <c r="R1380" s="12"/>
      <c r="S1380" s="48"/>
    </row>
    <row r="1381" spans="1:19">
      <c r="A1381" s="41">
        <v>45702</v>
      </c>
      <c r="B1381" s="41" t="s">
        <v>471</v>
      </c>
      <c r="C1381" s="42" t="s">
        <v>58</v>
      </c>
      <c r="D1381" s="12" t="s">
        <v>1444</v>
      </c>
      <c r="E1381" s="12" t="s">
        <v>3623</v>
      </c>
      <c r="F1381" s="12">
        <v>1</v>
      </c>
      <c r="G1381" s="12">
        <v>15</v>
      </c>
      <c r="H1381" s="12"/>
      <c r="I1381" s="12" t="s">
        <v>75</v>
      </c>
      <c r="J1381" s="12" t="s">
        <v>4377</v>
      </c>
      <c r="K1381" s="12">
        <v>224</v>
      </c>
      <c r="L1381" s="12">
        <v>1539</v>
      </c>
      <c r="M1381" s="12" t="s">
        <v>4228</v>
      </c>
      <c r="N1381" s="12"/>
      <c r="O1381" s="12"/>
      <c r="P1381" s="12"/>
      <c r="Q1381" s="160"/>
      <c r="R1381" s="12"/>
      <c r="S1381" s="48"/>
    </row>
    <row r="1382" spans="1:19">
      <c r="A1382" s="41">
        <v>45710</v>
      </c>
      <c r="B1382" s="41" t="s">
        <v>471</v>
      </c>
      <c r="C1382" s="42" t="s">
        <v>58</v>
      </c>
      <c r="D1382" s="12" t="s">
        <v>1444</v>
      </c>
      <c r="E1382" s="12" t="s">
        <v>3593</v>
      </c>
      <c r="F1382" s="12">
        <v>1</v>
      </c>
      <c r="G1382" s="12">
        <v>15</v>
      </c>
      <c r="H1382" s="12"/>
      <c r="I1382" s="12" t="s">
        <v>3454</v>
      </c>
      <c r="J1382" s="12" t="s">
        <v>3455</v>
      </c>
      <c r="K1382" s="12">
        <v>4823</v>
      </c>
      <c r="L1382" s="12" t="s">
        <v>1428</v>
      </c>
      <c r="M1382" s="12" t="s">
        <v>3584</v>
      </c>
      <c r="N1382" s="12"/>
      <c r="O1382" s="12"/>
      <c r="P1382" s="12"/>
      <c r="Q1382" s="160"/>
      <c r="R1382" s="12"/>
      <c r="S1382" s="48"/>
    </row>
    <row r="1383" spans="1:19">
      <c r="A1383" s="41">
        <v>45710</v>
      </c>
      <c r="B1383" s="41" t="s">
        <v>471</v>
      </c>
      <c r="C1383" s="42" t="s">
        <v>58</v>
      </c>
      <c r="D1383" s="12" t="s">
        <v>1444</v>
      </c>
      <c r="E1383" s="12" t="s">
        <v>3593</v>
      </c>
      <c r="F1383" s="12">
        <v>1</v>
      </c>
      <c r="G1383" s="12">
        <v>15</v>
      </c>
      <c r="H1383" s="12"/>
      <c r="I1383" s="12" t="s">
        <v>3454</v>
      </c>
      <c r="J1383" s="12" t="s">
        <v>3455</v>
      </c>
      <c r="K1383" s="12">
        <v>4823</v>
      </c>
      <c r="L1383" s="12" t="s">
        <v>1428</v>
      </c>
      <c r="M1383" s="12" t="s">
        <v>4228</v>
      </c>
      <c r="N1383" s="12"/>
      <c r="O1383" s="12"/>
      <c r="P1383" s="12"/>
      <c r="Q1383" s="160"/>
      <c r="R1383" s="12"/>
      <c r="S1383" s="48"/>
    </row>
    <row r="1384" spans="1:19">
      <c r="A1384" s="41">
        <v>45710</v>
      </c>
      <c r="B1384" s="41" t="s">
        <v>471</v>
      </c>
      <c r="C1384" s="42" t="s">
        <v>58</v>
      </c>
      <c r="D1384" s="12" t="s">
        <v>1268</v>
      </c>
      <c r="E1384" s="12" t="s">
        <v>4378</v>
      </c>
      <c r="F1384" s="12">
        <v>1</v>
      </c>
      <c r="G1384" s="12">
        <v>15</v>
      </c>
      <c r="H1384" s="12"/>
      <c r="I1384" s="12" t="s">
        <v>75</v>
      </c>
      <c r="J1384" s="12" t="s">
        <v>4340</v>
      </c>
      <c r="K1384" s="12">
        <v>524</v>
      </c>
      <c r="L1384" s="12">
        <v>2250</v>
      </c>
      <c r="M1384" s="12" t="s">
        <v>3584</v>
      </c>
      <c r="N1384" s="12"/>
      <c r="O1384" s="12"/>
      <c r="P1384" s="12"/>
      <c r="Q1384" s="160"/>
      <c r="R1384" s="12"/>
      <c r="S1384" s="48"/>
    </row>
    <row r="1385" spans="1:19">
      <c r="A1385" s="41">
        <v>45710</v>
      </c>
      <c r="B1385" s="41" t="s">
        <v>471</v>
      </c>
      <c r="C1385" s="42" t="s">
        <v>58</v>
      </c>
      <c r="D1385" s="12" t="s">
        <v>1268</v>
      </c>
      <c r="E1385" s="12" t="s">
        <v>4378</v>
      </c>
      <c r="F1385" s="12">
        <v>1</v>
      </c>
      <c r="G1385" s="12">
        <v>15</v>
      </c>
      <c r="H1385" s="12"/>
      <c r="I1385" s="12" t="s">
        <v>75</v>
      </c>
      <c r="J1385" s="12" t="s">
        <v>4340</v>
      </c>
      <c r="K1385" s="12">
        <v>524</v>
      </c>
      <c r="L1385" s="12">
        <v>2080</v>
      </c>
      <c r="M1385" s="12" t="s">
        <v>3584</v>
      </c>
      <c r="N1385" s="12"/>
      <c r="O1385" s="12"/>
      <c r="P1385" s="12"/>
      <c r="Q1385" s="160"/>
      <c r="R1385" s="12"/>
      <c r="S1385" s="48"/>
    </row>
    <row r="1386" spans="1:19">
      <c r="A1386" s="41">
        <v>45710</v>
      </c>
      <c r="B1386" s="41" t="s">
        <v>471</v>
      </c>
      <c r="C1386" s="42" t="s">
        <v>58</v>
      </c>
      <c r="D1386" s="12" t="s">
        <v>1268</v>
      </c>
      <c r="E1386" s="12" t="s">
        <v>3574</v>
      </c>
      <c r="F1386" s="12">
        <v>1</v>
      </c>
      <c r="G1386" s="12">
        <v>14</v>
      </c>
      <c r="H1386" s="12"/>
      <c r="I1386" s="12" t="s">
        <v>84</v>
      </c>
      <c r="J1386" s="12" t="s">
        <v>4379</v>
      </c>
      <c r="K1386" s="12" t="s">
        <v>1428</v>
      </c>
      <c r="L1386" s="12">
        <v>2023</v>
      </c>
      <c r="M1386" s="12" t="s">
        <v>3584</v>
      </c>
      <c r="N1386" s="12"/>
      <c r="O1386" s="12"/>
      <c r="P1386" s="12"/>
      <c r="Q1386" s="160"/>
      <c r="R1386" s="12"/>
      <c r="S1386" s="48"/>
    </row>
    <row r="1387" spans="1:19">
      <c r="A1387" s="41">
        <v>45710</v>
      </c>
      <c r="B1387" s="41" t="s">
        <v>471</v>
      </c>
      <c r="C1387" s="42" t="s">
        <v>58</v>
      </c>
      <c r="D1387" s="12" t="s">
        <v>1268</v>
      </c>
      <c r="E1387" s="12" t="s">
        <v>3574</v>
      </c>
      <c r="F1387" s="12">
        <v>1</v>
      </c>
      <c r="G1387" s="12">
        <v>14</v>
      </c>
      <c r="H1387" s="12"/>
      <c r="I1387" s="12" t="s">
        <v>84</v>
      </c>
      <c r="J1387" s="12" t="s">
        <v>4193</v>
      </c>
      <c r="K1387" s="12" t="s">
        <v>1428</v>
      </c>
      <c r="L1387" s="12">
        <v>623</v>
      </c>
      <c r="M1387" s="12" t="s">
        <v>4108</v>
      </c>
      <c r="N1387" s="12"/>
      <c r="O1387" s="12"/>
      <c r="P1387" s="12"/>
      <c r="Q1387" s="160"/>
      <c r="R1387" s="12"/>
      <c r="S1387" s="48"/>
    </row>
    <row r="1388" spans="1:19">
      <c r="A1388" s="41">
        <v>45710</v>
      </c>
      <c r="B1388" s="41" t="s">
        <v>471</v>
      </c>
      <c r="C1388" s="42" t="s">
        <v>58</v>
      </c>
      <c r="D1388" s="12" t="s">
        <v>1268</v>
      </c>
      <c r="E1388" s="12" t="s">
        <v>3574</v>
      </c>
      <c r="F1388" s="12">
        <v>1</v>
      </c>
      <c r="G1388" s="12">
        <v>14</v>
      </c>
      <c r="H1388" s="12"/>
      <c r="I1388" s="12" t="s">
        <v>84</v>
      </c>
      <c r="J1388" s="12" t="s">
        <v>3436</v>
      </c>
      <c r="K1388" s="12" t="s">
        <v>1428</v>
      </c>
      <c r="L1388" s="12">
        <v>3923</v>
      </c>
      <c r="M1388" s="12" t="s">
        <v>3829</v>
      </c>
      <c r="N1388" s="12"/>
      <c r="O1388" s="12"/>
      <c r="P1388" s="12"/>
      <c r="Q1388" s="160"/>
      <c r="R1388" s="12"/>
      <c r="S1388" s="48"/>
    </row>
    <row r="1389" spans="1:19">
      <c r="A1389" s="41">
        <v>45710</v>
      </c>
      <c r="B1389" s="41" t="s">
        <v>471</v>
      </c>
      <c r="C1389" s="42" t="s">
        <v>58</v>
      </c>
      <c r="D1389" s="12" t="s">
        <v>1268</v>
      </c>
      <c r="E1389" s="12" t="s">
        <v>3574</v>
      </c>
      <c r="F1389" s="12">
        <v>1</v>
      </c>
      <c r="G1389" s="12">
        <v>14</v>
      </c>
      <c r="H1389" s="12"/>
      <c r="I1389" s="12" t="s">
        <v>84</v>
      </c>
      <c r="J1389" s="12" t="s">
        <v>4380</v>
      </c>
      <c r="K1389" s="12" t="s">
        <v>1428</v>
      </c>
      <c r="L1389" s="12">
        <v>3023</v>
      </c>
      <c r="M1389" s="12" t="s">
        <v>3829</v>
      </c>
      <c r="N1389" s="12"/>
      <c r="O1389" s="12"/>
      <c r="P1389" s="12"/>
      <c r="Q1389" s="160"/>
      <c r="R1389" s="12"/>
      <c r="S1389" s="48"/>
    </row>
    <row r="1390" spans="1:19">
      <c r="A1390" s="41">
        <v>45710</v>
      </c>
      <c r="B1390" s="41" t="s">
        <v>471</v>
      </c>
      <c r="C1390" s="42" t="s">
        <v>58</v>
      </c>
      <c r="D1390" s="12" t="s">
        <v>1268</v>
      </c>
      <c r="E1390" s="12" t="s">
        <v>4176</v>
      </c>
      <c r="F1390" s="12">
        <v>1</v>
      </c>
      <c r="G1390" s="12">
        <v>15</v>
      </c>
      <c r="H1390" s="12"/>
      <c r="I1390" s="12" t="s">
        <v>3454</v>
      </c>
      <c r="J1390" s="12" t="s">
        <v>4326</v>
      </c>
      <c r="K1390" s="12" t="s">
        <v>1428</v>
      </c>
      <c r="L1390" s="12">
        <v>4823</v>
      </c>
      <c r="M1390" s="12" t="s">
        <v>4108</v>
      </c>
      <c r="N1390" s="12"/>
      <c r="O1390" s="12"/>
      <c r="P1390" s="12"/>
      <c r="Q1390" s="160"/>
      <c r="R1390" s="12"/>
      <c r="S1390" s="48"/>
    </row>
    <row r="1391" spans="1:19">
      <c r="A1391" s="41">
        <v>45710</v>
      </c>
      <c r="B1391" s="41" t="s">
        <v>471</v>
      </c>
      <c r="C1391" s="42" t="s">
        <v>58</v>
      </c>
      <c r="D1391" s="12" t="s">
        <v>1268</v>
      </c>
      <c r="E1391" s="12" t="s">
        <v>4381</v>
      </c>
      <c r="F1391" s="12">
        <v>1</v>
      </c>
      <c r="G1391" s="12">
        <v>16</v>
      </c>
      <c r="H1391" s="12"/>
      <c r="I1391" s="12" t="s">
        <v>60</v>
      </c>
      <c r="J1391" s="12" t="s">
        <v>4188</v>
      </c>
      <c r="K1391" s="12">
        <v>2024</v>
      </c>
      <c r="L1391" s="12">
        <v>2088</v>
      </c>
      <c r="M1391" s="12" t="s">
        <v>3680</v>
      </c>
      <c r="N1391" s="12"/>
      <c r="O1391" s="12"/>
      <c r="P1391" s="12"/>
      <c r="Q1391" s="160"/>
      <c r="R1391" s="12"/>
      <c r="S1391" s="48"/>
    </row>
    <row r="1392" spans="1:19">
      <c r="A1392" s="41">
        <v>45710</v>
      </c>
      <c r="B1392" s="41" t="s">
        <v>471</v>
      </c>
      <c r="C1392" s="42" t="s">
        <v>58</v>
      </c>
      <c r="D1392" s="12" t="s">
        <v>1268</v>
      </c>
      <c r="E1392" s="12" t="s">
        <v>4381</v>
      </c>
      <c r="F1392" s="12">
        <v>1</v>
      </c>
      <c r="G1392" s="12">
        <v>16</v>
      </c>
      <c r="H1392" s="12"/>
      <c r="I1392" s="12" t="s">
        <v>60</v>
      </c>
      <c r="J1392" s="12" t="s">
        <v>4188</v>
      </c>
      <c r="K1392" s="12">
        <v>2024</v>
      </c>
      <c r="L1392" s="12">
        <v>2086</v>
      </c>
      <c r="M1392" s="12" t="s">
        <v>3573</v>
      </c>
      <c r="N1392" s="12"/>
      <c r="O1392" s="12"/>
      <c r="P1392" s="12"/>
      <c r="Q1392" s="160"/>
      <c r="R1392" s="12"/>
      <c r="S1392" s="48"/>
    </row>
    <row r="1393" spans="1:19">
      <c r="A1393" s="41">
        <v>45710</v>
      </c>
      <c r="B1393" s="41" t="s">
        <v>471</v>
      </c>
      <c r="C1393" s="42" t="s">
        <v>58</v>
      </c>
      <c r="D1393" s="12" t="s">
        <v>1444</v>
      </c>
      <c r="E1393" s="12" t="s">
        <v>3538</v>
      </c>
      <c r="F1393" s="12">
        <v>1</v>
      </c>
      <c r="G1393" s="12">
        <v>16</v>
      </c>
      <c r="H1393" s="12"/>
      <c r="I1393" s="12" t="s">
        <v>4382</v>
      </c>
      <c r="J1393" s="12" t="s">
        <v>1103</v>
      </c>
      <c r="K1393" s="12" t="s">
        <v>1428</v>
      </c>
      <c r="L1393" s="12">
        <v>4021</v>
      </c>
      <c r="M1393" s="12" t="s">
        <v>3573</v>
      </c>
      <c r="N1393" s="12"/>
      <c r="O1393" s="12"/>
      <c r="P1393" s="12"/>
      <c r="Q1393" s="160"/>
      <c r="R1393" s="12"/>
      <c r="S1393" s="48"/>
    </row>
    <row r="1394" spans="1:19">
      <c r="A1394" s="41">
        <v>45710</v>
      </c>
      <c r="B1394" s="41" t="s">
        <v>471</v>
      </c>
      <c r="C1394" s="42" t="s">
        <v>58</v>
      </c>
      <c r="D1394" s="12" t="s">
        <v>1444</v>
      </c>
      <c r="E1394" s="12" t="s">
        <v>4383</v>
      </c>
      <c r="F1394" s="12">
        <v>1</v>
      </c>
      <c r="G1394" s="12">
        <v>16</v>
      </c>
      <c r="H1394" s="12"/>
      <c r="I1394" s="12" t="s">
        <v>4382</v>
      </c>
      <c r="J1394" s="12" t="s">
        <v>1103</v>
      </c>
      <c r="K1394" s="12" t="s">
        <v>1428</v>
      </c>
      <c r="L1394" s="12">
        <v>2221</v>
      </c>
      <c r="M1394" s="12" t="s">
        <v>3573</v>
      </c>
      <c r="N1394" s="12"/>
      <c r="O1394" s="12"/>
      <c r="P1394" s="12"/>
      <c r="Q1394" s="160"/>
      <c r="R1394" s="12"/>
      <c r="S1394" s="48"/>
    </row>
    <row r="1395" spans="1:19">
      <c r="A1395" s="41">
        <v>45710</v>
      </c>
      <c r="B1395" s="41" t="s">
        <v>471</v>
      </c>
      <c r="C1395" s="42" t="s">
        <v>58</v>
      </c>
      <c r="D1395" s="12" t="s">
        <v>1268</v>
      </c>
      <c r="E1395" s="12" t="s">
        <v>4176</v>
      </c>
      <c r="F1395" s="12">
        <v>1</v>
      </c>
      <c r="G1395" s="12">
        <v>15</v>
      </c>
      <c r="H1395" s="12"/>
      <c r="I1395" s="12" t="s">
        <v>623</v>
      </c>
      <c r="J1395" s="12" t="s">
        <v>1131</v>
      </c>
      <c r="K1395" s="12" t="s">
        <v>1428</v>
      </c>
      <c r="L1395" s="12">
        <v>322</v>
      </c>
      <c r="M1395" s="12" t="s">
        <v>3584</v>
      </c>
      <c r="N1395" s="12"/>
      <c r="O1395" s="12"/>
      <c r="P1395" s="12"/>
      <c r="Q1395" s="160"/>
      <c r="R1395" s="12"/>
      <c r="S1395" s="48"/>
    </row>
    <row r="1396" spans="1:19">
      <c r="A1396" s="41">
        <v>45710</v>
      </c>
      <c r="B1396" s="41" t="s">
        <v>471</v>
      </c>
      <c r="C1396" s="42" t="s">
        <v>58</v>
      </c>
      <c r="D1396" s="12" t="s">
        <v>1268</v>
      </c>
      <c r="E1396" s="12" t="s">
        <v>4176</v>
      </c>
      <c r="F1396" s="12">
        <v>1</v>
      </c>
      <c r="G1396" s="12">
        <v>16</v>
      </c>
      <c r="H1396" s="12"/>
      <c r="I1396" s="12" t="s">
        <v>60</v>
      </c>
      <c r="J1396" s="12" t="s">
        <v>4384</v>
      </c>
      <c r="K1396" s="12" t="s">
        <v>1428</v>
      </c>
      <c r="L1396" s="12">
        <v>4521</v>
      </c>
      <c r="M1396" s="12" t="s">
        <v>3829</v>
      </c>
      <c r="N1396" s="12"/>
      <c r="O1396" s="12"/>
      <c r="P1396" s="12"/>
      <c r="Q1396" s="160"/>
      <c r="R1396" s="12"/>
      <c r="S1396" s="48"/>
    </row>
    <row r="1397" spans="1:19">
      <c r="A1397" s="41">
        <v>45710</v>
      </c>
      <c r="B1397" s="41" t="s">
        <v>471</v>
      </c>
      <c r="C1397" s="42" t="s">
        <v>58</v>
      </c>
      <c r="D1397" s="12" t="s">
        <v>1268</v>
      </c>
      <c r="E1397" s="12" t="s">
        <v>4176</v>
      </c>
      <c r="F1397" s="12">
        <v>1</v>
      </c>
      <c r="G1397" s="12">
        <v>16</v>
      </c>
      <c r="H1397" s="12"/>
      <c r="I1397" s="12" t="s">
        <v>60</v>
      </c>
      <c r="J1397" s="12" t="s">
        <v>4384</v>
      </c>
      <c r="K1397" s="12" t="s">
        <v>1428</v>
      </c>
      <c r="L1397" s="12">
        <v>4521</v>
      </c>
      <c r="M1397" s="12" t="s">
        <v>3829</v>
      </c>
      <c r="N1397" s="12"/>
      <c r="O1397" s="12"/>
      <c r="P1397" s="12"/>
      <c r="Q1397" s="160"/>
      <c r="R1397" s="12"/>
      <c r="S1397" s="48"/>
    </row>
    <row r="1398" spans="1:19">
      <c r="A1398" s="41">
        <v>45710</v>
      </c>
      <c r="B1398" s="41" t="s">
        <v>471</v>
      </c>
      <c r="C1398" s="42" t="s">
        <v>58</v>
      </c>
      <c r="D1398" s="12" t="s">
        <v>1268</v>
      </c>
      <c r="E1398" s="12" t="s">
        <v>4322</v>
      </c>
      <c r="F1398" s="12">
        <v>1</v>
      </c>
      <c r="G1398" s="12">
        <v>15</v>
      </c>
      <c r="H1398" s="12"/>
      <c r="I1398" s="12" t="s">
        <v>75</v>
      </c>
      <c r="J1398" s="12" t="s">
        <v>4188</v>
      </c>
      <c r="K1398" s="12">
        <v>924</v>
      </c>
      <c r="L1398" s="12">
        <v>1940</v>
      </c>
      <c r="M1398" s="12" t="s">
        <v>3680</v>
      </c>
      <c r="N1398" s="12"/>
      <c r="O1398" s="12"/>
      <c r="P1398" s="12"/>
      <c r="Q1398" s="160"/>
      <c r="R1398" s="12"/>
      <c r="S1398" s="48"/>
    </row>
    <row r="1399" spans="1:19">
      <c r="A1399" s="41">
        <v>45710</v>
      </c>
      <c r="B1399" s="41" t="s">
        <v>471</v>
      </c>
      <c r="C1399" s="42" t="s">
        <v>58</v>
      </c>
      <c r="D1399" s="12" t="s">
        <v>1268</v>
      </c>
      <c r="E1399" s="12" t="s">
        <v>4322</v>
      </c>
      <c r="F1399" s="12">
        <v>1</v>
      </c>
      <c r="G1399" s="12">
        <v>15</v>
      </c>
      <c r="H1399" s="12"/>
      <c r="I1399" s="12" t="s">
        <v>75</v>
      </c>
      <c r="J1399" s="12" t="s">
        <v>4188</v>
      </c>
      <c r="K1399" s="12">
        <v>924</v>
      </c>
      <c r="L1399" s="12">
        <v>1945</v>
      </c>
      <c r="M1399" s="12" t="s">
        <v>3680</v>
      </c>
      <c r="N1399" s="12"/>
      <c r="O1399" s="12"/>
      <c r="P1399" s="12"/>
      <c r="Q1399" s="160"/>
      <c r="R1399" s="12"/>
      <c r="S1399" s="48"/>
    </row>
    <row r="1400" spans="1:19">
      <c r="A1400" s="41">
        <v>45710</v>
      </c>
      <c r="B1400" s="41" t="s">
        <v>471</v>
      </c>
      <c r="C1400" s="42" t="s">
        <v>58</v>
      </c>
      <c r="D1400" s="12" t="s">
        <v>1268</v>
      </c>
      <c r="E1400" s="12" t="s">
        <v>4385</v>
      </c>
      <c r="F1400" s="12">
        <v>1</v>
      </c>
      <c r="G1400" s="12">
        <v>16</v>
      </c>
      <c r="H1400" s="12"/>
      <c r="I1400" s="12" t="s">
        <v>60</v>
      </c>
      <c r="J1400" s="12" t="s">
        <v>4188</v>
      </c>
      <c r="K1400" s="12">
        <v>2024</v>
      </c>
      <c r="L1400" s="12">
        <v>2092</v>
      </c>
      <c r="M1400" s="12" t="s">
        <v>4108</v>
      </c>
      <c r="N1400" s="12"/>
      <c r="O1400" s="12"/>
      <c r="P1400" s="12"/>
      <c r="Q1400" s="160"/>
      <c r="R1400" s="12"/>
      <c r="S1400" s="48"/>
    </row>
    <row r="1401" spans="1:19">
      <c r="A1401" s="41">
        <v>45710</v>
      </c>
      <c r="B1401" s="41" t="s">
        <v>471</v>
      </c>
      <c r="C1401" s="42" t="s">
        <v>58</v>
      </c>
      <c r="D1401" s="12" t="s">
        <v>1268</v>
      </c>
      <c r="E1401" s="12" t="s">
        <v>4385</v>
      </c>
      <c r="F1401" s="12">
        <v>1</v>
      </c>
      <c r="G1401" s="12">
        <v>16</v>
      </c>
      <c r="H1401" s="12"/>
      <c r="I1401" s="12" t="s">
        <v>60</v>
      </c>
      <c r="J1401" s="12" t="s">
        <v>4188</v>
      </c>
      <c r="K1401" s="12">
        <v>2024</v>
      </c>
      <c r="L1401" s="12">
        <v>2090</v>
      </c>
      <c r="M1401" s="12" t="s">
        <v>4108</v>
      </c>
      <c r="N1401" s="12"/>
      <c r="O1401" s="12"/>
      <c r="P1401" s="12"/>
      <c r="Q1401" s="160"/>
      <c r="R1401" s="12"/>
      <c r="S1401" s="48"/>
    </row>
    <row r="1402" spans="1:19">
      <c r="A1402" s="41">
        <v>45710</v>
      </c>
      <c r="B1402" s="41" t="s">
        <v>471</v>
      </c>
      <c r="C1402" s="42" t="s">
        <v>58</v>
      </c>
      <c r="D1402" s="12" t="s">
        <v>1444</v>
      </c>
      <c r="E1402" s="12" t="s">
        <v>3593</v>
      </c>
      <c r="F1402" s="12">
        <v>1</v>
      </c>
      <c r="G1402" s="12">
        <v>15</v>
      </c>
      <c r="H1402" s="12"/>
      <c r="I1402" s="12" t="s">
        <v>623</v>
      </c>
      <c r="J1402" s="12" t="s">
        <v>4386</v>
      </c>
      <c r="K1402" s="12">
        <v>4323</v>
      </c>
      <c r="L1402" s="12" t="s">
        <v>1428</v>
      </c>
      <c r="M1402" s="12" t="s">
        <v>4108</v>
      </c>
      <c r="N1402" s="12"/>
      <c r="O1402" s="12"/>
      <c r="P1402" s="12"/>
      <c r="Q1402" s="160"/>
      <c r="R1402" s="12"/>
      <c r="S1402" s="48"/>
    </row>
    <row r="1403" spans="1:19">
      <c r="A1403" s="41">
        <v>45710</v>
      </c>
      <c r="B1403" s="41" t="s">
        <v>471</v>
      </c>
      <c r="C1403" s="42" t="s">
        <v>58</v>
      </c>
      <c r="D1403" s="12" t="s">
        <v>1444</v>
      </c>
      <c r="E1403" s="12" t="s">
        <v>3593</v>
      </c>
      <c r="F1403" s="12">
        <v>1</v>
      </c>
      <c r="G1403" s="12">
        <v>15</v>
      </c>
      <c r="H1403" s="12"/>
      <c r="I1403" s="12" t="s">
        <v>623</v>
      </c>
      <c r="J1403" s="12" t="s">
        <v>4386</v>
      </c>
      <c r="K1403" s="12">
        <v>2323</v>
      </c>
      <c r="L1403" s="12" t="s">
        <v>1428</v>
      </c>
      <c r="M1403" s="12" t="s">
        <v>4108</v>
      </c>
      <c r="N1403" s="12"/>
      <c r="O1403" s="12"/>
      <c r="P1403" s="12"/>
      <c r="Q1403" s="160"/>
      <c r="R1403" s="12"/>
      <c r="S1403" s="48"/>
    </row>
    <row r="1404" spans="1:19">
      <c r="A1404" s="41">
        <v>45710</v>
      </c>
      <c r="B1404" s="41" t="s">
        <v>471</v>
      </c>
      <c r="C1404" s="42" t="s">
        <v>58</v>
      </c>
      <c r="D1404" s="12" t="s">
        <v>1444</v>
      </c>
      <c r="E1404" s="12" t="s">
        <v>4383</v>
      </c>
      <c r="F1404" s="12">
        <v>1</v>
      </c>
      <c r="G1404" s="12">
        <v>16</v>
      </c>
      <c r="H1404" s="12"/>
      <c r="I1404" s="12" t="s">
        <v>60</v>
      </c>
      <c r="J1404" s="12" t="s">
        <v>4384</v>
      </c>
      <c r="K1404" s="12">
        <v>5122</v>
      </c>
      <c r="L1404" s="12" t="s">
        <v>1428</v>
      </c>
      <c r="M1404" s="12" t="s">
        <v>3585</v>
      </c>
      <c r="N1404" s="12"/>
      <c r="O1404" s="12"/>
      <c r="P1404" s="12"/>
      <c r="Q1404" s="160"/>
      <c r="R1404" s="12"/>
      <c r="S1404" s="48"/>
    </row>
    <row r="1405" spans="1:19">
      <c r="A1405" s="41">
        <v>45710</v>
      </c>
      <c r="B1405" s="41" t="s">
        <v>471</v>
      </c>
      <c r="C1405" s="42" t="s">
        <v>58</v>
      </c>
      <c r="D1405" s="12" t="s">
        <v>1444</v>
      </c>
      <c r="E1405" s="12" t="s">
        <v>4383</v>
      </c>
      <c r="F1405" s="12">
        <v>1</v>
      </c>
      <c r="G1405" s="12">
        <v>16</v>
      </c>
      <c r="H1405" s="12"/>
      <c r="I1405" s="12" t="s">
        <v>60</v>
      </c>
      <c r="J1405" s="12" t="s">
        <v>4384</v>
      </c>
      <c r="K1405" s="12">
        <v>5122</v>
      </c>
      <c r="L1405" s="12" t="s">
        <v>1428</v>
      </c>
      <c r="M1405" s="12" t="s">
        <v>3573</v>
      </c>
      <c r="N1405" s="12"/>
      <c r="O1405" s="12"/>
      <c r="P1405" s="12"/>
      <c r="Q1405" s="160"/>
      <c r="R1405" s="12"/>
      <c r="S1405" s="48"/>
    </row>
    <row r="1406" spans="1:19">
      <c r="A1406" s="41">
        <v>45710</v>
      </c>
      <c r="B1406" s="41" t="s">
        <v>471</v>
      </c>
      <c r="C1406" s="42" t="s">
        <v>58</v>
      </c>
      <c r="D1406" s="12" t="s">
        <v>1444</v>
      </c>
      <c r="E1406" s="12" t="s">
        <v>4383</v>
      </c>
      <c r="F1406" s="12">
        <v>1</v>
      </c>
      <c r="G1406" s="12">
        <v>16</v>
      </c>
      <c r="H1406" s="12"/>
      <c r="I1406" s="12" t="s">
        <v>60</v>
      </c>
      <c r="J1406" s="12" t="s">
        <v>4384</v>
      </c>
      <c r="K1406" s="12">
        <v>723</v>
      </c>
      <c r="L1406" s="12" t="s">
        <v>1428</v>
      </c>
      <c r="M1406" s="12" t="s">
        <v>3585</v>
      </c>
      <c r="N1406" s="12"/>
      <c r="O1406" s="12"/>
      <c r="P1406" s="12"/>
      <c r="Q1406" s="160"/>
      <c r="R1406" s="12"/>
      <c r="S1406" s="48"/>
    </row>
    <row r="1407" spans="1:19">
      <c r="A1407" s="41">
        <v>45710</v>
      </c>
      <c r="B1407" s="41" t="s">
        <v>471</v>
      </c>
      <c r="C1407" s="42" t="s">
        <v>58</v>
      </c>
      <c r="D1407" s="12" t="s">
        <v>1444</v>
      </c>
      <c r="E1407" s="12" t="s">
        <v>4383</v>
      </c>
      <c r="F1407" s="12">
        <v>1</v>
      </c>
      <c r="G1407" s="12">
        <v>16</v>
      </c>
      <c r="H1407" s="12"/>
      <c r="I1407" s="12" t="s">
        <v>60</v>
      </c>
      <c r="J1407" s="12" t="s">
        <v>4384</v>
      </c>
      <c r="K1407" s="12">
        <v>5122</v>
      </c>
      <c r="L1407" s="12" t="s">
        <v>1428</v>
      </c>
      <c r="M1407" s="12" t="s">
        <v>3573</v>
      </c>
      <c r="N1407" s="12"/>
      <c r="O1407" s="12"/>
      <c r="P1407" s="12"/>
      <c r="Q1407" s="160"/>
      <c r="R1407" s="12"/>
      <c r="S1407" s="48"/>
    </row>
    <row r="1408" spans="1:19">
      <c r="A1408" s="41">
        <v>45710</v>
      </c>
      <c r="B1408" s="41" t="s">
        <v>471</v>
      </c>
      <c r="C1408" s="42" t="s">
        <v>58</v>
      </c>
      <c r="D1408" s="12" t="s">
        <v>1268</v>
      </c>
      <c r="E1408" s="12" t="s">
        <v>3574</v>
      </c>
      <c r="F1408" s="12">
        <v>1</v>
      </c>
      <c r="G1408" s="12">
        <v>16</v>
      </c>
      <c r="H1408" s="12"/>
      <c r="I1408" s="12" t="s">
        <v>143</v>
      </c>
      <c r="J1408" s="12" t="s">
        <v>1131</v>
      </c>
      <c r="K1408" s="12">
        <v>2123</v>
      </c>
      <c r="L1408" s="12" t="s">
        <v>1428</v>
      </c>
      <c r="M1408" s="12" t="s">
        <v>3584</v>
      </c>
      <c r="N1408" s="12"/>
      <c r="O1408" s="12"/>
      <c r="P1408" s="12"/>
      <c r="Q1408" s="160"/>
      <c r="R1408" s="12"/>
      <c r="S1408" s="48"/>
    </row>
    <row r="1409" spans="1:19">
      <c r="A1409" s="41">
        <v>45710</v>
      </c>
      <c r="B1409" s="41" t="s">
        <v>471</v>
      </c>
      <c r="C1409" s="42" t="s">
        <v>58</v>
      </c>
      <c r="D1409" s="12" t="s">
        <v>1268</v>
      </c>
      <c r="E1409" s="12" t="s">
        <v>3574</v>
      </c>
      <c r="F1409" s="12">
        <v>1</v>
      </c>
      <c r="G1409" s="12">
        <v>16</v>
      </c>
      <c r="H1409" s="12"/>
      <c r="I1409" s="12" t="s">
        <v>143</v>
      </c>
      <c r="J1409" s="12" t="s">
        <v>1131</v>
      </c>
      <c r="K1409" s="12">
        <v>2123</v>
      </c>
      <c r="L1409" s="12" t="s">
        <v>1428</v>
      </c>
      <c r="M1409" s="12" t="s">
        <v>3763</v>
      </c>
      <c r="N1409" s="12"/>
      <c r="O1409" s="12"/>
      <c r="P1409" s="12"/>
      <c r="Q1409" s="160"/>
      <c r="R1409" s="12"/>
      <c r="S1409" s="48"/>
    </row>
    <row r="1410" spans="1:19">
      <c r="A1410" s="41">
        <v>45710</v>
      </c>
      <c r="B1410" s="21" t="s">
        <v>471</v>
      </c>
      <c r="C1410" s="12" t="s">
        <v>58</v>
      </c>
      <c r="D1410" s="12" t="s">
        <v>1444</v>
      </c>
      <c r="E1410" s="12" t="s">
        <v>3593</v>
      </c>
      <c r="F1410" s="12">
        <v>1</v>
      </c>
      <c r="G1410" s="12">
        <v>15</v>
      </c>
      <c r="H1410" s="12"/>
      <c r="I1410" s="12" t="s">
        <v>623</v>
      </c>
      <c r="J1410" s="12" t="s">
        <v>3542</v>
      </c>
      <c r="K1410" s="12">
        <v>4223</v>
      </c>
      <c r="L1410" s="12">
        <v>1814</v>
      </c>
      <c r="M1410" s="12" t="s">
        <v>3584</v>
      </c>
      <c r="N1410" s="12"/>
      <c r="O1410" s="12"/>
      <c r="P1410" s="12"/>
      <c r="Q1410" s="160"/>
      <c r="R1410" s="12"/>
      <c r="S1410" s="48"/>
    </row>
    <row r="1411" spans="1:19">
      <c r="A1411" s="41">
        <v>45710</v>
      </c>
      <c r="B1411" s="21" t="s">
        <v>471</v>
      </c>
      <c r="C1411" s="12" t="s">
        <v>58</v>
      </c>
      <c r="D1411" s="12" t="s">
        <v>1444</v>
      </c>
      <c r="E1411" s="12" t="s">
        <v>3593</v>
      </c>
      <c r="F1411" s="12">
        <v>1</v>
      </c>
      <c r="G1411" s="12">
        <v>15</v>
      </c>
      <c r="H1411" s="12"/>
      <c r="I1411" s="12" t="s">
        <v>623</v>
      </c>
      <c r="J1411" s="12" t="s">
        <v>3542</v>
      </c>
      <c r="K1411" s="12">
        <v>4223</v>
      </c>
      <c r="L1411" s="12">
        <v>1813</v>
      </c>
      <c r="M1411" s="12" t="s">
        <v>3584</v>
      </c>
      <c r="N1411" s="12"/>
      <c r="O1411" s="12"/>
      <c r="P1411" s="12"/>
      <c r="Q1411" s="160"/>
      <c r="R1411" s="12"/>
      <c r="S1411" s="48"/>
    </row>
    <row r="1412" spans="1:19">
      <c r="A1412" s="41">
        <v>45710</v>
      </c>
      <c r="B1412" s="21" t="s">
        <v>471</v>
      </c>
      <c r="C1412" s="12" t="s">
        <v>58</v>
      </c>
      <c r="D1412" s="12" t="s">
        <v>1444</v>
      </c>
      <c r="E1412" s="12" t="s">
        <v>3593</v>
      </c>
      <c r="F1412" s="12">
        <v>1</v>
      </c>
      <c r="G1412" s="12">
        <v>15</v>
      </c>
      <c r="H1412" s="12"/>
      <c r="I1412" s="12" t="s">
        <v>623</v>
      </c>
      <c r="J1412" s="12" t="s">
        <v>3542</v>
      </c>
      <c r="K1412" s="12">
        <v>4223</v>
      </c>
      <c r="L1412" s="12">
        <v>1812</v>
      </c>
      <c r="M1412" s="12" t="s">
        <v>3584</v>
      </c>
      <c r="N1412" s="12"/>
      <c r="O1412" s="12"/>
      <c r="P1412" s="12"/>
      <c r="Q1412" s="160"/>
      <c r="R1412" s="12"/>
      <c r="S1412" s="48"/>
    </row>
    <row r="1413" spans="1:19">
      <c r="A1413" s="41">
        <v>45714</v>
      </c>
      <c r="B1413" s="21" t="s">
        <v>471</v>
      </c>
      <c r="C1413" s="12" t="s">
        <v>58</v>
      </c>
      <c r="D1413" s="42" t="s">
        <v>1268</v>
      </c>
      <c r="E1413" s="42" t="s">
        <v>4387</v>
      </c>
      <c r="F1413" s="42">
        <v>1</v>
      </c>
      <c r="G1413" s="42">
        <v>16</v>
      </c>
      <c r="H1413" s="42"/>
      <c r="I1413" s="42" t="s">
        <v>143</v>
      </c>
      <c r="J1413" s="42" t="s">
        <v>1131</v>
      </c>
      <c r="K1413" s="42">
        <v>1623</v>
      </c>
      <c r="L1413" s="42" t="s">
        <v>1428</v>
      </c>
      <c r="M1413" s="42" t="s">
        <v>3584</v>
      </c>
      <c r="N1413" s="42"/>
      <c r="O1413" s="42"/>
      <c r="P1413" s="42"/>
      <c r="Q1413" s="161"/>
      <c r="R1413" s="42"/>
      <c r="S1413" s="88"/>
    </row>
    <row r="1414" spans="1:19">
      <c r="A1414" s="41">
        <v>45714</v>
      </c>
      <c r="B1414" s="21" t="s">
        <v>471</v>
      </c>
      <c r="C1414" s="12" t="s">
        <v>58</v>
      </c>
      <c r="D1414" s="12" t="s">
        <v>1268</v>
      </c>
      <c r="E1414" s="42" t="s">
        <v>4387</v>
      </c>
      <c r="F1414" s="12">
        <v>1</v>
      </c>
      <c r="G1414" s="12">
        <v>16</v>
      </c>
      <c r="H1414" s="12"/>
      <c r="I1414" s="12" t="s">
        <v>143</v>
      </c>
      <c r="J1414" s="42" t="s">
        <v>1131</v>
      </c>
      <c r="K1414" s="12">
        <v>1623</v>
      </c>
      <c r="L1414" s="12" t="s">
        <v>1428</v>
      </c>
      <c r="M1414" s="12" t="s">
        <v>3584</v>
      </c>
      <c r="N1414" s="12"/>
      <c r="O1414" s="12"/>
      <c r="P1414" s="12"/>
      <c r="Q1414" s="160"/>
      <c r="R1414" s="12"/>
      <c r="S1414" s="48"/>
    </row>
    <row r="1415" spans="1:19">
      <c r="A1415" s="41">
        <v>45714</v>
      </c>
      <c r="B1415" s="21" t="s">
        <v>471</v>
      </c>
      <c r="C1415" s="12" t="s">
        <v>58</v>
      </c>
      <c r="D1415" s="12" t="s">
        <v>1268</v>
      </c>
      <c r="E1415" s="42" t="s">
        <v>4387</v>
      </c>
      <c r="F1415" s="12">
        <v>1</v>
      </c>
      <c r="G1415" s="12">
        <v>16</v>
      </c>
      <c r="H1415" s="12"/>
      <c r="I1415" s="12" t="s">
        <v>143</v>
      </c>
      <c r="J1415" s="42" t="s">
        <v>1131</v>
      </c>
      <c r="K1415" s="12">
        <v>1623</v>
      </c>
      <c r="L1415" s="12" t="s">
        <v>1428</v>
      </c>
      <c r="M1415" s="12" t="s">
        <v>3584</v>
      </c>
      <c r="N1415" s="12"/>
      <c r="O1415" s="12"/>
      <c r="P1415" s="12"/>
      <c r="Q1415" s="160"/>
      <c r="R1415" s="12"/>
      <c r="S1415" s="48"/>
    </row>
    <row r="1416" spans="1:19">
      <c r="A1416" s="41">
        <v>45714</v>
      </c>
      <c r="B1416" s="21" t="s">
        <v>471</v>
      </c>
      <c r="C1416" s="12" t="s">
        <v>58</v>
      </c>
      <c r="D1416" s="12" t="s">
        <v>1268</v>
      </c>
      <c r="E1416" s="42" t="s">
        <v>4387</v>
      </c>
      <c r="F1416" s="12">
        <v>1</v>
      </c>
      <c r="G1416" s="12">
        <v>16</v>
      </c>
      <c r="H1416" s="12"/>
      <c r="I1416" s="12" t="s">
        <v>143</v>
      </c>
      <c r="J1416" s="42" t="s">
        <v>1131</v>
      </c>
      <c r="K1416" s="12">
        <v>1623</v>
      </c>
      <c r="L1416" s="12" t="s">
        <v>1428</v>
      </c>
      <c r="M1416" s="12" t="s">
        <v>3584</v>
      </c>
      <c r="N1416" s="12"/>
      <c r="O1416" s="12"/>
      <c r="P1416" s="12"/>
      <c r="Q1416" s="160"/>
      <c r="R1416" s="12"/>
      <c r="S1416" s="48"/>
    </row>
    <row r="1417" spans="1:19">
      <c r="A1417" s="41">
        <v>45714</v>
      </c>
      <c r="B1417" s="21" t="s">
        <v>471</v>
      </c>
      <c r="C1417" s="12" t="s">
        <v>58</v>
      </c>
      <c r="D1417" s="12" t="s">
        <v>1444</v>
      </c>
      <c r="E1417" s="12" t="s">
        <v>3593</v>
      </c>
      <c r="F1417" s="12">
        <v>1</v>
      </c>
      <c r="G1417" s="12">
        <v>15</v>
      </c>
      <c r="H1417" s="12"/>
      <c r="I1417" s="12" t="s">
        <v>75</v>
      </c>
      <c r="J1417" s="12" t="s">
        <v>4340</v>
      </c>
      <c r="K1417" s="12">
        <v>624</v>
      </c>
      <c r="L1417" s="12">
        <v>2182</v>
      </c>
      <c r="M1417" s="12" t="s">
        <v>4108</v>
      </c>
      <c r="N1417" s="12"/>
      <c r="O1417" s="12"/>
      <c r="P1417" s="12"/>
      <c r="Q1417" s="160"/>
      <c r="R1417" s="12"/>
      <c r="S1417" s="48"/>
    </row>
    <row r="1418" spans="1:19">
      <c r="A1418" s="41">
        <v>45714</v>
      </c>
      <c r="B1418" s="21" t="s">
        <v>471</v>
      </c>
      <c r="C1418" s="12" t="s">
        <v>58</v>
      </c>
      <c r="D1418" s="12" t="s">
        <v>1444</v>
      </c>
      <c r="E1418" s="12" t="s">
        <v>3593</v>
      </c>
      <c r="F1418" s="12">
        <v>1</v>
      </c>
      <c r="G1418" s="12">
        <v>15</v>
      </c>
      <c r="H1418" s="12"/>
      <c r="I1418" s="12" t="s">
        <v>75</v>
      </c>
      <c r="J1418" s="12" t="s">
        <v>4340</v>
      </c>
      <c r="K1418" s="12">
        <v>624</v>
      </c>
      <c r="L1418" s="12">
        <v>2078</v>
      </c>
      <c r="M1418" s="12" t="s">
        <v>3680</v>
      </c>
      <c r="N1418" s="12"/>
      <c r="O1418" s="12"/>
      <c r="P1418" s="12"/>
      <c r="Q1418" s="160"/>
      <c r="R1418" s="12"/>
      <c r="S1418" s="48"/>
    </row>
    <row r="1419" spans="1:19">
      <c r="A1419" s="41">
        <v>45714</v>
      </c>
      <c r="B1419" s="21" t="s">
        <v>471</v>
      </c>
      <c r="C1419" s="12" t="s">
        <v>58</v>
      </c>
      <c r="D1419" s="12" t="s">
        <v>1444</v>
      </c>
      <c r="E1419" s="12" t="s">
        <v>3593</v>
      </c>
      <c r="F1419" s="12">
        <v>1</v>
      </c>
      <c r="G1419" s="12">
        <v>15</v>
      </c>
      <c r="H1419" s="12"/>
      <c r="I1419" s="12" t="s">
        <v>75</v>
      </c>
      <c r="J1419" s="12" t="s">
        <v>4340</v>
      </c>
      <c r="K1419" s="12">
        <v>624</v>
      </c>
      <c r="L1419" s="12">
        <v>2783</v>
      </c>
      <c r="M1419" s="12" t="s">
        <v>4108</v>
      </c>
      <c r="N1419" s="12"/>
      <c r="O1419" s="12"/>
      <c r="P1419" s="12"/>
      <c r="Q1419" s="160"/>
      <c r="R1419" s="12"/>
      <c r="S1419" s="48"/>
    </row>
    <row r="1420" spans="1:19">
      <c r="A1420" s="41">
        <v>45714</v>
      </c>
      <c r="B1420" s="21" t="s">
        <v>471</v>
      </c>
      <c r="C1420" s="12" t="s">
        <v>58</v>
      </c>
      <c r="D1420" s="12" t="s">
        <v>1444</v>
      </c>
      <c r="E1420" s="12" t="s">
        <v>3593</v>
      </c>
      <c r="F1420" s="12">
        <v>1</v>
      </c>
      <c r="G1420" s="12">
        <v>15</v>
      </c>
      <c r="H1420" s="12"/>
      <c r="I1420" s="12" t="s">
        <v>75</v>
      </c>
      <c r="J1420" s="12" t="s">
        <v>4340</v>
      </c>
      <c r="K1420" s="12">
        <v>624</v>
      </c>
      <c r="L1420" s="12">
        <v>2079</v>
      </c>
      <c r="M1420" s="12" t="s">
        <v>3584</v>
      </c>
      <c r="N1420" s="12"/>
      <c r="O1420" s="12"/>
      <c r="P1420" s="12"/>
      <c r="Q1420" s="160"/>
      <c r="R1420" s="12"/>
      <c r="S1420" s="48"/>
    </row>
    <row r="1421" spans="1:19">
      <c r="A1421" s="41">
        <v>45714</v>
      </c>
      <c r="B1421" s="21" t="s">
        <v>471</v>
      </c>
      <c r="C1421" s="12" t="s">
        <v>58</v>
      </c>
      <c r="D1421" s="12" t="s">
        <v>1444</v>
      </c>
      <c r="E1421" s="12" t="s">
        <v>3593</v>
      </c>
      <c r="F1421" s="12">
        <v>1</v>
      </c>
      <c r="G1421" s="12">
        <v>16</v>
      </c>
      <c r="H1421" s="12"/>
      <c r="I1421" s="12" t="s">
        <v>60</v>
      </c>
      <c r="J1421" s="12" t="s">
        <v>4188</v>
      </c>
      <c r="K1421" s="12">
        <v>2924</v>
      </c>
      <c r="L1421" s="12">
        <v>2211</v>
      </c>
      <c r="M1421" s="12" t="s">
        <v>3573</v>
      </c>
      <c r="N1421" s="12"/>
      <c r="O1421" s="12"/>
      <c r="P1421" s="12"/>
      <c r="Q1421" s="160"/>
      <c r="R1421" s="12"/>
      <c r="S1421" s="48"/>
    </row>
    <row r="1422" spans="1:19">
      <c r="A1422" s="41">
        <v>45714</v>
      </c>
      <c r="B1422" s="21" t="s">
        <v>471</v>
      </c>
      <c r="C1422" s="12" t="s">
        <v>58</v>
      </c>
      <c r="D1422" s="12" t="s">
        <v>1444</v>
      </c>
      <c r="E1422" s="12" t="s">
        <v>3593</v>
      </c>
      <c r="F1422" s="12">
        <v>1</v>
      </c>
      <c r="G1422" s="12">
        <v>16</v>
      </c>
      <c r="H1422" s="12"/>
      <c r="I1422" s="12" t="s">
        <v>60</v>
      </c>
      <c r="J1422" s="12" t="s">
        <v>4188</v>
      </c>
      <c r="K1422" s="12">
        <v>2924</v>
      </c>
      <c r="L1422" s="12">
        <v>2212</v>
      </c>
      <c r="M1422" s="12" t="s">
        <v>3573</v>
      </c>
      <c r="N1422" s="12"/>
      <c r="O1422" s="12"/>
      <c r="P1422" s="12"/>
      <c r="Q1422" s="160"/>
      <c r="R1422" s="12"/>
      <c r="S1422" s="48"/>
    </row>
    <row r="1423" spans="1:19">
      <c r="A1423" s="41">
        <v>45714</v>
      </c>
      <c r="B1423" s="21" t="s">
        <v>471</v>
      </c>
      <c r="C1423" s="12" t="s">
        <v>58</v>
      </c>
      <c r="D1423" s="12" t="s">
        <v>1444</v>
      </c>
      <c r="E1423" s="12" t="s">
        <v>3593</v>
      </c>
      <c r="F1423" s="12">
        <v>1</v>
      </c>
      <c r="G1423" s="12">
        <v>16</v>
      </c>
      <c r="H1423" s="12"/>
      <c r="I1423" s="12" t="s">
        <v>143</v>
      </c>
      <c r="J1423" s="12" t="s">
        <v>4193</v>
      </c>
      <c r="K1423" s="12">
        <v>1224</v>
      </c>
      <c r="L1423" s="12">
        <v>1886</v>
      </c>
      <c r="M1423" s="12" t="s">
        <v>3573</v>
      </c>
      <c r="N1423" s="12"/>
      <c r="O1423" s="12"/>
      <c r="P1423" s="12"/>
      <c r="Q1423" s="160"/>
      <c r="R1423" s="12"/>
      <c r="S1423" s="48"/>
    </row>
    <row r="1424" spans="1:19">
      <c r="A1424" s="41">
        <v>45714</v>
      </c>
      <c r="B1424" s="21" t="s">
        <v>471</v>
      </c>
      <c r="C1424" s="12" t="s">
        <v>58</v>
      </c>
      <c r="D1424" s="12" t="s">
        <v>1444</v>
      </c>
      <c r="E1424" s="12" t="s">
        <v>3593</v>
      </c>
      <c r="F1424" s="12">
        <v>1</v>
      </c>
      <c r="G1424" s="12">
        <v>16</v>
      </c>
      <c r="H1424" s="12"/>
      <c r="I1424" s="12" t="s">
        <v>143</v>
      </c>
      <c r="J1424" s="12" t="s">
        <v>4193</v>
      </c>
      <c r="K1424" s="12">
        <v>1224</v>
      </c>
      <c r="L1424" s="12">
        <v>1885</v>
      </c>
      <c r="M1424" s="12" t="s">
        <v>3680</v>
      </c>
      <c r="N1424" s="12"/>
      <c r="O1424" s="12"/>
      <c r="P1424" s="12"/>
      <c r="Q1424" s="160"/>
      <c r="R1424" s="12"/>
      <c r="S1424" s="48"/>
    </row>
    <row r="1425" spans="1:19">
      <c r="A1425" s="41">
        <v>45714</v>
      </c>
      <c r="B1425" s="21" t="s">
        <v>471</v>
      </c>
      <c r="C1425" s="12" t="s">
        <v>58</v>
      </c>
      <c r="D1425" s="12" t="s">
        <v>1268</v>
      </c>
      <c r="E1425" s="12" t="s">
        <v>4176</v>
      </c>
      <c r="F1425" s="12">
        <v>1</v>
      </c>
      <c r="G1425" s="12">
        <v>16</v>
      </c>
      <c r="H1425" s="12"/>
      <c r="I1425" s="12" t="s">
        <v>60</v>
      </c>
      <c r="J1425" s="12" t="s">
        <v>4193</v>
      </c>
      <c r="K1425" s="12">
        <v>2523</v>
      </c>
      <c r="L1425" s="12">
        <v>1378</v>
      </c>
      <c r="M1425" s="12" t="s">
        <v>4108</v>
      </c>
      <c r="N1425" s="12"/>
      <c r="O1425" s="12"/>
      <c r="P1425" s="12"/>
      <c r="Q1425" s="160"/>
      <c r="R1425" s="12"/>
      <c r="S1425" s="48"/>
    </row>
    <row r="1426" spans="1:19">
      <c r="A1426" s="41">
        <v>45714</v>
      </c>
      <c r="B1426" s="21" t="s">
        <v>471</v>
      </c>
      <c r="C1426" s="12" t="s">
        <v>58</v>
      </c>
      <c r="D1426" s="12" t="s">
        <v>1268</v>
      </c>
      <c r="E1426" s="12" t="s">
        <v>4176</v>
      </c>
      <c r="F1426" s="12">
        <v>1</v>
      </c>
      <c r="G1426" s="12">
        <v>16</v>
      </c>
      <c r="H1426" s="12"/>
      <c r="I1426" s="12" t="s">
        <v>60</v>
      </c>
      <c r="J1426" s="12" t="s">
        <v>4193</v>
      </c>
      <c r="K1426" s="12">
        <v>2523</v>
      </c>
      <c r="L1426" s="12">
        <v>1380</v>
      </c>
      <c r="M1426" s="12" t="s">
        <v>3573</v>
      </c>
      <c r="N1426" s="12"/>
      <c r="O1426" s="12"/>
      <c r="P1426" s="12"/>
      <c r="Q1426" s="160"/>
      <c r="R1426" s="12"/>
      <c r="S1426" s="48"/>
    </row>
    <row r="1427" spans="1:19">
      <c r="A1427" s="41">
        <v>45714</v>
      </c>
      <c r="B1427" s="21" t="s">
        <v>471</v>
      </c>
      <c r="C1427" s="12" t="s">
        <v>58</v>
      </c>
      <c r="D1427" s="12" t="s">
        <v>1268</v>
      </c>
      <c r="E1427" s="12" t="s">
        <v>4176</v>
      </c>
      <c r="F1427" s="12">
        <v>1</v>
      </c>
      <c r="G1427" s="12">
        <v>16</v>
      </c>
      <c r="H1427" s="12"/>
      <c r="I1427" s="12" t="s">
        <v>60</v>
      </c>
      <c r="J1427" s="12" t="s">
        <v>4188</v>
      </c>
      <c r="K1427" s="12">
        <v>2924</v>
      </c>
      <c r="L1427" s="12">
        <v>2473</v>
      </c>
      <c r="M1427" s="12" t="s">
        <v>4108</v>
      </c>
      <c r="N1427" s="12"/>
      <c r="O1427" s="12"/>
      <c r="P1427" s="12"/>
      <c r="Q1427" s="160"/>
      <c r="R1427" s="12"/>
      <c r="S1427" s="48"/>
    </row>
    <row r="1428" spans="1:19">
      <c r="A1428" s="41">
        <v>45714</v>
      </c>
      <c r="B1428" s="21" t="s">
        <v>471</v>
      </c>
      <c r="C1428" s="12" t="s">
        <v>58</v>
      </c>
      <c r="D1428" s="12" t="s">
        <v>1268</v>
      </c>
      <c r="E1428" s="12" t="s">
        <v>4176</v>
      </c>
      <c r="F1428" s="12">
        <v>1</v>
      </c>
      <c r="G1428" s="12">
        <v>16</v>
      </c>
      <c r="H1428" s="12"/>
      <c r="I1428" s="12" t="s">
        <v>60</v>
      </c>
      <c r="J1428" s="12" t="s">
        <v>4188</v>
      </c>
      <c r="K1428" s="12">
        <v>2924</v>
      </c>
      <c r="L1428" s="12">
        <v>2472</v>
      </c>
      <c r="M1428" s="12" t="s">
        <v>3680</v>
      </c>
      <c r="N1428" s="12"/>
      <c r="O1428" s="12"/>
      <c r="P1428" s="12"/>
      <c r="Q1428" s="160"/>
      <c r="R1428" s="12"/>
      <c r="S1428" s="48"/>
    </row>
    <row r="1429" spans="1:19">
      <c r="A1429" s="41">
        <v>45714</v>
      </c>
      <c r="B1429" s="21" t="s">
        <v>471</v>
      </c>
      <c r="C1429" s="12" t="s">
        <v>58</v>
      </c>
      <c r="D1429" s="12" t="s">
        <v>1268</v>
      </c>
      <c r="E1429" s="12" t="s">
        <v>3684</v>
      </c>
      <c r="F1429" s="12">
        <v>1</v>
      </c>
      <c r="G1429" s="12">
        <v>16</v>
      </c>
      <c r="H1429" s="12"/>
      <c r="I1429" s="12" t="s">
        <v>60</v>
      </c>
      <c r="J1429" s="12" t="s">
        <v>4188</v>
      </c>
      <c r="K1429" s="12">
        <v>2924</v>
      </c>
      <c r="L1429" s="12">
        <v>2340</v>
      </c>
      <c r="M1429" s="12" t="s">
        <v>4108</v>
      </c>
      <c r="N1429" s="12"/>
      <c r="O1429" s="12"/>
      <c r="P1429" s="12"/>
      <c r="Q1429" s="160"/>
      <c r="R1429" s="12"/>
      <c r="S1429" s="48"/>
    </row>
    <row r="1430" spans="1:19">
      <c r="A1430" s="41">
        <v>45714</v>
      </c>
      <c r="B1430" s="21" t="s">
        <v>471</v>
      </c>
      <c r="C1430" s="12" t="s">
        <v>58</v>
      </c>
      <c r="D1430" s="12" t="s">
        <v>1268</v>
      </c>
      <c r="E1430" s="12" t="s">
        <v>3684</v>
      </c>
      <c r="F1430" s="12">
        <v>1</v>
      </c>
      <c r="G1430" s="12">
        <v>16</v>
      </c>
      <c r="H1430" s="12"/>
      <c r="I1430" s="12" t="s">
        <v>60</v>
      </c>
      <c r="J1430" s="12" t="s">
        <v>4188</v>
      </c>
      <c r="K1430" s="12">
        <v>2924</v>
      </c>
      <c r="L1430" s="12">
        <v>2334</v>
      </c>
      <c r="M1430" s="12" t="s">
        <v>4108</v>
      </c>
      <c r="N1430" s="12"/>
      <c r="O1430" s="12"/>
      <c r="P1430" s="12"/>
      <c r="Q1430" s="160"/>
      <c r="R1430" s="12"/>
      <c r="S1430" s="48"/>
    </row>
    <row r="1431" spans="1:19">
      <c r="A1431" s="41">
        <v>45714</v>
      </c>
      <c r="B1431" s="21" t="s">
        <v>471</v>
      </c>
      <c r="C1431" s="12" t="s">
        <v>58</v>
      </c>
      <c r="D1431" s="12" t="s">
        <v>1444</v>
      </c>
      <c r="E1431" s="12" t="s">
        <v>4290</v>
      </c>
      <c r="F1431" s="12">
        <v>1</v>
      </c>
      <c r="G1431" s="12">
        <v>15</v>
      </c>
      <c r="H1431" s="12"/>
      <c r="I1431" s="12" t="s">
        <v>75</v>
      </c>
      <c r="J1431" s="12" t="s">
        <v>4188</v>
      </c>
      <c r="K1431" s="12">
        <v>924</v>
      </c>
      <c r="L1431" s="12">
        <v>1931</v>
      </c>
      <c r="M1431" s="12" t="s">
        <v>3829</v>
      </c>
      <c r="N1431" s="12"/>
      <c r="O1431" s="12"/>
      <c r="P1431" s="12"/>
      <c r="Q1431" s="160"/>
      <c r="R1431" s="12"/>
      <c r="S1431" s="48"/>
    </row>
    <row r="1432" spans="1:19">
      <c r="A1432" s="41">
        <v>45714</v>
      </c>
      <c r="B1432" s="21" t="s">
        <v>471</v>
      </c>
      <c r="C1432" s="12" t="s">
        <v>58</v>
      </c>
      <c r="D1432" s="12" t="s">
        <v>1444</v>
      </c>
      <c r="E1432" s="12" t="s">
        <v>4290</v>
      </c>
      <c r="F1432" s="12">
        <v>1</v>
      </c>
      <c r="G1432" s="12">
        <v>15</v>
      </c>
      <c r="H1432" s="12"/>
      <c r="I1432" s="12" t="s">
        <v>75</v>
      </c>
      <c r="J1432" s="12" t="s">
        <v>4188</v>
      </c>
      <c r="K1432" s="12">
        <v>924</v>
      </c>
      <c r="L1432" s="12">
        <v>1830</v>
      </c>
      <c r="M1432" s="12" t="s">
        <v>3829</v>
      </c>
      <c r="N1432" s="12"/>
      <c r="O1432" s="12"/>
      <c r="P1432" s="12"/>
      <c r="Q1432" s="160"/>
      <c r="R1432" s="12"/>
      <c r="S1432" s="48"/>
    </row>
    <row r="1433" spans="1:19">
      <c r="A1433" s="41">
        <v>45714</v>
      </c>
      <c r="B1433" s="21" t="s">
        <v>471</v>
      </c>
      <c r="C1433" s="12" t="s">
        <v>58</v>
      </c>
      <c r="D1433" s="12" t="s">
        <v>1444</v>
      </c>
      <c r="E1433" s="12" t="s">
        <v>4290</v>
      </c>
      <c r="F1433" s="12">
        <v>1</v>
      </c>
      <c r="G1433" s="12">
        <v>15</v>
      </c>
      <c r="H1433" s="12"/>
      <c r="I1433" s="12" t="s">
        <v>75</v>
      </c>
      <c r="J1433" s="12" t="s">
        <v>4188</v>
      </c>
      <c r="K1433" s="12">
        <v>924</v>
      </c>
      <c r="L1433" s="12">
        <v>1829</v>
      </c>
      <c r="M1433" s="12" t="s">
        <v>3829</v>
      </c>
      <c r="N1433" s="12"/>
      <c r="O1433" s="12"/>
      <c r="P1433" s="12"/>
      <c r="Q1433" s="160"/>
      <c r="R1433" s="12"/>
      <c r="S1433" s="48"/>
    </row>
    <row r="1434" spans="1:19">
      <c r="A1434" s="41">
        <v>45714</v>
      </c>
      <c r="B1434" s="21" t="s">
        <v>471</v>
      </c>
      <c r="C1434" s="12" t="s">
        <v>58</v>
      </c>
      <c r="D1434" s="12" t="s">
        <v>12</v>
      </c>
      <c r="E1434" s="12" t="s">
        <v>4290</v>
      </c>
      <c r="F1434" s="12">
        <v>1</v>
      </c>
      <c r="G1434" s="12">
        <v>15</v>
      </c>
      <c r="H1434" s="12"/>
      <c r="I1434" s="12" t="s">
        <v>75</v>
      </c>
      <c r="J1434" s="12" t="s">
        <v>4188</v>
      </c>
      <c r="K1434" s="12">
        <v>924</v>
      </c>
      <c r="L1434" s="12">
        <v>455</v>
      </c>
      <c r="M1434" s="12" t="s">
        <v>3829</v>
      </c>
      <c r="N1434" s="12"/>
      <c r="O1434" s="12"/>
      <c r="P1434" s="12"/>
      <c r="Q1434" s="160"/>
      <c r="R1434" s="12"/>
      <c r="S1434" s="48"/>
    </row>
    <row r="1435" spans="1:19">
      <c r="A1435" s="41">
        <v>45714</v>
      </c>
      <c r="B1435" s="21" t="s">
        <v>471</v>
      </c>
      <c r="C1435" s="12" t="s">
        <v>58</v>
      </c>
      <c r="D1435" s="12" t="s">
        <v>1268</v>
      </c>
      <c r="E1435" s="12" t="s">
        <v>4176</v>
      </c>
      <c r="F1435" s="12">
        <v>1</v>
      </c>
      <c r="G1435" s="12">
        <v>14</v>
      </c>
      <c r="H1435" s="12"/>
      <c r="I1435" s="12" t="s">
        <v>84</v>
      </c>
      <c r="J1435" s="12" t="s">
        <v>3542</v>
      </c>
      <c r="K1435" s="12">
        <v>3923</v>
      </c>
      <c r="L1435" s="12">
        <v>1563</v>
      </c>
      <c r="M1435" s="12" t="s">
        <v>4228</v>
      </c>
      <c r="N1435" s="12"/>
      <c r="O1435" s="12"/>
      <c r="P1435" s="12"/>
      <c r="Q1435" s="160"/>
      <c r="R1435" s="12"/>
      <c r="S1435" s="48"/>
    </row>
    <row r="1436" spans="1:19">
      <c r="A1436" s="41">
        <v>45714</v>
      </c>
      <c r="B1436" s="21" t="s">
        <v>471</v>
      </c>
      <c r="C1436" s="12" t="s">
        <v>58</v>
      </c>
      <c r="D1436" s="12" t="s">
        <v>1268</v>
      </c>
      <c r="E1436" s="12" t="s">
        <v>4176</v>
      </c>
      <c r="F1436" s="12">
        <v>1</v>
      </c>
      <c r="G1436" s="12">
        <v>14</v>
      </c>
      <c r="H1436" s="12"/>
      <c r="I1436" s="12" t="s">
        <v>84</v>
      </c>
      <c r="J1436" s="12" t="s">
        <v>3542</v>
      </c>
      <c r="K1436" s="12">
        <v>3923</v>
      </c>
      <c r="L1436" s="12">
        <v>1556</v>
      </c>
      <c r="M1436" s="12" t="s">
        <v>4108</v>
      </c>
      <c r="N1436" s="12"/>
      <c r="O1436" s="12"/>
      <c r="P1436" s="12"/>
      <c r="Q1436" s="160"/>
      <c r="R1436" s="12"/>
      <c r="S1436" s="48"/>
    </row>
    <row r="1437" spans="1:19">
      <c r="A1437" s="41">
        <v>45714</v>
      </c>
      <c r="B1437" s="21" t="s">
        <v>471</v>
      </c>
      <c r="C1437" s="12" t="s">
        <v>58</v>
      </c>
      <c r="D1437" s="12" t="s">
        <v>1444</v>
      </c>
      <c r="E1437" s="12" t="s">
        <v>3593</v>
      </c>
      <c r="F1437" s="12">
        <v>1</v>
      </c>
      <c r="G1437" s="12">
        <v>15</v>
      </c>
      <c r="H1437" s="12"/>
      <c r="I1437" s="12" t="s">
        <v>623</v>
      </c>
      <c r="J1437" s="12" t="s">
        <v>3455</v>
      </c>
      <c r="K1437" s="12">
        <v>3024</v>
      </c>
      <c r="L1437" s="12" t="s">
        <v>1428</v>
      </c>
      <c r="M1437" s="12" t="s">
        <v>3694</v>
      </c>
      <c r="N1437" s="12"/>
      <c r="O1437" s="12"/>
      <c r="P1437" s="12"/>
      <c r="Q1437" s="160"/>
      <c r="R1437" s="12"/>
      <c r="S1437" s="48"/>
    </row>
    <row r="1438" spans="1:19">
      <c r="A1438" s="41">
        <v>45714</v>
      </c>
      <c r="B1438" s="21" t="s">
        <v>471</v>
      </c>
      <c r="C1438" s="12" t="s">
        <v>58</v>
      </c>
      <c r="D1438" s="12" t="s">
        <v>12</v>
      </c>
      <c r="E1438" s="12" t="s">
        <v>3593</v>
      </c>
      <c r="F1438" s="12">
        <v>1</v>
      </c>
      <c r="G1438" s="12">
        <v>15</v>
      </c>
      <c r="H1438" s="12"/>
      <c r="I1438" s="12" t="s">
        <v>623</v>
      </c>
      <c r="J1438" s="12" t="s">
        <v>3455</v>
      </c>
      <c r="K1438" s="12">
        <v>3024</v>
      </c>
      <c r="L1438" s="12" t="s">
        <v>1428</v>
      </c>
      <c r="M1438" s="12" t="s">
        <v>3694</v>
      </c>
      <c r="N1438" s="12"/>
      <c r="O1438" s="12"/>
      <c r="P1438" s="12"/>
      <c r="Q1438" s="160"/>
      <c r="R1438" s="12"/>
      <c r="S1438" s="48"/>
    </row>
    <row r="1439" spans="1:19">
      <c r="A1439" s="41">
        <v>45714</v>
      </c>
      <c r="B1439" s="21" t="s">
        <v>471</v>
      </c>
      <c r="C1439" s="12" t="s">
        <v>58</v>
      </c>
      <c r="D1439" s="42" t="s">
        <v>1444</v>
      </c>
      <c r="E1439" s="42" t="s">
        <v>3593</v>
      </c>
      <c r="F1439" s="42">
        <v>1</v>
      </c>
      <c r="G1439" s="42">
        <v>15</v>
      </c>
      <c r="H1439" s="42"/>
      <c r="I1439" s="12" t="s">
        <v>623</v>
      </c>
      <c r="J1439" s="42" t="s">
        <v>4388</v>
      </c>
      <c r="K1439" s="42">
        <v>3423</v>
      </c>
      <c r="L1439" s="42" t="s">
        <v>1428</v>
      </c>
      <c r="M1439" s="42" t="s">
        <v>4108</v>
      </c>
      <c r="N1439" s="42"/>
      <c r="O1439" s="42"/>
      <c r="P1439" s="42"/>
      <c r="Q1439" s="161"/>
      <c r="R1439" s="42"/>
      <c r="S1439" s="88"/>
    </row>
    <row r="1440" spans="1:19">
      <c r="A1440" s="41">
        <v>45714</v>
      </c>
      <c r="B1440" s="21" t="s">
        <v>471</v>
      </c>
      <c r="C1440" s="12" t="s">
        <v>58</v>
      </c>
      <c r="D1440" s="42" t="s">
        <v>12</v>
      </c>
      <c r="E1440" s="42" t="s">
        <v>3593</v>
      </c>
      <c r="F1440" s="42">
        <v>1</v>
      </c>
      <c r="G1440" s="42">
        <v>15</v>
      </c>
      <c r="H1440" s="42"/>
      <c r="I1440" s="12" t="s">
        <v>623</v>
      </c>
      <c r="J1440" s="42" t="s">
        <v>4388</v>
      </c>
      <c r="K1440" s="42">
        <v>1323</v>
      </c>
      <c r="L1440" s="42" t="s">
        <v>1428</v>
      </c>
      <c r="M1440" s="42" t="s">
        <v>4108</v>
      </c>
      <c r="N1440" s="42"/>
      <c r="O1440" s="42"/>
      <c r="P1440" s="42"/>
      <c r="Q1440" s="161"/>
      <c r="R1440" s="42"/>
      <c r="S1440" s="88"/>
    </row>
    <row r="1441" spans="1:19">
      <c r="A1441" s="41">
        <v>45714</v>
      </c>
      <c r="B1441" s="21" t="s">
        <v>471</v>
      </c>
      <c r="C1441" s="12" t="s">
        <v>58</v>
      </c>
      <c r="D1441" s="12" t="s">
        <v>1268</v>
      </c>
      <c r="E1441" s="12" t="s">
        <v>3574</v>
      </c>
      <c r="F1441" s="12">
        <v>1</v>
      </c>
      <c r="G1441" s="12">
        <v>16</v>
      </c>
      <c r="H1441" s="12"/>
      <c r="I1441" s="12" t="s">
        <v>60</v>
      </c>
      <c r="J1441" s="12" t="s">
        <v>4389</v>
      </c>
      <c r="K1441" s="12">
        <v>5223</v>
      </c>
      <c r="L1441" s="12" t="s">
        <v>1428</v>
      </c>
      <c r="M1441" s="12" t="s">
        <v>4367</v>
      </c>
      <c r="N1441" s="12"/>
      <c r="O1441" s="12"/>
      <c r="P1441" s="12"/>
      <c r="Q1441" s="160"/>
      <c r="R1441" s="12"/>
      <c r="S1441" s="48"/>
    </row>
    <row r="1442" spans="1:19">
      <c r="A1442" s="41">
        <v>45714</v>
      </c>
      <c r="B1442" s="21" t="s">
        <v>471</v>
      </c>
      <c r="C1442" s="12" t="s">
        <v>58</v>
      </c>
      <c r="D1442" s="12" t="s">
        <v>1268</v>
      </c>
      <c r="E1442" s="12" t="s">
        <v>4390</v>
      </c>
      <c r="F1442" s="12">
        <v>1</v>
      </c>
      <c r="G1442" s="12">
        <v>15</v>
      </c>
      <c r="H1442" s="12"/>
      <c r="I1442" s="12" t="s">
        <v>75</v>
      </c>
      <c r="J1442" s="12" t="s">
        <v>4340</v>
      </c>
      <c r="K1442" s="12">
        <v>224</v>
      </c>
      <c r="L1442" s="12">
        <v>2330</v>
      </c>
      <c r="M1442" s="12" t="s">
        <v>3584</v>
      </c>
      <c r="N1442" s="12"/>
      <c r="O1442" s="12"/>
      <c r="P1442" s="12"/>
      <c r="Q1442" s="160"/>
      <c r="R1442" s="12"/>
      <c r="S1442" s="48"/>
    </row>
    <row r="1443" spans="1:19">
      <c r="A1443" s="41">
        <v>45714</v>
      </c>
      <c r="B1443" s="21" t="s">
        <v>471</v>
      </c>
      <c r="C1443" s="12" t="s">
        <v>58</v>
      </c>
      <c r="D1443" s="12" t="s">
        <v>1268</v>
      </c>
      <c r="E1443" s="12" t="s">
        <v>4390</v>
      </c>
      <c r="F1443" s="12">
        <v>1</v>
      </c>
      <c r="G1443" s="12">
        <v>15</v>
      </c>
      <c r="H1443" s="12"/>
      <c r="I1443" s="12" t="s">
        <v>75</v>
      </c>
      <c r="J1443" s="12" t="s">
        <v>4340</v>
      </c>
      <c r="K1443" s="12">
        <v>224</v>
      </c>
      <c r="L1443" s="12">
        <v>2331</v>
      </c>
      <c r="M1443" s="12" t="s">
        <v>3584</v>
      </c>
      <c r="N1443" s="12"/>
      <c r="O1443" s="12"/>
      <c r="P1443" s="12"/>
      <c r="Q1443" s="160"/>
      <c r="R1443" s="12"/>
      <c r="S1443" s="48"/>
    </row>
    <row r="1444" spans="1:19">
      <c r="A1444" s="41">
        <v>45714</v>
      </c>
      <c r="B1444" s="21" t="s">
        <v>471</v>
      </c>
      <c r="C1444" s="12" t="s">
        <v>58</v>
      </c>
      <c r="D1444" s="12" t="s">
        <v>1268</v>
      </c>
      <c r="E1444" s="12" t="s">
        <v>4176</v>
      </c>
      <c r="F1444" s="12">
        <v>1</v>
      </c>
      <c r="G1444" s="12">
        <v>14</v>
      </c>
      <c r="H1444" s="12"/>
      <c r="I1444" s="12" t="s">
        <v>458</v>
      </c>
      <c r="J1444" s="12" t="s">
        <v>4391</v>
      </c>
      <c r="K1444" s="12">
        <v>5022</v>
      </c>
      <c r="L1444" s="12">
        <v>174</v>
      </c>
      <c r="M1444" s="12" t="s">
        <v>4108</v>
      </c>
      <c r="N1444" s="12"/>
      <c r="O1444" s="12"/>
      <c r="P1444" s="12"/>
      <c r="Q1444" s="160"/>
      <c r="R1444" s="12"/>
      <c r="S1444" s="48"/>
    </row>
    <row r="1445" spans="1:19">
      <c r="A1445" s="41">
        <v>45714</v>
      </c>
      <c r="B1445" s="21" t="s">
        <v>471</v>
      </c>
      <c r="C1445" s="12" t="s">
        <v>58</v>
      </c>
      <c r="D1445" s="12" t="s">
        <v>1268</v>
      </c>
      <c r="E1445" s="12" t="s">
        <v>4176</v>
      </c>
      <c r="F1445" s="12">
        <v>1</v>
      </c>
      <c r="G1445" s="12">
        <v>14</v>
      </c>
      <c r="H1445" s="12"/>
      <c r="I1445" s="12" t="s">
        <v>458</v>
      </c>
      <c r="J1445" s="12" t="s">
        <v>4391</v>
      </c>
      <c r="K1445" s="12">
        <v>5022</v>
      </c>
      <c r="L1445" s="12">
        <v>175</v>
      </c>
      <c r="M1445" s="12" t="s">
        <v>4108</v>
      </c>
      <c r="N1445" s="12"/>
      <c r="O1445" s="12"/>
      <c r="P1445" s="12"/>
      <c r="Q1445" s="160"/>
      <c r="R1445" s="12"/>
      <c r="S1445" s="48"/>
    </row>
    <row r="1446" spans="1:19">
      <c r="A1446" s="41">
        <v>45714</v>
      </c>
      <c r="B1446" s="21" t="s">
        <v>471</v>
      </c>
      <c r="C1446" s="12" t="s">
        <v>58</v>
      </c>
      <c r="D1446" s="12" t="s">
        <v>1268</v>
      </c>
      <c r="E1446" s="12" t="s">
        <v>4176</v>
      </c>
      <c r="F1446" s="12">
        <v>1</v>
      </c>
      <c r="G1446" s="12">
        <v>16</v>
      </c>
      <c r="H1446" s="12"/>
      <c r="I1446" s="12" t="s">
        <v>60</v>
      </c>
      <c r="J1446" s="12" t="s">
        <v>4188</v>
      </c>
      <c r="K1446" s="12">
        <v>2924</v>
      </c>
      <c r="L1446" s="12">
        <v>2323</v>
      </c>
      <c r="M1446" s="12" t="s">
        <v>4392</v>
      </c>
      <c r="N1446" s="12" t="s">
        <v>4198</v>
      </c>
      <c r="O1446" s="12"/>
      <c r="P1446" s="12"/>
      <c r="Q1446" s="160"/>
      <c r="R1446" s="12"/>
      <c r="S1446" s="48"/>
    </row>
    <row r="1447" spans="1:19">
      <c r="A1447" s="41">
        <v>45714</v>
      </c>
      <c r="B1447" s="21" t="s">
        <v>471</v>
      </c>
      <c r="C1447" s="12" t="s">
        <v>58</v>
      </c>
      <c r="D1447" s="12" t="s">
        <v>1268</v>
      </c>
      <c r="E1447" s="12" t="s">
        <v>4176</v>
      </c>
      <c r="F1447" s="12">
        <v>1</v>
      </c>
      <c r="G1447" s="12">
        <v>16</v>
      </c>
      <c r="H1447" s="12"/>
      <c r="I1447" s="12" t="s">
        <v>60</v>
      </c>
      <c r="J1447" s="12" t="s">
        <v>4384</v>
      </c>
      <c r="K1447" s="12">
        <v>323</v>
      </c>
      <c r="L1447" s="12" t="s">
        <v>1428</v>
      </c>
      <c r="M1447" s="12" t="s">
        <v>3573</v>
      </c>
      <c r="N1447" s="12"/>
      <c r="O1447" s="12"/>
      <c r="P1447" s="12"/>
      <c r="Q1447" s="160"/>
      <c r="R1447" s="12"/>
      <c r="S1447" s="48"/>
    </row>
    <row r="1448" spans="1:19">
      <c r="A1448" s="41">
        <v>45714</v>
      </c>
      <c r="B1448" s="21" t="s">
        <v>471</v>
      </c>
      <c r="C1448" s="12" t="s">
        <v>58</v>
      </c>
      <c r="D1448" s="12" t="s">
        <v>1268</v>
      </c>
      <c r="E1448" s="12" t="s">
        <v>4176</v>
      </c>
      <c r="F1448" s="12">
        <v>1</v>
      </c>
      <c r="G1448" s="12">
        <v>16</v>
      </c>
      <c r="H1448" s="12"/>
      <c r="I1448" s="12" t="s">
        <v>60</v>
      </c>
      <c r="J1448" s="12" t="s">
        <v>4393</v>
      </c>
      <c r="K1448" s="12">
        <v>4423</v>
      </c>
      <c r="L1448" s="12" t="s">
        <v>1428</v>
      </c>
      <c r="M1448" s="12" t="s">
        <v>4108</v>
      </c>
      <c r="N1448" s="12"/>
      <c r="O1448" s="12"/>
      <c r="P1448" s="12"/>
      <c r="Q1448" s="160"/>
      <c r="R1448" s="12"/>
      <c r="S1448" s="48"/>
    </row>
    <row r="1449" spans="1:19">
      <c r="A1449" s="41">
        <v>45761</v>
      </c>
      <c r="B1449" s="41" t="s">
        <v>573</v>
      </c>
      <c r="C1449" s="12" t="s">
        <v>58</v>
      </c>
      <c r="D1449" s="42" t="s">
        <v>1268</v>
      </c>
      <c r="E1449" s="12" t="s">
        <v>4176</v>
      </c>
      <c r="F1449" s="12">
        <v>1</v>
      </c>
      <c r="G1449" s="42" t="s">
        <v>7</v>
      </c>
      <c r="H1449" s="42"/>
      <c r="I1449" s="42" t="s">
        <v>210</v>
      </c>
      <c r="J1449" s="42" t="s">
        <v>4394</v>
      </c>
      <c r="K1449" s="42">
        <v>2822</v>
      </c>
      <c r="L1449" s="12" t="s">
        <v>1428</v>
      </c>
      <c r="M1449" s="42" t="s">
        <v>4395</v>
      </c>
      <c r="N1449" s="42"/>
      <c r="O1449" s="42"/>
      <c r="P1449" s="42"/>
      <c r="Q1449" s="161"/>
      <c r="R1449" s="42"/>
      <c r="S1449" s="88"/>
    </row>
    <row r="1450" spans="1:19">
      <c r="A1450" s="21">
        <v>45761</v>
      </c>
      <c r="B1450" s="41" t="s">
        <v>573</v>
      </c>
      <c r="C1450" s="12" t="s">
        <v>58</v>
      </c>
      <c r="D1450" s="12" t="s">
        <v>1268</v>
      </c>
      <c r="E1450" s="12" t="s">
        <v>4176</v>
      </c>
      <c r="F1450" s="12">
        <v>1</v>
      </c>
      <c r="G1450" s="12" t="s">
        <v>7</v>
      </c>
      <c r="H1450" s="12"/>
      <c r="I1450" s="42" t="s">
        <v>210</v>
      </c>
      <c r="J1450" s="12" t="s">
        <v>3645</v>
      </c>
      <c r="K1450" s="12">
        <v>5220</v>
      </c>
      <c r="L1450" s="12" t="s">
        <v>1428</v>
      </c>
      <c r="M1450" s="12" t="s">
        <v>4396</v>
      </c>
      <c r="N1450" s="12"/>
      <c r="O1450" s="12"/>
      <c r="P1450" s="12"/>
      <c r="Q1450" s="160"/>
      <c r="R1450" s="12"/>
      <c r="S1450" s="48"/>
    </row>
    <row r="1451" spans="1:19">
      <c r="A1451" s="21">
        <v>45761</v>
      </c>
      <c r="B1451" s="41" t="s">
        <v>573</v>
      </c>
      <c r="C1451" s="12" t="s">
        <v>58</v>
      </c>
      <c r="D1451" s="12" t="s">
        <v>1268</v>
      </c>
      <c r="E1451" s="12" t="s">
        <v>4176</v>
      </c>
      <c r="F1451" s="12">
        <v>1</v>
      </c>
      <c r="G1451" s="12" t="s">
        <v>7</v>
      </c>
      <c r="H1451" s="12"/>
      <c r="I1451" s="42" t="s">
        <v>210</v>
      </c>
      <c r="J1451" s="12" t="s">
        <v>3645</v>
      </c>
      <c r="K1451" s="12">
        <v>1317</v>
      </c>
      <c r="L1451" s="12" t="s">
        <v>1428</v>
      </c>
      <c r="M1451" s="12" t="s">
        <v>4397</v>
      </c>
      <c r="N1451" s="12"/>
      <c r="O1451" s="12"/>
      <c r="P1451" s="12"/>
      <c r="Q1451" s="160"/>
      <c r="R1451" s="12"/>
      <c r="S1451" s="48"/>
    </row>
    <row r="1452" spans="1:19">
      <c r="A1452" s="21">
        <v>45761</v>
      </c>
      <c r="B1452" s="41" t="s">
        <v>573</v>
      </c>
      <c r="C1452" s="12" t="s">
        <v>58</v>
      </c>
      <c r="D1452" s="12" t="s">
        <v>1444</v>
      </c>
      <c r="E1452" s="12" t="s">
        <v>4398</v>
      </c>
      <c r="F1452" s="12">
        <v>1</v>
      </c>
      <c r="G1452" s="12">
        <v>16</v>
      </c>
      <c r="H1452" s="12"/>
      <c r="I1452" s="12" t="s">
        <v>60</v>
      </c>
      <c r="J1452" s="12" t="s">
        <v>4188</v>
      </c>
      <c r="K1452" s="12">
        <v>1724</v>
      </c>
      <c r="L1452" s="12">
        <v>1996</v>
      </c>
      <c r="M1452" s="12" t="s">
        <v>3680</v>
      </c>
      <c r="N1452" s="12"/>
      <c r="O1452" s="12"/>
      <c r="P1452" s="12"/>
      <c r="Q1452" s="160"/>
      <c r="R1452" s="12"/>
      <c r="S1452" s="48"/>
    </row>
    <row r="1453" spans="1:19">
      <c r="A1453" s="21">
        <v>45761</v>
      </c>
      <c r="B1453" s="41" t="s">
        <v>573</v>
      </c>
      <c r="C1453" s="12" t="s">
        <v>58</v>
      </c>
      <c r="D1453" s="12" t="s">
        <v>1444</v>
      </c>
      <c r="E1453" s="12" t="s">
        <v>4398</v>
      </c>
      <c r="F1453" s="12">
        <v>1</v>
      </c>
      <c r="G1453" s="12">
        <v>16</v>
      </c>
      <c r="H1453" s="12"/>
      <c r="I1453" s="12" t="s">
        <v>60</v>
      </c>
      <c r="J1453" s="12" t="s">
        <v>4188</v>
      </c>
      <c r="K1453" s="12">
        <v>1724</v>
      </c>
      <c r="L1453" s="12">
        <v>2007</v>
      </c>
      <c r="M1453" s="12" t="s">
        <v>4161</v>
      </c>
      <c r="N1453" s="12"/>
      <c r="O1453" s="12"/>
      <c r="P1453" s="12"/>
      <c r="Q1453" s="160"/>
      <c r="R1453" s="12"/>
      <c r="S1453" s="48"/>
    </row>
    <row r="1454" spans="1:19">
      <c r="A1454" s="21">
        <v>45761</v>
      </c>
      <c r="B1454" s="41" t="s">
        <v>573</v>
      </c>
      <c r="C1454" s="12" t="s">
        <v>58</v>
      </c>
      <c r="D1454" s="12" t="s">
        <v>1444</v>
      </c>
      <c r="E1454" s="12" t="s">
        <v>3593</v>
      </c>
      <c r="F1454" s="12">
        <v>1</v>
      </c>
      <c r="G1454" s="12">
        <v>16</v>
      </c>
      <c r="H1454" s="12"/>
      <c r="I1454" s="12" t="s">
        <v>60</v>
      </c>
      <c r="J1454" s="12" t="s">
        <v>4384</v>
      </c>
      <c r="K1454" s="12">
        <v>1724</v>
      </c>
      <c r="L1454" s="12" t="s">
        <v>1428</v>
      </c>
      <c r="M1454" s="12" t="s">
        <v>3680</v>
      </c>
      <c r="N1454" s="12"/>
      <c r="O1454" s="12"/>
      <c r="P1454" s="12"/>
      <c r="Q1454" s="160"/>
      <c r="R1454" s="12"/>
      <c r="S1454" s="48"/>
    </row>
    <row r="1455" spans="1:19">
      <c r="A1455" s="21">
        <v>45761</v>
      </c>
      <c r="B1455" s="41" t="s">
        <v>573</v>
      </c>
      <c r="C1455" s="12" t="s">
        <v>58</v>
      </c>
      <c r="D1455" s="12" t="s">
        <v>1444</v>
      </c>
      <c r="E1455" s="12" t="s">
        <v>3593</v>
      </c>
      <c r="F1455" s="12">
        <v>1</v>
      </c>
      <c r="G1455" s="12">
        <v>16</v>
      </c>
      <c r="H1455" s="12"/>
      <c r="I1455" s="12" t="s">
        <v>60</v>
      </c>
      <c r="J1455" s="12" t="s">
        <v>4384</v>
      </c>
      <c r="K1455" s="12">
        <v>4621</v>
      </c>
      <c r="L1455" s="12" t="s">
        <v>1428</v>
      </c>
      <c r="M1455" s="12" t="s">
        <v>3680</v>
      </c>
      <c r="N1455" s="12"/>
      <c r="O1455" s="12"/>
      <c r="P1455" s="12"/>
      <c r="Q1455" s="160"/>
      <c r="R1455" s="12"/>
      <c r="S1455" s="48"/>
    </row>
    <row r="1456" spans="1:19">
      <c r="A1456" s="21">
        <v>45761</v>
      </c>
      <c r="B1456" s="41" t="s">
        <v>573</v>
      </c>
      <c r="C1456" s="12" t="s">
        <v>58</v>
      </c>
      <c r="D1456" s="12" t="s">
        <v>1268</v>
      </c>
      <c r="E1456" s="12" t="s">
        <v>4176</v>
      </c>
      <c r="F1456" s="12">
        <v>1</v>
      </c>
      <c r="G1456" s="12">
        <v>16</v>
      </c>
      <c r="H1456" s="12"/>
      <c r="I1456" s="12" t="s">
        <v>60</v>
      </c>
      <c r="J1456" s="12" t="s">
        <v>4188</v>
      </c>
      <c r="K1456" s="12">
        <v>2024</v>
      </c>
      <c r="L1456" s="12">
        <v>2054</v>
      </c>
      <c r="M1456" s="12" t="s">
        <v>4108</v>
      </c>
      <c r="N1456" s="12"/>
      <c r="O1456" s="12"/>
      <c r="P1456" s="12"/>
      <c r="Q1456" s="160"/>
      <c r="R1456" s="12"/>
      <c r="S1456" s="48"/>
    </row>
    <row r="1457" spans="1:19">
      <c r="A1457" s="21">
        <v>45761</v>
      </c>
      <c r="B1457" s="41" t="s">
        <v>573</v>
      </c>
      <c r="C1457" s="12" t="s">
        <v>58</v>
      </c>
      <c r="D1457" s="12" t="s">
        <v>1268</v>
      </c>
      <c r="E1457" s="12" t="s">
        <v>4176</v>
      </c>
      <c r="F1457" s="12">
        <v>1</v>
      </c>
      <c r="G1457" s="12">
        <v>16</v>
      </c>
      <c r="H1457" s="12"/>
      <c r="I1457" s="12" t="s">
        <v>60</v>
      </c>
      <c r="J1457" s="12" t="s">
        <v>4188</v>
      </c>
      <c r="K1457" s="12">
        <v>2024</v>
      </c>
      <c r="L1457" s="12">
        <v>2053</v>
      </c>
      <c r="M1457" s="12" t="s">
        <v>4108</v>
      </c>
      <c r="N1457" s="12"/>
      <c r="O1457" s="12"/>
      <c r="P1457" s="12"/>
      <c r="Q1457" s="160"/>
      <c r="R1457" s="12"/>
      <c r="S1457" s="48"/>
    </row>
    <row r="1458" spans="1:19">
      <c r="A1458" s="21">
        <v>45761</v>
      </c>
      <c r="B1458" s="41" t="s">
        <v>573</v>
      </c>
      <c r="C1458" s="12" t="s">
        <v>58</v>
      </c>
      <c r="D1458" s="12" t="s">
        <v>1268</v>
      </c>
      <c r="E1458" s="12" t="s">
        <v>4176</v>
      </c>
      <c r="F1458" s="12">
        <v>1</v>
      </c>
      <c r="G1458" s="12">
        <v>16</v>
      </c>
      <c r="H1458" s="12"/>
      <c r="I1458" s="12" t="s">
        <v>60</v>
      </c>
      <c r="J1458" s="12" t="s">
        <v>4188</v>
      </c>
      <c r="K1458" s="12">
        <v>2024</v>
      </c>
      <c r="L1458" s="12">
        <v>2136</v>
      </c>
      <c r="M1458" s="12" t="s">
        <v>4070</v>
      </c>
      <c r="N1458" s="12" t="s">
        <v>4231</v>
      </c>
      <c r="O1458" s="12"/>
      <c r="P1458" s="12"/>
      <c r="Q1458" s="160"/>
      <c r="R1458" s="12"/>
      <c r="S1458" s="48"/>
    </row>
    <row r="1459" spans="1:19">
      <c r="A1459" s="21">
        <v>45761</v>
      </c>
      <c r="B1459" s="41" t="s">
        <v>573</v>
      </c>
      <c r="C1459" s="12" t="s">
        <v>58</v>
      </c>
      <c r="D1459" s="12" t="s">
        <v>1268</v>
      </c>
      <c r="E1459" s="12" t="s">
        <v>4176</v>
      </c>
      <c r="F1459" s="12">
        <v>1</v>
      </c>
      <c r="G1459" s="12">
        <v>16</v>
      </c>
      <c r="H1459" s="12"/>
      <c r="I1459" s="12" t="s">
        <v>60</v>
      </c>
      <c r="J1459" s="12" t="s">
        <v>4193</v>
      </c>
      <c r="K1459" s="12">
        <v>724</v>
      </c>
      <c r="L1459" s="12">
        <v>1859</v>
      </c>
      <c r="M1459" s="12" t="s">
        <v>3763</v>
      </c>
      <c r="N1459" s="12"/>
      <c r="O1459" s="12"/>
      <c r="P1459" s="12"/>
      <c r="Q1459" s="160"/>
      <c r="R1459" s="12"/>
      <c r="S1459" s="48"/>
    </row>
    <row r="1460" spans="1:19">
      <c r="A1460" s="21">
        <v>45761</v>
      </c>
      <c r="B1460" s="41" t="s">
        <v>573</v>
      </c>
      <c r="C1460" s="12" t="s">
        <v>58</v>
      </c>
      <c r="D1460" s="12" t="s">
        <v>1268</v>
      </c>
      <c r="E1460" s="12" t="s">
        <v>4176</v>
      </c>
      <c r="F1460" s="12">
        <v>1</v>
      </c>
      <c r="G1460" s="12">
        <v>16</v>
      </c>
      <c r="H1460" s="12"/>
      <c r="I1460" s="12" t="s">
        <v>60</v>
      </c>
      <c r="J1460" s="12" t="s">
        <v>4193</v>
      </c>
      <c r="K1460" s="12">
        <v>724</v>
      </c>
      <c r="L1460" s="12">
        <v>1857</v>
      </c>
      <c r="M1460" s="12" t="s">
        <v>3573</v>
      </c>
      <c r="N1460" s="12"/>
      <c r="O1460" s="12"/>
      <c r="P1460" s="12"/>
      <c r="Q1460" s="160"/>
      <c r="R1460" s="12"/>
      <c r="S1460" s="48"/>
    </row>
    <row r="1461" spans="1:19">
      <c r="A1461" s="21">
        <v>45761</v>
      </c>
      <c r="B1461" s="41" t="s">
        <v>573</v>
      </c>
      <c r="C1461" s="12" t="s">
        <v>58</v>
      </c>
      <c r="D1461" s="12" t="s">
        <v>14</v>
      </c>
      <c r="E1461" s="12" t="s">
        <v>4399</v>
      </c>
      <c r="F1461" s="12">
        <v>1</v>
      </c>
      <c r="G1461" s="12">
        <v>14</v>
      </c>
      <c r="H1461" s="12"/>
      <c r="I1461" s="12" t="s">
        <v>783</v>
      </c>
      <c r="J1461" s="12" t="s">
        <v>4400</v>
      </c>
      <c r="K1461" s="12">
        <v>3023</v>
      </c>
      <c r="L1461" s="12" t="s">
        <v>1428</v>
      </c>
      <c r="M1461" s="12" t="s">
        <v>3584</v>
      </c>
      <c r="N1461" s="12"/>
      <c r="O1461" s="12"/>
      <c r="P1461" s="12"/>
      <c r="Q1461" s="160"/>
      <c r="R1461" s="12"/>
      <c r="S1461" s="48"/>
    </row>
    <row r="1462" spans="1:19">
      <c r="A1462" s="21">
        <v>45761</v>
      </c>
      <c r="B1462" s="41" t="s">
        <v>573</v>
      </c>
      <c r="C1462" s="12" t="s">
        <v>58</v>
      </c>
      <c r="D1462" s="12" t="s">
        <v>14</v>
      </c>
      <c r="E1462" s="12" t="s">
        <v>4399</v>
      </c>
      <c r="F1462" s="12">
        <v>1</v>
      </c>
      <c r="G1462" s="12">
        <v>14</v>
      </c>
      <c r="H1462" s="12"/>
      <c r="I1462" s="12" t="s">
        <v>783</v>
      </c>
      <c r="J1462" s="12" t="s">
        <v>4400</v>
      </c>
      <c r="K1462" s="12">
        <v>3023</v>
      </c>
      <c r="L1462" s="12" t="s">
        <v>1428</v>
      </c>
      <c r="M1462" s="12" t="s">
        <v>3584</v>
      </c>
      <c r="N1462" s="12"/>
      <c r="O1462" s="12"/>
      <c r="P1462" s="12"/>
      <c r="Q1462" s="160"/>
      <c r="R1462" s="12"/>
      <c r="S1462" s="48"/>
    </row>
    <row r="1463" spans="1:19">
      <c r="A1463" s="21">
        <v>45761</v>
      </c>
      <c r="B1463" s="41" t="s">
        <v>573</v>
      </c>
      <c r="C1463" s="12" t="s">
        <v>58</v>
      </c>
      <c r="D1463" s="12" t="s">
        <v>14</v>
      </c>
      <c r="E1463" s="12" t="s">
        <v>4399</v>
      </c>
      <c r="F1463" s="12">
        <v>1</v>
      </c>
      <c r="G1463" s="12">
        <v>14</v>
      </c>
      <c r="H1463" s="12"/>
      <c r="I1463" s="12" t="s">
        <v>783</v>
      </c>
      <c r="J1463" s="12" t="s">
        <v>4401</v>
      </c>
      <c r="K1463" s="12">
        <v>3623</v>
      </c>
      <c r="L1463" s="12" t="s">
        <v>1428</v>
      </c>
      <c r="M1463" s="12" t="s">
        <v>3829</v>
      </c>
      <c r="N1463" s="12"/>
      <c r="O1463" s="12"/>
      <c r="P1463" s="12"/>
      <c r="Q1463" s="160"/>
      <c r="R1463" s="12"/>
      <c r="S1463" s="48"/>
    </row>
    <row r="1464" spans="1:19">
      <c r="A1464" s="21">
        <v>45761</v>
      </c>
      <c r="B1464" s="41" t="s">
        <v>573</v>
      </c>
      <c r="C1464" s="12" t="s">
        <v>58</v>
      </c>
      <c r="D1464" s="12" t="s">
        <v>14</v>
      </c>
      <c r="E1464" s="12" t="s">
        <v>4399</v>
      </c>
      <c r="F1464" s="12">
        <v>1</v>
      </c>
      <c r="G1464" s="12">
        <v>14</v>
      </c>
      <c r="H1464" s="12"/>
      <c r="I1464" s="12" t="s">
        <v>783</v>
      </c>
      <c r="J1464" s="12" t="s">
        <v>4401</v>
      </c>
      <c r="K1464" s="12">
        <v>3623</v>
      </c>
      <c r="L1464" s="12" t="s">
        <v>1428</v>
      </c>
      <c r="M1464" s="12" t="s">
        <v>3829</v>
      </c>
      <c r="N1464" s="12"/>
      <c r="O1464" s="12"/>
      <c r="P1464" s="12"/>
      <c r="Q1464" s="160"/>
      <c r="R1464" s="12"/>
      <c r="S1464" s="48"/>
    </row>
    <row r="1465" spans="1:19">
      <c r="A1465" s="21">
        <v>45761</v>
      </c>
      <c r="B1465" s="41" t="s">
        <v>573</v>
      </c>
      <c r="C1465" s="12" t="s">
        <v>58</v>
      </c>
      <c r="D1465" s="12" t="s">
        <v>14</v>
      </c>
      <c r="E1465" s="12" t="s">
        <v>4399</v>
      </c>
      <c r="F1465" s="12">
        <v>1</v>
      </c>
      <c r="G1465" s="12">
        <v>14</v>
      </c>
      <c r="H1465" s="12"/>
      <c r="I1465" s="12" t="s">
        <v>783</v>
      </c>
      <c r="J1465" s="12" t="s">
        <v>4402</v>
      </c>
      <c r="K1465" s="12">
        <v>3623</v>
      </c>
      <c r="L1465" s="12" t="s">
        <v>1428</v>
      </c>
      <c r="M1465" s="12" t="s">
        <v>3829</v>
      </c>
      <c r="N1465" s="12"/>
      <c r="O1465" s="12"/>
      <c r="P1465" s="12"/>
      <c r="Q1465" s="160"/>
      <c r="R1465" s="12"/>
      <c r="S1465" s="48"/>
    </row>
    <row r="1466" spans="1:19">
      <c r="A1466" s="21">
        <v>45761</v>
      </c>
      <c r="B1466" s="41" t="s">
        <v>573</v>
      </c>
      <c r="C1466" s="12" t="s">
        <v>58</v>
      </c>
      <c r="D1466" s="12" t="s">
        <v>14</v>
      </c>
      <c r="E1466" s="12" t="s">
        <v>4399</v>
      </c>
      <c r="F1466" s="12">
        <v>1</v>
      </c>
      <c r="G1466" s="12">
        <v>14</v>
      </c>
      <c r="H1466" s="12"/>
      <c r="I1466" s="12" t="s">
        <v>783</v>
      </c>
      <c r="J1466" s="12" t="s">
        <v>4402</v>
      </c>
      <c r="K1466" s="12">
        <v>3623</v>
      </c>
      <c r="L1466" s="12" t="s">
        <v>1428</v>
      </c>
      <c r="M1466" s="12" t="s">
        <v>3829</v>
      </c>
      <c r="N1466" s="12"/>
      <c r="O1466" s="12"/>
      <c r="P1466" s="12"/>
      <c r="Q1466" s="160"/>
      <c r="R1466" s="12"/>
      <c r="S1466" s="48"/>
    </row>
    <row r="1467" spans="1:19">
      <c r="A1467" s="21">
        <v>45761</v>
      </c>
      <c r="B1467" s="41" t="s">
        <v>573</v>
      </c>
      <c r="C1467" s="12" t="s">
        <v>58</v>
      </c>
      <c r="D1467" s="12" t="s">
        <v>14</v>
      </c>
      <c r="E1467" s="12" t="s">
        <v>4399</v>
      </c>
      <c r="F1467" s="12">
        <v>1</v>
      </c>
      <c r="G1467" s="12">
        <v>14</v>
      </c>
      <c r="H1467" s="12"/>
      <c r="I1467" s="12" t="s">
        <v>783</v>
      </c>
      <c r="J1467" s="12" t="s">
        <v>4403</v>
      </c>
      <c r="K1467" s="12">
        <v>1424</v>
      </c>
      <c r="L1467" s="12" t="s">
        <v>1428</v>
      </c>
      <c r="M1467" s="12" t="s">
        <v>3829</v>
      </c>
      <c r="N1467" s="12"/>
      <c r="O1467" s="12"/>
      <c r="P1467" s="12"/>
      <c r="Q1467" s="160"/>
      <c r="R1467" s="12"/>
      <c r="S1467" s="48"/>
    </row>
    <row r="1468" spans="1:19">
      <c r="A1468" s="21">
        <v>45761</v>
      </c>
      <c r="B1468" s="41" t="s">
        <v>573</v>
      </c>
      <c r="C1468" s="12" t="s">
        <v>58</v>
      </c>
      <c r="D1468" s="12" t="s">
        <v>14</v>
      </c>
      <c r="E1468" s="12" t="s">
        <v>4399</v>
      </c>
      <c r="F1468" s="12">
        <v>1</v>
      </c>
      <c r="G1468" s="12">
        <v>14</v>
      </c>
      <c r="H1468" s="12"/>
      <c r="I1468" s="12" t="s">
        <v>783</v>
      </c>
      <c r="J1468" s="12" t="s">
        <v>4403</v>
      </c>
      <c r="K1468" s="12">
        <v>4724</v>
      </c>
      <c r="L1468" s="12" t="s">
        <v>1428</v>
      </c>
      <c r="M1468" s="12" t="s">
        <v>3829</v>
      </c>
      <c r="N1468" s="12"/>
      <c r="O1468" s="12"/>
      <c r="P1468" s="12"/>
      <c r="Q1468" s="160"/>
      <c r="R1468" s="12"/>
      <c r="S1468" s="48"/>
    </row>
    <row r="1469" spans="1:19">
      <c r="A1469" s="21">
        <v>45761</v>
      </c>
      <c r="B1469" s="41" t="s">
        <v>573</v>
      </c>
      <c r="C1469" s="12" t="s">
        <v>58</v>
      </c>
      <c r="D1469" s="12" t="s">
        <v>1444</v>
      </c>
      <c r="E1469" s="12" t="s">
        <v>4404</v>
      </c>
      <c r="F1469" s="12">
        <v>1</v>
      </c>
      <c r="G1469" s="12">
        <v>14</v>
      </c>
      <c r="H1469" s="12"/>
      <c r="I1469" s="12" t="s">
        <v>84</v>
      </c>
      <c r="J1469" s="12" t="s">
        <v>4405</v>
      </c>
      <c r="K1469" s="12">
        <v>2924</v>
      </c>
      <c r="L1469" s="12">
        <v>2521</v>
      </c>
      <c r="M1469" s="12" t="s">
        <v>4406</v>
      </c>
      <c r="N1469" s="12"/>
      <c r="O1469" s="12"/>
      <c r="P1469" s="12"/>
      <c r="Q1469" s="160"/>
      <c r="R1469" s="12"/>
      <c r="S1469" s="48"/>
    </row>
    <row r="1470" spans="1:19">
      <c r="A1470" s="21">
        <v>45761</v>
      </c>
      <c r="B1470" s="41" t="s">
        <v>573</v>
      </c>
      <c r="C1470" s="12" t="s">
        <v>58</v>
      </c>
      <c r="D1470" s="12" t="s">
        <v>1444</v>
      </c>
      <c r="E1470" s="12" t="s">
        <v>4404</v>
      </c>
      <c r="F1470" s="12">
        <v>1</v>
      </c>
      <c r="G1470" s="12">
        <v>14</v>
      </c>
      <c r="H1470" s="12"/>
      <c r="I1470" s="12" t="s">
        <v>84</v>
      </c>
      <c r="J1470" s="12" t="s">
        <v>4405</v>
      </c>
      <c r="K1470" s="12">
        <v>2023</v>
      </c>
      <c r="L1470" s="12">
        <v>1274</v>
      </c>
      <c r="M1470" s="12" t="s">
        <v>3584</v>
      </c>
      <c r="N1470" s="12"/>
      <c r="O1470" s="12"/>
      <c r="P1470" s="12"/>
      <c r="Q1470" s="160"/>
      <c r="R1470" s="12"/>
      <c r="S1470" s="48"/>
    </row>
    <row r="1471" spans="1:19">
      <c r="A1471" s="21">
        <v>45761</v>
      </c>
      <c r="B1471" s="41" t="s">
        <v>573</v>
      </c>
      <c r="C1471" s="12" t="s">
        <v>58</v>
      </c>
      <c r="D1471" s="12" t="s">
        <v>1444</v>
      </c>
      <c r="E1471" s="12" t="s">
        <v>3538</v>
      </c>
      <c r="F1471" s="12">
        <v>1</v>
      </c>
      <c r="G1471" s="12">
        <v>15</v>
      </c>
      <c r="H1471" s="12"/>
      <c r="I1471" s="12" t="s">
        <v>75</v>
      </c>
      <c r="J1471" s="12" t="s">
        <v>4340</v>
      </c>
      <c r="K1471" s="12">
        <v>624</v>
      </c>
      <c r="L1471" s="12">
        <v>2074</v>
      </c>
      <c r="M1471" s="12" t="s">
        <v>4108</v>
      </c>
      <c r="N1471" s="12"/>
      <c r="O1471" s="12"/>
      <c r="P1471" s="12"/>
      <c r="Q1471" s="160"/>
      <c r="R1471" s="12"/>
      <c r="S1471" s="48"/>
    </row>
    <row r="1472" spans="1:19">
      <c r="A1472" s="21">
        <v>45761</v>
      </c>
      <c r="B1472" s="41" t="s">
        <v>573</v>
      </c>
      <c r="C1472" s="12" t="s">
        <v>58</v>
      </c>
      <c r="D1472" s="12" t="s">
        <v>1444</v>
      </c>
      <c r="E1472" s="12" t="s">
        <v>3538</v>
      </c>
      <c r="F1472" s="12">
        <v>1</v>
      </c>
      <c r="G1472" s="12">
        <v>15</v>
      </c>
      <c r="H1472" s="12"/>
      <c r="I1472" s="12" t="s">
        <v>75</v>
      </c>
      <c r="J1472" s="12" t="s">
        <v>4340</v>
      </c>
      <c r="K1472" s="12">
        <v>624</v>
      </c>
      <c r="L1472" s="12">
        <v>3072</v>
      </c>
      <c r="M1472" s="12" t="s">
        <v>4228</v>
      </c>
      <c r="N1472" s="12"/>
      <c r="O1472" s="12"/>
      <c r="P1472" s="12"/>
      <c r="Q1472" s="160"/>
      <c r="R1472" s="12"/>
      <c r="S1472" s="48"/>
    </row>
    <row r="1473" spans="1:19">
      <c r="A1473" s="21">
        <v>45761</v>
      </c>
      <c r="B1473" s="41" t="s">
        <v>573</v>
      </c>
      <c r="C1473" s="12" t="s">
        <v>58</v>
      </c>
      <c r="D1473" s="12" t="s">
        <v>1444</v>
      </c>
      <c r="E1473" s="12" t="s">
        <v>3538</v>
      </c>
      <c r="F1473" s="12">
        <v>1</v>
      </c>
      <c r="G1473" s="12">
        <v>15</v>
      </c>
      <c r="H1473" s="12"/>
      <c r="I1473" s="12" t="s">
        <v>75</v>
      </c>
      <c r="J1473" s="12" t="s">
        <v>4340</v>
      </c>
      <c r="K1473" s="12">
        <v>624</v>
      </c>
      <c r="L1473" s="12">
        <v>3073</v>
      </c>
      <c r="M1473" s="12" t="s">
        <v>3584</v>
      </c>
      <c r="N1473" s="12"/>
      <c r="O1473" s="12"/>
      <c r="P1473" s="12"/>
      <c r="Q1473" s="160"/>
      <c r="R1473" s="12"/>
      <c r="S1473" s="48"/>
    </row>
    <row r="1474" spans="1:19">
      <c r="A1474" s="21">
        <v>45761</v>
      </c>
      <c r="B1474" s="41" t="s">
        <v>573</v>
      </c>
      <c r="C1474" s="12" t="s">
        <v>58</v>
      </c>
      <c r="D1474" s="12" t="s">
        <v>1444</v>
      </c>
      <c r="E1474" s="12" t="s">
        <v>3538</v>
      </c>
      <c r="F1474" s="12">
        <v>1</v>
      </c>
      <c r="G1474" s="12">
        <v>15</v>
      </c>
      <c r="H1474" s="12"/>
      <c r="I1474" s="12" t="s">
        <v>75</v>
      </c>
      <c r="J1474" s="12" t="s">
        <v>4340</v>
      </c>
      <c r="K1474" s="12">
        <v>624</v>
      </c>
      <c r="L1474" s="12">
        <v>2075</v>
      </c>
      <c r="M1474" s="12" t="s">
        <v>3584</v>
      </c>
      <c r="N1474" s="12"/>
      <c r="O1474" s="12"/>
      <c r="P1474" s="12"/>
      <c r="Q1474" s="160"/>
      <c r="R1474" s="12"/>
      <c r="S1474" s="48"/>
    </row>
    <row r="1475" spans="1:19">
      <c r="A1475" s="21">
        <v>45761</v>
      </c>
      <c r="B1475" s="41" t="s">
        <v>573</v>
      </c>
      <c r="C1475" s="12" t="s">
        <v>58</v>
      </c>
      <c r="D1475" s="12" t="s">
        <v>1444</v>
      </c>
      <c r="E1475" s="12" t="s">
        <v>3538</v>
      </c>
      <c r="F1475" s="12">
        <v>1</v>
      </c>
      <c r="G1475" s="12">
        <v>15</v>
      </c>
      <c r="H1475" s="12"/>
      <c r="I1475" s="12" t="s">
        <v>75</v>
      </c>
      <c r="J1475" s="12" t="s">
        <v>4407</v>
      </c>
      <c r="K1475" s="12">
        <v>3523</v>
      </c>
      <c r="L1475" s="12">
        <v>1699</v>
      </c>
      <c r="M1475" s="12" t="s">
        <v>4108</v>
      </c>
      <c r="N1475" s="12"/>
      <c r="O1475" s="12"/>
      <c r="P1475" s="12"/>
      <c r="Q1475" s="160"/>
      <c r="R1475" s="12"/>
      <c r="S1475" s="48"/>
    </row>
    <row r="1476" spans="1:19">
      <c r="A1476" s="21">
        <v>45761</v>
      </c>
      <c r="B1476" s="41" t="s">
        <v>573</v>
      </c>
      <c r="C1476" s="12" t="s">
        <v>58</v>
      </c>
      <c r="D1476" s="12" t="s">
        <v>1268</v>
      </c>
      <c r="E1476" s="12" t="s">
        <v>4408</v>
      </c>
      <c r="F1476" s="12">
        <v>1</v>
      </c>
      <c r="G1476" s="12">
        <v>15</v>
      </c>
      <c r="H1476" s="12"/>
      <c r="I1476" s="12" t="s">
        <v>75</v>
      </c>
      <c r="J1476" s="12" t="s">
        <v>4188</v>
      </c>
      <c r="K1476" s="12">
        <v>3024</v>
      </c>
      <c r="L1476" s="12">
        <v>2465</v>
      </c>
      <c r="M1476" s="12" t="s">
        <v>4409</v>
      </c>
      <c r="N1476" s="12"/>
      <c r="O1476" s="12"/>
      <c r="P1476" s="12"/>
      <c r="Q1476" s="160"/>
      <c r="R1476" s="12"/>
      <c r="S1476" s="48"/>
    </row>
    <row r="1477" spans="1:19">
      <c r="A1477" s="21">
        <v>45761</v>
      </c>
      <c r="B1477" s="41" t="s">
        <v>573</v>
      </c>
      <c r="C1477" s="12" t="s">
        <v>58</v>
      </c>
      <c r="D1477" s="12" t="s">
        <v>1268</v>
      </c>
      <c r="E1477" s="12" t="s">
        <v>4408</v>
      </c>
      <c r="F1477" s="12">
        <v>1</v>
      </c>
      <c r="G1477" s="12">
        <v>15</v>
      </c>
      <c r="H1477" s="12"/>
      <c r="I1477" s="12" t="s">
        <v>75</v>
      </c>
      <c r="J1477" s="12" t="s">
        <v>4188</v>
      </c>
      <c r="K1477" s="12">
        <v>3224</v>
      </c>
      <c r="L1477" s="12">
        <v>2494</v>
      </c>
      <c r="M1477" s="12" t="s">
        <v>3584</v>
      </c>
      <c r="N1477" s="12"/>
      <c r="O1477" s="12"/>
      <c r="P1477" s="12"/>
      <c r="Q1477" s="160"/>
      <c r="R1477" s="12"/>
      <c r="S1477" s="48"/>
    </row>
    <row r="1478" spans="1:19">
      <c r="A1478" s="21">
        <v>45761</v>
      </c>
      <c r="B1478" s="41" t="s">
        <v>573</v>
      </c>
      <c r="C1478" s="12" t="s">
        <v>58</v>
      </c>
      <c r="D1478" s="12" t="s">
        <v>1268</v>
      </c>
      <c r="E1478" s="12" t="s">
        <v>4410</v>
      </c>
      <c r="F1478" s="12">
        <v>1</v>
      </c>
      <c r="G1478" s="12">
        <v>15</v>
      </c>
      <c r="H1478" s="12"/>
      <c r="I1478" s="12" t="s">
        <v>75</v>
      </c>
      <c r="J1478" s="12" t="s">
        <v>4340</v>
      </c>
      <c r="K1478" s="12">
        <v>924</v>
      </c>
      <c r="L1478" s="12">
        <v>2445</v>
      </c>
      <c r="M1478" s="12" t="s">
        <v>3584</v>
      </c>
      <c r="N1478" s="12"/>
      <c r="O1478" s="12"/>
      <c r="P1478" s="12"/>
      <c r="Q1478" s="160"/>
      <c r="R1478" s="12"/>
      <c r="S1478" s="48"/>
    </row>
    <row r="1479" spans="1:19">
      <c r="A1479" s="21">
        <v>45761</v>
      </c>
      <c r="B1479" s="41" t="s">
        <v>573</v>
      </c>
      <c r="C1479" s="12" t="s">
        <v>58</v>
      </c>
      <c r="D1479" s="12" t="s">
        <v>1268</v>
      </c>
      <c r="E1479" s="12" t="s">
        <v>4410</v>
      </c>
      <c r="F1479" s="12">
        <v>1</v>
      </c>
      <c r="G1479" s="12">
        <v>15</v>
      </c>
      <c r="H1479" s="12"/>
      <c r="I1479" s="12" t="s">
        <v>75</v>
      </c>
      <c r="J1479" s="12" t="s">
        <v>4340</v>
      </c>
      <c r="K1479" s="12">
        <v>524</v>
      </c>
      <c r="L1479" s="12">
        <v>2173</v>
      </c>
      <c r="M1479" s="12" t="s">
        <v>3584</v>
      </c>
      <c r="N1479" s="12"/>
      <c r="O1479" s="12"/>
      <c r="P1479" s="12"/>
      <c r="Q1479" s="160"/>
      <c r="R1479" s="12"/>
      <c r="S1479" s="48"/>
    </row>
    <row r="1480" spans="1:19">
      <c r="A1480" s="21">
        <v>45761</v>
      </c>
      <c r="B1480" s="41" t="s">
        <v>573</v>
      </c>
      <c r="C1480" s="12" t="s">
        <v>58</v>
      </c>
      <c r="D1480" s="12" t="s">
        <v>1444</v>
      </c>
      <c r="E1480" s="12" t="s">
        <v>4411</v>
      </c>
      <c r="F1480" s="12">
        <v>1</v>
      </c>
      <c r="G1480" s="12">
        <v>14</v>
      </c>
      <c r="H1480" s="12"/>
      <c r="I1480" s="12" t="s">
        <v>84</v>
      </c>
      <c r="J1480" s="12" t="s">
        <v>4405</v>
      </c>
      <c r="K1480" s="12">
        <v>2223</v>
      </c>
      <c r="L1480" s="12">
        <v>1277</v>
      </c>
      <c r="M1480" s="12" t="s">
        <v>3680</v>
      </c>
      <c r="N1480" s="12"/>
      <c r="O1480" s="12"/>
      <c r="P1480" s="12"/>
      <c r="Q1480" s="160"/>
      <c r="R1480" s="12"/>
      <c r="S1480" s="48"/>
    </row>
    <row r="1481" spans="1:19">
      <c r="A1481" s="21">
        <v>45761</v>
      </c>
      <c r="B1481" s="41" t="s">
        <v>573</v>
      </c>
      <c r="C1481" s="12" t="s">
        <v>58</v>
      </c>
      <c r="D1481" s="12" t="s">
        <v>1444</v>
      </c>
      <c r="E1481" s="12" t="s">
        <v>4411</v>
      </c>
      <c r="F1481" s="12">
        <v>1</v>
      </c>
      <c r="G1481" s="12">
        <v>14</v>
      </c>
      <c r="H1481" s="12"/>
      <c r="I1481" s="12" t="s">
        <v>84</v>
      </c>
      <c r="J1481" s="12" t="s">
        <v>4405</v>
      </c>
      <c r="K1481" s="12">
        <v>2724</v>
      </c>
      <c r="L1481" s="12">
        <v>2522</v>
      </c>
      <c r="M1481" s="12" t="s">
        <v>3680</v>
      </c>
      <c r="N1481" s="12"/>
      <c r="O1481" s="12"/>
      <c r="P1481" s="12"/>
      <c r="Q1481" s="160"/>
      <c r="R1481" s="12"/>
      <c r="S1481" s="48"/>
    </row>
    <row r="1482" spans="1:19">
      <c r="A1482" s="21">
        <v>45761</v>
      </c>
      <c r="B1482" s="41" t="s">
        <v>573</v>
      </c>
      <c r="C1482" s="12" t="s">
        <v>58</v>
      </c>
      <c r="D1482" s="12" t="s">
        <v>1268</v>
      </c>
      <c r="E1482" s="12" t="s">
        <v>4176</v>
      </c>
      <c r="F1482" s="12">
        <v>1</v>
      </c>
      <c r="G1482" s="12">
        <v>16</v>
      </c>
      <c r="H1482" s="12"/>
      <c r="I1482" s="12" t="s">
        <v>60</v>
      </c>
      <c r="J1482" s="12" t="s">
        <v>4193</v>
      </c>
      <c r="K1482" s="12">
        <v>724</v>
      </c>
      <c r="L1482" s="12">
        <v>1844</v>
      </c>
      <c r="M1482" s="12" t="s">
        <v>3573</v>
      </c>
      <c r="N1482" s="12"/>
      <c r="O1482" s="12"/>
      <c r="P1482" s="12"/>
      <c r="Q1482" s="160"/>
      <c r="R1482" s="12"/>
      <c r="S1482" s="48"/>
    </row>
    <row r="1483" spans="1:19">
      <c r="A1483" s="21">
        <v>45770</v>
      </c>
      <c r="B1483" s="41" t="s">
        <v>573</v>
      </c>
      <c r="C1483" s="12" t="s">
        <v>58</v>
      </c>
      <c r="D1483" s="12" t="s">
        <v>1268</v>
      </c>
      <c r="E1483" s="12" t="s">
        <v>4176</v>
      </c>
      <c r="F1483" s="12">
        <v>1</v>
      </c>
      <c r="G1483" s="12">
        <v>16</v>
      </c>
      <c r="H1483" s="12"/>
      <c r="I1483" s="12" t="s">
        <v>60</v>
      </c>
      <c r="J1483" s="12" t="s">
        <v>4193</v>
      </c>
      <c r="K1483" s="12">
        <v>724</v>
      </c>
      <c r="L1483" s="12">
        <v>1843</v>
      </c>
      <c r="M1483" s="12" t="s">
        <v>3573</v>
      </c>
      <c r="N1483" s="12"/>
      <c r="O1483" s="12"/>
      <c r="P1483" s="12"/>
      <c r="Q1483" s="160"/>
      <c r="R1483" s="12"/>
      <c r="S1483" s="48"/>
    </row>
    <row r="1484" spans="1:19">
      <c r="A1484" s="21">
        <v>45770</v>
      </c>
      <c r="B1484" s="41" t="s">
        <v>573</v>
      </c>
      <c r="C1484" s="12" t="s">
        <v>58</v>
      </c>
      <c r="D1484" s="12" t="s">
        <v>1268</v>
      </c>
      <c r="E1484" s="12" t="s">
        <v>4176</v>
      </c>
      <c r="F1484" s="12">
        <v>1</v>
      </c>
      <c r="G1484" s="12">
        <v>16</v>
      </c>
      <c r="H1484" s="12"/>
      <c r="I1484" s="12" t="s">
        <v>60</v>
      </c>
      <c r="J1484" s="12" t="s">
        <v>4193</v>
      </c>
      <c r="K1484" s="12">
        <v>724</v>
      </c>
      <c r="L1484" s="12">
        <v>1755</v>
      </c>
      <c r="M1484" s="12" t="s">
        <v>3573</v>
      </c>
      <c r="N1484" s="12"/>
      <c r="O1484" s="12"/>
      <c r="P1484" s="12"/>
      <c r="Q1484" s="160"/>
      <c r="R1484" s="12"/>
      <c r="S1484" s="48"/>
    </row>
    <row r="1485" spans="1:19">
      <c r="A1485" s="21">
        <v>45770</v>
      </c>
      <c r="B1485" s="41" t="s">
        <v>573</v>
      </c>
      <c r="C1485" s="12" t="s">
        <v>58</v>
      </c>
      <c r="D1485" s="12" t="s">
        <v>1268</v>
      </c>
      <c r="E1485" s="12" t="s">
        <v>4176</v>
      </c>
      <c r="F1485" s="12">
        <v>1</v>
      </c>
      <c r="G1485" s="12">
        <v>16</v>
      </c>
      <c r="H1485" s="12"/>
      <c r="I1485" s="12" t="s">
        <v>60</v>
      </c>
      <c r="J1485" s="12" t="s">
        <v>4188</v>
      </c>
      <c r="K1485" s="12">
        <v>2924</v>
      </c>
      <c r="L1485" s="12">
        <v>2316</v>
      </c>
      <c r="M1485" s="12" t="s">
        <v>4108</v>
      </c>
      <c r="N1485" s="12"/>
      <c r="O1485" s="12"/>
      <c r="P1485" s="12"/>
      <c r="Q1485" s="160"/>
      <c r="R1485" s="12"/>
      <c r="S1485" s="48"/>
    </row>
    <row r="1486" spans="1:19">
      <c r="A1486" s="21">
        <v>45770</v>
      </c>
      <c r="B1486" s="41" t="s">
        <v>573</v>
      </c>
      <c r="C1486" s="12" t="s">
        <v>58</v>
      </c>
      <c r="D1486" s="12" t="s">
        <v>1268</v>
      </c>
      <c r="E1486" s="12" t="s">
        <v>4176</v>
      </c>
      <c r="F1486" s="12">
        <v>1</v>
      </c>
      <c r="G1486" s="12">
        <v>16</v>
      </c>
      <c r="H1486" s="12"/>
      <c r="I1486" s="12" t="s">
        <v>60</v>
      </c>
      <c r="J1486" s="12" t="s">
        <v>4188</v>
      </c>
      <c r="K1486" s="12">
        <v>2924</v>
      </c>
      <c r="L1486" s="12">
        <v>2322</v>
      </c>
      <c r="M1486" s="12" t="s">
        <v>3763</v>
      </c>
      <c r="N1486" s="12"/>
      <c r="O1486" s="12"/>
      <c r="P1486" s="12"/>
      <c r="Q1486" s="160"/>
      <c r="R1486" s="12"/>
      <c r="S1486" s="48"/>
    </row>
    <row r="1487" spans="1:19">
      <c r="A1487" s="21">
        <v>45770</v>
      </c>
      <c r="B1487" s="41" t="s">
        <v>573</v>
      </c>
      <c r="C1487" s="12" t="s">
        <v>58</v>
      </c>
      <c r="D1487" s="12" t="s">
        <v>1268</v>
      </c>
      <c r="E1487" s="12" t="s">
        <v>4176</v>
      </c>
      <c r="F1487" s="12">
        <v>1</v>
      </c>
      <c r="G1487" s="12">
        <v>16</v>
      </c>
      <c r="H1487" s="12"/>
      <c r="I1487" s="12" t="s">
        <v>60</v>
      </c>
      <c r="J1487" s="12" t="s">
        <v>4188</v>
      </c>
      <c r="K1487" s="12">
        <v>2924</v>
      </c>
      <c r="L1487" s="12">
        <v>2317</v>
      </c>
      <c r="M1487" s="12" t="s">
        <v>3573</v>
      </c>
      <c r="N1487" s="12"/>
      <c r="O1487" s="12"/>
      <c r="P1487" s="12"/>
      <c r="Q1487" s="160"/>
      <c r="R1487" s="12"/>
      <c r="S1487" s="48"/>
    </row>
    <row r="1488" spans="1:19">
      <c r="A1488" s="21">
        <v>45770</v>
      </c>
      <c r="B1488" s="41" t="s">
        <v>573</v>
      </c>
      <c r="C1488" s="12" t="s">
        <v>58</v>
      </c>
      <c r="D1488" s="12" t="s">
        <v>1268</v>
      </c>
      <c r="E1488" s="12" t="s">
        <v>4412</v>
      </c>
      <c r="F1488" s="12">
        <v>1</v>
      </c>
      <c r="G1488" s="12">
        <v>16</v>
      </c>
      <c r="H1488" s="12"/>
      <c r="I1488" s="12" t="s">
        <v>143</v>
      </c>
      <c r="J1488" s="12" t="s">
        <v>4413</v>
      </c>
      <c r="K1488" s="12">
        <v>1623</v>
      </c>
      <c r="L1488" s="12" t="s">
        <v>1428</v>
      </c>
      <c r="M1488" s="12" t="s">
        <v>3573</v>
      </c>
      <c r="N1488" s="12"/>
      <c r="O1488" s="12"/>
      <c r="P1488" s="12"/>
      <c r="Q1488" s="160"/>
      <c r="R1488" s="12"/>
      <c r="S1488" s="48"/>
    </row>
    <row r="1489" spans="1:19">
      <c r="A1489" s="21">
        <v>45770</v>
      </c>
      <c r="B1489" s="41" t="s">
        <v>573</v>
      </c>
      <c r="C1489" s="12" t="s">
        <v>58</v>
      </c>
      <c r="D1489" s="12" t="s">
        <v>1268</v>
      </c>
      <c r="E1489" s="12" t="s">
        <v>4412</v>
      </c>
      <c r="F1489" s="12">
        <v>1</v>
      </c>
      <c r="G1489" s="12">
        <v>16</v>
      </c>
      <c r="H1489" s="12"/>
      <c r="I1489" s="12" t="s">
        <v>143</v>
      </c>
      <c r="J1489" s="12" t="s">
        <v>4413</v>
      </c>
      <c r="K1489" s="12">
        <v>1623</v>
      </c>
      <c r="L1489" s="12" t="s">
        <v>1428</v>
      </c>
      <c r="M1489" s="12" t="s">
        <v>4108</v>
      </c>
      <c r="N1489" s="12"/>
      <c r="O1489" s="12"/>
      <c r="P1489" s="12"/>
      <c r="Q1489" s="160"/>
      <c r="R1489" s="12"/>
      <c r="S1489" s="48"/>
    </row>
    <row r="1490" spans="1:19">
      <c r="A1490" s="21">
        <v>45770</v>
      </c>
      <c r="B1490" s="41" t="s">
        <v>573</v>
      </c>
      <c r="C1490" s="12" t="s">
        <v>58</v>
      </c>
      <c r="D1490" s="12" t="s">
        <v>1268</v>
      </c>
      <c r="E1490" s="12" t="s">
        <v>4412</v>
      </c>
      <c r="F1490" s="12">
        <v>1</v>
      </c>
      <c r="G1490" s="12">
        <v>16</v>
      </c>
      <c r="H1490" s="12"/>
      <c r="I1490" s="12" t="s">
        <v>143</v>
      </c>
      <c r="J1490" s="12" t="s">
        <v>4413</v>
      </c>
      <c r="K1490" s="12">
        <v>1623</v>
      </c>
      <c r="L1490" s="12" t="s">
        <v>1428</v>
      </c>
      <c r="M1490" s="12" t="s">
        <v>3573</v>
      </c>
      <c r="N1490" s="12"/>
      <c r="O1490" s="12"/>
      <c r="P1490" s="12"/>
      <c r="Q1490" s="160"/>
      <c r="R1490" s="12"/>
      <c r="S1490" s="48"/>
    </row>
    <row r="1491" spans="1:19">
      <c r="A1491" s="21">
        <v>45770</v>
      </c>
      <c r="B1491" s="41" t="s">
        <v>573</v>
      </c>
      <c r="C1491" s="12" t="s">
        <v>58</v>
      </c>
      <c r="D1491" s="12" t="s">
        <v>1268</v>
      </c>
      <c r="E1491" s="12" t="s">
        <v>4412</v>
      </c>
      <c r="F1491" s="12">
        <v>1</v>
      </c>
      <c r="G1491" s="12">
        <v>16</v>
      </c>
      <c r="H1491" s="12"/>
      <c r="I1491" s="12" t="s">
        <v>143</v>
      </c>
      <c r="J1491" s="12" t="s">
        <v>4413</v>
      </c>
      <c r="K1491" s="12">
        <v>1623</v>
      </c>
      <c r="L1491" s="12" t="s">
        <v>1428</v>
      </c>
      <c r="M1491" s="12" t="s">
        <v>4108</v>
      </c>
      <c r="N1491" s="12"/>
      <c r="O1491" s="12"/>
      <c r="P1491" s="12"/>
      <c r="Q1491" s="160"/>
      <c r="R1491" s="12"/>
      <c r="S1491" s="48"/>
    </row>
    <row r="1492" spans="1:19">
      <c r="A1492" s="21">
        <v>45770</v>
      </c>
      <c r="B1492" s="41" t="s">
        <v>573</v>
      </c>
      <c r="C1492" s="12" t="s">
        <v>58</v>
      </c>
      <c r="D1492" s="12" t="s">
        <v>1268</v>
      </c>
      <c r="E1492" s="12" t="s">
        <v>4414</v>
      </c>
      <c r="F1492" s="12">
        <v>1</v>
      </c>
      <c r="G1492" s="12">
        <v>15</v>
      </c>
      <c r="H1492" s="12"/>
      <c r="I1492" s="12" t="s">
        <v>75</v>
      </c>
      <c r="J1492" s="12" t="s">
        <v>4340</v>
      </c>
      <c r="K1492" s="12">
        <v>524</v>
      </c>
      <c r="L1492" s="12">
        <v>2394</v>
      </c>
      <c r="M1492" s="12" t="s">
        <v>3680</v>
      </c>
      <c r="N1492" s="12"/>
      <c r="O1492" s="12"/>
      <c r="P1492" s="12"/>
      <c r="Q1492" s="160"/>
      <c r="R1492" s="12"/>
      <c r="S1492" s="48"/>
    </row>
    <row r="1493" spans="1:19">
      <c r="A1493" s="21">
        <v>45770</v>
      </c>
      <c r="B1493" s="41" t="s">
        <v>573</v>
      </c>
      <c r="C1493" s="12" t="s">
        <v>58</v>
      </c>
      <c r="D1493" s="12" t="s">
        <v>1268</v>
      </c>
      <c r="E1493" s="12" t="s">
        <v>4414</v>
      </c>
      <c r="F1493" s="12">
        <v>1</v>
      </c>
      <c r="G1493" s="12">
        <v>15</v>
      </c>
      <c r="H1493" s="12"/>
      <c r="I1493" s="12" t="s">
        <v>75</v>
      </c>
      <c r="J1493" s="12" t="s">
        <v>4340</v>
      </c>
      <c r="K1493" s="12">
        <v>824</v>
      </c>
      <c r="L1493" s="12">
        <v>2392</v>
      </c>
      <c r="M1493" s="12" t="s">
        <v>3680</v>
      </c>
      <c r="N1493" s="12"/>
      <c r="O1493" s="12"/>
      <c r="P1493" s="12"/>
      <c r="Q1493" s="160"/>
      <c r="R1493" s="12"/>
      <c r="S1493" s="48"/>
    </row>
    <row r="1494" spans="1:19">
      <c r="A1494" s="21">
        <v>45770</v>
      </c>
      <c r="B1494" s="41" t="s">
        <v>573</v>
      </c>
      <c r="C1494" s="12" t="s">
        <v>58</v>
      </c>
      <c r="D1494" s="12" t="s">
        <v>1268</v>
      </c>
      <c r="E1494" s="12" t="s">
        <v>4414</v>
      </c>
      <c r="F1494" s="12">
        <v>1</v>
      </c>
      <c r="G1494" s="12">
        <v>15</v>
      </c>
      <c r="H1494" s="12"/>
      <c r="I1494" s="12" t="s">
        <v>75</v>
      </c>
      <c r="J1494" s="12" t="s">
        <v>4340</v>
      </c>
      <c r="K1494" s="12">
        <v>924</v>
      </c>
      <c r="L1494" s="12">
        <v>2393</v>
      </c>
      <c r="M1494" s="12" t="s">
        <v>3680</v>
      </c>
      <c r="N1494" s="12"/>
      <c r="O1494" s="12"/>
      <c r="P1494" s="12"/>
      <c r="Q1494" s="160"/>
      <c r="R1494" s="12"/>
      <c r="S1494" s="48"/>
    </row>
    <row r="1495" spans="1:19">
      <c r="A1495" s="21">
        <v>45770</v>
      </c>
      <c r="B1495" s="41" t="s">
        <v>573</v>
      </c>
      <c r="C1495" s="12" t="s">
        <v>58</v>
      </c>
      <c r="D1495" s="12" t="s">
        <v>1268</v>
      </c>
      <c r="E1495" s="12" t="s">
        <v>4414</v>
      </c>
      <c r="F1495" s="12">
        <v>1</v>
      </c>
      <c r="G1495" s="12">
        <v>15</v>
      </c>
      <c r="H1495" s="12"/>
      <c r="I1495" s="12" t="s">
        <v>75</v>
      </c>
      <c r="J1495" s="12" t="s">
        <v>4340</v>
      </c>
      <c r="K1495" s="12">
        <v>924</v>
      </c>
      <c r="L1495" s="12">
        <v>2395</v>
      </c>
      <c r="M1495" s="12" t="s">
        <v>3584</v>
      </c>
      <c r="N1495" s="12"/>
      <c r="O1495" s="12"/>
      <c r="P1495" s="12"/>
      <c r="Q1495" s="160"/>
      <c r="R1495" s="12"/>
      <c r="S1495" s="48"/>
    </row>
    <row r="1496" spans="1:19">
      <c r="A1496" s="21">
        <v>45770</v>
      </c>
      <c r="B1496" s="41" t="s">
        <v>573</v>
      </c>
      <c r="C1496" s="12" t="s">
        <v>58</v>
      </c>
      <c r="D1496" s="12" t="s">
        <v>1444</v>
      </c>
      <c r="E1496" s="12" t="s">
        <v>4415</v>
      </c>
      <c r="F1496" s="12">
        <v>1</v>
      </c>
      <c r="G1496" s="12">
        <v>15</v>
      </c>
      <c r="H1496" s="12"/>
      <c r="I1496" s="12" t="s">
        <v>623</v>
      </c>
      <c r="J1496" s="12" t="s">
        <v>2783</v>
      </c>
      <c r="K1496" s="12">
        <v>2724</v>
      </c>
      <c r="L1496" s="12" t="s">
        <v>1428</v>
      </c>
      <c r="M1496" s="12" t="s">
        <v>3584</v>
      </c>
      <c r="N1496" s="12"/>
      <c r="O1496" s="12"/>
      <c r="P1496" s="12"/>
      <c r="Q1496" s="160"/>
      <c r="R1496" s="12"/>
      <c r="S1496" s="48"/>
    </row>
    <row r="1497" spans="1:19">
      <c r="A1497" s="21">
        <v>45770</v>
      </c>
      <c r="B1497" s="41" t="s">
        <v>573</v>
      </c>
      <c r="C1497" s="12" t="s">
        <v>58</v>
      </c>
      <c r="D1497" s="12" t="s">
        <v>1444</v>
      </c>
      <c r="E1497" s="12" t="s">
        <v>4415</v>
      </c>
      <c r="F1497" s="12">
        <v>1</v>
      </c>
      <c r="G1497" s="12">
        <v>15</v>
      </c>
      <c r="H1497" s="12"/>
      <c r="I1497" s="12" t="s">
        <v>623</v>
      </c>
      <c r="J1497" s="12" t="s">
        <v>2783</v>
      </c>
      <c r="K1497" s="12">
        <v>2824</v>
      </c>
      <c r="L1497" s="12" t="s">
        <v>1428</v>
      </c>
      <c r="M1497" s="12" t="s">
        <v>3584</v>
      </c>
      <c r="N1497" s="12"/>
      <c r="O1497" s="12"/>
      <c r="P1497" s="12"/>
      <c r="Q1497" s="160"/>
      <c r="R1497" s="12"/>
      <c r="S1497" s="48"/>
    </row>
    <row r="1498" spans="1:19">
      <c r="A1498" s="21">
        <v>45770</v>
      </c>
      <c r="B1498" s="41" t="s">
        <v>573</v>
      </c>
      <c r="C1498" s="12" t="s">
        <v>58</v>
      </c>
      <c r="D1498" s="12" t="s">
        <v>1268</v>
      </c>
      <c r="E1498" s="12" t="s">
        <v>4176</v>
      </c>
      <c r="F1498" s="12">
        <v>1</v>
      </c>
      <c r="G1498" s="12">
        <v>14</v>
      </c>
      <c r="H1498" s="12"/>
      <c r="I1498" s="12" t="s">
        <v>783</v>
      </c>
      <c r="J1498" s="12" t="s">
        <v>4416</v>
      </c>
      <c r="K1498" s="12">
        <v>1021</v>
      </c>
      <c r="L1498" s="12" t="s">
        <v>1428</v>
      </c>
      <c r="M1498" s="12" t="s">
        <v>3584</v>
      </c>
      <c r="N1498" s="12"/>
      <c r="O1498" s="12"/>
      <c r="P1498" s="12"/>
      <c r="Q1498" s="160"/>
      <c r="R1498" s="12"/>
      <c r="S1498" s="48"/>
    </row>
    <row r="1499" spans="1:19">
      <c r="A1499" s="21">
        <v>45770</v>
      </c>
      <c r="B1499" s="41" t="s">
        <v>573</v>
      </c>
      <c r="C1499" s="12" t="s">
        <v>58</v>
      </c>
      <c r="D1499" s="12" t="s">
        <v>1268</v>
      </c>
      <c r="E1499" s="12" t="s">
        <v>4176</v>
      </c>
      <c r="F1499" s="12">
        <v>1</v>
      </c>
      <c r="G1499" s="12">
        <v>14</v>
      </c>
      <c r="H1499" s="12"/>
      <c r="I1499" s="12" t="s">
        <v>783</v>
      </c>
      <c r="J1499" s="12" t="s">
        <v>4416</v>
      </c>
      <c r="K1499" s="12">
        <v>1021</v>
      </c>
      <c r="L1499" s="12" t="s">
        <v>1428</v>
      </c>
      <c r="M1499" s="12" t="s">
        <v>3584</v>
      </c>
      <c r="N1499" s="12"/>
      <c r="O1499" s="12"/>
      <c r="P1499" s="12"/>
      <c r="Q1499" s="160"/>
      <c r="R1499" s="12"/>
      <c r="S1499" s="48"/>
    </row>
    <row r="1500" spans="1:19">
      <c r="A1500" s="21">
        <v>45770</v>
      </c>
      <c r="B1500" s="41" t="s">
        <v>573</v>
      </c>
      <c r="C1500" s="12" t="s">
        <v>58</v>
      </c>
      <c r="D1500" s="12" t="s">
        <v>1268</v>
      </c>
      <c r="E1500" s="12" t="s">
        <v>3840</v>
      </c>
      <c r="F1500" s="12">
        <v>1</v>
      </c>
      <c r="G1500" s="12">
        <v>15</v>
      </c>
      <c r="H1500" s="12"/>
      <c r="I1500" s="12" t="s">
        <v>75</v>
      </c>
      <c r="J1500" s="12" t="s">
        <v>4340</v>
      </c>
      <c r="K1500" s="12">
        <v>524</v>
      </c>
      <c r="L1500" s="12">
        <v>2297</v>
      </c>
      <c r="M1500" s="12" t="s">
        <v>3584</v>
      </c>
      <c r="N1500" s="12"/>
      <c r="O1500" s="12"/>
      <c r="P1500" s="12"/>
      <c r="Q1500" s="160"/>
      <c r="R1500" s="12"/>
      <c r="S1500" s="48"/>
    </row>
    <row r="1501" spans="1:19">
      <c r="A1501" s="21">
        <v>45770</v>
      </c>
      <c r="B1501" s="41" t="s">
        <v>573</v>
      </c>
      <c r="C1501" s="12" t="s">
        <v>58</v>
      </c>
      <c r="D1501" s="12" t="s">
        <v>1268</v>
      </c>
      <c r="E1501" s="12" t="s">
        <v>3840</v>
      </c>
      <c r="F1501" s="12">
        <v>1</v>
      </c>
      <c r="G1501" s="12">
        <v>15</v>
      </c>
      <c r="H1501" s="12"/>
      <c r="I1501" s="12" t="s">
        <v>75</v>
      </c>
      <c r="J1501" s="12" t="s">
        <v>4340</v>
      </c>
      <c r="K1501" s="12">
        <v>624</v>
      </c>
      <c r="L1501" s="12">
        <v>2295</v>
      </c>
      <c r="M1501" s="12" t="s">
        <v>3584</v>
      </c>
      <c r="N1501" s="12"/>
      <c r="O1501" s="12"/>
      <c r="P1501" s="12"/>
      <c r="Q1501" s="160"/>
      <c r="R1501" s="12"/>
      <c r="S1501" s="48"/>
    </row>
    <row r="1502" spans="1:19">
      <c r="A1502" s="21">
        <v>45770</v>
      </c>
      <c r="B1502" s="41" t="s">
        <v>573</v>
      </c>
      <c r="C1502" s="12" t="s">
        <v>58</v>
      </c>
      <c r="D1502" s="12" t="s">
        <v>1444</v>
      </c>
      <c r="E1502" s="12" t="s">
        <v>3538</v>
      </c>
      <c r="F1502" s="12">
        <v>1</v>
      </c>
      <c r="G1502" s="12">
        <v>16</v>
      </c>
      <c r="H1502" s="12"/>
      <c r="I1502" s="12" t="s">
        <v>60</v>
      </c>
      <c r="J1502" s="12" t="s">
        <v>4417</v>
      </c>
      <c r="K1502" s="12">
        <v>123</v>
      </c>
      <c r="L1502" s="12" t="s">
        <v>1428</v>
      </c>
      <c r="M1502" s="12" t="s">
        <v>4070</v>
      </c>
      <c r="N1502" s="12" t="s">
        <v>4231</v>
      </c>
      <c r="O1502" s="12"/>
      <c r="P1502" s="12"/>
      <c r="Q1502" s="160"/>
      <c r="R1502" s="12"/>
      <c r="S1502" s="48"/>
    </row>
    <row r="1503" spans="1:19">
      <c r="A1503" s="21">
        <v>45770</v>
      </c>
      <c r="B1503" s="41" t="s">
        <v>573</v>
      </c>
      <c r="C1503" s="12" t="s">
        <v>58</v>
      </c>
      <c r="D1503" s="12" t="s">
        <v>1444</v>
      </c>
      <c r="E1503" s="12" t="s">
        <v>3538</v>
      </c>
      <c r="F1503" s="12">
        <v>1</v>
      </c>
      <c r="G1503" s="12">
        <v>16</v>
      </c>
      <c r="H1503" s="12"/>
      <c r="I1503" s="12" t="s">
        <v>60</v>
      </c>
      <c r="J1503" s="12" t="s">
        <v>4417</v>
      </c>
      <c r="K1503" s="12">
        <v>123</v>
      </c>
      <c r="L1503" s="12" t="s">
        <v>1428</v>
      </c>
      <c r="M1503" s="12" t="s">
        <v>3680</v>
      </c>
      <c r="N1503" s="12"/>
      <c r="O1503" s="12"/>
      <c r="P1503" s="12"/>
      <c r="Q1503" s="160"/>
      <c r="R1503" s="12"/>
      <c r="S1503" s="48"/>
    </row>
    <row r="1504" spans="1:19">
      <c r="A1504" s="21">
        <v>45770</v>
      </c>
      <c r="B1504" s="41" t="s">
        <v>573</v>
      </c>
      <c r="C1504" s="12" t="s">
        <v>58</v>
      </c>
      <c r="D1504" s="12" t="s">
        <v>1444</v>
      </c>
      <c r="E1504" s="12" t="s">
        <v>3538</v>
      </c>
      <c r="F1504" s="12">
        <v>1</v>
      </c>
      <c r="G1504" s="12">
        <v>16</v>
      </c>
      <c r="H1504" s="12"/>
      <c r="I1504" s="12" t="s">
        <v>60</v>
      </c>
      <c r="J1504" s="12" t="s">
        <v>4393</v>
      </c>
      <c r="K1504" s="12">
        <v>2823</v>
      </c>
      <c r="L1504" s="12">
        <v>1060</v>
      </c>
      <c r="M1504" s="12" t="s">
        <v>3584</v>
      </c>
      <c r="N1504" s="12"/>
      <c r="O1504" s="12"/>
      <c r="P1504" s="12"/>
      <c r="Q1504" s="160"/>
      <c r="R1504" s="12"/>
      <c r="S1504" s="48"/>
    </row>
    <row r="1505" spans="1:19">
      <c r="A1505" s="21">
        <v>45770</v>
      </c>
      <c r="B1505" s="41" t="s">
        <v>573</v>
      </c>
      <c r="C1505" s="12" t="s">
        <v>58</v>
      </c>
      <c r="D1505" s="12" t="s">
        <v>1444</v>
      </c>
      <c r="E1505" s="12" t="s">
        <v>3538</v>
      </c>
      <c r="F1505" s="12">
        <v>1</v>
      </c>
      <c r="G1505" s="12">
        <v>16</v>
      </c>
      <c r="H1505" s="12"/>
      <c r="I1505" s="12" t="s">
        <v>60</v>
      </c>
      <c r="J1505" s="12" t="s">
        <v>4393</v>
      </c>
      <c r="K1505" s="12">
        <v>2823</v>
      </c>
      <c r="L1505" s="12">
        <v>1059</v>
      </c>
      <c r="M1505" s="12" t="s">
        <v>3584</v>
      </c>
      <c r="N1505" s="12"/>
      <c r="O1505" s="12"/>
      <c r="P1505" s="12"/>
      <c r="Q1505" s="160"/>
      <c r="R1505" s="12"/>
      <c r="S1505" s="48"/>
    </row>
    <row r="1506" spans="1:19">
      <c r="A1506" s="21">
        <v>45770</v>
      </c>
      <c r="B1506" s="41" t="s">
        <v>573</v>
      </c>
      <c r="C1506" s="12" t="s">
        <v>58</v>
      </c>
      <c r="D1506" s="12" t="s">
        <v>1444</v>
      </c>
      <c r="E1506" s="12" t="s">
        <v>3538</v>
      </c>
      <c r="F1506" s="12">
        <v>1</v>
      </c>
      <c r="G1506" s="12">
        <v>15</v>
      </c>
      <c r="H1506" s="12"/>
      <c r="I1506" s="12" t="s">
        <v>1070</v>
      </c>
      <c r="J1506" s="12" t="s">
        <v>4418</v>
      </c>
      <c r="K1506" s="12">
        <v>5222</v>
      </c>
      <c r="L1506" s="12" t="s">
        <v>1428</v>
      </c>
      <c r="M1506" s="12" t="s">
        <v>3584</v>
      </c>
      <c r="N1506" s="12"/>
      <c r="O1506" s="12"/>
      <c r="P1506" s="12"/>
      <c r="Q1506" s="160"/>
      <c r="R1506" s="12"/>
      <c r="S1506" s="48"/>
    </row>
    <row r="1507" spans="1:19">
      <c r="A1507" s="21">
        <v>45770</v>
      </c>
      <c r="B1507" s="41" t="s">
        <v>573</v>
      </c>
      <c r="C1507" s="12" t="s">
        <v>58</v>
      </c>
      <c r="D1507" s="12" t="s">
        <v>1444</v>
      </c>
      <c r="E1507" s="12" t="s">
        <v>3538</v>
      </c>
      <c r="F1507" s="12">
        <v>1</v>
      </c>
      <c r="G1507" s="12">
        <v>15</v>
      </c>
      <c r="H1507" s="12"/>
      <c r="I1507" s="12" t="s">
        <v>1070</v>
      </c>
      <c r="J1507" s="12" t="s">
        <v>4418</v>
      </c>
      <c r="K1507" s="12">
        <v>5222</v>
      </c>
      <c r="L1507" s="12" t="s">
        <v>1428</v>
      </c>
      <c r="M1507" s="12" t="s">
        <v>3584</v>
      </c>
      <c r="N1507" s="12"/>
      <c r="O1507" s="12"/>
      <c r="P1507" s="12"/>
      <c r="Q1507" s="160"/>
      <c r="R1507" s="12"/>
      <c r="S1507" s="48"/>
    </row>
    <row r="1508" spans="1:19">
      <c r="A1508" s="41">
        <v>45770</v>
      </c>
      <c r="B1508" s="41" t="s">
        <v>573</v>
      </c>
      <c r="C1508" s="42" t="s">
        <v>58</v>
      </c>
      <c r="D1508" s="42" t="s">
        <v>1444</v>
      </c>
      <c r="E1508" s="42" t="s">
        <v>3538</v>
      </c>
      <c r="F1508" s="42">
        <v>1</v>
      </c>
      <c r="G1508" s="42" t="s">
        <v>7</v>
      </c>
      <c r="H1508" s="42"/>
      <c r="I1508" s="42" t="s">
        <v>4382</v>
      </c>
      <c r="J1508" s="42" t="s">
        <v>3968</v>
      </c>
      <c r="K1508" s="42">
        <v>4822</v>
      </c>
      <c r="L1508" s="42">
        <v>727</v>
      </c>
      <c r="M1508" s="42" t="s">
        <v>4229</v>
      </c>
      <c r="N1508" s="42"/>
      <c r="O1508" s="42"/>
      <c r="P1508" s="42"/>
      <c r="Q1508" s="161"/>
      <c r="R1508" s="42"/>
      <c r="S1508" s="88"/>
    </row>
    <row r="1509" spans="1:19">
      <c r="A1509" s="21">
        <v>45783</v>
      </c>
      <c r="B1509" s="21" t="s">
        <v>57</v>
      </c>
      <c r="C1509" s="42" t="s">
        <v>58</v>
      </c>
      <c r="D1509" s="12" t="s">
        <v>1268</v>
      </c>
      <c r="E1509" s="12" t="s">
        <v>4176</v>
      </c>
      <c r="F1509" s="42">
        <v>1</v>
      </c>
      <c r="G1509" s="12">
        <v>16</v>
      </c>
      <c r="H1509" s="12"/>
      <c r="I1509" s="12" t="s">
        <v>60</v>
      </c>
      <c r="J1509" s="12" t="s">
        <v>4193</v>
      </c>
      <c r="K1509" s="12">
        <v>2623</v>
      </c>
      <c r="L1509" s="12">
        <v>1436</v>
      </c>
      <c r="M1509" s="12" t="s">
        <v>3584</v>
      </c>
      <c r="N1509" s="12"/>
      <c r="O1509" s="12"/>
      <c r="P1509" s="12"/>
      <c r="Q1509" s="160"/>
      <c r="R1509" s="12"/>
      <c r="S1509" s="48"/>
    </row>
    <row r="1510" spans="1:19">
      <c r="A1510" s="21">
        <v>45783</v>
      </c>
      <c r="B1510" s="21" t="s">
        <v>57</v>
      </c>
      <c r="C1510" s="42" t="s">
        <v>58</v>
      </c>
      <c r="D1510" s="12" t="s">
        <v>1268</v>
      </c>
      <c r="E1510" s="12" t="s">
        <v>4176</v>
      </c>
      <c r="F1510" s="42">
        <v>1</v>
      </c>
      <c r="G1510" s="12">
        <v>16</v>
      </c>
      <c r="H1510" s="12"/>
      <c r="I1510" s="12" t="s">
        <v>60</v>
      </c>
      <c r="J1510" s="12" t="s">
        <v>4193</v>
      </c>
      <c r="K1510" s="12">
        <v>2523</v>
      </c>
      <c r="L1510" s="12">
        <v>1437</v>
      </c>
      <c r="M1510" s="12" t="s">
        <v>3584</v>
      </c>
      <c r="N1510" s="12"/>
      <c r="O1510" s="12"/>
      <c r="P1510" s="12"/>
      <c r="Q1510" s="160"/>
      <c r="R1510" s="12"/>
      <c r="S1510" s="48"/>
    </row>
    <row r="1511" spans="1:19">
      <c r="A1511" s="21">
        <v>45783</v>
      </c>
      <c r="B1511" s="21" t="s">
        <v>57</v>
      </c>
      <c r="C1511" s="42" t="s">
        <v>58</v>
      </c>
      <c r="D1511" s="12" t="s">
        <v>1268</v>
      </c>
      <c r="E1511" s="12" t="s">
        <v>4176</v>
      </c>
      <c r="F1511" s="42">
        <v>1</v>
      </c>
      <c r="G1511" s="12">
        <v>16</v>
      </c>
      <c r="H1511" s="12"/>
      <c r="I1511" s="12" t="s">
        <v>60</v>
      </c>
      <c r="J1511" s="12" t="s">
        <v>4193</v>
      </c>
      <c r="K1511" s="12">
        <v>724</v>
      </c>
      <c r="L1511" s="12">
        <v>1751</v>
      </c>
      <c r="M1511" s="12" t="s">
        <v>3763</v>
      </c>
      <c r="N1511" s="12"/>
      <c r="O1511" s="12"/>
      <c r="P1511" s="12"/>
      <c r="Q1511" s="160"/>
      <c r="R1511" s="12"/>
      <c r="S1511" s="48"/>
    </row>
    <row r="1512" spans="1:19">
      <c r="A1512" s="21">
        <v>45783</v>
      </c>
      <c r="B1512" s="21" t="s">
        <v>57</v>
      </c>
      <c r="C1512" s="42" t="s">
        <v>58</v>
      </c>
      <c r="D1512" s="12" t="s">
        <v>1268</v>
      </c>
      <c r="E1512" s="12" t="s">
        <v>4176</v>
      </c>
      <c r="F1512" s="42">
        <v>1</v>
      </c>
      <c r="G1512" s="12">
        <v>16</v>
      </c>
      <c r="H1512" s="12"/>
      <c r="I1512" s="12" t="s">
        <v>60</v>
      </c>
      <c r="J1512" s="12" t="s">
        <v>4193</v>
      </c>
      <c r="K1512" s="12">
        <v>724</v>
      </c>
      <c r="L1512" s="12">
        <v>1753</v>
      </c>
      <c r="M1512" s="12" t="s">
        <v>3573</v>
      </c>
      <c r="N1512" s="12"/>
      <c r="O1512" s="12"/>
      <c r="P1512" s="12"/>
      <c r="Q1512" s="160"/>
      <c r="R1512" s="12"/>
      <c r="S1512" s="48"/>
    </row>
    <row r="1513" spans="1:19">
      <c r="A1513" s="21">
        <v>45783</v>
      </c>
      <c r="B1513" s="21" t="s">
        <v>57</v>
      </c>
      <c r="C1513" s="42" t="s">
        <v>58</v>
      </c>
      <c r="D1513" s="12" t="s">
        <v>1268</v>
      </c>
      <c r="E1513" s="12" t="s">
        <v>4176</v>
      </c>
      <c r="F1513" s="42">
        <v>1</v>
      </c>
      <c r="G1513" s="12">
        <v>16</v>
      </c>
      <c r="H1513" s="12"/>
      <c r="I1513" s="12" t="s">
        <v>60</v>
      </c>
      <c r="J1513" s="12" t="s">
        <v>4419</v>
      </c>
      <c r="K1513" s="12">
        <v>1524</v>
      </c>
      <c r="L1513" s="12">
        <v>2524</v>
      </c>
      <c r="M1513" s="12" t="s">
        <v>3584</v>
      </c>
      <c r="N1513" s="12"/>
      <c r="O1513" s="12"/>
      <c r="P1513" s="12"/>
      <c r="Q1513" s="160"/>
      <c r="R1513" s="12"/>
      <c r="S1513" s="48"/>
    </row>
    <row r="1514" spans="1:19">
      <c r="A1514" s="21">
        <v>45783</v>
      </c>
      <c r="B1514" s="21" t="s">
        <v>57</v>
      </c>
      <c r="C1514" s="42" t="s">
        <v>58</v>
      </c>
      <c r="D1514" s="12" t="s">
        <v>1268</v>
      </c>
      <c r="E1514" s="12" t="s">
        <v>4420</v>
      </c>
      <c r="F1514" s="42">
        <v>1</v>
      </c>
      <c r="G1514" s="12">
        <v>16</v>
      </c>
      <c r="H1514" s="12"/>
      <c r="I1514" s="12" t="s">
        <v>143</v>
      </c>
      <c r="J1514" s="12" t="s">
        <v>134</v>
      </c>
      <c r="K1514" s="12">
        <v>723</v>
      </c>
      <c r="L1514" s="12">
        <v>987</v>
      </c>
      <c r="M1514" s="12" t="s">
        <v>3584</v>
      </c>
      <c r="N1514" s="12"/>
      <c r="O1514" s="12"/>
      <c r="P1514" s="12"/>
      <c r="Q1514" s="160"/>
      <c r="R1514" s="12"/>
      <c r="S1514" s="48"/>
    </row>
    <row r="1515" spans="1:19">
      <c r="A1515" s="21">
        <v>45783</v>
      </c>
      <c r="B1515" s="21" t="s">
        <v>57</v>
      </c>
      <c r="C1515" s="42" t="s">
        <v>58</v>
      </c>
      <c r="D1515" s="12" t="s">
        <v>1268</v>
      </c>
      <c r="E1515" s="12" t="s">
        <v>4420</v>
      </c>
      <c r="F1515" s="42">
        <v>1</v>
      </c>
      <c r="G1515" s="12">
        <v>16</v>
      </c>
      <c r="H1515" s="12"/>
      <c r="I1515" s="12" t="s">
        <v>143</v>
      </c>
      <c r="J1515" s="12" t="s">
        <v>134</v>
      </c>
      <c r="K1515" s="12">
        <v>923</v>
      </c>
      <c r="L1515" s="12">
        <v>984</v>
      </c>
      <c r="M1515" s="12" t="s">
        <v>3584</v>
      </c>
      <c r="N1515" s="12"/>
      <c r="O1515" s="12"/>
      <c r="P1515" s="12"/>
      <c r="Q1515" s="160"/>
      <c r="R1515" s="12"/>
      <c r="S1515" s="48"/>
    </row>
    <row r="1516" spans="1:19">
      <c r="A1516" s="21">
        <v>45783</v>
      </c>
      <c r="B1516" s="21" t="s">
        <v>57</v>
      </c>
      <c r="C1516" s="42" t="s">
        <v>58</v>
      </c>
      <c r="D1516" s="12" t="s">
        <v>1268</v>
      </c>
      <c r="E1516" s="12" t="s">
        <v>4420</v>
      </c>
      <c r="F1516" s="42">
        <v>1</v>
      </c>
      <c r="G1516" s="12">
        <v>16</v>
      </c>
      <c r="H1516" s="12"/>
      <c r="I1516" s="12" t="s">
        <v>143</v>
      </c>
      <c r="J1516" s="12" t="s">
        <v>4393</v>
      </c>
      <c r="K1516" s="12">
        <v>4922</v>
      </c>
      <c r="L1516" s="12">
        <v>626</v>
      </c>
      <c r="M1516" s="12" t="s">
        <v>3584</v>
      </c>
      <c r="N1516" s="12"/>
      <c r="O1516" s="12"/>
      <c r="P1516" s="12"/>
      <c r="Q1516" s="160"/>
      <c r="R1516" s="12"/>
      <c r="S1516" s="48"/>
    </row>
    <row r="1517" spans="1:19">
      <c r="A1517" s="21">
        <v>45783</v>
      </c>
      <c r="B1517" s="21" t="s">
        <v>57</v>
      </c>
      <c r="C1517" s="42" t="s">
        <v>58</v>
      </c>
      <c r="D1517" s="12" t="s">
        <v>1268</v>
      </c>
      <c r="E1517" s="12" t="s">
        <v>4421</v>
      </c>
      <c r="F1517" s="42">
        <v>1</v>
      </c>
      <c r="G1517" s="12">
        <v>16</v>
      </c>
      <c r="H1517" s="12"/>
      <c r="I1517" s="12" t="s">
        <v>60</v>
      </c>
      <c r="J1517" s="12" t="s">
        <v>4188</v>
      </c>
      <c r="K1517" s="12">
        <v>2924</v>
      </c>
      <c r="L1517" s="12">
        <v>2610</v>
      </c>
      <c r="M1517" s="12" t="s">
        <v>3584</v>
      </c>
      <c r="N1517" s="12"/>
      <c r="O1517" s="12"/>
      <c r="P1517" s="12"/>
      <c r="Q1517" s="160"/>
      <c r="R1517" s="12"/>
      <c r="S1517" s="48"/>
    </row>
    <row r="1518" spans="1:19">
      <c r="A1518" s="21">
        <v>45783</v>
      </c>
      <c r="B1518" s="21" t="s">
        <v>57</v>
      </c>
      <c r="C1518" s="42" t="s">
        <v>58</v>
      </c>
      <c r="D1518" s="12" t="s">
        <v>1268</v>
      </c>
      <c r="E1518" s="12" t="s">
        <v>4421</v>
      </c>
      <c r="F1518" s="42">
        <v>1</v>
      </c>
      <c r="G1518" s="12">
        <v>16</v>
      </c>
      <c r="H1518" s="12"/>
      <c r="I1518" s="12" t="s">
        <v>60</v>
      </c>
      <c r="J1518" s="12" t="s">
        <v>4188</v>
      </c>
      <c r="K1518" s="12">
        <v>2924</v>
      </c>
      <c r="L1518" s="12">
        <v>2341</v>
      </c>
      <c r="M1518" s="12" t="s">
        <v>3695</v>
      </c>
      <c r="N1518" s="12"/>
      <c r="O1518" s="12"/>
      <c r="P1518" s="12"/>
      <c r="Q1518" s="160"/>
      <c r="R1518" s="12"/>
      <c r="S1518" s="48"/>
    </row>
    <row r="1519" spans="1:19">
      <c r="A1519" s="21">
        <v>45783</v>
      </c>
      <c r="B1519" s="21" t="s">
        <v>57</v>
      </c>
      <c r="C1519" s="42" t="s">
        <v>58</v>
      </c>
      <c r="D1519" s="12" t="s">
        <v>1268</v>
      </c>
      <c r="E1519" s="12" t="s">
        <v>4421</v>
      </c>
      <c r="F1519" s="42">
        <v>1</v>
      </c>
      <c r="G1519" s="12">
        <v>16</v>
      </c>
      <c r="H1519" s="12"/>
      <c r="I1519" s="12" t="s">
        <v>60</v>
      </c>
      <c r="J1519" s="12" t="s">
        <v>4188</v>
      </c>
      <c r="K1519" s="12">
        <v>2924</v>
      </c>
      <c r="L1519" s="12">
        <v>2335</v>
      </c>
      <c r="M1519" s="12" t="s">
        <v>3763</v>
      </c>
      <c r="N1519" s="12"/>
      <c r="O1519" s="12"/>
      <c r="P1519" s="12"/>
      <c r="Q1519" s="160"/>
      <c r="R1519" s="12"/>
      <c r="S1519" s="48"/>
    </row>
    <row r="1520" spans="1:19">
      <c r="A1520" s="21">
        <v>45783</v>
      </c>
      <c r="B1520" s="21" t="s">
        <v>57</v>
      </c>
      <c r="C1520" s="42" t="s">
        <v>58</v>
      </c>
      <c r="D1520" s="12" t="s">
        <v>1268</v>
      </c>
      <c r="E1520" s="12" t="s">
        <v>4421</v>
      </c>
      <c r="F1520" s="42">
        <v>1</v>
      </c>
      <c r="G1520" s="12">
        <v>16</v>
      </c>
      <c r="H1520" s="12"/>
      <c r="I1520" s="12" t="s">
        <v>60</v>
      </c>
      <c r="J1520" s="12" t="s">
        <v>4188</v>
      </c>
      <c r="K1520" s="12">
        <v>2924</v>
      </c>
      <c r="L1520" s="12">
        <v>2612</v>
      </c>
      <c r="M1520" s="12" t="s">
        <v>3680</v>
      </c>
      <c r="N1520" s="12"/>
      <c r="O1520" s="12"/>
      <c r="P1520" s="12"/>
      <c r="Q1520" s="160"/>
      <c r="R1520" s="12"/>
      <c r="S1520" s="48"/>
    </row>
    <row r="1521" spans="1:19">
      <c r="A1521" s="21">
        <v>45783</v>
      </c>
      <c r="B1521" s="21" t="s">
        <v>57</v>
      </c>
      <c r="C1521" s="42" t="s">
        <v>58</v>
      </c>
      <c r="D1521" s="12" t="s">
        <v>1268</v>
      </c>
      <c r="E1521" s="12" t="s">
        <v>4422</v>
      </c>
      <c r="F1521" s="42">
        <v>1</v>
      </c>
      <c r="G1521" s="12">
        <v>16</v>
      </c>
      <c r="H1521" s="12"/>
      <c r="I1521" s="12" t="s">
        <v>60</v>
      </c>
      <c r="J1521" s="12" t="s">
        <v>4188</v>
      </c>
      <c r="K1521" s="12">
        <v>2924</v>
      </c>
      <c r="L1521" s="12">
        <v>2216</v>
      </c>
      <c r="M1521" s="12" t="s">
        <v>3680</v>
      </c>
      <c r="N1521" s="12"/>
      <c r="O1521" s="12"/>
      <c r="P1521" s="12"/>
      <c r="Q1521" s="160"/>
      <c r="R1521" s="12"/>
      <c r="S1521" s="48"/>
    </row>
    <row r="1522" spans="1:19">
      <c r="A1522" s="21">
        <v>45783</v>
      </c>
      <c r="B1522" s="21" t="s">
        <v>57</v>
      </c>
      <c r="C1522" s="42" t="s">
        <v>58</v>
      </c>
      <c r="D1522" s="12" t="s">
        <v>1268</v>
      </c>
      <c r="E1522" s="12" t="s">
        <v>4422</v>
      </c>
      <c r="F1522" s="42">
        <v>1</v>
      </c>
      <c r="G1522" s="12">
        <v>16</v>
      </c>
      <c r="H1522" s="12"/>
      <c r="I1522" s="12" t="s">
        <v>60</v>
      </c>
      <c r="J1522" s="12" t="s">
        <v>4188</v>
      </c>
      <c r="K1522" s="12">
        <v>3024</v>
      </c>
      <c r="L1522" s="12">
        <v>2643</v>
      </c>
      <c r="M1522" s="12" t="s">
        <v>3680</v>
      </c>
      <c r="N1522" s="12"/>
      <c r="O1522" s="12"/>
      <c r="P1522" s="12"/>
      <c r="Q1522" s="160"/>
      <c r="R1522" s="12"/>
      <c r="S1522" s="48"/>
    </row>
    <row r="1523" spans="1:19">
      <c r="A1523" s="21">
        <v>45783</v>
      </c>
      <c r="B1523" s="21" t="s">
        <v>57</v>
      </c>
      <c r="C1523" s="42" t="s">
        <v>58</v>
      </c>
      <c r="D1523" s="12" t="s">
        <v>1268</v>
      </c>
      <c r="E1523" s="12" t="s">
        <v>4422</v>
      </c>
      <c r="F1523" s="42">
        <v>1</v>
      </c>
      <c r="G1523" s="12">
        <v>16</v>
      </c>
      <c r="H1523" s="12"/>
      <c r="I1523" s="12" t="s">
        <v>60</v>
      </c>
      <c r="J1523" s="12" t="s">
        <v>4188</v>
      </c>
      <c r="K1523" s="12">
        <v>2924</v>
      </c>
      <c r="L1523" s="12">
        <v>2621</v>
      </c>
      <c r="M1523" s="12" t="s">
        <v>3584</v>
      </c>
      <c r="N1523" s="12"/>
      <c r="O1523" s="12"/>
      <c r="P1523" s="12"/>
      <c r="Q1523" s="160"/>
      <c r="R1523" s="12"/>
      <c r="S1523" s="48"/>
    </row>
    <row r="1524" spans="1:19">
      <c r="A1524" s="21">
        <v>45783</v>
      </c>
      <c r="B1524" s="21" t="s">
        <v>57</v>
      </c>
      <c r="C1524" s="42" t="s">
        <v>58</v>
      </c>
      <c r="D1524" s="12" t="s">
        <v>1268</v>
      </c>
      <c r="E1524" s="12" t="s">
        <v>4422</v>
      </c>
      <c r="F1524" s="42">
        <v>1</v>
      </c>
      <c r="G1524" s="12">
        <v>16</v>
      </c>
      <c r="H1524" s="12"/>
      <c r="I1524" s="12" t="s">
        <v>60</v>
      </c>
      <c r="J1524" s="12" t="s">
        <v>4188</v>
      </c>
      <c r="K1524" s="12">
        <v>2924</v>
      </c>
      <c r="L1524" s="12">
        <v>2214</v>
      </c>
      <c r="M1524" s="12" t="s">
        <v>3584</v>
      </c>
      <c r="N1524" s="12"/>
      <c r="O1524" s="12"/>
      <c r="P1524" s="12"/>
      <c r="Q1524" s="160"/>
      <c r="R1524" s="12"/>
      <c r="S1524" s="48"/>
    </row>
    <row r="1525" spans="1:19">
      <c r="A1525" s="21">
        <v>45783</v>
      </c>
      <c r="B1525" s="21" t="s">
        <v>57</v>
      </c>
      <c r="C1525" s="42" t="s">
        <v>58</v>
      </c>
      <c r="D1525" s="12" t="s">
        <v>1268</v>
      </c>
      <c r="E1525" s="12" t="s">
        <v>4358</v>
      </c>
      <c r="F1525" s="42">
        <v>1</v>
      </c>
      <c r="G1525" s="12">
        <v>15</v>
      </c>
      <c r="H1525" s="12"/>
      <c r="I1525" s="12" t="s">
        <v>75</v>
      </c>
      <c r="J1525" s="12" t="s">
        <v>4340</v>
      </c>
      <c r="K1525" s="12">
        <v>524</v>
      </c>
      <c r="L1525" s="12">
        <v>2264</v>
      </c>
      <c r="M1525" s="12" t="s">
        <v>3573</v>
      </c>
      <c r="N1525" s="12" t="s">
        <v>4231</v>
      </c>
      <c r="O1525" s="12"/>
      <c r="P1525" s="12"/>
      <c r="Q1525" s="160"/>
      <c r="R1525" s="12"/>
      <c r="S1525" s="48"/>
    </row>
    <row r="1526" spans="1:19">
      <c r="A1526" s="21">
        <v>45783</v>
      </c>
      <c r="B1526" s="21" t="s">
        <v>57</v>
      </c>
      <c r="C1526" s="42" t="s">
        <v>58</v>
      </c>
      <c r="D1526" s="12" t="s">
        <v>1268</v>
      </c>
      <c r="E1526" s="12" t="s">
        <v>4358</v>
      </c>
      <c r="F1526" s="42">
        <v>1</v>
      </c>
      <c r="G1526" s="12">
        <v>15</v>
      </c>
      <c r="H1526" s="12"/>
      <c r="I1526" s="12" t="s">
        <v>75</v>
      </c>
      <c r="J1526" s="12" t="s">
        <v>4340</v>
      </c>
      <c r="K1526" s="12">
        <v>524</v>
      </c>
      <c r="L1526" s="12">
        <v>2265</v>
      </c>
      <c r="M1526" s="12" t="s">
        <v>3829</v>
      </c>
      <c r="N1526" s="12"/>
      <c r="O1526" s="12"/>
      <c r="P1526" s="12"/>
      <c r="Q1526" s="160"/>
      <c r="R1526" s="12"/>
      <c r="S1526" s="48"/>
    </row>
    <row r="1527" spans="1:19">
      <c r="A1527" s="21">
        <v>45783</v>
      </c>
      <c r="B1527" s="21" t="s">
        <v>57</v>
      </c>
      <c r="C1527" s="42" t="s">
        <v>58</v>
      </c>
      <c r="D1527" s="12" t="s">
        <v>1268</v>
      </c>
      <c r="E1527" s="12" t="s">
        <v>4358</v>
      </c>
      <c r="F1527" s="42">
        <v>1</v>
      </c>
      <c r="G1527" s="12">
        <v>15</v>
      </c>
      <c r="H1527" s="12"/>
      <c r="I1527" s="12" t="s">
        <v>75</v>
      </c>
      <c r="J1527" s="12" t="s">
        <v>4340</v>
      </c>
      <c r="K1527" s="12">
        <v>924</v>
      </c>
      <c r="L1527" s="12">
        <v>2342</v>
      </c>
      <c r="M1527" s="12" t="s">
        <v>3829</v>
      </c>
      <c r="N1527" s="12"/>
      <c r="O1527" s="12"/>
      <c r="P1527" s="12"/>
      <c r="Q1527" s="160"/>
      <c r="R1527" s="12"/>
      <c r="S1527" s="48"/>
    </row>
    <row r="1528" spans="1:19">
      <c r="A1528" s="21">
        <v>45783</v>
      </c>
      <c r="B1528" s="21" t="s">
        <v>57</v>
      </c>
      <c r="C1528" s="42" t="s">
        <v>58</v>
      </c>
      <c r="D1528" s="12" t="s">
        <v>1268</v>
      </c>
      <c r="E1528" s="12" t="s">
        <v>4357</v>
      </c>
      <c r="F1528" s="42">
        <v>1</v>
      </c>
      <c r="G1528" s="12">
        <v>15</v>
      </c>
      <c r="H1528" s="12"/>
      <c r="I1528" s="12" t="s">
        <v>75</v>
      </c>
      <c r="J1528" s="12" t="s">
        <v>4340</v>
      </c>
      <c r="K1528" s="12">
        <v>924</v>
      </c>
      <c r="L1528" s="12">
        <v>2344</v>
      </c>
      <c r="M1528" s="12" t="s">
        <v>3829</v>
      </c>
      <c r="N1528" s="12"/>
      <c r="O1528" s="12"/>
      <c r="P1528" s="12"/>
      <c r="Q1528" s="160"/>
      <c r="R1528" s="12"/>
      <c r="S1528" s="48"/>
    </row>
    <row r="1529" spans="1:19">
      <c r="A1529" s="21">
        <v>45783</v>
      </c>
      <c r="B1529" s="21" t="s">
        <v>57</v>
      </c>
      <c r="C1529" s="42" t="s">
        <v>58</v>
      </c>
      <c r="D1529" s="12" t="s">
        <v>1268</v>
      </c>
      <c r="E1529" s="12" t="s">
        <v>4357</v>
      </c>
      <c r="F1529" s="42">
        <v>1</v>
      </c>
      <c r="G1529" s="12">
        <v>15</v>
      </c>
      <c r="H1529" s="12"/>
      <c r="I1529" s="12" t="s">
        <v>75</v>
      </c>
      <c r="J1529" s="12" t="s">
        <v>4340</v>
      </c>
      <c r="K1529" s="12">
        <v>524</v>
      </c>
      <c r="L1529" s="12">
        <v>2267</v>
      </c>
      <c r="M1529" s="12" t="s">
        <v>3829</v>
      </c>
      <c r="N1529" s="12"/>
      <c r="O1529" s="12"/>
      <c r="P1529" s="12"/>
      <c r="Q1529" s="160"/>
      <c r="R1529" s="12"/>
      <c r="S1529" s="48"/>
    </row>
    <row r="1530" spans="1:19">
      <c r="A1530" s="21">
        <v>45783</v>
      </c>
      <c r="B1530" s="21" t="s">
        <v>57</v>
      </c>
      <c r="C1530" s="42" t="s">
        <v>58</v>
      </c>
      <c r="D1530" s="12" t="s">
        <v>1268</v>
      </c>
      <c r="E1530" s="12" t="s">
        <v>4357</v>
      </c>
      <c r="F1530" s="42">
        <v>1</v>
      </c>
      <c r="G1530" s="12">
        <v>15</v>
      </c>
      <c r="H1530" s="12"/>
      <c r="I1530" s="12" t="s">
        <v>75</v>
      </c>
      <c r="J1530" s="12" t="s">
        <v>4340</v>
      </c>
      <c r="K1530" s="12">
        <v>524</v>
      </c>
      <c r="L1530" s="12">
        <v>2266</v>
      </c>
      <c r="M1530" s="12" t="s">
        <v>3829</v>
      </c>
      <c r="N1530" s="12"/>
      <c r="O1530" s="12"/>
      <c r="P1530" s="12"/>
      <c r="Q1530" s="160"/>
      <c r="R1530" s="12"/>
      <c r="S1530" s="48"/>
    </row>
    <row r="1531" spans="1:19">
      <c r="A1531" s="21">
        <v>45783</v>
      </c>
      <c r="B1531" s="21" t="s">
        <v>57</v>
      </c>
      <c r="C1531" s="42" t="s">
        <v>58</v>
      </c>
      <c r="D1531" s="12" t="s">
        <v>1268</v>
      </c>
      <c r="E1531" s="12" t="s">
        <v>4357</v>
      </c>
      <c r="F1531" s="42">
        <v>1</v>
      </c>
      <c r="G1531" s="12">
        <v>15</v>
      </c>
      <c r="H1531" s="12"/>
      <c r="I1531" s="12" t="s">
        <v>75</v>
      </c>
      <c r="J1531" s="12" t="s">
        <v>4340</v>
      </c>
      <c r="K1531" s="12">
        <v>924</v>
      </c>
      <c r="L1531" s="12">
        <v>2345</v>
      </c>
      <c r="M1531" s="12" t="s">
        <v>3829</v>
      </c>
      <c r="N1531" s="12"/>
      <c r="O1531" s="12"/>
      <c r="P1531" s="12"/>
      <c r="Q1531" s="160"/>
      <c r="R1531" s="12"/>
      <c r="S1531" s="48"/>
    </row>
    <row r="1532" spans="1:19">
      <c r="A1532" s="21">
        <v>45783</v>
      </c>
      <c r="B1532" s="21" t="s">
        <v>57</v>
      </c>
      <c r="C1532" s="42" t="s">
        <v>58</v>
      </c>
      <c r="D1532" s="12" t="s">
        <v>1268</v>
      </c>
      <c r="E1532" s="12" t="s">
        <v>4358</v>
      </c>
      <c r="F1532" s="12">
        <v>1</v>
      </c>
      <c r="G1532" s="12">
        <v>16</v>
      </c>
      <c r="H1532" s="12"/>
      <c r="I1532" s="12" t="s">
        <v>60</v>
      </c>
      <c r="J1532" s="12" t="s">
        <v>4188</v>
      </c>
      <c r="K1532" s="12">
        <v>2024</v>
      </c>
      <c r="L1532" s="12">
        <v>2133</v>
      </c>
      <c r="M1532" s="12" t="s">
        <v>3584</v>
      </c>
      <c r="N1532" s="12"/>
      <c r="O1532" s="12"/>
      <c r="P1532" s="12"/>
      <c r="Q1532" s="160"/>
      <c r="R1532" s="12"/>
      <c r="S1532" s="48"/>
    </row>
    <row r="1533" spans="1:19">
      <c r="A1533" s="21">
        <v>45826</v>
      </c>
      <c r="B1533" s="21" t="s">
        <v>57</v>
      </c>
      <c r="C1533" s="42" t="s">
        <v>58</v>
      </c>
      <c r="D1533" s="12" t="s">
        <v>1268</v>
      </c>
      <c r="E1533" s="12" t="s">
        <v>4423</v>
      </c>
      <c r="F1533" s="12">
        <v>1</v>
      </c>
      <c r="G1533" s="12">
        <v>15</v>
      </c>
      <c r="H1533" s="12"/>
      <c r="I1533" s="12" t="s">
        <v>623</v>
      </c>
      <c r="J1533" s="12" t="s">
        <v>4340</v>
      </c>
      <c r="K1533" s="12">
        <v>1424</v>
      </c>
      <c r="L1533" s="12">
        <v>2233</v>
      </c>
      <c r="M1533" s="12" t="s">
        <v>4108</v>
      </c>
      <c r="N1533" s="12"/>
      <c r="O1533" s="12"/>
      <c r="P1533" s="12"/>
      <c r="Q1533" s="160"/>
      <c r="R1533" s="12"/>
      <c r="S1533" s="48"/>
    </row>
    <row r="1534" spans="1:19">
      <c r="A1534" s="21">
        <v>45826</v>
      </c>
      <c r="B1534" s="21" t="s">
        <v>118</v>
      </c>
      <c r="C1534" s="42" t="s">
        <v>58</v>
      </c>
      <c r="D1534" s="12" t="s">
        <v>1268</v>
      </c>
      <c r="E1534" s="12" t="s">
        <v>4423</v>
      </c>
      <c r="F1534" s="12">
        <v>1</v>
      </c>
      <c r="G1534" s="12">
        <v>15</v>
      </c>
      <c r="H1534" s="12"/>
      <c r="I1534" s="12" t="s">
        <v>623</v>
      </c>
      <c r="J1534" s="12" t="s">
        <v>4340</v>
      </c>
      <c r="K1534" s="12">
        <v>1524</v>
      </c>
      <c r="L1534" s="12">
        <v>2232</v>
      </c>
      <c r="M1534" s="12" t="s">
        <v>4108</v>
      </c>
      <c r="N1534" s="12"/>
      <c r="O1534" s="12"/>
      <c r="P1534" s="12"/>
      <c r="Q1534" s="160"/>
      <c r="R1534" s="12"/>
      <c r="S1534" s="48"/>
    </row>
    <row r="1535" spans="1:19">
      <c r="A1535" s="21">
        <v>45826</v>
      </c>
      <c r="B1535" s="21" t="s">
        <v>118</v>
      </c>
      <c r="C1535" s="42" t="s">
        <v>58</v>
      </c>
      <c r="D1535" s="12" t="s">
        <v>1268</v>
      </c>
      <c r="E1535" s="12" t="s">
        <v>4424</v>
      </c>
      <c r="F1535" s="12">
        <v>1</v>
      </c>
      <c r="G1535" s="12">
        <v>15</v>
      </c>
      <c r="H1535" s="12"/>
      <c r="I1535" s="12" t="s">
        <v>623</v>
      </c>
      <c r="J1535" s="12" t="s">
        <v>3542</v>
      </c>
      <c r="K1535" s="12">
        <v>4224</v>
      </c>
      <c r="L1535" s="12">
        <v>2651</v>
      </c>
      <c r="M1535" s="12" t="s">
        <v>3584</v>
      </c>
      <c r="N1535" s="12"/>
      <c r="O1535" s="12"/>
      <c r="P1535" s="12"/>
      <c r="Q1535" s="160"/>
      <c r="R1535" s="12"/>
      <c r="S1535" s="48"/>
    </row>
    <row r="1536" spans="1:19">
      <c r="A1536" s="21">
        <v>45826</v>
      </c>
      <c r="B1536" s="21" t="s">
        <v>118</v>
      </c>
      <c r="C1536" s="42" t="s">
        <v>58</v>
      </c>
      <c r="D1536" s="12" t="s">
        <v>1268</v>
      </c>
      <c r="E1536" s="12" t="s">
        <v>4424</v>
      </c>
      <c r="F1536" s="12">
        <v>1</v>
      </c>
      <c r="G1536" s="12">
        <v>15</v>
      </c>
      <c r="H1536" s="12"/>
      <c r="I1536" s="12" t="s">
        <v>623</v>
      </c>
      <c r="J1536" s="12" t="s">
        <v>3542</v>
      </c>
      <c r="K1536" s="12">
        <v>3724</v>
      </c>
      <c r="L1536" s="12">
        <v>2653</v>
      </c>
      <c r="M1536" s="12" t="s">
        <v>3584</v>
      </c>
      <c r="N1536" s="12"/>
      <c r="O1536" s="12"/>
      <c r="P1536" s="12"/>
      <c r="Q1536" s="160"/>
      <c r="R1536" s="12"/>
      <c r="S1536" s="48"/>
    </row>
    <row r="1537" spans="1:19">
      <c r="A1537" s="21">
        <v>45826</v>
      </c>
      <c r="B1537" s="21" t="s">
        <v>118</v>
      </c>
      <c r="C1537" s="42" t="s">
        <v>58</v>
      </c>
      <c r="D1537" s="12" t="s">
        <v>1268</v>
      </c>
      <c r="E1537" s="12" t="s">
        <v>3840</v>
      </c>
      <c r="F1537" s="12">
        <v>1</v>
      </c>
      <c r="G1537" s="12">
        <v>15</v>
      </c>
      <c r="H1537" s="12"/>
      <c r="I1537" s="12" t="s">
        <v>623</v>
      </c>
      <c r="J1537" s="12" t="s">
        <v>4425</v>
      </c>
      <c r="K1537" s="12">
        <v>2223</v>
      </c>
      <c r="L1537" s="12" t="s">
        <v>1428</v>
      </c>
      <c r="M1537" s="12" t="s">
        <v>3585</v>
      </c>
      <c r="N1537" s="12"/>
      <c r="O1537" s="12"/>
      <c r="P1537" s="12"/>
      <c r="Q1537" s="160"/>
      <c r="R1537" s="12"/>
      <c r="S1537" s="48"/>
    </row>
    <row r="1538" spans="1:19">
      <c r="A1538" s="21">
        <v>45826</v>
      </c>
      <c r="B1538" s="21" t="s">
        <v>118</v>
      </c>
      <c r="C1538" s="42" t="s">
        <v>58</v>
      </c>
      <c r="D1538" s="12" t="s">
        <v>1268</v>
      </c>
      <c r="E1538" s="12" t="s">
        <v>4426</v>
      </c>
      <c r="F1538" s="12">
        <v>1</v>
      </c>
      <c r="G1538" s="12">
        <v>15</v>
      </c>
      <c r="H1538" s="12"/>
      <c r="I1538" s="12" t="s">
        <v>623</v>
      </c>
      <c r="J1538" s="12" t="s">
        <v>4427</v>
      </c>
      <c r="K1538" s="12">
        <v>1824</v>
      </c>
      <c r="L1538" s="12" t="s">
        <v>1428</v>
      </c>
      <c r="M1538" s="12" t="s">
        <v>3584</v>
      </c>
      <c r="N1538" s="12"/>
      <c r="O1538" s="12"/>
      <c r="P1538" s="12"/>
      <c r="Q1538" s="160"/>
      <c r="R1538" s="12"/>
      <c r="S1538" s="48"/>
    </row>
    <row r="1539" spans="1:19">
      <c r="A1539" s="21">
        <v>45826</v>
      </c>
      <c r="B1539" s="21" t="s">
        <v>118</v>
      </c>
      <c r="C1539" s="42" t="s">
        <v>58</v>
      </c>
      <c r="D1539" s="12" t="s">
        <v>1268</v>
      </c>
      <c r="E1539" s="12" t="s">
        <v>4426</v>
      </c>
      <c r="F1539" s="12">
        <v>1</v>
      </c>
      <c r="G1539" s="12">
        <v>15</v>
      </c>
      <c r="H1539" s="12"/>
      <c r="I1539" s="12" t="s">
        <v>623</v>
      </c>
      <c r="J1539" s="12" t="s">
        <v>4427</v>
      </c>
      <c r="K1539" s="12">
        <v>1824</v>
      </c>
      <c r="L1539" s="12" t="s">
        <v>1428</v>
      </c>
      <c r="M1539" s="12" t="s">
        <v>3584</v>
      </c>
      <c r="N1539" s="12"/>
      <c r="O1539" s="12"/>
      <c r="P1539" s="12"/>
      <c r="Q1539" s="160"/>
      <c r="R1539" s="12"/>
      <c r="S1539" s="48"/>
    </row>
    <row r="1540" spans="1:19">
      <c r="A1540" s="21">
        <v>45826</v>
      </c>
      <c r="B1540" s="21" t="s">
        <v>118</v>
      </c>
      <c r="C1540" s="42" t="s">
        <v>58</v>
      </c>
      <c r="D1540" s="12" t="s">
        <v>1268</v>
      </c>
      <c r="E1540" s="12" t="s">
        <v>4428</v>
      </c>
      <c r="F1540" s="12">
        <v>1</v>
      </c>
      <c r="G1540" s="12">
        <v>16</v>
      </c>
      <c r="H1540" s="12"/>
      <c r="I1540" s="12" t="s">
        <v>60</v>
      </c>
      <c r="J1540" s="12" t="s">
        <v>4419</v>
      </c>
      <c r="K1540" s="12">
        <v>1524</v>
      </c>
      <c r="L1540" s="12">
        <v>2696</v>
      </c>
      <c r="M1540" s="12" t="s">
        <v>3680</v>
      </c>
      <c r="N1540" s="12"/>
      <c r="O1540" s="12"/>
      <c r="P1540" s="12"/>
      <c r="Q1540" s="160"/>
      <c r="R1540" s="12"/>
      <c r="S1540" s="48"/>
    </row>
    <row r="1541" spans="1:19">
      <c r="A1541" s="21">
        <v>45826</v>
      </c>
      <c r="B1541" s="21" t="s">
        <v>118</v>
      </c>
      <c r="C1541" s="42" t="s">
        <v>58</v>
      </c>
      <c r="D1541" s="12" t="s">
        <v>1268</v>
      </c>
      <c r="E1541" s="12" t="s">
        <v>4428</v>
      </c>
      <c r="F1541" s="12">
        <v>1</v>
      </c>
      <c r="G1541" s="12">
        <v>16</v>
      </c>
      <c r="H1541" s="12"/>
      <c r="I1541" s="12" t="s">
        <v>60</v>
      </c>
      <c r="J1541" s="12" t="s">
        <v>4419</v>
      </c>
      <c r="K1541" s="12">
        <v>1724</v>
      </c>
      <c r="L1541" s="12">
        <v>2697</v>
      </c>
      <c r="M1541" s="12" t="s">
        <v>3680</v>
      </c>
      <c r="N1541" s="12"/>
      <c r="O1541" s="12"/>
      <c r="P1541" s="12"/>
      <c r="Q1541" s="160"/>
      <c r="R1541" s="12"/>
      <c r="S1541" s="48"/>
    </row>
    <row r="1542" spans="1:19">
      <c r="A1542" s="21">
        <v>45826</v>
      </c>
      <c r="B1542" s="21" t="s">
        <v>118</v>
      </c>
      <c r="C1542" s="42" t="s">
        <v>58</v>
      </c>
      <c r="D1542" s="12" t="s">
        <v>1444</v>
      </c>
      <c r="E1542" s="12" t="s">
        <v>3593</v>
      </c>
      <c r="F1542" s="12">
        <v>1</v>
      </c>
      <c r="G1542" s="12" t="s">
        <v>7</v>
      </c>
      <c r="H1542" s="12"/>
      <c r="I1542" s="12" t="s">
        <v>133</v>
      </c>
      <c r="J1542" s="12" t="s">
        <v>4429</v>
      </c>
      <c r="K1542" s="12">
        <v>4521</v>
      </c>
      <c r="L1542" s="12" t="s">
        <v>1428</v>
      </c>
      <c r="M1542" s="12" t="s">
        <v>3763</v>
      </c>
      <c r="N1542" s="12"/>
      <c r="O1542" s="12"/>
      <c r="P1542" s="12"/>
      <c r="Q1542" s="160"/>
      <c r="R1542" s="12"/>
      <c r="S1542" s="48"/>
    </row>
    <row r="1543" spans="1:19">
      <c r="A1543" s="21">
        <v>45826</v>
      </c>
      <c r="B1543" s="21" t="s">
        <v>118</v>
      </c>
      <c r="C1543" s="42" t="s">
        <v>58</v>
      </c>
      <c r="D1543" s="12" t="s">
        <v>1444</v>
      </c>
      <c r="E1543" s="12" t="s">
        <v>3593</v>
      </c>
      <c r="F1543" s="12">
        <v>1</v>
      </c>
      <c r="G1543" s="12" t="s">
        <v>7</v>
      </c>
      <c r="H1543" s="12"/>
      <c r="I1543" s="12" t="s">
        <v>4430</v>
      </c>
      <c r="J1543" s="12" t="s">
        <v>3968</v>
      </c>
      <c r="K1543" s="12">
        <v>3122</v>
      </c>
      <c r="L1543" s="12" t="s">
        <v>1428</v>
      </c>
      <c r="M1543" s="12" t="s">
        <v>3763</v>
      </c>
      <c r="N1543" s="12"/>
      <c r="O1543" s="12"/>
      <c r="P1543" s="12"/>
      <c r="Q1543" s="160"/>
      <c r="R1543" s="12"/>
      <c r="S1543" s="48"/>
    </row>
    <row r="1544" spans="1:19">
      <c r="A1544" s="21">
        <v>45826</v>
      </c>
      <c r="B1544" s="21" t="s">
        <v>118</v>
      </c>
      <c r="C1544" s="42" t="s">
        <v>58</v>
      </c>
      <c r="D1544" s="12" t="s">
        <v>1268</v>
      </c>
      <c r="E1544" s="12" t="s">
        <v>4431</v>
      </c>
      <c r="F1544" s="12">
        <v>1</v>
      </c>
      <c r="G1544" s="12" t="s">
        <v>7</v>
      </c>
      <c r="H1544" s="12"/>
      <c r="I1544" s="12" t="s">
        <v>133</v>
      </c>
      <c r="J1544" s="12" t="s">
        <v>1161</v>
      </c>
      <c r="K1544" s="12">
        <v>3423</v>
      </c>
      <c r="L1544" s="12">
        <v>1349</v>
      </c>
      <c r="M1544" s="12" t="s">
        <v>3585</v>
      </c>
      <c r="N1544" s="12"/>
      <c r="O1544" s="12"/>
      <c r="P1544" s="12"/>
      <c r="Q1544" s="160"/>
      <c r="R1544" s="12"/>
      <c r="S1544" s="48"/>
    </row>
    <row r="1545" spans="1:19">
      <c r="A1545" s="21">
        <v>45826</v>
      </c>
      <c r="B1545" s="21" t="s">
        <v>118</v>
      </c>
      <c r="C1545" s="42" t="s">
        <v>58</v>
      </c>
      <c r="D1545" s="12" t="s">
        <v>1268</v>
      </c>
      <c r="E1545" s="12" t="s">
        <v>4431</v>
      </c>
      <c r="F1545" s="12">
        <v>1</v>
      </c>
      <c r="G1545" s="12" t="s">
        <v>7</v>
      </c>
      <c r="H1545" s="12"/>
      <c r="I1545" s="12" t="s">
        <v>133</v>
      </c>
      <c r="J1545" s="12" t="s">
        <v>1161</v>
      </c>
      <c r="K1545" s="12">
        <v>3523</v>
      </c>
      <c r="L1545" s="12">
        <v>1350</v>
      </c>
      <c r="M1545" s="12" t="s">
        <v>3585</v>
      </c>
      <c r="N1545" s="12"/>
      <c r="O1545" s="12"/>
      <c r="P1545" s="12"/>
      <c r="Q1545" s="160"/>
      <c r="R1545" s="12"/>
      <c r="S1545" s="48"/>
    </row>
    <row r="1546" spans="1:19">
      <c r="A1546" s="21">
        <v>45826</v>
      </c>
      <c r="B1546" s="21" t="s">
        <v>118</v>
      </c>
      <c r="C1546" s="42" t="s">
        <v>58</v>
      </c>
      <c r="D1546" s="12" t="s">
        <v>1268</v>
      </c>
      <c r="E1546" s="12" t="s">
        <v>4431</v>
      </c>
      <c r="F1546" s="12">
        <v>1</v>
      </c>
      <c r="G1546" s="12" t="s">
        <v>7</v>
      </c>
      <c r="H1546" s="12"/>
      <c r="I1546" s="12" t="s">
        <v>133</v>
      </c>
      <c r="J1546" s="12" t="s">
        <v>1161</v>
      </c>
      <c r="K1546" s="12">
        <v>3523</v>
      </c>
      <c r="L1546" s="12">
        <v>1347</v>
      </c>
      <c r="M1546" s="12" t="s">
        <v>3585</v>
      </c>
      <c r="N1546" s="12"/>
      <c r="O1546" s="12"/>
      <c r="P1546" s="12"/>
      <c r="Q1546" s="160"/>
      <c r="R1546" s="12"/>
      <c r="S1546" s="48"/>
    </row>
    <row r="1547" spans="1:19">
      <c r="A1547" s="21">
        <v>45826</v>
      </c>
      <c r="B1547" s="21" t="s">
        <v>118</v>
      </c>
      <c r="C1547" s="42" t="s">
        <v>58</v>
      </c>
      <c r="D1547" s="12" t="s">
        <v>1268</v>
      </c>
      <c r="E1547" s="12" t="s">
        <v>4431</v>
      </c>
      <c r="F1547" s="12">
        <v>1</v>
      </c>
      <c r="G1547" s="12" t="s">
        <v>7</v>
      </c>
      <c r="H1547" s="12"/>
      <c r="I1547" s="12" t="s">
        <v>133</v>
      </c>
      <c r="J1547" s="12" t="s">
        <v>1161</v>
      </c>
      <c r="K1547" s="12">
        <v>3523</v>
      </c>
      <c r="L1547" s="12">
        <v>1348</v>
      </c>
      <c r="M1547" s="12" t="s">
        <v>3585</v>
      </c>
      <c r="N1547" s="12"/>
      <c r="O1547" s="12"/>
      <c r="P1547" s="12"/>
      <c r="Q1547" s="160"/>
      <c r="R1547" s="12"/>
      <c r="S1547" s="48"/>
    </row>
    <row r="1548" spans="1:19">
      <c r="A1548" s="21">
        <v>45826</v>
      </c>
      <c r="B1548" s="21" t="s">
        <v>118</v>
      </c>
      <c r="C1548" s="42" t="s">
        <v>58</v>
      </c>
      <c r="D1548" s="12" t="s">
        <v>1268</v>
      </c>
      <c r="E1548" s="12" t="s">
        <v>4432</v>
      </c>
      <c r="F1548" s="12">
        <v>1</v>
      </c>
      <c r="G1548" s="12">
        <v>15</v>
      </c>
      <c r="H1548" s="12"/>
      <c r="I1548" s="12" t="s">
        <v>75</v>
      </c>
      <c r="J1548" s="12" t="s">
        <v>4340</v>
      </c>
      <c r="K1548" s="12">
        <v>524</v>
      </c>
      <c r="L1548" s="12">
        <v>2347</v>
      </c>
      <c r="M1548" s="12" t="s">
        <v>4108</v>
      </c>
      <c r="N1548" s="12"/>
      <c r="O1548" s="12"/>
      <c r="P1548" s="12"/>
      <c r="Q1548" s="160"/>
      <c r="R1548" s="12"/>
      <c r="S1548" s="48"/>
    </row>
    <row r="1549" spans="1:19">
      <c r="A1549" s="21">
        <v>45826</v>
      </c>
      <c r="B1549" s="21" t="s">
        <v>118</v>
      </c>
      <c r="C1549" s="42" t="s">
        <v>58</v>
      </c>
      <c r="D1549" s="12" t="s">
        <v>1268</v>
      </c>
      <c r="E1549" s="12" t="s">
        <v>4432</v>
      </c>
      <c r="F1549" s="12">
        <v>1</v>
      </c>
      <c r="G1549" s="12">
        <v>15</v>
      </c>
      <c r="H1549" s="12"/>
      <c r="I1549" s="12" t="s">
        <v>75</v>
      </c>
      <c r="J1549" s="12" t="s">
        <v>4340</v>
      </c>
      <c r="K1549" s="12">
        <v>524</v>
      </c>
      <c r="L1549" s="12">
        <v>2346</v>
      </c>
      <c r="M1549" s="12" t="s">
        <v>4108</v>
      </c>
      <c r="N1549" s="12"/>
      <c r="O1549" s="12"/>
      <c r="P1549" s="12"/>
      <c r="Q1549" s="160"/>
      <c r="R1549" s="12"/>
      <c r="S1549" s="48"/>
    </row>
    <row r="1550" spans="1:19">
      <c r="A1550" s="21">
        <v>45826</v>
      </c>
      <c r="B1550" s="21" t="s">
        <v>118</v>
      </c>
      <c r="C1550" s="42" t="s">
        <v>58</v>
      </c>
      <c r="D1550" s="12" t="s">
        <v>1268</v>
      </c>
      <c r="E1550" s="12" t="s">
        <v>4361</v>
      </c>
      <c r="F1550" s="12">
        <v>1</v>
      </c>
      <c r="G1550" s="12">
        <v>15</v>
      </c>
      <c r="H1550" s="12"/>
      <c r="I1550" s="12" t="s">
        <v>75</v>
      </c>
      <c r="J1550" s="12" t="s">
        <v>2310</v>
      </c>
      <c r="K1550" s="12">
        <v>1524</v>
      </c>
      <c r="L1550" s="12">
        <v>2828</v>
      </c>
      <c r="M1550" s="12" t="s">
        <v>3573</v>
      </c>
      <c r="N1550" s="12"/>
      <c r="O1550" s="12"/>
      <c r="P1550" s="12"/>
      <c r="Q1550" s="160"/>
      <c r="R1550" s="12"/>
      <c r="S1550" s="48"/>
    </row>
    <row r="1551" spans="1:19">
      <c r="A1551" s="21">
        <v>45826</v>
      </c>
      <c r="B1551" s="21" t="s">
        <v>118</v>
      </c>
      <c r="C1551" s="42" t="s">
        <v>58</v>
      </c>
      <c r="D1551" s="12" t="s">
        <v>1268</v>
      </c>
      <c r="E1551" s="12" t="s">
        <v>4361</v>
      </c>
      <c r="F1551" s="12">
        <v>1</v>
      </c>
      <c r="G1551" s="12">
        <v>15</v>
      </c>
      <c r="H1551" s="12"/>
      <c r="I1551" s="12" t="s">
        <v>75</v>
      </c>
      <c r="J1551" s="12" t="s">
        <v>2310</v>
      </c>
      <c r="K1551" s="12">
        <v>4423</v>
      </c>
      <c r="L1551" s="12" t="s">
        <v>1428</v>
      </c>
      <c r="M1551" s="12" t="s">
        <v>3584</v>
      </c>
      <c r="N1551" s="12"/>
      <c r="O1551" s="12"/>
      <c r="P1551" s="12"/>
      <c r="Q1551" s="160"/>
      <c r="R1551" s="12"/>
      <c r="S1551" s="48"/>
    </row>
    <row r="1552" spans="1:19">
      <c r="A1552" s="21">
        <v>45826</v>
      </c>
      <c r="B1552" s="21" t="s">
        <v>118</v>
      </c>
      <c r="C1552" s="42" t="s">
        <v>58</v>
      </c>
      <c r="D1552" s="12" t="s">
        <v>1268</v>
      </c>
      <c r="E1552" s="12" t="s">
        <v>4361</v>
      </c>
      <c r="F1552" s="12">
        <v>1</v>
      </c>
      <c r="G1552" s="12">
        <v>15</v>
      </c>
      <c r="H1552" s="12"/>
      <c r="I1552" s="12" t="s">
        <v>75</v>
      </c>
      <c r="J1552" s="12" t="s">
        <v>926</v>
      </c>
      <c r="K1552" s="12">
        <v>1524</v>
      </c>
      <c r="L1552" s="12">
        <v>2819</v>
      </c>
      <c r="M1552" s="12" t="s">
        <v>4108</v>
      </c>
      <c r="N1552" s="12"/>
      <c r="O1552" s="12"/>
      <c r="P1552" s="12"/>
      <c r="Q1552" s="160"/>
      <c r="R1552" s="12"/>
      <c r="S1552" s="48"/>
    </row>
    <row r="1553" spans="1:19">
      <c r="A1553" s="21">
        <v>45826</v>
      </c>
      <c r="B1553" s="21" t="s">
        <v>118</v>
      </c>
      <c r="C1553" s="42" t="s">
        <v>58</v>
      </c>
      <c r="D1553" s="12" t="s">
        <v>1268</v>
      </c>
      <c r="E1553" s="12" t="s">
        <v>4361</v>
      </c>
      <c r="F1553" s="12">
        <v>1</v>
      </c>
      <c r="G1553" s="12">
        <v>15</v>
      </c>
      <c r="H1553" s="12"/>
      <c r="I1553" s="12" t="s">
        <v>75</v>
      </c>
      <c r="J1553" s="12" t="s">
        <v>926</v>
      </c>
      <c r="K1553" s="12">
        <v>4223</v>
      </c>
      <c r="L1553" s="12">
        <v>1911</v>
      </c>
      <c r="M1553" s="12" t="s">
        <v>4108</v>
      </c>
      <c r="N1553" s="12"/>
      <c r="O1553" s="12"/>
      <c r="P1553" s="12"/>
      <c r="Q1553" s="160"/>
      <c r="R1553" s="12"/>
      <c r="S1553" s="48"/>
    </row>
    <row r="1554" spans="1:19">
      <c r="A1554" s="21">
        <v>45826</v>
      </c>
      <c r="B1554" s="21" t="s">
        <v>118</v>
      </c>
      <c r="C1554" s="42" t="s">
        <v>58</v>
      </c>
      <c r="D1554" s="12" t="s">
        <v>1444</v>
      </c>
      <c r="E1554" s="12" t="s">
        <v>3538</v>
      </c>
      <c r="F1554" s="12">
        <v>1</v>
      </c>
      <c r="G1554" s="12">
        <v>15</v>
      </c>
      <c r="H1554" s="12"/>
      <c r="I1554" s="12" t="s">
        <v>75</v>
      </c>
      <c r="J1554" s="12" t="s">
        <v>4340</v>
      </c>
      <c r="K1554" s="12">
        <v>824</v>
      </c>
      <c r="L1554" s="12">
        <v>2018</v>
      </c>
      <c r="M1554" s="12" t="s">
        <v>4108</v>
      </c>
      <c r="N1554" s="12"/>
      <c r="O1554" s="12"/>
      <c r="P1554" s="12"/>
      <c r="Q1554" s="160"/>
      <c r="R1554" s="12"/>
      <c r="S1554" s="48"/>
    </row>
    <row r="1555" spans="1:19">
      <c r="A1555" s="21">
        <v>45826</v>
      </c>
      <c r="B1555" s="21" t="s">
        <v>118</v>
      </c>
      <c r="C1555" s="42" t="s">
        <v>58</v>
      </c>
      <c r="D1555" s="12" t="s">
        <v>1444</v>
      </c>
      <c r="E1555" s="12" t="s">
        <v>3538</v>
      </c>
      <c r="F1555" s="12">
        <v>1</v>
      </c>
      <c r="G1555" s="12">
        <v>15</v>
      </c>
      <c r="H1555" s="12"/>
      <c r="I1555" s="12" t="s">
        <v>75</v>
      </c>
      <c r="J1555" s="12" t="s">
        <v>4340</v>
      </c>
      <c r="K1555" s="12">
        <v>524</v>
      </c>
      <c r="L1555" s="12">
        <v>2013</v>
      </c>
      <c r="M1555" s="12" t="s">
        <v>4108</v>
      </c>
      <c r="N1555" s="12"/>
      <c r="O1555" s="12"/>
      <c r="P1555" s="12"/>
      <c r="Q1555" s="160"/>
      <c r="R1555" s="12"/>
      <c r="S1555" s="48"/>
    </row>
    <row r="1556" spans="1:19">
      <c r="A1556" s="21">
        <v>45826</v>
      </c>
      <c r="B1556" s="21" t="s">
        <v>118</v>
      </c>
      <c r="C1556" s="42" t="s">
        <v>58</v>
      </c>
      <c r="D1556" s="12" t="s">
        <v>1444</v>
      </c>
      <c r="E1556" s="12" t="s">
        <v>3538</v>
      </c>
      <c r="F1556" s="12">
        <v>1</v>
      </c>
      <c r="G1556" s="12">
        <v>15</v>
      </c>
      <c r="H1556" s="12"/>
      <c r="I1556" s="12" t="s">
        <v>75</v>
      </c>
      <c r="J1556" s="12" t="s">
        <v>4340</v>
      </c>
      <c r="K1556" s="12">
        <v>524</v>
      </c>
      <c r="L1556" s="12">
        <v>2016</v>
      </c>
      <c r="M1556" s="12" t="s">
        <v>4108</v>
      </c>
      <c r="N1556" s="12"/>
      <c r="O1556" s="12"/>
      <c r="P1556" s="12"/>
      <c r="Q1556" s="160"/>
      <c r="R1556" s="12"/>
      <c r="S1556" s="48"/>
    </row>
    <row r="1557" spans="1:19">
      <c r="A1557" s="21">
        <v>45826</v>
      </c>
      <c r="B1557" s="21" t="s">
        <v>118</v>
      </c>
      <c r="C1557" s="42" t="s">
        <v>58</v>
      </c>
      <c r="D1557" s="12" t="s">
        <v>1444</v>
      </c>
      <c r="E1557" s="12" t="s">
        <v>3538</v>
      </c>
      <c r="F1557" s="12">
        <v>1</v>
      </c>
      <c r="G1557" s="12">
        <v>15</v>
      </c>
      <c r="H1557" s="12"/>
      <c r="I1557" s="12" t="s">
        <v>75</v>
      </c>
      <c r="J1557" s="12" t="s">
        <v>4340</v>
      </c>
      <c r="K1557" s="12">
        <v>524</v>
      </c>
      <c r="L1557" s="12">
        <v>2017</v>
      </c>
      <c r="M1557" s="12" t="s">
        <v>4108</v>
      </c>
      <c r="N1557" s="12"/>
      <c r="O1557" s="12"/>
      <c r="P1557" s="12"/>
      <c r="Q1557" s="160"/>
      <c r="R1557" s="12"/>
      <c r="S1557" s="48"/>
    </row>
    <row r="1558" spans="1:19">
      <c r="A1558" s="21">
        <v>45826</v>
      </c>
      <c r="B1558" s="21" t="s">
        <v>118</v>
      </c>
      <c r="C1558" s="42" t="s">
        <v>58</v>
      </c>
      <c r="D1558" s="12" t="s">
        <v>1268</v>
      </c>
      <c r="E1558" s="12" t="s">
        <v>4432</v>
      </c>
      <c r="F1558" s="12">
        <v>1</v>
      </c>
      <c r="G1558" s="12">
        <v>15</v>
      </c>
      <c r="H1558" s="12"/>
      <c r="I1558" s="12" t="s">
        <v>75</v>
      </c>
      <c r="J1558" s="12" t="s">
        <v>4340</v>
      </c>
      <c r="K1558" s="12">
        <v>624</v>
      </c>
      <c r="L1558" s="12">
        <v>2348</v>
      </c>
      <c r="M1558" s="12" t="s">
        <v>4108</v>
      </c>
      <c r="N1558" s="12"/>
      <c r="O1558" s="12"/>
      <c r="P1558" s="12"/>
      <c r="Q1558" s="160"/>
      <c r="R1558" s="12"/>
      <c r="S1558" s="48"/>
    </row>
    <row r="1559" spans="1:19">
      <c r="A1559" s="21">
        <v>45826</v>
      </c>
      <c r="B1559" s="21" t="s">
        <v>118</v>
      </c>
      <c r="C1559" s="42" t="s">
        <v>58</v>
      </c>
      <c r="D1559" s="12" t="s">
        <v>1268</v>
      </c>
      <c r="E1559" s="12" t="s">
        <v>4432</v>
      </c>
      <c r="F1559" s="12">
        <v>1</v>
      </c>
      <c r="G1559" s="12">
        <v>15</v>
      </c>
      <c r="H1559" s="12"/>
      <c r="I1559" s="12" t="s">
        <v>75</v>
      </c>
      <c r="J1559" s="12" t="s">
        <v>4340</v>
      </c>
      <c r="K1559" s="12">
        <v>624</v>
      </c>
      <c r="L1559" s="12">
        <v>2349</v>
      </c>
      <c r="M1559" s="12" t="s">
        <v>4108</v>
      </c>
      <c r="N1559" s="12"/>
      <c r="O1559" s="12"/>
      <c r="P1559" s="12"/>
      <c r="Q1559" s="160"/>
      <c r="R1559" s="12"/>
      <c r="S1559" s="48"/>
    </row>
    <row r="1560" spans="1:19">
      <c r="A1560" s="21">
        <v>45826</v>
      </c>
      <c r="B1560" s="21" t="s">
        <v>118</v>
      </c>
      <c r="C1560" s="42" t="s">
        <v>58</v>
      </c>
      <c r="D1560" s="12" t="s">
        <v>1444</v>
      </c>
      <c r="E1560" s="12" t="s">
        <v>4433</v>
      </c>
      <c r="F1560" s="12">
        <v>1</v>
      </c>
      <c r="G1560" s="12">
        <v>15</v>
      </c>
      <c r="H1560" s="12"/>
      <c r="I1560" s="12" t="s">
        <v>75</v>
      </c>
      <c r="J1560" s="12" t="s">
        <v>3542</v>
      </c>
      <c r="K1560" s="12">
        <v>2824</v>
      </c>
      <c r="L1560" s="12">
        <v>2767</v>
      </c>
      <c r="M1560" s="12" t="s">
        <v>3584</v>
      </c>
      <c r="N1560" s="12"/>
      <c r="O1560" s="12"/>
      <c r="P1560" s="12"/>
      <c r="Q1560" s="160"/>
      <c r="R1560" s="12"/>
      <c r="S1560" s="48"/>
    </row>
    <row r="1561" spans="1:19">
      <c r="A1561" s="21">
        <v>45826</v>
      </c>
      <c r="B1561" s="21" t="s">
        <v>118</v>
      </c>
      <c r="C1561" s="42" t="s">
        <v>58</v>
      </c>
      <c r="D1561" s="12" t="s">
        <v>1444</v>
      </c>
      <c r="E1561" s="12" t="s">
        <v>4433</v>
      </c>
      <c r="F1561" s="12">
        <v>1</v>
      </c>
      <c r="G1561" s="12">
        <v>15</v>
      </c>
      <c r="H1561" s="12"/>
      <c r="I1561" s="12" t="s">
        <v>75</v>
      </c>
      <c r="J1561" s="12" t="s">
        <v>3542</v>
      </c>
      <c r="K1561" s="12">
        <v>3024</v>
      </c>
      <c r="L1561" s="12">
        <v>2773</v>
      </c>
      <c r="M1561" s="12" t="s">
        <v>3584</v>
      </c>
      <c r="N1561" s="12"/>
      <c r="O1561" s="12"/>
      <c r="P1561" s="12"/>
      <c r="Q1561" s="160"/>
      <c r="R1561" s="12"/>
      <c r="S1561" s="48"/>
    </row>
    <row r="1562" spans="1:19">
      <c r="A1562" s="21">
        <v>45826</v>
      </c>
      <c r="B1562" s="21" t="s">
        <v>118</v>
      </c>
      <c r="C1562" s="42" t="s">
        <v>58</v>
      </c>
      <c r="D1562" s="12" t="s">
        <v>1268</v>
      </c>
      <c r="E1562" s="12" t="s">
        <v>4434</v>
      </c>
      <c r="F1562" s="12">
        <v>1</v>
      </c>
      <c r="G1562" s="12">
        <v>15</v>
      </c>
      <c r="H1562" s="12"/>
      <c r="I1562" s="12" t="s">
        <v>623</v>
      </c>
      <c r="J1562" s="12" t="s">
        <v>2310</v>
      </c>
      <c r="K1562" s="12">
        <v>4523</v>
      </c>
      <c r="L1562" s="12">
        <v>2710</v>
      </c>
      <c r="M1562" s="12" t="s">
        <v>3584</v>
      </c>
      <c r="N1562" s="12"/>
      <c r="O1562" s="12"/>
      <c r="P1562" s="12"/>
      <c r="Q1562" s="160"/>
      <c r="R1562" s="12"/>
      <c r="S1562" s="48"/>
    </row>
    <row r="1563" spans="1:19">
      <c r="A1563" s="21">
        <v>45826</v>
      </c>
      <c r="B1563" s="21" t="s">
        <v>118</v>
      </c>
      <c r="C1563" s="42" t="s">
        <v>58</v>
      </c>
      <c r="D1563" s="12" t="s">
        <v>1268</v>
      </c>
      <c r="E1563" s="12" t="s">
        <v>4434</v>
      </c>
      <c r="F1563" s="12">
        <v>1</v>
      </c>
      <c r="G1563" s="12">
        <v>15</v>
      </c>
      <c r="H1563" s="12"/>
      <c r="I1563" s="12" t="s">
        <v>623</v>
      </c>
      <c r="J1563" s="12" t="s">
        <v>2310</v>
      </c>
      <c r="K1563" s="12">
        <v>4523</v>
      </c>
      <c r="L1563" s="12">
        <v>2717</v>
      </c>
      <c r="M1563" s="12" t="s">
        <v>3584</v>
      </c>
      <c r="N1563" s="12"/>
      <c r="O1563" s="12"/>
      <c r="P1563" s="12"/>
      <c r="Q1563" s="160"/>
      <c r="R1563" s="12"/>
      <c r="S1563" s="48"/>
    </row>
    <row r="1564" spans="1:19">
      <c r="A1564" s="21">
        <v>45826</v>
      </c>
      <c r="B1564" s="21" t="s">
        <v>118</v>
      </c>
      <c r="C1564" s="42" t="s">
        <v>58</v>
      </c>
      <c r="D1564" s="12" t="s">
        <v>1268</v>
      </c>
      <c r="E1564" s="12" t="s">
        <v>4435</v>
      </c>
      <c r="F1564" s="12">
        <v>1</v>
      </c>
      <c r="G1564" s="12">
        <v>15</v>
      </c>
      <c r="H1564" s="12"/>
      <c r="I1564" s="12" t="s">
        <v>75</v>
      </c>
      <c r="J1564" s="12" t="s">
        <v>4436</v>
      </c>
      <c r="K1564" s="12">
        <v>5023</v>
      </c>
      <c r="L1564" s="12" t="s">
        <v>1428</v>
      </c>
      <c r="M1564" s="12" t="s">
        <v>3584</v>
      </c>
      <c r="N1564" s="12"/>
      <c r="O1564" s="12"/>
      <c r="P1564" s="12"/>
      <c r="Q1564" s="160"/>
      <c r="R1564" s="12"/>
      <c r="S1564" s="48"/>
    </row>
    <row r="1565" spans="1:19">
      <c r="A1565" s="21">
        <v>45826</v>
      </c>
      <c r="B1565" s="21" t="s">
        <v>118</v>
      </c>
      <c r="C1565" s="42" t="s">
        <v>58</v>
      </c>
      <c r="D1565" s="12" t="s">
        <v>1268</v>
      </c>
      <c r="E1565" s="12" t="s">
        <v>4435</v>
      </c>
      <c r="F1565" s="12">
        <v>1</v>
      </c>
      <c r="G1565" s="12">
        <v>15</v>
      </c>
      <c r="H1565" s="12"/>
      <c r="I1565" s="12" t="s">
        <v>75</v>
      </c>
      <c r="J1565" s="12" t="s">
        <v>4436</v>
      </c>
      <c r="K1565" s="12">
        <v>724</v>
      </c>
      <c r="L1565" s="12" t="s">
        <v>1428</v>
      </c>
      <c r="M1565" s="12" t="s">
        <v>3584</v>
      </c>
      <c r="N1565" s="12"/>
      <c r="O1565" s="12"/>
      <c r="P1565" s="12"/>
      <c r="Q1565" s="160"/>
      <c r="R1565" s="12"/>
      <c r="S1565" s="48"/>
    </row>
    <row r="1566" spans="1:19">
      <c r="A1566" s="21">
        <v>45826</v>
      </c>
      <c r="B1566" s="21" t="s">
        <v>118</v>
      </c>
      <c r="C1566" s="42" t="s">
        <v>58</v>
      </c>
      <c r="D1566" s="12" t="s">
        <v>1268</v>
      </c>
      <c r="E1566" s="12" t="s">
        <v>4435</v>
      </c>
      <c r="F1566" s="12">
        <v>1</v>
      </c>
      <c r="G1566" s="12">
        <v>15</v>
      </c>
      <c r="H1566" s="12"/>
      <c r="I1566" s="12" t="s">
        <v>75</v>
      </c>
      <c r="J1566" s="12" t="s">
        <v>4436</v>
      </c>
      <c r="K1566" s="12">
        <v>5023</v>
      </c>
      <c r="L1566" s="12" t="s">
        <v>1428</v>
      </c>
      <c r="M1566" s="12" t="s">
        <v>3584</v>
      </c>
      <c r="N1566" s="12"/>
      <c r="O1566" s="12"/>
      <c r="P1566" s="12"/>
      <c r="Q1566" s="160"/>
      <c r="R1566" s="12"/>
      <c r="S1566" s="48"/>
    </row>
  </sheetData>
  <phoneticPr fontId="5" type="noConversion"/>
  <conditionalFormatting sqref="O1:O2">
    <cfRule type="duplicateValues" dxfId="47" priority="7"/>
  </conditionalFormatting>
  <conditionalFormatting sqref="O76:O143 O162:O163">
    <cfRule type="duplicateValues" dxfId="46" priority="64"/>
  </conditionalFormatting>
  <conditionalFormatting sqref="O144:O161">
    <cfRule type="duplicateValues" dxfId="45" priority="4"/>
  </conditionalFormatting>
  <conditionalFormatting sqref="O164:O209 O211:O214 O219:O225">
    <cfRule type="duplicateValues" dxfId="44" priority="3"/>
  </conditionalFormatting>
  <conditionalFormatting sqref="O370:O692">
    <cfRule type="duplicateValues" dxfId="43" priority="163"/>
  </conditionalFormatting>
  <conditionalFormatting sqref="O700:O711 O1:O75 O713:O1048576">
    <cfRule type="duplicateValues" dxfId="42" priority="85"/>
  </conditionalFormatting>
  <conditionalFormatting sqref="S3:S39 R40:S40 S41:S699">
    <cfRule type="cellIs" dxfId="41" priority="8" operator="equal">
      <formula>"OK"</formula>
    </cfRule>
    <cfRule type="cellIs" dxfId="40" priority="9" operator="equal">
      <formula>"NOK"</formula>
    </cfRule>
  </conditionalFormatting>
  <conditionalFormatting sqref="S17">
    <cfRule type="cellIs" dxfId="39" priority="10" operator="equal">
      <formula>"NOK"</formula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F02F-C1B6-4DA5-A8CC-BC10564DF084}">
  <dimension ref="A1:K16"/>
  <sheetViews>
    <sheetView workbookViewId="0">
      <selection activeCell="F23" sqref="F23"/>
    </sheetView>
  </sheetViews>
  <sheetFormatPr defaultRowHeight="15"/>
  <cols>
    <col min="1" max="1" width="15.42578125" bestFit="1" customWidth="1"/>
    <col min="2" max="2" width="22.140625" bestFit="1" customWidth="1"/>
    <col min="3" max="3" width="13.28515625" bestFit="1" customWidth="1"/>
    <col min="4" max="5" width="11.5703125" bestFit="1" customWidth="1"/>
    <col min="6" max="6" width="27.28515625" bestFit="1" customWidth="1"/>
    <col min="7" max="7" width="13.28515625" bestFit="1" customWidth="1"/>
    <col min="9" max="9" width="15.5703125" customWidth="1"/>
    <col min="10" max="10" width="28.140625" customWidth="1"/>
    <col min="11" max="11" width="17.28515625" customWidth="1"/>
  </cols>
  <sheetData>
    <row r="1" spans="1:11">
      <c r="A1" s="79" t="s">
        <v>3362</v>
      </c>
      <c r="B1" s="80" t="s">
        <v>4437</v>
      </c>
      <c r="C1" s="81" t="s">
        <v>4438</v>
      </c>
      <c r="E1" s="79" t="s">
        <v>3362</v>
      </c>
      <c r="F1" s="80" t="s">
        <v>4439</v>
      </c>
      <c r="G1" s="81" t="s">
        <v>4438</v>
      </c>
      <c r="I1" s="79" t="s">
        <v>3362</v>
      </c>
      <c r="J1" s="80" t="s">
        <v>4439</v>
      </c>
      <c r="K1" s="81" t="s">
        <v>4438</v>
      </c>
    </row>
    <row r="2" spans="1:11">
      <c r="A2" s="82">
        <v>45287</v>
      </c>
      <c r="B2" s="78" t="s">
        <v>4440</v>
      </c>
      <c r="C2" s="83">
        <v>2</v>
      </c>
      <c r="E2" s="82">
        <v>45314</v>
      </c>
      <c r="F2" s="78" t="s">
        <v>4441</v>
      </c>
      <c r="G2" s="83">
        <v>9</v>
      </c>
      <c r="I2" s="82">
        <v>45414</v>
      </c>
      <c r="J2" s="78" t="s">
        <v>1167</v>
      </c>
      <c r="K2" s="83">
        <v>2</v>
      </c>
    </row>
    <row r="3" spans="1:11">
      <c r="A3" s="82">
        <v>44929</v>
      </c>
      <c r="B3" s="78" t="s">
        <v>4440</v>
      </c>
      <c r="C3" s="83">
        <v>4</v>
      </c>
      <c r="E3" s="82">
        <v>45314</v>
      </c>
      <c r="F3" s="78" t="s">
        <v>4442</v>
      </c>
      <c r="G3" s="83">
        <v>4</v>
      </c>
      <c r="I3" s="82">
        <v>45434</v>
      </c>
      <c r="J3" s="78" t="s">
        <v>1167</v>
      </c>
      <c r="K3" s="83">
        <v>2</v>
      </c>
    </row>
    <row r="4" spans="1:11">
      <c r="A4" s="82">
        <v>45303</v>
      </c>
      <c r="B4" s="78" t="s">
        <v>4440</v>
      </c>
      <c r="C4" s="83">
        <v>2</v>
      </c>
      <c r="E4" s="82">
        <v>45372</v>
      </c>
      <c r="F4" s="78" t="s">
        <v>1167</v>
      </c>
      <c r="G4" s="83">
        <v>4</v>
      </c>
      <c r="I4" s="82">
        <v>45462</v>
      </c>
      <c r="J4" s="78" t="s">
        <v>4443</v>
      </c>
      <c r="K4" s="83">
        <v>2</v>
      </c>
    </row>
    <row r="5" spans="1:11">
      <c r="A5" s="82">
        <v>45387</v>
      </c>
      <c r="B5" s="78" t="s">
        <v>4440</v>
      </c>
      <c r="C5" s="83">
        <v>4</v>
      </c>
      <c r="E5" s="82">
        <v>45387</v>
      </c>
      <c r="F5" s="78" t="s">
        <v>4440</v>
      </c>
      <c r="G5" s="83">
        <v>6</v>
      </c>
      <c r="I5" s="82">
        <v>45467</v>
      </c>
      <c r="J5" s="78"/>
      <c r="K5" s="83">
        <v>6</v>
      </c>
    </row>
    <row r="6" spans="1:11">
      <c r="A6" s="82">
        <v>45392</v>
      </c>
      <c r="B6" s="78" t="s">
        <v>4444</v>
      </c>
      <c r="C6" s="83">
        <v>4</v>
      </c>
      <c r="E6" s="82">
        <v>45392</v>
      </c>
      <c r="F6" s="78" t="s">
        <v>4440</v>
      </c>
      <c r="G6" s="83">
        <v>6</v>
      </c>
      <c r="I6" s="84"/>
      <c r="J6" s="78"/>
      <c r="K6" s="83"/>
    </row>
    <row r="7" spans="1:11">
      <c r="A7" s="84"/>
      <c r="B7" s="78"/>
      <c r="C7" s="83"/>
      <c r="E7" s="82">
        <v>45393</v>
      </c>
      <c r="F7" s="78" t="s">
        <v>4441</v>
      </c>
      <c r="G7" s="83">
        <v>2</v>
      </c>
      <c r="I7" s="82"/>
      <c r="J7" s="78"/>
      <c r="K7" s="83"/>
    </row>
    <row r="8" spans="1:11">
      <c r="A8" s="84"/>
      <c r="B8" s="78"/>
      <c r="C8" s="83"/>
      <c r="E8" s="82">
        <v>45412</v>
      </c>
      <c r="F8" s="78" t="s">
        <v>4445</v>
      </c>
      <c r="G8" s="83">
        <v>4</v>
      </c>
      <c r="I8" s="82"/>
      <c r="J8" s="78"/>
      <c r="K8" s="83"/>
    </row>
    <row r="9" spans="1:11">
      <c r="A9" s="84"/>
      <c r="B9" s="78"/>
      <c r="C9" s="83"/>
      <c r="E9" s="82">
        <v>45425</v>
      </c>
      <c r="F9" s="78" t="s">
        <v>4446</v>
      </c>
      <c r="G9" s="83">
        <v>4</v>
      </c>
      <c r="I9" s="84"/>
      <c r="J9" s="78"/>
      <c r="K9" s="83"/>
    </row>
    <row r="10" spans="1:11">
      <c r="A10" s="84" t="s">
        <v>4447</v>
      </c>
      <c r="B10" s="78">
        <f>SUM(C2:C9)</f>
        <v>16</v>
      </c>
      <c r="C10" s="83"/>
      <c r="E10" s="82">
        <v>45436</v>
      </c>
      <c r="F10" s="78" t="s">
        <v>4440</v>
      </c>
      <c r="G10" s="83">
        <v>4</v>
      </c>
      <c r="I10" s="84" t="s">
        <v>4447</v>
      </c>
      <c r="J10" s="78">
        <f>SUM(K2:K9)</f>
        <v>12</v>
      </c>
      <c r="K10" s="83"/>
    </row>
    <row r="11" spans="1:11">
      <c r="A11" s="85" t="s">
        <v>4448</v>
      </c>
      <c r="B11" s="86">
        <v>13</v>
      </c>
      <c r="C11" s="87"/>
      <c r="E11" s="82">
        <v>45422</v>
      </c>
      <c r="F11" s="78" t="s">
        <v>4440</v>
      </c>
      <c r="G11" s="83">
        <v>4</v>
      </c>
      <c r="I11" s="85"/>
      <c r="J11" s="86" t="s">
        <v>4449</v>
      </c>
      <c r="K11" s="87"/>
    </row>
    <row r="12" spans="1:11">
      <c r="A12" s="135"/>
      <c r="B12" s="135"/>
      <c r="C12" s="135"/>
      <c r="E12" s="82">
        <v>45462</v>
      </c>
      <c r="F12" s="78" t="s">
        <v>1167</v>
      </c>
      <c r="G12" s="83">
        <v>2</v>
      </c>
      <c r="I12" s="135"/>
      <c r="J12" s="135"/>
      <c r="K12" s="135"/>
    </row>
    <row r="13" spans="1:11">
      <c r="A13" s="135"/>
      <c r="B13" s="135"/>
      <c r="C13" s="135"/>
      <c r="E13" s="82">
        <v>45469</v>
      </c>
      <c r="F13" s="78" t="s">
        <v>4440</v>
      </c>
      <c r="G13" s="83">
        <v>4</v>
      </c>
      <c r="I13" s="135"/>
      <c r="J13" s="135"/>
      <c r="K13" s="135"/>
    </row>
    <row r="14" spans="1:11">
      <c r="E14" s="84"/>
      <c r="F14" s="78"/>
      <c r="G14" s="83"/>
    </row>
    <row r="15" spans="1:11">
      <c r="E15" s="84" t="s">
        <v>4447</v>
      </c>
      <c r="F15" s="78">
        <f>SUM(G2:G14)</f>
        <v>53</v>
      </c>
      <c r="G15" s="83"/>
    </row>
    <row r="16" spans="1:11">
      <c r="E16" s="85"/>
      <c r="F16" s="86"/>
      <c r="G16" s="8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3E57-94FC-4886-BBCC-8F2F0EB6BF33}">
  <dimension ref="B2:Q82"/>
  <sheetViews>
    <sheetView topLeftCell="H1" workbookViewId="0">
      <selection activeCell="H32" sqref="H32"/>
    </sheetView>
  </sheetViews>
  <sheetFormatPr defaultRowHeight="15"/>
  <cols>
    <col min="2" max="2" width="23.5703125" bestFit="1" customWidth="1"/>
    <col min="3" max="3" width="9.5703125" bestFit="1" customWidth="1"/>
    <col min="4" max="4" width="10.7109375" bestFit="1" customWidth="1"/>
    <col min="5" max="5" width="13.42578125" bestFit="1" customWidth="1"/>
    <col min="6" max="6" width="13.7109375" bestFit="1" customWidth="1"/>
    <col min="7" max="7" width="26.5703125" bestFit="1" customWidth="1"/>
    <col min="8" max="8" width="23.7109375" bestFit="1" customWidth="1"/>
    <col min="9" max="9" width="9.7109375" customWidth="1"/>
    <col min="11" max="11" width="23.5703125" bestFit="1" customWidth="1"/>
    <col min="12" max="12" width="9.42578125" bestFit="1" customWidth="1"/>
    <col min="13" max="13" width="10.85546875" bestFit="1" customWidth="1"/>
    <col min="14" max="14" width="13.140625" bestFit="1" customWidth="1"/>
    <col min="15" max="15" width="13.85546875" bestFit="1" customWidth="1"/>
    <col min="16" max="16" width="26.85546875" bestFit="1" customWidth="1"/>
    <col min="17" max="17" width="23.5703125" bestFit="1" customWidth="1"/>
  </cols>
  <sheetData>
    <row r="2" spans="2:17">
      <c r="B2" s="109" t="s">
        <v>4450</v>
      </c>
      <c r="C2" s="110" t="s">
        <v>4451</v>
      </c>
      <c r="D2" s="110" t="s">
        <v>4452</v>
      </c>
      <c r="E2" s="110" t="s">
        <v>4453</v>
      </c>
      <c r="F2" s="110" t="s">
        <v>4454</v>
      </c>
      <c r="G2" s="110" t="s">
        <v>4455</v>
      </c>
      <c r="H2" s="111" t="s">
        <v>4456</v>
      </c>
      <c r="K2" s="109" t="s">
        <v>4450</v>
      </c>
      <c r="L2" s="110" t="s">
        <v>4451</v>
      </c>
      <c r="M2" s="110" t="s">
        <v>4452</v>
      </c>
      <c r="N2" s="110" t="s">
        <v>4453</v>
      </c>
      <c r="O2" s="110" t="s">
        <v>4454</v>
      </c>
      <c r="P2" s="110" t="s">
        <v>4455</v>
      </c>
      <c r="Q2" s="111" t="s">
        <v>4456</v>
      </c>
    </row>
    <row r="3" spans="2:17">
      <c r="B3" s="93" t="s">
        <v>74</v>
      </c>
      <c r="C3" s="94">
        <v>14</v>
      </c>
      <c r="D3" s="94" t="s">
        <v>4457</v>
      </c>
      <c r="E3" s="94" t="s">
        <v>783</v>
      </c>
      <c r="F3" s="94" t="s">
        <v>511</v>
      </c>
      <c r="G3" s="94" t="s">
        <v>1585</v>
      </c>
      <c r="H3" s="95" t="s">
        <v>1241</v>
      </c>
      <c r="K3" s="93" t="s">
        <v>74</v>
      </c>
      <c r="L3" s="94">
        <v>14</v>
      </c>
      <c r="M3" s="94" t="s">
        <v>4457</v>
      </c>
      <c r="N3" s="94" t="s">
        <v>783</v>
      </c>
      <c r="O3" s="94" t="s">
        <v>511</v>
      </c>
      <c r="P3" s="94" t="s">
        <v>1585</v>
      </c>
      <c r="Q3" s="95" t="s">
        <v>1241</v>
      </c>
    </row>
    <row r="4" spans="2:17">
      <c r="B4" s="96" t="s">
        <v>4458</v>
      </c>
      <c r="C4" s="66">
        <v>15</v>
      </c>
      <c r="D4" s="65" t="s">
        <v>1455</v>
      </c>
      <c r="E4" s="66" t="s">
        <v>84</v>
      </c>
      <c r="F4" s="66" t="s">
        <v>787</v>
      </c>
      <c r="G4" s="66" t="s">
        <v>1213</v>
      </c>
      <c r="H4" s="97" t="s">
        <v>597</v>
      </c>
      <c r="K4" s="96" t="s">
        <v>4458</v>
      </c>
      <c r="L4" s="66">
        <v>15</v>
      </c>
      <c r="M4" s="65" t="s">
        <v>1455</v>
      </c>
      <c r="N4" s="66" t="s">
        <v>84</v>
      </c>
      <c r="O4" s="66" t="s">
        <v>787</v>
      </c>
      <c r="P4" s="66" t="s">
        <v>1213</v>
      </c>
      <c r="Q4" s="97" t="s">
        <v>597</v>
      </c>
    </row>
    <row r="5" spans="2:17">
      <c r="B5" s="96" t="s">
        <v>4459</v>
      </c>
      <c r="C5" s="66">
        <v>16</v>
      </c>
      <c r="D5" s="66" t="s">
        <v>22</v>
      </c>
      <c r="E5" s="66" t="s">
        <v>4460</v>
      </c>
      <c r="F5" s="66" t="s">
        <v>252</v>
      </c>
      <c r="G5" s="66" t="s">
        <v>1806</v>
      </c>
      <c r="H5" s="97" t="s">
        <v>213</v>
      </c>
      <c r="K5" s="96" t="s">
        <v>4459</v>
      </c>
      <c r="L5" s="66">
        <v>16</v>
      </c>
      <c r="M5" s="66" t="s">
        <v>22</v>
      </c>
      <c r="N5" s="66" t="s">
        <v>4460</v>
      </c>
      <c r="O5" s="66" t="s">
        <v>252</v>
      </c>
      <c r="P5" s="66" t="s">
        <v>1806</v>
      </c>
      <c r="Q5" s="97" t="s">
        <v>213</v>
      </c>
    </row>
    <row r="6" spans="2:17">
      <c r="B6" s="96" t="s">
        <v>104</v>
      </c>
      <c r="C6" s="66" t="s">
        <v>7</v>
      </c>
      <c r="D6" s="66" t="s">
        <v>380</v>
      </c>
      <c r="E6" s="66" t="s">
        <v>1035</v>
      </c>
      <c r="F6" s="66" t="s">
        <v>166</v>
      </c>
      <c r="G6" s="66" t="s">
        <v>511</v>
      </c>
      <c r="H6" s="97" t="s">
        <v>1470</v>
      </c>
      <c r="K6" s="96" t="s">
        <v>104</v>
      </c>
      <c r="L6" s="66" t="s">
        <v>7</v>
      </c>
      <c r="M6" s="66" t="s">
        <v>380</v>
      </c>
      <c r="N6" s="66" t="s">
        <v>458</v>
      </c>
      <c r="O6" s="66" t="s">
        <v>166</v>
      </c>
      <c r="P6" s="66" t="s">
        <v>511</v>
      </c>
      <c r="Q6" s="97" t="s">
        <v>1470</v>
      </c>
    </row>
    <row r="7" spans="2:17">
      <c r="B7" s="96" t="s">
        <v>99</v>
      </c>
      <c r="C7" s="66" t="s">
        <v>39</v>
      </c>
      <c r="D7" s="66" t="s">
        <v>594</v>
      </c>
      <c r="E7" s="66" t="s">
        <v>458</v>
      </c>
      <c r="F7" s="66" t="s">
        <v>584</v>
      </c>
      <c r="G7" s="66" t="s">
        <v>635</v>
      </c>
      <c r="H7" s="97" t="s">
        <v>601</v>
      </c>
      <c r="K7" s="96" t="s">
        <v>99</v>
      </c>
      <c r="L7" s="66" t="s">
        <v>39</v>
      </c>
      <c r="M7" s="66" t="s">
        <v>594</v>
      </c>
      <c r="N7" s="66" t="s">
        <v>1070</v>
      </c>
      <c r="O7" s="66" t="s">
        <v>584</v>
      </c>
      <c r="P7" s="66" t="s">
        <v>635</v>
      </c>
      <c r="Q7" s="97" t="s">
        <v>601</v>
      </c>
    </row>
    <row r="8" spans="2:17">
      <c r="B8" s="96" t="s">
        <v>159</v>
      </c>
      <c r="C8" s="65"/>
      <c r="D8" s="66" t="s">
        <v>24</v>
      </c>
      <c r="E8" s="66" t="s">
        <v>1070</v>
      </c>
      <c r="F8" s="66" t="s">
        <v>85</v>
      </c>
      <c r="G8" s="66" t="s">
        <v>788</v>
      </c>
      <c r="H8" s="97" t="s">
        <v>722</v>
      </c>
      <c r="K8" s="96" t="s">
        <v>159</v>
      </c>
      <c r="L8" s="65"/>
      <c r="M8" s="66" t="s">
        <v>24</v>
      </c>
      <c r="N8" s="66" t="s">
        <v>1046</v>
      </c>
      <c r="O8" s="66" t="s">
        <v>85</v>
      </c>
      <c r="P8" s="66" t="s">
        <v>788</v>
      </c>
      <c r="Q8" s="97" t="s">
        <v>722</v>
      </c>
    </row>
    <row r="9" spans="2:17">
      <c r="B9" s="96" t="s">
        <v>4461</v>
      </c>
      <c r="C9" s="65"/>
      <c r="D9" s="66" t="s">
        <v>656</v>
      </c>
      <c r="E9" s="66" t="s">
        <v>1046</v>
      </c>
      <c r="F9" s="66" t="s">
        <v>192</v>
      </c>
      <c r="G9" s="66" t="s">
        <v>811</v>
      </c>
      <c r="H9" s="97" t="s">
        <v>685</v>
      </c>
      <c r="K9" s="96" t="s">
        <v>4461</v>
      </c>
      <c r="L9" s="65"/>
      <c r="M9" s="66" t="s">
        <v>656</v>
      </c>
      <c r="N9" s="66" t="s">
        <v>2627</v>
      </c>
      <c r="O9" s="66" t="s">
        <v>192</v>
      </c>
      <c r="P9" s="66" t="s">
        <v>811</v>
      </c>
      <c r="Q9" s="97" t="s">
        <v>685</v>
      </c>
    </row>
    <row r="10" spans="2:17">
      <c r="B10" s="96" t="s">
        <v>80</v>
      </c>
      <c r="C10" s="31"/>
      <c r="D10" s="31"/>
      <c r="E10" s="66" t="s">
        <v>2627</v>
      </c>
      <c r="F10" s="117" t="s">
        <v>2019</v>
      </c>
      <c r="G10" s="66" t="s">
        <v>1861</v>
      </c>
      <c r="H10" s="97" t="s">
        <v>657</v>
      </c>
      <c r="K10" s="96" t="s">
        <v>80</v>
      </c>
      <c r="L10" s="31"/>
      <c r="M10" s="31"/>
      <c r="N10" s="66" t="s">
        <v>75</v>
      </c>
      <c r="O10" s="117" t="s">
        <v>2019</v>
      </c>
      <c r="P10" s="66" t="s">
        <v>855</v>
      </c>
      <c r="Q10" s="97" t="s">
        <v>657</v>
      </c>
    </row>
    <row r="11" spans="2:17">
      <c r="B11" s="96" t="s">
        <v>59</v>
      </c>
      <c r="C11" s="65"/>
      <c r="D11" s="65"/>
      <c r="E11" s="66" t="s">
        <v>75</v>
      </c>
      <c r="F11" s="31" t="s">
        <v>978</v>
      </c>
      <c r="G11" s="31" t="s">
        <v>253</v>
      </c>
      <c r="H11" s="97" t="s">
        <v>1288</v>
      </c>
      <c r="K11" s="96" t="s">
        <v>59</v>
      </c>
      <c r="L11" s="65"/>
      <c r="M11" s="65"/>
      <c r="N11" s="66" t="s">
        <v>623</v>
      </c>
      <c r="O11" s="31" t="s">
        <v>978</v>
      </c>
      <c r="P11" s="31" t="s">
        <v>253</v>
      </c>
      <c r="Q11" s="97" t="s">
        <v>1288</v>
      </c>
    </row>
    <row r="12" spans="2:17">
      <c r="B12" s="96" t="s">
        <v>165</v>
      </c>
      <c r="C12" s="65"/>
      <c r="D12" s="65"/>
      <c r="E12" s="66" t="s">
        <v>623</v>
      </c>
      <c r="F12" s="64" t="s">
        <v>224</v>
      </c>
      <c r="G12" s="66" t="s">
        <v>166</v>
      </c>
      <c r="H12" s="97" t="s">
        <v>636</v>
      </c>
      <c r="K12" s="96" t="s">
        <v>165</v>
      </c>
      <c r="L12" s="65"/>
      <c r="M12" s="65"/>
      <c r="N12" s="66" t="s">
        <v>676</v>
      </c>
      <c r="O12" s="64" t="s">
        <v>224</v>
      </c>
      <c r="P12" s="66" t="s">
        <v>166</v>
      </c>
      <c r="Q12" s="97" t="s">
        <v>636</v>
      </c>
    </row>
    <row r="13" spans="2:17">
      <c r="B13" s="96" t="s">
        <v>111</v>
      </c>
      <c r="C13" s="65"/>
      <c r="D13" s="65"/>
      <c r="E13" s="66" t="s">
        <v>676</v>
      </c>
      <c r="F13" s="66" t="s">
        <v>1131</v>
      </c>
      <c r="G13" s="91" t="s">
        <v>585</v>
      </c>
      <c r="H13" s="97" t="s">
        <v>100</v>
      </c>
      <c r="K13" s="96" t="s">
        <v>111</v>
      </c>
      <c r="L13" s="65"/>
      <c r="M13" s="65"/>
      <c r="N13" s="66" t="s">
        <v>3393</v>
      </c>
      <c r="O13" s="66" t="s">
        <v>1131</v>
      </c>
      <c r="P13" s="91" t="s">
        <v>585</v>
      </c>
      <c r="Q13" s="97" t="s">
        <v>100</v>
      </c>
    </row>
    <row r="14" spans="2:17">
      <c r="B14" s="96" t="s">
        <v>249</v>
      </c>
      <c r="C14" s="65"/>
      <c r="D14" s="65"/>
      <c r="E14" s="66" t="s">
        <v>3393</v>
      </c>
      <c r="F14" s="66" t="s">
        <v>61</v>
      </c>
      <c r="G14" s="66" t="s">
        <v>86</v>
      </c>
      <c r="H14" s="98" t="s">
        <v>151</v>
      </c>
      <c r="K14" s="96" t="s">
        <v>249</v>
      </c>
      <c r="L14" s="65"/>
      <c r="M14" s="65"/>
      <c r="N14" s="66" t="s">
        <v>126</v>
      </c>
      <c r="O14" s="66" t="s">
        <v>61</v>
      </c>
      <c r="P14" s="66" t="s">
        <v>86</v>
      </c>
      <c r="Q14" s="98" t="s">
        <v>151</v>
      </c>
    </row>
    <row r="15" spans="2:17">
      <c r="B15" s="96" t="s">
        <v>484</v>
      </c>
      <c r="C15" s="65"/>
      <c r="D15" s="65"/>
      <c r="E15" s="66" t="s">
        <v>126</v>
      </c>
      <c r="F15" s="66" t="s">
        <v>67</v>
      </c>
      <c r="G15" s="64" t="s">
        <v>192</v>
      </c>
      <c r="H15" s="97" t="s">
        <v>162</v>
      </c>
      <c r="K15" s="96" t="s">
        <v>484</v>
      </c>
      <c r="L15" s="65"/>
      <c r="M15" s="65"/>
      <c r="N15" s="66" t="s">
        <v>3780</v>
      </c>
      <c r="O15" s="66" t="s">
        <v>67</v>
      </c>
      <c r="P15" s="64" t="s">
        <v>192</v>
      </c>
      <c r="Q15" s="97" t="s">
        <v>162</v>
      </c>
    </row>
    <row r="16" spans="2:17">
      <c r="B16" s="96" t="s">
        <v>66</v>
      </c>
      <c r="C16" s="65"/>
      <c r="D16" s="65"/>
      <c r="E16" s="66" t="s">
        <v>3780</v>
      </c>
      <c r="F16" s="66" t="s">
        <v>592</v>
      </c>
      <c r="G16" s="64" t="s">
        <v>4444</v>
      </c>
      <c r="H16" s="97" t="s">
        <v>87</v>
      </c>
      <c r="K16" s="96" t="s">
        <v>66</v>
      </c>
      <c r="L16" s="65"/>
      <c r="M16" s="65"/>
      <c r="N16" s="66" t="s">
        <v>133</v>
      </c>
      <c r="O16" s="66" t="s">
        <v>592</v>
      </c>
      <c r="P16" s="64" t="s">
        <v>4444</v>
      </c>
      <c r="Q16" s="97" t="s">
        <v>87</v>
      </c>
    </row>
    <row r="17" spans="2:17">
      <c r="B17" s="96" t="s">
        <v>96</v>
      </c>
      <c r="C17" s="65"/>
      <c r="D17" s="65"/>
      <c r="E17" s="66" t="s">
        <v>133</v>
      </c>
      <c r="F17" s="66" t="s">
        <v>94</v>
      </c>
      <c r="G17" s="31" t="s">
        <v>979</v>
      </c>
      <c r="H17" s="97" t="s">
        <v>102</v>
      </c>
      <c r="K17" s="96" t="s">
        <v>96</v>
      </c>
      <c r="L17" s="65"/>
      <c r="M17" s="65"/>
      <c r="N17" s="66" t="s">
        <v>60</v>
      </c>
      <c r="O17" s="66" t="s">
        <v>94</v>
      </c>
      <c r="P17" s="31" t="s">
        <v>979</v>
      </c>
      <c r="Q17" s="97" t="s">
        <v>102</v>
      </c>
    </row>
    <row r="18" spans="2:17">
      <c r="B18" s="96" t="s">
        <v>83</v>
      </c>
      <c r="C18" s="65"/>
      <c r="D18" s="65"/>
      <c r="E18" s="66" t="s">
        <v>60</v>
      </c>
      <c r="F18" s="66" t="s">
        <v>147</v>
      </c>
      <c r="G18" s="31" t="s">
        <v>983</v>
      </c>
      <c r="H18" s="97" t="s">
        <v>1053</v>
      </c>
      <c r="K18" s="96" t="s">
        <v>83</v>
      </c>
      <c r="L18" s="65"/>
      <c r="M18" s="65"/>
      <c r="N18" s="66" t="s">
        <v>3410</v>
      </c>
      <c r="O18" s="66" t="s">
        <v>147</v>
      </c>
      <c r="P18" s="31" t="s">
        <v>983</v>
      </c>
      <c r="Q18" s="97" t="s">
        <v>1053</v>
      </c>
    </row>
    <row r="19" spans="2:17">
      <c r="B19" s="124" t="s">
        <v>109</v>
      </c>
      <c r="C19" s="65"/>
      <c r="D19" s="65"/>
      <c r="E19" s="66" t="s">
        <v>3410</v>
      </c>
      <c r="F19" s="66" t="s">
        <v>127</v>
      </c>
      <c r="G19" s="66" t="s">
        <v>1389</v>
      </c>
      <c r="H19" s="97" t="s">
        <v>136</v>
      </c>
      <c r="K19" s="124" t="s">
        <v>109</v>
      </c>
      <c r="L19" s="65"/>
      <c r="M19" s="65"/>
      <c r="N19" s="66" t="s">
        <v>143</v>
      </c>
      <c r="O19" s="66" t="s">
        <v>127</v>
      </c>
      <c r="P19" s="66" t="s">
        <v>1389</v>
      </c>
      <c r="Q19" s="97" t="s">
        <v>136</v>
      </c>
    </row>
    <row r="20" spans="2:17">
      <c r="B20" s="96" t="s">
        <v>107</v>
      </c>
      <c r="C20" s="65"/>
      <c r="D20" s="65"/>
      <c r="E20" s="66" t="s">
        <v>143</v>
      </c>
      <c r="F20" s="66" t="s">
        <v>130</v>
      </c>
      <c r="G20" s="66" t="s">
        <v>61</v>
      </c>
      <c r="H20" s="97" t="s">
        <v>677</v>
      </c>
      <c r="K20" s="96" t="s">
        <v>107</v>
      </c>
      <c r="L20" s="65"/>
      <c r="M20" s="65"/>
      <c r="N20" s="66" t="s">
        <v>210</v>
      </c>
      <c r="O20" s="66" t="s">
        <v>130</v>
      </c>
      <c r="P20" s="66" t="s">
        <v>61</v>
      </c>
      <c r="Q20" s="97" t="s">
        <v>677</v>
      </c>
    </row>
    <row r="21" spans="2:17">
      <c r="B21" s="96" t="s">
        <v>2375</v>
      </c>
      <c r="C21" s="65"/>
      <c r="D21" s="65"/>
      <c r="E21" s="66" t="s">
        <v>210</v>
      </c>
      <c r="F21" s="66" t="s">
        <v>501</v>
      </c>
      <c r="G21" s="66" t="s">
        <v>68</v>
      </c>
      <c r="H21" s="97" t="s">
        <v>1036</v>
      </c>
      <c r="K21" s="96" t="s">
        <v>72</v>
      </c>
      <c r="L21" s="65"/>
      <c r="M21" s="65"/>
      <c r="N21" s="66" t="s">
        <v>595</v>
      </c>
      <c r="O21" s="66" t="s">
        <v>501</v>
      </c>
      <c r="P21" s="66" t="s">
        <v>68</v>
      </c>
      <c r="Q21" s="97" t="s">
        <v>1036</v>
      </c>
    </row>
    <row r="22" spans="2:17">
      <c r="B22" s="96" t="s">
        <v>72</v>
      </c>
      <c r="C22" s="65"/>
      <c r="D22" s="65"/>
      <c r="E22" s="5" t="s">
        <v>595</v>
      </c>
      <c r="F22" s="66" t="s">
        <v>648</v>
      </c>
      <c r="G22" s="66" t="s">
        <v>1201</v>
      </c>
      <c r="H22" s="97" t="s">
        <v>1057</v>
      </c>
      <c r="K22" s="96" t="s">
        <v>353</v>
      </c>
      <c r="L22" s="65"/>
      <c r="M22" s="65"/>
      <c r="N22" s="5"/>
      <c r="O22" s="66" t="s">
        <v>648</v>
      </c>
      <c r="P22" s="66" t="s">
        <v>1201</v>
      </c>
      <c r="Q22" s="97" t="s">
        <v>1057</v>
      </c>
    </row>
    <row r="23" spans="2:17">
      <c r="B23" s="96" t="s">
        <v>353</v>
      </c>
      <c r="C23" s="65"/>
      <c r="D23" s="65"/>
      <c r="E23" s="31"/>
      <c r="F23" s="66" t="s">
        <v>604</v>
      </c>
      <c r="G23" s="66" t="s">
        <v>592</v>
      </c>
      <c r="H23" s="97" t="s">
        <v>144</v>
      </c>
      <c r="K23" s="96" t="s">
        <v>4462</v>
      </c>
      <c r="L23" s="65"/>
      <c r="M23" s="65"/>
      <c r="N23" s="31"/>
      <c r="O23" s="66" t="s">
        <v>604</v>
      </c>
      <c r="P23" s="66" t="s">
        <v>592</v>
      </c>
      <c r="Q23" s="97" t="s">
        <v>144</v>
      </c>
    </row>
    <row r="24" spans="2:17">
      <c r="B24" s="96" t="s">
        <v>4462</v>
      </c>
      <c r="C24" s="65"/>
      <c r="D24" s="65"/>
      <c r="E24" s="66"/>
      <c r="F24" s="66" t="s">
        <v>153</v>
      </c>
      <c r="G24" s="66" t="s">
        <v>94</v>
      </c>
      <c r="H24" s="97" t="s">
        <v>1008</v>
      </c>
      <c r="K24" s="124" t="s">
        <v>4463</v>
      </c>
      <c r="L24" s="65"/>
      <c r="M24" s="65"/>
      <c r="N24" s="66"/>
      <c r="O24" s="66" t="s">
        <v>153</v>
      </c>
      <c r="P24" s="66" t="s">
        <v>94</v>
      </c>
      <c r="Q24" s="97" t="s">
        <v>1008</v>
      </c>
    </row>
    <row r="25" spans="2:17">
      <c r="B25" s="124" t="s">
        <v>4463</v>
      </c>
      <c r="C25" s="65"/>
      <c r="D25" s="65"/>
      <c r="E25" s="65"/>
      <c r="F25" s="66" t="s">
        <v>1332</v>
      </c>
      <c r="G25" s="66" t="s">
        <v>147</v>
      </c>
      <c r="H25" s="97" t="s">
        <v>81</v>
      </c>
      <c r="K25" s="125" t="s">
        <v>1740</v>
      </c>
      <c r="L25" s="65"/>
      <c r="M25" s="65"/>
      <c r="N25" s="66"/>
      <c r="O25" s="66" t="s">
        <v>1279</v>
      </c>
      <c r="P25" s="66" t="s">
        <v>693</v>
      </c>
      <c r="Q25" s="97" t="s">
        <v>160</v>
      </c>
    </row>
    <row r="26" spans="2:17">
      <c r="B26" s="125" t="s">
        <v>1740</v>
      </c>
      <c r="C26" s="65"/>
      <c r="D26" s="65"/>
      <c r="E26" s="66"/>
      <c r="F26" s="66" t="s">
        <v>1279</v>
      </c>
      <c r="G26" s="66" t="s">
        <v>693</v>
      </c>
      <c r="H26" s="97" t="s">
        <v>160</v>
      </c>
      <c r="K26" s="125" t="s">
        <v>1317</v>
      </c>
      <c r="L26" s="65"/>
      <c r="M26" s="65"/>
      <c r="N26" s="65"/>
      <c r="O26" s="66" t="s">
        <v>291</v>
      </c>
      <c r="P26" s="66" t="s">
        <v>695</v>
      </c>
      <c r="Q26" s="97" t="s">
        <v>77</v>
      </c>
    </row>
    <row r="27" spans="2:17">
      <c r="B27" s="125" t="s">
        <v>1317</v>
      </c>
      <c r="C27" s="65"/>
      <c r="D27" s="65"/>
      <c r="E27" s="65"/>
      <c r="F27" s="66" t="s">
        <v>291</v>
      </c>
      <c r="G27" s="66" t="s">
        <v>695</v>
      </c>
      <c r="H27" s="97" t="s">
        <v>77</v>
      </c>
      <c r="K27" s="96" t="s">
        <v>4464</v>
      </c>
      <c r="L27" s="65"/>
      <c r="M27" s="65"/>
      <c r="N27" s="65"/>
      <c r="O27" s="66" t="s">
        <v>1332</v>
      </c>
      <c r="P27" s="66" t="s">
        <v>147</v>
      </c>
      <c r="Q27" s="97" t="s">
        <v>81</v>
      </c>
    </row>
    <row r="28" spans="2:17">
      <c r="B28" s="96" t="s">
        <v>4464</v>
      </c>
      <c r="C28" s="65"/>
      <c r="D28" s="65"/>
      <c r="E28" s="65"/>
      <c r="F28" s="66" t="s">
        <v>701</v>
      </c>
      <c r="G28" s="66" t="s">
        <v>127</v>
      </c>
      <c r="H28" s="126" t="s">
        <v>2694</v>
      </c>
      <c r="K28" s="96"/>
      <c r="L28" s="65"/>
      <c r="M28" s="65"/>
      <c r="N28" s="65"/>
      <c r="O28" s="66" t="s">
        <v>701</v>
      </c>
      <c r="P28" s="66" t="s">
        <v>127</v>
      </c>
      <c r="Q28" s="126"/>
    </row>
    <row r="29" spans="2:17">
      <c r="B29" s="96" t="s">
        <v>2376</v>
      </c>
      <c r="C29" s="65"/>
      <c r="D29" s="65"/>
      <c r="E29" s="65"/>
      <c r="F29" s="66" t="s">
        <v>1103</v>
      </c>
      <c r="G29" s="66" t="s">
        <v>130</v>
      </c>
      <c r="H29" s="98"/>
      <c r="K29" s="96"/>
      <c r="L29" s="65"/>
      <c r="M29" s="65"/>
      <c r="N29" s="65"/>
      <c r="O29" s="66" t="s">
        <v>1103</v>
      </c>
      <c r="P29" s="66" t="s">
        <v>130</v>
      </c>
      <c r="Q29" s="98"/>
    </row>
    <row r="30" spans="2:17">
      <c r="B30" s="96"/>
      <c r="C30" s="65"/>
      <c r="D30" s="65"/>
      <c r="E30" s="65"/>
      <c r="F30" s="66" t="s">
        <v>280</v>
      </c>
      <c r="G30" s="66" t="s">
        <v>501</v>
      </c>
      <c r="H30" s="98"/>
      <c r="K30" s="96"/>
      <c r="L30" s="65"/>
      <c r="M30" s="65"/>
      <c r="N30" s="65"/>
      <c r="O30" s="66" t="s">
        <v>280</v>
      </c>
      <c r="P30" s="66" t="s">
        <v>501</v>
      </c>
      <c r="Q30" s="98"/>
    </row>
    <row r="31" spans="2:17">
      <c r="B31" s="96"/>
      <c r="C31" s="65"/>
      <c r="D31" s="65"/>
      <c r="E31" s="65"/>
      <c r="F31" s="66" t="s">
        <v>76</v>
      </c>
      <c r="G31" s="66" t="s">
        <v>649</v>
      </c>
      <c r="H31" s="98"/>
      <c r="K31" s="96"/>
      <c r="L31" s="65"/>
      <c r="M31" s="65"/>
      <c r="N31" s="65"/>
      <c r="O31" s="66" t="s">
        <v>76</v>
      </c>
      <c r="P31" s="66" t="s">
        <v>649</v>
      </c>
      <c r="Q31" s="98"/>
    </row>
    <row r="32" spans="2:17">
      <c r="B32" s="96"/>
      <c r="C32" s="65"/>
      <c r="D32" s="65"/>
      <c r="E32" s="65"/>
      <c r="F32" s="66" t="s">
        <v>596</v>
      </c>
      <c r="G32" s="66" t="s">
        <v>1011</v>
      </c>
      <c r="H32" s="98"/>
      <c r="K32" s="96"/>
      <c r="L32" s="65"/>
      <c r="M32" s="65"/>
      <c r="N32" s="65"/>
      <c r="O32" s="66" t="s">
        <v>596</v>
      </c>
      <c r="P32" s="66" t="s">
        <v>1011</v>
      </c>
      <c r="Q32" s="98"/>
    </row>
    <row r="33" spans="2:17">
      <c r="B33" s="96"/>
      <c r="C33" s="65"/>
      <c r="D33" s="65"/>
      <c r="E33" s="65"/>
      <c r="F33" s="66" t="s">
        <v>684</v>
      </c>
      <c r="G33" s="64" t="s">
        <v>474</v>
      </c>
      <c r="H33" s="98"/>
      <c r="K33" s="96"/>
      <c r="L33" s="65"/>
      <c r="M33" s="65"/>
      <c r="N33" s="65"/>
      <c r="O33" s="66" t="s">
        <v>684</v>
      </c>
      <c r="P33" s="64" t="s">
        <v>474</v>
      </c>
      <c r="Q33" s="98"/>
    </row>
    <row r="34" spans="2:17">
      <c r="B34" s="96"/>
      <c r="C34" s="65"/>
      <c r="D34" s="65"/>
      <c r="E34" s="65"/>
      <c r="F34" s="66" t="s">
        <v>170</v>
      </c>
      <c r="G34" t="s">
        <v>986</v>
      </c>
      <c r="H34" s="98"/>
      <c r="K34" s="96"/>
      <c r="L34" s="65"/>
      <c r="M34" s="65"/>
      <c r="N34" s="65"/>
      <c r="O34" s="66" t="s">
        <v>170</v>
      </c>
      <c r="P34" t="s">
        <v>986</v>
      </c>
      <c r="Q34" s="98"/>
    </row>
    <row r="35" spans="2:17">
      <c r="B35" s="96"/>
      <c r="C35" s="65"/>
      <c r="D35" s="65"/>
      <c r="E35" s="65"/>
      <c r="F35" s="66" t="s">
        <v>211</v>
      </c>
      <c r="G35" s="66" t="s">
        <v>154</v>
      </c>
      <c r="H35" s="98"/>
      <c r="K35" s="96"/>
      <c r="L35" s="65"/>
      <c r="M35" s="65"/>
      <c r="N35" s="65"/>
      <c r="O35" s="66" t="s">
        <v>211</v>
      </c>
      <c r="P35" s="66" t="s">
        <v>154</v>
      </c>
      <c r="Q35" s="98"/>
    </row>
    <row r="36" spans="2:17">
      <c r="B36" s="96"/>
      <c r="C36" s="65"/>
      <c r="D36" s="65"/>
      <c r="E36" s="65"/>
      <c r="F36" s="66" t="s">
        <v>1047</v>
      </c>
      <c r="G36" s="31" t="s">
        <v>1280</v>
      </c>
      <c r="H36" s="98"/>
      <c r="K36" s="96"/>
      <c r="L36" s="65"/>
      <c r="M36" s="65"/>
      <c r="N36" s="65"/>
      <c r="O36" s="66" t="s">
        <v>1047</v>
      </c>
      <c r="P36" s="31" t="s">
        <v>1280</v>
      </c>
      <c r="Q36" s="98"/>
    </row>
    <row r="37" spans="2:17">
      <c r="B37" s="96"/>
      <c r="C37" s="65"/>
      <c r="D37" s="65"/>
      <c r="E37" s="65"/>
      <c r="F37" s="66" t="s">
        <v>534</v>
      </c>
      <c r="G37" s="66" t="s">
        <v>292</v>
      </c>
      <c r="H37" s="98"/>
      <c r="K37" s="96"/>
      <c r="L37" s="65"/>
      <c r="M37" s="65"/>
      <c r="N37" s="65"/>
      <c r="O37" s="66" t="s">
        <v>534</v>
      </c>
      <c r="P37" s="66" t="s">
        <v>292</v>
      </c>
      <c r="Q37" s="98"/>
    </row>
    <row r="38" spans="2:17">
      <c r="B38" s="96"/>
      <c r="C38" s="65"/>
      <c r="D38" s="65"/>
      <c r="E38" s="65"/>
      <c r="F38" s="66" t="s">
        <v>1293</v>
      </c>
      <c r="G38" s="66" t="s">
        <v>764</v>
      </c>
      <c r="H38" s="98"/>
      <c r="K38" s="96"/>
      <c r="L38" s="65"/>
      <c r="M38" s="65"/>
      <c r="N38" s="65"/>
      <c r="O38" s="66" t="s">
        <v>1293</v>
      </c>
      <c r="P38" s="66" t="s">
        <v>764</v>
      </c>
      <c r="Q38" s="98"/>
    </row>
    <row r="39" spans="2:17">
      <c r="B39" s="96"/>
      <c r="C39" s="65"/>
      <c r="D39" s="65"/>
      <c r="E39" s="65"/>
      <c r="F39" s="66" t="s">
        <v>90</v>
      </c>
      <c r="G39" s="66" t="s">
        <v>1333</v>
      </c>
      <c r="H39" s="98"/>
      <c r="K39" s="96"/>
      <c r="L39" s="65"/>
      <c r="M39" s="65"/>
      <c r="N39" s="65"/>
      <c r="O39" s="66" t="s">
        <v>90</v>
      </c>
      <c r="P39" s="66" t="s">
        <v>1333</v>
      </c>
      <c r="Q39" s="98"/>
    </row>
    <row r="40" spans="2:17">
      <c r="B40" s="96"/>
      <c r="C40" s="65"/>
      <c r="D40" s="65"/>
      <c r="E40" s="65"/>
      <c r="F40" s="66" t="s">
        <v>1235</v>
      </c>
      <c r="G40" s="66" t="s">
        <v>701</v>
      </c>
      <c r="H40" s="99"/>
      <c r="K40" s="96"/>
      <c r="L40" s="65"/>
      <c r="M40" s="65"/>
      <c r="N40" s="65"/>
      <c r="O40" s="66" t="s">
        <v>1235</v>
      </c>
      <c r="P40" s="66" t="s">
        <v>701</v>
      </c>
      <c r="Q40" s="99"/>
    </row>
    <row r="41" spans="2:17">
      <c r="B41" s="96"/>
      <c r="C41" s="65"/>
      <c r="D41" s="65"/>
      <c r="E41" s="65"/>
      <c r="F41" s="66" t="s">
        <v>1540</v>
      </c>
      <c r="G41" s="66" t="s">
        <v>1007</v>
      </c>
      <c r="H41" s="98"/>
      <c r="K41" s="96"/>
      <c r="L41" s="65"/>
      <c r="M41" s="65"/>
      <c r="N41" s="65"/>
      <c r="O41" s="66" t="s">
        <v>1540</v>
      </c>
      <c r="P41" s="66" t="s">
        <v>1007</v>
      </c>
      <c r="Q41" s="98"/>
    </row>
    <row r="42" spans="2:17">
      <c r="B42" s="96"/>
      <c r="C42" s="65"/>
      <c r="D42" s="65"/>
      <c r="E42" s="65"/>
      <c r="F42" s="66" t="s">
        <v>125</v>
      </c>
      <c r="G42" s="66" t="s">
        <v>76</v>
      </c>
      <c r="H42" s="98"/>
      <c r="K42" s="96"/>
      <c r="L42" s="65"/>
      <c r="M42" s="65"/>
      <c r="N42" s="65"/>
      <c r="O42" s="66" t="s">
        <v>125</v>
      </c>
      <c r="P42" s="66" t="s">
        <v>76</v>
      </c>
      <c r="Q42" s="98"/>
    </row>
    <row r="43" spans="2:17">
      <c r="B43" s="96"/>
      <c r="C43" s="65"/>
      <c r="D43" s="65"/>
      <c r="E43" s="65"/>
      <c r="F43" s="66" t="s">
        <v>396</v>
      </c>
      <c r="G43" s="66" t="s">
        <v>1541</v>
      </c>
      <c r="H43" s="98"/>
      <c r="K43" s="96"/>
      <c r="L43" s="65"/>
      <c r="M43" s="65"/>
      <c r="N43" s="65"/>
      <c r="O43" s="66" t="s">
        <v>396</v>
      </c>
      <c r="P43" s="66" t="s">
        <v>1541</v>
      </c>
      <c r="Q43" s="98"/>
    </row>
    <row r="44" spans="2:17">
      <c r="B44" s="96"/>
      <c r="C44" s="65"/>
      <c r="D44" s="65"/>
      <c r="E44" s="65"/>
      <c r="F44" s="66" t="s">
        <v>134</v>
      </c>
      <c r="G44" s="66" t="s">
        <v>993</v>
      </c>
      <c r="H44" s="98"/>
      <c r="K44" s="96"/>
      <c r="L44" s="65"/>
      <c r="M44" s="65"/>
      <c r="N44" s="65"/>
      <c r="O44" s="66" t="s">
        <v>134</v>
      </c>
      <c r="P44" s="66" t="s">
        <v>993</v>
      </c>
      <c r="Q44" s="98"/>
    </row>
    <row r="45" spans="2:17">
      <c r="B45" s="96"/>
      <c r="C45" s="67"/>
      <c r="D45" s="67"/>
      <c r="E45" s="65"/>
      <c r="F45" s="64" t="s">
        <v>181</v>
      </c>
      <c r="G45" s="66" t="s">
        <v>664</v>
      </c>
      <c r="H45" s="98"/>
      <c r="K45" s="100"/>
      <c r="L45" s="67"/>
      <c r="M45" s="67"/>
      <c r="N45" s="65"/>
      <c r="O45" s="64" t="s">
        <v>181</v>
      </c>
      <c r="P45" s="66" t="s">
        <v>664</v>
      </c>
      <c r="Q45" s="98"/>
    </row>
    <row r="46" spans="2:17">
      <c r="B46" s="100"/>
      <c r="C46" s="67"/>
      <c r="D46" s="67"/>
      <c r="E46" s="65"/>
      <c r="F46" s="31" t="s">
        <v>1881</v>
      </c>
      <c r="G46" s="66" t="s">
        <v>684</v>
      </c>
      <c r="H46" s="98"/>
      <c r="K46" s="100"/>
      <c r="L46" s="67"/>
      <c r="M46" s="67"/>
      <c r="N46" s="65"/>
      <c r="O46" s="31"/>
      <c r="P46" s="66" t="s">
        <v>684</v>
      </c>
      <c r="Q46" s="98"/>
    </row>
    <row r="47" spans="2:17">
      <c r="B47" s="100"/>
      <c r="C47" s="67"/>
      <c r="D47" s="67"/>
      <c r="E47" s="65"/>
      <c r="G47" s="66" t="s">
        <v>170</v>
      </c>
      <c r="H47" s="98"/>
      <c r="K47" s="100"/>
      <c r="L47" s="67"/>
      <c r="M47" s="67"/>
      <c r="N47" s="65"/>
      <c r="P47" s="66" t="s">
        <v>170</v>
      </c>
      <c r="Q47" s="98"/>
    </row>
    <row r="48" spans="2:17">
      <c r="B48" s="100"/>
      <c r="C48" s="67"/>
      <c r="D48" s="67"/>
      <c r="E48" s="67"/>
      <c r="F48" s="65"/>
      <c r="G48" s="66" t="s">
        <v>212</v>
      </c>
      <c r="H48" s="98"/>
      <c r="K48" s="100"/>
      <c r="L48" s="67"/>
      <c r="M48" s="67"/>
      <c r="N48" s="67"/>
      <c r="O48" s="65"/>
      <c r="P48" s="66" t="s">
        <v>212</v>
      </c>
      <c r="Q48" s="98"/>
    </row>
    <row r="49" spans="2:17">
      <c r="B49" s="100"/>
      <c r="C49" s="67"/>
      <c r="D49" s="67"/>
      <c r="E49" s="67"/>
      <c r="F49" s="65"/>
      <c r="G49" s="89" t="s">
        <v>1048</v>
      </c>
      <c r="H49" s="101"/>
      <c r="K49" s="100"/>
      <c r="L49" s="67"/>
      <c r="M49" s="67"/>
      <c r="N49" s="67"/>
      <c r="O49" s="65"/>
      <c r="P49" s="89" t="s">
        <v>1048</v>
      </c>
      <c r="Q49" s="101"/>
    </row>
    <row r="50" spans="2:17">
      <c r="B50" s="100"/>
      <c r="C50" s="90"/>
      <c r="D50" s="90"/>
      <c r="E50" s="90"/>
      <c r="F50" s="67"/>
      <c r="G50" s="91" t="s">
        <v>535</v>
      </c>
      <c r="H50" s="103"/>
      <c r="K50" s="102"/>
      <c r="L50" s="90"/>
      <c r="M50" s="90"/>
      <c r="N50" s="90"/>
      <c r="O50" s="67"/>
      <c r="P50" s="91" t="s">
        <v>535</v>
      </c>
      <c r="Q50" s="103"/>
    </row>
    <row r="51" spans="2:17">
      <c r="B51" s="102"/>
      <c r="C51" s="90"/>
      <c r="D51" s="90"/>
      <c r="E51" s="90"/>
      <c r="F51" s="90"/>
      <c r="G51" s="91" t="s">
        <v>1294</v>
      </c>
      <c r="H51" s="103"/>
      <c r="K51" s="102"/>
      <c r="L51" s="90"/>
      <c r="M51" s="90"/>
      <c r="N51" s="90"/>
      <c r="O51" s="90"/>
      <c r="P51" s="91" t="s">
        <v>1294</v>
      </c>
      <c r="Q51" s="103"/>
    </row>
    <row r="52" spans="2:17">
      <c r="B52" s="102"/>
      <c r="C52" s="90"/>
      <c r="D52" s="90"/>
      <c r="E52" s="90"/>
      <c r="F52" s="90"/>
      <c r="G52" s="91" t="s">
        <v>90</v>
      </c>
      <c r="H52" s="103"/>
      <c r="K52" s="102"/>
      <c r="L52" s="90"/>
      <c r="M52" s="90"/>
      <c r="N52" s="90"/>
      <c r="O52" s="90"/>
      <c r="P52" s="91" t="s">
        <v>90</v>
      </c>
      <c r="Q52" s="103"/>
    </row>
    <row r="53" spans="2:17">
      <c r="B53" s="102"/>
      <c r="C53" s="92"/>
      <c r="D53" s="92"/>
      <c r="E53" s="90"/>
      <c r="F53" s="90"/>
      <c r="G53" s="91" t="s">
        <v>1236</v>
      </c>
      <c r="H53" s="103"/>
      <c r="K53" s="104"/>
      <c r="L53" s="92"/>
      <c r="M53" s="92"/>
      <c r="N53" s="90"/>
      <c r="O53" s="90"/>
      <c r="P53" s="91" t="s">
        <v>1236</v>
      </c>
      <c r="Q53" s="103"/>
    </row>
    <row r="54" spans="2:17">
      <c r="B54" s="104"/>
      <c r="C54" s="92"/>
      <c r="D54" s="92"/>
      <c r="E54" s="90"/>
      <c r="F54" s="90"/>
      <c r="G54" s="91" t="s">
        <v>1257</v>
      </c>
      <c r="H54" s="103"/>
      <c r="K54" s="104"/>
      <c r="L54" s="92"/>
      <c r="M54" s="92"/>
      <c r="N54" s="90"/>
      <c r="O54" s="90"/>
      <c r="P54" s="91" t="s">
        <v>1257</v>
      </c>
      <c r="Q54" s="103"/>
    </row>
    <row r="55" spans="2:17">
      <c r="B55" s="104"/>
      <c r="C55" s="92"/>
      <c r="D55" s="92"/>
      <c r="E55" s="90"/>
      <c r="F55" s="90"/>
      <c r="G55" s="91" t="s">
        <v>990</v>
      </c>
      <c r="H55" s="103"/>
      <c r="K55" s="104"/>
      <c r="L55" s="92"/>
      <c r="M55" s="92"/>
      <c r="N55" s="90"/>
      <c r="O55" s="90"/>
      <c r="P55" s="91" t="s">
        <v>990</v>
      </c>
      <c r="Q55" s="103"/>
    </row>
    <row r="56" spans="2:17">
      <c r="B56" s="104"/>
      <c r="C56" s="92"/>
      <c r="D56" s="92"/>
      <c r="E56" s="92"/>
      <c r="F56" s="90"/>
      <c r="G56" s="91" t="s">
        <v>620</v>
      </c>
      <c r="H56" s="105"/>
      <c r="K56" s="104"/>
      <c r="L56" s="92"/>
      <c r="M56" s="92"/>
      <c r="N56" s="92"/>
      <c r="O56" s="90"/>
      <c r="P56" s="91" t="s">
        <v>620</v>
      </c>
      <c r="Q56" s="105"/>
    </row>
    <row r="57" spans="2:17">
      <c r="B57" s="104"/>
      <c r="C57" s="92"/>
      <c r="D57" s="92"/>
      <c r="E57" s="92"/>
      <c r="F57" s="90"/>
      <c r="G57" s="91" t="s">
        <v>397</v>
      </c>
      <c r="H57" s="105"/>
      <c r="K57" s="104"/>
      <c r="L57" s="92"/>
      <c r="M57" s="92"/>
      <c r="N57" s="92"/>
      <c r="O57" s="90"/>
      <c r="P57" s="91" t="s">
        <v>397</v>
      </c>
      <c r="Q57" s="105"/>
    </row>
    <row r="58" spans="2:17">
      <c r="B58" s="104"/>
      <c r="C58" s="92"/>
      <c r="D58" s="92"/>
      <c r="E58" s="92"/>
      <c r="F58" s="90"/>
      <c r="G58" s="92" t="s">
        <v>1620</v>
      </c>
      <c r="H58" s="105"/>
      <c r="K58" s="104"/>
      <c r="L58" s="92"/>
      <c r="M58" s="92"/>
      <c r="N58" s="92"/>
      <c r="O58" s="90"/>
      <c r="P58" s="92" t="s">
        <v>1620</v>
      </c>
      <c r="Q58" s="105"/>
    </row>
    <row r="59" spans="2:17">
      <c r="B59" s="104"/>
      <c r="C59" s="92"/>
      <c r="D59" s="92"/>
      <c r="E59" s="92"/>
      <c r="F59" s="92"/>
      <c r="G59" s="91" t="s">
        <v>135</v>
      </c>
      <c r="H59" s="105"/>
      <c r="K59" s="104"/>
      <c r="L59" s="92"/>
      <c r="M59" s="92"/>
      <c r="N59" s="92"/>
      <c r="O59" s="92"/>
      <c r="P59" s="91" t="s">
        <v>135</v>
      </c>
      <c r="Q59" s="105"/>
    </row>
    <row r="60" spans="2:17">
      <c r="B60" s="104"/>
      <c r="C60" s="92"/>
      <c r="D60" s="92"/>
      <c r="E60" s="92"/>
      <c r="F60" s="90"/>
      <c r="G60" s="91" t="s">
        <v>784</v>
      </c>
      <c r="H60" s="105"/>
      <c r="K60" s="104"/>
      <c r="L60" s="92"/>
      <c r="M60" s="92"/>
      <c r="N60" s="92"/>
      <c r="O60" s="90"/>
      <c r="P60" s="91" t="s">
        <v>784</v>
      </c>
      <c r="Q60" s="105"/>
    </row>
    <row r="61" spans="2:17">
      <c r="B61" s="104"/>
      <c r="C61" s="92"/>
      <c r="D61" s="92"/>
      <c r="E61" s="92"/>
      <c r="F61" s="90"/>
      <c r="G61" s="91" t="s">
        <v>182</v>
      </c>
      <c r="H61" s="105"/>
      <c r="K61" s="104"/>
      <c r="L61" s="92"/>
      <c r="M61" s="92"/>
      <c r="N61" s="92"/>
      <c r="O61" s="90"/>
      <c r="P61" s="91" t="s">
        <v>182</v>
      </c>
      <c r="Q61" s="105"/>
    </row>
    <row r="62" spans="2:17">
      <c r="B62" s="104"/>
      <c r="C62" s="92"/>
      <c r="D62" s="92"/>
      <c r="E62" s="92"/>
      <c r="F62" s="90"/>
      <c r="G62" s="91" t="s">
        <v>1193</v>
      </c>
      <c r="H62" s="105"/>
      <c r="K62" s="104"/>
      <c r="L62" s="92"/>
      <c r="M62" s="92"/>
      <c r="N62" s="92"/>
      <c r="O62" s="90"/>
      <c r="P62" s="91" t="s">
        <v>1193</v>
      </c>
      <c r="Q62" s="105"/>
    </row>
    <row r="63" spans="2:17">
      <c r="B63" s="104"/>
      <c r="C63" s="92"/>
      <c r="D63" s="92"/>
      <c r="E63" s="92"/>
      <c r="F63" s="92"/>
      <c r="G63" s="122" t="s">
        <v>1167</v>
      </c>
      <c r="H63" s="105"/>
      <c r="K63" s="104"/>
      <c r="L63" s="92"/>
      <c r="M63" s="92"/>
      <c r="N63" s="92"/>
      <c r="O63" s="92"/>
      <c r="P63" s="122" t="s">
        <v>1167</v>
      </c>
      <c r="Q63" s="105"/>
    </row>
    <row r="64" spans="2:17">
      <c r="B64" s="104"/>
      <c r="C64" s="121"/>
      <c r="D64" s="121"/>
      <c r="E64" s="121"/>
      <c r="F64" s="121"/>
      <c r="G64" s="91" t="s">
        <v>1344</v>
      </c>
      <c r="H64" s="123"/>
      <c r="K64" s="120"/>
      <c r="L64" s="121"/>
      <c r="M64" s="121"/>
      <c r="N64" s="121"/>
      <c r="O64" s="121"/>
      <c r="P64" s="91" t="s">
        <v>1344</v>
      </c>
      <c r="Q64" s="123"/>
    </row>
    <row r="65" spans="2:17">
      <c r="B65" s="120"/>
      <c r="C65" s="92"/>
      <c r="D65" s="92"/>
      <c r="E65" s="92"/>
      <c r="F65" s="92"/>
      <c r="G65" s="91" t="s">
        <v>1161</v>
      </c>
      <c r="H65" s="105"/>
      <c r="K65" s="104"/>
      <c r="L65" s="92"/>
      <c r="M65" s="92"/>
      <c r="N65" s="92"/>
      <c r="O65" s="92"/>
      <c r="P65" s="91" t="s">
        <v>1161</v>
      </c>
      <c r="Q65" s="105"/>
    </row>
    <row r="66" spans="2:17">
      <c r="B66" s="104"/>
      <c r="C66" s="92"/>
      <c r="D66" s="92"/>
      <c r="E66" s="92"/>
      <c r="F66" s="92"/>
      <c r="G66" s="91" t="s">
        <v>1218</v>
      </c>
      <c r="H66" s="105"/>
      <c r="K66" s="104"/>
      <c r="L66" s="92"/>
      <c r="M66" s="92"/>
      <c r="N66" s="92"/>
      <c r="O66" s="92"/>
      <c r="P66" s="91" t="s">
        <v>1218</v>
      </c>
      <c r="Q66" s="105"/>
    </row>
    <row r="67" spans="2:17">
      <c r="B67" s="104"/>
      <c r="C67" s="92"/>
      <c r="D67" s="92"/>
      <c r="E67" s="92"/>
      <c r="F67" s="92"/>
      <c r="G67" t="s">
        <v>1882</v>
      </c>
      <c r="H67" s="105"/>
      <c r="K67" s="104"/>
      <c r="L67" s="92"/>
      <c r="M67" s="92"/>
      <c r="N67" s="92"/>
      <c r="O67" s="92"/>
      <c r="Q67" s="105"/>
    </row>
    <row r="68" spans="2:17">
      <c r="B68" s="104"/>
      <c r="C68" s="92"/>
      <c r="D68" s="92"/>
      <c r="E68" s="92"/>
      <c r="F68" s="92"/>
      <c r="G68" s="92"/>
      <c r="H68" s="105"/>
      <c r="K68" s="104"/>
      <c r="L68" s="92"/>
      <c r="M68" s="92"/>
      <c r="N68" s="92"/>
      <c r="O68" s="92"/>
      <c r="P68" s="92"/>
      <c r="Q68" s="105"/>
    </row>
    <row r="69" spans="2:17">
      <c r="B69" s="104"/>
      <c r="C69" s="92"/>
      <c r="D69" s="92"/>
      <c r="E69" s="92"/>
      <c r="F69" s="92"/>
      <c r="G69" s="92"/>
      <c r="H69" s="105"/>
      <c r="K69" s="104"/>
      <c r="L69" s="92"/>
      <c r="M69" s="92"/>
      <c r="N69" s="92"/>
      <c r="O69" s="92"/>
      <c r="P69" s="92"/>
      <c r="Q69" s="105"/>
    </row>
    <row r="70" spans="2:17">
      <c r="B70" s="104"/>
      <c r="C70" s="92"/>
      <c r="D70" s="92"/>
      <c r="E70" s="92"/>
      <c r="F70" s="92"/>
      <c r="G70" s="92"/>
      <c r="H70" s="105"/>
      <c r="K70" s="104"/>
      <c r="L70" s="92"/>
      <c r="M70" s="92"/>
      <c r="N70" s="92"/>
      <c r="O70" s="92"/>
      <c r="P70" s="92"/>
      <c r="Q70" s="105"/>
    </row>
    <row r="71" spans="2:17">
      <c r="B71" s="104"/>
      <c r="C71" s="92"/>
      <c r="D71" s="92"/>
      <c r="E71" s="92"/>
      <c r="F71" s="92"/>
      <c r="G71" s="92"/>
      <c r="H71" s="105"/>
      <c r="K71" s="104"/>
      <c r="L71" s="92"/>
      <c r="M71" s="92"/>
      <c r="N71" s="92"/>
      <c r="O71" s="92"/>
      <c r="P71" s="92"/>
      <c r="Q71" s="105"/>
    </row>
    <row r="72" spans="2:17">
      <c r="B72" s="104"/>
      <c r="C72" s="92"/>
      <c r="D72" s="92"/>
      <c r="E72" s="92"/>
      <c r="F72" s="92"/>
      <c r="G72" s="92"/>
      <c r="H72" s="105"/>
      <c r="K72" s="104"/>
      <c r="L72" s="92"/>
      <c r="M72" s="92"/>
      <c r="N72" s="92"/>
      <c r="O72" s="92"/>
      <c r="P72" s="92"/>
      <c r="Q72" s="105"/>
    </row>
    <row r="73" spans="2:17">
      <c r="B73" s="104"/>
      <c r="C73" s="92"/>
      <c r="D73" s="92"/>
      <c r="E73" s="92"/>
      <c r="F73" s="92"/>
      <c r="G73" s="92"/>
      <c r="H73" s="105"/>
      <c r="K73" s="104"/>
      <c r="L73" s="92"/>
      <c r="M73" s="92"/>
      <c r="N73" s="92"/>
      <c r="O73" s="92"/>
      <c r="P73" s="92"/>
      <c r="Q73" s="105"/>
    </row>
    <row r="74" spans="2:17">
      <c r="B74" s="104"/>
      <c r="C74" s="92"/>
      <c r="D74" s="92"/>
      <c r="E74" s="92"/>
      <c r="F74" s="92"/>
      <c r="G74" s="92"/>
      <c r="H74" s="105"/>
      <c r="K74" s="104"/>
      <c r="L74" s="92"/>
      <c r="M74" s="92"/>
      <c r="N74" s="92"/>
      <c r="O74" s="92"/>
      <c r="P74" s="92"/>
      <c r="Q74" s="105"/>
    </row>
    <row r="75" spans="2:17">
      <c r="B75" s="104"/>
      <c r="C75" s="92"/>
      <c r="D75" s="92"/>
      <c r="E75" s="92"/>
      <c r="F75" s="92"/>
      <c r="G75" s="92"/>
      <c r="H75" s="105"/>
      <c r="K75" s="104"/>
      <c r="L75" s="92"/>
      <c r="M75" s="92"/>
      <c r="N75" s="92"/>
      <c r="O75" s="92"/>
      <c r="P75" s="92"/>
      <c r="Q75" s="105"/>
    </row>
    <row r="76" spans="2:17">
      <c r="B76" s="104"/>
      <c r="C76" s="92"/>
      <c r="D76" s="92"/>
      <c r="E76" s="92"/>
      <c r="F76" s="92"/>
      <c r="G76" s="92"/>
      <c r="H76" s="105"/>
      <c r="K76" s="104"/>
      <c r="L76" s="92"/>
      <c r="M76" s="92"/>
      <c r="N76" s="92"/>
      <c r="O76" s="92"/>
      <c r="P76" s="92"/>
      <c r="Q76" s="105"/>
    </row>
    <row r="77" spans="2:17">
      <c r="B77" s="104"/>
      <c r="C77" s="92"/>
      <c r="D77" s="92"/>
      <c r="E77" s="92"/>
      <c r="F77" s="92"/>
      <c r="G77" s="92"/>
      <c r="H77" s="105"/>
      <c r="K77" s="104"/>
      <c r="L77" s="92"/>
      <c r="M77" s="92"/>
      <c r="N77" s="92"/>
      <c r="O77" s="92"/>
      <c r="P77" s="92"/>
      <c r="Q77" s="105"/>
    </row>
    <row r="78" spans="2:17">
      <c r="B78" s="104"/>
      <c r="C78" s="92"/>
      <c r="D78" s="92"/>
      <c r="E78" s="92"/>
      <c r="F78" s="92"/>
      <c r="G78" s="92"/>
      <c r="H78" s="105"/>
      <c r="K78" s="104"/>
      <c r="L78" s="92"/>
      <c r="M78" s="92"/>
      <c r="N78" s="92"/>
      <c r="O78" s="92"/>
      <c r="P78" s="92"/>
      <c r="Q78" s="105"/>
    </row>
    <row r="79" spans="2:17">
      <c r="B79" s="104"/>
      <c r="C79" s="92"/>
      <c r="D79" s="92"/>
      <c r="E79" s="92"/>
      <c r="F79" s="92"/>
      <c r="G79" s="92"/>
      <c r="H79" s="105"/>
      <c r="K79" s="104"/>
      <c r="L79" s="92"/>
      <c r="M79" s="92"/>
      <c r="N79" s="92"/>
      <c r="O79" s="92"/>
      <c r="P79" s="92"/>
      <c r="Q79" s="105"/>
    </row>
    <row r="80" spans="2:17">
      <c r="B80" s="104"/>
      <c r="C80" s="92"/>
      <c r="D80" s="92"/>
      <c r="E80" s="92"/>
      <c r="F80" s="92"/>
      <c r="G80" s="92"/>
      <c r="H80" s="105"/>
      <c r="K80" s="104"/>
      <c r="L80" s="92"/>
      <c r="M80" s="92"/>
      <c r="N80" s="92"/>
      <c r="O80" s="92"/>
      <c r="P80" s="92"/>
      <c r="Q80" s="105"/>
    </row>
    <row r="81" spans="2:17">
      <c r="B81" s="104"/>
      <c r="C81" s="107"/>
      <c r="D81" s="107"/>
      <c r="E81" s="107"/>
      <c r="F81" s="107"/>
      <c r="G81" s="107"/>
      <c r="H81" s="108"/>
      <c r="K81" s="106"/>
      <c r="L81" s="107"/>
      <c r="M81" s="107"/>
      <c r="N81" s="107"/>
      <c r="O81" s="107"/>
      <c r="P81" s="107"/>
      <c r="Q81" s="108"/>
    </row>
    <row r="82" spans="2:17">
      <c r="B82" s="106"/>
    </row>
  </sheetData>
  <autoFilter ref="B2:H3" xr:uid="{B53D3E57-94FC-4886-BBCC-8F2F0EB6BF33}">
    <sortState xmlns:xlrd2="http://schemas.microsoft.com/office/spreadsheetml/2017/richdata2" ref="B3:H66">
      <sortCondition ref="B2:B3"/>
    </sortState>
  </autoFilter>
  <sortState xmlns:xlrd2="http://schemas.microsoft.com/office/spreadsheetml/2017/richdata2" ref="H3:H1048576">
    <sortCondition ref="H3:H1048576"/>
  </sortState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582C-3038-409F-B01E-7D3F43CE0805}">
  <sheetPr codeName="Planilha2">
    <pageSetUpPr fitToPage="1"/>
  </sheetPr>
  <dimension ref="A1:P545"/>
  <sheetViews>
    <sheetView zoomScaleNormal="100" workbookViewId="0">
      <selection activeCell="J548" sqref="J548"/>
    </sheetView>
  </sheetViews>
  <sheetFormatPr defaultColWidth="9.140625" defaultRowHeight="15"/>
  <cols>
    <col min="1" max="1" width="14.140625" style="53" customWidth="1"/>
    <col min="2" max="2" width="19.85546875" style="60" bestFit="1" customWidth="1"/>
    <col min="3" max="3" width="19" style="1" customWidth="1"/>
    <col min="4" max="4" width="19.140625" style="1" bestFit="1" customWidth="1"/>
    <col min="5" max="5" width="11.140625" style="1" bestFit="1" customWidth="1"/>
    <col min="6" max="6" width="12.5703125" style="1" customWidth="1"/>
    <col min="7" max="7" width="14.7109375" style="45" customWidth="1"/>
    <col min="8" max="8" width="29" style="1" bestFit="1" customWidth="1"/>
    <col min="9" max="9" width="12.5703125" style="264" customWidth="1"/>
    <col min="10" max="10" width="14.42578125" style="11" bestFit="1" customWidth="1"/>
    <col min="11" max="11" width="9.42578125" style="30" bestFit="1" customWidth="1"/>
    <col min="12" max="12" width="13" style="1" customWidth="1"/>
    <col min="13" max="13" width="17.42578125" style="1" customWidth="1"/>
    <col min="14" max="14" width="13.85546875" style="47" bestFit="1" customWidth="1"/>
    <col min="15" max="15" width="24.5703125" style="1" customWidth="1"/>
    <col min="16" max="16384" width="9.140625" style="1"/>
  </cols>
  <sheetData>
    <row r="1" spans="1:15" ht="36.75" customHeight="1">
      <c r="A1" s="50"/>
      <c r="B1" s="58"/>
      <c r="C1" s="6"/>
      <c r="D1" s="6"/>
      <c r="E1" s="4"/>
      <c r="F1" s="4"/>
      <c r="G1" s="146"/>
      <c r="H1" s="4"/>
      <c r="I1" s="265"/>
      <c r="J1" s="8"/>
      <c r="K1" s="38"/>
      <c r="L1" s="4"/>
      <c r="M1" s="4"/>
      <c r="N1" s="45"/>
    </row>
    <row r="2" spans="1:15">
      <c r="A2" s="55" t="s">
        <v>3362</v>
      </c>
      <c r="B2" s="59" t="s">
        <v>4465</v>
      </c>
      <c r="C2" s="2" t="s">
        <v>52</v>
      </c>
      <c r="D2" s="3" t="s">
        <v>4466</v>
      </c>
      <c r="E2" s="3" t="s">
        <v>38</v>
      </c>
      <c r="F2" s="3" t="s">
        <v>3363</v>
      </c>
      <c r="G2" s="155" t="s">
        <v>41</v>
      </c>
      <c r="H2" s="3" t="s">
        <v>42</v>
      </c>
      <c r="I2" s="266" t="s">
        <v>4467</v>
      </c>
      <c r="J2" s="9" t="s">
        <v>4468</v>
      </c>
      <c r="K2" s="286" t="s">
        <v>4469</v>
      </c>
      <c r="L2" s="3" t="s">
        <v>4470</v>
      </c>
      <c r="M2" s="3" t="s">
        <v>4471</v>
      </c>
      <c r="N2" s="46" t="s">
        <v>151</v>
      </c>
      <c r="O2" s="162" t="s">
        <v>4472</v>
      </c>
    </row>
    <row r="3" spans="1:15" hidden="1">
      <c r="A3" s="53">
        <v>44775</v>
      </c>
      <c r="C3" s="1" t="s">
        <v>4473</v>
      </c>
      <c r="E3" s="1">
        <v>16</v>
      </c>
      <c r="F3" s="1">
        <v>14</v>
      </c>
      <c r="G3" s="45" t="s">
        <v>84</v>
      </c>
      <c r="H3" s="1" t="s">
        <v>166</v>
      </c>
      <c r="I3" s="10">
        <v>267.64999999999998</v>
      </c>
      <c r="J3" s="10">
        <f>Tabela139[[#This Row],[V. UNT]]*Tabela139[[#This Row],[QUAN]]</f>
        <v>4282.3999999999996</v>
      </c>
      <c r="K3" s="287">
        <v>6449</v>
      </c>
      <c r="L3" s="1">
        <f>SUMIFS(Enviados!J4:J717,Enviados!K4:K717,"14",Enviados!Y4:Y717,Compra!K3)</f>
        <v>16</v>
      </c>
      <c r="M3" s="1" t="s">
        <v>65</v>
      </c>
      <c r="N3" s="47">
        <f>Tabela139[[#This Row],[QUAN]]-Tabela139[[#This Row],[ENVIADOS]]</f>
        <v>0</v>
      </c>
    </row>
    <row r="4" spans="1:15" hidden="1">
      <c r="A4" s="53">
        <v>44775</v>
      </c>
      <c r="C4" s="1" t="s">
        <v>4473</v>
      </c>
      <c r="E4" s="1">
        <v>26</v>
      </c>
      <c r="F4" s="1">
        <v>15</v>
      </c>
      <c r="G4" s="45" t="s">
        <v>75</v>
      </c>
      <c r="H4" s="1" t="s">
        <v>2510</v>
      </c>
      <c r="I4" s="10">
        <v>253.59</v>
      </c>
      <c r="J4" s="10">
        <f>Tabela139[[#This Row],[V. UNT]]*Tabela139[[#This Row],[QUAN]]</f>
        <v>6593.34</v>
      </c>
      <c r="K4" s="287">
        <v>6449</v>
      </c>
      <c r="L4" s="1">
        <f>SUMIFS(Enviados!J5:J717,Enviados!K5:K717,"15",Enviados!Y5:Y717,Compra!K4)</f>
        <v>26</v>
      </c>
      <c r="M4" s="1" t="s">
        <v>65</v>
      </c>
      <c r="N4" s="47">
        <f>Tabela139[[#This Row],[QUAN]]-Tabela139[[#This Row],[ENVIADOS]]</f>
        <v>0</v>
      </c>
    </row>
    <row r="5" spans="1:15" hidden="1">
      <c r="A5" s="53">
        <v>44795</v>
      </c>
      <c r="C5" s="1" t="s">
        <v>155</v>
      </c>
      <c r="E5" s="1">
        <v>20</v>
      </c>
      <c r="F5" s="1">
        <v>14</v>
      </c>
      <c r="G5" s="45" t="s">
        <v>84</v>
      </c>
      <c r="H5" s="1" t="s">
        <v>153</v>
      </c>
      <c r="I5" s="10">
        <v>285.56</v>
      </c>
      <c r="J5" s="10">
        <f>Tabela139[[#This Row],[V. UNT]]*Tabela139[[#This Row],[QUAN]]</f>
        <v>5711.2</v>
      </c>
      <c r="K5" s="30">
        <v>23050</v>
      </c>
      <c r="L5" s="1">
        <f>SUMIFS(Enviados!J6:J717,Enviados!K6:K717,"14",Enviados!Y6:Y717,Compra!K5)</f>
        <v>20</v>
      </c>
      <c r="M5" s="1" t="s">
        <v>65</v>
      </c>
      <c r="N5" s="47">
        <f>Tabela139[[#This Row],[QUAN]]-Tabela139[[#This Row],[ENVIADOS]]</f>
        <v>0</v>
      </c>
    </row>
    <row r="6" spans="1:15" hidden="1">
      <c r="A6" s="53">
        <v>44795</v>
      </c>
      <c r="C6" s="1" t="s">
        <v>155</v>
      </c>
      <c r="E6" s="1">
        <v>4</v>
      </c>
      <c r="F6" s="1">
        <v>16</v>
      </c>
      <c r="G6" s="45" t="s">
        <v>60</v>
      </c>
      <c r="H6" s="1" t="s">
        <v>181</v>
      </c>
      <c r="I6" s="10">
        <v>639.47</v>
      </c>
      <c r="J6" s="10">
        <f>Tabela139[[#This Row],[V. UNT]]*Tabela139[[#This Row],[QUAN]]</f>
        <v>2557.88</v>
      </c>
      <c r="K6" s="30">
        <v>23050</v>
      </c>
      <c r="L6" s="1">
        <f>SUMIFS(Enviados!J7:J717,Enviados!K7:K717,"16",Enviados!Y7:Y717,Compra!K6)</f>
        <v>4</v>
      </c>
      <c r="M6" s="1" t="s">
        <v>65</v>
      </c>
      <c r="N6" s="47">
        <f>Tabela139[[#This Row],[QUAN]]-Tabela139[[#This Row],[ENVIADOS]]</f>
        <v>0</v>
      </c>
    </row>
    <row r="7" spans="1:15" hidden="1">
      <c r="A7" s="53">
        <v>44825</v>
      </c>
      <c r="C7" s="1" t="s">
        <v>155</v>
      </c>
      <c r="E7" s="1">
        <v>26</v>
      </c>
      <c r="F7" s="1">
        <v>15</v>
      </c>
      <c r="G7" s="45" t="s">
        <v>75</v>
      </c>
      <c r="H7" s="1" t="s">
        <v>252</v>
      </c>
      <c r="I7" s="10">
        <v>281.88</v>
      </c>
      <c r="J7" s="10">
        <f>Tabela139[[#This Row],[V. UNT]]*Tabela139[[#This Row],[QUAN]]</f>
        <v>7328.88</v>
      </c>
      <c r="K7" s="30">
        <v>28097</v>
      </c>
      <c r="L7" s="1">
        <f>SUMIFS(Enviados!J8:J717,Enviados!K8:K717,"15",Enviados!Y8:Y717,Compra!K7)</f>
        <v>26</v>
      </c>
      <c r="M7" s="1" t="s">
        <v>65</v>
      </c>
      <c r="N7" s="47">
        <f>Tabela139[[#This Row],[QUAN]]-Tabela139[[#This Row],[ENVIADOS]]</f>
        <v>0</v>
      </c>
    </row>
    <row r="8" spans="1:15" hidden="1">
      <c r="A8" s="53">
        <v>44830</v>
      </c>
      <c r="C8" s="1" t="s">
        <v>155</v>
      </c>
      <c r="E8" s="1">
        <v>20</v>
      </c>
      <c r="F8" s="1">
        <v>14</v>
      </c>
      <c r="G8" s="45" t="s">
        <v>84</v>
      </c>
      <c r="H8" s="1" t="s">
        <v>153</v>
      </c>
      <c r="I8" s="10">
        <v>284.07</v>
      </c>
      <c r="J8" s="10">
        <f>Tabela139[[#This Row],[V. UNT]]*Tabela139[[#This Row],[QUAN]]</f>
        <v>5681.4</v>
      </c>
      <c r="K8" s="30">
        <v>23224</v>
      </c>
      <c r="L8" s="1">
        <f>SUMIFS(Enviados!J9:J717,Enviados!K9:K717,"14",Enviados!Y9:Y717,Compra!K8)</f>
        <v>20</v>
      </c>
      <c r="M8" s="1" t="s">
        <v>65</v>
      </c>
      <c r="N8" s="47">
        <f>Tabela139[[#This Row],[QUAN]]-Tabela139[[#This Row],[ENVIADOS]]</f>
        <v>0</v>
      </c>
    </row>
    <row r="9" spans="1:15" hidden="1">
      <c r="A9" s="53">
        <v>44840</v>
      </c>
      <c r="C9" s="1" t="s">
        <v>155</v>
      </c>
      <c r="E9" s="1">
        <v>8</v>
      </c>
      <c r="F9" s="1">
        <v>16</v>
      </c>
      <c r="G9" s="45" t="s">
        <v>60</v>
      </c>
      <c r="H9" s="1" t="s">
        <v>181</v>
      </c>
      <c r="I9" s="10">
        <v>620.36</v>
      </c>
      <c r="J9" s="10">
        <f>Tabela139[[#This Row],[V. UNT]]*Tabela139[[#This Row],[QUAN]]</f>
        <v>4962.88</v>
      </c>
      <c r="K9" s="30">
        <v>28480</v>
      </c>
      <c r="L9" s="1">
        <f>SUMIFS(Enviados!J10:J717,Enviados!K10:K717,"16",Enviados!Y10:Y717,Compra!K9)</f>
        <v>8</v>
      </c>
      <c r="M9" s="1" t="s">
        <v>65</v>
      </c>
      <c r="N9" s="47">
        <f>Tabela139[[#This Row],[QUAN]]-Tabela139[[#This Row],[ENVIADOS]]</f>
        <v>0</v>
      </c>
    </row>
    <row r="10" spans="1:15" hidden="1">
      <c r="A10" s="53">
        <v>44855</v>
      </c>
      <c r="C10" s="1" t="s">
        <v>194</v>
      </c>
      <c r="E10" s="1">
        <v>4</v>
      </c>
      <c r="F10" s="1">
        <v>16</v>
      </c>
      <c r="G10" s="45" t="s">
        <v>60</v>
      </c>
      <c r="H10" s="1" t="s">
        <v>280</v>
      </c>
      <c r="I10" s="10">
        <v>779</v>
      </c>
      <c r="J10" s="10">
        <f>Tabela139[[#This Row],[V. UNT]]*Tabela139[[#This Row],[QUAN]]</f>
        <v>3116</v>
      </c>
      <c r="K10" s="30">
        <v>149084</v>
      </c>
      <c r="L10" s="1">
        <f>SUMIFS(Enviados!J11:J717,Enviados!K11:K717,"16",Enviados!Y11:Y717,Compra!K10)</f>
        <v>4</v>
      </c>
      <c r="M10" s="1" t="s">
        <v>65</v>
      </c>
      <c r="N10" s="47">
        <f>Tabela139[[#This Row],[QUAN]]-Tabela139[[#This Row],[ENVIADOS]]</f>
        <v>0</v>
      </c>
    </row>
    <row r="11" spans="1:15" hidden="1">
      <c r="A11" s="53">
        <v>44865</v>
      </c>
      <c r="C11" s="1" t="s">
        <v>155</v>
      </c>
      <c r="E11" s="1">
        <v>16</v>
      </c>
      <c r="F11" s="1">
        <v>16</v>
      </c>
      <c r="G11" s="45" t="s">
        <v>60</v>
      </c>
      <c r="H11" s="1" t="s">
        <v>153</v>
      </c>
      <c r="I11" s="10">
        <v>595</v>
      </c>
      <c r="J11" s="10">
        <f>Tabela139[[#This Row],[V. UNT]]*Tabela139[[#This Row],[QUAN]]</f>
        <v>9520</v>
      </c>
      <c r="K11" s="30">
        <v>23434</v>
      </c>
      <c r="L11" s="1">
        <f>SUMIFS(Enviados!J12:J717,Enviados!K12:K717,"16",Enviados!Y12:Y717,Compra!K11)</f>
        <v>16</v>
      </c>
      <c r="M11" s="1" t="s">
        <v>65</v>
      </c>
      <c r="N11" s="47">
        <f>Tabela139[[#This Row],[QUAN]]-Tabela139[[#This Row],[ENVIADOS]]</f>
        <v>0</v>
      </c>
    </row>
    <row r="12" spans="1:15" hidden="1">
      <c r="A12" s="53">
        <v>44865</v>
      </c>
      <c r="C12" s="1" t="s">
        <v>155</v>
      </c>
      <c r="E12" s="1">
        <v>6</v>
      </c>
      <c r="F12" s="1">
        <v>16</v>
      </c>
      <c r="G12" s="45" t="s">
        <v>143</v>
      </c>
      <c r="H12" s="1" t="s">
        <v>291</v>
      </c>
      <c r="I12" s="10">
        <v>676.76</v>
      </c>
      <c r="J12" s="10">
        <f>Tabela139[[#This Row],[V. UNT]]*Tabela139[[#This Row],[QUAN]]</f>
        <v>4060.56</v>
      </c>
      <c r="K12" s="30">
        <v>23437</v>
      </c>
      <c r="L12" s="1">
        <f>SUMIFS(Enviados!J13:J717,Enviados!K13:K717,"16",Enviados!Y13:Y717,Compra!K12)</f>
        <v>6</v>
      </c>
      <c r="M12" s="1" t="s">
        <v>65</v>
      </c>
      <c r="N12" s="47">
        <f>Tabela139[[#This Row],[QUAN]]-Tabela139[[#This Row],[ENVIADOS]]</f>
        <v>0</v>
      </c>
    </row>
    <row r="13" spans="1:15" hidden="1">
      <c r="A13" s="53">
        <v>44866</v>
      </c>
      <c r="C13" s="1" t="s">
        <v>155</v>
      </c>
      <c r="E13" s="1">
        <v>2</v>
      </c>
      <c r="F13" s="1">
        <v>15</v>
      </c>
      <c r="G13" s="45" t="s">
        <v>2627</v>
      </c>
      <c r="H13" s="1" t="s">
        <v>252</v>
      </c>
      <c r="I13" s="10">
        <v>619.91999999999996</v>
      </c>
      <c r="J13" s="10">
        <f>Tabela139[[#This Row],[V. UNT]]*Tabela139[[#This Row],[QUAN]]</f>
        <v>1239.8399999999999</v>
      </c>
      <c r="K13" s="30">
        <v>29417</v>
      </c>
      <c r="L13" s="1">
        <f>SUMIFS(Enviados!J14:J717,Enviados!K14:K717,"15",Enviados!Y14:Y717,Compra!K13)</f>
        <v>2</v>
      </c>
      <c r="M13" s="1" t="s">
        <v>65</v>
      </c>
      <c r="N13" s="47">
        <f>Tabela139[[#This Row],[QUAN]]-Tabela139[[#This Row],[ENVIADOS]]</f>
        <v>0</v>
      </c>
    </row>
    <row r="14" spans="1:15" hidden="1">
      <c r="A14" s="53">
        <v>44865</v>
      </c>
      <c r="C14" s="1" t="s">
        <v>155</v>
      </c>
      <c r="E14" s="1">
        <v>10</v>
      </c>
      <c r="F14" s="1">
        <v>14</v>
      </c>
      <c r="G14" s="45" t="s">
        <v>84</v>
      </c>
      <c r="H14" s="1" t="s">
        <v>153</v>
      </c>
      <c r="I14" s="10">
        <v>289.51</v>
      </c>
      <c r="J14" s="10">
        <f>Tabela139[[#This Row],[V. UNT]]*Tabela139[[#This Row],[QUAN]]</f>
        <v>2895.1</v>
      </c>
      <c r="K14" s="30">
        <v>23444</v>
      </c>
      <c r="L14" s="1">
        <f>SUMIFS(Enviados!J15:J717,Enviados!K15:K717,"14",Enviados!Y15:Y717,Compra!K14)</f>
        <v>10</v>
      </c>
      <c r="M14" s="1" t="s">
        <v>65</v>
      </c>
      <c r="N14" s="47">
        <f>Tabela139[[#This Row],[QUAN]]-Tabela139[[#This Row],[ENVIADOS]]</f>
        <v>0</v>
      </c>
    </row>
    <row r="15" spans="1:15" hidden="1">
      <c r="A15" s="53">
        <v>44866</v>
      </c>
      <c r="C15" s="1" t="s">
        <v>155</v>
      </c>
      <c r="E15" s="1">
        <v>6</v>
      </c>
      <c r="F15" s="1">
        <v>14</v>
      </c>
      <c r="G15" s="45" t="s">
        <v>84</v>
      </c>
      <c r="H15" s="1" t="s">
        <v>153</v>
      </c>
      <c r="I15" s="10">
        <v>290.51</v>
      </c>
      <c r="J15" s="10">
        <f>Tabela139[[#This Row],[V. UNT]]*Tabela139[[#This Row],[QUAN]]</f>
        <v>1743.06</v>
      </c>
      <c r="K15" s="30">
        <v>23452</v>
      </c>
      <c r="L15" s="1">
        <f>SUMIFS(Enviados!J16:J717,Enviados!K16:K717,"14",Enviados!Y16:Y717,Compra!K15)</f>
        <v>6</v>
      </c>
      <c r="M15" s="1" t="s">
        <v>65</v>
      </c>
      <c r="N15" s="47">
        <f>Tabela139[[#This Row],[QUAN]]-Tabela139[[#This Row],[ENVIADOS]]</f>
        <v>0</v>
      </c>
    </row>
    <row r="16" spans="1:15" hidden="1">
      <c r="A16" s="53">
        <v>44873</v>
      </c>
      <c r="C16" s="1" t="s">
        <v>3420</v>
      </c>
      <c r="E16" s="1">
        <v>16</v>
      </c>
      <c r="F16" s="1">
        <v>16</v>
      </c>
      <c r="G16" s="45" t="s">
        <v>60</v>
      </c>
      <c r="H16" s="1" t="s">
        <v>67</v>
      </c>
      <c r="I16" s="10">
        <v>670</v>
      </c>
      <c r="J16" s="10">
        <f>Tabela139[[#This Row],[V. UNT]]*Tabela139[[#This Row],[QUAN]]</f>
        <v>10720</v>
      </c>
      <c r="K16" s="30">
        <v>1138</v>
      </c>
      <c r="L16" s="1">
        <f>SUMIFS(Enviados!J17:J717,Enviados!K17:K717,"16",Enviados!Y17:Y717,Compra!K16)</f>
        <v>16</v>
      </c>
      <c r="M16" s="1" t="s">
        <v>65</v>
      </c>
      <c r="N16" s="47">
        <f>Tabela139[[#This Row],[QUAN]]-Tabela139[[#This Row],[ENVIADOS]]</f>
        <v>0</v>
      </c>
    </row>
    <row r="17" spans="1:14" hidden="1">
      <c r="A17" s="53">
        <v>44889</v>
      </c>
      <c r="C17" s="1" t="s">
        <v>155</v>
      </c>
      <c r="E17" s="1">
        <v>8</v>
      </c>
      <c r="F17" s="1">
        <v>14</v>
      </c>
      <c r="G17" s="45" t="s">
        <v>84</v>
      </c>
      <c r="H17" s="1" t="s">
        <v>3373</v>
      </c>
      <c r="I17" s="10">
        <v>286.77999999999997</v>
      </c>
      <c r="J17" s="10">
        <f>Tabela139[[#This Row],[V. UNT]]*Tabela139[[#This Row],[QUAN]]</f>
        <v>2294.2399999999998</v>
      </c>
      <c r="K17" s="30">
        <v>23539</v>
      </c>
      <c r="L17" s="1">
        <f>SUMIFS(Enviados!J18:J717,Enviados!K18:K717,"14",Enviados!Y18:Y717,Compra!K17)</f>
        <v>8</v>
      </c>
      <c r="M17" s="1" t="s">
        <v>65</v>
      </c>
      <c r="N17" s="47">
        <f>Tabela139[[#This Row],[QUAN]]-Tabela139[[#This Row],[ENVIADOS]]</f>
        <v>0</v>
      </c>
    </row>
    <row r="18" spans="1:14" hidden="1">
      <c r="A18" s="53">
        <v>44896</v>
      </c>
      <c r="C18" s="1" t="s">
        <v>155</v>
      </c>
      <c r="E18" s="1">
        <v>4</v>
      </c>
      <c r="F18" s="1">
        <v>16</v>
      </c>
      <c r="G18" s="45" t="s">
        <v>143</v>
      </c>
      <c r="H18" s="1" t="s">
        <v>291</v>
      </c>
      <c r="I18" s="11">
        <v>648.23</v>
      </c>
      <c r="J18" s="10">
        <f>Tabela139[[#This Row],[V. UNT]]*Tabela139[[#This Row],[QUAN]]</f>
        <v>2592.92</v>
      </c>
      <c r="K18" s="30">
        <v>23619</v>
      </c>
      <c r="L18" s="1">
        <f>SUMIFS(Enviados!J19:J717,Enviados!K19:K717,"16",Enviados!Y19:Y717,Compra!K18)</f>
        <v>4</v>
      </c>
      <c r="M18" s="1" t="s">
        <v>65</v>
      </c>
      <c r="N18" s="47">
        <f>Tabela139[[#This Row],[QUAN]]-Tabela139[[#This Row],[ENVIADOS]]</f>
        <v>0</v>
      </c>
    </row>
    <row r="19" spans="1:14" hidden="1">
      <c r="A19" s="53">
        <v>44900</v>
      </c>
      <c r="C19" s="1" t="s">
        <v>155</v>
      </c>
      <c r="E19" s="1">
        <v>4</v>
      </c>
      <c r="F19" s="1">
        <v>16</v>
      </c>
      <c r="G19" s="45" t="s">
        <v>143</v>
      </c>
      <c r="H19" s="43" t="s">
        <v>291</v>
      </c>
      <c r="I19" s="11">
        <v>648.23</v>
      </c>
      <c r="J19" s="10">
        <f>Tabela139[[#This Row],[V. UNT]]*Tabela139[[#This Row],[QUAN]]</f>
        <v>2592.92</v>
      </c>
      <c r="K19" s="30">
        <v>23634</v>
      </c>
      <c r="L19" s="1">
        <f>SUMIFS(Enviados!J20:J717,Enviados!K20:K717,"16",Enviados!Y20:Y717,Compra!K19)</f>
        <v>4</v>
      </c>
      <c r="M19" s="1" t="s">
        <v>65</v>
      </c>
      <c r="N19" s="47">
        <f>Tabela139[[#This Row],[QUAN]]-Tabela139[[#This Row],[ENVIADOS]]</f>
        <v>0</v>
      </c>
    </row>
    <row r="20" spans="1:14" hidden="1">
      <c r="A20" s="53">
        <v>44903</v>
      </c>
      <c r="C20" s="1" t="s">
        <v>3420</v>
      </c>
      <c r="E20" s="1">
        <v>16</v>
      </c>
      <c r="F20" s="1">
        <v>16</v>
      </c>
      <c r="G20" s="45" t="s">
        <v>60</v>
      </c>
      <c r="H20" s="1" t="s">
        <v>67</v>
      </c>
      <c r="I20" s="11">
        <v>670</v>
      </c>
      <c r="J20" s="10">
        <f>Tabela139[[#This Row],[V. UNT]]*Tabela139[[#This Row],[QUAN]]</f>
        <v>10720</v>
      </c>
      <c r="K20" s="30">
        <v>23635</v>
      </c>
      <c r="L20" s="1">
        <f>SUMIFS(Enviados!J21:J717,Enviados!K21:K717,"16",Enviados!Y21:Y717,Compra!K20)</f>
        <v>16</v>
      </c>
      <c r="M20" s="1" t="s">
        <v>65</v>
      </c>
      <c r="N20" s="47">
        <f>Tabela139[[#This Row],[QUAN]]-Tabela139[[#This Row],[ENVIADOS]]</f>
        <v>0</v>
      </c>
    </row>
    <row r="21" spans="1:14" hidden="1">
      <c r="A21" s="53">
        <v>44901</v>
      </c>
      <c r="C21" s="1" t="s">
        <v>155</v>
      </c>
      <c r="E21" s="1">
        <v>22</v>
      </c>
      <c r="F21" s="1">
        <v>15</v>
      </c>
      <c r="G21" s="45" t="s">
        <v>75</v>
      </c>
      <c r="H21" s="1" t="s">
        <v>252</v>
      </c>
      <c r="I21" s="11">
        <v>291.36</v>
      </c>
      <c r="J21" s="10">
        <f>Tabela139[[#This Row],[V. UNT]]*Tabela139[[#This Row],[QUAN]]</f>
        <v>6409.92</v>
      </c>
      <c r="K21" s="30">
        <v>31084</v>
      </c>
      <c r="L21" s="1">
        <f>SUMIFS(Enviados!J22:J717,Enviados!K22:K717,"15",Enviados!Y22:Y717,Compra!K21)</f>
        <v>22</v>
      </c>
      <c r="M21" s="1" t="s">
        <v>65</v>
      </c>
      <c r="N21" s="47">
        <f>Tabela139[[#This Row],[QUAN]]-Tabela139[[#This Row],[ENVIADOS]]</f>
        <v>0</v>
      </c>
    </row>
    <row r="22" spans="1:14" hidden="1">
      <c r="A22" s="53">
        <v>44909</v>
      </c>
      <c r="C22" s="1" t="s">
        <v>3420</v>
      </c>
      <c r="E22" s="1">
        <v>12</v>
      </c>
      <c r="F22" s="1">
        <v>16</v>
      </c>
      <c r="G22" s="45" t="s">
        <v>60</v>
      </c>
      <c r="H22" s="1" t="s">
        <v>67</v>
      </c>
      <c r="I22" s="11">
        <v>670</v>
      </c>
      <c r="J22" s="10">
        <f>Tabela139[[#This Row],[V. UNT]]*Tabela139[[#This Row],[QUAN]]</f>
        <v>8040</v>
      </c>
      <c r="K22" s="30">
        <v>1190</v>
      </c>
      <c r="L22" s="1">
        <f>SUMIFS(Enviados!J23:J717,Enviados!K23:K717,"16",Enviados!Y23:Y717,Compra!K22)</f>
        <v>12</v>
      </c>
      <c r="M22" s="1" t="s">
        <v>65</v>
      </c>
      <c r="N22" s="47">
        <f>Tabela139[[#This Row],[QUAN]]-Tabela139[[#This Row],[ENVIADOS]]</f>
        <v>0</v>
      </c>
    </row>
    <row r="23" spans="1:14" hidden="1">
      <c r="A23" s="53">
        <v>44909</v>
      </c>
      <c r="C23" s="1" t="s">
        <v>155</v>
      </c>
      <c r="E23" s="1">
        <v>23</v>
      </c>
      <c r="F23" s="1">
        <v>14</v>
      </c>
      <c r="G23" s="45" t="s">
        <v>84</v>
      </c>
      <c r="H23" s="1" t="s">
        <v>3373</v>
      </c>
      <c r="I23" s="11">
        <v>272.8</v>
      </c>
      <c r="J23" s="10">
        <f>Tabela139[[#This Row],[V. UNT]]*Tabela139[[#This Row],[QUAN]]</f>
        <v>6274.4000000000005</v>
      </c>
      <c r="K23" s="30">
        <v>23689</v>
      </c>
      <c r="L23" s="1">
        <f>SUMIFS(Enviados!J24:J717,Enviados!K24:K717,"14",Enviados!Y24:Y717,Compra!K23)</f>
        <v>23</v>
      </c>
      <c r="M23" s="1" t="s">
        <v>65</v>
      </c>
      <c r="N23" s="47">
        <f>Tabela139[[#This Row],[QUAN]]-Tabela139[[#This Row],[ENVIADOS]]</f>
        <v>0</v>
      </c>
    </row>
    <row r="24" spans="1:14" hidden="1">
      <c r="A24" s="53">
        <v>44915</v>
      </c>
      <c r="C24" s="1" t="s">
        <v>4473</v>
      </c>
      <c r="E24" s="1">
        <v>20</v>
      </c>
      <c r="F24" s="1">
        <v>16</v>
      </c>
      <c r="G24" s="45" t="s">
        <v>60</v>
      </c>
      <c r="H24" s="1" t="s">
        <v>396</v>
      </c>
      <c r="I24" s="11">
        <v>492.66</v>
      </c>
      <c r="J24" s="10">
        <f>Tabela139[[#This Row],[V. UNT]]*Tabela139[[#This Row],[QUAN]]</f>
        <v>9853.2000000000007</v>
      </c>
      <c r="K24" s="287">
        <v>7964</v>
      </c>
      <c r="L24" s="1">
        <f>SUMIFS(Enviados!J25:J717,Enviados!K25:K717,"16",Enviados!Y25:Y717,Compra!K24)</f>
        <v>20</v>
      </c>
      <c r="M24" s="1" t="s">
        <v>65</v>
      </c>
      <c r="N24" s="47">
        <f>Tabela139[[#This Row],[QUAN]]-Tabela139[[#This Row],[ENVIADOS]]</f>
        <v>0</v>
      </c>
    </row>
    <row r="25" spans="1:14" hidden="1">
      <c r="A25" s="53">
        <v>44931</v>
      </c>
      <c r="C25" s="1" t="s">
        <v>3420</v>
      </c>
      <c r="E25" s="1">
        <v>5</v>
      </c>
      <c r="F25" s="1">
        <v>16</v>
      </c>
      <c r="G25" s="45" t="s">
        <v>60</v>
      </c>
      <c r="H25" s="1" t="s">
        <v>67</v>
      </c>
      <c r="I25" s="11">
        <v>670</v>
      </c>
      <c r="J25" s="10">
        <f>Tabela139[[#This Row],[V. UNT]]*Tabela139[[#This Row],[QUAN]]</f>
        <v>3350</v>
      </c>
      <c r="K25" s="30">
        <v>1224</v>
      </c>
      <c r="L25" s="1">
        <f>SUMIFS(Enviados!J26:J717,Enviados!K26:K717,"16",Enviados!Y26:Y717,Compra!K25)</f>
        <v>5</v>
      </c>
      <c r="M25" s="1" t="s">
        <v>65</v>
      </c>
      <c r="N25" s="47">
        <f>Tabela139[[#This Row],[QUAN]]-Tabela139[[#This Row],[ENVIADOS]]</f>
        <v>0</v>
      </c>
    </row>
    <row r="26" spans="1:14" hidden="1">
      <c r="A26" s="53">
        <v>44931</v>
      </c>
      <c r="C26" s="1" t="s">
        <v>4473</v>
      </c>
      <c r="E26" s="1">
        <v>20</v>
      </c>
      <c r="F26" s="1">
        <v>16</v>
      </c>
      <c r="G26" s="45" t="s">
        <v>60</v>
      </c>
      <c r="H26" s="1" t="s">
        <v>291</v>
      </c>
      <c r="I26" s="11">
        <v>500.87</v>
      </c>
      <c r="J26" s="10">
        <f>Tabela139[[#This Row],[V. UNT]]*Tabela139[[#This Row],[QUAN]]</f>
        <v>10017.4</v>
      </c>
      <c r="K26" s="287">
        <v>8174</v>
      </c>
      <c r="L26" s="1">
        <f>SUMIFS(Enviados!J27:J717,Enviados!K27:K717,"16",Enviados!Y27:Y717,Compra!K26)</f>
        <v>20</v>
      </c>
      <c r="M26" s="1" t="s">
        <v>65</v>
      </c>
      <c r="N26" s="47">
        <f>Tabela139[[#This Row],[QUAN]]-Tabela139[[#This Row],[ENVIADOS]]</f>
        <v>0</v>
      </c>
    </row>
    <row r="27" spans="1:14" hidden="1">
      <c r="A27" s="53">
        <v>44935</v>
      </c>
      <c r="C27" s="1" t="s">
        <v>155</v>
      </c>
      <c r="E27" s="1">
        <v>14</v>
      </c>
      <c r="F27" s="1">
        <v>14</v>
      </c>
      <c r="G27" s="45" t="s">
        <v>84</v>
      </c>
      <c r="H27" s="1" t="s">
        <v>3373</v>
      </c>
      <c r="I27" s="11">
        <v>280.83999999999997</v>
      </c>
      <c r="J27" s="10">
        <f>Tabela139[[#This Row],[V. UNT]]*Tabela139[[#This Row],[QUAN]]</f>
        <v>3931.7599999999998</v>
      </c>
      <c r="K27" s="30">
        <v>32597</v>
      </c>
      <c r="L27" s="1">
        <f>SUMIFS(Enviados!J28:J717,Enviados!K28:K717,"14",Enviados!Y28:Y717,Compra!K27)</f>
        <v>14</v>
      </c>
      <c r="M27" s="1" t="s">
        <v>65</v>
      </c>
      <c r="N27" s="47">
        <f>Tabela139[[#This Row],[QUAN]]-Tabela139[[#This Row],[ENVIADOS]]</f>
        <v>0</v>
      </c>
    </row>
    <row r="28" spans="1:14" hidden="1">
      <c r="A28" s="53">
        <v>44943</v>
      </c>
      <c r="C28" s="1" t="s">
        <v>155</v>
      </c>
      <c r="E28" s="1">
        <v>4</v>
      </c>
      <c r="F28" s="1">
        <v>15</v>
      </c>
      <c r="G28" s="45" t="s">
        <v>2627</v>
      </c>
      <c r="H28" s="1" t="s">
        <v>252</v>
      </c>
      <c r="I28" s="11">
        <v>305.27999999999997</v>
      </c>
      <c r="J28" s="10">
        <f>Tabela139[[#This Row],[V. UNT]]*Tabela139[[#This Row],[QUAN]]</f>
        <v>1221.1199999999999</v>
      </c>
      <c r="K28" s="30">
        <v>33069</v>
      </c>
      <c r="L28" s="1">
        <f>SUMIFS(Enviados!J29:J717,Enviados!K29:K717,"15",Enviados!Y29:Y717,Compra!K28)</f>
        <v>4</v>
      </c>
      <c r="M28" s="1" t="s">
        <v>65</v>
      </c>
      <c r="N28" s="47">
        <f>Tabela139[[#This Row],[QUAN]]-Tabela139[[#This Row],[ENVIADOS]]</f>
        <v>0</v>
      </c>
    </row>
    <row r="29" spans="1:14" hidden="1">
      <c r="A29" s="53">
        <v>44946</v>
      </c>
      <c r="C29" s="1" t="s">
        <v>155</v>
      </c>
      <c r="E29" s="1">
        <v>10</v>
      </c>
      <c r="F29" s="1">
        <v>16</v>
      </c>
      <c r="G29" s="45" t="s">
        <v>143</v>
      </c>
      <c r="H29" s="1" t="s">
        <v>3373</v>
      </c>
      <c r="I29" s="11">
        <v>567.57000000000005</v>
      </c>
      <c r="J29" s="10">
        <f>Tabela139[[#This Row],[V. UNT]]*Tabela139[[#This Row],[QUAN]]</f>
        <v>5675.7000000000007</v>
      </c>
      <c r="K29" s="30">
        <v>23879</v>
      </c>
      <c r="L29" s="1">
        <f>SUMIFS(Enviados!J30:J717,Enviados!K30:K717,"16",Enviados!Y30:Y717,Compra!K29)</f>
        <v>10</v>
      </c>
      <c r="M29" s="1" t="s">
        <v>65</v>
      </c>
      <c r="N29" s="47">
        <f>Tabela139[[#This Row],[QUAN]]-Tabela139[[#This Row],[ENVIADOS]]</f>
        <v>0</v>
      </c>
    </row>
    <row r="30" spans="1:14" hidden="1">
      <c r="A30" s="53">
        <v>44950</v>
      </c>
      <c r="C30" s="1" t="s">
        <v>4474</v>
      </c>
      <c r="E30" s="1">
        <v>10</v>
      </c>
      <c r="F30" s="1">
        <v>14</v>
      </c>
      <c r="G30" s="45" t="s">
        <v>458</v>
      </c>
      <c r="H30" s="1" t="s">
        <v>94</v>
      </c>
      <c r="I30" s="11">
        <v>328.5</v>
      </c>
      <c r="J30" s="10">
        <f>Tabela139[[#This Row],[V. UNT]]*Tabela139[[#This Row],[QUAN]]</f>
        <v>3285</v>
      </c>
      <c r="K30" s="30">
        <v>86526</v>
      </c>
      <c r="L30" s="1">
        <f>SUMIFS(Enviados!J31:J717,Enviados!K31:K717,"14",Enviados!Y31:Y717,Compra!K30)</f>
        <v>10</v>
      </c>
      <c r="M30" s="1" t="s">
        <v>65</v>
      </c>
      <c r="N30" s="47">
        <f>Tabela139[[#This Row],[QUAN]]-Tabela139[[#This Row],[ENVIADOS]]</f>
        <v>0</v>
      </c>
    </row>
    <row r="31" spans="1:14" hidden="1">
      <c r="A31" s="53">
        <v>44956</v>
      </c>
      <c r="C31" s="1" t="s">
        <v>155</v>
      </c>
      <c r="E31" s="1">
        <v>2</v>
      </c>
      <c r="F31" s="1">
        <v>15</v>
      </c>
      <c r="G31" s="45" t="s">
        <v>75</v>
      </c>
      <c r="H31" s="1" t="s">
        <v>3373</v>
      </c>
      <c r="I31" s="11">
        <v>304.23</v>
      </c>
      <c r="J31" s="10">
        <f>Tabela139[[#This Row],[V. UNT]]*Tabela139[[#This Row],[QUAN]]</f>
        <v>608.46</v>
      </c>
      <c r="K31" s="30">
        <v>33776</v>
      </c>
      <c r="L31" s="1">
        <f>SUMIFS(Enviados!J32:J717,Enviados!K32:K717,"15",Enviados!Y32:Y717,Compra!K31)</f>
        <v>2</v>
      </c>
      <c r="M31" s="1" t="s">
        <v>65</v>
      </c>
      <c r="N31" s="47">
        <f>Tabela139[[#This Row],[QUAN]]-Tabela139[[#This Row],[ENVIADOS]]</f>
        <v>0</v>
      </c>
    </row>
    <row r="32" spans="1:14" hidden="1">
      <c r="A32" s="53">
        <v>44943</v>
      </c>
      <c r="C32" s="1" t="s">
        <v>155</v>
      </c>
      <c r="E32" s="1">
        <v>14</v>
      </c>
      <c r="F32" s="1">
        <v>14</v>
      </c>
      <c r="G32" s="45" t="s">
        <v>84</v>
      </c>
      <c r="H32" s="1" t="s">
        <v>3373</v>
      </c>
      <c r="I32" s="11">
        <v>277.83</v>
      </c>
      <c r="J32" s="10">
        <f>Tabela139[[#This Row],[V. UNT]]*Tabela139[[#This Row],[QUAN]]</f>
        <v>3889.62</v>
      </c>
      <c r="K32" s="30">
        <v>23857</v>
      </c>
      <c r="L32" s="1">
        <f>SUMIFS(Enviados!J33:J717,Enviados!K33:K717,"14",Enviados!Y33:Y717,Compra!K32)</f>
        <v>14</v>
      </c>
      <c r="M32" s="1" t="s">
        <v>65</v>
      </c>
      <c r="N32" s="47">
        <f>Tabela139[[#This Row],[QUAN]]-Tabela139[[#This Row],[ENVIADOS]]</f>
        <v>0</v>
      </c>
    </row>
    <row r="33" spans="1:14" hidden="1">
      <c r="A33" s="53">
        <v>44963</v>
      </c>
      <c r="C33" s="1" t="s">
        <v>155</v>
      </c>
      <c r="E33" s="1">
        <v>4</v>
      </c>
      <c r="F33" s="1">
        <v>15</v>
      </c>
      <c r="G33" s="45" t="s">
        <v>75</v>
      </c>
      <c r="H33" s="1" t="s">
        <v>501</v>
      </c>
      <c r="I33" s="11">
        <v>297.97000000000003</v>
      </c>
      <c r="J33" s="10">
        <f>Tabela139[[#This Row],[V. UNT]]*Tabela139[[#This Row],[QUAN]]</f>
        <v>1191.8800000000001</v>
      </c>
      <c r="K33" s="30" t="s">
        <v>503</v>
      </c>
      <c r="L33" s="1">
        <f>SUMIFS(Enviados!J34:J717,Enviados!K34:K717,"15",Enviados!Y34:Y717,Compra!K33)</f>
        <v>4</v>
      </c>
      <c r="M33" s="1" t="s">
        <v>65</v>
      </c>
      <c r="N33" s="47">
        <f>Tabela139[[#This Row],[QUAN]]-Tabela139[[#This Row],[ENVIADOS]]</f>
        <v>0</v>
      </c>
    </row>
    <row r="34" spans="1:14" hidden="1">
      <c r="A34" s="53">
        <v>44963</v>
      </c>
      <c r="C34" s="1" t="s">
        <v>155</v>
      </c>
      <c r="E34" s="1">
        <v>20</v>
      </c>
      <c r="F34" s="1">
        <v>15</v>
      </c>
      <c r="G34" s="45" t="s">
        <v>75</v>
      </c>
      <c r="H34" s="1" t="s">
        <v>252</v>
      </c>
      <c r="I34" s="11">
        <v>286.85000000000002</v>
      </c>
      <c r="J34" s="10">
        <f>Tabela139[[#This Row],[V. UNT]]*Tabela139[[#This Row],[QUAN]]</f>
        <v>5737</v>
      </c>
      <c r="K34" s="30" t="s">
        <v>4475</v>
      </c>
      <c r="L34" s="1">
        <f>SUMIFS(Enviados!J35:J717,Enviados!K35:K717,"15",Enviados!Y35:Y717,Compra!K34)</f>
        <v>20</v>
      </c>
      <c r="M34" s="1" t="s">
        <v>65</v>
      </c>
      <c r="N34" s="47">
        <f>Tabela139[[#This Row],[QUAN]]-Tabela139[[#This Row],[ENVIADOS]]</f>
        <v>0</v>
      </c>
    </row>
    <row r="35" spans="1:14" hidden="1">
      <c r="A35" s="53">
        <v>44974</v>
      </c>
      <c r="C35" s="1" t="s">
        <v>155</v>
      </c>
      <c r="E35" s="1">
        <v>2</v>
      </c>
      <c r="F35" s="1">
        <v>16</v>
      </c>
      <c r="G35" s="45" t="s">
        <v>143</v>
      </c>
      <c r="H35" s="1" t="s">
        <v>3373</v>
      </c>
      <c r="I35" s="11">
        <v>548.08000000000004</v>
      </c>
      <c r="J35" s="10">
        <f>Tabela139[[#This Row],[V. UNT]]*Tabela139[[#This Row],[QUAN]]</f>
        <v>1096.1600000000001</v>
      </c>
      <c r="K35" s="30" t="s">
        <v>4476</v>
      </c>
      <c r="L35" s="1">
        <f>SUMIFS(Enviados!J36:J717,Enviados!K36:K717,"16",Enviados!Y36:Y717,Compra!K35)</f>
        <v>2</v>
      </c>
      <c r="M35" s="1" t="s">
        <v>65</v>
      </c>
      <c r="N35" s="47">
        <f>Tabela139[[#This Row],[QUAN]]-Tabela139[[#This Row],[ENVIADOS]]</f>
        <v>0</v>
      </c>
    </row>
    <row r="36" spans="1:14" hidden="1">
      <c r="A36" s="53">
        <v>44981</v>
      </c>
      <c r="C36" s="1" t="s">
        <v>155</v>
      </c>
      <c r="E36" s="1">
        <v>14</v>
      </c>
      <c r="F36" s="1">
        <v>14</v>
      </c>
      <c r="G36" s="45" t="s">
        <v>84</v>
      </c>
      <c r="H36" s="1" t="s">
        <v>3373</v>
      </c>
      <c r="I36" s="11">
        <v>269.17</v>
      </c>
      <c r="J36" s="10">
        <f>Tabela139[[#This Row],[V. UNT]]*Tabela139[[#This Row],[QUAN]]</f>
        <v>3768.38</v>
      </c>
      <c r="K36" s="30">
        <v>24073</v>
      </c>
      <c r="L36" s="1">
        <f>SUMIFS(Enviados!J37:J717,Enviados!K37:K717,"14",Enviados!Y37:Y717,Compra!K36)</f>
        <v>14</v>
      </c>
      <c r="M36" s="1" t="s">
        <v>65</v>
      </c>
      <c r="N36" s="47">
        <f>Tabela139[[#This Row],[QUAN]]-Tabela139[[#This Row],[ENVIADOS]]</f>
        <v>0</v>
      </c>
    </row>
    <row r="37" spans="1:14" hidden="1">
      <c r="A37" s="53">
        <v>44981</v>
      </c>
      <c r="C37" s="1" t="s">
        <v>155</v>
      </c>
      <c r="E37" s="1">
        <v>4</v>
      </c>
      <c r="F37" s="1">
        <v>16</v>
      </c>
      <c r="G37" s="45" t="s">
        <v>143</v>
      </c>
      <c r="H37" s="1" t="s">
        <v>3373</v>
      </c>
      <c r="I37" s="11">
        <v>548.08000000000004</v>
      </c>
      <c r="J37" s="10">
        <f>Tabela139[[#This Row],[V. UNT]]*Tabela139[[#This Row],[QUAN]]</f>
        <v>2192.3200000000002</v>
      </c>
      <c r="K37" s="30" t="s">
        <v>507</v>
      </c>
      <c r="L37" s="1">
        <f>SUMIFS(Enviados!J38:J717,Enviados!K38:K717,"16",Enviados!Y38:Y717,Compra!K37)</f>
        <v>4</v>
      </c>
      <c r="M37" s="1" t="s">
        <v>65</v>
      </c>
      <c r="N37" s="47">
        <f>Tabela139[[#This Row],[QUAN]]-Tabela139[[#This Row],[ENVIADOS]]</f>
        <v>0</v>
      </c>
    </row>
    <row r="38" spans="1:14" hidden="1">
      <c r="A38" s="53">
        <v>44981</v>
      </c>
      <c r="C38" s="1" t="s">
        <v>4474</v>
      </c>
      <c r="E38" s="1">
        <v>2</v>
      </c>
      <c r="F38" s="1">
        <v>14</v>
      </c>
      <c r="G38" s="45" t="s">
        <v>458</v>
      </c>
      <c r="H38" s="1" t="s">
        <v>94</v>
      </c>
      <c r="I38" s="11">
        <v>549.08000000000004</v>
      </c>
      <c r="J38" s="10">
        <f>Tabela139[[#This Row],[V. UNT]]*Tabela139[[#This Row],[QUAN]]</f>
        <v>1098.1600000000001</v>
      </c>
      <c r="K38" s="30">
        <v>87288</v>
      </c>
      <c r="L38" s="1">
        <f>SUMIFS(Enviados!J39:J717,Enviados!K39:K717,"14",Enviados!Y39:Y717,Compra!K38)</f>
        <v>2</v>
      </c>
      <c r="M38" s="1" t="s">
        <v>65</v>
      </c>
      <c r="N38" s="47">
        <f>Tabela139[[#This Row],[QUAN]]-Tabela139[[#This Row],[ENVIADOS]]</f>
        <v>0</v>
      </c>
    </row>
    <row r="39" spans="1:14" hidden="1">
      <c r="A39" s="53">
        <v>44993</v>
      </c>
      <c r="C39" s="1" t="s">
        <v>71</v>
      </c>
      <c r="E39" s="1">
        <v>24</v>
      </c>
      <c r="F39" s="1">
        <v>16</v>
      </c>
      <c r="G39" s="45" t="s">
        <v>60</v>
      </c>
      <c r="H39" s="1" t="s">
        <v>67</v>
      </c>
      <c r="I39" s="11">
        <v>597</v>
      </c>
      <c r="J39" s="10">
        <f>Tabela139[[#This Row],[V. UNT]]*Tabela139[[#This Row],[QUAN]]</f>
        <v>14328</v>
      </c>
      <c r="K39" s="30">
        <v>1293</v>
      </c>
      <c r="L39" s="1">
        <f>SUMIFS(Enviados!J40:J717,Enviados!K40:K717,"16",Enviados!Y40:Y717,Compra!K39)</f>
        <v>24</v>
      </c>
      <c r="M39" s="1" t="s">
        <v>65</v>
      </c>
      <c r="N39" s="47">
        <f>Tabela139[[#This Row],[QUAN]]-Tabela139[[#This Row],[ENVIADOS]]</f>
        <v>0</v>
      </c>
    </row>
    <row r="40" spans="1:14" hidden="1">
      <c r="A40" s="53">
        <v>44993</v>
      </c>
      <c r="C40" s="1" t="s">
        <v>71</v>
      </c>
      <c r="E40" s="1">
        <v>26</v>
      </c>
      <c r="F40" s="1">
        <v>15</v>
      </c>
      <c r="G40" s="45" t="s">
        <v>75</v>
      </c>
      <c r="H40" s="1" t="s">
        <v>534</v>
      </c>
      <c r="I40" s="11">
        <v>337.9</v>
      </c>
      <c r="J40" s="10">
        <f>Tabela139[[#This Row],[V. UNT]]*Tabela139[[#This Row],[QUAN]]</f>
        <v>8785.4</v>
      </c>
      <c r="K40" s="30" t="s">
        <v>536</v>
      </c>
      <c r="L40" s="1">
        <f>SUMIFS(Enviados!J41:J717,Enviados!K41:K717,"15",Enviados!Y41:Y717,Compra!K40)</f>
        <v>26</v>
      </c>
      <c r="M40" s="1" t="s">
        <v>65</v>
      </c>
      <c r="N40" s="47">
        <f>Tabela139[[#This Row],[QUAN]]-Tabela139[[#This Row],[ENVIADOS]]</f>
        <v>0</v>
      </c>
    </row>
    <row r="41" spans="1:14" hidden="1">
      <c r="A41" s="53">
        <v>44993</v>
      </c>
      <c r="C41" s="1" t="s">
        <v>71</v>
      </c>
      <c r="E41" s="1">
        <v>2</v>
      </c>
      <c r="F41" s="1">
        <v>15</v>
      </c>
      <c r="G41" s="45" t="s">
        <v>75</v>
      </c>
      <c r="H41" s="1" t="s">
        <v>224</v>
      </c>
      <c r="I41" s="11">
        <v>299.89999999999998</v>
      </c>
      <c r="J41" s="10">
        <f>Tabela139[[#This Row],[V. UNT]]*Tabela139[[#This Row],[QUAN]]</f>
        <v>599.79999999999995</v>
      </c>
      <c r="K41" s="30" t="s">
        <v>542</v>
      </c>
      <c r="L41" s="1">
        <f>SUMIFS(Enviados!J42:J717,Enviados!K42:K717,"15",Enviados!Y42:Y717,Compra!K41)</f>
        <v>2</v>
      </c>
      <c r="M41" s="1" t="s">
        <v>65</v>
      </c>
      <c r="N41" s="47">
        <f>Tabela139[[#This Row],[QUAN]]-Tabela139[[#This Row],[ENVIADOS]]</f>
        <v>0</v>
      </c>
    </row>
    <row r="42" spans="1:14" hidden="1">
      <c r="A42" s="53">
        <v>44995</v>
      </c>
      <c r="C42" s="1" t="s">
        <v>155</v>
      </c>
      <c r="E42" s="1">
        <v>16</v>
      </c>
      <c r="F42" s="1">
        <v>14</v>
      </c>
      <c r="G42" s="45" t="s">
        <v>84</v>
      </c>
      <c r="H42" s="1" t="s">
        <v>153</v>
      </c>
      <c r="I42" s="11">
        <v>268.10000000000002</v>
      </c>
      <c r="J42" s="10">
        <f>Tabela139[[#This Row],[V. UNT]]*Tabela139[[#This Row],[QUAN]]</f>
        <v>4289.6000000000004</v>
      </c>
      <c r="K42" s="30">
        <v>24150</v>
      </c>
      <c r="L42" s="1">
        <f>SUMIFS(Enviados!J43:J717,Enviados!K43:K717,"14",Enviados!Y43:Y717,Compra!K42)</f>
        <v>16</v>
      </c>
      <c r="M42" s="1" t="s">
        <v>65</v>
      </c>
      <c r="N42" s="47">
        <f>Tabela139[[#This Row],[QUAN]]-Tabela139[[#This Row],[ENVIADOS]]</f>
        <v>0</v>
      </c>
    </row>
    <row r="43" spans="1:14" hidden="1">
      <c r="A43" s="53">
        <v>45006</v>
      </c>
      <c r="C43" s="1" t="s">
        <v>71</v>
      </c>
      <c r="E43" s="1">
        <v>14</v>
      </c>
      <c r="F43" s="1">
        <v>16</v>
      </c>
      <c r="G43" s="45" t="s">
        <v>60</v>
      </c>
      <c r="H43" s="1" t="s">
        <v>67</v>
      </c>
      <c r="I43" s="11">
        <v>597</v>
      </c>
      <c r="J43" s="10">
        <f>Tabela139[[#This Row],[V. UNT]]*Tabela139[[#This Row],[QUAN]]</f>
        <v>8358</v>
      </c>
      <c r="K43" s="30">
        <v>1274</v>
      </c>
      <c r="L43" s="1">
        <f>SUMIFS(Enviados!J44:J717,Enviados!K44:K717,"16",Enviados!Y44:Y717,Compra!K43)</f>
        <v>14</v>
      </c>
      <c r="M43" s="1" t="s">
        <v>65</v>
      </c>
      <c r="N43" s="47">
        <f>Tabela139[[#This Row],[QUAN]]-Tabela139[[#This Row],[ENVIADOS]]</f>
        <v>0</v>
      </c>
    </row>
    <row r="44" spans="1:14" hidden="1">
      <c r="A44" s="53">
        <v>45006</v>
      </c>
      <c r="C44" s="1" t="s">
        <v>71</v>
      </c>
      <c r="E44" s="1">
        <v>12</v>
      </c>
      <c r="F44" s="1">
        <v>15</v>
      </c>
      <c r="G44" s="45" t="s">
        <v>75</v>
      </c>
      <c r="H44" s="1" t="s">
        <v>534</v>
      </c>
      <c r="I44" s="11">
        <v>337.9</v>
      </c>
      <c r="J44" s="10">
        <f>Tabela139[[#This Row],[V. UNT]]*Tabela139[[#This Row],[QUAN]]</f>
        <v>4054.7999999999997</v>
      </c>
      <c r="K44" s="30" t="s">
        <v>554</v>
      </c>
      <c r="L44" s="1">
        <f>SUMIFS(Enviados!J45:J717,Enviados!K45:K717,"15",Enviados!Y45:Y717,Compra!K44)</f>
        <v>12</v>
      </c>
      <c r="M44" s="1" t="s">
        <v>65</v>
      </c>
      <c r="N44" s="47">
        <f>Tabela139[[#This Row],[QUAN]]-Tabela139[[#This Row],[ENVIADOS]]</f>
        <v>0</v>
      </c>
    </row>
    <row r="45" spans="1:14" hidden="1">
      <c r="A45" s="53">
        <v>45006</v>
      </c>
      <c r="C45" s="1" t="s">
        <v>71</v>
      </c>
      <c r="E45" s="1">
        <v>6</v>
      </c>
      <c r="F45" s="1">
        <v>15</v>
      </c>
      <c r="G45" s="45" t="s">
        <v>75</v>
      </c>
      <c r="H45" s="1" t="s">
        <v>224</v>
      </c>
      <c r="I45" s="11">
        <v>337.9</v>
      </c>
      <c r="J45" s="10">
        <f>Tabela139[[#This Row],[V. UNT]]*Tabela139[[#This Row],[QUAN]]</f>
        <v>2027.3999999999999</v>
      </c>
      <c r="K45" s="30" t="s">
        <v>557</v>
      </c>
      <c r="L45" s="1">
        <f>SUMIFS(Enviados!J46:J717,Enviados!K46:K717,"15",Enviados!Y46:Y717,Compra!K45)</f>
        <v>6</v>
      </c>
      <c r="M45" s="1" t="s">
        <v>65</v>
      </c>
      <c r="N45" s="47">
        <f>Tabela139[[#This Row],[QUAN]]-Tabela139[[#This Row],[ENVIADOS]]</f>
        <v>0</v>
      </c>
    </row>
    <row r="46" spans="1:14" hidden="1">
      <c r="A46" s="53">
        <v>45026</v>
      </c>
      <c r="C46" s="1" t="s">
        <v>155</v>
      </c>
      <c r="E46" s="1">
        <v>16</v>
      </c>
      <c r="F46" s="1">
        <v>14</v>
      </c>
      <c r="G46" s="45" t="s">
        <v>84</v>
      </c>
      <c r="H46" s="1" t="s">
        <v>153</v>
      </c>
      <c r="I46" s="11">
        <v>258.14999999999998</v>
      </c>
      <c r="J46" s="10">
        <f>Tabela139[[#This Row],[V. UNT]]*Tabela139[[#This Row],[QUAN]]</f>
        <v>4130.3999999999996</v>
      </c>
      <c r="K46" s="30" t="s">
        <v>562</v>
      </c>
      <c r="L46" s="1">
        <f>SUMIFS(Enviados!J47:J717,Enviados!K47:K717,"14",Enviados!Y47:Y717,Compra!K46)</f>
        <v>16</v>
      </c>
      <c r="M46" s="1" t="s">
        <v>65</v>
      </c>
      <c r="N46" s="47">
        <f>Tabela139[[#This Row],[QUAN]]-Tabela139[[#This Row],[ENVIADOS]]</f>
        <v>0</v>
      </c>
    </row>
    <row r="47" spans="1:14" hidden="1">
      <c r="A47" s="53">
        <v>45026</v>
      </c>
      <c r="C47" s="1" t="s">
        <v>155</v>
      </c>
      <c r="E47" s="1">
        <v>10</v>
      </c>
      <c r="F47" s="1">
        <v>16</v>
      </c>
      <c r="G47" s="45" t="s">
        <v>60</v>
      </c>
      <c r="H47" s="1" t="s">
        <v>153</v>
      </c>
      <c r="I47" s="11">
        <v>507.2</v>
      </c>
      <c r="J47" s="10">
        <f>Tabela139[[#This Row],[V. UNT]]*Tabela139[[#This Row],[QUAN]]</f>
        <v>5072</v>
      </c>
      <c r="K47" s="30">
        <v>24360</v>
      </c>
      <c r="L47" s="1">
        <f>SUMIFS(Enviados!J48:J717,Enviados!K48:K717,"16",Enviados!Y48:Y717,Compra!K47)</f>
        <v>10</v>
      </c>
      <c r="M47" s="1" t="s">
        <v>65</v>
      </c>
      <c r="N47" s="47">
        <f>Tabela139[[#This Row],[QUAN]]-Tabela139[[#This Row],[ENVIADOS]]</f>
        <v>0</v>
      </c>
    </row>
    <row r="48" spans="1:14" hidden="1">
      <c r="A48" s="53">
        <v>45026</v>
      </c>
      <c r="C48" s="1" t="s">
        <v>155</v>
      </c>
      <c r="E48" s="1">
        <v>8</v>
      </c>
      <c r="F48" s="1">
        <v>16</v>
      </c>
      <c r="G48" s="45" t="s">
        <v>60</v>
      </c>
      <c r="H48" s="1" t="s">
        <v>153</v>
      </c>
      <c r="I48" s="11">
        <v>507.16</v>
      </c>
      <c r="J48" s="10">
        <f>Tabela139[[#This Row],[V. UNT]]*Tabela139[[#This Row],[QUAN]]</f>
        <v>4057.28</v>
      </c>
      <c r="K48" s="30">
        <v>36787</v>
      </c>
      <c r="L48" s="1">
        <f>SUMIFS(Enviados!J49:J717,Enviados!K49:K717,"16",Enviados!Y49:Y717,Compra!K48)</f>
        <v>8</v>
      </c>
      <c r="M48" s="1" t="s">
        <v>65</v>
      </c>
      <c r="N48" s="47">
        <f>Tabela139[[#This Row],[QUAN]]-Tabela139[[#This Row],[ENVIADOS]]</f>
        <v>0</v>
      </c>
    </row>
    <row r="49" spans="1:15" hidden="1">
      <c r="A49" s="53">
        <v>45035</v>
      </c>
      <c r="C49" s="1" t="s">
        <v>155</v>
      </c>
      <c r="E49" s="1">
        <v>30</v>
      </c>
      <c r="F49" s="1">
        <v>14</v>
      </c>
      <c r="G49" s="45" t="s">
        <v>84</v>
      </c>
      <c r="H49" s="1" t="s">
        <v>153</v>
      </c>
      <c r="I49" s="11">
        <v>258.14999999999998</v>
      </c>
      <c r="J49" s="10">
        <f>Tabela139[[#This Row],[V. UNT]]*Tabela139[[#This Row],[QUAN]]</f>
        <v>7744.4999999999991</v>
      </c>
      <c r="K49" s="30">
        <v>24412</v>
      </c>
      <c r="L49" s="1">
        <f>SUMIFS(Enviados!J50:J717,Enviados!K50:K717,"14",Enviados!Y50:Y717,Compra!K49)</f>
        <v>30</v>
      </c>
      <c r="M49" s="1" t="s">
        <v>65</v>
      </c>
      <c r="N49" s="47">
        <f>Tabela139[[#This Row],[QUAN]]-Tabela139[[#This Row],[ENVIADOS]]</f>
        <v>0</v>
      </c>
    </row>
    <row r="50" spans="1:15" hidden="1">
      <c r="A50" s="53">
        <v>45027</v>
      </c>
      <c r="C50" s="1" t="s">
        <v>71</v>
      </c>
      <c r="E50" s="1">
        <v>24</v>
      </c>
      <c r="F50" s="1">
        <v>15</v>
      </c>
      <c r="G50" s="45" t="s">
        <v>75</v>
      </c>
      <c r="H50" s="1" t="s">
        <v>534</v>
      </c>
      <c r="I50" s="11">
        <v>339.9</v>
      </c>
      <c r="J50" s="10">
        <f>Tabela139[[#This Row],[V. UNT]]*Tabela139[[#This Row],[QUAN]]</f>
        <v>8157.5999999999995</v>
      </c>
      <c r="K50" s="30">
        <v>1348</v>
      </c>
      <c r="L50" s="1">
        <f>SUMIFS(Enviados!J51:J717,Enviados!K51:K717,"15",Enviados!Y51:Y717,Compra!K50)</f>
        <v>24</v>
      </c>
      <c r="M50" s="1" t="s">
        <v>65</v>
      </c>
      <c r="N50" s="47">
        <f>Tabela139[[#This Row],[QUAN]]-Tabela139[[#This Row],[ENVIADOS]]</f>
        <v>0</v>
      </c>
    </row>
    <row r="51" spans="1:15" hidden="1">
      <c r="A51" s="53">
        <v>45042</v>
      </c>
      <c r="C51" s="1" t="s">
        <v>71</v>
      </c>
      <c r="E51" s="1">
        <v>22</v>
      </c>
      <c r="F51" s="1">
        <v>15</v>
      </c>
      <c r="G51" s="45" t="s">
        <v>75</v>
      </c>
      <c r="H51" s="1" t="s">
        <v>534</v>
      </c>
      <c r="I51" s="11">
        <v>339.9</v>
      </c>
      <c r="J51" s="10">
        <f>Tabela139[[#This Row],[V. UNT]]*Tabela139[[#This Row],[QUAN]]</f>
        <v>7477.7999999999993</v>
      </c>
      <c r="K51" s="30">
        <v>1375</v>
      </c>
      <c r="L51" s="1">
        <f>SUMIFS(Enviados!J52:J717,Enviados!K52:K717,"15",Enviados!Y52:Y717,Compra!K51)</f>
        <v>22</v>
      </c>
      <c r="M51" s="1" t="s">
        <v>65</v>
      </c>
      <c r="N51" s="47">
        <f>Tabela139[[#This Row],[QUAN]]-Tabela139[[#This Row],[ENVIADOS]]</f>
        <v>0</v>
      </c>
    </row>
    <row r="52" spans="1:15" hidden="1">
      <c r="A52" s="53">
        <v>45042</v>
      </c>
      <c r="C52" s="1" t="s">
        <v>71</v>
      </c>
      <c r="E52" s="1">
        <v>2</v>
      </c>
      <c r="F52" s="1">
        <v>14</v>
      </c>
      <c r="G52" s="45" t="s">
        <v>458</v>
      </c>
      <c r="H52" s="1" t="s">
        <v>4477</v>
      </c>
      <c r="I52" s="11">
        <v>329.9</v>
      </c>
      <c r="J52" s="10">
        <f>Tabela139[[#This Row],[V. UNT]]*Tabela139[[#This Row],[QUAN]]</f>
        <v>659.8</v>
      </c>
      <c r="K52" s="30" t="s">
        <v>570</v>
      </c>
      <c r="L52" s="1">
        <f>SUMIFS(Enviados!J53:J717,Enviados!K53:K717,"14",Enviados!Y53:Y717,Compra!K52)</f>
        <v>2</v>
      </c>
      <c r="M52" s="1" t="s">
        <v>65</v>
      </c>
      <c r="N52" s="47">
        <f>Tabela139[[#This Row],[QUAN]]-Tabela139[[#This Row],[ENVIADOS]]</f>
        <v>0</v>
      </c>
    </row>
    <row r="53" spans="1:15" hidden="1">
      <c r="A53" s="53">
        <v>45041</v>
      </c>
      <c r="C53" s="1" t="s">
        <v>155</v>
      </c>
      <c r="E53" s="1">
        <v>2</v>
      </c>
      <c r="F53" s="1">
        <v>16</v>
      </c>
      <c r="G53" s="45" t="s">
        <v>143</v>
      </c>
      <c r="H53" s="1" t="s">
        <v>153</v>
      </c>
      <c r="I53" s="11">
        <v>545.17999999999995</v>
      </c>
      <c r="J53" s="10">
        <f>Tabela139[[#This Row],[V. UNT]]*Tabela139[[#This Row],[QUAN]]</f>
        <v>1090.3599999999999</v>
      </c>
      <c r="K53" s="30">
        <v>24440</v>
      </c>
      <c r="L53" s="1">
        <f>SUMIFS(Enviados!J54:J717,Enviados!K54:K717,"16",Enviados!Y54:Y717,Compra!K53)</f>
        <v>2</v>
      </c>
      <c r="M53" s="1" t="s">
        <v>65</v>
      </c>
      <c r="N53" s="47">
        <f>Tabela139[[#This Row],[QUAN]]-Tabela139[[#This Row],[ENVIADOS]]</f>
        <v>0</v>
      </c>
    </row>
    <row r="54" spans="1:15" hidden="1">
      <c r="A54" s="53">
        <v>45048</v>
      </c>
      <c r="C54" s="1" t="s">
        <v>155</v>
      </c>
      <c r="E54" s="1">
        <v>2</v>
      </c>
      <c r="F54" s="1">
        <v>15</v>
      </c>
      <c r="G54" s="45" t="s">
        <v>3393</v>
      </c>
      <c r="H54" s="1" t="s">
        <v>153</v>
      </c>
      <c r="I54" s="11">
        <v>399.14</v>
      </c>
      <c r="J54" s="10">
        <f>Tabela139[[#This Row],[V. UNT]]*Tabela139[[#This Row],[QUAN]]</f>
        <v>798.28</v>
      </c>
      <c r="K54" s="30">
        <v>24464</v>
      </c>
      <c r="L54" s="1">
        <f>SUMIFS(Enviados!J55:J717,Enviados!K55:K717,"15",Enviados!Y55:Y717,Compra!K54)</f>
        <v>2</v>
      </c>
      <c r="M54" s="1" t="s">
        <v>65</v>
      </c>
      <c r="N54" s="47">
        <f>Tabela139[[#This Row],[QUAN]]-Tabela139[[#This Row],[ENVIADOS]]</f>
        <v>0</v>
      </c>
    </row>
    <row r="55" spans="1:15" hidden="1">
      <c r="A55" s="53">
        <v>45049</v>
      </c>
      <c r="C55" s="1" t="s">
        <v>155</v>
      </c>
      <c r="E55" s="1">
        <v>4</v>
      </c>
      <c r="F55" s="1">
        <v>16</v>
      </c>
      <c r="G55" s="45" t="s">
        <v>60</v>
      </c>
      <c r="H55" s="1" t="s">
        <v>153</v>
      </c>
      <c r="I55" s="11">
        <v>564.9</v>
      </c>
      <c r="J55" s="10">
        <f>Tabela139[[#This Row],[V. UNT]]*Tabela139[[#This Row],[QUAN]]</f>
        <v>2259.6</v>
      </c>
      <c r="K55" s="30">
        <v>24470</v>
      </c>
      <c r="L55" s="1">
        <f>SUMIFS(Enviados!J56:J717,Enviados!K56:K717,"16",Enviados!Y56:Y717,Compra!K55)</f>
        <v>4</v>
      </c>
      <c r="M55" s="1" t="s">
        <v>65</v>
      </c>
      <c r="N55" s="47">
        <f>Tabela139[[#This Row],[QUAN]]-Tabela139[[#This Row],[ENVIADOS]]</f>
        <v>0</v>
      </c>
    </row>
    <row r="56" spans="1:15" hidden="1">
      <c r="A56" s="53">
        <v>45049</v>
      </c>
      <c r="C56" s="1" t="s">
        <v>155</v>
      </c>
      <c r="E56" s="1">
        <v>2</v>
      </c>
      <c r="F56" s="1">
        <v>16</v>
      </c>
      <c r="G56" s="45" t="s">
        <v>143</v>
      </c>
      <c r="H56" s="1" t="s">
        <v>4478</v>
      </c>
      <c r="I56" s="11">
        <v>569.58000000000004</v>
      </c>
      <c r="J56" s="11">
        <v>1139.1600000000001</v>
      </c>
      <c r="K56" s="30">
        <v>24472</v>
      </c>
      <c r="L56" s="1">
        <f>SUMIFS(Enviados!J57:J717,Enviados!K57:K717,"16",Enviados!Y57:Y717,Compra!K56)</f>
        <v>2</v>
      </c>
      <c r="M56" s="1" t="s">
        <v>65</v>
      </c>
      <c r="N56" s="47">
        <f>Tabela139[[#This Row],[QUAN]]-Tabela139[[#This Row],[ENVIADOS]]</f>
        <v>0</v>
      </c>
    </row>
    <row r="57" spans="1:15" hidden="1">
      <c r="A57" s="53">
        <v>45050</v>
      </c>
      <c r="C57" s="1" t="s">
        <v>155</v>
      </c>
      <c r="E57" s="1">
        <v>2</v>
      </c>
      <c r="F57" s="1">
        <v>14</v>
      </c>
      <c r="G57" s="45" t="s">
        <v>458</v>
      </c>
      <c r="H57" s="1" t="s">
        <v>181</v>
      </c>
      <c r="I57" s="11">
        <v>565.94000000000005</v>
      </c>
      <c r="J57" s="11">
        <f>Tabela139[[#This Row],[V. UNT]]*Tabela139[[#This Row],[QUAN]]</f>
        <v>1131.8800000000001</v>
      </c>
      <c r="K57" s="30">
        <v>37797</v>
      </c>
      <c r="L57" s="1">
        <f>SUMIFS(Enviados!J58:J717,Enviados!K58:K717,"14",Enviados!Y58:Y717,Compra!K57)</f>
        <v>2</v>
      </c>
      <c r="M57" s="1" t="s">
        <v>65</v>
      </c>
      <c r="N57" s="47">
        <f>Tabela139[[#This Row],[QUAN]]-Tabela139[[#This Row],[ENVIADOS]]</f>
        <v>0</v>
      </c>
    </row>
    <row r="58" spans="1:15" hidden="1">
      <c r="A58" s="53">
        <v>45054</v>
      </c>
      <c r="C58" s="1" t="s">
        <v>155</v>
      </c>
      <c r="E58" s="1">
        <v>12</v>
      </c>
      <c r="F58" s="1">
        <v>16</v>
      </c>
      <c r="G58" s="45" t="s">
        <v>60</v>
      </c>
      <c r="H58" s="1" t="s">
        <v>153</v>
      </c>
      <c r="I58" s="11">
        <v>499.57</v>
      </c>
      <c r="J58" s="11">
        <f>Tabela139[[#This Row],[V. UNT]]*Tabela139[[#This Row],[QUAN]]</f>
        <v>5994.84</v>
      </c>
      <c r="K58" s="30">
        <v>236</v>
      </c>
      <c r="L58" s="1">
        <f>SUMIFS(Enviados!J59:J717,Enviados!K59:K717,"16",Enviados!Y59:Y717,Compra!K58)</f>
        <v>12</v>
      </c>
      <c r="M58" s="1" t="s">
        <v>65</v>
      </c>
      <c r="N58" s="47">
        <f>Tabela139[[#This Row],[QUAN]]-Tabela139[[#This Row],[ENVIADOS]]</f>
        <v>0</v>
      </c>
    </row>
    <row r="59" spans="1:15" hidden="1">
      <c r="A59" s="53">
        <v>45057</v>
      </c>
      <c r="C59" s="1" t="s">
        <v>71</v>
      </c>
      <c r="E59" s="1">
        <v>12</v>
      </c>
      <c r="F59" s="1">
        <v>15</v>
      </c>
      <c r="G59" s="45" t="s">
        <v>75</v>
      </c>
      <c r="H59" s="1" t="s">
        <v>592</v>
      </c>
      <c r="I59" s="11">
        <v>359</v>
      </c>
      <c r="J59" s="11">
        <f>Tabela139[[#This Row],[V. UNT]]*Tabela139[[#This Row],[QUAN]]</f>
        <v>4308</v>
      </c>
      <c r="K59" s="30">
        <v>1403</v>
      </c>
      <c r="L59" s="1">
        <f>SUMIFS(Enviados!J60:J717,Enviados!K60:K717,"15",Enviados!Y60:Y717,Compra!K59)</f>
        <v>12</v>
      </c>
      <c r="M59" s="1" t="s">
        <v>65</v>
      </c>
      <c r="N59" s="47">
        <f>Tabela139[[#This Row],[QUAN]]-Tabela139[[#This Row],[ENVIADOS]]</f>
        <v>0</v>
      </c>
    </row>
    <row r="60" spans="1:15" hidden="1">
      <c r="A60" s="53">
        <v>45063</v>
      </c>
      <c r="C60" s="1" t="s">
        <v>71</v>
      </c>
      <c r="E60" s="1">
        <v>2</v>
      </c>
      <c r="F60" s="1">
        <v>14</v>
      </c>
      <c r="G60" s="45" t="s">
        <v>458</v>
      </c>
      <c r="H60" s="1" t="s">
        <v>584</v>
      </c>
      <c r="I60" s="11">
        <v>329</v>
      </c>
      <c r="J60" s="11">
        <f>Tabela139[[#This Row],[V. UNT]]*Tabela139[[#This Row],[QUAN]]</f>
        <v>658</v>
      </c>
      <c r="K60" s="30">
        <v>1371</v>
      </c>
      <c r="L60" s="1">
        <f>SUMIFS(Enviados!J61:J717,Enviados!K61:K717,"14",Enviados!Y61:Y717,Compra!K60)</f>
        <v>2</v>
      </c>
      <c r="M60" s="1" t="s">
        <v>65</v>
      </c>
      <c r="N60" s="47">
        <f>Tabela139[[#This Row],[QUAN]]-Tabela139[[#This Row],[ENVIADOS]]</f>
        <v>0</v>
      </c>
    </row>
    <row r="61" spans="1:15" hidden="1">
      <c r="A61" s="53">
        <v>45068</v>
      </c>
      <c r="C61" s="1" t="s">
        <v>155</v>
      </c>
      <c r="E61" s="1">
        <v>18</v>
      </c>
      <c r="F61" s="1">
        <v>14</v>
      </c>
      <c r="G61" s="45" t="s">
        <v>84</v>
      </c>
      <c r="H61" s="1" t="s">
        <v>153</v>
      </c>
      <c r="I61" s="11">
        <v>254.26</v>
      </c>
      <c r="J61" s="11">
        <f>Tabela139[[#This Row],[V. UNT]]*Tabela139[[#This Row],[QUAN]]</f>
        <v>4576.68</v>
      </c>
      <c r="K61" s="30">
        <v>24547</v>
      </c>
      <c r="L61" s="1">
        <f>SUMIFS(Enviados!J62:J717,Enviados!K62:K717,"14",Enviados!Y62:Y717,Compra!K61)</f>
        <v>18</v>
      </c>
      <c r="M61" s="1" t="s">
        <v>65</v>
      </c>
      <c r="N61" s="47">
        <f>Tabela139[[#This Row],[QUAN]]-Tabela139[[#This Row],[ENVIADOS]]</f>
        <v>0</v>
      </c>
      <c r="O61" s="1" t="s">
        <v>4479</v>
      </c>
    </row>
    <row r="62" spans="1:15" hidden="1">
      <c r="A62" s="53">
        <v>45071</v>
      </c>
      <c r="C62" s="1" t="s">
        <v>220</v>
      </c>
      <c r="E62" s="1">
        <v>4</v>
      </c>
      <c r="F62" s="1">
        <v>16</v>
      </c>
      <c r="G62" s="45" t="s">
        <v>143</v>
      </c>
      <c r="H62" s="1" t="s">
        <v>181</v>
      </c>
      <c r="I62" s="11">
        <v>589.95000000000005</v>
      </c>
      <c r="J62" s="11">
        <f>Tabela139[[#This Row],[V. UNT]]*Tabela139[[#This Row],[QUAN]]</f>
        <v>2359.8000000000002</v>
      </c>
      <c r="K62" s="30" t="s">
        <v>618</v>
      </c>
      <c r="L62" s="1">
        <f>SUMIFS(Enviados!J63:J717,Enviados!K63:K717,"16",Enviados!Y63:Y717,Compra!K62)</f>
        <v>4</v>
      </c>
      <c r="M62" s="1" t="s">
        <v>65</v>
      </c>
      <c r="N62" s="47">
        <f>Tabela139[[#This Row],[QUAN]]-Tabela139[[#This Row],[ENVIADOS]]</f>
        <v>0</v>
      </c>
    </row>
    <row r="63" spans="1:15" hidden="1">
      <c r="A63" s="53">
        <v>45071</v>
      </c>
      <c r="C63" s="1" t="s">
        <v>220</v>
      </c>
      <c r="E63" s="1">
        <v>14</v>
      </c>
      <c r="F63" s="1">
        <v>16</v>
      </c>
      <c r="G63" s="45" t="s">
        <v>60</v>
      </c>
      <c r="H63" s="1" t="s">
        <v>396</v>
      </c>
      <c r="I63" s="11">
        <v>526.5</v>
      </c>
      <c r="J63" s="11">
        <f>Tabela139[[#This Row],[V. UNT]]*Tabela139[[#This Row],[QUAN]]</f>
        <v>7371</v>
      </c>
      <c r="K63" s="284" t="s">
        <v>626</v>
      </c>
      <c r="L63" s="1">
        <f>SUMIFS(Enviados!J64:J717,Enviados!K64:K717,"16",Enviados!Y64:Y717,Compra!K63)</f>
        <v>14</v>
      </c>
      <c r="M63" s="1" t="s">
        <v>65</v>
      </c>
      <c r="N63" s="47">
        <f>Tabela139[[#This Row],[QUAN]]-Tabela139[[#This Row],[ENVIADOS]]</f>
        <v>0</v>
      </c>
    </row>
    <row r="64" spans="1:15" hidden="1">
      <c r="A64" s="53">
        <v>45071</v>
      </c>
      <c r="C64" s="1" t="s">
        <v>220</v>
      </c>
      <c r="E64" s="1">
        <v>4</v>
      </c>
      <c r="F64" s="1">
        <v>15</v>
      </c>
      <c r="G64" s="45" t="s">
        <v>623</v>
      </c>
      <c r="H64" s="1" t="s">
        <v>396</v>
      </c>
      <c r="I64" s="11">
        <v>276.62</v>
      </c>
      <c r="J64" s="11">
        <f>Tabela139[[#This Row],[V. UNT]]*Tabela139[[#This Row],[QUAN]]</f>
        <v>1106.48</v>
      </c>
      <c r="K64" s="284" t="s">
        <v>621</v>
      </c>
      <c r="L64" s="1">
        <f>SUMIFS(Enviados!J65:J717,Enviados!K65:K717,"15",Enviados!Y65:Y717,Compra!K64)</f>
        <v>4</v>
      </c>
      <c r="M64" s="1" t="s">
        <v>65</v>
      </c>
      <c r="N64" s="47">
        <f>Tabela139[[#This Row],[QUAN]]-Tabela139[[#This Row],[ENVIADOS]]</f>
        <v>0</v>
      </c>
    </row>
    <row r="65" spans="1:14" hidden="1">
      <c r="A65" s="53">
        <v>45072</v>
      </c>
      <c r="C65" s="1" t="s">
        <v>684</v>
      </c>
      <c r="E65" s="1">
        <v>1</v>
      </c>
      <c r="F65" s="1" t="s">
        <v>39</v>
      </c>
      <c r="G65" s="45" t="s">
        <v>595</v>
      </c>
      <c r="H65" s="1" t="s">
        <v>125</v>
      </c>
      <c r="I65" s="11">
        <v>550</v>
      </c>
      <c r="J65" s="11">
        <f>Tabela139[[#This Row],[V. UNT]]*Tabela139[[#This Row],[QUAN]]</f>
        <v>550</v>
      </c>
      <c r="K65" s="284" t="s">
        <v>659</v>
      </c>
      <c r="L65" s="1">
        <f>SUMIFS(Enviados!J66:J717,Enviados!K66:K717,"22.5",Enviados!Y66:Y717,Compra!K65)</f>
        <v>1</v>
      </c>
      <c r="M65" s="1" t="s">
        <v>65</v>
      </c>
      <c r="N65" s="47">
        <f>Tabela139[[#This Row],[QUAN]]-Tabela139[[#This Row],[ENVIADOS]]</f>
        <v>0</v>
      </c>
    </row>
    <row r="66" spans="1:14" hidden="1">
      <c r="A66" s="53">
        <v>45072</v>
      </c>
      <c r="C66" s="1" t="s">
        <v>684</v>
      </c>
      <c r="E66" s="1">
        <v>2</v>
      </c>
      <c r="F66" s="1" t="s">
        <v>39</v>
      </c>
      <c r="G66" s="45" t="s">
        <v>595</v>
      </c>
      <c r="H66" s="1" t="s">
        <v>604</v>
      </c>
      <c r="I66" s="11">
        <v>550</v>
      </c>
      <c r="J66" s="11">
        <f>Tabela139[[#This Row],[V. UNT]]*Tabela139[[#This Row],[QUAN]]</f>
        <v>1100</v>
      </c>
      <c r="K66" s="284" t="s">
        <v>661</v>
      </c>
      <c r="L66" s="1">
        <f>SUMIFS(Enviados!J67:J717,Enviados!K67:K717,"22.5",Enviados!Y67:Y717,Compra!K66)</f>
        <v>2</v>
      </c>
      <c r="M66" s="1" t="s">
        <v>65</v>
      </c>
      <c r="N66" s="47">
        <f>Tabela139[[#This Row],[QUAN]]-Tabela139[[#This Row],[ENVIADOS]]</f>
        <v>0</v>
      </c>
    </row>
    <row r="67" spans="1:14" hidden="1">
      <c r="A67" s="53">
        <v>45072</v>
      </c>
      <c r="C67" s="1" t="s">
        <v>684</v>
      </c>
      <c r="E67" s="1">
        <v>1</v>
      </c>
      <c r="F67" s="1" t="s">
        <v>39</v>
      </c>
      <c r="G67" s="45" t="s">
        <v>595</v>
      </c>
      <c r="H67" s="1" t="s">
        <v>596</v>
      </c>
      <c r="I67" s="11">
        <v>590</v>
      </c>
      <c r="J67" s="11">
        <f>Tabela139[[#This Row],[V. UNT]]*Tabela139[[#This Row],[QUAN]]</f>
        <v>590</v>
      </c>
      <c r="K67" s="284" t="s">
        <v>660</v>
      </c>
      <c r="L67" s="1">
        <f>SUMIFS(Enviados!J68:J717,Enviados!K68:K717,"22.5",Enviados!Y68:Y717,Compra!K67)</f>
        <v>1</v>
      </c>
      <c r="M67" s="1" t="s">
        <v>65</v>
      </c>
      <c r="N67" s="47">
        <f>Tabela139[[#This Row],[QUAN]]-Tabela139[[#This Row],[ENVIADOS]]</f>
        <v>0</v>
      </c>
    </row>
    <row r="68" spans="1:14" hidden="1">
      <c r="A68" s="53">
        <v>45072</v>
      </c>
      <c r="C68" s="1" t="s">
        <v>684</v>
      </c>
      <c r="E68" s="1">
        <v>4</v>
      </c>
      <c r="F68" s="1" t="s">
        <v>39</v>
      </c>
      <c r="G68" s="45" t="s">
        <v>595</v>
      </c>
      <c r="H68" s="1" t="s">
        <v>596</v>
      </c>
      <c r="I68" s="11">
        <v>550</v>
      </c>
      <c r="J68" s="11">
        <f>Tabela139[[#This Row],[V. UNT]]*Tabela139[[#This Row],[QUAN]]</f>
        <v>2200</v>
      </c>
      <c r="K68" s="284" t="s">
        <v>600</v>
      </c>
      <c r="L68" s="1">
        <f>SUMIFS(Enviados!J69:J717,Enviados!K69:K717,"22.5",Enviados!Y69:Y717,Compra!K68)</f>
        <v>4</v>
      </c>
      <c r="M68" s="1" t="s">
        <v>65</v>
      </c>
      <c r="N68" s="47">
        <f>Tabela139[[#This Row],[QUAN]]-Tabela139[[#This Row],[ENVIADOS]]</f>
        <v>0</v>
      </c>
    </row>
    <row r="69" spans="1:14" hidden="1">
      <c r="A69" s="53">
        <v>45072</v>
      </c>
      <c r="C69" s="1" t="s">
        <v>684</v>
      </c>
      <c r="E69" s="1">
        <v>2</v>
      </c>
      <c r="F69" s="1" t="s">
        <v>7</v>
      </c>
      <c r="G69" s="45" t="s">
        <v>210</v>
      </c>
      <c r="H69" s="1" t="s">
        <v>596</v>
      </c>
      <c r="I69" s="11">
        <v>440</v>
      </c>
      <c r="J69" s="11">
        <f>Tabela139[[#This Row],[V. UNT]]*Tabela139[[#This Row],[QUAN]]</f>
        <v>880</v>
      </c>
      <c r="K69" s="284" t="s">
        <v>603</v>
      </c>
      <c r="L69" s="1">
        <f>SUMIFS(Enviados!J70:J717,Enviados!K70:K717,"17.5",Enviados!Y70:Y717,Compra!K69)</f>
        <v>2</v>
      </c>
      <c r="M69" s="1" t="s">
        <v>65</v>
      </c>
      <c r="N69" s="47">
        <f>Tabela139[[#This Row],[QUAN]]-Tabela139[[#This Row],[ENVIADOS]]</f>
        <v>0</v>
      </c>
    </row>
    <row r="70" spans="1:14" hidden="1">
      <c r="A70" s="53">
        <v>45072</v>
      </c>
      <c r="C70" s="1" t="s">
        <v>684</v>
      </c>
      <c r="E70" s="1">
        <v>2</v>
      </c>
      <c r="F70" s="1" t="s">
        <v>7</v>
      </c>
      <c r="G70" s="45" t="s">
        <v>210</v>
      </c>
      <c r="H70" s="1" t="s">
        <v>604</v>
      </c>
      <c r="I70" s="11">
        <v>420</v>
      </c>
      <c r="J70" s="11">
        <f>Tabela139[[#This Row],[V. UNT]]*Tabela139[[#This Row],[QUAN]]</f>
        <v>840</v>
      </c>
      <c r="K70" s="284" t="s">
        <v>605</v>
      </c>
      <c r="L70" s="1">
        <f>SUMIFS(Enviados!J71:J717,Enviados!K71:K717,"17.5",Enviados!Y71:Y717,Compra!K70)</f>
        <v>2</v>
      </c>
      <c r="M70" s="1" t="s">
        <v>65</v>
      </c>
      <c r="N70" s="47">
        <f>Tabela139[[#This Row],[QUAN]]-Tabela139[[#This Row],[ENVIADOS]]</f>
        <v>0</v>
      </c>
    </row>
    <row r="71" spans="1:14" hidden="1">
      <c r="A71" s="53">
        <v>45072</v>
      </c>
      <c r="C71" s="1" t="s">
        <v>155</v>
      </c>
      <c r="E71" s="1">
        <v>2</v>
      </c>
      <c r="F71" s="1" t="s">
        <v>7</v>
      </c>
      <c r="G71" s="45" t="s">
        <v>133</v>
      </c>
      <c r="H71" s="1" t="s">
        <v>635</v>
      </c>
      <c r="I71" s="11">
        <v>703</v>
      </c>
      <c r="J71" s="11">
        <f>Tabela139[[#This Row],[V. UNT]]*Tabela139[[#This Row],[QUAN]]</f>
        <v>1406</v>
      </c>
      <c r="K71" s="284">
        <v>24581</v>
      </c>
      <c r="L71" s="1">
        <f>SUMIFS(Enviados!J72:J717,Enviados!K72:K717,"17.5",Enviados!Y72:Y717,Compra!K71)</f>
        <v>2</v>
      </c>
      <c r="M71" s="1" t="s">
        <v>65</v>
      </c>
      <c r="N71" s="47">
        <f>Tabela139[[#This Row],[QUAN]]-Tabela139[[#This Row],[ENVIADOS]]</f>
        <v>0</v>
      </c>
    </row>
    <row r="72" spans="1:14" hidden="1">
      <c r="A72" s="53">
        <v>45078</v>
      </c>
      <c r="C72" s="1" t="s">
        <v>155</v>
      </c>
      <c r="D72" s="1" t="s">
        <v>4480</v>
      </c>
      <c r="E72" s="1">
        <v>2</v>
      </c>
      <c r="F72" s="1" t="s">
        <v>7</v>
      </c>
      <c r="G72" s="45" t="s">
        <v>210</v>
      </c>
      <c r="H72" s="1" t="s">
        <v>4481</v>
      </c>
      <c r="I72" s="11">
        <v>867.14</v>
      </c>
      <c r="J72" s="11">
        <f>Tabela139[[#This Row],[V. UNT]]*Tabela139[[#This Row],[QUAN]]</f>
        <v>1734.28</v>
      </c>
      <c r="K72" s="284">
        <v>310</v>
      </c>
      <c r="L72" s="1">
        <f>SUMIFS(Enviados!J73:J717,Enviados!K73:K717,"17.5",Enviados!Y73:Y717,Compra!K72)</f>
        <v>2</v>
      </c>
      <c r="M72" s="1" t="s">
        <v>65</v>
      </c>
      <c r="N72" s="47">
        <f>Tabela139[[#This Row],[QUAN]]-Tabela139[[#This Row],[ENVIADOS]]</f>
        <v>0</v>
      </c>
    </row>
    <row r="73" spans="1:14" hidden="1">
      <c r="A73" s="53">
        <v>45079</v>
      </c>
      <c r="B73" s="53">
        <v>45077</v>
      </c>
      <c r="C73" s="1" t="s">
        <v>220</v>
      </c>
      <c r="D73" s="1" t="s">
        <v>4482</v>
      </c>
      <c r="E73" s="1">
        <v>20</v>
      </c>
      <c r="F73" s="1">
        <v>15</v>
      </c>
      <c r="G73" s="45" t="s">
        <v>75</v>
      </c>
      <c r="H73" s="1" t="s">
        <v>2342</v>
      </c>
      <c r="I73" s="11">
        <v>274.37</v>
      </c>
      <c r="J73" s="11">
        <f>Tabela139[[#This Row],[V. UNT]]*Tabela139[[#This Row],[QUAN]]</f>
        <v>5487.4</v>
      </c>
      <c r="K73" s="284">
        <v>39126</v>
      </c>
      <c r="L73" s="1">
        <f>SUMIFS(Enviados!J74:J717,Enviados!K74:K717,"15",Enviados!Y74:Y717,Compra!K73)</f>
        <v>20</v>
      </c>
      <c r="M73" s="1" t="s">
        <v>65</v>
      </c>
      <c r="N73" s="47">
        <f>Tabela139[[#This Row],[QUAN]]-Tabela139[[#This Row],[ENVIADOS]]</f>
        <v>0</v>
      </c>
    </row>
    <row r="74" spans="1:14" hidden="1">
      <c r="A74" s="53">
        <v>45083</v>
      </c>
      <c r="B74" s="53">
        <v>45082</v>
      </c>
      <c r="C74" s="1" t="s">
        <v>220</v>
      </c>
      <c r="D74" s="1" t="s">
        <v>4482</v>
      </c>
      <c r="E74" s="1">
        <v>12</v>
      </c>
      <c r="F74" s="1">
        <v>16</v>
      </c>
      <c r="G74" s="45" t="s">
        <v>60</v>
      </c>
      <c r="H74" s="1" t="s">
        <v>3436</v>
      </c>
      <c r="I74" s="11">
        <v>491.85</v>
      </c>
      <c r="J74" s="11">
        <f>Tabela139[[#This Row],[V. UNT]]*Tabela139[[#This Row],[QUAN]]</f>
        <v>5902.2000000000007</v>
      </c>
      <c r="K74" s="284">
        <v>39409</v>
      </c>
      <c r="L74" s="1">
        <v>12</v>
      </c>
      <c r="M74" s="1" t="s">
        <v>65</v>
      </c>
      <c r="N74" s="47">
        <f>Tabela139[[#This Row],[QUAN]]-Tabela139[[#This Row],[ENVIADOS]]</f>
        <v>0</v>
      </c>
    </row>
    <row r="75" spans="1:14" hidden="1">
      <c r="A75" s="53">
        <v>45083</v>
      </c>
      <c r="B75" s="53">
        <v>45082</v>
      </c>
      <c r="C75" s="1" t="s">
        <v>220</v>
      </c>
      <c r="D75" s="1" t="s">
        <v>4482</v>
      </c>
      <c r="E75" s="1">
        <v>2</v>
      </c>
      <c r="F75" s="1">
        <v>15</v>
      </c>
      <c r="G75" s="45" t="s">
        <v>2627</v>
      </c>
      <c r="H75" s="1" t="s">
        <v>620</v>
      </c>
      <c r="I75" s="11">
        <v>276.63</v>
      </c>
      <c r="J75" s="11">
        <f>Tabela139[[#This Row],[V. UNT]]*Tabela139[[#This Row],[QUAN]]</f>
        <v>553.26</v>
      </c>
      <c r="K75" s="284" t="s">
        <v>655</v>
      </c>
      <c r="L75" s="1">
        <f>SUMIFS(Enviados!J76:J717,Enviados!K76:K717,"15",Enviados!Y76:Y717,Compra!K75)</f>
        <v>2</v>
      </c>
      <c r="M75" s="1" t="s">
        <v>65</v>
      </c>
      <c r="N75" s="47">
        <f>Tabela139[[#This Row],[QUAN]]-Tabela139[[#This Row],[ENVIADOS]]</f>
        <v>0</v>
      </c>
    </row>
    <row r="76" spans="1:14" hidden="1">
      <c r="A76" s="53">
        <v>45084</v>
      </c>
      <c r="B76" s="53">
        <v>45083</v>
      </c>
      <c r="C76" s="1" t="s">
        <v>155</v>
      </c>
      <c r="D76" s="1" t="s">
        <v>4480</v>
      </c>
      <c r="E76" s="1">
        <v>2</v>
      </c>
      <c r="F76" s="1" t="s">
        <v>7</v>
      </c>
      <c r="G76" s="45" t="s">
        <v>210</v>
      </c>
      <c r="H76" s="1" t="s">
        <v>501</v>
      </c>
      <c r="I76" s="11">
        <v>851.24</v>
      </c>
      <c r="J76" s="11">
        <f>Tabela139[[#This Row],[V. UNT]]*Tabela139[[#This Row],[QUAN]]</f>
        <v>1702.48</v>
      </c>
      <c r="K76" s="284" t="s">
        <v>4483</v>
      </c>
      <c r="L76" s="1">
        <f>SUMIFS(Enviados!J77:J717,Enviados!K77:K717,"17.5",Enviados!Y77:Y717,Compra!K76)</f>
        <v>2</v>
      </c>
      <c r="M76" s="1" t="s">
        <v>65</v>
      </c>
      <c r="N76" s="47">
        <f>Tabela139[[#This Row],[QUAN]]-Tabela139[[#This Row],[ENVIADOS]]</f>
        <v>0</v>
      </c>
    </row>
    <row r="77" spans="1:14" hidden="1">
      <c r="A77" s="53">
        <v>45084</v>
      </c>
      <c r="B77" s="53">
        <v>45084</v>
      </c>
      <c r="C77" s="1" t="s">
        <v>155</v>
      </c>
      <c r="D77" s="1" t="s">
        <v>4480</v>
      </c>
      <c r="E77" s="1">
        <v>2</v>
      </c>
      <c r="F77" s="1" t="s">
        <v>7</v>
      </c>
      <c r="G77" s="45" t="s">
        <v>210</v>
      </c>
      <c r="H77" s="1" t="s">
        <v>4481</v>
      </c>
      <c r="I77" s="11">
        <v>851.24</v>
      </c>
      <c r="J77" s="11">
        <f>Tabela139[[#This Row],[V. UNT]]*Tabela139[[#This Row],[QUAN]]</f>
        <v>1702.48</v>
      </c>
      <c r="K77" s="284" t="s">
        <v>4484</v>
      </c>
      <c r="L77" s="1">
        <f>SUMIFS(Enviados!J78:J717,Enviados!K78:K717,"17.5",Enviados!Y78:Y717,Compra!K77)</f>
        <v>2</v>
      </c>
      <c r="M77" s="1" t="s">
        <v>65</v>
      </c>
      <c r="N77" s="47">
        <f>Tabela139[[#This Row],[QUAN]]-Tabela139[[#This Row],[ENVIADOS]]</f>
        <v>0</v>
      </c>
    </row>
    <row r="78" spans="1:14" hidden="1">
      <c r="A78" s="53">
        <v>45089</v>
      </c>
      <c r="B78" s="53">
        <v>45082</v>
      </c>
      <c r="C78" s="1" t="s">
        <v>71</v>
      </c>
      <c r="D78" s="1" t="s">
        <v>4485</v>
      </c>
      <c r="E78" s="1">
        <v>10</v>
      </c>
      <c r="F78" s="1">
        <v>16</v>
      </c>
      <c r="G78" s="45" t="s">
        <v>60</v>
      </c>
      <c r="H78" s="1" t="s">
        <v>1201</v>
      </c>
      <c r="I78" s="11">
        <v>598</v>
      </c>
      <c r="J78" s="11">
        <f>Tabela139[[#This Row],[V. UNT]]*Tabela139[[#This Row],[QUAN]]</f>
        <v>5980</v>
      </c>
      <c r="K78" s="284" t="s">
        <v>1405</v>
      </c>
      <c r="L78" s="1">
        <f>SUMIFS(Enviados!J79:J717,Enviados!K79:K717,"16",Enviados!Y79:Y717,Compra!K78)</f>
        <v>10</v>
      </c>
      <c r="M78" s="1" t="s">
        <v>65</v>
      </c>
      <c r="N78" s="47">
        <f>Tabela139[[#This Row],[QUAN]]-Tabela139[[#This Row],[ENVIADOS]]</f>
        <v>0</v>
      </c>
    </row>
    <row r="79" spans="1:14" hidden="1">
      <c r="A79" s="53">
        <v>45091</v>
      </c>
      <c r="B79" s="53">
        <v>45090</v>
      </c>
      <c r="C79" s="1" t="s">
        <v>71</v>
      </c>
      <c r="D79" s="1" t="s">
        <v>4486</v>
      </c>
      <c r="E79" s="1">
        <v>2</v>
      </c>
      <c r="F79" s="1">
        <v>15</v>
      </c>
      <c r="G79" s="45" t="s">
        <v>676</v>
      </c>
      <c r="H79" s="1" t="s">
        <v>1201</v>
      </c>
      <c r="I79" s="11">
        <v>437</v>
      </c>
      <c r="J79" s="11">
        <f>Tabela139[[#This Row],[V. UNT]]*Tabela139[[#This Row],[QUAN]]</f>
        <v>874</v>
      </c>
      <c r="K79" s="284" t="s">
        <v>4487</v>
      </c>
      <c r="L79" s="1">
        <f>SUMIFS(Enviados!J80:J717,Enviados!K80:K717,"15",Enviados!Y80:Y717,Compra!K79)</f>
        <v>2</v>
      </c>
      <c r="M79" s="1" t="s">
        <v>65</v>
      </c>
      <c r="N79" s="47">
        <f>Tabela139[[#This Row],[QUAN]]-Tabela139[[#This Row],[ENVIADOS]]</f>
        <v>0</v>
      </c>
    </row>
    <row r="80" spans="1:14" hidden="1">
      <c r="A80" s="53">
        <v>45110</v>
      </c>
      <c r="B80" s="53">
        <v>45098</v>
      </c>
      <c r="C80" s="1" t="s">
        <v>155</v>
      </c>
      <c r="D80" s="1" t="s">
        <v>4488</v>
      </c>
      <c r="E80" s="1">
        <v>2</v>
      </c>
      <c r="F80" s="1" t="s">
        <v>7</v>
      </c>
      <c r="G80" s="45" t="s">
        <v>210</v>
      </c>
      <c r="H80" s="1" t="s">
        <v>649</v>
      </c>
      <c r="I80" s="11">
        <v>843.05</v>
      </c>
      <c r="J80" s="11">
        <f>Tabela139[[#This Row],[V. UNT]]*Tabela139[[#This Row],[QUAN]]</f>
        <v>1686.1</v>
      </c>
      <c r="K80" s="284" t="s">
        <v>4489</v>
      </c>
      <c r="L80" s="1">
        <f>SUMIFS(Enviados!J89:J717,Enviados!K89:K717,"17.5",Enviados!Y89:Y717,Compra!K80)</f>
        <v>2</v>
      </c>
      <c r="M80" s="1" t="s">
        <v>65</v>
      </c>
      <c r="N80" s="47">
        <f>Tabela139[[#This Row],[QUAN]]-Tabela139[[#This Row],[ENVIADOS]]</f>
        <v>0</v>
      </c>
    </row>
    <row r="81" spans="1:15" hidden="1">
      <c r="A81" s="53">
        <v>45112</v>
      </c>
      <c r="B81" s="53">
        <v>45111</v>
      </c>
      <c r="C81" s="1" t="s">
        <v>71</v>
      </c>
      <c r="D81" s="1" t="s">
        <v>4485</v>
      </c>
      <c r="E81" s="1">
        <v>2</v>
      </c>
      <c r="F81" s="1">
        <v>15</v>
      </c>
      <c r="G81" s="45" t="s">
        <v>2627</v>
      </c>
      <c r="H81" s="1" t="s">
        <v>701</v>
      </c>
      <c r="I81" s="11">
        <v>290</v>
      </c>
      <c r="J81" s="11">
        <f>Tabela139[[#This Row],[V. UNT]]*Tabela139[[#This Row],[QUAN]]</f>
        <v>580</v>
      </c>
      <c r="K81" s="284" t="s">
        <v>4490</v>
      </c>
      <c r="L81" s="1">
        <f>SUMIFS(Enviados!J90:J717,Enviados!K90:K717,"15",Enviados!Y90:Y717,Compra!K81)</f>
        <v>2</v>
      </c>
      <c r="M81" s="1" t="s">
        <v>65</v>
      </c>
      <c r="N81" s="47">
        <f>Tabela139[[#This Row],[QUAN]]-Tabela139[[#This Row],[ENVIADOS]]</f>
        <v>0</v>
      </c>
    </row>
    <row r="82" spans="1:15" hidden="1">
      <c r="A82" s="53">
        <v>45113</v>
      </c>
      <c r="B82" s="53">
        <v>45111</v>
      </c>
      <c r="C82" s="1" t="s">
        <v>71</v>
      </c>
      <c r="D82" s="1" t="s">
        <v>4485</v>
      </c>
      <c r="E82" s="1">
        <v>2</v>
      </c>
      <c r="F82" s="1">
        <v>14</v>
      </c>
      <c r="G82" s="45" t="s">
        <v>458</v>
      </c>
      <c r="H82" s="1" t="s">
        <v>584</v>
      </c>
      <c r="I82" s="11">
        <v>329</v>
      </c>
      <c r="J82" s="11">
        <f>Tabela139[[#This Row],[V. UNT]]*Tabela139[[#This Row],[QUAN]]</f>
        <v>658</v>
      </c>
      <c r="K82" s="284" t="s">
        <v>4487</v>
      </c>
      <c r="L82" s="1">
        <f>SUMIFS(Enviados!J91:J717,Enviados!K91:K717,"14",Enviados!Y91:Y717,Compra!K82)</f>
        <v>2</v>
      </c>
      <c r="M82" s="1" t="s">
        <v>65</v>
      </c>
      <c r="N82" s="47">
        <f>Tabela139[[#This Row],[QUAN]]-Tabela139[[#This Row],[ENVIADOS]]</f>
        <v>0</v>
      </c>
    </row>
    <row r="83" spans="1:15" hidden="1">
      <c r="A83" s="53">
        <v>45118</v>
      </c>
      <c r="B83" s="53">
        <v>45114</v>
      </c>
      <c r="C83" s="1" t="s">
        <v>155</v>
      </c>
      <c r="D83" s="1" t="s">
        <v>4488</v>
      </c>
      <c r="E83" s="1">
        <v>16</v>
      </c>
      <c r="F83" s="1">
        <v>14</v>
      </c>
      <c r="G83" s="45" t="s">
        <v>84</v>
      </c>
      <c r="H83" s="1" t="s">
        <v>3436</v>
      </c>
      <c r="I83" s="11">
        <v>241.59</v>
      </c>
      <c r="J83" s="11">
        <f>Tabela139[[#This Row],[V. UNT]]*Tabela139[[#This Row],[QUAN]]</f>
        <v>3865.44</v>
      </c>
      <c r="K83" s="284" t="s">
        <v>4491</v>
      </c>
      <c r="L83" s="1">
        <f>SUMIFS(Enviados!J92:J717,Enviados!K92:K717,"14",Enviados!Y92:Y717,Compra!K83)</f>
        <v>16</v>
      </c>
      <c r="M83" s="1" t="s">
        <v>65</v>
      </c>
      <c r="N83" s="47">
        <f>Tabela139[[#This Row],[QUAN]]-Tabela139[[#This Row],[ENVIADOS]]</f>
        <v>0</v>
      </c>
      <c r="O83" s="1" t="s">
        <v>4479</v>
      </c>
    </row>
    <row r="84" spans="1:15" hidden="1">
      <c r="A84" s="53">
        <v>45118</v>
      </c>
      <c r="B84" s="53">
        <v>45114</v>
      </c>
      <c r="C84" s="1" t="s">
        <v>155</v>
      </c>
      <c r="D84" s="1" t="s">
        <v>4488</v>
      </c>
      <c r="E84" s="1">
        <v>8</v>
      </c>
      <c r="F84" s="1">
        <v>16</v>
      </c>
      <c r="G84" s="45" t="s">
        <v>60</v>
      </c>
      <c r="H84" s="1" t="s">
        <v>3436</v>
      </c>
      <c r="I84" s="11">
        <v>474.66</v>
      </c>
      <c r="J84" s="11">
        <f>Tabela139[[#This Row],[V. UNT]]*Tabela139[[#This Row],[QUAN]]</f>
        <v>3797.28</v>
      </c>
      <c r="K84" s="284" t="s">
        <v>744</v>
      </c>
      <c r="L84" s="1">
        <f>SUMIFS(Enviados!J93:J717,Enviados!K93:K717,"16",Enviados!Y93:Y717,Compra!K84)</f>
        <v>8</v>
      </c>
      <c r="M84" s="1" t="s">
        <v>65</v>
      </c>
      <c r="N84" s="47">
        <f>Tabela139[[#This Row],[QUAN]]-Tabela139[[#This Row],[ENVIADOS]]</f>
        <v>0</v>
      </c>
    </row>
    <row r="85" spans="1:15" hidden="1">
      <c r="A85" s="53">
        <v>45118</v>
      </c>
      <c r="B85" s="53">
        <v>45114</v>
      </c>
      <c r="C85" s="1" t="s">
        <v>155</v>
      </c>
      <c r="D85" s="1" t="s">
        <v>4488</v>
      </c>
      <c r="E85" s="1">
        <v>8</v>
      </c>
      <c r="F85" s="1">
        <v>15</v>
      </c>
      <c r="G85" s="45" t="s">
        <v>75</v>
      </c>
      <c r="H85" s="1" t="s">
        <v>2342</v>
      </c>
      <c r="I85" s="11">
        <v>288.05</v>
      </c>
      <c r="J85" s="11">
        <f>Tabela139[[#This Row],[V. UNT]]*Tabela139[[#This Row],[QUAN]]</f>
        <v>2304.4</v>
      </c>
      <c r="K85" s="284" t="s">
        <v>726</v>
      </c>
      <c r="L85" s="1">
        <f>SUMIFS(Enviados!J94:J717,Enviados!K94:K717,"15",Enviados!Y94:Y717,Compra!K85)</f>
        <v>8</v>
      </c>
      <c r="M85" s="1" t="s">
        <v>65</v>
      </c>
      <c r="N85" s="47">
        <f>Tabela139[[#This Row],[QUAN]]-Tabela139[[#This Row],[ENVIADOS]]</f>
        <v>0</v>
      </c>
    </row>
    <row r="86" spans="1:15" hidden="1">
      <c r="A86" s="53">
        <v>45119</v>
      </c>
      <c r="B86" s="53">
        <v>45117</v>
      </c>
      <c r="C86" s="1" t="s">
        <v>220</v>
      </c>
      <c r="D86" s="1" t="s">
        <v>4482</v>
      </c>
      <c r="E86" s="1">
        <v>14</v>
      </c>
      <c r="F86" s="1">
        <v>15</v>
      </c>
      <c r="G86" s="45" t="s">
        <v>75</v>
      </c>
      <c r="H86" s="1" t="s">
        <v>2342</v>
      </c>
      <c r="I86" s="11">
        <v>288.06</v>
      </c>
      <c r="J86" s="11">
        <f>Tabela139[[#This Row],[V. UNT]]*Tabela139[[#This Row],[QUAN]]</f>
        <v>4032.84</v>
      </c>
      <c r="K86" s="284" t="s">
        <v>4492</v>
      </c>
      <c r="L86" s="1">
        <f>SUMIFS(Enviados!J91:J717,Enviados!K91:K717,"15",Enviados!Y91:Y717,Compra!K86)</f>
        <v>14</v>
      </c>
      <c r="M86" s="1" t="s">
        <v>65</v>
      </c>
      <c r="N86" s="47">
        <f>Tabela139[[#This Row],[QUAN]]-Tabela139[[#This Row],[ENVIADOS]]</f>
        <v>0</v>
      </c>
    </row>
    <row r="87" spans="1:15" hidden="1">
      <c r="A87" s="53">
        <v>44993</v>
      </c>
      <c r="B87" s="60" t="s">
        <v>4493</v>
      </c>
      <c r="C87" s="1" t="s">
        <v>220</v>
      </c>
      <c r="D87" s="1" t="s">
        <v>4482</v>
      </c>
      <c r="E87" s="1">
        <v>20</v>
      </c>
      <c r="F87" s="1">
        <v>16</v>
      </c>
      <c r="G87" s="45" t="s">
        <v>60</v>
      </c>
      <c r="H87" s="1" t="s">
        <v>3436</v>
      </c>
      <c r="I87" s="11" t="s">
        <v>4494</v>
      </c>
      <c r="J87" s="11" t="s">
        <v>4495</v>
      </c>
      <c r="K87" s="284" t="s">
        <v>4496</v>
      </c>
      <c r="L87" s="1">
        <f>SUMIFS(Enviados!J92:J717,Enviados!K92:K717,"16",Enviados!Y92:Y717,Compra!K87)</f>
        <v>20</v>
      </c>
      <c r="M87" s="1" t="s">
        <v>65</v>
      </c>
      <c r="N87" s="45">
        <f>Tabela139[[#This Row],[QUAN]]-Tabela139[[#This Row],[ENVIADOS]]</f>
        <v>0</v>
      </c>
    </row>
    <row r="88" spans="1:15" hidden="1">
      <c r="A88" s="53">
        <v>44993</v>
      </c>
      <c r="B88" s="60" t="s">
        <v>4493</v>
      </c>
      <c r="C88" s="1" t="s">
        <v>220</v>
      </c>
      <c r="D88" s="1" t="s">
        <v>4482</v>
      </c>
      <c r="E88" s="1">
        <v>22</v>
      </c>
      <c r="F88" s="1">
        <v>15</v>
      </c>
      <c r="G88" s="45" t="s">
        <v>75</v>
      </c>
      <c r="H88" s="1" t="s">
        <v>4497</v>
      </c>
      <c r="I88" s="11" t="s">
        <v>4498</v>
      </c>
      <c r="J88" s="11" t="s">
        <v>4499</v>
      </c>
      <c r="K88" s="284" t="s">
        <v>765</v>
      </c>
      <c r="L88" s="1">
        <f>SUMIFS(Enviados!J93:J717,Enviados!K93:K717,"15",Enviados!Y93:Y717,Compra!K88)</f>
        <v>22</v>
      </c>
      <c r="M88" s="1" t="s">
        <v>65</v>
      </c>
      <c r="N88" s="45">
        <f>Tabela139[[#This Row],[QUAN]]-Tabela139[[#This Row],[ENVIADOS]]</f>
        <v>0</v>
      </c>
    </row>
    <row r="89" spans="1:15" hidden="1">
      <c r="A89" s="53">
        <v>45124</v>
      </c>
      <c r="B89" s="53">
        <v>45121</v>
      </c>
      <c r="C89" s="1" t="s">
        <v>155</v>
      </c>
      <c r="D89" s="1" t="s">
        <v>4488</v>
      </c>
      <c r="E89" s="1">
        <v>8</v>
      </c>
      <c r="F89" s="1" t="s">
        <v>7</v>
      </c>
      <c r="G89" s="45" t="s">
        <v>133</v>
      </c>
      <c r="H89" s="1" t="s">
        <v>649</v>
      </c>
      <c r="I89" s="11">
        <v>674.52</v>
      </c>
      <c r="J89" s="11">
        <f>Tabela139[[#This Row],[V. UNT]]*Tabela139[[#This Row],[QUAN]]</f>
        <v>5396.16</v>
      </c>
      <c r="K89" s="284" t="s">
        <v>4500</v>
      </c>
      <c r="L89" s="1">
        <f>SUMIFS(Enviados!J96:J717,Enviados!K96:K717,"17.5",Enviados!Y96:Y717,Compra!K89)</f>
        <v>8</v>
      </c>
      <c r="M89" s="1" t="s">
        <v>65</v>
      </c>
      <c r="N89" s="45">
        <f>Tabela139[[#This Row],[QUAN]]-Tabela139[[#This Row],[ENVIADOS]]</f>
        <v>0</v>
      </c>
    </row>
    <row r="90" spans="1:15" hidden="1">
      <c r="A90" s="53">
        <v>45126</v>
      </c>
      <c r="B90" s="53">
        <v>45125</v>
      </c>
      <c r="C90" s="1" t="s">
        <v>155</v>
      </c>
      <c r="D90" s="1" t="s">
        <v>4488</v>
      </c>
      <c r="E90" s="1">
        <v>4</v>
      </c>
      <c r="F90" s="1">
        <v>17.5</v>
      </c>
      <c r="G90" s="45" t="s">
        <v>133</v>
      </c>
      <c r="H90" s="1" t="s">
        <v>649</v>
      </c>
      <c r="I90" s="11">
        <v>674.52</v>
      </c>
      <c r="J90" s="11">
        <f>Tabela139[[#This Row],[V. UNT]]*Tabela139[[#This Row],[QUAN]]</f>
        <v>2698.08</v>
      </c>
      <c r="K90" s="284" t="s">
        <v>4501</v>
      </c>
      <c r="L90" s="1">
        <f>SUMIFS(Enviados!J97:J717,Enviados!K97:K717,"17.5",Enviados!Y97:Y717,Compra!K90)</f>
        <v>4</v>
      </c>
      <c r="M90" s="1" t="s">
        <v>65</v>
      </c>
      <c r="N90" s="45">
        <f>Tabela139[[#This Row],[QUAN]]-Tabela139[[#This Row],[ENVIADOS]]</f>
        <v>0</v>
      </c>
    </row>
    <row r="91" spans="1:15" hidden="1">
      <c r="A91" s="53">
        <v>45133</v>
      </c>
      <c r="B91" s="53">
        <v>45131</v>
      </c>
      <c r="C91" s="1" t="s">
        <v>155</v>
      </c>
      <c r="D91" s="1" t="s">
        <v>4488</v>
      </c>
      <c r="E91" s="1">
        <v>4</v>
      </c>
      <c r="F91" s="1">
        <v>16</v>
      </c>
      <c r="G91" s="45" t="s">
        <v>143</v>
      </c>
      <c r="H91" s="1" t="s">
        <v>4502</v>
      </c>
      <c r="I91" s="11">
        <v>539.54</v>
      </c>
      <c r="J91" s="11">
        <f>Tabela139[[#This Row],[V. UNT]]*Tabela139[[#This Row],[QUAN]]</f>
        <v>2158.16</v>
      </c>
      <c r="K91" s="284" t="s">
        <v>4503</v>
      </c>
      <c r="L91" s="1">
        <f>SUMIFS(Enviados!J98:J717,Enviados!K98:K717,"16",Enviados!Y98:Y717,Compra!K91)</f>
        <v>4</v>
      </c>
      <c r="M91" s="1" t="s">
        <v>65</v>
      </c>
      <c r="N91" s="45">
        <f>Tabela139[[#This Row],[QUAN]]-Tabela139[[#This Row],[ENVIADOS]]</f>
        <v>0</v>
      </c>
    </row>
    <row r="92" spans="1:15" hidden="1">
      <c r="A92" s="61">
        <v>45139</v>
      </c>
      <c r="B92" s="53">
        <v>45134</v>
      </c>
      <c r="C92" s="1" t="s">
        <v>155</v>
      </c>
      <c r="D92" s="1" t="s">
        <v>4488</v>
      </c>
      <c r="E92" s="1">
        <v>6</v>
      </c>
      <c r="F92" s="1">
        <v>14</v>
      </c>
      <c r="G92" s="45" t="s">
        <v>84</v>
      </c>
      <c r="H92" s="1" t="s">
        <v>3436</v>
      </c>
      <c r="I92" s="62" t="s">
        <v>4504</v>
      </c>
      <c r="J92" s="62" t="s">
        <v>4505</v>
      </c>
      <c r="K92" s="284" t="s">
        <v>4506</v>
      </c>
      <c r="L92" s="1">
        <f>SUMIFS(Enviados!J100:J717,Enviados!K100:K717,"14",Enviados!Y100:Y717,Compra!K92)</f>
        <v>6</v>
      </c>
      <c r="M92" s="1" t="s">
        <v>65</v>
      </c>
      <c r="N92" s="45">
        <f>Tabela139[[#This Row],[QUAN]]-Tabela139[[#This Row],[ENVIADOS]]</f>
        <v>0</v>
      </c>
      <c r="O92" s="1" t="s">
        <v>4479</v>
      </c>
    </row>
    <row r="93" spans="1:15" hidden="1">
      <c r="A93" s="61">
        <v>45139</v>
      </c>
      <c r="B93" s="53">
        <v>45135</v>
      </c>
      <c r="C93" s="1" t="s">
        <v>155</v>
      </c>
      <c r="D93" s="1" t="s">
        <v>4488</v>
      </c>
      <c r="E93" s="1">
        <v>2</v>
      </c>
      <c r="F93" s="1">
        <v>16</v>
      </c>
      <c r="G93" s="45" t="s">
        <v>143</v>
      </c>
      <c r="H93" s="1" t="s">
        <v>4507</v>
      </c>
      <c r="I93" s="62" t="s">
        <v>4508</v>
      </c>
      <c r="J93" s="62" t="s">
        <v>4509</v>
      </c>
      <c r="K93" s="284" t="s">
        <v>4510</v>
      </c>
      <c r="L93" s="1">
        <f>SUMIFS(Enviados!J101:J717,Enviados!K101:K717,"16",Enviados!Y101:Y717,Compra!K93)</f>
        <v>2</v>
      </c>
      <c r="M93" s="1" t="s">
        <v>65</v>
      </c>
      <c r="N93" s="45">
        <f>Tabela139[[#This Row],[QUAN]]-Tabela139[[#This Row],[ENVIADOS]]</f>
        <v>0</v>
      </c>
    </row>
    <row r="94" spans="1:15" hidden="1">
      <c r="A94" s="53">
        <v>45153</v>
      </c>
      <c r="B94" s="53">
        <v>45152</v>
      </c>
      <c r="C94" s="1" t="s">
        <v>155</v>
      </c>
      <c r="D94" s="1" t="s">
        <v>4488</v>
      </c>
      <c r="E94" s="1">
        <v>2</v>
      </c>
      <c r="F94" s="1" t="s">
        <v>7</v>
      </c>
      <c r="G94" s="45" t="s">
        <v>210</v>
      </c>
      <c r="H94" s="1" t="s">
        <v>788</v>
      </c>
      <c r="I94" s="11">
        <v>798.58</v>
      </c>
      <c r="J94" s="11">
        <f>Tabela139[[#This Row],[V. UNT]]*Tabela139[[#This Row],[QUAN]]</f>
        <v>1597.16</v>
      </c>
      <c r="K94" s="284" t="s">
        <v>4511</v>
      </c>
      <c r="L94" s="1">
        <f>SUMIFS(Enviados!J102:J717,Enviados!K102:K717,"17.5",Enviados!Y102:Y717,Compra!K94)</f>
        <v>2</v>
      </c>
      <c r="M94" s="1" t="s">
        <v>65</v>
      </c>
      <c r="N94" s="45">
        <f>Tabela139[[#This Row],[QUAN]]-Tabela139[[#This Row],[ENVIADOS]]</f>
        <v>0</v>
      </c>
    </row>
    <row r="95" spans="1:15" hidden="1">
      <c r="A95" s="53">
        <v>45154</v>
      </c>
      <c r="B95" s="53">
        <v>45153</v>
      </c>
      <c r="C95" s="1" t="s">
        <v>155</v>
      </c>
      <c r="D95" s="1" t="s">
        <v>4480</v>
      </c>
      <c r="E95" s="1">
        <v>2</v>
      </c>
      <c r="F95" s="1">
        <v>14</v>
      </c>
      <c r="G95" s="45" t="s">
        <v>783</v>
      </c>
      <c r="H95" s="1" t="s">
        <v>4512</v>
      </c>
      <c r="I95" s="11">
        <v>288.95999999999998</v>
      </c>
      <c r="J95" s="11">
        <f>Tabela139[[#This Row],[V. UNT]]*Tabela139[[#This Row],[QUAN]]</f>
        <v>577.91999999999996</v>
      </c>
      <c r="K95" s="284" t="s">
        <v>4513</v>
      </c>
      <c r="L95" s="1">
        <f>SUMIFS(Enviados!J103:J717,Enviados!K103:K717,"14",Enviados!Y103:Y717,Compra!K95)</f>
        <v>2</v>
      </c>
      <c r="M95" s="1" t="s">
        <v>65</v>
      </c>
      <c r="N95" s="45">
        <f>Tabela139[[#This Row],[QUAN]]-Tabela139[[#This Row],[ENVIADOS]]</f>
        <v>0</v>
      </c>
    </row>
    <row r="96" spans="1:15" hidden="1">
      <c r="A96" s="53">
        <v>45154</v>
      </c>
      <c r="B96" s="53">
        <v>45154</v>
      </c>
      <c r="C96" s="1" t="s">
        <v>155</v>
      </c>
      <c r="D96" s="1" t="s">
        <v>4480</v>
      </c>
      <c r="E96" s="1">
        <v>2</v>
      </c>
      <c r="F96" s="1">
        <v>16</v>
      </c>
      <c r="G96" s="45" t="s">
        <v>143</v>
      </c>
      <c r="H96" s="1" t="s">
        <v>4507</v>
      </c>
      <c r="I96" s="11">
        <v>545.03</v>
      </c>
      <c r="J96" s="11">
        <f>Tabela139[[#This Row],[V. UNT]]*Tabela139[[#This Row],[QUAN]]</f>
        <v>1090.06</v>
      </c>
      <c r="K96" s="284" t="s">
        <v>4514</v>
      </c>
      <c r="L96" s="1">
        <f>SUMIFS(Enviados!J104:J717,Enviados!K104:K717,"16",Enviados!Y104:Y717,Compra!K96)</f>
        <v>2</v>
      </c>
      <c r="M96" s="1" t="s">
        <v>65</v>
      </c>
      <c r="N96" s="45">
        <f>Tabela139[[#This Row],[QUAN]]-Tabela139[[#This Row],[ENVIADOS]]</f>
        <v>0</v>
      </c>
    </row>
    <row r="97" spans="1:15" hidden="1">
      <c r="A97" s="53">
        <v>45154</v>
      </c>
      <c r="B97" s="53">
        <v>45141</v>
      </c>
      <c r="C97" s="1" t="s">
        <v>155</v>
      </c>
      <c r="D97" s="1" t="s">
        <v>4488</v>
      </c>
      <c r="E97" s="1">
        <v>2</v>
      </c>
      <c r="F97" s="1">
        <v>16</v>
      </c>
      <c r="G97" s="45" t="s">
        <v>143</v>
      </c>
      <c r="H97" s="1" t="s">
        <v>4507</v>
      </c>
      <c r="I97" s="11">
        <v>534.54999999999995</v>
      </c>
      <c r="J97" s="11">
        <f>Tabela139[[#This Row],[V. UNT]]*Tabela139[[#This Row],[QUAN]]</f>
        <v>1069.0999999999999</v>
      </c>
      <c r="K97" s="284" t="s">
        <v>4515</v>
      </c>
      <c r="L97" s="1">
        <f>SUMIFS(Enviados!J105:J717,Enviados!K105:K717,"16",Enviados!Y105:Y717,Compra!K97)</f>
        <v>2</v>
      </c>
      <c r="M97" s="1" t="s">
        <v>65</v>
      </c>
      <c r="N97" s="45">
        <f>Tabela139[[#This Row],[QUAN]]-Tabela139[[#This Row],[ENVIADOS]]</f>
        <v>0</v>
      </c>
    </row>
    <row r="98" spans="1:15" hidden="1">
      <c r="A98" s="53">
        <v>45159</v>
      </c>
      <c r="B98" s="60">
        <v>45156</v>
      </c>
      <c r="C98" s="1" t="s">
        <v>155</v>
      </c>
      <c r="D98" s="1" t="s">
        <v>4480</v>
      </c>
      <c r="E98" s="1">
        <v>2</v>
      </c>
      <c r="F98" s="1">
        <v>16</v>
      </c>
      <c r="G98" s="45" t="s">
        <v>143</v>
      </c>
      <c r="H98" s="1" t="s">
        <v>4507</v>
      </c>
      <c r="I98" s="11">
        <v>545.03</v>
      </c>
      <c r="J98" s="11">
        <f>Tabela139[[#This Row],[V. UNT]]*Tabela139[[#This Row],[QUAN]]</f>
        <v>1090.06</v>
      </c>
      <c r="K98" s="284" t="s">
        <v>4516</v>
      </c>
      <c r="L98" s="1">
        <f>SUMIFS(Enviados!J106:J717,Enviados!K106:K717,"16",Enviados!Y106:Y717,Compra!K98)</f>
        <v>2</v>
      </c>
      <c r="M98" s="1" t="s">
        <v>65</v>
      </c>
      <c r="N98" s="45">
        <f>Tabela139[[#This Row],[QUAN]]-Tabela139[[#This Row],[ENVIADOS]]</f>
        <v>0</v>
      </c>
    </row>
    <row r="99" spans="1:15" hidden="1">
      <c r="A99" s="53">
        <v>45162</v>
      </c>
      <c r="B99" s="60">
        <v>45159</v>
      </c>
      <c r="C99" s="1" t="s">
        <v>155</v>
      </c>
      <c r="D99" s="1" t="s">
        <v>4488</v>
      </c>
      <c r="E99" s="1">
        <v>4</v>
      </c>
      <c r="F99" s="1" t="s">
        <v>7</v>
      </c>
      <c r="G99" s="45" t="s">
        <v>133</v>
      </c>
      <c r="H99" s="1" t="s">
        <v>855</v>
      </c>
      <c r="I99" s="11">
        <v>684.8</v>
      </c>
      <c r="J99" s="11">
        <f>Tabela139[[#This Row],[V. UNT]]*Tabela139[[#This Row],[QUAN]]</f>
        <v>2739.2</v>
      </c>
      <c r="K99" s="284" t="s">
        <v>4517</v>
      </c>
      <c r="L99" s="1">
        <f>SUMIFS(Enviados!J107:J717,Enviados!K107:K717,"17.5",Enviados!Y107:Y717,Compra!K99)</f>
        <v>4</v>
      </c>
      <c r="M99" s="1" t="s">
        <v>65</v>
      </c>
      <c r="N99" s="45">
        <f>Tabela139[[#This Row],[QUAN]]-Tabela139[[#This Row],[ENVIADOS]]</f>
        <v>0</v>
      </c>
    </row>
    <row r="100" spans="1:15" hidden="1">
      <c r="A100" s="53">
        <v>45163</v>
      </c>
      <c r="B100" s="60">
        <v>45162</v>
      </c>
      <c r="C100" s="1" t="s">
        <v>220</v>
      </c>
      <c r="D100" s="1" t="s">
        <v>4482</v>
      </c>
      <c r="E100" s="1">
        <v>16</v>
      </c>
      <c r="F100" s="1">
        <v>16</v>
      </c>
      <c r="G100" s="45" t="s">
        <v>60</v>
      </c>
      <c r="H100" s="1" t="s">
        <v>397</v>
      </c>
      <c r="I100" s="11">
        <v>524.88</v>
      </c>
      <c r="J100" s="11">
        <f>Tabela139[[#This Row],[V. UNT]]*Tabela139[[#This Row],[QUAN]]</f>
        <v>8398.08</v>
      </c>
      <c r="K100" s="284" t="s">
        <v>4518</v>
      </c>
      <c r="L100" s="1">
        <f>SUMIFS(Enviados!J108:J717,Enviados!K108:K717,"16",Enviados!Y108:Y717,Compra!K100)</f>
        <v>16</v>
      </c>
      <c r="M100" s="1" t="s">
        <v>65</v>
      </c>
      <c r="N100" s="45">
        <f>Tabela139[[#This Row],[QUAN]]-Tabela139[[#This Row],[ENVIADOS]]</f>
        <v>0</v>
      </c>
    </row>
    <row r="101" spans="1:15" hidden="1">
      <c r="A101" s="53">
        <v>45163</v>
      </c>
      <c r="B101" s="60">
        <v>45162</v>
      </c>
      <c r="C101" s="1" t="s">
        <v>220</v>
      </c>
      <c r="D101" s="1" t="s">
        <v>4482</v>
      </c>
      <c r="E101" s="1">
        <v>2</v>
      </c>
      <c r="F101" s="1">
        <v>14</v>
      </c>
      <c r="G101" s="45" t="s">
        <v>84</v>
      </c>
      <c r="H101" s="1" t="s">
        <v>1620</v>
      </c>
      <c r="I101" s="11">
        <v>279</v>
      </c>
      <c r="J101" s="11">
        <f>Tabela139[[#This Row],[V. UNT]]*Tabela139[[#This Row],[QUAN]]</f>
        <v>558</v>
      </c>
      <c r="K101" s="284" t="s">
        <v>894</v>
      </c>
      <c r="L101" s="1">
        <f>SUMIFS(Enviados!J109:J717,Enviados!K109:K717,"14",Enviados!Y109:Y717,Compra!K101)</f>
        <v>2</v>
      </c>
      <c r="M101" s="1" t="s">
        <v>65</v>
      </c>
      <c r="N101" s="45">
        <f>Tabela139[[#This Row],[QUAN]]-Tabela139[[#This Row],[ENVIADOS]]</f>
        <v>0</v>
      </c>
      <c r="O101" s="1" t="s">
        <v>4479</v>
      </c>
    </row>
    <row r="102" spans="1:15" hidden="1">
      <c r="A102" s="53">
        <v>45163</v>
      </c>
      <c r="B102" s="60">
        <v>45162</v>
      </c>
      <c r="C102" s="1" t="s">
        <v>220</v>
      </c>
      <c r="D102" s="1" t="s">
        <v>4482</v>
      </c>
      <c r="E102" s="1">
        <v>4</v>
      </c>
      <c r="F102" s="1">
        <v>15</v>
      </c>
      <c r="G102" s="45" t="s">
        <v>75</v>
      </c>
      <c r="H102" s="1" t="s">
        <v>4519</v>
      </c>
      <c r="I102" s="11">
        <v>290.14</v>
      </c>
      <c r="J102" s="11">
        <f>Tabela139[[#This Row],[V. UNT]]*Tabela139[[#This Row],[QUAN]]</f>
        <v>1160.56</v>
      </c>
      <c r="K102" s="284" t="s">
        <v>836</v>
      </c>
      <c r="L102" s="1">
        <f>SUMIFS(Enviados!J110:J717,Enviados!K110:K717,"15",Enviados!Y110:Y717,Compra!K102)</f>
        <v>4</v>
      </c>
      <c r="M102" s="1" t="s">
        <v>65</v>
      </c>
      <c r="N102" s="45">
        <f>Tabela139[[#This Row],[QUAN]]-Tabela139[[#This Row],[ENVIADOS]]</f>
        <v>0</v>
      </c>
    </row>
    <row r="103" spans="1:15" hidden="1">
      <c r="A103" s="53">
        <v>45167</v>
      </c>
      <c r="B103" s="60">
        <v>45162</v>
      </c>
      <c r="C103" s="1" t="s">
        <v>155</v>
      </c>
      <c r="D103" s="1" t="s">
        <v>4488</v>
      </c>
      <c r="E103" s="1">
        <v>4</v>
      </c>
      <c r="F103" s="1">
        <v>16</v>
      </c>
      <c r="G103" s="45" t="s">
        <v>143</v>
      </c>
      <c r="H103" s="1" t="s">
        <v>4507</v>
      </c>
      <c r="I103" s="11">
        <v>544.71</v>
      </c>
      <c r="J103" s="11">
        <f>Tabela139[[#This Row],[V. UNT]]*Tabela139[[#This Row],[QUAN]]</f>
        <v>2178.84</v>
      </c>
      <c r="K103" s="284" t="s">
        <v>4520</v>
      </c>
      <c r="L103" s="1">
        <f>SUMIFS(Enviados!J111:J717,Enviados!K111:K717,"16",Enviados!Y111:Y717,Compra!K103)</f>
        <v>4</v>
      </c>
      <c r="M103" s="1" t="s">
        <v>65</v>
      </c>
      <c r="N103" s="45">
        <f>Tabela139[[#This Row],[QUAN]]-Tabela139[[#This Row],[ENVIADOS]]</f>
        <v>0</v>
      </c>
    </row>
    <row r="104" spans="1:15" hidden="1">
      <c r="A104" s="53">
        <v>45167</v>
      </c>
      <c r="B104" s="60">
        <v>45162</v>
      </c>
      <c r="C104" s="1" t="s">
        <v>155</v>
      </c>
      <c r="D104" s="1" t="s">
        <v>4488</v>
      </c>
      <c r="E104" s="1">
        <v>12</v>
      </c>
      <c r="F104" s="1">
        <v>14</v>
      </c>
      <c r="G104" s="45" t="s">
        <v>84</v>
      </c>
      <c r="H104" s="1" t="s">
        <v>1620</v>
      </c>
      <c r="I104" s="11">
        <v>279</v>
      </c>
      <c r="J104" s="11">
        <f>Tabela139[[#This Row],[V. UNT]]*Tabela139[[#This Row],[QUAN]]</f>
        <v>3348</v>
      </c>
      <c r="K104" s="284" t="s">
        <v>887</v>
      </c>
      <c r="L104" s="1">
        <f>SUMIFS(Enviados!J112:J717,Enviados!K112:K717,"14",Enviados!Y112:Y717,Compra!K104)</f>
        <v>12</v>
      </c>
      <c r="M104" s="1" t="s">
        <v>65</v>
      </c>
      <c r="N104" s="45">
        <f>Tabela139[[#This Row],[QUAN]]-Tabela139[[#This Row],[ENVIADOS]]</f>
        <v>0</v>
      </c>
      <c r="O104" s="1" t="s">
        <v>4479</v>
      </c>
    </row>
    <row r="105" spans="1:15" hidden="1">
      <c r="A105" s="53">
        <v>45167</v>
      </c>
      <c r="B105" s="60">
        <v>45162</v>
      </c>
      <c r="C105" s="1" t="s">
        <v>155</v>
      </c>
      <c r="D105" s="1" t="s">
        <v>4488</v>
      </c>
      <c r="E105" s="1">
        <v>12</v>
      </c>
      <c r="F105" s="1">
        <v>15</v>
      </c>
      <c r="G105" s="45" t="s">
        <v>75</v>
      </c>
      <c r="H105" s="1" t="s">
        <v>4519</v>
      </c>
      <c r="I105" s="11">
        <v>295.16000000000003</v>
      </c>
      <c r="J105" s="11">
        <f>Tabela139[[#This Row],[V. UNT]]*Tabela139[[#This Row],[QUAN]]</f>
        <v>3541.92</v>
      </c>
      <c r="K105" s="284" t="s">
        <v>825</v>
      </c>
      <c r="L105" s="1">
        <f>SUMIFS(Enviados!J113:J717,Enviados!K113:K717,"15",Enviados!Y113:Y717,Compra!K105)</f>
        <v>12</v>
      </c>
      <c r="M105" s="1" t="s">
        <v>65</v>
      </c>
      <c r="N105" s="45">
        <f>Tabela139[[#This Row],[QUAN]]-Tabela139[[#This Row],[ENVIADOS]]</f>
        <v>0</v>
      </c>
    </row>
    <row r="106" spans="1:15" hidden="1">
      <c r="A106" s="53">
        <v>45086</v>
      </c>
      <c r="B106" s="60">
        <v>44935</v>
      </c>
      <c r="C106" s="1" t="s">
        <v>220</v>
      </c>
      <c r="D106" s="1" t="s">
        <v>4482</v>
      </c>
      <c r="E106" s="1">
        <v>4</v>
      </c>
      <c r="F106" s="1">
        <v>16</v>
      </c>
      <c r="G106" s="45" t="s">
        <v>143</v>
      </c>
      <c r="H106" s="1" t="s">
        <v>4521</v>
      </c>
      <c r="I106" s="11">
        <v>555.65</v>
      </c>
      <c r="J106" s="11">
        <f>Tabela139[[#This Row],[V. UNT]]*Tabela139[[#This Row],[QUAN]]</f>
        <v>2222.6</v>
      </c>
      <c r="K106" s="284" t="s">
        <v>4522</v>
      </c>
      <c r="L106" s="1">
        <f>SUMIFS(Enviados!J114:J717,Enviados!K114:K717,"16",Enviados!Y114:Y717,Compra!K106)</f>
        <v>4</v>
      </c>
      <c r="M106" s="1" t="s">
        <v>65</v>
      </c>
      <c r="N106" s="45">
        <f>Tabela139[[#This Row],[QUAN]]-Tabela139[[#This Row],[ENVIADOS]]</f>
        <v>0</v>
      </c>
    </row>
    <row r="107" spans="1:15" hidden="1">
      <c r="A107" s="53">
        <v>45188</v>
      </c>
      <c r="B107" s="60">
        <v>45184</v>
      </c>
      <c r="C107" s="1" t="s">
        <v>71</v>
      </c>
      <c r="D107" s="1" t="s">
        <v>4485</v>
      </c>
      <c r="E107" s="1">
        <v>10</v>
      </c>
      <c r="F107" s="1">
        <v>16</v>
      </c>
      <c r="G107" s="45" t="s">
        <v>60</v>
      </c>
      <c r="H107" s="1" t="s">
        <v>1201</v>
      </c>
      <c r="I107" s="11">
        <v>626</v>
      </c>
      <c r="J107" s="11">
        <f>Tabela139[[#This Row],[V. UNT]]*Tabela139[[#This Row],[QUAN]]</f>
        <v>6260</v>
      </c>
      <c r="K107" s="284" t="s">
        <v>4523</v>
      </c>
      <c r="L107" s="1">
        <f>SUMIFS(Enviados!J115:J717,Enviados!K115:K717,"16",Enviados!Y115:Y717,Compra!K107)</f>
        <v>10</v>
      </c>
      <c r="M107" s="1" t="s">
        <v>65</v>
      </c>
      <c r="N107" s="45">
        <f>Tabela139[[#This Row],[QUAN]]-Tabela139[[#This Row],[ENVIADOS]]</f>
        <v>0</v>
      </c>
    </row>
    <row r="108" spans="1:15" hidden="1">
      <c r="A108" s="53" t="s">
        <v>4524</v>
      </c>
      <c r="B108" s="60" t="s">
        <v>4525</v>
      </c>
      <c r="C108" s="1" t="s">
        <v>155</v>
      </c>
      <c r="D108" s="1" t="s">
        <v>4488</v>
      </c>
      <c r="E108" s="1">
        <v>1</v>
      </c>
      <c r="F108" s="1">
        <v>17.5</v>
      </c>
      <c r="G108" s="45" t="s">
        <v>133</v>
      </c>
      <c r="H108" s="1" t="s">
        <v>649</v>
      </c>
      <c r="I108" s="11">
        <v>685.27</v>
      </c>
      <c r="J108" s="11">
        <f>Tabela139[[#This Row],[V. UNT]]*Tabela139[[#This Row],[QUAN]]</f>
        <v>685.27</v>
      </c>
      <c r="K108" s="284" t="s">
        <v>4526</v>
      </c>
      <c r="L108" s="1">
        <f>SUMIFS(Enviados!J116:J717,Enviados!K116:K717,"17.5",Enviados!Y116:Y717,Compra!K108)</f>
        <v>1</v>
      </c>
      <c r="M108" s="1" t="s">
        <v>65</v>
      </c>
      <c r="N108" s="45">
        <f>Tabela139[[#This Row],[QUAN]]-Tabela139[[#This Row],[ENVIADOS]]</f>
        <v>0</v>
      </c>
    </row>
    <row r="109" spans="1:15" hidden="1">
      <c r="A109" s="53">
        <v>45189</v>
      </c>
      <c r="B109" s="60">
        <v>45188</v>
      </c>
      <c r="C109" s="1" t="s">
        <v>155</v>
      </c>
      <c r="D109" s="1" t="s">
        <v>4488</v>
      </c>
      <c r="E109" s="1">
        <v>4</v>
      </c>
      <c r="F109" s="1">
        <v>15</v>
      </c>
      <c r="G109" s="45" t="s">
        <v>75</v>
      </c>
      <c r="H109" s="1" t="s">
        <v>4519</v>
      </c>
      <c r="I109" s="11">
        <v>295.16000000000003</v>
      </c>
      <c r="J109" s="11">
        <f>Tabela139[[#This Row],[V. UNT]]*Tabela139[[#This Row],[QUAN]]</f>
        <v>1180.6400000000001</v>
      </c>
      <c r="K109" s="284" t="s">
        <v>4527</v>
      </c>
      <c r="L109" s="1">
        <f>SUMIFS(Enviados!J117:J717,Enviados!K117:K717,"15",Enviados!Y117:Y717,Compra!K109)</f>
        <v>4</v>
      </c>
      <c r="M109" s="1" t="s">
        <v>65</v>
      </c>
      <c r="N109" s="45">
        <f>Tabela139[[#This Row],[QUAN]]-Tabela139[[#This Row],[ENVIADOS]]</f>
        <v>0</v>
      </c>
    </row>
    <row r="110" spans="1:15" hidden="1">
      <c r="A110" s="53">
        <v>45189</v>
      </c>
      <c r="B110" s="60">
        <v>45183</v>
      </c>
      <c r="C110" s="1" t="s">
        <v>155</v>
      </c>
      <c r="D110" s="1" t="s">
        <v>4488</v>
      </c>
      <c r="E110" s="1">
        <v>12</v>
      </c>
      <c r="F110" s="1">
        <v>15</v>
      </c>
      <c r="G110" s="45" t="s">
        <v>75</v>
      </c>
      <c r="H110" s="1" t="s">
        <v>4519</v>
      </c>
      <c r="I110" s="11">
        <v>295.16000000000003</v>
      </c>
      <c r="J110" s="11">
        <f>Tabela139[[#This Row],[V. UNT]]*Tabela139[[#This Row],[QUAN]]</f>
        <v>3541.92</v>
      </c>
      <c r="K110" s="284" t="s">
        <v>4528</v>
      </c>
      <c r="L110" s="1">
        <f>SUMIFS(Enviados!J118:J717,Enviados!K118:K717,"15",Enviados!Y118:Y717,Compra!K110)</f>
        <v>12</v>
      </c>
      <c r="M110" s="1" t="s">
        <v>65</v>
      </c>
      <c r="N110" s="45">
        <f>Tabela139[[#This Row],[QUAN]]-Tabela139[[#This Row],[ENVIADOS]]</f>
        <v>0</v>
      </c>
    </row>
    <row r="111" spans="1:15" hidden="1">
      <c r="A111" s="53">
        <v>45195</v>
      </c>
      <c r="B111" s="60">
        <v>45194</v>
      </c>
      <c r="C111" s="1" t="s">
        <v>155</v>
      </c>
      <c r="D111" s="1" t="s">
        <v>4480</v>
      </c>
      <c r="E111" s="1">
        <v>4</v>
      </c>
      <c r="F111" s="1">
        <v>15</v>
      </c>
      <c r="G111" s="45" t="s">
        <v>2627</v>
      </c>
      <c r="H111" s="1" t="s">
        <v>4529</v>
      </c>
      <c r="I111" s="11">
        <v>299.06</v>
      </c>
      <c r="J111" s="11">
        <f>Tabela139[[#This Row],[V. UNT]]*Tabela139[[#This Row],[QUAN]]</f>
        <v>1196.24</v>
      </c>
      <c r="K111" s="284" t="s">
        <v>4530</v>
      </c>
      <c r="L111" s="1">
        <f>SUMIFS(Enviados!J119:J717,Enviados!K119:K717,"15",Enviados!Y119:Y717,Compra!K111)</f>
        <v>4</v>
      </c>
      <c r="M111" s="1" t="s">
        <v>65</v>
      </c>
      <c r="N111" s="45">
        <f>Tabela139[[#This Row],[QUAN]]-Tabela139[[#This Row],[ENVIADOS]]</f>
        <v>0</v>
      </c>
    </row>
    <row r="112" spans="1:15" hidden="1">
      <c r="A112" s="53">
        <v>45198</v>
      </c>
      <c r="B112" s="60">
        <v>45195</v>
      </c>
      <c r="C112" s="1" t="s">
        <v>155</v>
      </c>
      <c r="D112" s="1" t="s">
        <v>4488</v>
      </c>
      <c r="E112" s="1">
        <v>22</v>
      </c>
      <c r="F112" s="1">
        <v>15</v>
      </c>
      <c r="G112" s="45" t="s">
        <v>75</v>
      </c>
      <c r="H112" s="1" t="s">
        <v>4519</v>
      </c>
      <c r="I112" s="11">
        <v>295.16000000000003</v>
      </c>
      <c r="J112" s="11">
        <f>Tabela139[[#This Row],[V. UNT]]*Tabela139[[#This Row],[QUAN]]</f>
        <v>6493.52</v>
      </c>
      <c r="K112" s="284" t="s">
        <v>4531</v>
      </c>
      <c r="L112" s="1">
        <f>SUMIFS(Enviados!J120:J718,Enviados!K120:K718,"15",Enviados!Y120:Y718,Compra!K112)</f>
        <v>22</v>
      </c>
      <c r="M112" s="1" t="s">
        <v>65</v>
      </c>
      <c r="N112" s="45">
        <f>Tabela139[[#This Row],[QUAN]]-Tabela139[[#This Row],[ENVIADOS]]</f>
        <v>0</v>
      </c>
    </row>
    <row r="113" spans="1:15" hidden="1">
      <c r="A113" s="53">
        <v>45202</v>
      </c>
      <c r="B113" s="60">
        <v>45197</v>
      </c>
      <c r="C113" s="1" t="s">
        <v>155</v>
      </c>
      <c r="D113" s="1" t="s">
        <v>4488</v>
      </c>
      <c r="E113" s="1">
        <v>16</v>
      </c>
      <c r="F113" s="1">
        <v>14</v>
      </c>
      <c r="G113" s="45" t="s">
        <v>84</v>
      </c>
      <c r="H113" s="1" t="s">
        <v>3436</v>
      </c>
      <c r="I113" s="11">
        <v>274.64999999999998</v>
      </c>
      <c r="J113" s="11">
        <f>Tabela139[[#This Row],[V. UNT]]*Tabela139[[#This Row],[QUAN]]</f>
        <v>4394.3999999999996</v>
      </c>
      <c r="K113" s="284" t="s">
        <v>4532</v>
      </c>
      <c r="L113" s="1">
        <f>SUMIFS(Enviados!J121:J719,Enviados!K121:K719,"14",Enviados!Y121:Y719,Compra!K113)</f>
        <v>16</v>
      </c>
      <c r="M113" s="1" t="s">
        <v>65</v>
      </c>
      <c r="N113" s="45">
        <f>Tabela139[[#This Row],[QUAN]]-Tabela139[[#This Row],[ENVIADOS]]</f>
        <v>0</v>
      </c>
      <c r="O113" s="1" t="s">
        <v>4479</v>
      </c>
    </row>
    <row r="114" spans="1:15" hidden="1">
      <c r="A114" s="53">
        <v>45202</v>
      </c>
      <c r="B114" s="60">
        <v>45197</v>
      </c>
      <c r="C114" s="1" t="s">
        <v>155</v>
      </c>
      <c r="D114" s="1" t="s">
        <v>4488</v>
      </c>
      <c r="E114" s="1">
        <v>4</v>
      </c>
      <c r="F114" s="1">
        <v>16</v>
      </c>
      <c r="G114" s="45" t="s">
        <v>143</v>
      </c>
      <c r="H114" s="1" t="s">
        <v>4507</v>
      </c>
      <c r="I114" s="11">
        <v>545.24</v>
      </c>
      <c r="J114" s="11">
        <f>Tabela139[[#This Row],[V. UNT]]*Tabela139[[#This Row],[QUAN]]</f>
        <v>2180.96</v>
      </c>
      <c r="K114" s="284" t="s">
        <v>900</v>
      </c>
      <c r="L114" s="1">
        <f>SUMIFS(Enviados!J122:J720,Enviados!K122:K720,"16",Enviados!Y122:Y720,Compra!K114)</f>
        <v>4</v>
      </c>
      <c r="M114" s="1" t="s">
        <v>65</v>
      </c>
      <c r="N114" s="45">
        <f>Tabela139[[#This Row],[QUAN]]-Tabela139[[#This Row],[ENVIADOS]]</f>
        <v>0</v>
      </c>
    </row>
    <row r="115" spans="1:15" hidden="1">
      <c r="A115" s="53">
        <v>45202</v>
      </c>
      <c r="B115" s="60">
        <v>45201</v>
      </c>
      <c r="C115" s="1" t="s">
        <v>71</v>
      </c>
      <c r="D115" s="1" t="s">
        <v>4485</v>
      </c>
      <c r="E115" s="1">
        <v>22</v>
      </c>
      <c r="F115" s="1">
        <v>16</v>
      </c>
      <c r="G115" s="45" t="s">
        <v>60</v>
      </c>
      <c r="H115" s="1" t="s">
        <v>1201</v>
      </c>
      <c r="I115" s="11">
        <v>626</v>
      </c>
      <c r="J115" s="11">
        <f>Tabela139[[#This Row],[V. UNT]]*Tabela139[[#This Row],[QUAN]]</f>
        <v>13772</v>
      </c>
      <c r="K115" s="284" t="s">
        <v>4533</v>
      </c>
      <c r="L115" s="1">
        <f>SUMIFS(Enviados!J123:J721,Enviados!K123:K721,"16",Enviados!Y123:Y721,Compra!K115)</f>
        <v>22</v>
      </c>
      <c r="M115" s="1" t="s">
        <v>65</v>
      </c>
      <c r="N115" s="45">
        <f>Tabela139[[#This Row],[QUAN]]-Tabela139[[#This Row],[ENVIADOS]]</f>
        <v>0</v>
      </c>
    </row>
    <row r="116" spans="1:15" hidden="1">
      <c r="A116" s="53">
        <v>45205</v>
      </c>
      <c r="B116" s="60">
        <v>45204</v>
      </c>
      <c r="C116" s="1" t="s">
        <v>155</v>
      </c>
      <c r="D116" s="1" t="s">
        <v>4480</v>
      </c>
      <c r="E116" s="1">
        <v>6</v>
      </c>
      <c r="F116" s="1">
        <v>16</v>
      </c>
      <c r="G116" s="45" t="s">
        <v>143</v>
      </c>
      <c r="H116" s="1" t="s">
        <v>4507</v>
      </c>
      <c r="I116" s="11">
        <v>543.51</v>
      </c>
      <c r="J116" s="11">
        <f>Tabela139[[#This Row],[V. UNT]]*Tabela139[[#This Row],[QUAN]]</f>
        <v>3261.06</v>
      </c>
      <c r="K116" s="284" t="s">
        <v>4534</v>
      </c>
      <c r="L116" s="1">
        <f>SUMIFS(Enviados!J124:J746,Enviados!K124:K746,"16",Enviados!Y124:Y746,Compra!K116)</f>
        <v>6</v>
      </c>
      <c r="M116" s="1" t="s">
        <v>65</v>
      </c>
      <c r="N116" s="45">
        <f>Tabela139[[#This Row],[QUAN]]-Tabela139[[#This Row],[ENVIADOS]]</f>
        <v>0</v>
      </c>
    </row>
    <row r="117" spans="1:15" hidden="1">
      <c r="A117" s="53">
        <v>45210</v>
      </c>
      <c r="B117" s="60">
        <v>45209</v>
      </c>
      <c r="C117" s="1" t="s">
        <v>155</v>
      </c>
      <c r="D117" s="1" t="s">
        <v>4488</v>
      </c>
      <c r="E117" s="1">
        <v>2</v>
      </c>
      <c r="F117" s="1">
        <v>16</v>
      </c>
      <c r="G117" s="45" t="s">
        <v>143</v>
      </c>
      <c r="H117" s="1" t="s">
        <v>4507</v>
      </c>
      <c r="I117" s="11">
        <v>543.39</v>
      </c>
      <c r="J117" s="11">
        <f>Tabela139[[#This Row],[V. UNT]]*Tabela139[[#This Row],[QUAN]]</f>
        <v>1086.78</v>
      </c>
      <c r="K117" s="284" t="s">
        <v>4535</v>
      </c>
      <c r="L117" s="1">
        <f>SUMIFS(Enviados!J125:J911,Enviados!K125:K911,"16",Enviados!Y125:Y911,Compra!K117)</f>
        <v>2</v>
      </c>
      <c r="M117" s="1" t="s">
        <v>65</v>
      </c>
      <c r="N117" s="45">
        <f>Tabela139[[#This Row],[QUAN]]-Tabela139[[#This Row],[ENVIADOS]]</f>
        <v>0</v>
      </c>
    </row>
    <row r="118" spans="1:15" hidden="1">
      <c r="A118" s="53">
        <v>45212</v>
      </c>
      <c r="B118" s="60">
        <v>45210</v>
      </c>
      <c r="C118" s="1" t="s">
        <v>194</v>
      </c>
      <c r="D118" s="1" t="s">
        <v>4536</v>
      </c>
      <c r="E118" s="1">
        <v>8</v>
      </c>
      <c r="F118" s="1">
        <v>16</v>
      </c>
      <c r="G118" s="45" t="s">
        <v>143</v>
      </c>
      <c r="H118" s="1" t="s">
        <v>4537</v>
      </c>
      <c r="I118" s="11">
        <v>510</v>
      </c>
      <c r="J118" s="11">
        <f>Tabela139[[#This Row],[V. UNT]]*Tabela139[[#This Row],[QUAN]]</f>
        <v>4080</v>
      </c>
      <c r="K118" s="284" t="s">
        <v>4538</v>
      </c>
      <c r="L118" s="1">
        <f>SUMIFS(Enviados!J127:J913,Enviados!K127:K913,"16",Enviados!Y127:Y913,Compra!K118)</f>
        <v>8</v>
      </c>
      <c r="M118" s="1" t="s">
        <v>65</v>
      </c>
      <c r="N118" s="45">
        <f>Tabela139[[#This Row],[QUAN]]-Tabela139[[#This Row],[ENVIADOS]]</f>
        <v>0</v>
      </c>
    </row>
    <row r="119" spans="1:15" hidden="1">
      <c r="A119" s="53">
        <v>45212</v>
      </c>
      <c r="B119" s="60">
        <v>45210</v>
      </c>
      <c r="C119" s="1" t="s">
        <v>194</v>
      </c>
      <c r="D119" s="1" t="s">
        <v>4536</v>
      </c>
      <c r="E119" s="1">
        <v>20</v>
      </c>
      <c r="F119" s="1">
        <v>16</v>
      </c>
      <c r="G119" s="45" t="s">
        <v>60</v>
      </c>
      <c r="H119" s="1" t="s">
        <v>1007</v>
      </c>
      <c r="I119" s="11">
        <v>539</v>
      </c>
      <c r="J119" s="11">
        <f>Tabela139[[#This Row],[V. UNT]]*Tabela139[[#This Row],[QUAN]]</f>
        <v>10780</v>
      </c>
      <c r="K119" s="284" t="s">
        <v>945</v>
      </c>
      <c r="L119" s="1">
        <f>SUMIFS(Enviados!J128:J914,Enviados!K128:K914,"16",Enviados!Y128:Y914,Compra!K119)</f>
        <v>20</v>
      </c>
      <c r="M119" s="1" t="s">
        <v>65</v>
      </c>
      <c r="N119" s="45">
        <f>Tabela139[[#This Row],[QUAN]]-Tabela139[[#This Row],[ENVIADOS]]</f>
        <v>0</v>
      </c>
    </row>
    <row r="120" spans="1:15" hidden="1">
      <c r="A120" s="53">
        <v>45218</v>
      </c>
      <c r="B120" s="60">
        <v>45215</v>
      </c>
      <c r="C120" s="1" t="s">
        <v>155</v>
      </c>
      <c r="D120" s="1" t="s">
        <v>4488</v>
      </c>
      <c r="E120" s="1">
        <v>20</v>
      </c>
      <c r="F120" s="1">
        <v>15</v>
      </c>
      <c r="G120" s="45" t="s">
        <v>75</v>
      </c>
      <c r="H120" s="1" t="s">
        <v>4519</v>
      </c>
      <c r="I120" s="11">
        <v>284.36</v>
      </c>
      <c r="J120" s="11">
        <f>Tabela139[[#This Row],[V. UNT]]*Tabela139[[#This Row],[QUAN]]</f>
        <v>5687.2000000000007</v>
      </c>
      <c r="K120" s="284" t="s">
        <v>4539</v>
      </c>
      <c r="L120" s="1">
        <f>SUMIFS(Enviados!J129:J915,Enviados!K129:K915,"15",Enviados!Y129:Y915,Compra!K120)</f>
        <v>20</v>
      </c>
      <c r="M120" s="1" t="s">
        <v>65</v>
      </c>
      <c r="N120" s="45">
        <f>Tabela139[[#This Row],[QUAN]]-Tabela139[[#This Row],[ENVIADOS]]</f>
        <v>0</v>
      </c>
    </row>
    <row r="121" spans="1:15" hidden="1">
      <c r="A121" s="53">
        <v>45223</v>
      </c>
      <c r="B121" s="60">
        <v>45215</v>
      </c>
      <c r="C121" s="1" t="s">
        <v>71</v>
      </c>
      <c r="D121" s="1" t="s">
        <v>4540</v>
      </c>
      <c r="E121" s="1">
        <v>4</v>
      </c>
      <c r="F121" s="1">
        <v>16</v>
      </c>
      <c r="G121" s="45" t="s">
        <v>60</v>
      </c>
      <c r="H121" s="1" t="s">
        <v>1201</v>
      </c>
      <c r="I121" s="11">
        <v>626</v>
      </c>
      <c r="J121" s="11">
        <f>Tabela139[[#This Row],[V. UNT]]*Tabela139[[#This Row],[QUAN]]</f>
        <v>2504</v>
      </c>
      <c r="K121" s="284" t="s">
        <v>1744</v>
      </c>
      <c r="L121" s="1">
        <f>SUMIFS(Enviados!J130:J916,Enviados!K130:K916,"16",Enviados!Y130:Y916,Compra!K121)</f>
        <v>4</v>
      </c>
      <c r="M121" s="1" t="s">
        <v>65</v>
      </c>
      <c r="N121" s="45">
        <f>Tabela139[[#This Row],[QUAN]]-Tabela139[[#This Row],[ENVIADOS]]</f>
        <v>0</v>
      </c>
    </row>
    <row r="122" spans="1:15" hidden="1">
      <c r="A122" s="53">
        <v>45226</v>
      </c>
      <c r="B122" s="60">
        <v>45225</v>
      </c>
      <c r="C122" s="1" t="s">
        <v>220</v>
      </c>
      <c r="D122" s="1" t="s">
        <v>4482</v>
      </c>
      <c r="E122" s="1">
        <v>6</v>
      </c>
      <c r="F122" s="1">
        <v>15</v>
      </c>
      <c r="G122" s="45" t="s">
        <v>75</v>
      </c>
      <c r="H122" s="1" t="s">
        <v>4519</v>
      </c>
      <c r="I122" s="11">
        <v>284.36</v>
      </c>
      <c r="J122" s="11">
        <f>Tabela139[[#This Row],[V. UNT]]*Tabela139[[#This Row],[QUAN]]</f>
        <v>1706.16</v>
      </c>
      <c r="K122" s="284" t="s">
        <v>4541</v>
      </c>
      <c r="L122" s="1">
        <f>SUMIFS(Enviados!J131:J917,Enviados!K131:K917,"15",Enviados!Y131:Y917,Compra!K122)</f>
        <v>6</v>
      </c>
      <c r="M122" s="1" t="s">
        <v>65</v>
      </c>
      <c r="N122" s="45">
        <f>Tabela139[[#This Row],[QUAN]]-Tabela139[[#This Row],[ENVIADOS]]</f>
        <v>0</v>
      </c>
    </row>
    <row r="123" spans="1:15" hidden="1">
      <c r="A123" s="53">
        <v>45231</v>
      </c>
      <c r="B123" s="60">
        <v>45230</v>
      </c>
      <c r="C123" s="1" t="s">
        <v>71</v>
      </c>
      <c r="D123" s="1" t="s">
        <v>4540</v>
      </c>
      <c r="E123" s="1">
        <v>2</v>
      </c>
      <c r="F123" s="1">
        <v>16</v>
      </c>
      <c r="G123" s="45" t="s">
        <v>60</v>
      </c>
      <c r="H123" s="1" t="s">
        <v>1201</v>
      </c>
      <c r="I123" s="11">
        <v>626</v>
      </c>
      <c r="J123" s="11">
        <f>Tabela139[[#This Row],[V. UNT]]*Tabela139[[#This Row],[QUAN]]</f>
        <v>1252</v>
      </c>
      <c r="K123" s="284" t="s">
        <v>4542</v>
      </c>
      <c r="L123" s="1">
        <f>SUMIFS(Enviados!J132:J918,Enviados!K132:K918,"16",Enviados!Y132:Y918,Compra!K123)</f>
        <v>2</v>
      </c>
      <c r="M123" s="1" t="s">
        <v>65</v>
      </c>
      <c r="N123" s="45">
        <f>Tabela139[[#This Row],[QUAN]]-Tabela139[[#This Row],[ENVIADOS]]</f>
        <v>0</v>
      </c>
    </row>
    <row r="124" spans="1:15" hidden="1">
      <c r="A124" s="53">
        <v>45236</v>
      </c>
      <c r="B124" s="60">
        <v>45230</v>
      </c>
      <c r="C124" s="1" t="s">
        <v>155</v>
      </c>
      <c r="D124" s="1" t="s">
        <v>4488</v>
      </c>
      <c r="E124" s="1">
        <v>22</v>
      </c>
      <c r="F124" s="1">
        <v>14</v>
      </c>
      <c r="G124" s="45" t="s">
        <v>84</v>
      </c>
      <c r="H124" s="1" t="s">
        <v>3436</v>
      </c>
      <c r="I124" s="11">
        <v>259.08</v>
      </c>
      <c r="J124" s="11">
        <f>Tabela139[[#This Row],[V. UNT]]*Tabela139[[#This Row],[QUAN]]</f>
        <v>5699.7599999999993</v>
      </c>
      <c r="K124" s="284" t="s">
        <v>4543</v>
      </c>
      <c r="L124" s="1">
        <f>SUMIFS(Enviados!J133:J919,Enviados!K133:K919,"14",Enviados!Y133:Y919,Compra!K124)</f>
        <v>22</v>
      </c>
      <c r="M124" s="1" t="s">
        <v>65</v>
      </c>
      <c r="N124" s="45">
        <f>Tabela139[[#This Row],[QUAN]]-Tabela139[[#This Row],[ENVIADOS]]</f>
        <v>0</v>
      </c>
      <c r="O124" s="1" t="s">
        <v>4479</v>
      </c>
    </row>
    <row r="125" spans="1:15" hidden="1">
      <c r="A125" s="53">
        <v>45236</v>
      </c>
      <c r="B125" s="60">
        <v>45225</v>
      </c>
      <c r="C125" s="1" t="s">
        <v>155</v>
      </c>
      <c r="D125" s="1" t="s">
        <v>4488</v>
      </c>
      <c r="E125" s="1">
        <v>16</v>
      </c>
      <c r="F125" s="1">
        <v>15</v>
      </c>
      <c r="G125" s="45" t="s">
        <v>75</v>
      </c>
      <c r="H125" s="1" t="s">
        <v>4519</v>
      </c>
      <c r="I125" s="11">
        <v>284.36</v>
      </c>
      <c r="J125" s="11">
        <f>Tabela139[[#This Row],[V. UNT]]*Tabela139[[#This Row],[QUAN]]</f>
        <v>4549.76</v>
      </c>
      <c r="K125" s="284" t="s">
        <v>4544</v>
      </c>
      <c r="L125" s="1">
        <f>SUMIFS(Enviados!J134:J920,Enviados!K134:K920,"15",Enviados!Y134:Y920,Compra!K125)</f>
        <v>16</v>
      </c>
      <c r="M125" s="1" t="s">
        <v>65</v>
      </c>
      <c r="N125" s="45">
        <f>Tabela139[[#This Row],[QUAN]]-Tabela139[[#This Row],[ENVIADOS]]</f>
        <v>0</v>
      </c>
    </row>
    <row r="126" spans="1:15" hidden="1">
      <c r="A126" s="53">
        <v>45238</v>
      </c>
      <c r="B126" s="60">
        <v>45231</v>
      </c>
      <c r="C126" s="1" t="s">
        <v>155</v>
      </c>
      <c r="D126" s="1" t="s">
        <v>4488</v>
      </c>
      <c r="E126" s="1">
        <v>2</v>
      </c>
      <c r="F126" s="1" t="s">
        <v>39</v>
      </c>
      <c r="G126" s="45" t="s">
        <v>595</v>
      </c>
      <c r="H126" s="1" t="s">
        <v>1861</v>
      </c>
      <c r="I126" s="11">
        <v>1611.35</v>
      </c>
      <c r="J126" s="11">
        <f>Tabela139[[#This Row],[V. UNT]]*Tabela139[[#This Row],[QUAN]]</f>
        <v>3222.7</v>
      </c>
      <c r="K126" s="284" t="s">
        <v>4545</v>
      </c>
      <c r="L126" s="1">
        <f>SUMIFS(Enviados!J135:J920,Enviados!K135:K920,"22.5",Enviados!Y135:Y920,Compra!K126)</f>
        <v>2</v>
      </c>
      <c r="M126" s="1" t="s">
        <v>65</v>
      </c>
      <c r="N126" s="45">
        <f>Tabela139[[#This Row],[QUAN]]-Tabela139[[#This Row],[ENVIADOS]]</f>
        <v>0</v>
      </c>
    </row>
    <row r="127" spans="1:15" hidden="1">
      <c r="A127" s="53">
        <v>45238</v>
      </c>
      <c r="B127" s="60">
        <v>45238</v>
      </c>
      <c r="C127" s="1" t="s">
        <v>155</v>
      </c>
      <c r="D127" s="1" t="s">
        <v>4480</v>
      </c>
      <c r="E127" s="1">
        <v>2</v>
      </c>
      <c r="F127" s="1" t="s">
        <v>7</v>
      </c>
      <c r="G127" s="45" t="s">
        <v>133</v>
      </c>
      <c r="H127" s="1" t="s">
        <v>1861</v>
      </c>
      <c r="I127" s="11">
        <v>670.42</v>
      </c>
      <c r="J127" s="11">
        <f>Tabela139[[#This Row],[V. UNT]]*Tabela139[[#This Row],[QUAN]]</f>
        <v>1340.84</v>
      </c>
      <c r="K127" s="284" t="s">
        <v>4546</v>
      </c>
      <c r="L127" s="1">
        <f>SUMIFS(Enviados!J142:J925,Enviados!K142:K925,"17.5",Enviados!Y142:Y925,Compra!K127)</f>
        <v>2</v>
      </c>
      <c r="M127" s="1" t="s">
        <v>65</v>
      </c>
      <c r="N127" s="45">
        <f>Tabela139[[#This Row],[QUAN]]-Tabela139[[#This Row],[ENVIADOS]]</f>
        <v>0</v>
      </c>
    </row>
    <row r="128" spans="1:15" hidden="1">
      <c r="A128" s="53">
        <v>45247</v>
      </c>
      <c r="B128" s="60">
        <v>45238</v>
      </c>
      <c r="C128" s="1" t="s">
        <v>155</v>
      </c>
      <c r="D128" s="1" t="s">
        <v>4488</v>
      </c>
      <c r="E128" s="1">
        <v>8</v>
      </c>
      <c r="F128" s="1">
        <v>16</v>
      </c>
      <c r="G128" s="45" t="s">
        <v>60</v>
      </c>
      <c r="H128" s="1" t="s">
        <v>397</v>
      </c>
      <c r="I128" s="11">
        <v>495.69</v>
      </c>
      <c r="J128" s="11">
        <f>Tabela139[[#This Row],[V. UNT]]*Tabela139[[#This Row],[QUAN]]</f>
        <v>3965.52</v>
      </c>
      <c r="K128" s="284" t="s">
        <v>4547</v>
      </c>
      <c r="L128" s="1">
        <f>SUMIFS(Enviados!J143:J926,Enviados!K143:K926,"16",Enviados!Y143:Y926,Compra!K128)</f>
        <v>8</v>
      </c>
      <c r="M128" s="1" t="s">
        <v>65</v>
      </c>
      <c r="N128" s="45">
        <f>Tabela139[[#This Row],[QUAN]]-Tabela139[[#This Row],[ENVIADOS]]</f>
        <v>0</v>
      </c>
    </row>
    <row r="129" spans="1:15">
      <c r="A129" s="53">
        <v>45247</v>
      </c>
      <c r="B129" s="60">
        <v>45243</v>
      </c>
      <c r="C129" s="1" t="s">
        <v>155</v>
      </c>
      <c r="D129" s="1" t="s">
        <v>4488</v>
      </c>
      <c r="E129" s="1">
        <v>2</v>
      </c>
      <c r="F129" s="1">
        <v>14</v>
      </c>
      <c r="G129" s="45" t="s">
        <v>3748</v>
      </c>
      <c r="H129" s="1" t="s">
        <v>3436</v>
      </c>
      <c r="I129" s="11">
        <v>311.55</v>
      </c>
      <c r="J129" s="11">
        <f>Tabela139[[#This Row],[V. UNT]]*Tabela139[[#This Row],[QUAN]]</f>
        <v>623.1</v>
      </c>
      <c r="K129" s="284" t="s">
        <v>4548</v>
      </c>
      <c r="L129" s="1">
        <v>0</v>
      </c>
      <c r="M129" s="1" t="s">
        <v>65</v>
      </c>
      <c r="N129" s="45">
        <f>Tabela139[[#This Row],[QUAN]]-Tabela139[[#This Row],[ENVIADOS]]</f>
        <v>2</v>
      </c>
    </row>
    <row r="130" spans="1:15" hidden="1">
      <c r="A130" s="53">
        <v>45247</v>
      </c>
      <c r="B130" s="60">
        <v>45243</v>
      </c>
      <c r="C130" s="1" t="s">
        <v>155</v>
      </c>
      <c r="D130" s="1" t="s">
        <v>4488</v>
      </c>
      <c r="E130" s="1">
        <v>2</v>
      </c>
      <c r="F130" s="1" t="s">
        <v>7</v>
      </c>
      <c r="G130" s="45" t="s">
        <v>210</v>
      </c>
      <c r="H130" s="1" t="s">
        <v>788</v>
      </c>
      <c r="I130" s="11">
        <v>753.35</v>
      </c>
      <c r="J130" s="11">
        <f>Tabela139[[#This Row],[V. UNT]]*Tabela139[[#This Row],[QUAN]]</f>
        <v>1506.7</v>
      </c>
      <c r="K130" s="284" t="s">
        <v>1032</v>
      </c>
      <c r="L130" s="1">
        <f>SUMIFS(Enviados!J145:J928,Enviados!K145:K928,"17.5",Enviados!Y145:Y928,Compra!K130)</f>
        <v>2</v>
      </c>
      <c r="M130" s="1" t="s">
        <v>65</v>
      </c>
      <c r="N130" s="45">
        <f>Tabela139[[#This Row],[QUAN]]-Tabela139[[#This Row],[ENVIADOS]]</f>
        <v>0</v>
      </c>
    </row>
    <row r="131" spans="1:15" hidden="1">
      <c r="A131" s="53">
        <v>45251</v>
      </c>
      <c r="B131" s="60">
        <v>45250</v>
      </c>
      <c r="C131" s="1" t="s">
        <v>155</v>
      </c>
      <c r="D131" s="1" t="s">
        <v>4480</v>
      </c>
      <c r="E131" s="1">
        <v>1</v>
      </c>
      <c r="F131" s="1" t="s">
        <v>7</v>
      </c>
      <c r="G131" s="45" t="s">
        <v>133</v>
      </c>
      <c r="H131" s="1" t="s">
        <v>1861</v>
      </c>
      <c r="I131" s="11">
        <v>670.42</v>
      </c>
      <c r="J131" s="11">
        <f>Tabela139[[#This Row],[V. UNT]]*Tabela139[[#This Row],[QUAN]]</f>
        <v>670.42</v>
      </c>
      <c r="K131" s="284" t="s">
        <v>4549</v>
      </c>
      <c r="L131" s="1">
        <f>SUMIFS(Enviados!J146:J929,Enviados!K146:K929,"17.5",Enviados!Y146:Y929,Compra!K131)</f>
        <v>1</v>
      </c>
      <c r="M131" s="1" t="s">
        <v>65</v>
      </c>
      <c r="N131" s="45">
        <f>Tabela139[[#This Row],[QUAN]]-Tabela139[[#This Row],[ENVIADOS]]</f>
        <v>0</v>
      </c>
    </row>
    <row r="132" spans="1:15" hidden="1">
      <c r="A132" s="53">
        <v>45252</v>
      </c>
      <c r="B132" s="60">
        <v>45250</v>
      </c>
      <c r="C132" s="1" t="s">
        <v>155</v>
      </c>
      <c r="D132" s="1" t="s">
        <v>4488</v>
      </c>
      <c r="E132" s="1">
        <v>4</v>
      </c>
      <c r="F132" s="1">
        <v>17.5</v>
      </c>
      <c r="G132" s="45" t="s">
        <v>133</v>
      </c>
      <c r="H132" s="1" t="s">
        <v>1861</v>
      </c>
      <c r="I132" s="11">
        <v>670.42</v>
      </c>
      <c r="J132" s="11">
        <f>Tabela139[[#This Row],[V. UNT]]*Tabela139[[#This Row],[QUAN]]</f>
        <v>2681.68</v>
      </c>
      <c r="K132" s="284" t="s">
        <v>2609</v>
      </c>
      <c r="L132" s="1">
        <f>SUMIFS(Enviados!J147:J930,Enviados!K147:K930,"17.5",Enviados!Y147:Y930,Compra!K132)</f>
        <v>4</v>
      </c>
      <c r="M132" s="1" t="s">
        <v>65</v>
      </c>
      <c r="N132" s="45">
        <f>Tabela139[[#This Row],[QUAN]]-Tabela139[[#This Row],[ENVIADOS]]</f>
        <v>0</v>
      </c>
    </row>
    <row r="133" spans="1:15" hidden="1">
      <c r="A133" s="53">
        <v>45252</v>
      </c>
      <c r="B133" s="60">
        <v>45250</v>
      </c>
      <c r="C133" s="1" t="s">
        <v>155</v>
      </c>
      <c r="D133" s="1" t="s">
        <v>4488</v>
      </c>
      <c r="E133" s="1">
        <v>4</v>
      </c>
      <c r="F133" s="1">
        <v>14</v>
      </c>
      <c r="G133" s="45" t="s">
        <v>1046</v>
      </c>
      <c r="H133" s="1" t="s">
        <v>4550</v>
      </c>
      <c r="I133" s="11">
        <v>282.13</v>
      </c>
      <c r="J133" s="11">
        <f>Tabela139[[#This Row],[V. UNT]]*Tabela139[[#This Row],[QUAN]]</f>
        <v>1128.52</v>
      </c>
      <c r="K133" s="284" t="s">
        <v>1050</v>
      </c>
      <c r="L133" s="1">
        <v>4</v>
      </c>
      <c r="M133" s="1" t="s">
        <v>65</v>
      </c>
      <c r="N133" s="45">
        <f>Tabela139[[#This Row],[QUAN]]-Tabela139[[#This Row],[ENVIADOS]]</f>
        <v>0</v>
      </c>
    </row>
    <row r="134" spans="1:15" hidden="1">
      <c r="A134" s="53">
        <v>45254</v>
      </c>
      <c r="B134" s="60">
        <v>45252</v>
      </c>
      <c r="C134" s="1" t="s">
        <v>155</v>
      </c>
      <c r="D134" s="1" t="s">
        <v>4488</v>
      </c>
      <c r="E134" s="1">
        <v>4</v>
      </c>
      <c r="F134" s="1" t="s">
        <v>7</v>
      </c>
      <c r="G134" s="45" t="s">
        <v>210</v>
      </c>
      <c r="H134" s="1" t="s">
        <v>788</v>
      </c>
      <c r="I134" s="11">
        <v>726.58</v>
      </c>
      <c r="J134" s="11">
        <f>Tabela139[[#This Row],[V. UNT]]*Tabela139[[#This Row],[QUAN]]</f>
        <v>2906.32</v>
      </c>
      <c r="K134" s="284" t="s">
        <v>4551</v>
      </c>
      <c r="L134" s="1">
        <v>4</v>
      </c>
      <c r="M134" s="1" t="s">
        <v>65</v>
      </c>
      <c r="N134" s="45">
        <f>Tabela139[[#This Row],[QUAN]]-Tabela139[[#This Row],[ENVIADOS]]</f>
        <v>0</v>
      </c>
    </row>
    <row r="135" spans="1:15" hidden="1">
      <c r="A135" s="53">
        <v>45254</v>
      </c>
      <c r="B135" s="60">
        <v>45252</v>
      </c>
      <c r="C135" s="1" t="s">
        <v>155</v>
      </c>
      <c r="D135" s="1" t="s">
        <v>4488</v>
      </c>
      <c r="E135" s="1">
        <v>22</v>
      </c>
      <c r="F135" s="1">
        <v>15</v>
      </c>
      <c r="G135" s="45" t="s">
        <v>75</v>
      </c>
      <c r="H135" s="1" t="s">
        <v>4519</v>
      </c>
      <c r="I135" s="11">
        <v>261.91000000000003</v>
      </c>
      <c r="J135" s="11">
        <f>Tabela139[[#This Row],[V. UNT]]*Tabela139[[#This Row],[QUAN]]</f>
        <v>5762.02</v>
      </c>
      <c r="K135" s="284" t="s">
        <v>1060</v>
      </c>
      <c r="L135" s="1">
        <f>SUMIFS(Enviados!J150:J932,Enviados!K150:K932,"15",Enviados!Y150:Y932,Compra!K135)</f>
        <v>22</v>
      </c>
      <c r="M135" s="1" t="s">
        <v>65</v>
      </c>
      <c r="N135" s="45">
        <f>Tabela139[[#This Row],[QUAN]]-Tabela139[[#This Row],[ENVIADOS]]</f>
        <v>0</v>
      </c>
    </row>
    <row r="136" spans="1:15" hidden="1">
      <c r="A136" s="53">
        <v>45254</v>
      </c>
      <c r="B136" s="60">
        <v>45252</v>
      </c>
      <c r="C136" s="1" t="s">
        <v>155</v>
      </c>
      <c r="D136" s="1" t="s">
        <v>4488</v>
      </c>
      <c r="E136" s="1">
        <v>16</v>
      </c>
      <c r="F136" s="1">
        <v>16</v>
      </c>
      <c r="G136" s="45" t="s">
        <v>60</v>
      </c>
      <c r="H136" s="1" t="s">
        <v>397</v>
      </c>
      <c r="I136" s="11">
        <v>485.47</v>
      </c>
      <c r="J136" s="11">
        <f>Tabela139[[#This Row],[V. UNT]]*Tabela139[[#This Row],[QUAN]]</f>
        <v>7767.52</v>
      </c>
      <c r="K136" s="284" t="s">
        <v>1074</v>
      </c>
      <c r="L136" s="1">
        <f>SUMIFS(Enviados!J151:J932,Enviados!K151:K932,"16",Enviados!Y151:Y932,Compra!K136)</f>
        <v>16</v>
      </c>
      <c r="M136" s="1" t="s">
        <v>65</v>
      </c>
      <c r="N136" s="45">
        <f>Tabela139[[#This Row],[QUAN]]-Tabela139[[#This Row],[ENVIADOS]]</f>
        <v>0</v>
      </c>
    </row>
    <row r="137" spans="1:15" hidden="1">
      <c r="A137" s="53">
        <v>45258</v>
      </c>
      <c r="B137" s="60">
        <v>45252</v>
      </c>
      <c r="C137" s="1" t="s">
        <v>155</v>
      </c>
      <c r="D137" s="1" t="s">
        <v>4480</v>
      </c>
      <c r="E137" s="1">
        <v>8</v>
      </c>
      <c r="F137" s="1">
        <v>16</v>
      </c>
      <c r="G137" s="45" t="s">
        <v>60</v>
      </c>
      <c r="H137" s="1" t="s">
        <v>397</v>
      </c>
      <c r="I137" s="11">
        <v>485.47</v>
      </c>
      <c r="J137" s="11">
        <f>Tabela139[[#This Row],[V. UNT]]*Tabela139[[#This Row],[QUAN]]</f>
        <v>3883.76</v>
      </c>
      <c r="K137" s="284" t="s">
        <v>4552</v>
      </c>
      <c r="L137" s="1">
        <f>SUMIFS(Enviados!J152:J932,Enviados!K152:K932,"16",Enviados!Y152:Y932,Compra!K137)</f>
        <v>8</v>
      </c>
      <c r="M137" s="1" t="s">
        <v>65</v>
      </c>
      <c r="N137" s="45">
        <f>Tabela139[[#This Row],[QUAN]]-Tabela139[[#This Row],[ENVIADOS]]</f>
        <v>0</v>
      </c>
    </row>
    <row r="138" spans="1:15" hidden="1">
      <c r="A138" s="53">
        <v>45258</v>
      </c>
      <c r="B138" s="53">
        <v>45258</v>
      </c>
      <c r="C138" s="1" t="s">
        <v>155</v>
      </c>
      <c r="D138" s="1" t="s">
        <v>4480</v>
      </c>
      <c r="E138" s="1">
        <v>2</v>
      </c>
      <c r="F138" s="1">
        <v>15</v>
      </c>
      <c r="G138" s="45" t="s">
        <v>1070</v>
      </c>
      <c r="H138" s="1" t="s">
        <v>4519</v>
      </c>
      <c r="I138" s="11">
        <v>243.64</v>
      </c>
      <c r="J138" s="11">
        <f>Tabela139[[#This Row],[V. UNT]]*Tabela139[[#This Row],[QUAN]]</f>
        <v>487.28</v>
      </c>
      <c r="K138" s="284" t="s">
        <v>4553</v>
      </c>
      <c r="L138" s="1">
        <f>SUMIFS(Enviados!J153:J932,Enviados!K153:K932,"15",Enviados!Y153:Y932,Compra!K138)</f>
        <v>2</v>
      </c>
      <c r="M138" s="1" t="s">
        <v>65</v>
      </c>
      <c r="N138" s="45">
        <f>Tabela139[[#This Row],[QUAN]]-Tabela139[[#This Row],[ENVIADOS]]</f>
        <v>0</v>
      </c>
    </row>
    <row r="139" spans="1:15" hidden="1">
      <c r="A139" s="53">
        <v>45273</v>
      </c>
      <c r="B139" s="60">
        <v>45265</v>
      </c>
      <c r="C139" s="1" t="s">
        <v>71</v>
      </c>
      <c r="D139" s="1" t="s">
        <v>4540</v>
      </c>
      <c r="E139" s="1">
        <v>22</v>
      </c>
      <c r="F139" s="1">
        <v>16</v>
      </c>
      <c r="G139" s="45" t="s">
        <v>60</v>
      </c>
      <c r="H139" s="1" t="s">
        <v>1201</v>
      </c>
      <c r="I139" s="11">
        <v>537</v>
      </c>
      <c r="J139" s="11">
        <f>Tabela139[[#This Row],[V. UNT]]*Tabela139[[#This Row],[QUAN]]</f>
        <v>11814</v>
      </c>
      <c r="K139" s="284" t="s">
        <v>1842</v>
      </c>
      <c r="L139" s="1">
        <f>SUMIFS(Enviados!J154:J933,Enviados!K154:K933,"16",Enviados!Y154:Y933,Compra!K139)</f>
        <v>22</v>
      </c>
      <c r="M139" s="1" t="s">
        <v>65</v>
      </c>
      <c r="N139" s="45">
        <f>Tabela139[[#This Row],[QUAN]]-Tabela139[[#This Row],[ENVIADOS]]</f>
        <v>0</v>
      </c>
    </row>
    <row r="140" spans="1:15" hidden="1">
      <c r="A140" s="53">
        <v>45273</v>
      </c>
      <c r="B140" s="60">
        <v>45265</v>
      </c>
      <c r="C140" s="1" t="s">
        <v>71</v>
      </c>
      <c r="D140" s="1" t="s">
        <v>4540</v>
      </c>
      <c r="E140" s="1">
        <v>22</v>
      </c>
      <c r="F140" s="1">
        <v>15</v>
      </c>
      <c r="G140" s="45" t="s">
        <v>75</v>
      </c>
      <c r="H140" s="1" t="s">
        <v>68</v>
      </c>
      <c r="I140" s="11">
        <v>315</v>
      </c>
      <c r="J140" s="11">
        <f>Tabela139[[#This Row],[V. UNT]]*Tabela139[[#This Row],[QUAN]]</f>
        <v>6930</v>
      </c>
      <c r="K140" s="284" t="s">
        <v>1142</v>
      </c>
      <c r="L140" s="1">
        <f>SUMIFS(Enviados!J155:J934,Enviados!K155:K934,"15",Enviados!Y155:Y934,Compra!K140)</f>
        <v>22</v>
      </c>
      <c r="M140" s="1" t="s">
        <v>65</v>
      </c>
      <c r="N140" s="45">
        <f>Tabela139[[#This Row],[QUAN]]-Tabela139[[#This Row],[ENVIADOS]]</f>
        <v>0</v>
      </c>
    </row>
    <row r="141" spans="1:15" hidden="1">
      <c r="A141" s="53">
        <v>45273</v>
      </c>
      <c r="B141" s="60">
        <v>45266</v>
      </c>
      <c r="C141" s="1" t="s">
        <v>155</v>
      </c>
      <c r="D141" s="1" t="s">
        <v>4480</v>
      </c>
      <c r="E141" s="1">
        <v>4</v>
      </c>
      <c r="F141" s="1">
        <v>16</v>
      </c>
      <c r="G141" s="45" t="s">
        <v>126</v>
      </c>
      <c r="H141" s="1" t="s">
        <v>182</v>
      </c>
      <c r="I141" s="11">
        <v>453.43</v>
      </c>
      <c r="J141" s="11">
        <f>Tabela139[[#This Row],[V. UNT]]*Tabela139[[#This Row],[QUAN]]</f>
        <v>1813.72</v>
      </c>
      <c r="K141" s="284" t="s">
        <v>4554</v>
      </c>
      <c r="L141" s="1">
        <f>SUMIFS(Enviados!J156:J935,Enviados!K156:K935,"16",Enviados!Y156:Y935,Compra!K141)</f>
        <v>4</v>
      </c>
      <c r="M141" s="1" t="s">
        <v>65</v>
      </c>
      <c r="N141" s="45">
        <f>Tabela139[[#This Row],[QUAN]]-Tabela139[[#This Row],[ENVIADOS]]</f>
        <v>0</v>
      </c>
    </row>
    <row r="142" spans="1:15" hidden="1">
      <c r="A142" s="53">
        <v>45282</v>
      </c>
      <c r="B142" s="60">
        <v>45280</v>
      </c>
      <c r="C142" s="1" t="s">
        <v>155</v>
      </c>
      <c r="D142" s="1" t="s">
        <v>4488</v>
      </c>
      <c r="E142" s="1">
        <v>2</v>
      </c>
      <c r="F142" s="1" t="s">
        <v>7</v>
      </c>
      <c r="G142" s="45" t="s">
        <v>133</v>
      </c>
      <c r="H142" s="1" t="s">
        <v>1167</v>
      </c>
      <c r="I142" s="11">
        <v>588.69000000000005</v>
      </c>
      <c r="J142" s="11">
        <f>Tabela139[[#This Row],[V. UNT]]*Tabela139[[#This Row],[QUAN]]</f>
        <v>1177.3800000000001</v>
      </c>
      <c r="K142" s="284" t="s">
        <v>4555</v>
      </c>
      <c r="L142" s="1">
        <f>SUMIFS(Enviados!J157:J936,Enviados!K157:K936,"17.5",Enviados!Y157:Y936,Compra!K142)</f>
        <v>2</v>
      </c>
      <c r="M142" s="1" t="s">
        <v>65</v>
      </c>
      <c r="N142" s="45">
        <f>Tabela139[[#This Row],[QUAN]]-Tabela139[[#This Row],[ENVIADOS]]</f>
        <v>0</v>
      </c>
    </row>
    <row r="143" spans="1:15" hidden="1">
      <c r="A143" s="53">
        <v>45282</v>
      </c>
      <c r="B143" s="60">
        <v>45280</v>
      </c>
      <c r="C143" s="1" t="s">
        <v>155</v>
      </c>
      <c r="D143" s="1" t="s">
        <v>4488</v>
      </c>
      <c r="E143" s="1">
        <v>4</v>
      </c>
      <c r="F143" s="1" t="s">
        <v>7</v>
      </c>
      <c r="G143" s="45" t="s">
        <v>133</v>
      </c>
      <c r="H143" s="1" t="s">
        <v>1161</v>
      </c>
      <c r="I143" s="11">
        <v>685.56</v>
      </c>
      <c r="J143" s="11">
        <f>Tabela139[[#This Row],[V. UNT]]*Tabela139[[#This Row],[QUAN]]</f>
        <v>2742.24</v>
      </c>
      <c r="K143" s="284" t="s">
        <v>1162</v>
      </c>
      <c r="L143" s="1">
        <f>SUMIFS(Enviados!J158:J937,Enviados!K158:K937,"17.5",Enviados!Y158:Y937,Compra!K143)</f>
        <v>4</v>
      </c>
      <c r="M143" s="1" t="s">
        <v>65</v>
      </c>
      <c r="N143" s="45">
        <f>Tabela139[[#This Row],[QUAN]]-Tabela139[[#This Row],[ENVIADOS]]</f>
        <v>0</v>
      </c>
    </row>
    <row r="144" spans="1:15" hidden="1">
      <c r="A144" s="53">
        <v>45282</v>
      </c>
      <c r="B144" s="60">
        <v>45278</v>
      </c>
      <c r="C144" s="1" t="s">
        <v>220</v>
      </c>
      <c r="D144" s="1" t="s">
        <v>4482</v>
      </c>
      <c r="E144" s="1">
        <v>8</v>
      </c>
      <c r="F144" s="1">
        <v>14</v>
      </c>
      <c r="G144" s="45" t="s">
        <v>84</v>
      </c>
      <c r="H144" s="1" t="s">
        <v>3436</v>
      </c>
      <c r="I144" s="11">
        <v>250.09</v>
      </c>
      <c r="J144" s="11">
        <f>Tabela139[[#This Row],[V. UNT]]*Tabela139[[#This Row],[QUAN]]</f>
        <v>2000.72</v>
      </c>
      <c r="K144" s="284" t="s">
        <v>4556</v>
      </c>
      <c r="L144" s="1">
        <f>SUMIFS(Enviados!J159:J937,Enviados!K159:K937,"14",Enviados!Y159:Y937,Compra!K144)</f>
        <v>8</v>
      </c>
      <c r="M144" s="1" t="s">
        <v>65</v>
      </c>
      <c r="N144" s="45">
        <f>Tabela139[[#This Row],[QUAN]]-Tabela139[[#This Row],[ENVIADOS]]</f>
        <v>0</v>
      </c>
      <c r="O144" s="1" t="s">
        <v>4479</v>
      </c>
    </row>
    <row r="145" spans="1:14" hidden="1">
      <c r="A145" s="53">
        <v>45288</v>
      </c>
      <c r="B145" s="60">
        <v>45279</v>
      </c>
      <c r="C145" s="1" t="s">
        <v>71</v>
      </c>
      <c r="D145" s="1" t="s">
        <v>4540</v>
      </c>
      <c r="E145" s="1">
        <v>12</v>
      </c>
      <c r="F145" s="1">
        <v>16</v>
      </c>
      <c r="G145" s="45" t="s">
        <v>60</v>
      </c>
      <c r="H145" s="1" t="s">
        <v>1201</v>
      </c>
      <c r="I145" s="11">
        <v>547</v>
      </c>
      <c r="J145" s="11">
        <f>Tabela139[[#This Row],[V. UNT]]*Tabela139[[#This Row],[QUAN]]</f>
        <v>6564</v>
      </c>
      <c r="K145" s="284" t="s">
        <v>4557</v>
      </c>
      <c r="L145" s="1">
        <f>SUMIFS(Enviados!J160:J940,Enviados!K160:K940,"16",Enviados!Y160:Y940,Compra!K145)</f>
        <v>12</v>
      </c>
      <c r="M145" s="1" t="s">
        <v>65</v>
      </c>
      <c r="N145" s="45">
        <f>Tabela139[[#This Row],[QUAN]]-Tabela139[[#This Row],[ENVIADOS]]</f>
        <v>0</v>
      </c>
    </row>
    <row r="146" spans="1:14" hidden="1">
      <c r="A146" s="53">
        <v>45288</v>
      </c>
      <c r="B146" s="60">
        <v>45279</v>
      </c>
      <c r="C146" s="1" t="s">
        <v>71</v>
      </c>
      <c r="D146" s="1" t="s">
        <v>4540</v>
      </c>
      <c r="E146" s="1">
        <v>12</v>
      </c>
      <c r="F146" s="1">
        <v>15</v>
      </c>
      <c r="G146" s="45" t="s">
        <v>75</v>
      </c>
      <c r="H146" s="1" t="s">
        <v>68</v>
      </c>
      <c r="I146" s="11">
        <v>326</v>
      </c>
      <c r="J146" s="11">
        <f>Tabela139[[#This Row],[V. UNT]]*Tabela139[[#This Row],[QUAN]]</f>
        <v>3912</v>
      </c>
      <c r="K146" s="284" t="s">
        <v>1153</v>
      </c>
      <c r="L146" s="1">
        <f>SUMIFS(Enviados!J161:J941,Enviados!K161:K941,"15",Enviados!Y161:Y941,Compra!K146)</f>
        <v>12</v>
      </c>
      <c r="M146" s="1" t="s">
        <v>65</v>
      </c>
      <c r="N146" s="45">
        <f>Tabela139[[#This Row],[QUAN]]-Tabela139[[#This Row],[ENVIADOS]]</f>
        <v>0</v>
      </c>
    </row>
    <row r="147" spans="1:14" hidden="1">
      <c r="A147" s="53">
        <v>45295</v>
      </c>
      <c r="B147" s="60">
        <v>45294</v>
      </c>
      <c r="C147" s="1" t="s">
        <v>155</v>
      </c>
      <c r="D147" s="1" t="s">
        <v>4488</v>
      </c>
      <c r="E147" s="1">
        <v>18</v>
      </c>
      <c r="F147" s="1">
        <v>15</v>
      </c>
      <c r="G147" s="45" t="s">
        <v>75</v>
      </c>
      <c r="H147" s="1" t="s">
        <v>4519</v>
      </c>
      <c r="I147" s="11">
        <v>279.99</v>
      </c>
      <c r="J147" s="11">
        <f>Tabela139[[#This Row],[V. UNT]]*Tabela139[[#This Row],[QUAN]]</f>
        <v>5039.82</v>
      </c>
      <c r="K147" s="284" t="s">
        <v>4558</v>
      </c>
      <c r="L147" s="1">
        <f>SUMIFS(Enviados!J162:J943,Enviados!K162:K943,"15",Enviados!Y162:Y943,Compra!K147)</f>
        <v>18</v>
      </c>
      <c r="M147" s="1" t="s">
        <v>65</v>
      </c>
      <c r="N147" s="45">
        <f>Tabela139[[#This Row],[QUAN]]-Tabela139[[#This Row],[ENVIADOS]]</f>
        <v>0</v>
      </c>
    </row>
    <row r="148" spans="1:14" hidden="1">
      <c r="A148" s="53">
        <v>45295</v>
      </c>
      <c r="B148" s="60">
        <v>45294</v>
      </c>
      <c r="C148" s="1" t="s">
        <v>220</v>
      </c>
      <c r="D148" s="1" t="s">
        <v>4482</v>
      </c>
      <c r="E148" s="1">
        <v>16</v>
      </c>
      <c r="F148" s="1">
        <v>16</v>
      </c>
      <c r="G148" s="45" t="s">
        <v>60</v>
      </c>
      <c r="H148" s="1" t="s">
        <v>397</v>
      </c>
      <c r="I148" s="11">
        <v>523.36</v>
      </c>
      <c r="J148" s="11">
        <f>Tabela139[[#This Row],[V. UNT]]*Tabela139[[#This Row],[QUAN]]</f>
        <v>8373.76</v>
      </c>
      <c r="K148" s="284" t="s">
        <v>4559</v>
      </c>
      <c r="L148" s="1">
        <f>SUMIFS(Enviados!J163:J946,Enviados!K163:K946,"16",Enviados!Y163:Y946,Compra!K148)</f>
        <v>16</v>
      </c>
      <c r="M148" s="1" t="s">
        <v>65</v>
      </c>
      <c r="N148" s="45">
        <f>Tabela139[[#This Row],[QUAN]]-Tabela139[[#This Row],[ENVIADOS]]</f>
        <v>0</v>
      </c>
    </row>
    <row r="149" spans="1:14" hidden="1">
      <c r="A149" s="53">
        <v>45308</v>
      </c>
      <c r="B149" s="60">
        <v>45307</v>
      </c>
      <c r="C149" s="1" t="s">
        <v>155</v>
      </c>
      <c r="D149" s="1" t="s">
        <v>4488</v>
      </c>
      <c r="E149" s="1">
        <v>2</v>
      </c>
      <c r="F149" s="1">
        <v>15</v>
      </c>
      <c r="G149" s="45" t="s">
        <v>2627</v>
      </c>
      <c r="H149" s="1" t="s">
        <v>1257</v>
      </c>
      <c r="I149" s="11">
        <v>289.01</v>
      </c>
      <c r="J149" s="11">
        <f>Tabela139[[#This Row],[V. UNT]]*Tabela139[[#This Row],[QUAN]]</f>
        <v>578.02</v>
      </c>
      <c r="K149" s="284" t="s">
        <v>4560</v>
      </c>
      <c r="L149" s="1">
        <f>SUMIFS(Enviados!J164:J947,Enviados!K164:K947,"15",Enviados!Y164:Y947,Compra!K149)</f>
        <v>2</v>
      </c>
      <c r="M149" s="1" t="s">
        <v>65</v>
      </c>
      <c r="N149" s="45">
        <f>Tabela139[[#This Row],[QUAN]]-Tabela139[[#This Row],[ENVIADOS]]</f>
        <v>0</v>
      </c>
    </row>
    <row r="150" spans="1:14" hidden="1">
      <c r="A150" s="53">
        <v>45308</v>
      </c>
      <c r="B150" s="60">
        <v>45307</v>
      </c>
      <c r="C150" s="1" t="s">
        <v>155</v>
      </c>
      <c r="D150" s="1" t="s">
        <v>4488</v>
      </c>
      <c r="E150" s="1">
        <v>2</v>
      </c>
      <c r="F150" s="1" t="s">
        <v>39</v>
      </c>
      <c r="G150" s="45" t="s">
        <v>595</v>
      </c>
      <c r="H150" s="1" t="s">
        <v>1861</v>
      </c>
      <c r="I150" s="11">
        <v>1655.48</v>
      </c>
      <c r="J150" s="11">
        <f>Tabela139[[#This Row],[V. UNT]]*Tabela139[[#This Row],[QUAN]]</f>
        <v>3310.96</v>
      </c>
      <c r="K150" s="284" t="s">
        <v>4561</v>
      </c>
      <c r="L150" s="1">
        <f>SUMIFS(Enviados!J165:J948,Enviados!K165:K948,"22.5",Enviados!Y165:Y948,Compra!K150)</f>
        <v>2</v>
      </c>
      <c r="M150" s="1" t="s">
        <v>65</v>
      </c>
      <c r="N150" s="45">
        <f>Tabela139[[#This Row],[QUAN]]-Tabela139[[#This Row],[ENVIADOS]]</f>
        <v>0</v>
      </c>
    </row>
    <row r="151" spans="1:14" hidden="1">
      <c r="A151" s="53">
        <v>45313</v>
      </c>
      <c r="B151" s="60">
        <v>45309</v>
      </c>
      <c r="C151" s="1" t="s">
        <v>155</v>
      </c>
      <c r="D151" s="1" t="s">
        <v>4488</v>
      </c>
      <c r="E151" s="1">
        <v>4</v>
      </c>
      <c r="F151" s="1" t="s">
        <v>39</v>
      </c>
      <c r="G151" s="45" t="s">
        <v>595</v>
      </c>
      <c r="H151" s="1" t="s">
        <v>4562</v>
      </c>
      <c r="I151" s="11">
        <v>1721.44</v>
      </c>
      <c r="J151" s="11">
        <f>Tabela139[[#This Row],[V. UNT]]*Tabela139[[#This Row],[QUAN]]</f>
        <v>6885.76</v>
      </c>
      <c r="K151" s="284" t="s">
        <v>4563</v>
      </c>
      <c r="L151" s="1">
        <f>SUMIFS(Enviados!J166:J949,Enviados!K166:K949,"22.5",Enviados!Y166:Y949,Compra!K151)</f>
        <v>4</v>
      </c>
      <c r="M151" s="1" t="s">
        <v>65</v>
      </c>
      <c r="N151" s="45">
        <f>Tabela139[[#This Row],[QUAN]]-Tabela139[[#This Row],[ENVIADOS]]</f>
        <v>0</v>
      </c>
    </row>
    <row r="152" spans="1:14" hidden="1">
      <c r="A152" s="53">
        <v>45313</v>
      </c>
      <c r="B152" s="60">
        <v>45309</v>
      </c>
      <c r="C152" s="1" t="s">
        <v>155</v>
      </c>
      <c r="D152" s="1" t="s">
        <v>4488</v>
      </c>
      <c r="E152" s="1">
        <v>4</v>
      </c>
      <c r="F152" s="1" t="s">
        <v>39</v>
      </c>
      <c r="G152" s="45" t="s">
        <v>595</v>
      </c>
      <c r="H152" s="1" t="s">
        <v>4562</v>
      </c>
      <c r="I152" s="11">
        <v>1721.44</v>
      </c>
      <c r="J152" s="11">
        <f>Tabela139[[#This Row],[V. UNT]]*Tabela139[[#This Row],[QUAN]]</f>
        <v>6885.76</v>
      </c>
      <c r="K152" s="284" t="s">
        <v>4564</v>
      </c>
      <c r="L152" s="1">
        <f>SUMIFS(Enviados!J167:J950,Enviados!K167:K950,"22.5",Enviados!Y167:Y950,Compra!K152)</f>
        <v>4</v>
      </c>
      <c r="M152" s="1" t="s">
        <v>65</v>
      </c>
      <c r="N152" s="45">
        <f>Tabela139[[#This Row],[QUAN]]-Tabela139[[#This Row],[ENVIADOS]]</f>
        <v>0</v>
      </c>
    </row>
    <row r="153" spans="1:14" hidden="1">
      <c r="A153" s="53">
        <v>45313</v>
      </c>
      <c r="B153" s="60">
        <v>45310</v>
      </c>
      <c r="C153" s="1" t="s">
        <v>155</v>
      </c>
      <c r="D153" s="1" t="s">
        <v>4488</v>
      </c>
      <c r="E153" s="1">
        <v>20</v>
      </c>
      <c r="F153" s="1">
        <v>16</v>
      </c>
      <c r="G153" s="45" t="s">
        <v>60</v>
      </c>
      <c r="H153" s="1" t="s">
        <v>1236</v>
      </c>
      <c r="I153" s="11">
        <v>519.05999999999995</v>
      </c>
      <c r="J153" s="11">
        <f>Tabela139[[#This Row],[V. UNT]]*Tabela139[[#This Row],[QUAN]]</f>
        <v>10381.199999999999</v>
      </c>
      <c r="K153" s="284" t="s">
        <v>4565</v>
      </c>
      <c r="L153" s="1">
        <f>SUMIFS(Enviados!J168:J951,Enviados!K168:K951,"16",Enviados!Y168:Y951,Compra!K153)</f>
        <v>20</v>
      </c>
      <c r="M153" s="1" t="s">
        <v>65</v>
      </c>
      <c r="N153" s="45">
        <f>Tabela139[[#This Row],[QUAN]]-Tabela139[[#This Row],[ENVIADOS]]</f>
        <v>0</v>
      </c>
    </row>
    <row r="154" spans="1:14" hidden="1">
      <c r="A154" s="53">
        <v>45313</v>
      </c>
      <c r="B154" s="60">
        <v>45310</v>
      </c>
      <c r="C154" s="1" t="s">
        <v>155</v>
      </c>
      <c r="D154" s="1" t="s">
        <v>4488</v>
      </c>
      <c r="E154" s="1">
        <v>20</v>
      </c>
      <c r="F154" s="1">
        <v>15</v>
      </c>
      <c r="G154" s="45" t="s">
        <v>75</v>
      </c>
      <c r="H154" s="1" t="s">
        <v>4519</v>
      </c>
      <c r="I154" s="11">
        <v>274.99</v>
      </c>
      <c r="J154" s="11">
        <f>Tabela139[[#This Row],[V. UNT]]*Tabela139[[#This Row],[QUAN]]</f>
        <v>5499.8</v>
      </c>
      <c r="K154" s="284" t="s">
        <v>1306</v>
      </c>
      <c r="L154" s="1">
        <f>SUMIFS(Enviados!J169:J951,Enviados!K169:K951,"15",Enviados!Y169:Y951,Compra!K154)</f>
        <v>20</v>
      </c>
      <c r="M154" s="1" t="s">
        <v>65</v>
      </c>
      <c r="N154" s="45">
        <f>Tabela139[[#This Row],[QUAN]]-Tabela139[[#This Row],[ENVIADOS]]</f>
        <v>0</v>
      </c>
    </row>
    <row r="155" spans="1:14" hidden="1">
      <c r="A155" s="53">
        <v>45323</v>
      </c>
      <c r="B155" s="60">
        <v>45322</v>
      </c>
      <c r="C155" s="1" t="s">
        <v>155</v>
      </c>
      <c r="D155" s="1" t="s">
        <v>4488</v>
      </c>
      <c r="E155" s="1">
        <v>2</v>
      </c>
      <c r="F155" s="1">
        <v>14</v>
      </c>
      <c r="G155" s="45" t="s">
        <v>1035</v>
      </c>
      <c r="H155" s="1" t="s">
        <v>3436</v>
      </c>
      <c r="I155" s="11">
        <v>320.67</v>
      </c>
      <c r="J155" s="11">
        <f>Tabela139[[#This Row],[V. UNT]]*Tabela139[[#This Row],[QUAN]]</f>
        <v>641.34</v>
      </c>
      <c r="K155" s="284" t="s">
        <v>4566</v>
      </c>
      <c r="L155" s="1">
        <f>SUMIFS(Enviados!J:J,Enviados!K:K,"14",Enviados!Y:Y,Compra!K155)</f>
        <v>2</v>
      </c>
      <c r="M155" s="1" t="s">
        <v>65</v>
      </c>
      <c r="N155" s="45">
        <f>Tabela139[[#This Row],[QUAN]]-Tabela139[[#This Row],[ENVIADOS]]</f>
        <v>0</v>
      </c>
    </row>
    <row r="156" spans="1:14" hidden="1">
      <c r="A156" s="53">
        <v>45324</v>
      </c>
      <c r="B156" s="60">
        <v>45321</v>
      </c>
      <c r="C156" s="1" t="s">
        <v>194</v>
      </c>
      <c r="D156" s="1" t="s">
        <v>4536</v>
      </c>
      <c r="E156" s="1">
        <v>2</v>
      </c>
      <c r="F156" s="1" t="s">
        <v>7</v>
      </c>
      <c r="G156" s="45" t="s">
        <v>133</v>
      </c>
      <c r="H156" s="1" t="s">
        <v>1344</v>
      </c>
      <c r="I156" s="11">
        <v>699</v>
      </c>
      <c r="J156" s="11">
        <f>Tabela139[[#This Row],[V. UNT]]*Tabela139[[#This Row],[QUAN]]</f>
        <v>1398</v>
      </c>
      <c r="K156" s="284" t="s">
        <v>4567</v>
      </c>
      <c r="L156" s="1">
        <f>SUMIFS(Enviados!J171:J956,Enviados!K171:K956,"17.5",Enviados!Y171:Y956,Compra!K156)</f>
        <v>2</v>
      </c>
      <c r="M156" s="1" t="s">
        <v>65</v>
      </c>
      <c r="N156" s="45">
        <f>Tabela139[[#This Row],[QUAN]]-Tabela139[[#This Row],[ENVIADOS]]</f>
        <v>0</v>
      </c>
    </row>
    <row r="157" spans="1:14" hidden="1">
      <c r="A157" s="53">
        <v>45324</v>
      </c>
      <c r="B157" s="60">
        <v>45321</v>
      </c>
      <c r="C157" s="1" t="s">
        <v>194</v>
      </c>
      <c r="D157" s="1" t="s">
        <v>4536</v>
      </c>
      <c r="E157" s="1">
        <v>6</v>
      </c>
      <c r="F157" s="1">
        <v>16</v>
      </c>
      <c r="G157" s="45" t="s">
        <v>143</v>
      </c>
      <c r="H157" s="1" t="s">
        <v>1333</v>
      </c>
      <c r="I157" s="11">
        <v>549</v>
      </c>
      <c r="J157" s="11">
        <f>Tabela139[[#This Row],[V. UNT]]*Tabela139[[#This Row],[QUAN]]</f>
        <v>3294</v>
      </c>
      <c r="K157" s="284" t="s">
        <v>1335</v>
      </c>
      <c r="L157" s="1">
        <f>SUMIFS(Enviados!J172:J957,Enviados!K172:K957,"16",Enviados!Y172:Y957,Compra!K157)</f>
        <v>6</v>
      </c>
      <c r="M157" s="1" t="s">
        <v>65</v>
      </c>
      <c r="N157" s="45">
        <f>Tabela139[[#This Row],[QUAN]]-Tabela139[[#This Row],[ENVIADOS]]</f>
        <v>0</v>
      </c>
    </row>
    <row r="158" spans="1:14" hidden="1">
      <c r="A158" s="53">
        <v>45327</v>
      </c>
      <c r="B158" s="60">
        <v>45288</v>
      </c>
      <c r="C158" s="1" t="s">
        <v>155</v>
      </c>
      <c r="D158" s="1" t="s">
        <v>4488</v>
      </c>
      <c r="E158" s="1">
        <v>4</v>
      </c>
      <c r="F158" s="1" t="s">
        <v>7</v>
      </c>
      <c r="G158" s="45" t="s">
        <v>133</v>
      </c>
      <c r="H158" s="1" t="s">
        <v>1161</v>
      </c>
      <c r="I158" s="11">
        <v>685.56</v>
      </c>
      <c r="J158" s="11">
        <f>Tabela139[[#This Row],[V. UNT]]*Tabela139[[#This Row],[QUAN]]</f>
        <v>2742.24</v>
      </c>
      <c r="K158" s="284" t="s">
        <v>4568</v>
      </c>
      <c r="L158" s="1">
        <f>SUMIFS(Enviados!J173:J958,Enviados!K173:K958,"17.5",Enviados!Y173:Y958,Compra!K158)</f>
        <v>4</v>
      </c>
      <c r="M158" s="1" t="s">
        <v>65</v>
      </c>
      <c r="N158" s="45">
        <f>Tabela139[[#This Row],[QUAN]]-Tabela139[[#This Row],[ENVIADOS]]</f>
        <v>0</v>
      </c>
    </row>
    <row r="159" spans="1:14" hidden="1">
      <c r="A159" s="53">
        <v>45329</v>
      </c>
      <c r="B159" s="60">
        <v>45327</v>
      </c>
      <c r="C159" s="1" t="s">
        <v>220</v>
      </c>
      <c r="D159" s="1" t="s">
        <v>4482</v>
      </c>
      <c r="E159" s="1">
        <v>4</v>
      </c>
      <c r="F159" s="1">
        <v>14</v>
      </c>
      <c r="G159" s="45" t="s">
        <v>458</v>
      </c>
      <c r="H159" s="1" t="s">
        <v>4569</v>
      </c>
      <c r="I159" s="11">
        <v>288.97000000000003</v>
      </c>
      <c r="J159" s="11">
        <f>Tabela139[[#This Row],[V. UNT]]*Tabela139[[#This Row],[QUAN]]</f>
        <v>1155.8800000000001</v>
      </c>
      <c r="K159" s="284" t="s">
        <v>4570</v>
      </c>
      <c r="L159" s="1">
        <f>SUMIFS(Enviados!J174:J959,Enviados!K174:K959,"14",Enviados!Y174:Y959,Compra!K159)</f>
        <v>4</v>
      </c>
      <c r="M159" s="1" t="s">
        <v>65</v>
      </c>
      <c r="N159" s="45">
        <f>Tabela139[[#This Row],[QUAN]]-Tabela139[[#This Row],[ENVIADOS]]</f>
        <v>0</v>
      </c>
    </row>
    <row r="160" spans="1:14" hidden="1">
      <c r="A160" s="53">
        <v>45329</v>
      </c>
      <c r="B160" s="60">
        <v>45327</v>
      </c>
      <c r="C160" s="1" t="s">
        <v>220</v>
      </c>
      <c r="D160" s="1" t="s">
        <v>4482</v>
      </c>
      <c r="E160" s="1">
        <v>10</v>
      </c>
      <c r="F160" s="1">
        <v>16</v>
      </c>
      <c r="G160" s="45" t="s">
        <v>60</v>
      </c>
      <c r="H160" s="1" t="s">
        <v>397</v>
      </c>
      <c r="I160" s="11">
        <v>560.6</v>
      </c>
      <c r="J160" s="11">
        <f>Tabela139[[#This Row],[V. UNT]]*Tabela139[[#This Row],[QUAN]]</f>
        <v>5606</v>
      </c>
      <c r="K160" s="284" t="s">
        <v>1372</v>
      </c>
      <c r="L160" s="1">
        <f>SUMIFS(Enviados!J175:J960,Enviados!K175:K960,"16",Enviados!Y175:Y960,Compra!K160)</f>
        <v>10</v>
      </c>
      <c r="M160" s="1" t="s">
        <v>65</v>
      </c>
      <c r="N160" s="45">
        <f>Tabela139[[#This Row],[QUAN]]-Tabela139[[#This Row],[ENVIADOS]]</f>
        <v>0</v>
      </c>
    </row>
    <row r="161" spans="1:16" hidden="1">
      <c r="A161" s="53">
        <v>45329</v>
      </c>
      <c r="B161" s="60">
        <v>45327</v>
      </c>
      <c r="C161" s="1" t="s">
        <v>220</v>
      </c>
      <c r="D161" s="1" t="s">
        <v>4482</v>
      </c>
      <c r="E161" s="1">
        <v>6</v>
      </c>
      <c r="F161" s="1">
        <v>14</v>
      </c>
      <c r="G161" s="45" t="s">
        <v>84</v>
      </c>
      <c r="H161" s="1" t="s">
        <v>3436</v>
      </c>
      <c r="I161" s="11">
        <v>260.89</v>
      </c>
      <c r="J161" s="11">
        <f>Tabela139[[#This Row],[V. UNT]]*Tabela139[[#This Row],[QUAN]]</f>
        <v>1565.34</v>
      </c>
      <c r="K161" s="284" t="s">
        <v>1378</v>
      </c>
      <c r="L161" s="1">
        <v>6</v>
      </c>
      <c r="M161" s="1" t="s">
        <v>65</v>
      </c>
      <c r="N161" s="45">
        <f>Tabela139[[#This Row],[QUAN]]-Tabela139[[#This Row],[ENVIADOS]]</f>
        <v>0</v>
      </c>
      <c r="O161" s="1" t="s">
        <v>4479</v>
      </c>
    </row>
    <row r="162" spans="1:16" hidden="1">
      <c r="A162" s="53">
        <v>45337</v>
      </c>
      <c r="B162" s="60">
        <v>45331</v>
      </c>
      <c r="C162" s="1" t="s">
        <v>3420</v>
      </c>
      <c r="D162" s="1" t="s">
        <v>4571</v>
      </c>
      <c r="E162" s="1">
        <v>16</v>
      </c>
      <c r="F162" s="1">
        <v>16</v>
      </c>
      <c r="G162" s="45" t="s">
        <v>60</v>
      </c>
      <c r="H162" s="1" t="s">
        <v>86</v>
      </c>
      <c r="I162" s="11">
        <v>729</v>
      </c>
      <c r="J162" s="11">
        <f>Tabela139[[#This Row],[V. UNT]]*Tabela139[[#This Row],[QUAN]]</f>
        <v>11664</v>
      </c>
      <c r="K162" s="284" t="s">
        <v>4572</v>
      </c>
      <c r="L162" s="1">
        <f>SUMIFS(Enviados!J177:J962,Enviados!K177:K962,"16",Enviados!Y177:Y962,Compra!K162)</f>
        <v>16</v>
      </c>
      <c r="M162" s="1" t="s">
        <v>65</v>
      </c>
      <c r="N162" s="45">
        <f>Tabela139[[#This Row],[QUAN]]-Tabela139[[#This Row],[ENVIADOS]]</f>
        <v>0</v>
      </c>
    </row>
    <row r="163" spans="1:16" hidden="1">
      <c r="A163" s="53">
        <v>45337</v>
      </c>
      <c r="B163" s="60">
        <v>45331</v>
      </c>
      <c r="C163" s="1" t="s">
        <v>3420</v>
      </c>
      <c r="D163" s="1" t="s">
        <v>4571</v>
      </c>
      <c r="E163" s="1">
        <v>4</v>
      </c>
      <c r="F163" s="1">
        <v>16</v>
      </c>
      <c r="G163" s="45" t="s">
        <v>143</v>
      </c>
      <c r="H163" s="1" t="s">
        <v>1389</v>
      </c>
      <c r="I163" s="11">
        <v>549</v>
      </c>
      <c r="J163" s="11">
        <f>Tabela139[[#This Row],[V. UNT]]*Tabela139[[#This Row],[QUAN]]</f>
        <v>2196</v>
      </c>
      <c r="K163" s="284" t="s">
        <v>1390</v>
      </c>
      <c r="L163" s="1">
        <f>SUMIFS(Enviados!J178:J963,Enviados!K178:K963,"16",Enviados!Y178:Y963,Compra!K163)</f>
        <v>4</v>
      </c>
      <c r="M163" s="1" t="s">
        <v>65</v>
      </c>
      <c r="N163" s="45">
        <f>Tabela139[[#This Row],[QUAN]]-Tabela139[[#This Row],[ENVIADOS]]</f>
        <v>0</v>
      </c>
    </row>
    <row r="164" spans="1:16" hidden="1">
      <c r="A164" s="53">
        <v>45341</v>
      </c>
      <c r="B164" s="60">
        <v>45331</v>
      </c>
      <c r="C164" s="1" t="s">
        <v>155</v>
      </c>
      <c r="D164" s="1" t="s">
        <v>4488</v>
      </c>
      <c r="E164" s="1">
        <v>16</v>
      </c>
      <c r="F164" s="1">
        <v>15</v>
      </c>
      <c r="G164" s="45" t="s">
        <v>75</v>
      </c>
      <c r="H164" s="1" t="s">
        <v>4519</v>
      </c>
      <c r="I164" s="11">
        <v>273.63</v>
      </c>
      <c r="J164" s="11">
        <f>Tabela139[[#This Row],[V. UNT]]*Tabela139[[#This Row],[QUAN]]</f>
        <v>4378.08</v>
      </c>
      <c r="K164" s="284" t="s">
        <v>4573</v>
      </c>
      <c r="L164" s="1">
        <f>SUMIFS(Enviados!J179:J964,Enviados!K179:K964,"15",Enviados!Y179:Y964,Compra!K164)</f>
        <v>16</v>
      </c>
      <c r="M164" s="1" t="s">
        <v>65</v>
      </c>
      <c r="N164" s="45">
        <f>Tabela139[[#This Row],[QUAN]]-Tabela139[[#This Row],[ENVIADOS]]</f>
        <v>0</v>
      </c>
    </row>
    <row r="165" spans="1:16" hidden="1">
      <c r="A165" s="53">
        <v>45341</v>
      </c>
      <c r="B165" s="60">
        <v>45327</v>
      </c>
      <c r="C165" s="1" t="s">
        <v>155</v>
      </c>
      <c r="D165" s="1" t="s">
        <v>4488</v>
      </c>
      <c r="E165" s="1">
        <v>14</v>
      </c>
      <c r="F165" s="1">
        <v>14</v>
      </c>
      <c r="G165" s="45" t="s">
        <v>84</v>
      </c>
      <c r="H165" s="1" t="s">
        <v>3436</v>
      </c>
      <c r="I165" s="11">
        <v>260.89999999999998</v>
      </c>
      <c r="J165" s="11">
        <f>Tabela139[[#This Row],[V. UNT]]*Tabela139[[#This Row],[QUAN]]</f>
        <v>3652.5999999999995</v>
      </c>
      <c r="K165" s="284" t="s">
        <v>4574</v>
      </c>
      <c r="L165" s="1">
        <v>14</v>
      </c>
      <c r="M165" s="1" t="s">
        <v>65</v>
      </c>
      <c r="N165" s="45">
        <f>Tabela139[[#This Row],[QUAN]]-Tabela139[[#This Row],[ENVIADOS]]</f>
        <v>0</v>
      </c>
      <c r="O165" s="162" t="s">
        <v>4479</v>
      </c>
      <c r="P165" s="162"/>
    </row>
    <row r="166" spans="1:16" hidden="1">
      <c r="A166" s="53">
        <v>45341</v>
      </c>
      <c r="B166" s="60">
        <v>45327</v>
      </c>
      <c r="C166" s="1" t="s">
        <v>155</v>
      </c>
      <c r="D166" s="1" t="s">
        <v>4488</v>
      </c>
      <c r="E166" s="1">
        <v>2</v>
      </c>
      <c r="F166" s="1" t="s">
        <v>7</v>
      </c>
      <c r="G166" s="45" t="s">
        <v>133</v>
      </c>
      <c r="H166" s="1" t="s">
        <v>1167</v>
      </c>
      <c r="I166" s="11">
        <v>609.5</v>
      </c>
      <c r="J166" s="11">
        <f>Tabela139[[#This Row],[V. UNT]]*Tabela139[[#This Row],[QUAN]]</f>
        <v>1219</v>
      </c>
      <c r="K166" s="284" t="s">
        <v>1395</v>
      </c>
      <c r="L166" s="1">
        <f>SUMIFS(Enviados!J181:J966,Enviados!K181:K966,"17.5",Enviados!Y181:Y966,Compra!K166)</f>
        <v>2</v>
      </c>
      <c r="M166" s="1" t="s">
        <v>65</v>
      </c>
      <c r="N166" s="45">
        <f>Tabela139[[#This Row],[QUAN]]-Tabela139[[#This Row],[ENVIADOS]]</f>
        <v>0</v>
      </c>
      <c r="O166" s="162"/>
      <c r="P166" s="162"/>
    </row>
    <row r="167" spans="1:16" hidden="1">
      <c r="A167" s="53">
        <v>45341</v>
      </c>
      <c r="B167" s="60">
        <v>45327</v>
      </c>
      <c r="C167" s="1" t="s">
        <v>155</v>
      </c>
      <c r="D167" s="1" t="s">
        <v>4488</v>
      </c>
      <c r="E167" s="1">
        <v>4</v>
      </c>
      <c r="F167" s="1" t="s">
        <v>7</v>
      </c>
      <c r="G167" s="45" t="s">
        <v>133</v>
      </c>
      <c r="H167" s="1" t="s">
        <v>1161</v>
      </c>
      <c r="I167" s="11">
        <v>694.97</v>
      </c>
      <c r="J167" s="11">
        <f>Tabela139[[#This Row],[V. UNT]]*Tabela139[[#This Row],[QUAN]]</f>
        <v>2779.88</v>
      </c>
      <c r="K167" s="284" t="s">
        <v>1356</v>
      </c>
      <c r="L167" s="1">
        <f>SUMIFS(Enviados!J182:J967,Enviados!K182:K967,"17.5",Enviados!Y182:Y967,Compra!K167)</f>
        <v>4</v>
      </c>
      <c r="M167" s="1" t="s">
        <v>65</v>
      </c>
      <c r="N167" s="45">
        <f>Tabela139[[#This Row],[QUAN]]-Tabela139[[#This Row],[ENVIADOS]]</f>
        <v>0</v>
      </c>
      <c r="O167" s="162"/>
      <c r="P167" s="162"/>
    </row>
    <row r="168" spans="1:16" hidden="1">
      <c r="A168" s="53">
        <v>45349</v>
      </c>
      <c r="B168" s="60">
        <v>45345</v>
      </c>
      <c r="C168" s="1" t="s">
        <v>155</v>
      </c>
      <c r="D168" s="1" t="s">
        <v>4488</v>
      </c>
      <c r="E168" s="1">
        <v>4</v>
      </c>
      <c r="F168" s="1" t="s">
        <v>7</v>
      </c>
      <c r="G168" s="45" t="s">
        <v>133</v>
      </c>
      <c r="H168" s="1" t="s">
        <v>1167</v>
      </c>
      <c r="I168" s="11">
        <v>564.78</v>
      </c>
      <c r="J168" s="11">
        <f>Tabela139[[#This Row],[V. UNT]]*Tabela139[[#This Row],[QUAN]]</f>
        <v>2259.12</v>
      </c>
      <c r="K168" s="288" t="s">
        <v>4575</v>
      </c>
      <c r="L168" s="1">
        <v>4</v>
      </c>
      <c r="M168" s="1" t="s">
        <v>65</v>
      </c>
      <c r="N168" s="45">
        <f>Tabela139[[#This Row],[QUAN]]-Tabela139[[#This Row],[ENVIADOS]]</f>
        <v>0</v>
      </c>
      <c r="O168" s="162"/>
      <c r="P168" s="162"/>
    </row>
    <row r="169" spans="1:16" hidden="1">
      <c r="A169" s="53">
        <v>45349</v>
      </c>
      <c r="B169" s="60">
        <v>45345</v>
      </c>
      <c r="C169" s="1" t="s">
        <v>155</v>
      </c>
      <c r="D169" s="1" t="s">
        <v>4488</v>
      </c>
      <c r="E169" s="1">
        <v>20</v>
      </c>
      <c r="F169" s="1">
        <v>15</v>
      </c>
      <c r="G169" s="45" t="s">
        <v>75</v>
      </c>
      <c r="H169" s="1" t="s">
        <v>4519</v>
      </c>
      <c r="I169" s="11">
        <v>269.82</v>
      </c>
      <c r="J169" s="11">
        <f>Tabela139[[#This Row],[V. UNT]]*Tabela139[[#This Row],[QUAN]]</f>
        <v>5396.4</v>
      </c>
      <c r="K169" s="288" t="s">
        <v>1422</v>
      </c>
      <c r="L169" s="1">
        <f>SUMIFS(Enviados!J184:J968,Enviados!K184:K968,"15",Enviados!Y184:Y968,Compra!K169)</f>
        <v>20</v>
      </c>
      <c r="M169" s="1" t="s">
        <v>65</v>
      </c>
      <c r="N169" s="45">
        <f>Tabela139[[#This Row],[QUAN]]-Tabela139[[#This Row],[ENVIADOS]]</f>
        <v>0</v>
      </c>
      <c r="O169" s="162"/>
      <c r="P169" s="162"/>
    </row>
    <row r="170" spans="1:16" hidden="1">
      <c r="A170" s="53">
        <v>45356</v>
      </c>
      <c r="B170" s="60">
        <v>45355</v>
      </c>
      <c r="C170" s="1" t="s">
        <v>155</v>
      </c>
      <c r="D170" s="1" t="s">
        <v>4488</v>
      </c>
      <c r="E170" s="1">
        <v>14</v>
      </c>
      <c r="F170" s="1">
        <v>15</v>
      </c>
      <c r="G170" s="45" t="s">
        <v>75</v>
      </c>
      <c r="H170" s="1" t="s">
        <v>4519</v>
      </c>
      <c r="I170" s="11">
        <v>273.02</v>
      </c>
      <c r="J170" s="11">
        <f>Tabela139[[#This Row],[V. UNT]]*Tabela139[[#This Row],[QUAN]]</f>
        <v>3822.2799999999997</v>
      </c>
      <c r="K170" s="288" t="s">
        <v>4576</v>
      </c>
      <c r="L170" s="1">
        <f>SUMIFS(Enviados!J185:J969,Enviados!K185:K969,"15",Enviados!Y185:Y969,Compra!K170)</f>
        <v>14</v>
      </c>
      <c r="M170" s="36" t="s">
        <v>65</v>
      </c>
      <c r="N170" s="45">
        <f>Tabela139[[#This Row],[QUAN]]-Tabela139[[#This Row],[ENVIADOS]]</f>
        <v>0</v>
      </c>
      <c r="O170" s="162"/>
      <c r="P170" s="162"/>
    </row>
    <row r="171" spans="1:16" hidden="1">
      <c r="A171" s="53">
        <v>45356</v>
      </c>
      <c r="B171" s="60">
        <v>45355</v>
      </c>
      <c r="C171" s="1" t="s">
        <v>220</v>
      </c>
      <c r="D171" s="1" t="s">
        <v>4482</v>
      </c>
      <c r="E171" s="1">
        <v>8</v>
      </c>
      <c r="F171" s="1">
        <v>15</v>
      </c>
      <c r="G171" s="45" t="s">
        <v>75</v>
      </c>
      <c r="H171" s="1" t="s">
        <v>4519</v>
      </c>
      <c r="I171" s="11">
        <v>273.02</v>
      </c>
      <c r="J171" s="11">
        <f>Tabela139[[#This Row],[V. UNT]]*Tabela139[[#This Row],[QUAN]]</f>
        <v>2184.16</v>
      </c>
      <c r="K171" s="288" t="s">
        <v>4577</v>
      </c>
      <c r="L171" s="1">
        <v>8</v>
      </c>
      <c r="M171" s="36" t="s">
        <v>65</v>
      </c>
      <c r="N171" s="47">
        <f>Tabela139[[#This Row],[QUAN]]-Tabela139[[#This Row],[ENVIADOS]]</f>
        <v>0</v>
      </c>
      <c r="O171" s="162"/>
      <c r="P171" s="162"/>
    </row>
    <row r="172" spans="1:16" hidden="1">
      <c r="A172" s="53">
        <v>45357</v>
      </c>
      <c r="B172" s="60">
        <v>45356</v>
      </c>
      <c r="C172" s="1" t="s">
        <v>220</v>
      </c>
      <c r="D172" s="153" t="s">
        <v>4482</v>
      </c>
      <c r="E172" s="1">
        <v>12</v>
      </c>
      <c r="F172" s="1">
        <v>16</v>
      </c>
      <c r="G172" s="45" t="s">
        <v>60</v>
      </c>
      <c r="H172" s="1" t="s">
        <v>1236</v>
      </c>
      <c r="I172" s="11">
        <v>559.49</v>
      </c>
      <c r="J172" s="11">
        <f>Tabela139[[#This Row],[V. UNT]]*Tabela139[[#This Row],[QUAN]]</f>
        <v>6713.88</v>
      </c>
      <c r="K172" s="288" t="s">
        <v>4578</v>
      </c>
      <c r="L172" s="1">
        <f>SUMIFS(Enviados!J187:J971,Enviados!K187:K971,"16",Enviados!Y187:Y971,Compra!K172)</f>
        <v>12</v>
      </c>
      <c r="M172" s="36" t="s">
        <v>65</v>
      </c>
      <c r="N172" s="47">
        <f>Tabela139[[#This Row],[QUAN]]-Tabela139[[#This Row],[ENVIADOS]]</f>
        <v>0</v>
      </c>
      <c r="O172" s="162"/>
      <c r="P172" s="162"/>
    </row>
    <row r="173" spans="1:16" hidden="1">
      <c r="A173" s="53">
        <v>45357</v>
      </c>
      <c r="B173" s="60">
        <v>45356</v>
      </c>
      <c r="C173" s="1" t="s">
        <v>155</v>
      </c>
      <c r="D173" s="1" t="s">
        <v>4488</v>
      </c>
      <c r="E173" s="1">
        <v>8</v>
      </c>
      <c r="F173" s="1">
        <v>16</v>
      </c>
      <c r="G173" s="45" t="s">
        <v>60</v>
      </c>
      <c r="H173" s="1" t="s">
        <v>397</v>
      </c>
      <c r="I173" s="11">
        <v>273.02</v>
      </c>
      <c r="J173" s="11">
        <f>Tabela139[[#This Row],[V. UNT]]*Tabela139[[#This Row],[QUAN]]</f>
        <v>2184.16</v>
      </c>
      <c r="K173" s="288" t="s">
        <v>4579</v>
      </c>
      <c r="L173" s="1">
        <f>SUMIFS(Enviados!J188:J972,Enviados!K188:K972,"16",Enviados!Y188:Y972,Compra!K173)</f>
        <v>8</v>
      </c>
      <c r="M173" s="36" t="s">
        <v>65</v>
      </c>
      <c r="N173" s="47">
        <f>Tabela139[[#This Row],[QUAN]]-Tabela139[[#This Row],[ENVIADOS]]</f>
        <v>0</v>
      </c>
      <c r="O173" s="162"/>
      <c r="P173" s="162"/>
    </row>
    <row r="174" spans="1:16" hidden="1">
      <c r="A174" s="53">
        <v>45365</v>
      </c>
      <c r="B174" s="60">
        <v>45357</v>
      </c>
      <c r="C174" s="1" t="s">
        <v>684</v>
      </c>
      <c r="D174" s="1" t="s">
        <v>4580</v>
      </c>
      <c r="E174" s="1">
        <v>2</v>
      </c>
      <c r="F174" s="1" t="s">
        <v>39</v>
      </c>
      <c r="G174" s="45" t="s">
        <v>595</v>
      </c>
      <c r="H174" s="1" t="s">
        <v>4581</v>
      </c>
      <c r="I174" s="11">
        <v>550</v>
      </c>
      <c r="J174" s="11">
        <f>Tabela139[[#This Row],[V. UNT]]*Tabela139[[#This Row],[QUAN]]</f>
        <v>1100</v>
      </c>
      <c r="K174" s="288" t="s">
        <v>4582</v>
      </c>
      <c r="L174" s="1">
        <f>SUMIFS(Enviados!J189:J973,Enviados!K189:K973,"22.5",Enviados!Y189:Y973,Compra!K174)</f>
        <v>2</v>
      </c>
      <c r="M174" s="36" t="s">
        <v>65</v>
      </c>
      <c r="N174" s="45">
        <f>Tabela139[[#This Row],[QUAN]]-Tabela139[[#This Row],[ENVIADOS]]</f>
        <v>0</v>
      </c>
      <c r="O174" s="162"/>
      <c r="P174" s="162"/>
    </row>
    <row r="175" spans="1:16" hidden="1">
      <c r="A175" s="53">
        <v>45365</v>
      </c>
      <c r="B175" s="60">
        <v>45357</v>
      </c>
      <c r="C175" s="1" t="s">
        <v>684</v>
      </c>
      <c r="D175" s="1" t="s">
        <v>4580</v>
      </c>
      <c r="E175" s="1">
        <v>1</v>
      </c>
      <c r="F175" s="1" t="s">
        <v>39</v>
      </c>
      <c r="G175" s="45" t="s">
        <v>595</v>
      </c>
      <c r="H175" s="1" t="s">
        <v>596</v>
      </c>
      <c r="I175" s="11">
        <v>490</v>
      </c>
      <c r="J175" s="11">
        <f>Tabela139[[#This Row],[V. UNT]]*Tabela139[[#This Row],[QUAN]]</f>
        <v>490</v>
      </c>
      <c r="K175" s="30" t="s">
        <v>1510</v>
      </c>
      <c r="L175" s="1">
        <f>SUMIFS(Enviados!J190:J974,Enviados!K190:K974,"22.5",Enviados!Y190:Y974,Compra!K175)</f>
        <v>1</v>
      </c>
      <c r="M175" s="36" t="s">
        <v>65</v>
      </c>
      <c r="N175" s="45">
        <f>Tabela139[[#This Row],[QUAN]]-Tabela139[[#This Row],[ENVIADOS]]</f>
        <v>0</v>
      </c>
      <c r="O175" s="162"/>
      <c r="P175" s="162"/>
    </row>
    <row r="176" spans="1:16" hidden="1">
      <c r="A176" s="53">
        <v>45365</v>
      </c>
      <c r="B176" s="60">
        <v>45357</v>
      </c>
      <c r="C176" s="1" t="s">
        <v>684</v>
      </c>
      <c r="D176" s="1" t="s">
        <v>4580</v>
      </c>
      <c r="E176" s="1">
        <v>1</v>
      </c>
      <c r="F176" s="1" t="s">
        <v>39</v>
      </c>
      <c r="G176" s="45" t="s">
        <v>595</v>
      </c>
      <c r="H176" s="1" t="s">
        <v>596</v>
      </c>
      <c r="I176" s="11">
        <v>510</v>
      </c>
      <c r="J176" s="11">
        <f>Tabela139[[#This Row],[V. UNT]]*Tabela139[[#This Row],[QUAN]]</f>
        <v>510</v>
      </c>
      <c r="K176" s="30" t="s">
        <v>1482</v>
      </c>
      <c r="L176" s="1">
        <f>SUMIFS(Enviados!J191:J975,Enviados!K191:K975,"22.5",Enviados!Y191:Y975,Compra!K176)</f>
        <v>1</v>
      </c>
      <c r="M176" s="36" t="s">
        <v>65</v>
      </c>
      <c r="N176" s="45">
        <f>Tabela139[[#This Row],[QUAN]]-Tabela139[[#This Row],[ENVIADOS]]</f>
        <v>0</v>
      </c>
      <c r="O176" s="162"/>
      <c r="P176" s="162"/>
    </row>
    <row r="177" spans="1:16" hidden="1">
      <c r="A177" s="53">
        <v>45365</v>
      </c>
      <c r="B177" s="60">
        <v>45357</v>
      </c>
      <c r="C177" s="1" t="s">
        <v>684</v>
      </c>
      <c r="D177" s="1" t="s">
        <v>4580</v>
      </c>
      <c r="E177" s="1">
        <v>1</v>
      </c>
      <c r="F177" s="1">
        <v>22.5</v>
      </c>
      <c r="G177" s="45" t="s">
        <v>595</v>
      </c>
      <c r="H177" s="1" t="s">
        <v>4583</v>
      </c>
      <c r="I177" s="11">
        <v>550</v>
      </c>
      <c r="J177" s="11">
        <f>Tabela139[[#This Row],[V. UNT]]*Tabela139[[#This Row],[QUAN]]</f>
        <v>550</v>
      </c>
      <c r="K177" s="30" t="s">
        <v>1563</v>
      </c>
      <c r="L177" s="1">
        <v>1</v>
      </c>
      <c r="M177" s="36" t="s">
        <v>65</v>
      </c>
      <c r="N177" s="45">
        <f>Tabela139[[#This Row],[QUAN]]-Tabela139[[#This Row],[ENVIADOS]]</f>
        <v>0</v>
      </c>
      <c r="O177" s="162"/>
      <c r="P177" s="162"/>
    </row>
    <row r="178" spans="1:16" hidden="1">
      <c r="A178" s="53">
        <v>45366</v>
      </c>
      <c r="B178" s="60">
        <v>45365</v>
      </c>
      <c r="C178" s="1" t="s">
        <v>155</v>
      </c>
      <c r="D178" s="1" t="s">
        <v>4488</v>
      </c>
      <c r="E178" s="1">
        <v>2</v>
      </c>
      <c r="F178" s="1">
        <v>17.5</v>
      </c>
      <c r="G178" s="45" t="s">
        <v>133</v>
      </c>
      <c r="H178" s="1" t="s">
        <v>1167</v>
      </c>
      <c r="I178" s="119">
        <v>565.59</v>
      </c>
      <c r="J178" s="119">
        <f>Tabela139[[#This Row],[V. UNT]]*Tabela139[[#This Row],[QUAN]]</f>
        <v>1131.18</v>
      </c>
      <c r="K178" s="30" t="s">
        <v>4584</v>
      </c>
      <c r="L178" s="1">
        <f>SUMIFS(Enviados!J193:J977,Enviados!K193:K977,"17.5",Enviados!Y193:Y977,Compra!K178)</f>
        <v>2</v>
      </c>
      <c r="M178" s="36" t="s">
        <v>65</v>
      </c>
      <c r="N178" s="45">
        <f>Tabela139[[#This Row],[QUAN]]-Tabela139[[#This Row],[ENVIADOS]]</f>
        <v>0</v>
      </c>
      <c r="O178" s="162"/>
      <c r="P178" s="162"/>
    </row>
    <row r="179" spans="1:16" hidden="1">
      <c r="A179" s="53">
        <v>45370</v>
      </c>
      <c r="B179" s="60">
        <v>45366</v>
      </c>
      <c r="C179" s="1" t="s">
        <v>684</v>
      </c>
      <c r="D179" s="1" t="s">
        <v>4580</v>
      </c>
      <c r="E179" s="1">
        <v>1</v>
      </c>
      <c r="F179" s="1" t="s">
        <v>39</v>
      </c>
      <c r="G179" s="45" t="s">
        <v>595</v>
      </c>
      <c r="H179" s="1" t="s">
        <v>4585</v>
      </c>
      <c r="I179" s="11">
        <v>490</v>
      </c>
      <c r="J179" s="11">
        <f>Tabela139[[#This Row],[V. UNT]]*Tabela139[[#This Row],[QUAN]]</f>
        <v>490</v>
      </c>
      <c r="K179" s="30" t="s">
        <v>4586</v>
      </c>
      <c r="L179" s="1">
        <f>SUMIFS(Enviados!J194:J978,Enviados!K194:K978,"22.5",Enviados!Y194:Y978,Compra!K179)</f>
        <v>1</v>
      </c>
      <c r="M179" s="36" t="s">
        <v>65</v>
      </c>
      <c r="N179" s="45">
        <f>Tabela139[[#This Row],[QUAN]]-Tabela139[[#This Row],[ENVIADOS]]</f>
        <v>0</v>
      </c>
      <c r="O179" s="162"/>
      <c r="P179" s="162"/>
    </row>
    <row r="180" spans="1:16" hidden="1">
      <c r="A180" s="53">
        <v>45370</v>
      </c>
      <c r="B180" s="60">
        <v>45366</v>
      </c>
      <c r="C180" s="1" t="s">
        <v>684</v>
      </c>
      <c r="D180" s="1" t="s">
        <v>4580</v>
      </c>
      <c r="E180" s="1">
        <v>1</v>
      </c>
      <c r="F180" s="1" t="s">
        <v>39</v>
      </c>
      <c r="G180" s="45" t="s">
        <v>595</v>
      </c>
      <c r="H180" s="1" t="s">
        <v>4585</v>
      </c>
      <c r="I180" s="11">
        <v>490</v>
      </c>
      <c r="J180" s="11">
        <f>Tabela139[[#This Row],[V. UNT]]*Tabela139[[#This Row],[QUAN]]</f>
        <v>490</v>
      </c>
      <c r="K180" s="30" t="s">
        <v>1572</v>
      </c>
      <c r="L180" s="1">
        <v>1</v>
      </c>
      <c r="M180" s="36" t="s">
        <v>65</v>
      </c>
      <c r="N180" s="45">
        <f>Tabela139[[#This Row],[QUAN]]-Tabela139[[#This Row],[ENVIADOS]]</f>
        <v>0</v>
      </c>
      <c r="O180" s="162"/>
      <c r="P180" s="162"/>
    </row>
    <row r="181" spans="1:16" hidden="1">
      <c r="A181" s="53">
        <v>45370</v>
      </c>
      <c r="B181" s="60">
        <v>45366</v>
      </c>
      <c r="C181" s="1" t="s">
        <v>684</v>
      </c>
      <c r="D181" s="1" t="s">
        <v>4580</v>
      </c>
      <c r="E181" s="1">
        <v>1</v>
      </c>
      <c r="F181" s="1" t="s">
        <v>39</v>
      </c>
      <c r="G181" s="45" t="s">
        <v>595</v>
      </c>
      <c r="H181" s="1" t="s">
        <v>181</v>
      </c>
      <c r="I181" s="11">
        <v>550</v>
      </c>
      <c r="J181" s="11">
        <f>Tabela139[[#This Row],[V. UNT]]*Tabela139[[#This Row],[QUAN]]</f>
        <v>550</v>
      </c>
      <c r="K181" s="30" t="s">
        <v>1564</v>
      </c>
      <c r="L181" s="1">
        <v>1</v>
      </c>
      <c r="M181" s="36" t="s">
        <v>65</v>
      </c>
      <c r="N181" s="45">
        <f>Tabela139[[#This Row],[QUAN]]-Tabela139[[#This Row],[ENVIADOS]]</f>
        <v>0</v>
      </c>
      <c r="O181" s="162"/>
      <c r="P181" s="162"/>
    </row>
    <row r="182" spans="1:16" hidden="1">
      <c r="A182" s="53">
        <v>45372</v>
      </c>
      <c r="B182" s="60">
        <v>45370</v>
      </c>
      <c r="C182" s="1" t="s">
        <v>155</v>
      </c>
      <c r="D182" s="153" t="s">
        <v>4488</v>
      </c>
      <c r="E182" s="1">
        <v>20</v>
      </c>
      <c r="F182" s="1">
        <v>16</v>
      </c>
      <c r="G182" s="45" t="s">
        <v>60</v>
      </c>
      <c r="H182" s="1" t="s">
        <v>1236</v>
      </c>
      <c r="I182" s="11">
        <v>531.61</v>
      </c>
      <c r="J182" s="11">
        <f>Tabela139[[#This Row],[V. UNT]]*Tabela139[[#This Row],[QUAN]]</f>
        <v>10632.2</v>
      </c>
      <c r="K182" s="30" t="s">
        <v>4587</v>
      </c>
      <c r="L182" s="1">
        <v>20</v>
      </c>
      <c r="M182" s="36" t="s">
        <v>65</v>
      </c>
      <c r="N182" s="45">
        <f>Tabela139[[#This Row],[QUAN]]-Tabela139[[#This Row],[ENVIADOS]]</f>
        <v>0</v>
      </c>
      <c r="O182" s="162" t="s">
        <v>4479</v>
      </c>
      <c r="P182" s="162"/>
    </row>
    <row r="183" spans="1:16" hidden="1">
      <c r="A183" s="53">
        <v>45372</v>
      </c>
      <c r="B183" s="60">
        <v>45371</v>
      </c>
      <c r="C183" s="1" t="s">
        <v>3420</v>
      </c>
      <c r="D183" s="1" t="s">
        <v>4571</v>
      </c>
      <c r="E183" s="1">
        <v>20</v>
      </c>
      <c r="F183" s="1">
        <v>15</v>
      </c>
      <c r="G183" s="45" t="s">
        <v>75</v>
      </c>
      <c r="H183" s="1" t="s">
        <v>1389</v>
      </c>
      <c r="I183" s="11">
        <v>285</v>
      </c>
      <c r="J183" s="11">
        <f>Tabela139[[#This Row],[V. UNT]]*Tabela139[[#This Row],[QUAN]]</f>
        <v>5700</v>
      </c>
      <c r="K183" s="30" t="s">
        <v>4588</v>
      </c>
      <c r="L183" s="1">
        <v>20</v>
      </c>
      <c r="M183" s="36" t="s">
        <v>65</v>
      </c>
      <c r="N183" s="45">
        <f>Tabela139[[#This Row],[QUAN]]-Tabela139[[#This Row],[ENVIADOS]]</f>
        <v>0</v>
      </c>
      <c r="O183" s="162"/>
    </row>
    <row r="184" spans="1:16" hidden="1">
      <c r="A184" s="53">
        <v>45372</v>
      </c>
      <c r="B184" s="60">
        <v>45371</v>
      </c>
      <c r="C184" s="1" t="s">
        <v>2137</v>
      </c>
      <c r="D184" s="1" t="s">
        <v>4580</v>
      </c>
      <c r="E184" s="1">
        <v>2</v>
      </c>
      <c r="F184" s="1" t="s">
        <v>7</v>
      </c>
      <c r="G184" s="45" t="s">
        <v>210</v>
      </c>
      <c r="H184" s="1" t="s">
        <v>4589</v>
      </c>
      <c r="I184" s="11">
        <v>450</v>
      </c>
      <c r="J184" s="11">
        <f>Tabela139[[#This Row],[V. UNT]]*Tabela139[[#This Row],[QUAN]]</f>
        <v>900</v>
      </c>
      <c r="K184" s="30" t="s">
        <v>4590</v>
      </c>
      <c r="L184" s="1">
        <v>2</v>
      </c>
      <c r="M184" s="36" t="s">
        <v>65</v>
      </c>
      <c r="N184" s="45">
        <f>Tabela139[[#This Row],[QUAN]]-Tabela139[[#This Row],[ENVIADOS]]</f>
        <v>0</v>
      </c>
      <c r="O184" s="162"/>
    </row>
    <row r="185" spans="1:16" hidden="1">
      <c r="A185" s="53">
        <v>45377</v>
      </c>
      <c r="B185" s="60">
        <v>45407</v>
      </c>
      <c r="C185" s="1" t="s">
        <v>3282</v>
      </c>
      <c r="D185" s="1" t="s">
        <v>4488</v>
      </c>
      <c r="E185" s="149">
        <v>12</v>
      </c>
      <c r="F185" s="1">
        <v>14</v>
      </c>
      <c r="G185" s="45" t="s">
        <v>84</v>
      </c>
      <c r="H185" s="1" t="s">
        <v>3436</v>
      </c>
      <c r="I185" s="11">
        <v>250.33</v>
      </c>
      <c r="J185" s="11">
        <f>Tabela139[[#This Row],[V. UNT]]*Tabela139[[#This Row],[QUAN]]</f>
        <v>3003.96</v>
      </c>
      <c r="K185" s="30" t="s">
        <v>4591</v>
      </c>
      <c r="L185" s="1">
        <v>12</v>
      </c>
      <c r="M185" s="36" t="s">
        <v>65</v>
      </c>
      <c r="N185" s="45">
        <f>Tabela139[[#This Row],[QUAN]]-Tabela139[[#This Row],[ENVIADOS]]</f>
        <v>0</v>
      </c>
      <c r="O185" s="162"/>
    </row>
    <row r="186" spans="1:16" hidden="1">
      <c r="A186" s="53">
        <v>45379</v>
      </c>
      <c r="B186" s="60">
        <v>45377</v>
      </c>
      <c r="C186" s="1" t="s">
        <v>3282</v>
      </c>
      <c r="D186" s="1" t="s">
        <v>4488</v>
      </c>
      <c r="E186" s="1">
        <v>10</v>
      </c>
      <c r="F186" s="1">
        <v>14</v>
      </c>
      <c r="G186" s="45" t="s">
        <v>84</v>
      </c>
      <c r="H186" s="1" t="s">
        <v>3436</v>
      </c>
      <c r="I186" s="11">
        <v>250.33</v>
      </c>
      <c r="J186" s="11">
        <f>Tabela139[[#This Row],[V. UNT]]*Tabela139[[#This Row],[QUAN]]</f>
        <v>2503.3000000000002</v>
      </c>
      <c r="K186" s="30" t="s">
        <v>4592</v>
      </c>
      <c r="L186" s="1">
        <v>10</v>
      </c>
      <c r="M186" s="36" t="s">
        <v>65</v>
      </c>
      <c r="N186" s="45">
        <f>Tabela139[[#This Row],[QUAN]]-Tabela139[[#This Row],[ENVIADOS]]</f>
        <v>0</v>
      </c>
      <c r="O186" s="162"/>
    </row>
    <row r="187" spans="1:16" hidden="1">
      <c r="A187" s="53">
        <v>45383</v>
      </c>
      <c r="B187" s="60">
        <v>45379</v>
      </c>
      <c r="C187" s="1" t="s">
        <v>4593</v>
      </c>
      <c r="D187" s="1" t="s">
        <v>4536</v>
      </c>
      <c r="E187" s="1">
        <v>4</v>
      </c>
      <c r="F187" s="1">
        <v>16</v>
      </c>
      <c r="G187" s="45" t="s">
        <v>143</v>
      </c>
      <c r="H187" s="1" t="s">
        <v>1541</v>
      </c>
      <c r="I187" s="11">
        <v>599</v>
      </c>
      <c r="J187" s="11">
        <f>Tabela139[[#This Row],[V. UNT]]*Tabela139[[#This Row],[QUAN]]</f>
        <v>2396</v>
      </c>
      <c r="K187" s="30" t="s">
        <v>4594</v>
      </c>
      <c r="L187" s="1">
        <v>4</v>
      </c>
      <c r="M187" s="36" t="s">
        <v>65</v>
      </c>
      <c r="N187" s="45">
        <f>Tabela139[[#This Row],[QUAN]]-Tabela139[[#This Row],[ENVIADOS]]</f>
        <v>0</v>
      </c>
      <c r="O187" s="162"/>
    </row>
    <row r="188" spans="1:16" hidden="1">
      <c r="A188" s="53">
        <v>45383</v>
      </c>
      <c r="B188" s="60">
        <v>45379</v>
      </c>
      <c r="C188" s="1" t="s">
        <v>684</v>
      </c>
      <c r="D188" s="1" t="s">
        <v>4580</v>
      </c>
      <c r="E188" s="1">
        <v>2</v>
      </c>
      <c r="F188" s="1" t="s">
        <v>39</v>
      </c>
      <c r="G188" s="45" t="s">
        <v>595</v>
      </c>
      <c r="H188" s="1" t="s">
        <v>4595</v>
      </c>
      <c r="I188" s="11">
        <v>550</v>
      </c>
      <c r="J188" s="11">
        <f>Tabela139[[#This Row],[V. UNT]]*Tabela139[[#This Row],[QUAN]]</f>
        <v>1100</v>
      </c>
      <c r="K188" s="30" t="s">
        <v>4596</v>
      </c>
      <c r="L188" s="1">
        <v>2</v>
      </c>
      <c r="M188" s="36" t="s">
        <v>65</v>
      </c>
      <c r="N188" s="45">
        <f>Tabela139[[#This Row],[QUAN]]-Tabela139[[#This Row],[ENVIADOS]]</f>
        <v>0</v>
      </c>
      <c r="O188" s="162"/>
    </row>
    <row r="189" spans="1:16" hidden="1">
      <c r="A189" s="53">
        <v>45383</v>
      </c>
      <c r="B189" s="60">
        <v>45379</v>
      </c>
      <c r="C189" s="1" t="s">
        <v>4597</v>
      </c>
      <c r="D189" s="1" t="s">
        <v>4580</v>
      </c>
      <c r="E189" s="1">
        <v>1</v>
      </c>
      <c r="F189" s="1" t="s">
        <v>39</v>
      </c>
      <c r="G189" s="45" t="s">
        <v>595</v>
      </c>
      <c r="H189" s="1" t="s">
        <v>4595</v>
      </c>
      <c r="I189" s="11">
        <v>570</v>
      </c>
      <c r="J189" s="11">
        <f>Tabela139[[#This Row],[V. UNT]]*Tabela139[[#This Row],[QUAN]]</f>
        <v>570</v>
      </c>
      <c r="K189" s="30" t="s">
        <v>1587</v>
      </c>
      <c r="L189" s="1">
        <v>1</v>
      </c>
      <c r="M189" s="36" t="s">
        <v>65</v>
      </c>
      <c r="N189" s="45">
        <f>Tabela139[[#This Row],[QUAN]]-Tabela139[[#This Row],[ENVIADOS]]</f>
        <v>0</v>
      </c>
      <c r="O189" s="162"/>
    </row>
    <row r="190" spans="1:16" hidden="1">
      <c r="A190" s="53">
        <v>45386</v>
      </c>
      <c r="B190" s="60">
        <v>45385</v>
      </c>
      <c r="C190" s="1" t="s">
        <v>3282</v>
      </c>
      <c r="D190" s="1" t="s">
        <v>4488</v>
      </c>
      <c r="E190" s="1">
        <v>20</v>
      </c>
      <c r="F190" s="1">
        <v>15</v>
      </c>
      <c r="G190" s="45" t="s">
        <v>75</v>
      </c>
      <c r="H190" s="1" t="s">
        <v>4519</v>
      </c>
      <c r="I190" s="11">
        <v>254.32</v>
      </c>
      <c r="J190" s="11">
        <f>Tabela139[[#This Row],[V. UNT]]*Tabela139[[#This Row],[QUAN]]</f>
        <v>5086.3999999999996</v>
      </c>
      <c r="K190" s="30" t="s">
        <v>4598</v>
      </c>
      <c r="L190" s="1">
        <v>20</v>
      </c>
      <c r="M190" s="36" t="s">
        <v>65</v>
      </c>
      <c r="N190" s="45">
        <f>Tabela139[[#This Row],[QUAN]]-Tabela139[[#This Row],[ENVIADOS]]</f>
        <v>0</v>
      </c>
      <c r="O190" s="162"/>
    </row>
    <row r="191" spans="1:16" hidden="1">
      <c r="A191" s="53">
        <v>45386</v>
      </c>
      <c r="B191" s="60">
        <v>45385</v>
      </c>
      <c r="C191" s="1" t="s">
        <v>3282</v>
      </c>
      <c r="D191" s="1" t="s">
        <v>4488</v>
      </c>
      <c r="E191" s="1">
        <v>2</v>
      </c>
      <c r="F191" s="1" t="s">
        <v>7</v>
      </c>
      <c r="G191" s="45" t="s">
        <v>210</v>
      </c>
      <c r="H191" s="1" t="s">
        <v>1344</v>
      </c>
      <c r="I191" s="11">
        <v>684.17</v>
      </c>
      <c r="J191" s="11">
        <f>Tabela139[[#This Row],[V. UNT]]*Tabela139[[#This Row],[QUAN]]</f>
        <v>1368.34</v>
      </c>
      <c r="K191" s="30" t="s">
        <v>1713</v>
      </c>
      <c r="L191" s="1">
        <v>2</v>
      </c>
      <c r="M191" s="36" t="s">
        <v>65</v>
      </c>
      <c r="N191" s="45">
        <f>Tabela139[[#This Row],[QUAN]]-Tabela139[[#This Row],[ENVIADOS]]</f>
        <v>0</v>
      </c>
      <c r="O191" s="162"/>
    </row>
    <row r="192" spans="1:16" hidden="1">
      <c r="A192" s="53">
        <v>45390</v>
      </c>
      <c r="B192" s="60">
        <v>45387</v>
      </c>
      <c r="C192" s="1" t="s">
        <v>4597</v>
      </c>
      <c r="D192" s="1" t="s">
        <v>4580</v>
      </c>
      <c r="E192" s="1">
        <v>3</v>
      </c>
      <c r="F192" s="1" t="s">
        <v>39</v>
      </c>
      <c r="G192" s="45" t="s">
        <v>595</v>
      </c>
      <c r="H192" s="1" t="s">
        <v>4599</v>
      </c>
      <c r="I192" s="11">
        <v>550</v>
      </c>
      <c r="J192" s="11">
        <f>Tabela139[[#This Row],[V. UNT]]*Tabela139[[#This Row],[QUAN]]</f>
        <v>1650</v>
      </c>
      <c r="K192" s="30" t="s">
        <v>4600</v>
      </c>
      <c r="L192" s="1">
        <v>3</v>
      </c>
      <c r="M192" s="36" t="s">
        <v>65</v>
      </c>
      <c r="N192" s="45">
        <f>Tabela139[[#This Row],[QUAN]]-Tabela139[[#This Row],[ENVIADOS]]</f>
        <v>0</v>
      </c>
      <c r="O192" s="162"/>
    </row>
    <row r="193" spans="1:15" hidden="1">
      <c r="A193" s="53">
        <v>45399</v>
      </c>
      <c r="B193" s="60">
        <v>45397</v>
      </c>
      <c r="C193" s="1" t="s">
        <v>3282</v>
      </c>
      <c r="D193" s="1" t="s">
        <v>4601</v>
      </c>
      <c r="E193" s="1">
        <v>20</v>
      </c>
      <c r="F193" s="1">
        <v>16</v>
      </c>
      <c r="G193" s="45" t="s">
        <v>60</v>
      </c>
      <c r="H193" s="1" t="s">
        <v>1236</v>
      </c>
      <c r="I193" s="11">
        <v>506.33</v>
      </c>
      <c r="J193" s="11">
        <f>Tabela139[[#This Row],[V. UNT]]*Tabela139[[#This Row],[QUAN]]</f>
        <v>10126.6</v>
      </c>
      <c r="K193" s="30" t="s">
        <v>4602</v>
      </c>
      <c r="L193" s="1">
        <f>SUMIFS(Enviados!J:J,Enviados!K:K,"16",Enviados!Y:Y,Compra!K193)</f>
        <v>20</v>
      </c>
      <c r="M193" s="36" t="s">
        <v>65</v>
      </c>
      <c r="N193" s="45">
        <f>Tabela139[[#This Row],[QUAN]]-Tabela139[[#This Row],[ENVIADOS]]</f>
        <v>0</v>
      </c>
      <c r="O193" s="162"/>
    </row>
    <row r="194" spans="1:15" hidden="1">
      <c r="A194" s="53">
        <v>45406</v>
      </c>
      <c r="B194" s="60">
        <v>45405</v>
      </c>
      <c r="C194" s="1" t="s">
        <v>599</v>
      </c>
      <c r="D194" s="1" t="s">
        <v>4580</v>
      </c>
      <c r="E194" s="1">
        <v>3</v>
      </c>
      <c r="F194" s="1" t="s">
        <v>39</v>
      </c>
      <c r="G194" s="45" t="s">
        <v>595</v>
      </c>
      <c r="H194" s="1" t="s">
        <v>4603</v>
      </c>
      <c r="I194" s="11">
        <v>550</v>
      </c>
      <c r="J194" s="11">
        <f>Tabela139[[#This Row],[V. UNT]]*Tabela139[[#This Row],[QUAN]]</f>
        <v>1650</v>
      </c>
      <c r="K194" s="30" t="s">
        <v>4604</v>
      </c>
      <c r="L194" s="1">
        <v>3</v>
      </c>
      <c r="M194" s="36" t="s">
        <v>65</v>
      </c>
      <c r="N194" s="45">
        <f>Tabela139[[#This Row],[QUAN]]-Tabela139[[#This Row],[ENVIADOS]]</f>
        <v>0</v>
      </c>
      <c r="O194" s="162"/>
    </row>
    <row r="195" spans="1:15" hidden="1">
      <c r="A195" s="53">
        <v>45406</v>
      </c>
      <c r="B195" s="60">
        <v>45405</v>
      </c>
      <c r="C195" s="1" t="s">
        <v>2137</v>
      </c>
      <c r="D195" s="1" t="s">
        <v>4580</v>
      </c>
      <c r="E195" s="1">
        <v>1</v>
      </c>
      <c r="F195" s="1" t="s">
        <v>39</v>
      </c>
      <c r="G195" s="45" t="s">
        <v>595</v>
      </c>
      <c r="H195" s="1" t="s">
        <v>4605</v>
      </c>
      <c r="I195" s="11">
        <v>550</v>
      </c>
      <c r="J195" s="11">
        <f>Tabela139[[#This Row],[V. UNT]]*Tabela139[[#This Row],[QUAN]]</f>
        <v>550</v>
      </c>
      <c r="K195" s="30" t="s">
        <v>1625</v>
      </c>
      <c r="L195" s="1">
        <v>1</v>
      </c>
      <c r="M195" s="36" t="s">
        <v>65</v>
      </c>
      <c r="N195" s="45">
        <f>Tabela139[[#This Row],[QUAN]]-Tabela139[[#This Row],[ENVIADOS]]</f>
        <v>0</v>
      </c>
      <c r="O195" s="162"/>
    </row>
    <row r="196" spans="1:15" hidden="1">
      <c r="A196" s="53">
        <v>45406</v>
      </c>
      <c r="B196" s="60">
        <v>45405</v>
      </c>
      <c r="C196" s="1" t="s">
        <v>2137</v>
      </c>
      <c r="D196" s="1" t="s">
        <v>4580</v>
      </c>
      <c r="E196" s="1">
        <v>3</v>
      </c>
      <c r="F196" s="1" t="s">
        <v>39</v>
      </c>
      <c r="G196" s="45" t="s">
        <v>595</v>
      </c>
      <c r="H196" s="1" t="s">
        <v>4606</v>
      </c>
      <c r="I196" s="11">
        <v>510</v>
      </c>
      <c r="J196" s="11">
        <f>Tabela139[[#This Row],[V. UNT]]*Tabela139[[#This Row],[QUAN]]</f>
        <v>1530</v>
      </c>
      <c r="K196" s="30" t="s">
        <v>1805</v>
      </c>
      <c r="L196" s="1">
        <v>3</v>
      </c>
      <c r="M196" s="36" t="s">
        <v>65</v>
      </c>
      <c r="N196" s="45">
        <f>Tabela139[[#This Row],[QUAN]]-Tabela139[[#This Row],[ENVIADOS]]</f>
        <v>0</v>
      </c>
      <c r="O196" s="162"/>
    </row>
    <row r="197" spans="1:15" hidden="1">
      <c r="A197" s="53">
        <v>45406</v>
      </c>
      <c r="B197" s="60">
        <v>45405</v>
      </c>
      <c r="C197" s="1" t="s">
        <v>599</v>
      </c>
      <c r="D197" s="1" t="s">
        <v>4580</v>
      </c>
      <c r="E197" s="1">
        <v>1</v>
      </c>
      <c r="F197" s="1" t="s">
        <v>39</v>
      </c>
      <c r="G197" s="45" t="s">
        <v>595</v>
      </c>
      <c r="H197" s="1" t="s">
        <v>4607</v>
      </c>
      <c r="I197" s="11">
        <v>180</v>
      </c>
      <c r="J197" s="11">
        <f>Tabela139[[#This Row],[V. UNT]]*Tabela139[[#This Row],[QUAN]]</f>
        <v>180</v>
      </c>
      <c r="K197" s="30" t="s">
        <v>1801</v>
      </c>
      <c r="L197" s="1">
        <v>1</v>
      </c>
      <c r="M197" s="36" t="s">
        <v>65</v>
      </c>
      <c r="N197" s="45">
        <f>Tabela139[[#This Row],[QUAN]]-Tabela139[[#This Row],[ENVIADOS]]</f>
        <v>0</v>
      </c>
      <c r="O197" s="162"/>
    </row>
    <row r="198" spans="1:15" hidden="1">
      <c r="A198" s="53">
        <v>45405</v>
      </c>
      <c r="B198" s="60">
        <v>45407</v>
      </c>
      <c r="C198" s="1" t="s">
        <v>3282</v>
      </c>
      <c r="D198" s="1" t="s">
        <v>4608</v>
      </c>
      <c r="E198" s="1">
        <v>10</v>
      </c>
      <c r="F198" s="1">
        <v>14</v>
      </c>
      <c r="G198" s="45" t="s">
        <v>84</v>
      </c>
      <c r="H198" s="1" t="s">
        <v>1620</v>
      </c>
      <c r="I198" s="11">
        <v>262.36</v>
      </c>
      <c r="J198" s="11">
        <f>Tabela139[[#This Row],[V. UNT]]*Tabela139[[#This Row],[QUAN]]</f>
        <v>2623.6000000000004</v>
      </c>
      <c r="K198" s="30" t="s">
        <v>1014</v>
      </c>
      <c r="L198" s="1">
        <f>SUMIFS(Enviados!J:J,Enviados!K:K,"14",Enviados!Y:Y,Compra!K198)</f>
        <v>10</v>
      </c>
      <c r="M198" s="36" t="s">
        <v>65</v>
      </c>
      <c r="N198" s="45">
        <f>Tabela139[[#This Row],[QUAN]]-Tabela139[[#This Row],[ENVIADOS]]</f>
        <v>0</v>
      </c>
      <c r="O198" s="162"/>
    </row>
    <row r="199" spans="1:15" hidden="1">
      <c r="A199" s="53">
        <v>45405</v>
      </c>
      <c r="B199" s="60">
        <v>45407</v>
      </c>
      <c r="C199" s="1" t="s">
        <v>155</v>
      </c>
      <c r="D199" s="1" t="s">
        <v>4608</v>
      </c>
      <c r="E199" s="1">
        <v>4</v>
      </c>
      <c r="F199" s="1">
        <v>15</v>
      </c>
      <c r="G199" s="45" t="s">
        <v>75</v>
      </c>
      <c r="H199" s="1" t="s">
        <v>4609</v>
      </c>
      <c r="I199" s="11">
        <v>264.35000000000002</v>
      </c>
      <c r="J199" s="11">
        <f>Tabela139[[#This Row],[V. UNT]]*Tabela139[[#This Row],[QUAN]]</f>
        <v>1057.4000000000001</v>
      </c>
      <c r="K199" s="30" t="s">
        <v>1613</v>
      </c>
      <c r="L199" s="1">
        <f>SUMIFS(Enviados!J:J,Enviados!K:K,"15",Enviados!Y:Y,Compra!K199)</f>
        <v>4</v>
      </c>
      <c r="M199" s="36" t="s">
        <v>65</v>
      </c>
      <c r="N199" s="45">
        <f>Tabela139[[#This Row],[QUAN]]-Tabela139[[#This Row],[ENVIADOS]]</f>
        <v>0</v>
      </c>
      <c r="O199" s="162"/>
    </row>
    <row r="200" spans="1:15" hidden="1">
      <c r="A200" s="53">
        <v>45411</v>
      </c>
      <c r="B200" s="60">
        <v>45407</v>
      </c>
      <c r="C200" s="1" t="s">
        <v>3282</v>
      </c>
      <c r="D200" s="1" t="s">
        <v>4488</v>
      </c>
      <c r="E200" s="1">
        <v>18</v>
      </c>
      <c r="F200" s="1">
        <v>15</v>
      </c>
      <c r="G200" s="45" t="s">
        <v>75</v>
      </c>
      <c r="H200" s="1" t="s">
        <v>4609</v>
      </c>
      <c r="I200" s="11">
        <v>264.35000000000002</v>
      </c>
      <c r="J200" s="11">
        <f>Tabela139[[#This Row],[V. UNT]]*Tabela139[[#This Row],[QUAN]]</f>
        <v>4758.3</v>
      </c>
      <c r="K200" s="284" t="s">
        <v>1916</v>
      </c>
      <c r="L200" s="1">
        <f>SUMIFS(Enviados!J:J,Enviados!K:K,"15",Enviados!Y:Y,Compra!K200)</f>
        <v>18</v>
      </c>
      <c r="M200" s="36" t="s">
        <v>65</v>
      </c>
      <c r="N200" s="45">
        <f>Tabela139[[#This Row],[QUAN]]-Tabela139[[#This Row],[ENVIADOS]]</f>
        <v>0</v>
      </c>
      <c r="O200" s="162"/>
    </row>
    <row r="201" spans="1:15" hidden="1">
      <c r="A201" s="53">
        <v>45411</v>
      </c>
      <c r="B201" s="60">
        <v>45407</v>
      </c>
      <c r="C201" s="1" t="s">
        <v>3282</v>
      </c>
      <c r="D201" s="1" t="s">
        <v>4488</v>
      </c>
      <c r="E201" s="1">
        <v>12</v>
      </c>
      <c r="F201" s="1">
        <v>14</v>
      </c>
      <c r="G201" s="45" t="s">
        <v>84</v>
      </c>
      <c r="H201" s="1" t="s">
        <v>1620</v>
      </c>
      <c r="I201" s="11">
        <v>262.36</v>
      </c>
      <c r="J201" s="11">
        <f>Tabela139[[#This Row],[V. UNT]]*Tabela139[[#This Row],[QUAN]]</f>
        <v>3148.32</v>
      </c>
      <c r="K201" s="30" t="s">
        <v>1647</v>
      </c>
      <c r="L201" s="1">
        <v>12</v>
      </c>
      <c r="M201" s="36" t="s">
        <v>65</v>
      </c>
      <c r="N201" s="45">
        <f>Tabela139[[#This Row],[QUAN]]-Tabela139[[#This Row],[ENVIADOS]]</f>
        <v>0</v>
      </c>
      <c r="O201" s="162"/>
    </row>
    <row r="202" spans="1:15" hidden="1">
      <c r="A202" s="53">
        <v>45420</v>
      </c>
      <c r="B202" s="60">
        <v>45419</v>
      </c>
      <c r="C202" s="1" t="s">
        <v>3282</v>
      </c>
      <c r="D202" s="1" t="s">
        <v>4488</v>
      </c>
      <c r="E202" s="1">
        <v>16</v>
      </c>
      <c r="F202" s="1">
        <v>16</v>
      </c>
      <c r="G202" s="45" t="s">
        <v>60</v>
      </c>
      <c r="H202" s="1" t="s">
        <v>86</v>
      </c>
      <c r="I202" s="11">
        <v>690.58</v>
      </c>
      <c r="J202" s="11">
        <f>Tabela139[[#This Row],[V. UNT]]*Tabela139[[#This Row],[QUAN]]</f>
        <v>11049.28</v>
      </c>
      <c r="K202" s="30" t="s">
        <v>4610</v>
      </c>
      <c r="L202" s="1">
        <f>SUMIFS(Enviados!J:J,Enviados!K:K,"16",Enviados!Y:Y,Compra!K202)</f>
        <v>16</v>
      </c>
      <c r="M202" s="1" t="s">
        <v>65</v>
      </c>
      <c r="N202" s="45">
        <f>Tabela139[[#This Row],[QUAN]]-Tabela139[[#This Row],[ENVIADOS]]</f>
        <v>0</v>
      </c>
    </row>
    <row r="203" spans="1:15" hidden="1">
      <c r="A203" s="53">
        <v>45420</v>
      </c>
      <c r="B203" s="60">
        <v>45419</v>
      </c>
      <c r="C203" s="1" t="s">
        <v>3282</v>
      </c>
      <c r="D203" s="1" t="s">
        <v>4488</v>
      </c>
      <c r="E203" s="1">
        <v>8</v>
      </c>
      <c r="F203" s="1">
        <v>16</v>
      </c>
      <c r="G203" s="45" t="s">
        <v>143</v>
      </c>
      <c r="H203" s="1" t="s">
        <v>3436</v>
      </c>
      <c r="I203" s="11">
        <v>558.6</v>
      </c>
      <c r="J203" s="11">
        <f>Tabela139[[#This Row],[V. UNT]]*Tabela139[[#This Row],[QUAN]]</f>
        <v>4468.8</v>
      </c>
      <c r="K203" s="30" t="s">
        <v>1678</v>
      </c>
      <c r="L203" s="1">
        <f>SUMIFS(Enviados!J217:J1224,Enviados!K217:K1224,"16",Enviados!Y217:Y1224,Compra!K203)</f>
        <v>8</v>
      </c>
      <c r="M203" s="1" t="s">
        <v>65</v>
      </c>
      <c r="N203" s="45">
        <f>Tabela139[[#This Row],[QUAN]]-Tabela139[[#This Row],[ENVIADOS]]</f>
        <v>0</v>
      </c>
    </row>
    <row r="204" spans="1:15" hidden="1">
      <c r="A204" s="53">
        <v>45425</v>
      </c>
      <c r="B204" s="60">
        <v>45425</v>
      </c>
      <c r="C204" s="1" t="s">
        <v>2137</v>
      </c>
      <c r="D204" s="1" t="s">
        <v>4580</v>
      </c>
      <c r="E204" s="1">
        <v>4</v>
      </c>
      <c r="F204" s="1" t="s">
        <v>39</v>
      </c>
      <c r="G204" s="45" t="s">
        <v>4611</v>
      </c>
      <c r="H204" s="1" t="s">
        <v>4612</v>
      </c>
      <c r="I204" s="11">
        <v>600</v>
      </c>
      <c r="J204" s="11">
        <f>Tabela139[[#This Row],[V. UNT]]*Tabela139[[#This Row],[QUAN]]</f>
        <v>2400</v>
      </c>
      <c r="K204" s="30" t="s">
        <v>4613</v>
      </c>
      <c r="L204" s="1">
        <v>4</v>
      </c>
      <c r="M204" s="1" t="s">
        <v>65</v>
      </c>
      <c r="N204" s="45">
        <f>Tabela139[[#This Row],[QUAN]]-Tabela139[[#This Row],[ENVIADOS]]</f>
        <v>0</v>
      </c>
    </row>
    <row r="205" spans="1:15" hidden="1">
      <c r="A205" s="53">
        <v>45425</v>
      </c>
      <c r="B205" s="60">
        <v>45425</v>
      </c>
      <c r="C205" s="1" t="s">
        <v>599</v>
      </c>
      <c r="D205" s="1" t="s">
        <v>4580</v>
      </c>
      <c r="E205" s="1">
        <v>2</v>
      </c>
      <c r="F205" s="1" t="s">
        <v>39</v>
      </c>
      <c r="G205" s="45" t="s">
        <v>595</v>
      </c>
      <c r="H205" s="1" t="s">
        <v>4607</v>
      </c>
      <c r="I205" s="11">
        <v>180</v>
      </c>
      <c r="J205" s="11">
        <f>Tabela139[[#This Row],[V. UNT]]*Tabela139[[#This Row],[QUAN]]</f>
        <v>360</v>
      </c>
      <c r="K205" s="30" t="s">
        <v>1802</v>
      </c>
      <c r="L205" s="1">
        <f>SUMIFS(Enviados!J:J,Enviados!K:K,"22.5",Enviados!Y:Y,Compra!K205)</f>
        <v>2</v>
      </c>
      <c r="M205" s="1" t="s">
        <v>65</v>
      </c>
      <c r="N205" s="45">
        <f>Tabela139[[#This Row],[QUAN]]-Tabela139[[#This Row],[ENVIADOS]]</f>
        <v>0</v>
      </c>
    </row>
    <row r="206" spans="1:15" hidden="1">
      <c r="A206" s="53">
        <v>45428</v>
      </c>
      <c r="B206" s="60">
        <v>45427</v>
      </c>
      <c r="C206" s="1" t="s">
        <v>3282</v>
      </c>
      <c r="D206" s="1" t="s">
        <v>4488</v>
      </c>
      <c r="E206" s="1">
        <v>22</v>
      </c>
      <c r="F206" s="1">
        <v>15</v>
      </c>
      <c r="G206" s="45" t="s">
        <v>75</v>
      </c>
      <c r="H206" s="1" t="s">
        <v>4609</v>
      </c>
      <c r="I206" s="11">
        <v>274.73</v>
      </c>
      <c r="J206" s="11">
        <f>Tabela139[[#This Row],[V. UNT]]*Tabela139[[#This Row],[QUAN]]</f>
        <v>6044.06</v>
      </c>
      <c r="K206" s="30" t="s">
        <v>2022</v>
      </c>
      <c r="L206" s="1">
        <f>SUMIFS(Enviados!J:J,Enviados!K:K,"15",Enviados!Y:Y,Compra!K206)</f>
        <v>22</v>
      </c>
      <c r="M206" s="1" t="s">
        <v>65</v>
      </c>
      <c r="N206" s="45">
        <f>Tabela139[[#This Row],[QUAN]]-Tabela139[[#This Row],[ENVIADOS]]</f>
        <v>0</v>
      </c>
    </row>
    <row r="207" spans="1:15" hidden="1">
      <c r="A207" s="53">
        <v>45433</v>
      </c>
      <c r="B207" s="60">
        <v>45432</v>
      </c>
      <c r="C207" s="1" t="s">
        <v>599</v>
      </c>
      <c r="D207" s="1" t="s">
        <v>4580</v>
      </c>
      <c r="E207" s="1">
        <v>2</v>
      </c>
      <c r="F207" s="1" t="s">
        <v>39</v>
      </c>
      <c r="G207" s="45" t="s">
        <v>595</v>
      </c>
      <c r="H207" s="1" t="s">
        <v>4614</v>
      </c>
      <c r="I207" s="11">
        <v>560</v>
      </c>
      <c r="J207" s="11">
        <f>Tabela139[[#This Row],[V. UNT]]*Tabela139[[#This Row],[QUAN]]</f>
        <v>1120</v>
      </c>
      <c r="K207" s="30" t="s">
        <v>4615</v>
      </c>
      <c r="L207" s="1">
        <f>SUMIFS(Enviados!J:J,Enviados!K:K,"22.5",Enviados!Y:Y,Compra!K207)</f>
        <v>2</v>
      </c>
      <c r="M207" s="1" t="s">
        <v>65</v>
      </c>
      <c r="N207" s="45">
        <f>Tabela139[[#This Row],[QUAN]]-Tabela139[[#This Row],[ENVIADOS]]</f>
        <v>0</v>
      </c>
    </row>
    <row r="208" spans="1:15" hidden="1">
      <c r="A208" s="53">
        <v>45439</v>
      </c>
      <c r="B208" s="60">
        <v>45434</v>
      </c>
      <c r="C208" s="1" t="s">
        <v>3282</v>
      </c>
      <c r="D208" s="1" t="s">
        <v>4608</v>
      </c>
      <c r="E208" s="1">
        <v>10</v>
      </c>
      <c r="F208" s="1">
        <v>15</v>
      </c>
      <c r="G208" s="45" t="s">
        <v>75</v>
      </c>
      <c r="H208" s="1" t="s">
        <v>4609</v>
      </c>
      <c r="I208" s="11">
        <v>274.73</v>
      </c>
      <c r="J208" s="11">
        <f>Tabela139[[#This Row],[V. UNT]]*Tabela139[[#This Row],[QUAN]]</f>
        <v>2747.3</v>
      </c>
      <c r="K208" s="30" t="s">
        <v>4616</v>
      </c>
      <c r="L208" s="1">
        <f>SUMIFS(Enviados!J:J,Enviados!K:K,"15",Enviados!Y:Y,Compra!K208)</f>
        <v>10</v>
      </c>
      <c r="M208" s="1" t="s">
        <v>65</v>
      </c>
      <c r="N208" s="45">
        <f>Tabela139[[#This Row],[QUAN]]-Tabela139[[#This Row],[ENVIADOS]]</f>
        <v>0</v>
      </c>
    </row>
    <row r="209" spans="1:14" hidden="1">
      <c r="A209" s="53">
        <v>45439</v>
      </c>
      <c r="B209" s="60">
        <v>45434</v>
      </c>
      <c r="C209" s="1" t="s">
        <v>3282</v>
      </c>
      <c r="D209" s="1" t="s">
        <v>4608</v>
      </c>
      <c r="E209" s="1">
        <v>2</v>
      </c>
      <c r="F209" s="1">
        <v>16</v>
      </c>
      <c r="G209" s="45" t="s">
        <v>143</v>
      </c>
      <c r="H209" s="1" t="s">
        <v>3436</v>
      </c>
      <c r="I209" s="11">
        <v>558.6</v>
      </c>
      <c r="J209" s="11">
        <f>Tabela139[[#This Row],[V. UNT]]*Tabela139[[#This Row],[QUAN]]</f>
        <v>1117.2</v>
      </c>
      <c r="K209" s="30" t="s">
        <v>1698</v>
      </c>
      <c r="L209" s="1">
        <f>SUMIFS(Enviados!J:J,Enviados!K:K,"16",Enviados!Y:Y,Compra!K209)</f>
        <v>2</v>
      </c>
      <c r="M209" s="1" t="s">
        <v>65</v>
      </c>
      <c r="N209" s="45">
        <f>Tabela139[[#This Row],[QUAN]]-Tabela139[[#This Row],[ENVIADOS]]</f>
        <v>0</v>
      </c>
    </row>
    <row r="210" spans="1:14" hidden="1">
      <c r="A210" s="53">
        <v>45439</v>
      </c>
      <c r="B210" s="60">
        <v>45434</v>
      </c>
      <c r="C210" s="1" t="s">
        <v>3282</v>
      </c>
      <c r="D210" s="1" t="s">
        <v>4488</v>
      </c>
      <c r="E210" s="1">
        <v>12</v>
      </c>
      <c r="F210" s="1">
        <v>15</v>
      </c>
      <c r="G210" s="45" t="s">
        <v>75</v>
      </c>
      <c r="H210" s="1" t="s">
        <v>4609</v>
      </c>
      <c r="I210" s="11">
        <v>274.73</v>
      </c>
      <c r="J210" s="11">
        <f>Tabela139[[#This Row],[V. UNT]]*Tabela139[[#This Row],[QUAN]]</f>
        <v>3296.76</v>
      </c>
      <c r="K210" s="30" t="s">
        <v>4617</v>
      </c>
      <c r="L210" s="1">
        <f>SUMIFS(Enviados!J:J,Enviados!K:K,"15",Enviados!Y:Y,Compra!K210)</f>
        <v>12</v>
      </c>
      <c r="M210" s="1" t="s">
        <v>65</v>
      </c>
      <c r="N210" s="45">
        <f>Tabela139[[#This Row],[QUAN]]-Tabela139[[#This Row],[ENVIADOS]]</f>
        <v>0</v>
      </c>
    </row>
    <row r="211" spans="1:14" hidden="1">
      <c r="A211" s="53">
        <v>45443</v>
      </c>
      <c r="B211" s="60">
        <v>45443</v>
      </c>
      <c r="C211" s="1" t="s">
        <v>155</v>
      </c>
      <c r="D211" s="1" t="s">
        <v>4601</v>
      </c>
      <c r="E211" s="1">
        <v>4</v>
      </c>
      <c r="F211" s="1">
        <v>14</v>
      </c>
      <c r="G211" s="45" t="s">
        <v>458</v>
      </c>
      <c r="H211" s="1" t="s">
        <v>1048</v>
      </c>
      <c r="I211" s="11">
        <v>266.18</v>
      </c>
      <c r="J211" s="11">
        <f>Tabela139[[#This Row],[V. UNT]]*Tabela139[[#This Row],[QUAN]]</f>
        <v>1064.72</v>
      </c>
      <c r="K211" s="30" t="s">
        <v>4618</v>
      </c>
      <c r="L211" s="1">
        <f>SUMIFS(Enviados!J:J,Enviados!K:K,"14",Enviados!Y:Y,Compra!K211)</f>
        <v>4</v>
      </c>
      <c r="M211" s="1" t="s">
        <v>65</v>
      </c>
      <c r="N211" s="45">
        <f>Tabela139[[#This Row],[QUAN]]-Tabela139[[#This Row],[ENVIADOS]]</f>
        <v>0</v>
      </c>
    </row>
    <row r="212" spans="1:14" hidden="1">
      <c r="A212" s="53">
        <v>45443</v>
      </c>
      <c r="B212" s="60">
        <v>45443</v>
      </c>
      <c r="C212" s="1" t="s">
        <v>3282</v>
      </c>
      <c r="D212" s="1" t="s">
        <v>4601</v>
      </c>
      <c r="E212" s="1">
        <v>4</v>
      </c>
      <c r="F212" s="1">
        <v>16</v>
      </c>
      <c r="G212" s="45" t="s">
        <v>143</v>
      </c>
      <c r="H212" s="1" t="s">
        <v>3436</v>
      </c>
      <c r="I212" s="11">
        <v>557.97</v>
      </c>
      <c r="J212" s="11">
        <f>Tabela139[[#This Row],[V. UNT]]*Tabela139[[#This Row],[QUAN]]</f>
        <v>2231.88</v>
      </c>
      <c r="K212" s="30" t="s">
        <v>1738</v>
      </c>
      <c r="L212" s="1">
        <f>SUMIFS(Enviados!J:J,Enviados!K:K,"16",Enviados!Y:Y,Compra!K212)</f>
        <v>4</v>
      </c>
      <c r="M212" s="1" t="s">
        <v>65</v>
      </c>
      <c r="N212" s="45">
        <f>Tabela139[[#This Row],[QUAN]]-Tabela139[[#This Row],[ENVIADOS]]</f>
        <v>0</v>
      </c>
    </row>
    <row r="213" spans="1:14" hidden="1">
      <c r="A213" s="53">
        <v>45446</v>
      </c>
      <c r="B213" s="60">
        <v>45441</v>
      </c>
      <c r="C213" s="1" t="s">
        <v>3282</v>
      </c>
      <c r="D213" s="1" t="s">
        <v>4488</v>
      </c>
      <c r="E213" s="1">
        <v>12</v>
      </c>
      <c r="F213" s="1">
        <v>16</v>
      </c>
      <c r="G213" s="45" t="s">
        <v>60</v>
      </c>
      <c r="H213" s="1" t="s">
        <v>86</v>
      </c>
      <c r="I213" s="11">
        <v>680.22</v>
      </c>
      <c r="J213" s="11">
        <f>Tabela139[[#This Row],[V. UNT]]*Tabela139[[#This Row],[QUAN]]</f>
        <v>8162.64</v>
      </c>
      <c r="K213" s="30" t="s">
        <v>2060</v>
      </c>
      <c r="L213" s="1">
        <f>SUMIFS(Enviados!J:J,Enviados!K:K,"16",Enviados!Y:Y,Compra!K213)</f>
        <v>12</v>
      </c>
      <c r="M213" s="1" t="s">
        <v>65</v>
      </c>
      <c r="N213" s="45">
        <f>Tabela139[[#This Row],[QUAN]]-Tabela139[[#This Row],[ENVIADOS]]</f>
        <v>0</v>
      </c>
    </row>
    <row r="214" spans="1:14" hidden="1">
      <c r="A214" s="53">
        <v>45446</v>
      </c>
      <c r="B214" s="60">
        <v>45441</v>
      </c>
      <c r="C214" s="1" t="s">
        <v>3282</v>
      </c>
      <c r="D214" s="1" t="s">
        <v>4488</v>
      </c>
      <c r="E214" s="1">
        <v>6</v>
      </c>
      <c r="F214" s="1">
        <v>16</v>
      </c>
      <c r="G214" s="45" t="s">
        <v>60</v>
      </c>
      <c r="H214" s="1" t="s">
        <v>4619</v>
      </c>
      <c r="I214" s="11">
        <v>504.7</v>
      </c>
      <c r="J214" s="11">
        <f>Tabela139[[#This Row],[V. UNT]]*Tabela139[[#This Row],[QUAN]]</f>
        <v>3028.2</v>
      </c>
      <c r="K214" s="30" t="s">
        <v>1743</v>
      </c>
      <c r="L214" s="1">
        <f>SUMIFS(Enviados!J:J,Enviados!K:K,"16",Enviados!Y:Y,Compra!K214)</f>
        <v>6</v>
      </c>
      <c r="M214" s="1" t="s">
        <v>65</v>
      </c>
      <c r="N214" s="45">
        <f>Tabela139[[#This Row],[QUAN]]-Tabela139[[#This Row],[ENVIADOS]]</f>
        <v>0</v>
      </c>
    </row>
    <row r="215" spans="1:14" hidden="1">
      <c r="A215" s="53">
        <v>45453</v>
      </c>
      <c r="B215" s="60">
        <v>45449</v>
      </c>
      <c r="C215" s="1" t="s">
        <v>3282</v>
      </c>
      <c r="D215" s="1" t="s">
        <v>4488</v>
      </c>
      <c r="E215" s="1">
        <v>22</v>
      </c>
      <c r="F215" s="1">
        <v>15</v>
      </c>
      <c r="G215" s="45" t="s">
        <v>75</v>
      </c>
      <c r="H215" s="1" t="s">
        <v>4620</v>
      </c>
      <c r="I215" s="11">
        <v>270.33999999999997</v>
      </c>
      <c r="J215" s="11">
        <f>Tabela139[[#This Row],[V. UNT]]*Tabela139[[#This Row],[QUAN]]</f>
        <v>5947.48</v>
      </c>
      <c r="K215" s="30" t="s">
        <v>4621</v>
      </c>
      <c r="L215" s="1">
        <f>SUMIFS(Enviados!J:J,Enviados!K:K,"15",Enviados!Y:Y,Compra!K215)</f>
        <v>22</v>
      </c>
      <c r="M215" s="1" t="s">
        <v>65</v>
      </c>
      <c r="N215" s="45">
        <f>Tabela139[[#This Row],[QUAN]]-Tabela139[[#This Row],[ENVIADOS]]</f>
        <v>0</v>
      </c>
    </row>
    <row r="216" spans="1:14" hidden="1">
      <c r="A216" s="53">
        <v>45453</v>
      </c>
      <c r="B216" s="60">
        <v>45449</v>
      </c>
      <c r="C216" s="1" t="s">
        <v>3282</v>
      </c>
      <c r="D216" s="1" t="s">
        <v>4488</v>
      </c>
      <c r="E216" s="1">
        <v>2</v>
      </c>
      <c r="F216" s="1" t="s">
        <v>7</v>
      </c>
      <c r="G216" s="45" t="s">
        <v>210</v>
      </c>
      <c r="H216" s="1" t="s">
        <v>788</v>
      </c>
      <c r="I216" s="11">
        <v>754.7</v>
      </c>
      <c r="J216" s="11">
        <f>Tabela139[[#This Row],[V. UNT]]*Tabela139[[#This Row],[QUAN]]</f>
        <v>1509.4</v>
      </c>
      <c r="K216" s="30" t="s">
        <v>4622</v>
      </c>
      <c r="L216" s="1">
        <f>SUMIFS(Enviados!J:J,Enviados!K:K,"17.5",Enviados!Y:Y,Compra!K216)</f>
        <v>2</v>
      </c>
      <c r="M216" s="1" t="s">
        <v>65</v>
      </c>
      <c r="N216" s="45">
        <f>Tabela139[[#This Row],[QUAN]]-Tabela139[[#This Row],[ENVIADOS]]</f>
        <v>0</v>
      </c>
    </row>
    <row r="217" spans="1:14" hidden="1">
      <c r="A217" s="53">
        <v>45455</v>
      </c>
      <c r="B217" s="60">
        <v>45455</v>
      </c>
      <c r="C217" s="1" t="s">
        <v>2137</v>
      </c>
      <c r="D217" s="154" t="s">
        <v>4623</v>
      </c>
      <c r="E217" s="1">
        <v>1</v>
      </c>
      <c r="F217" s="1" t="s">
        <v>39</v>
      </c>
      <c r="G217" s="45" t="s">
        <v>595</v>
      </c>
      <c r="H217" s="1" t="s">
        <v>4624</v>
      </c>
      <c r="I217" s="11">
        <v>490</v>
      </c>
      <c r="J217" s="11">
        <f>Tabela139[[#This Row],[V. UNT]]*Tabela139[[#This Row],[QUAN]]</f>
        <v>490</v>
      </c>
      <c r="K217" s="30" t="s">
        <v>4625</v>
      </c>
      <c r="L217" s="1">
        <f>SUMIFS(Enviados!J:J,Enviados!K:K,"22.5",Enviados!Y:Y,Compra!K217)</f>
        <v>1</v>
      </c>
      <c r="M217" s="1" t="s">
        <v>65</v>
      </c>
      <c r="N217" s="45">
        <f>Tabela139[[#This Row],[QUAN]]-Tabela139[[#This Row],[ENVIADOS]]</f>
        <v>0</v>
      </c>
    </row>
    <row r="218" spans="1:14" hidden="1">
      <c r="A218" s="53">
        <v>45455</v>
      </c>
      <c r="B218" s="60">
        <v>45455</v>
      </c>
      <c r="C218" s="1" t="s">
        <v>599</v>
      </c>
      <c r="D218" s="154" t="s">
        <v>4623</v>
      </c>
      <c r="E218" s="1">
        <v>2</v>
      </c>
      <c r="F218" s="1" t="s">
        <v>7</v>
      </c>
      <c r="G218" s="45" t="s">
        <v>210</v>
      </c>
      <c r="H218" s="1" t="s">
        <v>4606</v>
      </c>
      <c r="I218" s="11">
        <v>430</v>
      </c>
      <c r="J218" s="11">
        <f>Tabela139[[#This Row],[V. UNT]]*Tabela139[[#This Row],[QUAN]]</f>
        <v>860</v>
      </c>
      <c r="K218" s="30" t="s">
        <v>1761</v>
      </c>
      <c r="L218" s="1">
        <f>SUMIFS(Enviados!J:J,Enviados!K:K,"17.5",Enviados!Y:Y,Compra!K218)</f>
        <v>2</v>
      </c>
      <c r="M218" s="1" t="s">
        <v>65</v>
      </c>
      <c r="N218" s="45">
        <f>Tabela139[[#This Row],[QUAN]]-Tabela139[[#This Row],[ENVIADOS]]</f>
        <v>0</v>
      </c>
    </row>
    <row r="219" spans="1:14" hidden="1">
      <c r="A219" s="53">
        <v>45460</v>
      </c>
      <c r="B219" s="60">
        <v>45460</v>
      </c>
      <c r="C219" s="1" t="s">
        <v>599</v>
      </c>
      <c r="D219" s="154" t="s">
        <v>4623</v>
      </c>
      <c r="E219" s="1">
        <v>4</v>
      </c>
      <c r="F219" s="148" t="s">
        <v>7</v>
      </c>
      <c r="G219" s="45" t="s">
        <v>210</v>
      </c>
      <c r="H219" s="1" t="s">
        <v>4603</v>
      </c>
      <c r="I219" s="11">
        <v>430</v>
      </c>
      <c r="J219" s="11">
        <f>Tabela139[[#This Row],[V. UNT]]*Tabela139[[#This Row],[QUAN]]</f>
        <v>1720</v>
      </c>
      <c r="K219" s="30" t="s">
        <v>4626</v>
      </c>
      <c r="L219" s="1">
        <f>SUMIFS(Enviados!J:J,Enviados!K:K,"17.5",Enviados!Y:Y,Compra!K219)</f>
        <v>4</v>
      </c>
      <c r="M219" s="1" t="s">
        <v>65</v>
      </c>
      <c r="N219" s="45">
        <f>Tabela139[[#This Row],[QUAN]]-Tabela139[[#This Row],[ENVIADOS]]</f>
        <v>0</v>
      </c>
    </row>
    <row r="220" spans="1:14" hidden="1">
      <c r="A220" s="53">
        <v>45460</v>
      </c>
      <c r="B220" s="60">
        <v>45460</v>
      </c>
      <c r="C220" s="1" t="s">
        <v>599</v>
      </c>
      <c r="D220" s="154" t="s">
        <v>4623</v>
      </c>
      <c r="E220" s="1">
        <v>2</v>
      </c>
      <c r="F220" s="148" t="s">
        <v>7</v>
      </c>
      <c r="G220" s="45" t="s">
        <v>210</v>
      </c>
      <c r="H220" s="1" t="s">
        <v>4627</v>
      </c>
      <c r="I220" s="11">
        <v>450</v>
      </c>
      <c r="J220" s="11">
        <f>Tabela139[[#This Row],[V. UNT]]*Tabela139[[#This Row],[QUAN]]</f>
        <v>900</v>
      </c>
      <c r="K220" s="30" t="s">
        <v>2029</v>
      </c>
      <c r="L220" s="1">
        <f>SUMIFS(Enviados!J:J,Enviados!K:K,"17.5",Enviados!Y:Y,Compra!K220)</f>
        <v>2</v>
      </c>
      <c r="M220" s="1" t="s">
        <v>65</v>
      </c>
      <c r="N220" s="45">
        <f>Tabela139[[#This Row],[QUAN]]-Tabela139[[#This Row],[ENVIADOS]]</f>
        <v>0</v>
      </c>
    </row>
    <row r="221" spans="1:14" hidden="1">
      <c r="A221" s="53">
        <v>45461</v>
      </c>
      <c r="B221" s="60">
        <v>45462</v>
      </c>
      <c r="C221" s="1" t="s">
        <v>3282</v>
      </c>
      <c r="D221" s="1" t="s">
        <v>4488</v>
      </c>
      <c r="E221" s="1">
        <v>6</v>
      </c>
      <c r="F221" s="1">
        <v>14</v>
      </c>
      <c r="G221" s="45" t="s">
        <v>783</v>
      </c>
      <c r="H221" s="1" t="s">
        <v>2088</v>
      </c>
      <c r="I221" s="11">
        <v>269.63</v>
      </c>
      <c r="J221" s="11">
        <f>Tabela139[[#This Row],[V. UNT]]*Tabela139[[#This Row],[QUAN]]</f>
        <v>1617.78</v>
      </c>
      <c r="K221" s="30" t="s">
        <v>2103</v>
      </c>
      <c r="L221" s="1">
        <f>SUMIFS(Enviados!J:J,Enviados!K:K,"14",Enviados!Y:Y,Compra!K221)</f>
        <v>6</v>
      </c>
      <c r="M221" s="1" t="s">
        <v>65</v>
      </c>
      <c r="N221" s="45">
        <f>Tabela139[[#This Row],[QUAN]]-Tabela139[[#This Row],[ENVIADOS]]</f>
        <v>0</v>
      </c>
    </row>
    <row r="222" spans="1:14" hidden="1">
      <c r="A222" s="53">
        <v>45461</v>
      </c>
      <c r="B222" s="60">
        <v>45462</v>
      </c>
      <c r="C222" s="1" t="s">
        <v>3282</v>
      </c>
      <c r="D222" s="1" t="s">
        <v>4480</v>
      </c>
      <c r="E222" s="1">
        <v>16</v>
      </c>
      <c r="F222" s="1">
        <v>16</v>
      </c>
      <c r="G222" s="45" t="s">
        <v>60</v>
      </c>
      <c r="H222" s="1" t="s">
        <v>86</v>
      </c>
      <c r="I222" s="11">
        <v>673.58</v>
      </c>
      <c r="J222" s="11">
        <f>Tabela139[[#This Row],[V. UNT]]*Tabela139[[#This Row],[QUAN]]</f>
        <v>10777.28</v>
      </c>
      <c r="K222" s="30" t="s">
        <v>1779</v>
      </c>
      <c r="L222" s="1">
        <f>SUMIFS(Enviados!J:J,Enviados!K:K,"16",Enviados!Y:Y,Compra!K222)</f>
        <v>16</v>
      </c>
      <c r="M222" s="1" t="s">
        <v>65</v>
      </c>
      <c r="N222" s="45">
        <f>Tabela139[[#This Row],[QUAN]]-Tabela139[[#This Row],[ENVIADOS]]</f>
        <v>0</v>
      </c>
    </row>
    <row r="223" spans="1:14" hidden="1">
      <c r="A223" s="53">
        <v>45461</v>
      </c>
      <c r="B223" s="60">
        <v>45462</v>
      </c>
      <c r="C223" s="1" t="s">
        <v>3282</v>
      </c>
      <c r="D223" s="1" t="s">
        <v>4601</v>
      </c>
      <c r="E223" s="1">
        <v>6</v>
      </c>
      <c r="F223" s="1">
        <v>16</v>
      </c>
      <c r="G223" s="45" t="s">
        <v>60</v>
      </c>
      <c r="H223" s="1" t="s">
        <v>86</v>
      </c>
      <c r="I223" s="11">
        <v>673.58</v>
      </c>
      <c r="J223" s="11">
        <f>Tabela139[[#This Row],[V. UNT]]*Tabela139[[#This Row],[QUAN]]</f>
        <v>4041.4800000000005</v>
      </c>
      <c r="K223" s="30" t="s">
        <v>1793</v>
      </c>
      <c r="L223" s="1">
        <f>SUMIFS(Enviados!J:J,Enviados!K:K,"16",Enviados!Y:Y,Compra!K223)</f>
        <v>6</v>
      </c>
      <c r="M223" s="1" t="s">
        <v>65</v>
      </c>
      <c r="N223" s="45">
        <f>Tabela139[[#This Row],[QUAN]]-Tabela139[[#This Row],[ENVIADOS]]</f>
        <v>0</v>
      </c>
    </row>
    <row r="224" spans="1:14" hidden="1">
      <c r="A224" s="53">
        <v>45461</v>
      </c>
      <c r="B224" s="60">
        <v>45462</v>
      </c>
      <c r="C224" s="1" t="s">
        <v>3282</v>
      </c>
      <c r="D224" s="1" t="s">
        <v>4601</v>
      </c>
      <c r="E224" s="1">
        <v>4</v>
      </c>
      <c r="F224" s="1" t="s">
        <v>7</v>
      </c>
      <c r="G224" s="45" t="s">
        <v>210</v>
      </c>
      <c r="H224" s="1" t="s">
        <v>788</v>
      </c>
      <c r="I224" s="11">
        <v>739.44</v>
      </c>
      <c r="J224" s="11">
        <f>Tabela139[[#This Row],[V. UNT]]*Tabela139[[#This Row],[QUAN]]</f>
        <v>2957.76</v>
      </c>
      <c r="K224" s="30" t="s">
        <v>1758</v>
      </c>
      <c r="L224" s="1">
        <f>SUMIFS(Enviados!J:J,Enviados!K:K,"17.5",Enviados!Y:Y,Compra!K224)</f>
        <v>4</v>
      </c>
      <c r="M224" s="1" t="s">
        <v>65</v>
      </c>
      <c r="N224" s="45">
        <f>Tabela139[[#This Row],[QUAN]]-Tabela139[[#This Row],[ENVIADOS]]</f>
        <v>0</v>
      </c>
    </row>
    <row r="225" spans="1:14" hidden="1">
      <c r="A225" s="53">
        <v>45467</v>
      </c>
      <c r="B225" s="60">
        <v>45462</v>
      </c>
      <c r="C225" s="1" t="s">
        <v>3282</v>
      </c>
      <c r="D225" s="1" t="s">
        <v>4608</v>
      </c>
      <c r="E225" s="1">
        <v>6</v>
      </c>
      <c r="F225" s="1">
        <v>15</v>
      </c>
      <c r="G225" s="45" t="s">
        <v>623</v>
      </c>
      <c r="H225" s="1" t="s">
        <v>4519</v>
      </c>
      <c r="I225" s="11">
        <v>295.23</v>
      </c>
      <c r="J225" s="11">
        <f>Tabela139[[#This Row],[V. UNT]]*Tabela139[[#This Row],[QUAN]]</f>
        <v>1771.38</v>
      </c>
      <c r="K225" s="30" t="s">
        <v>4628</v>
      </c>
      <c r="L225" s="1">
        <f>SUMIFS(Enviados!J:J,Enviados!K:K,"15",Enviados!Y:Y,Compra!K225)</f>
        <v>6</v>
      </c>
      <c r="M225" s="1" t="s">
        <v>65</v>
      </c>
      <c r="N225" s="45">
        <f>Tabela139[[#This Row],[QUAN]]-Tabela139[[#This Row],[ENVIADOS]]</f>
        <v>0</v>
      </c>
    </row>
    <row r="226" spans="1:14" hidden="1">
      <c r="A226" s="53">
        <v>45467</v>
      </c>
      <c r="B226" s="60">
        <v>45462</v>
      </c>
      <c r="C226" s="1" t="s">
        <v>3282</v>
      </c>
      <c r="D226" s="1" t="s">
        <v>4608</v>
      </c>
      <c r="E226" s="1">
        <v>2</v>
      </c>
      <c r="F226" s="1">
        <v>15</v>
      </c>
      <c r="G226" s="45" t="s">
        <v>623</v>
      </c>
      <c r="H226" s="1" t="s">
        <v>4629</v>
      </c>
      <c r="I226" s="11">
        <v>295.10000000000002</v>
      </c>
      <c r="J226" s="11">
        <f>Tabela139[[#This Row],[V. UNT]]*Tabela139[[#This Row],[QUAN]]</f>
        <v>590.20000000000005</v>
      </c>
      <c r="K226" s="30" t="s">
        <v>1754</v>
      </c>
      <c r="L226" s="1">
        <f>SUMIFS(Enviados!J:J,Enviados!K:K,"15",Enviados!Y:Y,Compra!K226)</f>
        <v>2</v>
      </c>
      <c r="M226" s="1" t="s">
        <v>65</v>
      </c>
      <c r="N226" s="45">
        <f>Tabela139[[#This Row],[QUAN]]-Tabela139[[#This Row],[ENVIADOS]]</f>
        <v>0</v>
      </c>
    </row>
    <row r="227" spans="1:14" hidden="1">
      <c r="A227" s="53">
        <v>45467</v>
      </c>
      <c r="B227" s="60">
        <v>45463</v>
      </c>
      <c r="C227" s="1" t="s">
        <v>3282</v>
      </c>
      <c r="D227" s="1" t="s">
        <v>4488</v>
      </c>
      <c r="E227" s="1">
        <v>14</v>
      </c>
      <c r="F227" s="1">
        <v>14</v>
      </c>
      <c r="G227" s="45" t="s">
        <v>84</v>
      </c>
      <c r="H227" s="1" t="s">
        <v>3436</v>
      </c>
      <c r="I227" s="11">
        <v>285.08</v>
      </c>
      <c r="J227" s="11">
        <f>Tabela139[[#This Row],[V. UNT]]*Tabela139[[#This Row],[QUAN]]</f>
        <v>3991.12</v>
      </c>
      <c r="K227" s="30" t="s">
        <v>2106</v>
      </c>
      <c r="L227" s="1">
        <f>SUMIFS(Enviados!J:J,Enviados!K:K,"14",Enviados!Y:Y,Compra!K227)</f>
        <v>14</v>
      </c>
      <c r="M227" s="1" t="s">
        <v>65</v>
      </c>
      <c r="N227" s="45">
        <f>Tabela139[[#This Row],[QUAN]]-Tabela139[[#This Row],[ENVIADOS]]</f>
        <v>0</v>
      </c>
    </row>
    <row r="228" spans="1:14" hidden="1">
      <c r="A228" s="53">
        <v>45478</v>
      </c>
      <c r="B228" s="60">
        <v>45475</v>
      </c>
      <c r="C228" s="1" t="s">
        <v>3282</v>
      </c>
      <c r="D228" s="1" t="s">
        <v>4488</v>
      </c>
      <c r="E228" s="1">
        <v>22</v>
      </c>
      <c r="F228" s="1">
        <v>15</v>
      </c>
      <c r="G228" s="45" t="s">
        <v>75</v>
      </c>
      <c r="H228" s="1" t="s">
        <v>4620</v>
      </c>
      <c r="I228" s="11">
        <v>288.49</v>
      </c>
      <c r="J228" s="11">
        <f>Tabela139[[#This Row],[V. UNT]]*Tabela139[[#This Row],[QUAN]]</f>
        <v>6346.7800000000007</v>
      </c>
      <c r="K228" s="30" t="s">
        <v>4630</v>
      </c>
      <c r="L228" s="1">
        <f>SUMIFS(Enviados!J:J,Enviados!K:K,"15",Enviados!Y:Y,Compra!K228)</f>
        <v>22</v>
      </c>
      <c r="M228" s="1" t="s">
        <v>65</v>
      </c>
      <c r="N228" s="45">
        <f>Tabela139[[#This Row],[QUAN]]-Tabela139[[#This Row],[ENVIADOS]]</f>
        <v>0</v>
      </c>
    </row>
    <row r="229" spans="1:14" hidden="1">
      <c r="A229" s="53">
        <v>45478</v>
      </c>
      <c r="B229" s="60">
        <v>45475</v>
      </c>
      <c r="C229" s="1" t="s">
        <v>3282</v>
      </c>
      <c r="D229" s="1" t="s">
        <v>4488</v>
      </c>
      <c r="E229" s="1">
        <v>6</v>
      </c>
      <c r="F229" s="1">
        <v>16</v>
      </c>
      <c r="G229" s="45" t="s">
        <v>143</v>
      </c>
      <c r="H229" s="1" t="s">
        <v>86</v>
      </c>
      <c r="I229" s="11">
        <v>859.61</v>
      </c>
      <c r="J229" s="11">
        <f>Tabela139[[#This Row],[V. UNT]]*Tabela139[[#This Row],[QUAN]]</f>
        <v>5157.66</v>
      </c>
      <c r="K229" s="30" t="s">
        <v>1798</v>
      </c>
      <c r="L229" s="1">
        <f>SUMIFS(Enviados!J:J,Enviados!K:K,"16",Enviados!Y:Y,Compra!K229)</f>
        <v>6</v>
      </c>
      <c r="M229" s="1" t="s">
        <v>65</v>
      </c>
      <c r="N229" s="45">
        <f>Tabela139[[#This Row],[QUAN]]-Tabela139[[#This Row],[ENVIADOS]]</f>
        <v>0</v>
      </c>
    </row>
    <row r="230" spans="1:14" hidden="1">
      <c r="A230" s="53">
        <v>45478</v>
      </c>
      <c r="B230" s="60">
        <v>45475</v>
      </c>
      <c r="C230" s="1" t="s">
        <v>3282</v>
      </c>
      <c r="D230" s="1" t="s">
        <v>4480</v>
      </c>
      <c r="E230" s="1">
        <v>4</v>
      </c>
      <c r="F230" s="1" t="s">
        <v>7</v>
      </c>
      <c r="G230" s="45" t="s">
        <v>210</v>
      </c>
      <c r="H230" s="1" t="s">
        <v>1167</v>
      </c>
      <c r="I230" s="11">
        <v>713.54</v>
      </c>
      <c r="J230" s="11">
        <f>Tabela139[[#This Row],[V. UNT]]*Tabela139[[#This Row],[QUAN]]</f>
        <v>2854.16</v>
      </c>
      <c r="K230" s="30" t="s">
        <v>4631</v>
      </c>
      <c r="L230" s="1">
        <f>SUMIFS(Enviados!J:J,Enviados!K:K,"17.5",Enviados!Y:Y,Compra!K230)</f>
        <v>4</v>
      </c>
      <c r="M230" s="1" t="s">
        <v>65</v>
      </c>
      <c r="N230" s="45">
        <f>Tabela139[[#This Row],[QUAN]]-Tabela139[[#This Row],[ENVIADOS]]</f>
        <v>0</v>
      </c>
    </row>
    <row r="231" spans="1:14" hidden="1">
      <c r="A231" s="53">
        <v>45488</v>
      </c>
      <c r="B231" s="60">
        <v>45488</v>
      </c>
      <c r="C231" s="1" t="s">
        <v>4632</v>
      </c>
      <c r="D231" s="154" t="s">
        <v>4623</v>
      </c>
      <c r="E231" s="1">
        <v>1</v>
      </c>
      <c r="F231" s="1" t="s">
        <v>39</v>
      </c>
      <c r="G231" s="45" t="s">
        <v>595</v>
      </c>
      <c r="H231" s="1" t="s">
        <v>4633</v>
      </c>
      <c r="I231" s="11">
        <v>570</v>
      </c>
      <c r="J231" s="11">
        <f>Tabela139[[#This Row],[V. UNT]]*Tabela139[[#This Row],[QUAN]]</f>
        <v>570</v>
      </c>
      <c r="K231" s="30" t="s">
        <v>1722</v>
      </c>
      <c r="L231" s="1">
        <f>SUMIFS(Enviados!J:J,Enviados!K:K,"22.5",Enviados!Y:Y,Compra!K231)</f>
        <v>1</v>
      </c>
      <c r="M231" s="1" t="s">
        <v>65</v>
      </c>
      <c r="N231" s="45">
        <f>Tabela139[[#This Row],[QUAN]]-Tabela139[[#This Row],[ENVIADOS]]</f>
        <v>0</v>
      </c>
    </row>
    <row r="232" spans="1:14" hidden="1">
      <c r="A232" s="53">
        <v>45488</v>
      </c>
      <c r="B232" s="60">
        <v>45488</v>
      </c>
      <c r="C232" s="1" t="s">
        <v>4632</v>
      </c>
      <c r="D232" s="154" t="s">
        <v>4623</v>
      </c>
      <c r="E232" s="1">
        <v>1</v>
      </c>
      <c r="F232" s="1" t="s">
        <v>39</v>
      </c>
      <c r="G232" s="45" t="s">
        <v>595</v>
      </c>
      <c r="H232" s="1" t="s">
        <v>4633</v>
      </c>
      <c r="I232" s="11">
        <v>550</v>
      </c>
      <c r="J232" s="11">
        <f>Tabela139[[#This Row],[V. UNT]]*Tabela139[[#This Row],[QUAN]]</f>
        <v>550</v>
      </c>
      <c r="K232" s="30" t="s">
        <v>1720</v>
      </c>
      <c r="L232" s="1">
        <f>SUMIFS(Enviados!J:J,Enviados!K:K,"22.5",Enviados!Y:Y,Compra!K232)</f>
        <v>1</v>
      </c>
      <c r="M232" s="1" t="s">
        <v>65</v>
      </c>
      <c r="N232" s="45">
        <f>Tabela139[[#This Row],[QUAN]]-Tabela139[[#This Row],[ENVIADOS]]</f>
        <v>0</v>
      </c>
    </row>
    <row r="233" spans="1:14" hidden="1">
      <c r="A233" s="53">
        <v>45488</v>
      </c>
      <c r="B233" s="60">
        <v>45488</v>
      </c>
      <c r="C233" s="1" t="s">
        <v>4632</v>
      </c>
      <c r="D233" s="154" t="s">
        <v>4623</v>
      </c>
      <c r="E233" s="1">
        <v>3</v>
      </c>
      <c r="F233" s="1" t="s">
        <v>39</v>
      </c>
      <c r="G233" s="45" t="s">
        <v>595</v>
      </c>
      <c r="H233" s="1" t="s">
        <v>4634</v>
      </c>
      <c r="I233" s="11">
        <v>490</v>
      </c>
      <c r="J233" s="11">
        <f>Tabela139[[#This Row],[V. UNT]]*Tabela139[[#This Row],[QUAN]]</f>
        <v>1470</v>
      </c>
      <c r="K233" s="30" t="s">
        <v>1833</v>
      </c>
      <c r="L233" s="1">
        <f>SUMIFS(Enviados!J:J,Enviados!K:K,"22.5",Enviados!Y:Y,Compra!K233)</f>
        <v>3</v>
      </c>
      <c r="M233" s="1" t="s">
        <v>65</v>
      </c>
      <c r="N233" s="45">
        <f>Tabela139[[#This Row],[QUAN]]-Tabela139[[#This Row],[ENVIADOS]]</f>
        <v>0</v>
      </c>
    </row>
    <row r="234" spans="1:14" hidden="1">
      <c r="A234" s="53">
        <v>45488</v>
      </c>
      <c r="B234" s="60">
        <v>45488</v>
      </c>
      <c r="C234" s="1" t="s">
        <v>4632</v>
      </c>
      <c r="D234" s="154" t="s">
        <v>4623</v>
      </c>
      <c r="E234" s="1">
        <v>1</v>
      </c>
      <c r="F234" s="1" t="s">
        <v>39</v>
      </c>
      <c r="G234" s="45" t="s">
        <v>595</v>
      </c>
      <c r="H234" s="1" t="s">
        <v>4634</v>
      </c>
      <c r="I234" s="11">
        <v>510</v>
      </c>
      <c r="J234" s="11">
        <f>Tabela139[[#This Row],[V. UNT]]*Tabela139[[#This Row],[QUAN]]</f>
        <v>510</v>
      </c>
      <c r="K234" s="30" t="s">
        <v>1721</v>
      </c>
      <c r="L234" s="1">
        <f>SUMIFS(Enviados!J:J,Enviados!K:K,"22.5",Enviados!Y:Y,Compra!K234)</f>
        <v>1</v>
      </c>
      <c r="M234" s="1" t="s">
        <v>65</v>
      </c>
      <c r="N234" s="45">
        <f>Tabela139[[#This Row],[QUAN]]-Tabela139[[#This Row],[ENVIADOS]]</f>
        <v>0</v>
      </c>
    </row>
    <row r="235" spans="1:14" hidden="1">
      <c r="A235" s="53">
        <v>45491</v>
      </c>
      <c r="B235" s="60">
        <v>45490</v>
      </c>
      <c r="C235" s="1" t="s">
        <v>3282</v>
      </c>
      <c r="D235" s="1" t="s">
        <v>4635</v>
      </c>
      <c r="E235" s="1">
        <v>4</v>
      </c>
      <c r="F235" s="1" t="s">
        <v>39</v>
      </c>
      <c r="G235" s="45" t="s">
        <v>595</v>
      </c>
      <c r="H235" s="1" t="s">
        <v>4636</v>
      </c>
      <c r="I235" s="11">
        <v>1741.88</v>
      </c>
      <c r="J235" s="11">
        <f>Tabela139[[#This Row],[V. UNT]]*Tabela139[[#This Row],[QUAN]]</f>
        <v>6967.52</v>
      </c>
      <c r="K235" s="30" t="s">
        <v>2187</v>
      </c>
      <c r="L235" s="1">
        <f>SUMIFS(Enviados!J:J,Enviados!K:K,"22.5",Enviados!Y:Y,Compra!K235)</f>
        <v>4</v>
      </c>
      <c r="M235" s="1" t="s">
        <v>65</v>
      </c>
      <c r="N235" s="45">
        <f>Tabela139[[#This Row],[QUAN]]-Tabela139[[#This Row],[ENVIADOS]]</f>
        <v>0</v>
      </c>
    </row>
    <row r="236" spans="1:14" hidden="1">
      <c r="A236" s="53">
        <v>45495</v>
      </c>
      <c r="B236" s="60">
        <v>45491</v>
      </c>
      <c r="C236" s="1" t="s">
        <v>3282</v>
      </c>
      <c r="D236" s="1" t="s">
        <v>4601</v>
      </c>
      <c r="E236" s="1">
        <v>22</v>
      </c>
      <c r="F236" s="1">
        <v>15</v>
      </c>
      <c r="G236" s="45" t="s">
        <v>75</v>
      </c>
      <c r="H236" s="1" t="s">
        <v>4620</v>
      </c>
      <c r="I236" s="11">
        <v>295.01</v>
      </c>
      <c r="J236" s="11">
        <f>Tabela139[[#This Row],[V. UNT]]*Tabela139[[#This Row],[QUAN]]</f>
        <v>6490.2199999999993</v>
      </c>
      <c r="K236" s="30" t="s">
        <v>3060</v>
      </c>
      <c r="L236" s="1">
        <f>SUMIFS(Enviados!J:J,Enviados!K:K,"15",Enviados!Y:Y,Compra!K236)</f>
        <v>22</v>
      </c>
      <c r="M236" s="1" t="s">
        <v>65</v>
      </c>
      <c r="N236" s="45">
        <f>Tabela139[[#This Row],[QUAN]]-Tabela139[[#This Row],[ENVIADOS]]</f>
        <v>0</v>
      </c>
    </row>
    <row r="237" spans="1:14" hidden="1">
      <c r="A237" s="53">
        <v>45496</v>
      </c>
      <c r="B237" s="60">
        <v>45495</v>
      </c>
      <c r="C237" s="1" t="s">
        <v>3282</v>
      </c>
      <c r="D237" s="1" t="s">
        <v>4637</v>
      </c>
      <c r="E237" s="1">
        <v>6</v>
      </c>
      <c r="F237" s="1">
        <v>16</v>
      </c>
      <c r="G237" s="45" t="s">
        <v>143</v>
      </c>
      <c r="H237" s="1" t="s">
        <v>86</v>
      </c>
      <c r="I237" s="11">
        <v>868.85</v>
      </c>
      <c r="J237" s="11">
        <f>Tabela139[[#This Row],[V. UNT]]*Tabela139[[#This Row],[QUAN]]</f>
        <v>5213.1000000000004</v>
      </c>
      <c r="K237" s="30" t="s">
        <v>1902</v>
      </c>
      <c r="L237" s="1">
        <f>SUMIFS(Enviados!J:J,Enviados!K:K,"16",Enviados!Y:Y,Compra!K237)</f>
        <v>6</v>
      </c>
      <c r="M237" s="1" t="s">
        <v>65</v>
      </c>
      <c r="N237" s="45">
        <f>Tabela139[[#This Row],[QUAN]]-Tabela139[[#This Row],[ENVIADOS]]</f>
        <v>0</v>
      </c>
    </row>
    <row r="238" spans="1:14" hidden="1">
      <c r="A238" s="53">
        <v>45497</v>
      </c>
      <c r="B238" s="60">
        <v>45497</v>
      </c>
      <c r="C238" s="1" t="s">
        <v>3282</v>
      </c>
      <c r="D238" s="1" t="s">
        <v>4488</v>
      </c>
      <c r="E238" s="1">
        <v>22</v>
      </c>
      <c r="F238" s="1">
        <v>14</v>
      </c>
      <c r="G238" s="45" t="s">
        <v>84</v>
      </c>
      <c r="H238" s="1" t="s">
        <v>3436</v>
      </c>
      <c r="I238" s="11">
        <v>292.57</v>
      </c>
      <c r="J238" s="11">
        <f>Tabela139[[#This Row],[V. UNT]]*Tabela139[[#This Row],[QUAN]]</f>
        <v>6436.54</v>
      </c>
      <c r="K238" s="30" t="s">
        <v>4638</v>
      </c>
      <c r="L238" s="1">
        <f>SUMIFS(Enviados!J:J,Enviados!K:K,"14",Enviados!Y:Y,Compra!K238)</f>
        <v>22</v>
      </c>
      <c r="M238" s="1" t="s">
        <v>65</v>
      </c>
      <c r="N238" s="45">
        <f>Tabela139[[#This Row],[QUAN]]-Tabela139[[#This Row],[ENVIADOS]]</f>
        <v>0</v>
      </c>
    </row>
    <row r="239" spans="1:14" hidden="1">
      <c r="A239" s="53">
        <v>45411</v>
      </c>
      <c r="B239" s="60">
        <v>45502</v>
      </c>
      <c r="C239" s="1" t="s">
        <v>2137</v>
      </c>
      <c r="D239" s="154" t="s">
        <v>4623</v>
      </c>
      <c r="E239" s="1">
        <v>3</v>
      </c>
      <c r="F239" s="1" t="s">
        <v>39</v>
      </c>
      <c r="G239" s="45" t="s">
        <v>595</v>
      </c>
      <c r="H239" s="1" t="s">
        <v>4639</v>
      </c>
      <c r="I239" s="11">
        <v>490</v>
      </c>
      <c r="J239" s="11">
        <f>Tabela139[[#This Row],[V. UNT]]*Tabela139[[#This Row],[QUAN]]</f>
        <v>1470</v>
      </c>
      <c r="K239" s="30" t="s">
        <v>4640</v>
      </c>
      <c r="L239" s="1">
        <f>SUMIFS(Enviados!J:J,Enviados!K:K,"22.5",Enviados!Y:Y,Compra!K239)</f>
        <v>3</v>
      </c>
      <c r="M239" s="1" t="s">
        <v>65</v>
      </c>
      <c r="N239" s="45">
        <f>Tabela139[[#This Row],[QUAN]]-Tabela139[[#This Row],[ENVIADOS]]</f>
        <v>0</v>
      </c>
    </row>
    <row r="240" spans="1:14" hidden="1">
      <c r="A240" s="53">
        <v>45411</v>
      </c>
      <c r="B240" s="60">
        <v>45411</v>
      </c>
      <c r="C240" s="1" t="s">
        <v>2137</v>
      </c>
      <c r="D240" s="154" t="s">
        <v>4623</v>
      </c>
      <c r="E240" s="1">
        <v>1</v>
      </c>
      <c r="F240" s="1" t="s">
        <v>39</v>
      </c>
      <c r="G240" s="45" t="s">
        <v>595</v>
      </c>
      <c r="H240" s="1" t="s">
        <v>4641</v>
      </c>
      <c r="I240" s="11">
        <v>550</v>
      </c>
      <c r="J240" s="11">
        <f>Tabela139[[#This Row],[V. UNT]]*Tabela139[[#This Row],[QUAN]]</f>
        <v>550</v>
      </c>
      <c r="K240" s="30" t="s">
        <v>1929</v>
      </c>
      <c r="L240" s="1">
        <f>SUMIFS(Enviados!J:J,Enviados!K:K,"22.5",Enviados!Y:Y,Compra!K240)</f>
        <v>1</v>
      </c>
      <c r="M240" s="1" t="s">
        <v>65</v>
      </c>
      <c r="N240" s="45">
        <f>Tabela139[[#This Row],[QUAN]]-Tabela139[[#This Row],[ENVIADOS]]</f>
        <v>0</v>
      </c>
    </row>
    <row r="241" spans="1:14" hidden="1">
      <c r="A241" s="53">
        <v>45504</v>
      </c>
      <c r="B241" s="60">
        <v>45504</v>
      </c>
      <c r="C241" s="1" t="s">
        <v>155</v>
      </c>
      <c r="D241" s="1" t="s">
        <v>4601</v>
      </c>
      <c r="E241" s="1">
        <v>22</v>
      </c>
      <c r="F241" s="1">
        <v>15</v>
      </c>
      <c r="G241" s="45" t="s">
        <v>75</v>
      </c>
      <c r="H241" s="1" t="s">
        <v>1257</v>
      </c>
      <c r="I241" s="128">
        <v>290.74</v>
      </c>
      <c r="J241" s="11">
        <f>Tabela139[[#This Row],[V. UNT]]*Tabela139[[#This Row],[QUAN]]</f>
        <v>6396.2800000000007</v>
      </c>
      <c r="K241" s="30" t="s">
        <v>1847</v>
      </c>
      <c r="L241" s="1">
        <f>SUMIFS(Enviados!J:J,Enviados!K:K,"15",Enviados!Y:Y,Compra!K241)</f>
        <v>22</v>
      </c>
      <c r="M241" s="1" t="s">
        <v>65</v>
      </c>
      <c r="N241" s="45">
        <f>Tabela139[[#This Row],[QUAN]]-Tabela139[[#This Row],[ENVIADOS]]</f>
        <v>0</v>
      </c>
    </row>
    <row r="242" spans="1:14" hidden="1">
      <c r="B242" s="60">
        <v>45512</v>
      </c>
      <c r="C242" s="1" t="s">
        <v>3282</v>
      </c>
      <c r="D242" s="1" t="s">
        <v>4642</v>
      </c>
      <c r="E242" s="1">
        <v>4</v>
      </c>
      <c r="F242" s="1">
        <v>14</v>
      </c>
      <c r="G242" s="45" t="s">
        <v>783</v>
      </c>
      <c r="H242" s="1" t="s">
        <v>4643</v>
      </c>
      <c r="I242" s="128">
        <v>294.69</v>
      </c>
      <c r="J242" s="11">
        <f>Tabela139[[#This Row],[V. UNT]]*Tabela139[[#This Row],[QUAN]]</f>
        <v>1178.76</v>
      </c>
      <c r="K242" s="30" t="s">
        <v>4644</v>
      </c>
      <c r="L242" s="1">
        <f>SUMIFS(Enviados!J:J,Enviados!K:K,"14",Enviados!Y:Y,Compra!K242)</f>
        <v>4</v>
      </c>
      <c r="M242" s="1" t="s">
        <v>65</v>
      </c>
      <c r="N242" s="45">
        <f>Tabela139[[#This Row],[QUAN]]-Tabela139[[#This Row],[ENVIADOS]]</f>
        <v>0</v>
      </c>
    </row>
    <row r="243" spans="1:14" hidden="1">
      <c r="A243" s="60">
        <v>45512</v>
      </c>
      <c r="B243" s="60">
        <v>45512</v>
      </c>
      <c r="C243" s="1" t="s">
        <v>3282</v>
      </c>
      <c r="D243" s="1" t="s">
        <v>4642</v>
      </c>
      <c r="E243" s="1">
        <v>4</v>
      </c>
      <c r="F243" s="1" t="s">
        <v>7</v>
      </c>
      <c r="G243" s="45" t="s">
        <v>133</v>
      </c>
      <c r="H243" s="1" t="s">
        <v>4636</v>
      </c>
      <c r="I243" s="128">
        <v>727.19</v>
      </c>
      <c r="J243" s="11">
        <f>Tabela139[[#This Row],[V. UNT]]*Tabela139[[#This Row],[QUAN]]</f>
        <v>2908.76</v>
      </c>
      <c r="K243" s="30" t="s">
        <v>1862</v>
      </c>
      <c r="L243" s="1">
        <f>SUMIFS(Enviados!J:J,Enviados!K:K,"17.5",Enviados!Y:Y,Compra!K243)</f>
        <v>4</v>
      </c>
      <c r="M243" s="1" t="s">
        <v>65</v>
      </c>
      <c r="N243" s="45">
        <f>Tabela139[[#This Row],[QUAN]]-Tabela139[[#This Row],[ENVIADOS]]</f>
        <v>0</v>
      </c>
    </row>
    <row r="244" spans="1:14" hidden="1">
      <c r="A244" s="53">
        <v>45517</v>
      </c>
      <c r="B244" s="60">
        <v>45517</v>
      </c>
      <c r="C244" s="1" t="s">
        <v>92</v>
      </c>
      <c r="D244" s="1" t="s">
        <v>4645</v>
      </c>
      <c r="E244" s="1">
        <v>22</v>
      </c>
      <c r="F244" s="1">
        <v>15</v>
      </c>
      <c r="G244" s="45" t="s">
        <v>75</v>
      </c>
      <c r="H244" s="1" t="s">
        <v>1881</v>
      </c>
      <c r="I244" s="128">
        <v>273</v>
      </c>
      <c r="J244" s="11">
        <f>Tabela139[[#This Row],[V. UNT]]*Tabela139[[#This Row],[QUAN]]</f>
        <v>6006</v>
      </c>
      <c r="K244" s="30" t="s">
        <v>1883</v>
      </c>
      <c r="L244" s="1">
        <f>SUMIFS(Enviados!J:J,Enviados!K:K,"15",Enviados!Y:Y,Compra!K244)</f>
        <v>22</v>
      </c>
      <c r="M244" s="1" t="s">
        <v>65</v>
      </c>
      <c r="N244" s="45">
        <f>Tabela139[[#This Row],[QUAN]]-Tabela139[[#This Row],[ENVIADOS]]</f>
        <v>0</v>
      </c>
    </row>
    <row r="245" spans="1:14" hidden="1">
      <c r="A245" s="53">
        <v>45517</v>
      </c>
      <c r="B245" s="60">
        <v>45517</v>
      </c>
      <c r="C245" s="1" t="s">
        <v>3282</v>
      </c>
      <c r="D245" s="1" t="s">
        <v>4488</v>
      </c>
      <c r="E245" s="1">
        <v>22</v>
      </c>
      <c r="F245" s="1">
        <v>16</v>
      </c>
      <c r="G245" s="45" t="s">
        <v>60</v>
      </c>
      <c r="H245" s="1" t="s">
        <v>1236</v>
      </c>
      <c r="I245" s="128">
        <v>591.4</v>
      </c>
      <c r="J245" s="11">
        <f>Tabela139[[#This Row],[V. UNT]]*Tabela139[[#This Row],[QUAN]]</f>
        <v>13010.8</v>
      </c>
      <c r="K245" s="30" t="s">
        <v>1897</v>
      </c>
      <c r="L245" s="1">
        <f>SUMIFS(Enviados!J:J,Enviados!K:K,"16",Enviados!Y:Y,Compra!K245)</f>
        <v>22</v>
      </c>
      <c r="M245" s="1" t="s">
        <v>65</v>
      </c>
      <c r="N245" s="45">
        <f>Tabela139[[#This Row],[QUAN]]-Tabela139[[#This Row],[ENVIADOS]]</f>
        <v>0</v>
      </c>
    </row>
    <row r="246" spans="1:14" hidden="1">
      <c r="A246" s="53">
        <v>45523</v>
      </c>
      <c r="B246" s="60">
        <v>45523</v>
      </c>
      <c r="C246" s="1" t="s">
        <v>3282</v>
      </c>
      <c r="D246" s="1" t="s">
        <v>4488</v>
      </c>
      <c r="E246" s="1">
        <v>6</v>
      </c>
      <c r="F246" s="1">
        <v>16</v>
      </c>
      <c r="G246" s="45" t="s">
        <v>143</v>
      </c>
      <c r="H246" s="1" t="s">
        <v>86</v>
      </c>
      <c r="I246" s="128">
        <v>862.55</v>
      </c>
      <c r="J246" s="11">
        <f>Tabela139[[#This Row],[V. UNT]]*Tabela139[[#This Row],[QUAN]]</f>
        <v>5175.2999999999993</v>
      </c>
      <c r="K246" s="30" t="s">
        <v>1900</v>
      </c>
      <c r="L246" s="1">
        <f>SUMIFS(Enviados!J:J,Enviados!K:K,"16",Enviados!Y:Y,Compra!K246)</f>
        <v>6</v>
      </c>
      <c r="M246" s="1" t="s">
        <v>65</v>
      </c>
      <c r="N246" s="45">
        <f>Tabela139[[#This Row],[QUAN]]-Tabela139[[#This Row],[ENVIADOS]]</f>
        <v>0</v>
      </c>
    </row>
    <row r="247" spans="1:14" hidden="1">
      <c r="A247" s="53">
        <v>45516</v>
      </c>
      <c r="B247" s="60">
        <v>45516</v>
      </c>
      <c r="C247" s="1" t="s">
        <v>599</v>
      </c>
      <c r="D247" s="154" t="s">
        <v>4623</v>
      </c>
      <c r="E247" s="1">
        <v>3</v>
      </c>
      <c r="F247" s="1" t="s">
        <v>39</v>
      </c>
      <c r="G247" s="45" t="s">
        <v>595</v>
      </c>
      <c r="H247" s="1" t="s">
        <v>4646</v>
      </c>
      <c r="I247" s="128">
        <v>550</v>
      </c>
      <c r="J247" s="11">
        <f>Tabela139[[#This Row],[V. UNT]]*Tabela139[[#This Row],[QUAN]]</f>
        <v>1650</v>
      </c>
      <c r="K247" s="30" t="s">
        <v>4647</v>
      </c>
      <c r="L247" s="1">
        <f>SUMIFS(Enviados!J:J,Enviados!K:K,"22.5",Enviados!Y:Y,Compra!K247)</f>
        <v>3</v>
      </c>
      <c r="M247" s="1" t="s">
        <v>65</v>
      </c>
      <c r="N247" s="45">
        <f>Tabela139[[#This Row],[QUAN]]-Tabela139[[#This Row],[ENVIADOS]]</f>
        <v>0</v>
      </c>
    </row>
    <row r="248" spans="1:14" hidden="1">
      <c r="A248" s="53">
        <v>45520</v>
      </c>
      <c r="B248" s="60">
        <v>45520</v>
      </c>
      <c r="C248" s="1" t="s">
        <v>599</v>
      </c>
      <c r="D248" s="154" t="s">
        <v>4623</v>
      </c>
      <c r="E248" s="1">
        <v>1</v>
      </c>
      <c r="F248" s="1" t="s">
        <v>39</v>
      </c>
      <c r="G248" s="45" t="s">
        <v>595</v>
      </c>
      <c r="H248" s="1" t="s">
        <v>4646</v>
      </c>
      <c r="I248" s="128">
        <v>550</v>
      </c>
      <c r="J248" s="11">
        <v>550</v>
      </c>
      <c r="K248" s="30" t="s">
        <v>4648</v>
      </c>
      <c r="L248" s="1">
        <f>SUMIFS(Enviados!J:J,Enviados!K:K,"22.5",Enviados!Y:Y,Compra!K248)</f>
        <v>1</v>
      </c>
      <c r="M248" s="1" t="s">
        <v>65</v>
      </c>
      <c r="N248" s="45">
        <f>Tabela139[[#This Row],[QUAN]]-Tabela139[[#This Row],[ENVIADOS]]</f>
        <v>0</v>
      </c>
    </row>
    <row r="249" spans="1:14" hidden="1">
      <c r="A249" s="53">
        <v>45520</v>
      </c>
      <c r="B249" s="60">
        <v>45520</v>
      </c>
      <c r="C249" s="1" t="s">
        <v>599</v>
      </c>
      <c r="D249" s="154" t="s">
        <v>4623</v>
      </c>
      <c r="E249" s="1">
        <v>1</v>
      </c>
      <c r="F249" s="1" t="s">
        <v>39</v>
      </c>
      <c r="G249" s="45" t="s">
        <v>595</v>
      </c>
      <c r="H249" s="1" t="s">
        <v>4649</v>
      </c>
      <c r="I249" s="128">
        <v>180</v>
      </c>
      <c r="J249" s="11">
        <f>Tabela139[[#This Row],[V. UNT]]*Tabela139[[#This Row],[QUAN]]</f>
        <v>180</v>
      </c>
      <c r="K249" s="30" t="s">
        <v>2020</v>
      </c>
      <c r="L249" s="1">
        <f>SUMIFS(Enviados!J:J,Enviados!K:K,"22.5",Enviados!Y:Y,Compra!K249)</f>
        <v>1</v>
      </c>
      <c r="M249" s="1" t="s">
        <v>65</v>
      </c>
      <c r="N249" s="45">
        <f>Tabela139[[#This Row],[QUAN]]-Tabela139[[#This Row],[ENVIADOS]]</f>
        <v>0</v>
      </c>
    </row>
    <row r="250" spans="1:14" hidden="1">
      <c r="A250" s="53">
        <v>45525</v>
      </c>
      <c r="B250" s="60">
        <v>45525</v>
      </c>
      <c r="C250" s="1" t="s">
        <v>3282</v>
      </c>
      <c r="D250" s="153" t="s">
        <v>4488</v>
      </c>
      <c r="E250" s="1">
        <v>12</v>
      </c>
      <c r="F250" s="1">
        <v>16</v>
      </c>
      <c r="G250" s="45" t="s">
        <v>143</v>
      </c>
      <c r="H250" s="1" t="s">
        <v>134</v>
      </c>
      <c r="I250" s="128">
        <v>574.95000000000005</v>
      </c>
      <c r="J250" s="11">
        <f>Tabela139[[#This Row],[V. UNT]]*Tabela139[[#This Row],[QUAN]]</f>
        <v>6899.4000000000005</v>
      </c>
      <c r="K250" s="30" t="s">
        <v>4650</v>
      </c>
      <c r="L250" s="1">
        <f>SUMIFS(Enviados!J:J,Enviados!K:K,"16",Enviados!Y:Y,Compra!K250)</f>
        <v>12</v>
      </c>
      <c r="M250" s="1" t="s">
        <v>65</v>
      </c>
      <c r="N250" s="45">
        <f>Tabela139[[#This Row],[QUAN]]-Tabela139[[#This Row],[ENVIADOS]]</f>
        <v>0</v>
      </c>
    </row>
    <row r="251" spans="1:14" hidden="1">
      <c r="A251" s="53">
        <v>45525</v>
      </c>
      <c r="B251" s="60">
        <v>45525</v>
      </c>
      <c r="C251" s="1" t="s">
        <v>3282</v>
      </c>
      <c r="D251" s="153" t="s">
        <v>4488</v>
      </c>
      <c r="E251" s="1">
        <v>8</v>
      </c>
      <c r="F251" s="1">
        <v>16</v>
      </c>
      <c r="G251" s="45" t="s">
        <v>60</v>
      </c>
      <c r="H251" s="1" t="s">
        <v>4619</v>
      </c>
      <c r="I251" s="128">
        <v>521.66</v>
      </c>
      <c r="J251" s="11">
        <f>Tabela139[[#This Row],[V. UNT]]*Tabela139[[#This Row],[QUAN]]</f>
        <v>4173.28</v>
      </c>
      <c r="K251" s="30" t="s">
        <v>1938</v>
      </c>
      <c r="L251" s="1">
        <f>SUMIFS(Enviados!J:J,Enviados!K:K,"16",Enviados!Y:Y,Compra!K251)</f>
        <v>8</v>
      </c>
      <c r="M251" s="1" t="s">
        <v>65</v>
      </c>
      <c r="N251" s="45">
        <f>Tabela139[[#This Row],[QUAN]]-Tabela139[[#This Row],[ENVIADOS]]</f>
        <v>0</v>
      </c>
    </row>
    <row r="252" spans="1:14" hidden="1">
      <c r="A252" s="53">
        <v>45527</v>
      </c>
      <c r="B252" s="60">
        <v>45527</v>
      </c>
      <c r="C252" s="1" t="s">
        <v>3282</v>
      </c>
      <c r="D252" s="153" t="s">
        <v>4488</v>
      </c>
      <c r="E252" s="1">
        <v>20</v>
      </c>
      <c r="F252" s="1">
        <v>16</v>
      </c>
      <c r="G252" s="45" t="s">
        <v>60</v>
      </c>
      <c r="H252" s="1" t="s">
        <v>4619</v>
      </c>
      <c r="I252" s="128">
        <v>519.01</v>
      </c>
      <c r="J252" s="11">
        <f>Tabela139[[#This Row],[V. UNT]]*Tabela139[[#This Row],[QUAN]]</f>
        <v>10380.200000000001</v>
      </c>
      <c r="K252" s="30" t="s">
        <v>3845</v>
      </c>
      <c r="L252" s="1">
        <f>SUMIFS(Enviados!J:J,Enviados!K:K,"16",Enviados!Y:Y,Compra!K252)</f>
        <v>20</v>
      </c>
      <c r="M252" s="1" t="s">
        <v>65</v>
      </c>
      <c r="N252" s="45">
        <f>Tabela139[[#This Row],[QUAN]]-Tabela139[[#This Row],[ENVIADOS]]</f>
        <v>0</v>
      </c>
    </row>
    <row r="253" spans="1:14" hidden="1">
      <c r="A253" s="53">
        <v>45532</v>
      </c>
      <c r="B253" s="60">
        <v>45532</v>
      </c>
      <c r="C253" s="1" t="s">
        <v>3282</v>
      </c>
      <c r="D253" s="1" t="s">
        <v>4488</v>
      </c>
      <c r="E253" s="1">
        <v>4</v>
      </c>
      <c r="F253" s="1" t="s">
        <v>7</v>
      </c>
      <c r="G253" s="45" t="s">
        <v>133</v>
      </c>
      <c r="H253" s="1" t="s">
        <v>4636</v>
      </c>
      <c r="I253" s="128">
        <v>698.31</v>
      </c>
      <c r="J253" s="11">
        <f>Tabela139[[#This Row],[V. UNT]]*Tabela139[[#This Row],[QUAN]]</f>
        <v>2793.24</v>
      </c>
      <c r="K253" s="30" t="s">
        <v>4651</v>
      </c>
      <c r="L253" s="1">
        <f>SUMIFS(Enviados!J:J,Enviados!K:K,"17.5",Enviados!Y:Y,Compra!K253)</f>
        <v>4</v>
      </c>
      <c r="M253" s="1" t="s">
        <v>65</v>
      </c>
      <c r="N253" s="45">
        <f>Tabela139[[#This Row],[QUAN]]-Tabela139[[#This Row],[ENVIADOS]]</f>
        <v>0</v>
      </c>
    </row>
    <row r="254" spans="1:14" hidden="1">
      <c r="A254" s="53">
        <v>45532</v>
      </c>
      <c r="B254" s="60">
        <v>45532</v>
      </c>
      <c r="C254" s="1" t="s">
        <v>3282</v>
      </c>
      <c r="D254" s="1" t="s">
        <v>4488</v>
      </c>
      <c r="E254" s="1">
        <v>2</v>
      </c>
      <c r="F254" s="1">
        <v>22.5</v>
      </c>
      <c r="G254" s="45" t="s">
        <v>595</v>
      </c>
      <c r="H254" s="1" t="s">
        <v>4636</v>
      </c>
      <c r="I254" s="128">
        <v>1724.49</v>
      </c>
      <c r="J254" s="11">
        <f>Tabela139[[#This Row],[V. UNT]]*Tabela139[[#This Row],[QUAN]]</f>
        <v>3448.98</v>
      </c>
      <c r="K254" s="30" t="s">
        <v>1932</v>
      </c>
      <c r="L254" s="1">
        <f>SUMIFS(Enviados!J:J,Enviados!K:K,"22.5",Enviados!Y:Y,Compra!K254)</f>
        <v>2</v>
      </c>
      <c r="M254" s="1" t="s">
        <v>65</v>
      </c>
      <c r="N254" s="45">
        <f>Tabela139[[#This Row],[QUAN]]-Tabela139[[#This Row],[ENVIADOS]]</f>
        <v>0</v>
      </c>
    </row>
    <row r="255" spans="1:14" hidden="1">
      <c r="A255" s="53">
        <v>45537</v>
      </c>
      <c r="B255" s="60">
        <v>45537</v>
      </c>
      <c r="C255" s="1" t="s">
        <v>1968</v>
      </c>
      <c r="D255" s="1" t="s">
        <v>4652</v>
      </c>
      <c r="E255" s="1">
        <v>26</v>
      </c>
      <c r="F255" s="1">
        <v>15</v>
      </c>
      <c r="G255" s="45" t="s">
        <v>75</v>
      </c>
      <c r="H255" s="1" t="s">
        <v>4318</v>
      </c>
      <c r="I255" s="128">
        <v>273</v>
      </c>
      <c r="J255" s="11">
        <f>Tabela139[[#This Row],[V. UNT]]*Tabela139[[#This Row],[QUAN]]</f>
        <v>7098</v>
      </c>
      <c r="K255" s="30" t="s">
        <v>4653</v>
      </c>
      <c r="L255" s="1">
        <f>SUMIFS(Enviados!J:J,Enviados!K:K,"15",Enviados!Y:Y,Compra!K255)</f>
        <v>26</v>
      </c>
      <c r="M255" s="1" t="s">
        <v>65</v>
      </c>
      <c r="N255" s="45">
        <f>Tabela139[[#This Row],[QUAN]]-Tabela139[[#This Row],[ENVIADOS]]</f>
        <v>0</v>
      </c>
    </row>
    <row r="256" spans="1:14" hidden="1">
      <c r="A256" s="53">
        <v>45540</v>
      </c>
      <c r="B256" s="60">
        <v>45540</v>
      </c>
      <c r="C256" s="1" t="s">
        <v>4632</v>
      </c>
      <c r="D256" s="1" t="s">
        <v>4580</v>
      </c>
      <c r="E256" s="1">
        <v>3</v>
      </c>
      <c r="F256" s="1" t="s">
        <v>39</v>
      </c>
      <c r="G256" s="45" t="s">
        <v>595</v>
      </c>
      <c r="H256" s="1" t="s">
        <v>4641</v>
      </c>
      <c r="I256" s="128">
        <v>550</v>
      </c>
      <c r="J256" s="11">
        <f>Tabela139[[#This Row],[V. UNT]]*Tabela139[[#This Row],[QUAN]]</f>
        <v>1650</v>
      </c>
      <c r="K256" s="30" t="s">
        <v>4654</v>
      </c>
      <c r="L256" s="1">
        <f>SUMIFS(Enviados!J:J,Enviados!K:K,"22.5",Enviados!Y:Y,Compra!K256)</f>
        <v>3</v>
      </c>
      <c r="M256" s="1" t="s">
        <v>65</v>
      </c>
      <c r="N256" s="45">
        <f>Tabela139[[#This Row],[QUAN]]-Tabela139[[#This Row],[ENVIADOS]]</f>
        <v>0</v>
      </c>
    </row>
    <row r="257" spans="1:15" hidden="1">
      <c r="A257" s="53">
        <v>45540</v>
      </c>
      <c r="B257" s="60">
        <v>45540</v>
      </c>
      <c r="C257" s="1" t="s">
        <v>4632</v>
      </c>
      <c r="D257" s="1" t="s">
        <v>4580</v>
      </c>
      <c r="E257" s="1">
        <v>2</v>
      </c>
      <c r="F257" s="1" t="s">
        <v>39</v>
      </c>
      <c r="G257" s="45" t="s">
        <v>595</v>
      </c>
      <c r="H257" s="1" t="s">
        <v>4641</v>
      </c>
      <c r="I257" s="128">
        <v>590</v>
      </c>
      <c r="J257" s="11">
        <f>Tabela139[[#This Row],[V. UNT]]*Tabela139[[#This Row],[QUAN]]</f>
        <v>1180</v>
      </c>
      <c r="K257" s="30" t="s">
        <v>1971</v>
      </c>
      <c r="L257" s="1">
        <f>SUMIFS(Enviados!J:J,Enviados!K:K,"22.5",Enviados!Y:Y,Compra!K257)</f>
        <v>2</v>
      </c>
      <c r="M257" s="1" t="s">
        <v>65</v>
      </c>
      <c r="N257" s="45">
        <f>Tabela139[[#This Row],[QUAN]]-Tabela139[[#This Row],[ENVIADOS]]</f>
        <v>0</v>
      </c>
    </row>
    <row r="258" spans="1:15" hidden="1">
      <c r="A258" s="53">
        <v>45540</v>
      </c>
      <c r="B258" s="60">
        <v>45540</v>
      </c>
      <c r="C258" s="1" t="s">
        <v>4632</v>
      </c>
      <c r="D258" s="1" t="s">
        <v>4580</v>
      </c>
      <c r="E258" s="1">
        <v>3</v>
      </c>
      <c r="F258" s="1" t="s">
        <v>39</v>
      </c>
      <c r="G258" s="45" t="s">
        <v>595</v>
      </c>
      <c r="H258" s="1" t="s">
        <v>4641</v>
      </c>
      <c r="I258" s="128">
        <v>570</v>
      </c>
      <c r="J258" s="11">
        <f>Tabela139[[#This Row],[V. UNT]]*Tabela139[[#This Row],[QUAN]]</f>
        <v>1710</v>
      </c>
      <c r="K258" s="30" t="s">
        <v>1973</v>
      </c>
      <c r="L258" s="1">
        <f>SUMIFS(Enviados!J:J,Enviados!K:K,"22.5",Enviados!Y:Y,Compra!K258)</f>
        <v>3</v>
      </c>
      <c r="M258" s="1" t="s">
        <v>65</v>
      </c>
      <c r="N258" s="45">
        <f>Tabela139[[#This Row],[QUAN]]-Tabela139[[#This Row],[ENVIADOS]]</f>
        <v>0</v>
      </c>
    </row>
    <row r="259" spans="1:15" hidden="1">
      <c r="A259" s="53">
        <v>45541</v>
      </c>
      <c r="B259" s="60">
        <v>45541</v>
      </c>
      <c r="C259" s="1" t="s">
        <v>3282</v>
      </c>
      <c r="D259" s="1" t="s">
        <v>4488</v>
      </c>
      <c r="E259" s="1">
        <v>4</v>
      </c>
      <c r="F259" s="1" t="s">
        <v>39</v>
      </c>
      <c r="G259" s="45" t="s">
        <v>595</v>
      </c>
      <c r="H259" s="1" t="s">
        <v>4636</v>
      </c>
      <c r="I259" s="128">
        <v>1772.2</v>
      </c>
      <c r="J259" s="11">
        <f>Tabela139[[#This Row],[V. UNT]]*Tabela139[[#This Row],[QUAN]]</f>
        <v>7088.8</v>
      </c>
      <c r="K259" s="30" t="s">
        <v>4655</v>
      </c>
      <c r="L259" s="1">
        <f>SUMIFS(Enviados!J:J,Enviados!K:K,"22.5",Enviados!Y:Y,Compra!K259)</f>
        <v>4</v>
      </c>
      <c r="M259" s="1" t="s">
        <v>65</v>
      </c>
      <c r="N259" s="45">
        <f>Tabela139[[#This Row],[QUAN]]-Tabela139[[#This Row],[ENVIADOS]]</f>
        <v>0</v>
      </c>
    </row>
    <row r="260" spans="1:15" hidden="1">
      <c r="A260" s="53">
        <v>45547</v>
      </c>
      <c r="B260" s="60">
        <v>45547</v>
      </c>
      <c r="C260" s="1" t="s">
        <v>4632</v>
      </c>
      <c r="D260" s="1" t="s">
        <v>4580</v>
      </c>
      <c r="E260" s="1">
        <v>4</v>
      </c>
      <c r="F260" s="1" t="s">
        <v>39</v>
      </c>
      <c r="G260" s="45" t="s">
        <v>595</v>
      </c>
      <c r="H260" s="1" t="s">
        <v>4641</v>
      </c>
      <c r="I260" s="128">
        <v>570</v>
      </c>
      <c r="J260" s="11">
        <f>Tabela139[[#This Row],[V. UNT]]*Tabela139[[#This Row],[QUAN]]</f>
        <v>2280</v>
      </c>
      <c r="K260" s="30" t="s">
        <v>4656</v>
      </c>
      <c r="L260" s="1">
        <f>SUMIFS(Enviados!J:J,Enviados!K:K,"22.5",Enviados!Y:Y,Compra!K260)</f>
        <v>4</v>
      </c>
      <c r="M260" s="1" t="s">
        <v>65</v>
      </c>
      <c r="N260" s="45">
        <f>Tabela139[[#This Row],[QUAN]]-Tabela139[[#This Row],[ENVIADOS]]</f>
        <v>0</v>
      </c>
    </row>
    <row r="261" spans="1:15" hidden="1">
      <c r="A261" s="53">
        <v>45547</v>
      </c>
      <c r="B261" s="60">
        <v>45547</v>
      </c>
      <c r="C261" s="1" t="s">
        <v>4632</v>
      </c>
      <c r="D261" s="1" t="s">
        <v>4580</v>
      </c>
      <c r="E261" s="1">
        <v>2</v>
      </c>
      <c r="F261" s="1" t="s">
        <v>39</v>
      </c>
      <c r="G261" s="45" t="s">
        <v>595</v>
      </c>
      <c r="H261" s="1" t="s">
        <v>4657</v>
      </c>
      <c r="I261" s="128">
        <v>510</v>
      </c>
      <c r="J261" s="11">
        <f>Tabela139[[#This Row],[V. UNT]]*Tabela139[[#This Row],[QUAN]]</f>
        <v>1020</v>
      </c>
      <c r="K261" s="30" t="s">
        <v>2026</v>
      </c>
      <c r="L261" s="1">
        <f>SUMIFS(Enviados!J:J,Enviados!K:K,"22.5",Enviados!Y:Y,Compra!K261)</f>
        <v>2</v>
      </c>
      <c r="M261" s="1" t="s">
        <v>65</v>
      </c>
      <c r="N261" s="45">
        <f>Tabela139[[#This Row],[QUAN]]-Tabela139[[#This Row],[ENVIADOS]]</f>
        <v>0</v>
      </c>
    </row>
    <row r="262" spans="1:15" hidden="1">
      <c r="A262" s="53">
        <v>45552</v>
      </c>
      <c r="B262" s="60">
        <v>45398</v>
      </c>
      <c r="C262" s="1" t="s">
        <v>1968</v>
      </c>
      <c r="D262" s="1" t="s">
        <v>4652</v>
      </c>
      <c r="E262" s="1">
        <v>6</v>
      </c>
      <c r="F262" s="1">
        <v>15</v>
      </c>
      <c r="G262" s="45" t="s">
        <v>623</v>
      </c>
      <c r="H262" s="1" t="s">
        <v>4658</v>
      </c>
      <c r="I262" s="128">
        <v>255</v>
      </c>
      <c r="J262" s="11">
        <f>Tabela139[[#This Row],[V. UNT]]*Tabela139[[#This Row],[QUAN]]</f>
        <v>1530</v>
      </c>
      <c r="K262" s="30" t="s">
        <v>4659</v>
      </c>
      <c r="L262" s="1">
        <f>SUMIFS(Enviados!J:J,Enviados!K:K,"15",Enviados!Y:Y,Compra!K262)</f>
        <v>6</v>
      </c>
      <c r="M262" s="1" t="s">
        <v>65</v>
      </c>
      <c r="N262" s="45">
        <f>Tabela139[[#This Row],[QUAN]]-Tabela139[[#This Row],[ENVIADOS]]</f>
        <v>0</v>
      </c>
    </row>
    <row r="263" spans="1:15" hidden="1">
      <c r="A263" s="53">
        <v>45552</v>
      </c>
      <c r="B263" s="60">
        <v>45398</v>
      </c>
      <c r="C263" s="1" t="s">
        <v>3282</v>
      </c>
      <c r="D263" s="1" t="s">
        <v>4488</v>
      </c>
      <c r="E263" s="1">
        <v>2</v>
      </c>
      <c r="F263" s="1">
        <v>16</v>
      </c>
      <c r="G263" s="45" t="s">
        <v>126</v>
      </c>
      <c r="H263" s="1" t="s">
        <v>3436</v>
      </c>
      <c r="I263" s="128">
        <v>549.28</v>
      </c>
      <c r="J263" s="11">
        <f>Tabela139[[#This Row],[V. UNT]]*Tabela139[[#This Row],[QUAN]]</f>
        <v>1098.56</v>
      </c>
      <c r="K263" s="30" t="s">
        <v>4660</v>
      </c>
      <c r="L263" s="1">
        <f>SUMIFS(Enviados!J:J,Enviados!K:K,"16",Enviados!Y:Y,Compra!K263)</f>
        <v>2</v>
      </c>
      <c r="M263" s="1" t="s">
        <v>65</v>
      </c>
      <c r="N263" s="45">
        <f>Tabela139[[#This Row],[QUAN]]-Tabela139[[#This Row],[ENVIADOS]]</f>
        <v>0</v>
      </c>
    </row>
    <row r="264" spans="1:15" hidden="1">
      <c r="A264" s="53">
        <v>45558</v>
      </c>
      <c r="B264" s="60">
        <v>45555</v>
      </c>
      <c r="C264" s="1" t="s">
        <v>4632</v>
      </c>
      <c r="D264" s="1" t="s">
        <v>4580</v>
      </c>
      <c r="E264" s="1">
        <v>2</v>
      </c>
      <c r="F264" s="1" t="s">
        <v>39</v>
      </c>
      <c r="G264" s="45" t="s">
        <v>595</v>
      </c>
      <c r="H264" s="1" t="s">
        <v>4641</v>
      </c>
      <c r="I264" s="128">
        <v>550</v>
      </c>
      <c r="J264" s="164">
        <f>Tabela139[[#This Row],[V. UNT]]*Tabela139[[#This Row],[QUAN]]</f>
        <v>1100</v>
      </c>
      <c r="K264" s="276" t="s">
        <v>4661</v>
      </c>
      <c r="L264" s="1">
        <f>SUMIFS(Enviados!J:J,Enviados!K:K,"22.5",Enviados!Y:Y,Compra!K264)</f>
        <v>2</v>
      </c>
      <c r="M264" s="1" t="s">
        <v>65</v>
      </c>
      <c r="N264" s="165">
        <f>Tabela139[[#This Row],[QUAN]]-Tabela139[[#This Row],[ENVIADOS]]</f>
        <v>0</v>
      </c>
    </row>
    <row r="265" spans="1:15" hidden="1">
      <c r="A265" s="53">
        <v>45559</v>
      </c>
      <c r="B265" s="60">
        <v>45558</v>
      </c>
      <c r="C265" s="1" t="s">
        <v>3282</v>
      </c>
      <c r="D265" s="166" t="s">
        <v>4488</v>
      </c>
      <c r="E265" s="1">
        <v>12</v>
      </c>
      <c r="F265" s="1">
        <v>16</v>
      </c>
      <c r="G265" s="45" t="s">
        <v>60</v>
      </c>
      <c r="H265" s="1" t="s">
        <v>4619</v>
      </c>
      <c r="I265" s="128">
        <v>574.96</v>
      </c>
      <c r="J265" s="164">
        <f>Tabela139[[#This Row],[V. UNT]]*Tabela139[[#This Row],[QUAN]]</f>
        <v>6899.52</v>
      </c>
      <c r="K265" s="276" t="s">
        <v>4662</v>
      </c>
      <c r="L265" s="1">
        <f>SUMIFS(Enviados!J:J,Enviados!K:K,"16",Enviados!Y:Y,Compra!K265)</f>
        <v>12</v>
      </c>
      <c r="M265" s="1" t="s">
        <v>65</v>
      </c>
      <c r="N265" s="165">
        <f>Tabela139[[#This Row],[QUAN]]-Tabela139[[#This Row],[ENVIADOS]]</f>
        <v>0</v>
      </c>
    </row>
    <row r="266" spans="1:15" hidden="1">
      <c r="A266" s="53">
        <v>45559</v>
      </c>
      <c r="B266" s="60">
        <v>45558</v>
      </c>
      <c r="C266" s="1" t="s">
        <v>3282</v>
      </c>
      <c r="D266" s="166" t="s">
        <v>4601</v>
      </c>
      <c r="E266" s="1">
        <v>10</v>
      </c>
      <c r="F266" s="1">
        <v>16</v>
      </c>
      <c r="G266" s="45" t="s">
        <v>60</v>
      </c>
      <c r="H266" s="1" t="s">
        <v>4619</v>
      </c>
      <c r="I266" s="128">
        <v>574.97</v>
      </c>
      <c r="J266" s="164">
        <f>Tabela139[[#This Row],[V. UNT]]*Tabela139[[#This Row],[QUAN]]</f>
        <v>5749.7000000000007</v>
      </c>
      <c r="K266" s="276" t="s">
        <v>4663</v>
      </c>
      <c r="L266" s="1">
        <f>SUMIFS(Enviados!J:J,Enviados!K:K,"16",Enviados!Y:Y,Compra!K266)</f>
        <v>10</v>
      </c>
      <c r="M266" s="1" t="s">
        <v>65</v>
      </c>
      <c r="N266" s="165">
        <f>Tabela139[[#This Row],[QUAN]]-Tabela139[[#This Row],[ENVIADOS]]</f>
        <v>0</v>
      </c>
    </row>
    <row r="267" spans="1:15" hidden="1">
      <c r="A267" s="53">
        <v>45561</v>
      </c>
      <c r="B267" s="60">
        <v>45560</v>
      </c>
      <c r="C267" s="1" t="s">
        <v>3282</v>
      </c>
      <c r="D267" s="166" t="s">
        <v>4488</v>
      </c>
      <c r="E267" s="1">
        <v>12</v>
      </c>
      <c r="F267" s="1">
        <v>14</v>
      </c>
      <c r="G267" s="45" t="s">
        <v>84</v>
      </c>
      <c r="H267" s="1" t="s">
        <v>3436</v>
      </c>
      <c r="I267" s="128">
        <v>289.26</v>
      </c>
      <c r="J267" s="164">
        <f>Tabela139[[#This Row],[V. UNT]]*Tabela139[[#This Row],[QUAN]]</f>
        <v>3471.12</v>
      </c>
      <c r="K267" s="276" t="s">
        <v>2006</v>
      </c>
      <c r="L267" s="1">
        <f>SUMIFS(Enviados!J:J,Enviados!K:K,"14",Enviados!Y:Y,Compra!K267)</f>
        <v>12</v>
      </c>
      <c r="M267" s="1" t="s">
        <v>65</v>
      </c>
      <c r="N267" s="165">
        <f>Tabela139[[#This Row],[QUAN]]-Tabela139[[#This Row],[ENVIADOS]]</f>
        <v>0</v>
      </c>
    </row>
    <row r="268" spans="1:15" hidden="1">
      <c r="A268" s="53">
        <v>45561</v>
      </c>
      <c r="B268" s="60">
        <v>45560</v>
      </c>
      <c r="C268" s="1" t="s">
        <v>3282</v>
      </c>
      <c r="D268" s="166" t="s">
        <v>4488</v>
      </c>
      <c r="E268" s="1">
        <v>4</v>
      </c>
      <c r="F268" s="1" t="s">
        <v>7</v>
      </c>
      <c r="G268" s="45" t="s">
        <v>133</v>
      </c>
      <c r="H268" s="1" t="s">
        <v>1167</v>
      </c>
      <c r="I268" s="128">
        <v>658.91</v>
      </c>
      <c r="J268" s="164">
        <f>Tabela139[[#This Row],[V. UNT]]*Tabela139[[#This Row],[QUAN]]</f>
        <v>2635.64</v>
      </c>
      <c r="K268" s="276" t="s">
        <v>2369</v>
      </c>
      <c r="L268" s="1">
        <f>SUMIFS(Enviados!J:J,Enviados!K:K,"17.5",Enviados!Y:Y,Compra!K268)</f>
        <v>4</v>
      </c>
      <c r="M268" s="1" t="s">
        <v>65</v>
      </c>
      <c r="N268" s="165">
        <f>Tabela139[[#This Row],[QUAN]]-Tabela139[[#This Row],[ENVIADOS]]</f>
        <v>0</v>
      </c>
    </row>
    <row r="269" spans="1:15" hidden="1">
      <c r="A269" s="53">
        <v>45568</v>
      </c>
      <c r="B269" s="60">
        <v>45566</v>
      </c>
      <c r="C269" s="1" t="s">
        <v>1968</v>
      </c>
      <c r="D269" s="1" t="s">
        <v>4652</v>
      </c>
      <c r="E269" s="1">
        <v>22</v>
      </c>
      <c r="F269" s="1">
        <v>15</v>
      </c>
      <c r="G269" s="45" t="s">
        <v>75</v>
      </c>
      <c r="H269" s="1" t="s">
        <v>4318</v>
      </c>
      <c r="I269" s="128">
        <v>265.60000000000002</v>
      </c>
      <c r="J269" s="164">
        <f>Tabela139[[#This Row],[V. UNT]]*Tabela139[[#This Row],[QUAN]]</f>
        <v>5843.2000000000007</v>
      </c>
      <c r="K269" s="276" t="s">
        <v>4664</v>
      </c>
      <c r="L269" s="1">
        <f>SUMIFS(Enviados!J:J,Enviados!K:K,"15",Enviados!Y:Y,Compra!K269)</f>
        <v>22</v>
      </c>
      <c r="M269" s="1" t="s">
        <v>65</v>
      </c>
      <c r="N269" s="165">
        <f>Tabela139[[#This Row],[QUAN]]-Tabela139[[#This Row],[ENVIADOS]]</f>
        <v>0</v>
      </c>
    </row>
    <row r="270" spans="1:15" hidden="1">
      <c r="A270" s="53">
        <v>45573</v>
      </c>
      <c r="B270" s="60">
        <v>45572</v>
      </c>
      <c r="C270" s="1" t="s">
        <v>3282</v>
      </c>
      <c r="D270" s="166" t="s">
        <v>4488</v>
      </c>
      <c r="E270" s="1">
        <v>6</v>
      </c>
      <c r="F270" s="1" t="s">
        <v>7</v>
      </c>
      <c r="G270" s="45" t="s">
        <v>133</v>
      </c>
      <c r="H270" s="1" t="s">
        <v>4629</v>
      </c>
      <c r="I270" s="128">
        <v>659.23</v>
      </c>
      <c r="J270" s="164">
        <f>Tabela139[[#This Row],[V. UNT]]*Tabela139[[#This Row],[QUAN]]</f>
        <v>3955.38</v>
      </c>
      <c r="K270" s="276" t="s">
        <v>2428</v>
      </c>
      <c r="L270" s="1">
        <f>SUMIFS(Enviados!J:J,Enviados!K:K,"17.5",Enviados!Y:Y,Compra!K270)</f>
        <v>6</v>
      </c>
      <c r="M270" s="1" t="s">
        <v>65</v>
      </c>
      <c r="N270" s="165">
        <f>Tabela139[[#This Row],[QUAN]]-Tabela139[[#This Row],[ENVIADOS]]</f>
        <v>0</v>
      </c>
      <c r="O270" s="162"/>
    </row>
    <row r="271" spans="1:15" hidden="1">
      <c r="A271" s="53">
        <v>45575</v>
      </c>
      <c r="B271" s="60">
        <v>45574</v>
      </c>
      <c r="C271" s="1" t="s">
        <v>3282</v>
      </c>
      <c r="D271" s="166" t="s">
        <v>4488</v>
      </c>
      <c r="E271" s="1">
        <v>4</v>
      </c>
      <c r="F271" s="1" t="s">
        <v>7</v>
      </c>
      <c r="G271" s="45" t="s">
        <v>133</v>
      </c>
      <c r="H271" s="1" t="s">
        <v>4629</v>
      </c>
      <c r="I271" s="128">
        <v>659.23</v>
      </c>
      <c r="J271" s="164">
        <f>Tabela139[[#This Row],[V. UNT]]*Tabela139[[#This Row],[QUAN]]</f>
        <v>2636.92</v>
      </c>
      <c r="K271" s="276" t="s">
        <v>2484</v>
      </c>
      <c r="L271" s="1">
        <f>SUMIFS(Enviados!J:J,Enviados!K:K,"17.5",Enviados!Y:Y,Compra!K271)</f>
        <v>4</v>
      </c>
      <c r="M271" s="1" t="s">
        <v>65</v>
      </c>
      <c r="N271" s="165">
        <f>Tabela139[[#This Row],[QUAN]]-Tabela139[[#This Row],[ENVIADOS]]</f>
        <v>0</v>
      </c>
    </row>
    <row r="272" spans="1:15" hidden="1">
      <c r="A272" s="53">
        <v>45574</v>
      </c>
      <c r="B272" s="60">
        <v>45574</v>
      </c>
      <c r="C272" s="1" t="s">
        <v>3282</v>
      </c>
      <c r="D272" s="166" t="s">
        <v>4488</v>
      </c>
      <c r="E272" s="1">
        <v>20</v>
      </c>
      <c r="F272" s="1">
        <v>16</v>
      </c>
      <c r="G272" s="45" t="s">
        <v>60</v>
      </c>
      <c r="H272" s="1" t="s">
        <v>4619</v>
      </c>
      <c r="I272" s="128">
        <v>546.51</v>
      </c>
      <c r="J272" s="164">
        <f>Tabela139[[#This Row],[V. UNT]]*Tabela139[[#This Row],[QUAN]]</f>
        <v>10930.2</v>
      </c>
      <c r="K272" s="276" t="s">
        <v>2461</v>
      </c>
      <c r="L272" s="1">
        <f>SUMIFS(Enviados!J:J,Enviados!K:K,"16",Enviados!Y:Y,Compra!K272)</f>
        <v>20</v>
      </c>
      <c r="M272" s="1" t="s">
        <v>65</v>
      </c>
      <c r="N272" s="165">
        <f>Tabela139[[#This Row],[QUAN]]-Tabela139[[#This Row],[ENVIADOS]]</f>
        <v>0</v>
      </c>
    </row>
    <row r="273" spans="1:15" hidden="1">
      <c r="A273" s="53">
        <v>45581</v>
      </c>
      <c r="B273" s="60">
        <v>45581</v>
      </c>
      <c r="C273" s="1" t="s">
        <v>4665</v>
      </c>
      <c r="D273" s="166" t="s">
        <v>4666</v>
      </c>
      <c r="E273" s="1">
        <v>5</v>
      </c>
      <c r="F273" s="1">
        <v>16</v>
      </c>
      <c r="G273" s="45" t="s">
        <v>143</v>
      </c>
      <c r="H273" s="1" t="s">
        <v>86</v>
      </c>
      <c r="I273" s="128">
        <v>771.19</v>
      </c>
      <c r="J273" s="164">
        <f>Tabela139[[#This Row],[V. UNT]]*Tabela139[[#This Row],[QUAN]]</f>
        <v>3855.9500000000003</v>
      </c>
      <c r="K273" s="276" t="s">
        <v>4667</v>
      </c>
      <c r="L273" s="1">
        <f>SUMIFS(Enviados!J:J,Enviados!K:K,"16",Enviados!Y:Y,Compra!K273)</f>
        <v>5</v>
      </c>
      <c r="M273" s="1" t="s">
        <v>65</v>
      </c>
      <c r="N273" s="165">
        <f>Tabela139[[#This Row],[QUAN]]-Tabela139[[#This Row],[ENVIADOS]]</f>
        <v>0</v>
      </c>
    </row>
    <row r="274" spans="1:15" hidden="1">
      <c r="A274" s="53">
        <v>45582</v>
      </c>
      <c r="B274" s="60">
        <v>45582</v>
      </c>
      <c r="C274" s="1" t="s">
        <v>4632</v>
      </c>
      <c r="D274" s="1" t="s">
        <v>4580</v>
      </c>
      <c r="E274" s="1">
        <v>2</v>
      </c>
      <c r="F274" s="1" t="s">
        <v>7</v>
      </c>
      <c r="G274" s="45" t="s">
        <v>210</v>
      </c>
      <c r="H274" s="1" t="s">
        <v>4668</v>
      </c>
      <c r="I274" s="128">
        <v>430</v>
      </c>
      <c r="J274" s="164">
        <f>Tabela139[[#This Row],[V. UNT]]*Tabela139[[#This Row],[QUAN]]</f>
        <v>860</v>
      </c>
      <c r="K274" s="276" t="s">
        <v>4669</v>
      </c>
      <c r="L274" s="1">
        <f>SUMIFS(Enviados!J:J,Enviados!K:K,"17.5",Enviados!Y:Y,Compra!K274)</f>
        <v>2</v>
      </c>
      <c r="M274" s="1" t="s">
        <v>65</v>
      </c>
      <c r="N274" s="165">
        <f>Tabela139[[#This Row],[QUAN]]-Tabela139[[#This Row],[ENVIADOS]]</f>
        <v>0</v>
      </c>
    </row>
    <row r="275" spans="1:15" hidden="1">
      <c r="A275" s="53">
        <v>45582</v>
      </c>
      <c r="B275" s="60">
        <v>45582</v>
      </c>
      <c r="C275" s="1" t="s">
        <v>4632</v>
      </c>
      <c r="D275" s="1" t="s">
        <v>4580</v>
      </c>
      <c r="E275" s="1">
        <v>2</v>
      </c>
      <c r="F275" s="1" t="s">
        <v>7</v>
      </c>
      <c r="G275" s="45" t="s">
        <v>210</v>
      </c>
      <c r="H275" s="1" t="s">
        <v>4668</v>
      </c>
      <c r="I275" s="128">
        <v>430</v>
      </c>
      <c r="J275" s="164">
        <f>Tabela139[[#This Row],[V. UNT]]*Tabela139[[#This Row],[QUAN]]</f>
        <v>860</v>
      </c>
      <c r="K275" s="276" t="s">
        <v>2036</v>
      </c>
      <c r="L275" s="1">
        <f>SUMIFS(Enviados!J:J,Enviados!K:K,"17.5",Enviados!Y:Y,Compra!K275)</f>
        <v>2</v>
      </c>
      <c r="M275" s="1" t="s">
        <v>65</v>
      </c>
      <c r="N275" s="165">
        <f>Tabela139[[#This Row],[QUAN]]-Tabela139[[#This Row],[ENVIADOS]]</f>
        <v>0</v>
      </c>
    </row>
    <row r="276" spans="1:15" hidden="1">
      <c r="A276" s="53">
        <v>45582</v>
      </c>
      <c r="B276" s="60">
        <v>45582</v>
      </c>
      <c r="C276" s="1" t="s">
        <v>4632</v>
      </c>
      <c r="D276" s="1" t="s">
        <v>4580</v>
      </c>
      <c r="E276" s="1">
        <v>1</v>
      </c>
      <c r="F276" s="1" t="s">
        <v>39</v>
      </c>
      <c r="G276" s="45" t="s">
        <v>595</v>
      </c>
      <c r="H276" s="1" t="s">
        <v>4670</v>
      </c>
      <c r="I276" s="128">
        <v>180</v>
      </c>
      <c r="J276" s="164">
        <f>Tabela139[[#This Row],[V. UNT]]*Tabela139[[#This Row],[QUAN]]</f>
        <v>180</v>
      </c>
      <c r="K276" s="276" t="s">
        <v>2048</v>
      </c>
      <c r="L276" s="1">
        <f>SUMIFS(Enviados!J:J,Enviados!K:K,"22.5",Enviados!Y:Y,Compra!K276)</f>
        <v>1</v>
      </c>
      <c r="M276" s="1" t="s">
        <v>65</v>
      </c>
      <c r="N276" s="165">
        <f>Tabela139[[#This Row],[QUAN]]-Tabela139[[#This Row],[ENVIADOS]]</f>
        <v>0</v>
      </c>
    </row>
    <row r="277" spans="1:15" hidden="1">
      <c r="A277" s="53">
        <v>45582</v>
      </c>
      <c r="B277" s="60">
        <v>45582</v>
      </c>
      <c r="C277" s="1" t="s">
        <v>3282</v>
      </c>
      <c r="D277" s="166" t="s">
        <v>4488</v>
      </c>
      <c r="E277" s="1">
        <v>4</v>
      </c>
      <c r="F277" s="1" t="s">
        <v>7</v>
      </c>
      <c r="G277" s="45" t="s">
        <v>210</v>
      </c>
      <c r="H277" s="1" t="s">
        <v>788</v>
      </c>
      <c r="I277" s="128">
        <v>826.33</v>
      </c>
      <c r="J277" s="164">
        <f>Tabela139[[#This Row],[V. UNT]]*Tabela139[[#This Row],[QUAN]]</f>
        <v>3305.32</v>
      </c>
      <c r="K277" s="276" t="s">
        <v>4671</v>
      </c>
      <c r="L277" s="1">
        <f>SUMIFS(Enviados!J:J,Enviados!K:K,"17.5",Enviados!Y:Y,Compra!K277)</f>
        <v>4</v>
      </c>
      <c r="M277" s="1" t="s">
        <v>65</v>
      </c>
      <c r="N277" s="165">
        <f>Tabela139[[#This Row],[QUAN]]-Tabela139[[#This Row],[ENVIADOS]]</f>
        <v>0</v>
      </c>
    </row>
    <row r="278" spans="1:15" hidden="1">
      <c r="A278" s="53">
        <v>45582</v>
      </c>
      <c r="B278" s="60">
        <v>45583</v>
      </c>
      <c r="C278" s="1" t="s">
        <v>1968</v>
      </c>
      <c r="D278" s="1" t="s">
        <v>4652</v>
      </c>
      <c r="E278" s="1">
        <v>4</v>
      </c>
      <c r="F278" s="1">
        <v>15</v>
      </c>
      <c r="G278" s="45" t="s">
        <v>2627</v>
      </c>
      <c r="H278" s="1" t="s">
        <v>4672</v>
      </c>
      <c r="I278" s="128">
        <v>251.90100000000001</v>
      </c>
      <c r="J278" s="164">
        <f>Tabela139[[#This Row],[V. UNT]]*Tabela139[[#This Row],[QUAN]]</f>
        <v>1007.604</v>
      </c>
      <c r="K278" s="276" t="s">
        <v>4673</v>
      </c>
      <c r="L278" s="1">
        <f>SUMIFS(Enviados!J:J,Enviados!K:K,"15",Enviados!Y:Y,Compra!K278)</f>
        <v>4</v>
      </c>
      <c r="M278" s="1" t="s">
        <v>65</v>
      </c>
      <c r="N278" s="165">
        <f>Tabela139[[#This Row],[QUAN]]-Tabela139[[#This Row],[ENVIADOS]]</f>
        <v>0</v>
      </c>
    </row>
    <row r="279" spans="1:15" hidden="1">
      <c r="A279" s="53">
        <v>45583</v>
      </c>
      <c r="B279" s="60">
        <v>45582</v>
      </c>
      <c r="C279" s="1" t="s">
        <v>1968</v>
      </c>
      <c r="D279" s="166" t="s">
        <v>4652</v>
      </c>
      <c r="E279" s="1">
        <v>10</v>
      </c>
      <c r="F279" s="1">
        <v>15</v>
      </c>
      <c r="G279" s="45" t="s">
        <v>623</v>
      </c>
      <c r="H279" s="1" t="s">
        <v>4674</v>
      </c>
      <c r="I279" s="128">
        <v>249.9</v>
      </c>
      <c r="J279" s="164">
        <f>Tabela139[[#This Row],[V. UNT]]*Tabela139[[#This Row],[QUAN]]</f>
        <v>2499</v>
      </c>
      <c r="K279" s="276" t="s">
        <v>4675</v>
      </c>
      <c r="L279" s="1">
        <f>SUMIFS(Enviados!J:J,Enviados!K:K,"15",Enviados!Y:Y,Compra!K279)</f>
        <v>10</v>
      </c>
      <c r="M279" s="1" t="s">
        <v>65</v>
      </c>
      <c r="N279" s="165">
        <f>Tabela139[[#This Row],[QUAN]]-Tabela139[[#This Row],[ENVIADOS]]</f>
        <v>0</v>
      </c>
    </row>
    <row r="280" spans="1:15" hidden="1">
      <c r="A280" s="53">
        <v>45588</v>
      </c>
      <c r="B280" s="60">
        <v>45587</v>
      </c>
      <c r="C280" s="1" t="s">
        <v>1968</v>
      </c>
      <c r="D280" s="166" t="s">
        <v>4652</v>
      </c>
      <c r="E280" s="1">
        <v>22</v>
      </c>
      <c r="F280" s="1">
        <v>15</v>
      </c>
      <c r="G280" s="45" t="s">
        <v>75</v>
      </c>
      <c r="H280" s="1" t="s">
        <v>4672</v>
      </c>
      <c r="I280" s="128">
        <v>265.60000000000002</v>
      </c>
      <c r="J280" s="164">
        <f>Tabela139[[#This Row],[V. UNT]]*Tabela139[[#This Row],[QUAN]]</f>
        <v>5843.2000000000007</v>
      </c>
      <c r="K280" s="276" t="s">
        <v>4676</v>
      </c>
      <c r="L280" s="1">
        <f>SUMIFS(Enviados!J:J,Enviados!K:K,"15",Enviados!Y:Y,Compra!K280)</f>
        <v>22</v>
      </c>
      <c r="M280" s="1" t="s">
        <v>65</v>
      </c>
      <c r="N280" s="165">
        <f>Tabela139[[#This Row],[QUAN]]-Tabela139[[#This Row],[ENVIADOS]]</f>
        <v>0</v>
      </c>
    </row>
    <row r="281" spans="1:15" hidden="1">
      <c r="A281" s="53">
        <v>45589</v>
      </c>
      <c r="B281" s="60">
        <v>45588</v>
      </c>
      <c r="C281" s="1" t="s">
        <v>3282</v>
      </c>
      <c r="D281" s="166" t="s">
        <v>4488</v>
      </c>
      <c r="E281" s="1">
        <v>4</v>
      </c>
      <c r="F281" s="1" t="s">
        <v>39</v>
      </c>
      <c r="G281" s="45" t="s">
        <v>595</v>
      </c>
      <c r="H281" s="1" t="s">
        <v>4677</v>
      </c>
      <c r="I281" s="128">
        <v>1777.44</v>
      </c>
      <c r="J281" s="164">
        <f>Tabela139[[#This Row],[V. UNT]]*Tabela139[[#This Row],[QUAN]]</f>
        <v>7109.76</v>
      </c>
      <c r="K281" s="276" t="s">
        <v>4678</v>
      </c>
      <c r="L281" s="1">
        <f>SUMIFS(Enviados!J:J,Enviados!K:K,"22.5",Enviados!Y:Y,Compra!K281)</f>
        <v>4</v>
      </c>
      <c r="M281" s="1" t="s">
        <v>65</v>
      </c>
      <c r="N281" s="165">
        <f>Tabela139[[#This Row],[QUAN]]-Tabela139[[#This Row],[ENVIADOS]]</f>
        <v>0</v>
      </c>
    </row>
    <row r="282" spans="1:15" hidden="1">
      <c r="A282" s="53">
        <v>45590</v>
      </c>
      <c r="B282" s="60">
        <v>45589</v>
      </c>
      <c r="C282" s="1" t="s">
        <v>3282</v>
      </c>
      <c r="D282" s="166" t="s">
        <v>4488</v>
      </c>
      <c r="E282" s="1">
        <v>12</v>
      </c>
      <c r="F282" s="1">
        <v>14</v>
      </c>
      <c r="G282" s="45" t="s">
        <v>84</v>
      </c>
      <c r="H282" s="1" t="s">
        <v>3436</v>
      </c>
      <c r="I282" s="128">
        <v>289.49</v>
      </c>
      <c r="J282" s="164">
        <f>Tabela139[[#This Row],[V. UNT]]*Tabela139[[#This Row],[QUAN]]</f>
        <v>3473.88</v>
      </c>
      <c r="K282" s="276" t="s">
        <v>4679</v>
      </c>
      <c r="L282" s="1">
        <f>SUMIFS(Enviados!J:J,Enviados!K:K,"14",Enviados!Y:Y,Compra!K282)</f>
        <v>12</v>
      </c>
      <c r="M282" s="1" t="s">
        <v>65</v>
      </c>
      <c r="N282" s="165">
        <f>Tabela139[[#This Row],[QUAN]]-Tabela139[[#This Row],[ENVIADOS]]</f>
        <v>0</v>
      </c>
    </row>
    <row r="283" spans="1:15" hidden="1">
      <c r="A283" s="53">
        <v>45590</v>
      </c>
      <c r="B283" s="60">
        <v>38284</v>
      </c>
      <c r="C283" s="1" t="s">
        <v>3282</v>
      </c>
      <c r="D283" s="166" t="s">
        <v>4488</v>
      </c>
      <c r="E283" s="1">
        <v>8</v>
      </c>
      <c r="F283" s="1">
        <v>16</v>
      </c>
      <c r="G283" s="45" t="s">
        <v>60</v>
      </c>
      <c r="H283" s="1" t="s">
        <v>4619</v>
      </c>
      <c r="I283" s="128">
        <v>546.51</v>
      </c>
      <c r="J283" s="164">
        <f>Tabela139[[#This Row],[V. UNT]]*Tabela139[[#This Row],[QUAN]]</f>
        <v>4372.08</v>
      </c>
      <c r="K283" s="276" t="s">
        <v>2081</v>
      </c>
      <c r="L283" s="1">
        <f>SUMIFS(Enviados!J:J,Enviados!K:K,"16",Enviados!Y:Y,Compra!K283)</f>
        <v>8</v>
      </c>
      <c r="M283" s="1" t="s">
        <v>65</v>
      </c>
      <c r="N283" s="165">
        <f>Tabela139[[#This Row],[QUAN]]-Tabela139[[#This Row],[ENVIADOS]]</f>
        <v>0</v>
      </c>
    </row>
    <row r="284" spans="1:15" hidden="1">
      <c r="A284" s="53">
        <v>45594</v>
      </c>
      <c r="B284" s="60">
        <v>45594</v>
      </c>
      <c r="C284" s="1" t="s">
        <v>599</v>
      </c>
      <c r="D284" s="1" t="s">
        <v>4580</v>
      </c>
      <c r="E284" s="1">
        <v>4</v>
      </c>
      <c r="F284" s="1" t="s">
        <v>39</v>
      </c>
      <c r="G284" s="45" t="s">
        <v>595</v>
      </c>
      <c r="H284" s="1" t="s">
        <v>4680</v>
      </c>
      <c r="I284" s="128">
        <v>700</v>
      </c>
      <c r="J284" s="164">
        <f>Tabela139[[#This Row],[V. UNT]]*Tabela139[[#This Row],[QUAN]]</f>
        <v>2800</v>
      </c>
      <c r="K284" s="276" t="s">
        <v>4681</v>
      </c>
      <c r="L284" s="1">
        <f>SUMIFS(Enviados!J:J,Enviados!K:K,"22.5",Enviados!Y:Y,Compra!K284)</f>
        <v>4</v>
      </c>
      <c r="M284" s="1" t="s">
        <v>65</v>
      </c>
      <c r="N284" s="165">
        <f>Tabela139[[#This Row],[QUAN]]-Tabela139[[#This Row],[ENVIADOS]]</f>
        <v>0</v>
      </c>
    </row>
    <row r="285" spans="1:15" hidden="1">
      <c r="A285" s="53">
        <v>45595</v>
      </c>
      <c r="B285" s="60">
        <v>45594</v>
      </c>
      <c r="C285" s="1" t="s">
        <v>3282</v>
      </c>
      <c r="D285" s="166" t="s">
        <v>4488</v>
      </c>
      <c r="E285" s="1">
        <v>12</v>
      </c>
      <c r="F285" s="1">
        <v>16</v>
      </c>
      <c r="G285" s="45" t="s">
        <v>60</v>
      </c>
      <c r="H285" s="1" t="s">
        <v>4619</v>
      </c>
      <c r="I285" s="128">
        <v>546.51</v>
      </c>
      <c r="J285" s="164">
        <f>Tabela139[[#This Row],[V. UNT]]*Tabela139[[#This Row],[QUAN]]</f>
        <v>6558.12</v>
      </c>
      <c r="K285" s="276" t="s">
        <v>4682</v>
      </c>
      <c r="L285" s="1">
        <f>SUMIFS(Enviados!J:J,Enviados!K:K,"16",Enviados!Y:Y,Compra!K285)</f>
        <v>12</v>
      </c>
      <c r="M285" s="1" t="s">
        <v>65</v>
      </c>
      <c r="N285" s="165">
        <f>Tabela139[[#This Row],[QUAN]]-Tabela139[[#This Row],[ENVIADOS]]</f>
        <v>0</v>
      </c>
    </row>
    <row r="286" spans="1:15" hidden="1">
      <c r="A286" s="53">
        <v>45600</v>
      </c>
      <c r="B286" s="60">
        <v>45600</v>
      </c>
      <c r="C286" s="1" t="s">
        <v>4683</v>
      </c>
      <c r="D286" s="166" t="s">
        <v>4652</v>
      </c>
      <c r="E286" s="1">
        <v>2</v>
      </c>
      <c r="F286" s="1">
        <v>14</v>
      </c>
      <c r="G286" s="45" t="s">
        <v>783</v>
      </c>
      <c r="H286" s="1" t="s">
        <v>90</v>
      </c>
      <c r="I286" s="128">
        <v>262.55</v>
      </c>
      <c r="J286" s="164">
        <f>Tabela139[[#This Row],[V. UNT]]*Tabela139[[#This Row],[QUAN]]</f>
        <v>525.1</v>
      </c>
      <c r="K286" s="276" t="s">
        <v>4684</v>
      </c>
      <c r="L286" s="1">
        <f>SUMIFS(Enviados!J:J,Enviados!K:K,"14",Enviados!Y:Y,Compra!K286)</f>
        <v>2</v>
      </c>
      <c r="M286" s="1" t="s">
        <v>65</v>
      </c>
      <c r="N286" s="165">
        <f>Tabela139[[#This Row],[QUAN]]-Tabela139[[#This Row],[ENVIADOS]]</f>
        <v>0</v>
      </c>
      <c r="O286" s="203"/>
    </row>
    <row r="287" spans="1:15" hidden="1">
      <c r="A287" s="53">
        <v>45600</v>
      </c>
      <c r="B287" s="60">
        <v>45600</v>
      </c>
      <c r="C287" s="1" t="s">
        <v>4683</v>
      </c>
      <c r="D287" s="166" t="s">
        <v>4652</v>
      </c>
      <c r="E287" s="1">
        <v>20</v>
      </c>
      <c r="F287" s="1">
        <v>15</v>
      </c>
      <c r="G287" s="45" t="s">
        <v>75</v>
      </c>
      <c r="H287" s="1" t="s">
        <v>4672</v>
      </c>
      <c r="I287" s="128">
        <v>265.60000000000002</v>
      </c>
      <c r="J287" s="164">
        <f>Tabela139[[#This Row],[V. UNT]]*Tabela139[[#This Row],[QUAN]]</f>
        <v>5312</v>
      </c>
      <c r="K287" s="276" t="s">
        <v>4685</v>
      </c>
      <c r="L287" s="1">
        <f>SUMIFS(Enviados!J:J,Enviados!K:K,"15",Enviados!Y:Y,Compra!K287)</f>
        <v>20</v>
      </c>
      <c r="N287" s="165">
        <f>Tabela139[[#This Row],[QUAN]]-Tabela139[[#This Row],[ENVIADOS]]</f>
        <v>0</v>
      </c>
    </row>
    <row r="288" spans="1:15" hidden="1">
      <c r="A288" s="53">
        <v>45600</v>
      </c>
      <c r="B288" s="60">
        <v>45600</v>
      </c>
      <c r="C288" s="1" t="s">
        <v>4632</v>
      </c>
      <c r="D288" s="1" t="s">
        <v>4580</v>
      </c>
      <c r="E288" s="1">
        <v>8</v>
      </c>
      <c r="F288" s="1" t="s">
        <v>39</v>
      </c>
      <c r="G288" s="45" t="s">
        <v>595</v>
      </c>
      <c r="H288" s="1" t="s">
        <v>4686</v>
      </c>
      <c r="I288" s="128">
        <v>700</v>
      </c>
      <c r="J288" s="164">
        <f>Tabela139[[#This Row],[V. UNT]]*Tabela139[[#This Row],[QUAN]]</f>
        <v>5600</v>
      </c>
      <c r="K288" s="276" t="s">
        <v>2145</v>
      </c>
      <c r="L288" s="1">
        <f>SUMIFS(Enviados!J:J,Enviados!K:K,"22.5",Enviados!Y:Y,Compra!K288)</f>
        <v>8</v>
      </c>
      <c r="M288" s="1" t="s">
        <v>65</v>
      </c>
      <c r="N288" s="165">
        <f>Tabela139[[#This Row],[QUAN]]-Tabela139[[#This Row],[ENVIADOS]]</f>
        <v>0</v>
      </c>
    </row>
    <row r="289" spans="1:15" hidden="1">
      <c r="A289" s="53">
        <v>45600</v>
      </c>
      <c r="B289" s="60">
        <v>45600</v>
      </c>
      <c r="C289" s="1" t="s">
        <v>4632</v>
      </c>
      <c r="D289" s="1" t="s">
        <v>4580</v>
      </c>
      <c r="E289" s="1">
        <v>2</v>
      </c>
      <c r="F289" s="1" t="s">
        <v>39</v>
      </c>
      <c r="G289" s="45" t="s">
        <v>595</v>
      </c>
      <c r="H289" s="1" t="s">
        <v>4657</v>
      </c>
      <c r="I289" s="128">
        <v>490</v>
      </c>
      <c r="J289" s="164">
        <f>Tabela139[[#This Row],[V. UNT]]*Tabela139[[#This Row],[QUAN]]</f>
        <v>980</v>
      </c>
      <c r="K289" s="276" t="s">
        <v>2108</v>
      </c>
      <c r="L289" s="1">
        <f>SUMIFS(Enviados!J:J,Enviados!K:K,"22.5",Enviados!Y:Y,Compra!K289)</f>
        <v>2</v>
      </c>
      <c r="M289" s="1" t="s">
        <v>65</v>
      </c>
      <c r="N289" s="165">
        <f>Tabela139[[#This Row],[QUAN]]-Tabela139[[#This Row],[ENVIADOS]]</f>
        <v>0</v>
      </c>
    </row>
    <row r="290" spans="1:15" hidden="1">
      <c r="A290" s="53">
        <v>45600</v>
      </c>
      <c r="B290" s="60">
        <v>45600</v>
      </c>
      <c r="C290" s="1" t="s">
        <v>4632</v>
      </c>
      <c r="D290" s="166" t="s">
        <v>4580</v>
      </c>
      <c r="E290" s="1">
        <v>1</v>
      </c>
      <c r="F290" s="1" t="s">
        <v>39</v>
      </c>
      <c r="G290" s="45" t="s">
        <v>595</v>
      </c>
      <c r="H290" s="1" t="s">
        <v>4657</v>
      </c>
      <c r="I290" s="128">
        <v>510</v>
      </c>
      <c r="J290" s="164">
        <f>Tabela139[[#This Row],[V. UNT]]*Tabela139[[#This Row],[QUAN]]</f>
        <v>510</v>
      </c>
      <c r="K290" s="276" t="s">
        <v>2110</v>
      </c>
      <c r="L290" s="1">
        <f>SUMIFS(Enviados!J:J,Enviados!K:K,"22.5",Enviados!Y:Y,Compra!K290)</f>
        <v>1</v>
      </c>
      <c r="M290" s="1" t="s">
        <v>65</v>
      </c>
      <c r="N290" s="165">
        <f>Tabela139[[#This Row],[QUAN]]-Tabela139[[#This Row],[ENVIADOS]]</f>
        <v>0</v>
      </c>
    </row>
    <row r="291" spans="1:15" hidden="1">
      <c r="A291" s="53">
        <v>45600</v>
      </c>
      <c r="B291" s="60">
        <v>45600</v>
      </c>
      <c r="C291" s="1" t="s">
        <v>4632</v>
      </c>
      <c r="D291" s="166" t="s">
        <v>4580</v>
      </c>
      <c r="E291" s="1">
        <v>2</v>
      </c>
      <c r="F291" s="1" t="s">
        <v>7</v>
      </c>
      <c r="G291" s="45" t="s">
        <v>210</v>
      </c>
      <c r="H291" s="1" t="s">
        <v>4634</v>
      </c>
      <c r="I291" s="128">
        <v>430</v>
      </c>
      <c r="J291" s="164">
        <f>Tabela139[[#This Row],[V. UNT]]*Tabela139[[#This Row],[QUAN]]</f>
        <v>860</v>
      </c>
      <c r="K291" s="276" t="s">
        <v>2153</v>
      </c>
      <c r="L291" s="1">
        <v>2</v>
      </c>
      <c r="M291" s="1" t="s">
        <v>65</v>
      </c>
      <c r="N291" s="165">
        <f>Tabela139[[#This Row],[QUAN]]-Tabela139[[#This Row],[ENVIADOS]]</f>
        <v>0</v>
      </c>
    </row>
    <row r="292" spans="1:15" hidden="1">
      <c r="A292" s="53">
        <v>45600</v>
      </c>
      <c r="B292" s="60">
        <v>45600</v>
      </c>
      <c r="C292" s="1" t="s">
        <v>4632</v>
      </c>
      <c r="D292" s="166" t="s">
        <v>4580</v>
      </c>
      <c r="E292" s="1">
        <v>2</v>
      </c>
      <c r="F292" s="1" t="s">
        <v>7</v>
      </c>
      <c r="G292" s="45" t="s">
        <v>210</v>
      </c>
      <c r="H292" s="1" t="s">
        <v>4634</v>
      </c>
      <c r="I292" s="128">
        <v>450</v>
      </c>
      <c r="J292" s="164">
        <f>Tabela139[[#This Row],[V. UNT]]*Tabela139[[#This Row],[QUAN]]</f>
        <v>900</v>
      </c>
      <c r="K292" s="276" t="s">
        <v>4687</v>
      </c>
      <c r="L292" s="1">
        <v>2</v>
      </c>
      <c r="M292" s="1" t="s">
        <v>65</v>
      </c>
      <c r="N292" s="165">
        <f>Tabela139[[#This Row],[QUAN]]-Tabela139[[#This Row],[ENVIADOS]]</f>
        <v>0</v>
      </c>
    </row>
    <row r="293" spans="1:15" hidden="1">
      <c r="A293" s="53">
        <v>45601</v>
      </c>
      <c r="B293" s="60">
        <v>45601</v>
      </c>
      <c r="C293" s="1" t="s">
        <v>4632</v>
      </c>
      <c r="D293" s="166" t="s">
        <v>4580</v>
      </c>
      <c r="E293" s="1">
        <v>1</v>
      </c>
      <c r="F293" s="1" t="s">
        <v>39</v>
      </c>
      <c r="G293" s="45" t="s">
        <v>595</v>
      </c>
      <c r="H293" s="1" t="s">
        <v>4657</v>
      </c>
      <c r="I293" s="128">
        <v>510</v>
      </c>
      <c r="J293" s="164">
        <f>Tabela139[[#This Row],[V. UNT]]*Tabela139[[#This Row],[QUAN]]</f>
        <v>510</v>
      </c>
      <c r="K293" s="276" t="s">
        <v>4688</v>
      </c>
      <c r="L293" s="1">
        <f>SUMIFS(Enviados!J:J,Enviados!K:K,"22.5",Enviados!Y:Y,Compra!K293)</f>
        <v>1</v>
      </c>
      <c r="M293" s="1" t="s">
        <v>65</v>
      </c>
      <c r="N293" s="165">
        <f>Tabela139[[#This Row],[QUAN]]-Tabela139[[#This Row],[ENVIADOS]]</f>
        <v>0</v>
      </c>
    </row>
    <row r="294" spans="1:15" hidden="1">
      <c r="A294" s="53">
        <v>45601</v>
      </c>
      <c r="B294" s="60">
        <v>45601</v>
      </c>
      <c r="C294" s="1" t="s">
        <v>4632</v>
      </c>
      <c r="D294" s="166" t="s">
        <v>4580</v>
      </c>
      <c r="E294" s="1">
        <v>1</v>
      </c>
      <c r="F294" s="1" t="s">
        <v>39</v>
      </c>
      <c r="G294" s="45" t="s">
        <v>595</v>
      </c>
      <c r="H294" s="1" t="s">
        <v>4689</v>
      </c>
      <c r="I294" s="128">
        <v>180</v>
      </c>
      <c r="J294" s="164">
        <f>Tabela139[[#This Row],[V. UNT]]*Tabela139[[#This Row],[QUAN]]</f>
        <v>180</v>
      </c>
      <c r="K294" s="276" t="s">
        <v>2192</v>
      </c>
      <c r="L294" s="1">
        <f>SUMIFS(Enviados!J:J,Enviados!K:K,"22.5",Enviados!Y:Y,Compra!K294)</f>
        <v>1</v>
      </c>
      <c r="M294" s="1" t="s">
        <v>65</v>
      </c>
      <c r="N294" s="165">
        <f>Tabela139[[#This Row],[QUAN]]-Tabela139[[#This Row],[ENVIADOS]]</f>
        <v>0</v>
      </c>
    </row>
    <row r="295" spans="1:15" hidden="1">
      <c r="A295" s="53">
        <v>45609</v>
      </c>
      <c r="B295" s="60">
        <v>45609</v>
      </c>
      <c r="C295" s="1" t="s">
        <v>3282</v>
      </c>
      <c r="D295" s="166" t="s">
        <v>4690</v>
      </c>
      <c r="E295" s="1">
        <v>2</v>
      </c>
      <c r="F295" s="1" t="s">
        <v>39</v>
      </c>
      <c r="G295" s="45" t="s">
        <v>595</v>
      </c>
      <c r="H295" s="1" t="s">
        <v>4691</v>
      </c>
      <c r="I295" s="128">
        <v>1790.66</v>
      </c>
      <c r="J295" s="164">
        <f>Tabela139[[#This Row],[V. UNT]]*Tabela139[[#This Row],[QUAN]]</f>
        <v>3581.32</v>
      </c>
      <c r="K295" s="276" t="s">
        <v>4692</v>
      </c>
      <c r="L295" s="1">
        <f>SUMIFS(Enviados!J:J,Enviados!K:K,"22.5",Enviados!Y:Y,Compra!K295)</f>
        <v>2</v>
      </c>
      <c r="M295" s="1" t="s">
        <v>65</v>
      </c>
      <c r="N295" s="165">
        <f>Tabela139[[#This Row],[QUAN]]-Tabela139[[#This Row],[ENVIADOS]]</f>
        <v>0</v>
      </c>
    </row>
    <row r="296" spans="1:15" hidden="1">
      <c r="A296" s="53">
        <v>45609</v>
      </c>
      <c r="B296" s="60">
        <v>45609</v>
      </c>
      <c r="C296" s="1" t="s">
        <v>3282</v>
      </c>
      <c r="D296" s="166" t="s">
        <v>4690</v>
      </c>
      <c r="E296" s="1">
        <v>1</v>
      </c>
      <c r="F296" s="1" t="s">
        <v>7</v>
      </c>
      <c r="G296" s="45" t="s">
        <v>133</v>
      </c>
      <c r="H296" s="1" t="s">
        <v>1861</v>
      </c>
      <c r="I296" s="128">
        <v>756.51</v>
      </c>
      <c r="J296" s="164">
        <f>Tabela139[[#This Row],[V. UNT]]*Tabela139[[#This Row],[QUAN]]</f>
        <v>756.51</v>
      </c>
      <c r="K296" s="276" t="s">
        <v>4693</v>
      </c>
      <c r="L296" s="1">
        <v>1</v>
      </c>
      <c r="M296" s="1" t="s">
        <v>65</v>
      </c>
      <c r="N296" s="165">
        <f>Tabela139[[#This Row],[QUAN]]-Tabela139[[#This Row],[ENVIADOS]]</f>
        <v>0</v>
      </c>
      <c r="O296" s="162">
        <v>0</v>
      </c>
    </row>
    <row r="297" spans="1:15" hidden="1">
      <c r="A297" s="53">
        <v>45609</v>
      </c>
      <c r="B297" s="60">
        <v>45609</v>
      </c>
      <c r="C297" s="1" t="s">
        <v>3282</v>
      </c>
      <c r="D297" s="166" t="s">
        <v>4690</v>
      </c>
      <c r="E297" s="1">
        <v>1</v>
      </c>
      <c r="F297" s="1" t="s">
        <v>7</v>
      </c>
      <c r="G297" s="45" t="s">
        <v>210</v>
      </c>
      <c r="H297" s="1" t="s">
        <v>788</v>
      </c>
      <c r="I297" s="128">
        <v>860.78</v>
      </c>
      <c r="J297" s="164">
        <f>Tabela139[[#This Row],[V. UNT]]*Tabela139[[#This Row],[QUAN]]</f>
        <v>860.78</v>
      </c>
      <c r="K297" s="276" t="s">
        <v>4694</v>
      </c>
      <c r="L297" s="1">
        <v>1</v>
      </c>
      <c r="M297" s="1" t="s">
        <v>65</v>
      </c>
      <c r="N297" s="165">
        <f>Tabela139[[#This Row],[QUAN]]-Tabela139[[#This Row],[ENVIADOS]]</f>
        <v>0</v>
      </c>
      <c r="O297" s="162">
        <v>0</v>
      </c>
    </row>
    <row r="298" spans="1:15" hidden="1">
      <c r="A298" s="53">
        <v>45609</v>
      </c>
      <c r="B298" s="60">
        <v>45609</v>
      </c>
      <c r="C298" s="1" t="s">
        <v>3282</v>
      </c>
      <c r="D298" s="166" t="s">
        <v>4690</v>
      </c>
      <c r="E298" s="1">
        <v>18</v>
      </c>
      <c r="F298" s="1">
        <v>16</v>
      </c>
      <c r="G298" s="45" t="s">
        <v>60</v>
      </c>
      <c r="H298" s="1" t="s">
        <v>4695</v>
      </c>
      <c r="I298" s="128">
        <v>588.71</v>
      </c>
      <c r="J298" s="164">
        <f>Tabela139[[#This Row],[V. UNT]]*Tabela139[[#This Row],[QUAN]]</f>
        <v>10596.78</v>
      </c>
      <c r="K298" s="276" t="s">
        <v>2113</v>
      </c>
      <c r="L298" s="1">
        <f>SUMIFS(Enviados!J:J,Enviados!K:K,"16",Enviados!Y:Y,Compra!K298)</f>
        <v>18</v>
      </c>
      <c r="M298" s="1" t="s">
        <v>65</v>
      </c>
      <c r="N298" s="165">
        <f>Tabela139[[#This Row],[QUAN]]-Tabela139[[#This Row],[ENVIADOS]]</f>
        <v>0</v>
      </c>
    </row>
    <row r="299" spans="1:15" hidden="1">
      <c r="A299" s="53">
        <v>45610</v>
      </c>
      <c r="B299" s="60">
        <v>45609</v>
      </c>
      <c r="C299" s="1" t="s">
        <v>4683</v>
      </c>
      <c r="D299" s="166" t="s">
        <v>4652</v>
      </c>
      <c r="E299" s="1">
        <v>20</v>
      </c>
      <c r="F299" s="1">
        <v>15</v>
      </c>
      <c r="G299" s="45" t="s">
        <v>75</v>
      </c>
      <c r="H299" s="1" t="s">
        <v>4672</v>
      </c>
      <c r="I299" s="128">
        <v>265.60000000000002</v>
      </c>
      <c r="J299" s="164">
        <f>Tabela139[[#This Row],[V. UNT]]*Tabela139[[#This Row],[QUAN]]</f>
        <v>5312</v>
      </c>
      <c r="K299" s="276" t="s">
        <v>4696</v>
      </c>
      <c r="L299" s="1">
        <f>SUMIFS(Enviados!J:J,Enviados!K:K,"15",Enviados!Y:Y,Compra!K299)</f>
        <v>20</v>
      </c>
      <c r="M299" s="1" t="s">
        <v>65</v>
      </c>
      <c r="N299" s="165">
        <f>Tabela139[[#This Row],[QUAN]]-Tabela139[[#This Row],[ENVIADOS]]</f>
        <v>0</v>
      </c>
    </row>
    <row r="300" spans="1:15" hidden="1">
      <c r="A300" s="53">
        <v>45610</v>
      </c>
      <c r="B300" s="60">
        <v>45609</v>
      </c>
      <c r="C300" s="1" t="s">
        <v>4683</v>
      </c>
      <c r="D300" s="166" t="s">
        <v>4652</v>
      </c>
      <c r="E300" s="1">
        <v>6</v>
      </c>
      <c r="F300" s="1">
        <v>15</v>
      </c>
      <c r="G300" s="45" t="s">
        <v>623</v>
      </c>
      <c r="H300" s="1" t="s">
        <v>4674</v>
      </c>
      <c r="I300" s="128">
        <v>249.9</v>
      </c>
      <c r="J300" s="164">
        <f>Tabela139[[#This Row],[V. UNT]]*Tabela139[[#This Row],[QUAN]]</f>
        <v>1499.4</v>
      </c>
      <c r="K300" s="276" t="s">
        <v>2115</v>
      </c>
      <c r="L300" s="1">
        <f>SUMIFS(Enviados!J:J,Enviados!K:K,"15",Enviados!Y:Y,Compra!K300)</f>
        <v>6</v>
      </c>
      <c r="M300" s="1" t="s">
        <v>65</v>
      </c>
      <c r="N300" s="165">
        <f>Tabela139[[#This Row],[QUAN]]-Tabela139[[#This Row],[ENVIADOS]]</f>
        <v>0</v>
      </c>
    </row>
    <row r="301" spans="1:15" hidden="1">
      <c r="A301" s="53">
        <v>38305</v>
      </c>
      <c r="B301" s="60">
        <v>45609</v>
      </c>
      <c r="C301" s="1" t="s">
        <v>4683</v>
      </c>
      <c r="D301" s="166" t="s">
        <v>4652</v>
      </c>
      <c r="E301" s="1">
        <v>4</v>
      </c>
      <c r="F301" s="1">
        <v>15</v>
      </c>
      <c r="G301" s="45" t="s">
        <v>2627</v>
      </c>
      <c r="H301" s="1" t="s">
        <v>4672</v>
      </c>
      <c r="I301" s="128">
        <v>251.9</v>
      </c>
      <c r="J301" s="164">
        <f>Tabela139[[#This Row],[V. UNT]]*Tabela139[[#This Row],[QUAN]]</f>
        <v>1007.6</v>
      </c>
      <c r="K301" s="276" t="s">
        <v>4697</v>
      </c>
      <c r="L301" s="1">
        <f>SUMIFS(Enviados!J:J,Enviados!K:K,"15",Enviados!Y:Y,Compra!K301)</f>
        <v>4</v>
      </c>
      <c r="M301" s="1" t="s">
        <v>65</v>
      </c>
      <c r="N301" s="165">
        <f>Tabela139[[#This Row],[QUAN]]-Tabela139[[#This Row],[ENVIADOS]]</f>
        <v>0</v>
      </c>
    </row>
    <row r="302" spans="1:15" hidden="1">
      <c r="A302" s="53">
        <v>45621</v>
      </c>
      <c r="B302" s="60">
        <v>45621</v>
      </c>
      <c r="C302" s="1" t="s">
        <v>4632</v>
      </c>
      <c r="D302" s="166" t="s">
        <v>4580</v>
      </c>
      <c r="E302" s="1">
        <v>2</v>
      </c>
      <c r="F302" s="1" t="s">
        <v>39</v>
      </c>
      <c r="G302" s="45" t="s">
        <v>595</v>
      </c>
      <c r="H302" s="1" t="s">
        <v>684</v>
      </c>
      <c r="I302" s="128">
        <v>510</v>
      </c>
      <c r="J302" s="164">
        <f>Tabela139[[#This Row],[V. UNT]]*Tabela139[[#This Row],[QUAN]]</f>
        <v>1020</v>
      </c>
      <c r="K302" s="276" t="s">
        <v>4698</v>
      </c>
      <c r="L302" s="1">
        <f>SUMIFS(Enviados!J:J,Enviados!K:K,"22.5",Enviados!Y:Y,Compra!K302)</f>
        <v>2</v>
      </c>
      <c r="M302" s="1" t="s">
        <v>65</v>
      </c>
      <c r="N302" s="165">
        <f>Tabela139[[#This Row],[QUAN]]-Tabela139[[#This Row],[ENVIADOS]]</f>
        <v>0</v>
      </c>
    </row>
    <row r="303" spans="1:15" hidden="1">
      <c r="A303" s="53">
        <v>45621</v>
      </c>
      <c r="B303" s="60">
        <v>45621</v>
      </c>
      <c r="C303" s="1" t="s">
        <v>4632</v>
      </c>
      <c r="D303" s="166" t="s">
        <v>4580</v>
      </c>
      <c r="E303" s="1">
        <v>1</v>
      </c>
      <c r="F303" s="1" t="s">
        <v>39</v>
      </c>
      <c r="G303" s="45" t="s">
        <v>595</v>
      </c>
      <c r="H303" s="1" t="s">
        <v>4634</v>
      </c>
      <c r="I303" s="128">
        <v>490</v>
      </c>
      <c r="J303" s="164">
        <f>Tabela139[[#This Row],[V. UNT]]*Tabela139[[#This Row],[QUAN]]</f>
        <v>490</v>
      </c>
      <c r="K303" s="276" t="s">
        <v>2139</v>
      </c>
      <c r="L303" s="1">
        <f>SUMIFS(Enviados!J:J,Enviados!K:K,"22.5",Enviados!Y:Y,Compra!K303)</f>
        <v>1</v>
      </c>
      <c r="M303" s="1" t="s">
        <v>65</v>
      </c>
      <c r="N303" s="165">
        <f>Tabela139[[#This Row],[QUAN]]-Tabela139[[#This Row],[ENVIADOS]]</f>
        <v>0</v>
      </c>
    </row>
    <row r="304" spans="1:15" hidden="1">
      <c r="A304" s="53">
        <v>45626</v>
      </c>
      <c r="B304" s="60">
        <v>45625</v>
      </c>
      <c r="C304" s="1" t="s">
        <v>3282</v>
      </c>
      <c r="D304" s="166" t="s">
        <v>4690</v>
      </c>
      <c r="E304" s="1">
        <v>20</v>
      </c>
      <c r="F304" s="1">
        <v>16</v>
      </c>
      <c r="G304" s="45" t="s">
        <v>60</v>
      </c>
      <c r="H304" s="1" t="s">
        <v>4619</v>
      </c>
      <c r="I304" s="128">
        <v>547.65</v>
      </c>
      <c r="J304" s="164">
        <f>Tabela139[[#This Row],[V. UNT]]*Tabela139[[#This Row],[QUAN]]</f>
        <v>10953</v>
      </c>
      <c r="K304" s="276" t="s">
        <v>2215</v>
      </c>
      <c r="L304" s="1">
        <f>SUMIFS(Enviados!J:J,Enviados!K:K,"16",Enviados!Y:Y,Compra!K304)</f>
        <v>20</v>
      </c>
      <c r="M304" s="1" t="s">
        <v>65</v>
      </c>
      <c r="N304" s="165">
        <f>Tabela139[[#This Row],[QUAN]]-Tabela139[[#This Row],[ENVIADOS]]</f>
        <v>0</v>
      </c>
    </row>
    <row r="305" spans="1:15" hidden="1">
      <c r="A305" s="53">
        <v>45626</v>
      </c>
      <c r="B305" s="60">
        <v>45625</v>
      </c>
      <c r="C305" s="1" t="s">
        <v>3282</v>
      </c>
      <c r="D305" s="166" t="s">
        <v>4690</v>
      </c>
      <c r="E305" s="1">
        <v>4</v>
      </c>
      <c r="F305" s="1" t="s">
        <v>7</v>
      </c>
      <c r="G305" s="45" t="s">
        <v>133</v>
      </c>
      <c r="H305" s="1" t="s">
        <v>2206</v>
      </c>
      <c r="I305" s="128">
        <v>672.99</v>
      </c>
      <c r="J305" s="164">
        <f>Tabela139[[#This Row],[V. UNT]]*Tabela139[[#This Row],[QUAN]]</f>
        <v>2691.96</v>
      </c>
      <c r="K305" s="276" t="s">
        <v>2208</v>
      </c>
      <c r="L305" s="1">
        <f>SUMIFS(Enviados!J:J,Enviados!K:K,"17.5",Enviados!Y:Y,Compra!K305)</f>
        <v>4</v>
      </c>
      <c r="M305" s="1" t="s">
        <v>65</v>
      </c>
      <c r="N305" s="165">
        <f>Tabela139[[#This Row],[QUAN]]-Tabela139[[#This Row],[ENVIADOS]]</f>
        <v>0</v>
      </c>
    </row>
    <row r="306" spans="1:15" hidden="1">
      <c r="A306" s="53">
        <v>45626</v>
      </c>
      <c r="B306" s="60">
        <v>45625</v>
      </c>
      <c r="C306" s="1" t="s">
        <v>3282</v>
      </c>
      <c r="D306" s="166" t="s">
        <v>4690</v>
      </c>
      <c r="E306" s="1">
        <v>2</v>
      </c>
      <c r="F306" s="1" t="s">
        <v>39</v>
      </c>
      <c r="G306" s="45" t="s">
        <v>595</v>
      </c>
      <c r="H306" s="1" t="s">
        <v>4677</v>
      </c>
      <c r="I306" s="128">
        <v>1771.51</v>
      </c>
      <c r="J306" s="164">
        <f>Tabela139[[#This Row],[V. UNT]]*Tabela139[[#This Row],[QUAN]]</f>
        <v>3543.02</v>
      </c>
      <c r="K306" s="276" t="s">
        <v>2147</v>
      </c>
      <c r="L306" s="1">
        <f>SUMIFS(Enviados!J:J,Enviados!K:K,"22.5",Enviados!Y:Y,Compra!K306)</f>
        <v>2</v>
      </c>
      <c r="M306" s="1" t="s">
        <v>65</v>
      </c>
      <c r="N306" s="165">
        <f>Tabela139[[#This Row],[QUAN]]-Tabela139[[#This Row],[ENVIADOS]]</f>
        <v>0</v>
      </c>
    </row>
    <row r="307" spans="1:15" hidden="1">
      <c r="A307" s="53">
        <v>45626</v>
      </c>
      <c r="B307" s="60">
        <v>45625</v>
      </c>
      <c r="C307" s="1" t="s">
        <v>3282</v>
      </c>
      <c r="D307" s="166" t="s">
        <v>4690</v>
      </c>
      <c r="E307" s="1">
        <v>2</v>
      </c>
      <c r="F307" s="1" t="s">
        <v>7</v>
      </c>
      <c r="G307" s="45" t="s">
        <v>210</v>
      </c>
      <c r="H307" s="1" t="s">
        <v>1167</v>
      </c>
      <c r="I307" s="128">
        <v>779.44</v>
      </c>
      <c r="J307" s="164">
        <f>Tabela139[[#This Row],[V. UNT]]*Tabela139[[#This Row],[QUAN]]</f>
        <v>1558.88</v>
      </c>
      <c r="K307" s="276" t="s">
        <v>2464</v>
      </c>
      <c r="L307" s="1">
        <v>2</v>
      </c>
      <c r="M307" s="1" t="s">
        <v>65</v>
      </c>
      <c r="N307" s="165">
        <f>Tabela139[[#This Row],[QUAN]]-Tabela139[[#This Row],[ENVIADOS]]</f>
        <v>0</v>
      </c>
      <c r="O307" s="162"/>
    </row>
    <row r="308" spans="1:15" hidden="1">
      <c r="A308" s="53">
        <v>45629</v>
      </c>
      <c r="B308" s="60">
        <v>45628</v>
      </c>
      <c r="C308" s="1" t="s">
        <v>4683</v>
      </c>
      <c r="D308" s="166" t="s">
        <v>4652</v>
      </c>
      <c r="E308" s="1">
        <v>22</v>
      </c>
      <c r="F308" s="1">
        <v>15</v>
      </c>
      <c r="G308" s="45" t="s">
        <v>75</v>
      </c>
      <c r="H308" s="1" t="s">
        <v>4672</v>
      </c>
      <c r="I308" s="128">
        <v>240.5</v>
      </c>
      <c r="J308" s="164">
        <f>Tabela139[[#This Row],[V. UNT]]*Tabela139[[#This Row],[QUAN]]</f>
        <v>5291</v>
      </c>
      <c r="K308" s="276" t="s">
        <v>2174</v>
      </c>
      <c r="L308" s="1">
        <f>SUMIFS(Enviados!J:J,Enviados!K:K,"15",Enviados!Y:Y,Compra!K308)</f>
        <v>22</v>
      </c>
      <c r="M308" s="1" t="s">
        <v>65</v>
      </c>
      <c r="N308" s="165">
        <f>Tabela139[[#This Row],[QUAN]]-Tabela139[[#This Row],[ENVIADOS]]</f>
        <v>0</v>
      </c>
    </row>
    <row r="309" spans="1:15" hidden="1">
      <c r="A309" s="53">
        <v>45632</v>
      </c>
      <c r="B309" s="60">
        <v>45631</v>
      </c>
      <c r="C309" s="1" t="s">
        <v>3282</v>
      </c>
      <c r="D309" s="166" t="s">
        <v>4690</v>
      </c>
      <c r="E309" s="1">
        <v>8</v>
      </c>
      <c r="F309" s="1" t="s">
        <v>39</v>
      </c>
      <c r="G309" s="45" t="s">
        <v>595</v>
      </c>
      <c r="H309" s="1" t="s">
        <v>4677</v>
      </c>
      <c r="I309" s="128">
        <v>1749.49</v>
      </c>
      <c r="J309" s="164">
        <f>Tabela139[[#This Row],[V. UNT]]*Tabela139[[#This Row],[QUAN]]</f>
        <v>13995.92</v>
      </c>
      <c r="K309" s="276" t="s">
        <v>4699</v>
      </c>
      <c r="L309" s="1">
        <f>SUMIFS(Enviados!J:J,Enviados!K:K,"22.5",Enviados!Y:Y,Compra!K309)</f>
        <v>8</v>
      </c>
      <c r="M309" s="1" t="s">
        <v>65</v>
      </c>
      <c r="N309" s="165">
        <f>Tabela139[[#This Row],[QUAN]]-Tabela139[[#This Row],[ENVIADOS]]</f>
        <v>0</v>
      </c>
    </row>
    <row r="310" spans="1:15" hidden="1">
      <c r="A310" s="53">
        <v>45632</v>
      </c>
      <c r="B310" s="60">
        <v>45632</v>
      </c>
      <c r="C310" s="1" t="s">
        <v>4632</v>
      </c>
      <c r="D310" s="166" t="s">
        <v>4580</v>
      </c>
      <c r="E310" s="1">
        <v>5</v>
      </c>
      <c r="F310" s="1" t="s">
        <v>39</v>
      </c>
      <c r="G310" s="45" t="s">
        <v>595</v>
      </c>
      <c r="H310" s="1" t="s">
        <v>4641</v>
      </c>
      <c r="I310" s="128">
        <v>550</v>
      </c>
      <c r="J310" s="164">
        <f>Tabela139[[#This Row],[V. UNT]]*Tabela139[[#This Row],[QUAN]]</f>
        <v>2750</v>
      </c>
      <c r="K310" s="276" t="s">
        <v>2178</v>
      </c>
      <c r="L310" s="1">
        <f>SUMIFS(Enviados!J:J,Enviados!K:K,"22.5",Enviados!Y:Y,Compra!K310)</f>
        <v>5</v>
      </c>
      <c r="M310" s="1" t="s">
        <v>65</v>
      </c>
      <c r="N310" s="165">
        <f>Tabela139[[#This Row],[QUAN]]-Tabela139[[#This Row],[ENVIADOS]]</f>
        <v>0</v>
      </c>
    </row>
    <row r="311" spans="1:15" hidden="1">
      <c r="A311" s="53">
        <v>45632</v>
      </c>
      <c r="B311" s="60">
        <v>45632</v>
      </c>
      <c r="C311" s="1" t="s">
        <v>4632</v>
      </c>
      <c r="D311" s="166" t="s">
        <v>4580</v>
      </c>
      <c r="E311" s="1">
        <v>4</v>
      </c>
      <c r="F311" s="1" t="s">
        <v>39</v>
      </c>
      <c r="G311" s="45" t="s">
        <v>595</v>
      </c>
      <c r="H311" s="1" t="s">
        <v>4641</v>
      </c>
      <c r="I311" s="128">
        <v>570</v>
      </c>
      <c r="J311" s="164">
        <f>Tabela139[[#This Row],[V. UNT]]*Tabela139[[#This Row],[QUAN]]</f>
        <v>2280</v>
      </c>
      <c r="K311" s="276" t="s">
        <v>2162</v>
      </c>
      <c r="L311" s="1">
        <f>SUMIFS(Enviados!J:J,Enviados!K:K,"22.5",Enviados!Y:Y,Compra!K311)</f>
        <v>4</v>
      </c>
      <c r="M311" s="1" t="s">
        <v>65</v>
      </c>
      <c r="N311" s="165">
        <f>Tabela139[[#This Row],[QUAN]]-Tabela139[[#This Row],[ENVIADOS]]</f>
        <v>0</v>
      </c>
    </row>
    <row r="312" spans="1:15" hidden="1">
      <c r="A312" s="53">
        <v>45632</v>
      </c>
      <c r="B312" s="60">
        <v>45632</v>
      </c>
      <c r="C312" s="1" t="s">
        <v>4632</v>
      </c>
      <c r="D312" s="166" t="s">
        <v>4580</v>
      </c>
      <c r="E312" s="1">
        <v>1</v>
      </c>
      <c r="F312" s="1" t="s">
        <v>39</v>
      </c>
      <c r="G312" s="45" t="s">
        <v>595</v>
      </c>
      <c r="H312" s="1" t="s">
        <v>4641</v>
      </c>
      <c r="I312" s="128">
        <v>590</v>
      </c>
      <c r="J312" s="164">
        <f>Tabela139[[#This Row],[V. UNT]]*Tabela139[[#This Row],[QUAN]]</f>
        <v>590</v>
      </c>
      <c r="K312" s="276" t="s">
        <v>2191</v>
      </c>
      <c r="L312" s="1">
        <f>SUMIFS(Enviados!J:J,Enviados!K:K,"22.5",Enviados!Y:Y,Compra!K312)</f>
        <v>1</v>
      </c>
      <c r="M312" s="1" t="s">
        <v>65</v>
      </c>
      <c r="N312" s="165">
        <f>Tabela139[[#This Row],[QUAN]]-Tabela139[[#This Row],[ENVIADOS]]</f>
        <v>0</v>
      </c>
    </row>
    <row r="313" spans="1:15" hidden="1">
      <c r="A313" s="53">
        <v>45637</v>
      </c>
      <c r="B313" s="60">
        <v>45632</v>
      </c>
      <c r="C313" s="1" t="s">
        <v>4632</v>
      </c>
      <c r="D313" s="166" t="s">
        <v>4580</v>
      </c>
      <c r="E313" s="1">
        <v>1</v>
      </c>
      <c r="F313" s="1" t="s">
        <v>39</v>
      </c>
      <c r="G313" s="45" t="s">
        <v>595</v>
      </c>
      <c r="H313" s="1" t="s">
        <v>4641</v>
      </c>
      <c r="I313" s="128">
        <v>550</v>
      </c>
      <c r="J313" s="164">
        <f>Tabela139[[#This Row],[V. UNT]]*Tabela139[[#This Row],[QUAN]]</f>
        <v>550</v>
      </c>
      <c r="K313" s="276" t="s">
        <v>4700</v>
      </c>
      <c r="L313" s="1">
        <f>SUMIFS(Enviados!J:J,Enviados!K:K,"22.5",Enviados!Y:Y,Compra!K313)</f>
        <v>1</v>
      </c>
      <c r="M313" s="1" t="s">
        <v>65</v>
      </c>
      <c r="N313" s="165">
        <f>Tabela139[[#This Row],[QUAN]]-Tabela139[[#This Row],[ENVIADOS]]</f>
        <v>0</v>
      </c>
    </row>
    <row r="314" spans="1:15" hidden="1">
      <c r="A314" s="53">
        <v>45637</v>
      </c>
      <c r="B314" s="60">
        <v>45632</v>
      </c>
      <c r="C314" s="1" t="s">
        <v>2244</v>
      </c>
      <c r="D314" s="166" t="s">
        <v>4482</v>
      </c>
      <c r="E314" s="1">
        <v>10</v>
      </c>
      <c r="F314" s="1">
        <v>15</v>
      </c>
      <c r="G314" s="45" t="s">
        <v>623</v>
      </c>
      <c r="H314" s="1" t="s">
        <v>4701</v>
      </c>
      <c r="I314" s="128">
        <v>259.64999999999998</v>
      </c>
      <c r="J314" s="164">
        <f>Tabela139[[#This Row],[V. UNT]]*Tabela139[[#This Row],[QUAN]]</f>
        <v>2596.5</v>
      </c>
      <c r="K314" s="276" t="s">
        <v>4702</v>
      </c>
      <c r="L314" s="1">
        <f>SUMIFS(Enviados!J:J,Enviados!K:K,"15",Enviados!Y:Y,Compra!K314)</f>
        <v>10</v>
      </c>
      <c r="M314" s="1" t="s">
        <v>65</v>
      </c>
      <c r="N314" s="165">
        <f>Tabela139[[#This Row],[QUAN]]-Tabela139[[#This Row],[ENVIADOS]]</f>
        <v>0</v>
      </c>
    </row>
    <row r="315" spans="1:15" hidden="1">
      <c r="A315" s="53">
        <v>45636</v>
      </c>
      <c r="B315" s="60">
        <v>45635</v>
      </c>
      <c r="C315" s="1" t="s">
        <v>3282</v>
      </c>
      <c r="D315" s="166" t="s">
        <v>4690</v>
      </c>
      <c r="E315" s="1">
        <v>10</v>
      </c>
      <c r="F315" s="1">
        <v>14</v>
      </c>
      <c r="G315" s="45" t="s">
        <v>84</v>
      </c>
      <c r="H315" s="1" t="s">
        <v>3436</v>
      </c>
      <c r="I315" s="128">
        <v>276.92</v>
      </c>
      <c r="J315" s="164">
        <f>Tabela139[[#This Row],[V. UNT]]*Tabela139[[#This Row],[QUAN]]</f>
        <v>2769.2000000000003</v>
      </c>
      <c r="K315" s="276" t="s">
        <v>1278</v>
      </c>
      <c r="L315" s="1">
        <f>SUMIFS(Enviados!J:J,Enviados!K:K,"14",Enviados!Y:Y,Compra!K315)</f>
        <v>10</v>
      </c>
      <c r="M315" s="1" t="s">
        <v>65</v>
      </c>
      <c r="N315" s="165">
        <f>Tabela139[[#This Row],[QUAN]]-Tabela139[[#This Row],[ENVIADOS]]</f>
        <v>0</v>
      </c>
    </row>
    <row r="316" spans="1:15">
      <c r="A316" s="53">
        <v>45636</v>
      </c>
      <c r="B316" s="60">
        <v>45635</v>
      </c>
      <c r="C316" s="1" t="s">
        <v>3282</v>
      </c>
      <c r="D316" s="166" t="s">
        <v>4690</v>
      </c>
      <c r="E316" s="1">
        <v>6</v>
      </c>
      <c r="F316" s="1">
        <v>16</v>
      </c>
      <c r="G316" s="45" t="s">
        <v>143</v>
      </c>
      <c r="H316" s="1" t="s">
        <v>4703</v>
      </c>
      <c r="I316" s="128">
        <v>853.19</v>
      </c>
      <c r="J316" s="164">
        <f>Tabela139[[#This Row],[V. UNT]]*Tabela139[[#This Row],[QUAN]]</f>
        <v>5119.1400000000003</v>
      </c>
      <c r="K316" s="276" t="s">
        <v>2167</v>
      </c>
      <c r="L316" s="1">
        <f>SUMIFS(Enviados!J:J,Enviados!K:K,"16",Enviados!Y:Y,Compra!K316)</f>
        <v>5</v>
      </c>
      <c r="M316" s="1" t="s">
        <v>65</v>
      </c>
      <c r="N316" s="165">
        <f>Tabela139[[#This Row],[QUAN]]-Tabela139[[#This Row],[ENVIADOS]]</f>
        <v>1</v>
      </c>
      <c r="O316" s="162"/>
    </row>
    <row r="317" spans="1:15" hidden="1">
      <c r="A317" s="53">
        <v>45645</v>
      </c>
      <c r="B317" s="60">
        <v>45644</v>
      </c>
      <c r="C317" s="1" t="s">
        <v>599</v>
      </c>
      <c r="D317" s="166" t="s">
        <v>4580</v>
      </c>
      <c r="E317" s="1">
        <v>3</v>
      </c>
      <c r="F317" s="1">
        <v>22.5</v>
      </c>
      <c r="G317" s="45" t="s">
        <v>595</v>
      </c>
      <c r="H317" s="1" t="s">
        <v>4641</v>
      </c>
      <c r="I317" s="128">
        <v>550</v>
      </c>
      <c r="J317" s="164">
        <f>Tabela139[[#This Row],[V. UNT]]*Tabela139[[#This Row],[QUAN]]</f>
        <v>1650</v>
      </c>
      <c r="K317" s="276" t="s">
        <v>4704</v>
      </c>
      <c r="L317" s="1">
        <f>SUMIFS(Enviados!J:J,Enviados!K:K,"22.5",Enviados!Y:Y,Compra!K317)</f>
        <v>3</v>
      </c>
      <c r="M317" s="1" t="s">
        <v>65</v>
      </c>
      <c r="N317" s="165">
        <f>Tabela139[[#This Row],[QUAN]]-Tabela139[[#This Row],[ENVIADOS]]</f>
        <v>0</v>
      </c>
    </row>
    <row r="318" spans="1:15" hidden="1">
      <c r="A318" s="53">
        <v>45645</v>
      </c>
      <c r="B318" s="60">
        <v>45644</v>
      </c>
      <c r="C318" s="1" t="s">
        <v>599</v>
      </c>
      <c r="D318" s="166" t="s">
        <v>4580</v>
      </c>
      <c r="E318" s="1">
        <v>1</v>
      </c>
      <c r="F318" s="1">
        <v>22.5</v>
      </c>
      <c r="G318" s="45" t="s">
        <v>595</v>
      </c>
      <c r="H318" s="1" t="s">
        <v>4641</v>
      </c>
      <c r="I318" s="128">
        <v>550</v>
      </c>
      <c r="J318" s="164">
        <f>Tabela139[[#This Row],[V. UNT]]*Tabela139[[#This Row],[QUAN]]</f>
        <v>550</v>
      </c>
      <c r="K318" s="276" t="s">
        <v>2204</v>
      </c>
      <c r="L318" s="1">
        <f>SUMIFS(Enviados!J:J,Enviados!K:K,"22.5",Enviados!Y:Y,Compra!K318)</f>
        <v>1</v>
      </c>
      <c r="M318" s="1" t="s">
        <v>65</v>
      </c>
      <c r="N318" s="165">
        <f>Tabela139[[#This Row],[QUAN]]-Tabela139[[#This Row],[ENVIADOS]]</f>
        <v>0</v>
      </c>
    </row>
    <row r="319" spans="1:15" hidden="1">
      <c r="A319" s="53">
        <v>45645</v>
      </c>
      <c r="B319" s="60">
        <v>45644</v>
      </c>
      <c r="C319" s="1" t="s">
        <v>599</v>
      </c>
      <c r="D319" s="166" t="s">
        <v>4580</v>
      </c>
      <c r="E319" s="1">
        <v>1</v>
      </c>
      <c r="F319" s="1">
        <v>22.5</v>
      </c>
      <c r="G319" s="45" t="s">
        <v>595</v>
      </c>
      <c r="H319" s="1" t="s">
        <v>4705</v>
      </c>
      <c r="I319" s="128">
        <v>550</v>
      </c>
      <c r="J319" s="164">
        <f>Tabela139[[#This Row],[V. UNT]]*Tabela139[[#This Row],[QUAN]]</f>
        <v>550</v>
      </c>
      <c r="K319" s="276" t="s">
        <v>4706</v>
      </c>
      <c r="L319" s="1">
        <f>SUMIFS(Enviados!J:J,Enviados!K:K,"22.5",Enviados!Y:Y,Compra!K319)</f>
        <v>1</v>
      </c>
      <c r="M319" s="1" t="s">
        <v>65</v>
      </c>
      <c r="N319" s="165">
        <f>Tabela139[[#This Row],[QUAN]]-Tabela139[[#This Row],[ENVIADOS]]</f>
        <v>0</v>
      </c>
    </row>
    <row r="320" spans="1:15" hidden="1">
      <c r="A320" s="53">
        <v>45646</v>
      </c>
      <c r="B320" s="60">
        <v>45646</v>
      </c>
      <c r="C320" s="1" t="s">
        <v>2216</v>
      </c>
      <c r="D320" s="166" t="s">
        <v>4707</v>
      </c>
      <c r="E320" s="1">
        <v>4</v>
      </c>
      <c r="F320" s="1">
        <v>22.5</v>
      </c>
      <c r="G320" s="45" t="s">
        <v>595</v>
      </c>
      <c r="H320" s="1" t="s">
        <v>4708</v>
      </c>
      <c r="I320" s="128">
        <v>520</v>
      </c>
      <c r="J320" s="164">
        <f>Tabela139[[#This Row],[V. UNT]]*Tabela139[[#This Row],[QUAN]]</f>
        <v>2080</v>
      </c>
      <c r="K320" s="276" t="s">
        <v>4709</v>
      </c>
      <c r="L320" s="1">
        <f>SUMIFS(Enviados!J:J,Enviados!K:K,"22.5",Enviados!Y:Y,Compra!K320)</f>
        <v>4</v>
      </c>
      <c r="M320" s="1" t="s">
        <v>65</v>
      </c>
      <c r="N320" s="165">
        <f>Tabela139[[#This Row],[QUAN]]-Tabela139[[#This Row],[ENVIADOS]]</f>
        <v>0</v>
      </c>
    </row>
    <row r="321" spans="1:15" hidden="1">
      <c r="A321" s="53">
        <v>45646</v>
      </c>
      <c r="B321" s="60">
        <v>45646</v>
      </c>
      <c r="C321" s="1" t="s">
        <v>2216</v>
      </c>
      <c r="D321" s="166" t="s">
        <v>4707</v>
      </c>
      <c r="E321" s="1">
        <v>4</v>
      </c>
      <c r="F321" s="1">
        <v>22.5</v>
      </c>
      <c r="G321" s="45" t="s">
        <v>595</v>
      </c>
      <c r="H321" s="1" t="s">
        <v>4710</v>
      </c>
      <c r="I321" s="128">
        <v>480</v>
      </c>
      <c r="J321" s="164">
        <f>Tabela139[[#This Row],[V. UNT]]*Tabela139[[#This Row],[QUAN]]</f>
        <v>1920</v>
      </c>
      <c r="K321" s="276" t="s">
        <v>2217</v>
      </c>
      <c r="L321" s="1">
        <f>SUMIFS(Enviados!J:J,Enviados!K:K,"22.5",Enviados!Y:Y,Compra!K321)</f>
        <v>4</v>
      </c>
      <c r="M321" s="1" t="s">
        <v>65</v>
      </c>
      <c r="N321" s="165">
        <f>Tabela139[[#This Row],[QUAN]]-Tabela139[[#This Row],[ENVIADOS]]</f>
        <v>0</v>
      </c>
    </row>
    <row r="322" spans="1:15" hidden="1">
      <c r="A322" s="53">
        <v>45653</v>
      </c>
      <c r="B322" s="60">
        <v>45653</v>
      </c>
      <c r="C322" s="1" t="s">
        <v>4711</v>
      </c>
      <c r="D322" s="166" t="s">
        <v>4482</v>
      </c>
      <c r="E322" s="1">
        <v>14</v>
      </c>
      <c r="F322" s="1">
        <v>16</v>
      </c>
      <c r="G322" s="45" t="s">
        <v>60</v>
      </c>
      <c r="H322" s="1" t="s">
        <v>4619</v>
      </c>
      <c r="I322" s="128">
        <v>574.05999999999995</v>
      </c>
      <c r="J322" s="164">
        <f>Tabela139[[#This Row],[V. UNT]]*Tabela139[[#This Row],[QUAN]]</f>
        <v>8036.8399999999992</v>
      </c>
      <c r="K322" s="276" t="s">
        <v>4712</v>
      </c>
      <c r="L322" s="1">
        <f>SUMIFS(Enviados!J:J,Enviados!K:K,"16",Enviados!Y:Y,Compra!K322)</f>
        <v>14</v>
      </c>
      <c r="M322" s="1" t="s">
        <v>65</v>
      </c>
      <c r="N322" s="165">
        <f>Tabela139[[#This Row],[QUAN]]-Tabela139[[#This Row],[ENVIADOS]]</f>
        <v>0</v>
      </c>
    </row>
    <row r="323" spans="1:15" hidden="1">
      <c r="A323" s="53">
        <v>45653</v>
      </c>
      <c r="B323" s="60">
        <v>45653</v>
      </c>
      <c r="C323" s="1" t="s">
        <v>4711</v>
      </c>
      <c r="D323" s="166" t="s">
        <v>4482</v>
      </c>
      <c r="E323" s="1">
        <v>10</v>
      </c>
      <c r="F323" s="1">
        <v>14</v>
      </c>
      <c r="G323" s="45" t="s">
        <v>84</v>
      </c>
      <c r="H323" s="1" t="s">
        <v>3436</v>
      </c>
      <c r="I323" s="128">
        <v>287.37</v>
      </c>
      <c r="J323" s="164">
        <f>Tabela139[[#This Row],[V. UNT]]*Tabela139[[#This Row],[QUAN]]</f>
        <v>2873.7</v>
      </c>
      <c r="K323" s="276" t="s">
        <v>1229</v>
      </c>
      <c r="L323" s="1">
        <f>SUMIFS(Enviados!J:J,Enviados!K:K,"14",Enviados!Y:Y,Compra!K323)</f>
        <v>10</v>
      </c>
      <c r="M323" s="1" t="s">
        <v>65</v>
      </c>
      <c r="N323" s="165">
        <f>Tabela139[[#This Row],[QUAN]]-Tabela139[[#This Row],[ENVIADOS]]</f>
        <v>0</v>
      </c>
      <c r="O323" s="162"/>
    </row>
    <row r="324" spans="1:15" hidden="1">
      <c r="A324" s="53">
        <v>45653</v>
      </c>
      <c r="B324" s="60">
        <v>45653</v>
      </c>
      <c r="C324" s="1" t="s">
        <v>4711</v>
      </c>
      <c r="D324" s="166" t="s">
        <v>4482</v>
      </c>
      <c r="E324" s="1">
        <v>4</v>
      </c>
      <c r="F324" s="1">
        <v>15</v>
      </c>
      <c r="G324" s="45" t="s">
        <v>2627</v>
      </c>
      <c r="H324" s="1" t="s">
        <v>4701</v>
      </c>
      <c r="I324" s="128">
        <v>296.26</v>
      </c>
      <c r="J324" s="164">
        <f>Tabela139[[#This Row],[V. UNT]]*Tabela139[[#This Row],[QUAN]]</f>
        <v>1185.04</v>
      </c>
      <c r="K324" s="276" t="s">
        <v>1229</v>
      </c>
      <c r="L324" s="1">
        <f>SUMIFS(Enviados!J:J,Enviados!K:K,"15",Enviados!Y:Y,Compra!K324)</f>
        <v>4</v>
      </c>
      <c r="M324" s="1" t="s">
        <v>65</v>
      </c>
      <c r="N324" s="165">
        <f>Tabela139[[#This Row],[QUAN]]-Tabela139[[#This Row],[ENVIADOS]]</f>
        <v>0</v>
      </c>
    </row>
    <row r="325" spans="1:15" hidden="1">
      <c r="A325" s="53">
        <v>45656</v>
      </c>
      <c r="B325" s="60">
        <v>45653</v>
      </c>
      <c r="C325" s="1" t="s">
        <v>3282</v>
      </c>
      <c r="D325" s="166" t="s">
        <v>4690</v>
      </c>
      <c r="E325" s="1">
        <v>18</v>
      </c>
      <c r="F325" s="1">
        <v>15</v>
      </c>
      <c r="G325" s="45" t="s">
        <v>75</v>
      </c>
      <c r="H325" s="1" t="s">
        <v>4713</v>
      </c>
      <c r="I325" s="128">
        <v>275.42</v>
      </c>
      <c r="J325" s="164">
        <f>Tabela139[[#This Row],[V. UNT]]*Tabela139[[#This Row],[QUAN]]</f>
        <v>4957.5600000000004</v>
      </c>
      <c r="K325" s="276" t="s">
        <v>2626</v>
      </c>
      <c r="L325" s="1">
        <f>SUMIFS(Enviados!J:J,Enviados!K:K,"15",Enviados!Y:Y,Compra!K325)</f>
        <v>18</v>
      </c>
      <c r="M325" s="1" t="s">
        <v>65</v>
      </c>
      <c r="N325" s="165">
        <f>Tabela139[[#This Row],[QUAN]]-Tabela139[[#This Row],[ENVIADOS]]</f>
        <v>0</v>
      </c>
    </row>
    <row r="326" spans="1:15" hidden="1">
      <c r="A326" s="53">
        <v>45656</v>
      </c>
      <c r="B326" s="60">
        <v>45653</v>
      </c>
      <c r="C326" s="1" t="s">
        <v>3282</v>
      </c>
      <c r="D326" s="166" t="s">
        <v>4690</v>
      </c>
      <c r="E326" s="1">
        <v>8</v>
      </c>
      <c r="F326" s="1">
        <v>16</v>
      </c>
      <c r="G326" s="45" t="s">
        <v>60</v>
      </c>
      <c r="H326" s="1" t="s">
        <v>4619</v>
      </c>
      <c r="I326" s="128">
        <v>574.04</v>
      </c>
      <c r="J326" s="164">
        <f>Tabela139[[#This Row],[V. UNT]]*Tabela139[[#This Row],[QUAN]]</f>
        <v>4592.32</v>
      </c>
      <c r="K326" s="276" t="s">
        <v>2129</v>
      </c>
      <c r="L326" s="1">
        <f>SUMIFS(Enviados!J:J,Enviados!K:K,"16",Enviados!Y:Y,Compra!K326)</f>
        <v>8</v>
      </c>
      <c r="M326" s="1" t="s">
        <v>65</v>
      </c>
      <c r="N326" s="165">
        <f>Tabela139[[#This Row],[QUAN]]-Tabela139[[#This Row],[ENVIADOS]]</f>
        <v>0</v>
      </c>
    </row>
    <row r="327" spans="1:15" hidden="1">
      <c r="A327" s="53">
        <v>45664</v>
      </c>
      <c r="B327" s="60">
        <v>45664</v>
      </c>
      <c r="C327" s="1" t="s">
        <v>2216</v>
      </c>
      <c r="D327" s="166" t="s">
        <v>4707</v>
      </c>
      <c r="E327" s="1">
        <v>3</v>
      </c>
      <c r="F327" s="1" t="s">
        <v>39</v>
      </c>
      <c r="G327" s="45" t="s">
        <v>595</v>
      </c>
      <c r="H327" s="1" t="s">
        <v>4708</v>
      </c>
      <c r="I327" s="264">
        <v>520</v>
      </c>
      <c r="J327" s="164">
        <f>Tabela139[[#This Row],[V. UNT]]*Tabela139[[#This Row],[QUAN]]</f>
        <v>1560</v>
      </c>
      <c r="K327" s="285" t="s">
        <v>4714</v>
      </c>
      <c r="L327" s="1">
        <f>SUMIFS(Enviados!J:J,Enviados!K:K,"22.5",Enviados!Y:Y,Compra!K327)</f>
        <v>3</v>
      </c>
      <c r="M327" s="1" t="s">
        <v>65</v>
      </c>
      <c r="N327" s="165">
        <f>Tabela139[[#This Row],[QUAN]]-Tabela139[[#This Row],[ENVIADOS]]</f>
        <v>0</v>
      </c>
    </row>
    <row r="328" spans="1:15" hidden="1">
      <c r="A328" s="53">
        <v>45664</v>
      </c>
      <c r="B328" s="60">
        <v>45664</v>
      </c>
      <c r="C328" s="1" t="s">
        <v>2216</v>
      </c>
      <c r="D328" s="166" t="s">
        <v>4707</v>
      </c>
      <c r="E328" s="1">
        <v>1</v>
      </c>
      <c r="F328" s="1" t="s">
        <v>39</v>
      </c>
      <c r="G328" s="45" t="s">
        <v>595</v>
      </c>
      <c r="H328" s="1" t="s">
        <v>4708</v>
      </c>
      <c r="I328" s="264">
        <v>540</v>
      </c>
      <c r="J328" s="164">
        <f>Tabela139[[#This Row],[V. UNT]]*Tabela139[[#This Row],[QUAN]]</f>
        <v>540</v>
      </c>
      <c r="K328" s="285" t="s">
        <v>2272</v>
      </c>
      <c r="L328" s="1">
        <f>SUMIFS(Enviados!J:J,Enviados!K:K,"22.5",Enviados!Y:Y,Compra!K328)</f>
        <v>1</v>
      </c>
      <c r="M328" s="1" t="s">
        <v>65</v>
      </c>
      <c r="N328" s="165">
        <f>Tabela139[[#This Row],[QUAN]]-Tabela139[[#This Row],[ENVIADOS]]</f>
        <v>0</v>
      </c>
    </row>
    <row r="329" spans="1:15" hidden="1">
      <c r="A329" s="53">
        <v>45664</v>
      </c>
      <c r="B329" s="60">
        <v>45664</v>
      </c>
      <c r="C329" s="1" t="s">
        <v>2216</v>
      </c>
      <c r="D329" s="166" t="s">
        <v>4707</v>
      </c>
      <c r="E329" s="1">
        <v>1</v>
      </c>
      <c r="F329" s="1" t="s">
        <v>39</v>
      </c>
      <c r="G329" s="45" t="s">
        <v>595</v>
      </c>
      <c r="H329" s="1" t="s">
        <v>4708</v>
      </c>
      <c r="I329" s="264">
        <v>550</v>
      </c>
      <c r="J329" s="164">
        <f>Tabela139[[#This Row],[V. UNT]]*Tabela139[[#This Row],[QUAN]]</f>
        <v>550</v>
      </c>
      <c r="K329" s="285" t="s">
        <v>2273</v>
      </c>
      <c r="L329" s="1">
        <f>SUMIFS(Enviados!J:J,Enviados!K:K,"22.5",Enviados!Y:Y,Compra!K329)</f>
        <v>1</v>
      </c>
      <c r="M329" s="1" t="s">
        <v>65</v>
      </c>
      <c r="N329" s="165">
        <f>Tabela139[[#This Row],[QUAN]]-Tabela139[[#This Row],[ENVIADOS]]</f>
        <v>0</v>
      </c>
    </row>
    <row r="330" spans="1:15" hidden="1">
      <c r="A330" s="53">
        <v>45672</v>
      </c>
      <c r="B330" s="60">
        <v>45671</v>
      </c>
      <c r="C330" s="1" t="s">
        <v>168</v>
      </c>
      <c r="D330" s="166" t="s">
        <v>4715</v>
      </c>
      <c r="E330" s="1">
        <v>14</v>
      </c>
      <c r="F330" s="1">
        <v>14</v>
      </c>
      <c r="G330" s="45" t="s">
        <v>84</v>
      </c>
      <c r="H330" s="1" t="s">
        <v>4716</v>
      </c>
      <c r="I330" s="264">
        <v>250.69399999999999</v>
      </c>
      <c r="J330" s="164">
        <f>Tabela139[[#This Row],[V. UNT]]*Tabela139[[#This Row],[QUAN]]</f>
        <v>3509.7159999999999</v>
      </c>
      <c r="K330" s="285" t="s">
        <v>4717</v>
      </c>
      <c r="L330" s="1">
        <f>SUMIFS(Enviados!J:J,Enviados!K:K,"14",Enviados!Y:Y,Compra!K330)</f>
        <v>14</v>
      </c>
      <c r="M330" s="1" t="s">
        <v>65</v>
      </c>
      <c r="N330" s="165">
        <f>Tabela139[[#This Row],[QUAN]]-Tabela139[[#This Row],[ENVIADOS]]</f>
        <v>0</v>
      </c>
    </row>
    <row r="331" spans="1:15" hidden="1">
      <c r="A331" s="53">
        <v>45672</v>
      </c>
      <c r="B331" s="60">
        <v>45671</v>
      </c>
      <c r="C331" s="1" t="s">
        <v>168</v>
      </c>
      <c r="D331" s="166" t="s">
        <v>4715</v>
      </c>
      <c r="E331" s="1">
        <v>20</v>
      </c>
      <c r="F331" s="1">
        <v>15</v>
      </c>
      <c r="G331" s="45" t="s">
        <v>75</v>
      </c>
      <c r="H331" s="1" t="s">
        <v>1244</v>
      </c>
      <c r="I331" s="264">
        <v>279.35000000000002</v>
      </c>
      <c r="J331" s="164">
        <f>Tabela139[[#This Row],[V. UNT]]*Tabela139[[#This Row],[QUAN]]</f>
        <v>5587</v>
      </c>
      <c r="K331" s="285" t="s">
        <v>1246</v>
      </c>
      <c r="L331" s="1">
        <f>SUMIFS(Enviados!J:J,Enviados!K:K,"15",Enviados!Y:Y,Compra!K331)</f>
        <v>20</v>
      </c>
      <c r="M331" s="1" t="s">
        <v>65</v>
      </c>
      <c r="N331" s="165">
        <f>Tabela139[[#This Row],[QUAN]]-Tabela139[[#This Row],[ENVIADOS]]</f>
        <v>0</v>
      </c>
    </row>
    <row r="332" spans="1:15" hidden="1">
      <c r="A332" s="53">
        <v>45672</v>
      </c>
      <c r="B332" s="60">
        <v>45671</v>
      </c>
      <c r="C332" s="1" t="s">
        <v>168</v>
      </c>
      <c r="D332" s="166" t="s">
        <v>4715</v>
      </c>
      <c r="E332" s="1">
        <v>6</v>
      </c>
      <c r="F332" s="1">
        <v>15</v>
      </c>
      <c r="G332" s="45" t="s">
        <v>623</v>
      </c>
      <c r="H332" s="1" t="s">
        <v>1244</v>
      </c>
      <c r="I332" s="264">
        <v>293.63</v>
      </c>
      <c r="J332" s="164">
        <f>Tabela139[[#This Row],[V. UNT]]*Tabela139[[#This Row],[QUAN]]</f>
        <v>1761.78</v>
      </c>
      <c r="K332" s="285" t="s">
        <v>2246</v>
      </c>
      <c r="L332" s="1">
        <f>SUMIFS(Enviados!J:J,Enviados!K:K,"15",Enviados!Y:Y,Compra!K332)</f>
        <v>6</v>
      </c>
      <c r="M332" s="1" t="s">
        <v>65</v>
      </c>
      <c r="N332" s="165">
        <f>Tabela139[[#This Row],[QUAN]]-Tabela139[[#This Row],[ENVIADOS]]</f>
        <v>0</v>
      </c>
    </row>
    <row r="333" spans="1:15" hidden="1">
      <c r="A333" s="53">
        <v>45672</v>
      </c>
      <c r="B333" s="60">
        <v>45671</v>
      </c>
      <c r="C333" s="1" t="s">
        <v>168</v>
      </c>
      <c r="D333" s="166" t="s">
        <v>4715</v>
      </c>
      <c r="E333" s="1">
        <v>4</v>
      </c>
      <c r="F333" s="1">
        <v>16</v>
      </c>
      <c r="G333" s="45" t="s">
        <v>126</v>
      </c>
      <c r="H333" s="1" t="s">
        <v>2258</v>
      </c>
      <c r="I333" s="264">
        <v>431.32</v>
      </c>
      <c r="J333" s="164">
        <f>Tabela139[[#This Row],[V. UNT]]*Tabela139[[#This Row],[QUAN]]</f>
        <v>1725.28</v>
      </c>
      <c r="K333" s="285" t="s">
        <v>2254</v>
      </c>
      <c r="L333" s="1">
        <f>SUMIFS(Enviados!J:J,Enviados!K:K,"16",Enviados!Y:Y,Compra!K333)</f>
        <v>4</v>
      </c>
      <c r="M333" s="1" t="s">
        <v>65</v>
      </c>
      <c r="N333" s="165">
        <f>Tabela139[[#This Row],[QUAN]]-Tabela139[[#This Row],[ENVIADOS]]</f>
        <v>0</v>
      </c>
      <c r="O333" s="162"/>
    </row>
    <row r="334" spans="1:15" hidden="1">
      <c r="A334" s="53">
        <v>45672</v>
      </c>
      <c r="B334" s="60">
        <v>45671</v>
      </c>
      <c r="C334" s="1" t="s">
        <v>168</v>
      </c>
      <c r="D334" s="166" t="s">
        <v>4715</v>
      </c>
      <c r="E334" s="1">
        <v>4</v>
      </c>
      <c r="F334" s="1" t="s">
        <v>7</v>
      </c>
      <c r="G334" s="45" t="s">
        <v>133</v>
      </c>
      <c r="H334" s="1" t="s">
        <v>4718</v>
      </c>
      <c r="I334" s="264">
        <v>515.75</v>
      </c>
      <c r="J334" s="164">
        <f>Tabela139[[#This Row],[V. UNT]]*Tabela139[[#This Row],[QUAN]]</f>
        <v>2063</v>
      </c>
      <c r="K334" s="285" t="s">
        <v>2333</v>
      </c>
      <c r="L334" s="1">
        <f>SUMIFS(Enviados!J:J,Enviados!K:K,"17.5",Enviados!Y:Y,Compra!K334)</f>
        <v>4</v>
      </c>
      <c r="M334" s="1" t="s">
        <v>65</v>
      </c>
      <c r="N334" s="165">
        <f>Tabela139[[#This Row],[QUAN]]-Tabela139[[#This Row],[ENVIADOS]]</f>
        <v>0</v>
      </c>
      <c r="O334" s="162"/>
    </row>
    <row r="335" spans="1:15" hidden="1">
      <c r="A335" s="53">
        <v>45672</v>
      </c>
      <c r="B335" s="60">
        <v>45671</v>
      </c>
      <c r="C335" s="1" t="s">
        <v>168</v>
      </c>
      <c r="D335" s="166" t="s">
        <v>4715</v>
      </c>
      <c r="E335" s="1">
        <v>12</v>
      </c>
      <c r="F335" s="1">
        <v>16</v>
      </c>
      <c r="G335" s="45" t="s">
        <v>143</v>
      </c>
      <c r="H335" s="1" t="s">
        <v>2258</v>
      </c>
      <c r="I335" s="264">
        <v>482.63</v>
      </c>
      <c r="J335" s="164">
        <f>Tabela139[[#This Row],[V. UNT]]*Tabela139[[#This Row],[QUAN]]</f>
        <v>5791.5599999999995</v>
      </c>
      <c r="K335" s="285" t="s">
        <v>1403</v>
      </c>
      <c r="L335" s="1">
        <v>12</v>
      </c>
      <c r="M335" s="1" t="s">
        <v>65</v>
      </c>
      <c r="N335" s="165">
        <f>Tabela139[[#This Row],[QUAN]]-Tabela139[[#This Row],[ENVIADOS]]</f>
        <v>0</v>
      </c>
      <c r="O335" s="162"/>
    </row>
    <row r="336" spans="1:15" hidden="1">
      <c r="A336" s="53">
        <v>45677</v>
      </c>
      <c r="B336" s="60">
        <v>45678</v>
      </c>
      <c r="C336" s="1" t="s">
        <v>4711</v>
      </c>
      <c r="D336" s="166" t="s">
        <v>4482</v>
      </c>
      <c r="E336" s="1">
        <v>2</v>
      </c>
      <c r="F336" s="1">
        <v>16</v>
      </c>
      <c r="G336" s="45" t="s">
        <v>2261</v>
      </c>
      <c r="H336" s="1" t="s">
        <v>4719</v>
      </c>
      <c r="I336" s="264">
        <v>373.69</v>
      </c>
      <c r="J336" s="164">
        <f>Tabela139[[#This Row],[V. UNT]]*Tabela139[[#This Row],[QUAN]]</f>
        <v>747.38</v>
      </c>
      <c r="K336" s="285" t="s">
        <v>4720</v>
      </c>
      <c r="L336" s="1">
        <f>SUMIFS(Enviados!J:J,Enviados!K:K,"16",Enviados!Y:Y,Compra!K336)</f>
        <v>2</v>
      </c>
      <c r="M336" s="1" t="s">
        <v>65</v>
      </c>
      <c r="N336" s="165">
        <f>Tabela139[[#This Row],[QUAN]]-Tabela139[[#This Row],[ENVIADOS]]</f>
        <v>0</v>
      </c>
    </row>
    <row r="337" spans="1:14" hidden="1">
      <c r="A337" s="53">
        <v>45683</v>
      </c>
      <c r="B337" s="60">
        <v>45684</v>
      </c>
      <c r="C337" s="1" t="s">
        <v>3282</v>
      </c>
      <c r="D337" s="166" t="s">
        <v>4488</v>
      </c>
      <c r="E337" s="1">
        <v>4</v>
      </c>
      <c r="F337" s="1">
        <v>14</v>
      </c>
      <c r="G337" s="45" t="s">
        <v>458</v>
      </c>
      <c r="H337" s="1" t="s">
        <v>4721</v>
      </c>
      <c r="I337" s="264">
        <v>275</v>
      </c>
      <c r="J337" s="164">
        <f>Tabela139[[#This Row],[V. UNT]]*Tabela139[[#This Row],[QUAN]]</f>
        <v>1100</v>
      </c>
      <c r="K337" s="285" t="s">
        <v>4722</v>
      </c>
      <c r="L337" s="1">
        <f>SUMIFS(Enviados!J:J,Enviados!K:K,"14",Enviados!Y:Y,Compra!K337)</f>
        <v>4</v>
      </c>
      <c r="M337" s="1" t="s">
        <v>65</v>
      </c>
      <c r="N337" s="165">
        <f>Tabela139[[#This Row],[QUAN]]-Tabela139[[#This Row],[ENVIADOS]]</f>
        <v>0</v>
      </c>
    </row>
    <row r="338" spans="1:14" hidden="1">
      <c r="A338" s="53">
        <v>45683</v>
      </c>
      <c r="B338" s="60">
        <v>45684</v>
      </c>
      <c r="C338" s="1" t="s">
        <v>3282</v>
      </c>
      <c r="D338" s="166" t="s">
        <v>4488</v>
      </c>
      <c r="E338" s="1">
        <v>4</v>
      </c>
      <c r="F338" s="1">
        <v>15</v>
      </c>
      <c r="G338" s="45" t="s">
        <v>623</v>
      </c>
      <c r="H338" s="1" t="s">
        <v>4719</v>
      </c>
      <c r="I338" s="264">
        <v>324.54000000000002</v>
      </c>
      <c r="J338" s="164">
        <f>Tabela139[[#This Row],[V. UNT]]*Tabela139[[#This Row],[QUAN]]</f>
        <v>1298.1600000000001</v>
      </c>
      <c r="K338" s="285" t="s">
        <v>2277</v>
      </c>
      <c r="L338" s="1">
        <f>SUMIFS(Enviados!J:J,Enviados!K:K,"15",Enviados!Y:Y,Compra!K338)</f>
        <v>4</v>
      </c>
      <c r="M338" s="1" t="s">
        <v>65</v>
      </c>
      <c r="N338" s="165">
        <f>Tabela139[[#This Row],[QUAN]]-Tabela139[[#This Row],[ENVIADOS]]</f>
        <v>0</v>
      </c>
    </row>
    <row r="339" spans="1:14" hidden="1">
      <c r="A339" s="53">
        <v>45683</v>
      </c>
      <c r="B339" s="60">
        <v>45684</v>
      </c>
      <c r="C339" s="1" t="s">
        <v>3282</v>
      </c>
      <c r="D339" s="166" t="s">
        <v>4488</v>
      </c>
      <c r="E339" s="162">
        <v>10</v>
      </c>
      <c r="F339" s="1">
        <v>16</v>
      </c>
      <c r="G339" s="45" t="s">
        <v>60</v>
      </c>
      <c r="H339" s="1" t="s">
        <v>4619</v>
      </c>
      <c r="I339" s="264">
        <v>580.12</v>
      </c>
      <c r="J339" s="164">
        <f>Tabela139[[#This Row],[V. UNT]]*Tabela139[[#This Row],[QUAN]]</f>
        <v>5801.2</v>
      </c>
      <c r="K339" s="285" t="s">
        <v>1314</v>
      </c>
      <c r="L339" s="1">
        <f>SUMIFS(Enviados!J:J,Enviados!K:K,"16",Enviados!Y:Y,Compra!K339)</f>
        <v>10</v>
      </c>
      <c r="M339" s="1" t="s">
        <v>65</v>
      </c>
      <c r="N339" s="165">
        <f>Tabela139[[#This Row],[QUAN]]-Tabela139[[#This Row],[ENVIADOS]]</f>
        <v>0</v>
      </c>
    </row>
    <row r="340" spans="1:14" hidden="1">
      <c r="A340" s="53">
        <v>45684</v>
      </c>
      <c r="B340" s="60">
        <v>45685</v>
      </c>
      <c r="C340" s="1" t="s">
        <v>168</v>
      </c>
      <c r="D340" s="166" t="s">
        <v>4715</v>
      </c>
      <c r="E340" s="162">
        <v>20</v>
      </c>
      <c r="F340" s="1">
        <v>16</v>
      </c>
      <c r="G340" s="45" t="s">
        <v>60</v>
      </c>
      <c r="H340" s="1" t="s">
        <v>2258</v>
      </c>
      <c r="I340" s="264">
        <v>500.87049999999999</v>
      </c>
      <c r="J340" s="164">
        <f>Tabela139[[#This Row],[V. UNT]]*Tabela139[[#This Row],[QUAN]]</f>
        <v>10017.41</v>
      </c>
      <c r="K340" s="285" t="s">
        <v>4723</v>
      </c>
      <c r="L340" s="1">
        <f>SUMIFS(Enviados!J:J,Enviados!K:K,"16",Enviados!Y:Y,Compra!K340)</f>
        <v>20</v>
      </c>
      <c r="M340" s="1" t="s">
        <v>65</v>
      </c>
      <c r="N340" s="165">
        <f>Tabela139[[#This Row],[QUAN]]-Tabela139[[#This Row],[ENVIADOS]]</f>
        <v>0</v>
      </c>
    </row>
    <row r="341" spans="1:14" hidden="1">
      <c r="A341" s="53">
        <v>45688</v>
      </c>
      <c r="B341" s="60">
        <v>45689</v>
      </c>
      <c r="C341" s="1" t="s">
        <v>3282</v>
      </c>
      <c r="D341" s="166" t="s">
        <v>4488</v>
      </c>
      <c r="E341" s="1">
        <v>4</v>
      </c>
      <c r="F341" s="1" t="s">
        <v>39</v>
      </c>
      <c r="G341" s="45" t="s">
        <v>595</v>
      </c>
      <c r="H341" s="1" t="s">
        <v>4677</v>
      </c>
      <c r="I341" s="264">
        <v>1749.88</v>
      </c>
      <c r="J341" s="164">
        <f>Tabela139[[#This Row],[V. UNT]]*Tabela139[[#This Row],[QUAN]]</f>
        <v>6999.52</v>
      </c>
      <c r="K341" s="285" t="s">
        <v>2721</v>
      </c>
      <c r="L341" s="1">
        <v>4</v>
      </c>
      <c r="M341" s="1" t="s">
        <v>65</v>
      </c>
      <c r="N341" s="165">
        <f>Tabela139[[#This Row],[QUAN]]-Tabela139[[#This Row],[ENVIADOS]]</f>
        <v>0</v>
      </c>
    </row>
    <row r="342" spans="1:14" hidden="1">
      <c r="A342" s="53">
        <v>45692</v>
      </c>
      <c r="B342" s="60">
        <v>45692</v>
      </c>
      <c r="C342" s="1" t="s">
        <v>2279</v>
      </c>
      <c r="D342" s="166" t="s">
        <v>4724</v>
      </c>
      <c r="E342" s="1">
        <v>4</v>
      </c>
      <c r="F342" s="1" t="s">
        <v>39</v>
      </c>
      <c r="G342" s="45" t="s">
        <v>595</v>
      </c>
      <c r="H342" s="1" t="s">
        <v>4708</v>
      </c>
      <c r="I342" s="264">
        <v>550</v>
      </c>
      <c r="J342" s="164">
        <f>Tabela139[[#This Row],[V. UNT]]*Tabela139[[#This Row],[QUAN]]</f>
        <v>2200</v>
      </c>
      <c r="K342" s="285" t="s">
        <v>4725</v>
      </c>
      <c r="L342" s="1">
        <f>SUMIFS(Enviados!J:J,Enviados!K:K,"22.5",Enviados!Y:Y,Compra!K342)</f>
        <v>4</v>
      </c>
      <c r="M342" s="1" t="s">
        <v>65</v>
      </c>
      <c r="N342" s="165">
        <f>Tabela139[[#This Row],[QUAN]]-Tabela139[[#This Row],[ENVIADOS]]</f>
        <v>0</v>
      </c>
    </row>
    <row r="343" spans="1:14" hidden="1">
      <c r="A343" s="53">
        <v>45692</v>
      </c>
      <c r="B343" s="60">
        <v>45692</v>
      </c>
      <c r="C343" s="1" t="s">
        <v>2279</v>
      </c>
      <c r="D343" s="166" t="s">
        <v>4724</v>
      </c>
      <c r="E343" s="1">
        <v>4</v>
      </c>
      <c r="F343" s="1" t="s">
        <v>39</v>
      </c>
      <c r="G343" s="45" t="s">
        <v>595</v>
      </c>
      <c r="H343" s="1" t="s">
        <v>4686</v>
      </c>
      <c r="I343" s="264">
        <v>680</v>
      </c>
      <c r="J343" s="164">
        <f>Tabela139[[#This Row],[V. UNT]]*Tabela139[[#This Row],[QUAN]]</f>
        <v>2720</v>
      </c>
      <c r="K343" s="285" t="s">
        <v>2335</v>
      </c>
      <c r="L343" s="1">
        <f>SUMIFS(Enviados!J:J,Enviados!K:K,"22.5",Enviados!Y:Y,Compra!K343)</f>
        <v>4</v>
      </c>
      <c r="M343" s="1" t="s">
        <v>65</v>
      </c>
      <c r="N343" s="165">
        <f>Tabela139[[#This Row],[QUAN]]-Tabela139[[#This Row],[ENVIADOS]]</f>
        <v>0</v>
      </c>
    </row>
    <row r="344" spans="1:14" hidden="1">
      <c r="A344" s="53">
        <v>45698</v>
      </c>
      <c r="B344" s="60">
        <v>45694</v>
      </c>
      <c r="C344" s="1" t="s">
        <v>2244</v>
      </c>
      <c r="D344" s="166" t="s">
        <v>4482</v>
      </c>
      <c r="E344" s="1">
        <v>10</v>
      </c>
      <c r="F344" s="1">
        <v>15</v>
      </c>
      <c r="G344" s="45" t="s">
        <v>623</v>
      </c>
      <c r="H344" s="1" t="s">
        <v>4726</v>
      </c>
      <c r="I344" s="264">
        <v>328.53</v>
      </c>
      <c r="J344" s="164">
        <f>Tabela139[[#This Row],[V. UNT]]*Tabela139[[#This Row],[QUAN]]</f>
        <v>3285.2999999999997</v>
      </c>
      <c r="K344" s="285" t="s">
        <v>4727</v>
      </c>
      <c r="L344" s="1">
        <f>SUMIFS(Enviados!J:J,Enviados!K:K,"15",Enviados!Y:Y,Compra!K344)</f>
        <v>10</v>
      </c>
      <c r="M344" s="1" t="s">
        <v>65</v>
      </c>
      <c r="N344" s="165">
        <f>Tabela139[[#This Row],[QUAN]]-Tabela139[[#This Row],[ENVIADOS]]</f>
        <v>0</v>
      </c>
    </row>
    <row r="345" spans="1:14" hidden="1">
      <c r="A345" s="53">
        <v>45698</v>
      </c>
      <c r="B345" s="60">
        <v>45694</v>
      </c>
      <c r="C345" s="1" t="s">
        <v>2244</v>
      </c>
      <c r="D345" s="166" t="s">
        <v>4482</v>
      </c>
      <c r="E345" s="1">
        <v>8</v>
      </c>
      <c r="F345" s="1">
        <v>15</v>
      </c>
      <c r="G345" s="45" t="s">
        <v>3393</v>
      </c>
      <c r="H345" s="1" t="s">
        <v>4728</v>
      </c>
      <c r="I345" s="264">
        <v>446.24</v>
      </c>
      <c r="J345" s="164">
        <f>Tabela139[[#This Row],[V. UNT]]*Tabela139[[#This Row],[QUAN]]</f>
        <v>3569.92</v>
      </c>
      <c r="K345" s="285" t="s">
        <v>2296</v>
      </c>
      <c r="L345" s="1">
        <f>SUMIFS(Enviados!J:J,Enviados!K:K,"15",Enviados!Y:Y,Compra!K345)</f>
        <v>8</v>
      </c>
      <c r="M345" s="1" t="s">
        <v>65</v>
      </c>
      <c r="N345" s="165">
        <f>Tabela139[[#This Row],[QUAN]]-Tabela139[[#This Row],[ENVIADOS]]</f>
        <v>0</v>
      </c>
    </row>
    <row r="346" spans="1:14" hidden="1">
      <c r="A346" s="53">
        <v>45698</v>
      </c>
      <c r="B346" s="60">
        <v>45698</v>
      </c>
      <c r="C346" s="1" t="s">
        <v>2279</v>
      </c>
      <c r="D346" s="166" t="s">
        <v>4724</v>
      </c>
      <c r="E346" s="1">
        <v>2</v>
      </c>
      <c r="F346" s="1" t="s">
        <v>39</v>
      </c>
      <c r="G346" s="45" t="s">
        <v>595</v>
      </c>
      <c r="H346" s="1" t="s">
        <v>4729</v>
      </c>
      <c r="I346" s="264">
        <v>480</v>
      </c>
      <c r="J346" s="164">
        <f>Tabela139[[#This Row],[V. UNT]]*Tabela139[[#This Row],[QUAN]]</f>
        <v>960</v>
      </c>
      <c r="K346" s="285" t="s">
        <v>4730</v>
      </c>
      <c r="L346" s="1">
        <f>SUMIFS(Enviados!J:J,Enviados!K:K,"22.5",Enviados!Y:Y,Compra!K346)</f>
        <v>2</v>
      </c>
      <c r="M346" s="1" t="s">
        <v>65</v>
      </c>
      <c r="N346" s="165">
        <f>Tabela139[[#This Row],[QUAN]]-Tabela139[[#This Row],[ENVIADOS]]</f>
        <v>0</v>
      </c>
    </row>
    <row r="347" spans="1:14" hidden="1">
      <c r="A347" s="53">
        <v>45698</v>
      </c>
      <c r="B347" s="60">
        <v>45698</v>
      </c>
      <c r="C347" s="1" t="s">
        <v>2279</v>
      </c>
      <c r="D347" s="166" t="s">
        <v>4724</v>
      </c>
      <c r="E347" s="1">
        <v>2</v>
      </c>
      <c r="F347" s="1" t="s">
        <v>39</v>
      </c>
      <c r="G347" s="45" t="s">
        <v>595</v>
      </c>
      <c r="H347" s="1" t="s">
        <v>4657</v>
      </c>
      <c r="I347" s="264">
        <v>480</v>
      </c>
      <c r="J347" s="164">
        <f>Tabela139[[#This Row],[V. UNT]]*Tabela139[[#This Row],[QUAN]]</f>
        <v>960</v>
      </c>
      <c r="K347" s="285" t="s">
        <v>2314</v>
      </c>
      <c r="L347" s="1">
        <f>SUMIFS(Enviados!J:J,Enviados!K:K,"22.5",Enviados!Y:Y,Compra!K347)</f>
        <v>2</v>
      </c>
      <c r="M347" s="1" t="s">
        <v>65</v>
      </c>
      <c r="N347" s="165">
        <f>Tabela139[[#This Row],[QUAN]]-Tabela139[[#This Row],[ENVIADOS]]</f>
        <v>0</v>
      </c>
    </row>
    <row r="348" spans="1:14" hidden="1">
      <c r="A348" s="53">
        <v>45698</v>
      </c>
      <c r="B348" s="60">
        <v>45698</v>
      </c>
      <c r="C348" s="1" t="s">
        <v>2279</v>
      </c>
      <c r="D348" s="166" t="s">
        <v>4724</v>
      </c>
      <c r="E348" s="1">
        <v>3</v>
      </c>
      <c r="F348" s="1" t="s">
        <v>39</v>
      </c>
      <c r="G348" s="45" t="s">
        <v>595</v>
      </c>
      <c r="H348" s="1" t="s">
        <v>4657</v>
      </c>
      <c r="I348" s="264">
        <v>480</v>
      </c>
      <c r="J348" s="164">
        <f>Tabela139[[#This Row],[V. UNT]]*Tabela139[[#This Row],[QUAN]]</f>
        <v>1440</v>
      </c>
      <c r="K348" s="285" t="s">
        <v>4731</v>
      </c>
      <c r="L348" s="1">
        <f>SUMIFS(Enviados!J:J,Enviados!K:K,"22.5",Enviados!Y:Y,Compra!K348)</f>
        <v>3</v>
      </c>
      <c r="M348" s="1" t="s">
        <v>65</v>
      </c>
      <c r="N348" s="165">
        <f>Tabela139[[#This Row],[QUAN]]-Tabela139[[#This Row],[ENVIADOS]]</f>
        <v>0</v>
      </c>
    </row>
    <row r="349" spans="1:14" hidden="1">
      <c r="A349" s="53">
        <v>45698</v>
      </c>
      <c r="B349" s="60">
        <v>45698</v>
      </c>
      <c r="C349" s="1" t="s">
        <v>2279</v>
      </c>
      <c r="D349" s="166" t="s">
        <v>4724</v>
      </c>
      <c r="E349" s="1">
        <v>2</v>
      </c>
      <c r="F349" s="1" t="s">
        <v>39</v>
      </c>
      <c r="G349" s="45" t="s">
        <v>595</v>
      </c>
      <c r="H349" s="1" t="s">
        <v>4646</v>
      </c>
      <c r="I349" s="264">
        <v>550</v>
      </c>
      <c r="J349" s="164">
        <f>Tabela139[[#This Row],[V. UNT]]*Tabela139[[#This Row],[QUAN]]</f>
        <v>1100</v>
      </c>
      <c r="K349" s="285" t="s">
        <v>2403</v>
      </c>
      <c r="L349" s="1">
        <f>SUMIFS(Enviados!J:J,Enviados!K:K,"22.5",Enviados!Y:Y,Compra!K349)</f>
        <v>2</v>
      </c>
      <c r="M349" s="1" t="s">
        <v>65</v>
      </c>
      <c r="N349" s="165">
        <f>Tabela139[[#This Row],[QUAN]]-Tabela139[[#This Row],[ENVIADOS]]</f>
        <v>0</v>
      </c>
    </row>
    <row r="350" spans="1:14" hidden="1">
      <c r="A350" s="53">
        <v>45706</v>
      </c>
      <c r="B350" s="60">
        <v>45339</v>
      </c>
      <c r="C350" s="1" t="s">
        <v>3282</v>
      </c>
      <c r="D350" s="166" t="s">
        <v>4690</v>
      </c>
      <c r="E350" s="1">
        <v>10</v>
      </c>
      <c r="F350" s="1">
        <v>16</v>
      </c>
      <c r="G350" s="45" t="s">
        <v>60</v>
      </c>
      <c r="H350" s="1" t="s">
        <v>4732</v>
      </c>
      <c r="I350" s="128">
        <v>560.61</v>
      </c>
      <c r="J350" s="164">
        <f>Tabela139[[#This Row],[V. UNT]]*Tabela139[[#This Row],[QUAN]]</f>
        <v>5606.1</v>
      </c>
      <c r="K350" s="285" t="s">
        <v>4733</v>
      </c>
      <c r="L350" s="1">
        <f>SUMIFS(Enviados!J:J,Enviados!K:K,"16",Enviados!Y:Y,Compra!K350)</f>
        <v>10</v>
      </c>
      <c r="M350" s="1" t="s">
        <v>65</v>
      </c>
      <c r="N350" s="165">
        <f>Tabela139[[#This Row],[QUAN]]-Tabela139[[#This Row],[ENVIADOS]]</f>
        <v>0</v>
      </c>
    </row>
    <row r="351" spans="1:14" hidden="1">
      <c r="A351" s="53">
        <v>45706</v>
      </c>
      <c r="B351" s="60">
        <v>45339</v>
      </c>
      <c r="C351" s="1" t="s">
        <v>3282</v>
      </c>
      <c r="D351" s="166" t="s">
        <v>4480</v>
      </c>
      <c r="E351" s="1">
        <v>4</v>
      </c>
      <c r="F351" s="1">
        <v>14</v>
      </c>
      <c r="G351" s="45" t="s">
        <v>1035</v>
      </c>
      <c r="H351" s="1" t="s">
        <v>2342</v>
      </c>
      <c r="I351" s="128">
        <v>243.01</v>
      </c>
      <c r="J351" s="164">
        <f>Tabela139[[#This Row],[V. UNT]]*Tabela139[[#This Row],[QUAN]]</f>
        <v>972.04</v>
      </c>
      <c r="K351" s="285" t="s">
        <v>4734</v>
      </c>
      <c r="L351" s="1">
        <f>SUMIFS(Enviados!J:J,Enviados!K:K,"14",Enviados!Y:Y,Compra!K351)</f>
        <v>4</v>
      </c>
      <c r="M351" s="1" t="s">
        <v>65</v>
      </c>
      <c r="N351" s="165">
        <f>Tabela139[[#This Row],[QUAN]]-Tabela139[[#This Row],[ENVIADOS]]</f>
        <v>0</v>
      </c>
    </row>
    <row r="352" spans="1:14" hidden="1">
      <c r="A352" s="53">
        <v>45707</v>
      </c>
      <c r="B352" s="60">
        <v>45707</v>
      </c>
      <c r="C352" s="1" t="s">
        <v>2279</v>
      </c>
      <c r="D352" s="18" t="s">
        <v>4735</v>
      </c>
      <c r="E352" s="1">
        <v>2</v>
      </c>
      <c r="F352" s="1" t="s">
        <v>39</v>
      </c>
      <c r="G352" s="45" t="s">
        <v>595</v>
      </c>
      <c r="H352" s="1" t="s">
        <v>4646</v>
      </c>
      <c r="I352" s="264">
        <v>550</v>
      </c>
      <c r="J352" s="164">
        <f>Tabela139[[#This Row],[V. UNT]]*Tabela139[[#This Row],[QUAN]]</f>
        <v>1100</v>
      </c>
      <c r="K352" s="285" t="s">
        <v>4736</v>
      </c>
      <c r="L352" s="1">
        <f>SUMIFS(Enviados!J:J,Enviados!K:K,"22.5",Enviados!Y:Y,Compra!K352)</f>
        <v>2</v>
      </c>
      <c r="M352" s="1" t="s">
        <v>65</v>
      </c>
      <c r="N352" s="165">
        <f>Tabela139[[#This Row],[QUAN]]-Tabela139[[#This Row],[ENVIADOS]]</f>
        <v>0</v>
      </c>
    </row>
    <row r="353" spans="1:15" hidden="1">
      <c r="A353" s="53">
        <v>45707</v>
      </c>
      <c r="B353" s="60">
        <v>45707</v>
      </c>
      <c r="C353" s="1" t="s">
        <v>2279</v>
      </c>
      <c r="D353" s="18" t="s">
        <v>4735</v>
      </c>
      <c r="E353" s="1">
        <v>2</v>
      </c>
      <c r="F353" s="1" t="s">
        <v>39</v>
      </c>
      <c r="G353" s="45" t="s">
        <v>595</v>
      </c>
      <c r="H353" s="1" t="s">
        <v>4657</v>
      </c>
      <c r="I353" s="264">
        <v>550</v>
      </c>
      <c r="J353" s="164">
        <f>Tabela139[[#This Row],[V. UNT]]*Tabela139[[#This Row],[QUAN]]</f>
        <v>1100</v>
      </c>
      <c r="K353" s="285" t="s">
        <v>2331</v>
      </c>
      <c r="L353" s="1">
        <f>SUMIFS(Enviados!J:J,Enviados!K:K,"22.5",Enviados!Y:Y,Compra!K353)</f>
        <v>2</v>
      </c>
      <c r="M353" s="1" t="s">
        <v>65</v>
      </c>
      <c r="N353" s="165">
        <f>Tabela139[[#This Row],[QUAN]]-Tabela139[[#This Row],[ENVIADOS]]</f>
        <v>0</v>
      </c>
    </row>
    <row r="354" spans="1:15" hidden="1">
      <c r="A354" s="53">
        <v>45707</v>
      </c>
      <c r="B354" s="60">
        <v>45707</v>
      </c>
      <c r="C354" s="1" t="s">
        <v>2279</v>
      </c>
      <c r="D354" s="18" t="s">
        <v>4735</v>
      </c>
      <c r="E354" s="1">
        <v>1</v>
      </c>
      <c r="F354" s="1" t="s">
        <v>39</v>
      </c>
      <c r="G354" s="45" t="s">
        <v>595</v>
      </c>
      <c r="H354" s="1" t="s">
        <v>4649</v>
      </c>
      <c r="I354" s="264">
        <v>180</v>
      </c>
      <c r="J354" s="164">
        <f>Tabela139[[#This Row],[V. UNT]]*Tabela139[[#This Row],[QUAN]]</f>
        <v>180</v>
      </c>
      <c r="K354" s="285" t="s">
        <v>2316</v>
      </c>
      <c r="L354" s="1">
        <f>SUMIFS(Enviados!J:J,Enviados!K:K,"22.5",Enviados!Y:Y,Compra!K354)</f>
        <v>1</v>
      </c>
      <c r="M354" s="1" t="s">
        <v>65</v>
      </c>
      <c r="N354" s="165">
        <f>Tabela139[[#This Row],[QUAN]]-Tabela139[[#This Row],[ENVIADOS]]</f>
        <v>0</v>
      </c>
    </row>
    <row r="355" spans="1:15" hidden="1">
      <c r="A355" s="53">
        <v>45712</v>
      </c>
      <c r="B355" s="60">
        <v>45705</v>
      </c>
      <c r="C355" s="1" t="s">
        <v>168</v>
      </c>
      <c r="D355" s="166" t="s">
        <v>4715</v>
      </c>
      <c r="E355" s="1">
        <v>22</v>
      </c>
      <c r="F355" s="1">
        <v>15</v>
      </c>
      <c r="G355" s="45" t="s">
        <v>75</v>
      </c>
      <c r="H355" s="1" t="s">
        <v>4737</v>
      </c>
      <c r="I355" s="264">
        <v>254.54</v>
      </c>
      <c r="J355" s="164">
        <f>Tabela139[[#This Row],[V. UNT]]*Tabela139[[#This Row],[QUAN]]</f>
        <v>5599.88</v>
      </c>
      <c r="K355" s="285" t="s">
        <v>4738</v>
      </c>
      <c r="L355" s="1">
        <f>SUMIFS(Enviados!J:J,Enviados!K:K,"15",Enviados!Y:Y,Compra!K355)</f>
        <v>22</v>
      </c>
      <c r="M355" s="1" t="s">
        <v>65</v>
      </c>
      <c r="N355" s="165">
        <f>Tabela139[[#This Row],[QUAN]]-Tabela139[[#This Row],[ENVIADOS]]</f>
        <v>0</v>
      </c>
    </row>
    <row r="356" spans="1:15" hidden="1">
      <c r="A356" s="53">
        <v>45712</v>
      </c>
      <c r="B356" s="60">
        <v>45705</v>
      </c>
      <c r="C356" s="1" t="s">
        <v>168</v>
      </c>
      <c r="D356" s="166" t="s">
        <v>4715</v>
      </c>
      <c r="E356" s="1">
        <v>14</v>
      </c>
      <c r="F356" s="1">
        <v>15</v>
      </c>
      <c r="G356" s="45" t="s">
        <v>623</v>
      </c>
      <c r="H356" s="1" t="s">
        <v>4739</v>
      </c>
      <c r="I356" s="264">
        <v>254.54</v>
      </c>
      <c r="J356" s="164">
        <f>Tabela139[[#This Row],[V. UNT]]*Tabela139[[#This Row],[QUAN]]</f>
        <v>3563.56</v>
      </c>
      <c r="K356" s="285" t="s">
        <v>2348</v>
      </c>
      <c r="L356" s="1">
        <v>14</v>
      </c>
      <c r="M356" s="1" t="s">
        <v>65</v>
      </c>
      <c r="N356" s="165">
        <f>Tabela139[[#This Row],[QUAN]]-Tabela139[[#This Row],[ENVIADOS]]</f>
        <v>0</v>
      </c>
      <c r="O356" s="162"/>
    </row>
    <row r="357" spans="1:15" hidden="1">
      <c r="A357" s="53">
        <v>45712</v>
      </c>
      <c r="B357" s="60">
        <v>45705</v>
      </c>
      <c r="C357" s="1" t="s">
        <v>168</v>
      </c>
      <c r="D357" s="166" t="s">
        <v>4715</v>
      </c>
      <c r="E357" s="1">
        <v>16</v>
      </c>
      <c r="F357" s="1">
        <v>16</v>
      </c>
      <c r="G357" s="45" t="s">
        <v>60</v>
      </c>
      <c r="H357" s="1" t="s">
        <v>2258</v>
      </c>
      <c r="I357" s="264">
        <v>431.32</v>
      </c>
      <c r="J357" s="164">
        <f>Tabela139[[#This Row],[V. UNT]]*Tabela139[[#This Row],[QUAN]]</f>
        <v>6901.12</v>
      </c>
      <c r="K357" s="285" t="s">
        <v>2312</v>
      </c>
      <c r="L357" s="1">
        <f>SUMIFS(Enviados!J:J,Enviados!K:K,"16",Enviados!Y:Y,Compra!K357)</f>
        <v>16</v>
      </c>
      <c r="M357" s="1" t="s">
        <v>65</v>
      </c>
      <c r="N357" s="165">
        <f>Tabela139[[#This Row],[QUAN]]-Tabela139[[#This Row],[ENVIADOS]]</f>
        <v>0</v>
      </c>
    </row>
    <row r="358" spans="1:15" hidden="1">
      <c r="A358" s="53">
        <v>45715</v>
      </c>
      <c r="B358" s="60">
        <v>45712</v>
      </c>
      <c r="C358" s="1" t="s">
        <v>3282</v>
      </c>
      <c r="D358" s="166" t="s">
        <v>4480</v>
      </c>
      <c r="E358" s="1">
        <v>4</v>
      </c>
      <c r="F358" s="1">
        <v>15</v>
      </c>
      <c r="G358" s="45" t="s">
        <v>2627</v>
      </c>
      <c r="H358" s="1" t="s">
        <v>4740</v>
      </c>
      <c r="I358" s="264">
        <v>296.33</v>
      </c>
      <c r="J358" s="164">
        <f>Tabela139[[#This Row],[V. UNT]]*Tabela139[[#This Row],[QUAN]]</f>
        <v>1185.32</v>
      </c>
      <c r="K358" s="285" t="s">
        <v>4741</v>
      </c>
      <c r="L358" s="1">
        <f>SUMIFS(Enviados!J:J,Enviados!K:K,"15",Enviados!Y:Y,Compra!K358)</f>
        <v>4</v>
      </c>
      <c r="M358" s="1" t="s">
        <v>65</v>
      </c>
      <c r="N358" s="165">
        <f>Tabela139[[#This Row],[QUAN]]-Tabela139[[#This Row],[ENVIADOS]]</f>
        <v>0</v>
      </c>
    </row>
    <row r="359" spans="1:15" hidden="1">
      <c r="A359" s="53">
        <v>45715</v>
      </c>
      <c r="B359" s="60">
        <v>45712</v>
      </c>
      <c r="C359" s="1" t="s">
        <v>168</v>
      </c>
      <c r="D359" s="166" t="s">
        <v>4742</v>
      </c>
      <c r="E359" s="1">
        <v>22</v>
      </c>
      <c r="F359" s="1">
        <v>16</v>
      </c>
      <c r="G359" s="45" t="s">
        <v>143</v>
      </c>
      <c r="H359" s="1" t="s">
        <v>2258</v>
      </c>
      <c r="I359" s="264">
        <v>533.43809999999996</v>
      </c>
      <c r="J359" s="164">
        <f>Tabela139[[#This Row],[V. UNT]]*Tabela139[[#This Row],[QUAN]]</f>
        <v>11735.638199999999</v>
      </c>
      <c r="K359" s="285" t="s">
        <v>4743</v>
      </c>
      <c r="L359" s="1">
        <f>SUMIFS(Enviados!J:J,Enviados!K:K,"16",Enviados!Y:Y,Compra!K359)</f>
        <v>22</v>
      </c>
      <c r="M359" s="1" t="s">
        <v>65</v>
      </c>
      <c r="N359" s="165">
        <f>Tabela139[[#This Row],[QUAN]]-Tabela139[[#This Row],[ENVIADOS]]</f>
        <v>0</v>
      </c>
      <c r="O359" s="162"/>
    </row>
    <row r="360" spans="1:15" hidden="1">
      <c r="A360" s="53">
        <v>45721</v>
      </c>
      <c r="B360" s="60">
        <v>45722</v>
      </c>
      <c r="C360" s="1" t="s">
        <v>3282</v>
      </c>
      <c r="D360" s="166" t="s">
        <v>4690</v>
      </c>
      <c r="E360" s="1">
        <v>16</v>
      </c>
      <c r="F360" s="1">
        <v>15</v>
      </c>
      <c r="G360" s="45" t="s">
        <v>75</v>
      </c>
      <c r="H360" s="1" t="s">
        <v>4726</v>
      </c>
      <c r="I360" s="264">
        <v>282.39</v>
      </c>
      <c r="J360" s="164">
        <f>Tabela139[[#This Row],[V. UNT]]*Tabela139[[#This Row],[QUAN]]</f>
        <v>4518.24</v>
      </c>
      <c r="K360" s="285" t="s">
        <v>2374</v>
      </c>
      <c r="L360" s="1">
        <f>SUMIFS(Enviados!J:J,Enviados!K:K,"15",Enviados!Y:Y,Compra!K360)</f>
        <v>16</v>
      </c>
      <c r="M360" s="1" t="s">
        <v>3405</v>
      </c>
      <c r="N360" s="165">
        <f>Tabela139[[#This Row],[QUAN]]-Tabela139[[#This Row],[ENVIADOS]]</f>
        <v>0</v>
      </c>
    </row>
    <row r="361" spans="1:15" hidden="1">
      <c r="A361" s="53">
        <v>45721</v>
      </c>
      <c r="B361" s="60">
        <v>45722</v>
      </c>
      <c r="C361" s="1" t="s">
        <v>3282</v>
      </c>
      <c r="D361" s="166" t="s">
        <v>4690</v>
      </c>
      <c r="E361" s="1">
        <v>4</v>
      </c>
      <c r="F361" s="1" t="s">
        <v>39</v>
      </c>
      <c r="G361" s="45" t="s">
        <v>595</v>
      </c>
      <c r="H361" s="1" t="s">
        <v>4744</v>
      </c>
      <c r="I361" s="264">
        <v>1622.9</v>
      </c>
      <c r="J361" s="164">
        <f>Tabela139[[#This Row],[V. UNT]]*Tabela139[[#This Row],[QUAN]]</f>
        <v>6491.6</v>
      </c>
      <c r="K361" s="285" t="s">
        <v>2364</v>
      </c>
      <c r="L361" s="1">
        <f>SUMIFS(Enviados!J:J,Enviados!K:K,"22.5",Enviados!Y:Y,Compra!K361)</f>
        <v>4</v>
      </c>
      <c r="M361" s="1" t="s">
        <v>3405</v>
      </c>
      <c r="N361" s="165">
        <f>Tabela139[[#This Row],[QUAN]]-Tabela139[[#This Row],[ENVIADOS]]</f>
        <v>0</v>
      </c>
    </row>
    <row r="362" spans="1:15" hidden="1">
      <c r="A362" s="53">
        <v>45728</v>
      </c>
      <c r="B362" s="60">
        <v>45728</v>
      </c>
      <c r="C362" s="1" t="s">
        <v>3282</v>
      </c>
      <c r="D362" s="166" t="s">
        <v>4690</v>
      </c>
      <c r="E362" s="1">
        <v>4</v>
      </c>
      <c r="F362" s="1" t="s">
        <v>39</v>
      </c>
      <c r="G362" s="45" t="s">
        <v>595</v>
      </c>
      <c r="H362" s="1" t="s">
        <v>4744</v>
      </c>
      <c r="I362" s="264">
        <v>1597.28</v>
      </c>
      <c r="J362" s="164">
        <f>Tabela139[[#This Row],[V. UNT]]*Tabela139[[#This Row],[QUAN]]</f>
        <v>6389.12</v>
      </c>
      <c r="K362" s="285" t="s">
        <v>4745</v>
      </c>
      <c r="L362" s="1">
        <f>SUMIFS(Enviados!J:J,Enviados!K:K,"22.5",Enviados!Y:Y,Compra!K362)</f>
        <v>4</v>
      </c>
      <c r="M362" s="1" t="s">
        <v>65</v>
      </c>
      <c r="N362" s="165">
        <f>Tabela139[[#This Row],[QUAN]]-Tabela139[[#This Row],[ENVIADOS]]</f>
        <v>0</v>
      </c>
    </row>
    <row r="363" spans="1:15" hidden="1">
      <c r="A363" s="53">
        <v>45729</v>
      </c>
      <c r="B363" s="60">
        <v>45728</v>
      </c>
      <c r="C363" s="1" t="s">
        <v>168</v>
      </c>
      <c r="D363" s="166" t="s">
        <v>4742</v>
      </c>
      <c r="E363" s="1">
        <v>22</v>
      </c>
      <c r="F363" s="1">
        <v>16</v>
      </c>
      <c r="G363" s="45" t="s">
        <v>60</v>
      </c>
      <c r="H363" s="1" t="s">
        <v>2258</v>
      </c>
      <c r="I363" s="264">
        <v>455.96</v>
      </c>
      <c r="J363" s="164">
        <f>Tabela139[[#This Row],[V. UNT]]*Tabela139[[#This Row],[QUAN]]</f>
        <v>10031.119999999999</v>
      </c>
      <c r="K363" s="285" t="s">
        <v>4746</v>
      </c>
      <c r="L363" s="1">
        <f>SUMIFS(Enviados!J:J,Enviados!K:K,"16",Enviados!Y:Y,Compra!K363)</f>
        <v>22</v>
      </c>
      <c r="M363" s="1" t="s">
        <v>65</v>
      </c>
      <c r="N363" s="165">
        <f>Tabela139[[#This Row],[QUAN]]-Tabela139[[#This Row],[ENVIADOS]]</f>
        <v>0</v>
      </c>
      <c r="O363" s="277"/>
    </row>
    <row r="364" spans="1:15" hidden="1">
      <c r="A364" s="53">
        <v>45729</v>
      </c>
      <c r="B364" s="60">
        <v>45728</v>
      </c>
      <c r="C364" s="1" t="s">
        <v>168</v>
      </c>
      <c r="D364" s="166" t="s">
        <v>4742</v>
      </c>
      <c r="E364" s="1">
        <v>6</v>
      </c>
      <c r="F364" s="1" t="s">
        <v>7</v>
      </c>
      <c r="G364" s="45" t="s">
        <v>210</v>
      </c>
      <c r="H364" s="1" t="s">
        <v>2359</v>
      </c>
      <c r="I364" s="264">
        <v>747.49</v>
      </c>
      <c r="J364" s="164">
        <f>Tabela139[[#This Row],[V. UNT]]*Tabela139[[#This Row],[QUAN]]</f>
        <v>4484.9400000000005</v>
      </c>
      <c r="K364" s="285" t="s">
        <v>2360</v>
      </c>
      <c r="L364" s="1">
        <f>SUMIFS(Enviados!J:J,Enviados!K:K,"17.5",Enviados!Y:Y,Compra!K364)</f>
        <v>6</v>
      </c>
      <c r="M364" s="1" t="s">
        <v>65</v>
      </c>
      <c r="N364" s="165">
        <f>Tabela139[[#This Row],[QUAN]]-Tabela139[[#This Row],[ENVIADOS]]</f>
        <v>0</v>
      </c>
    </row>
    <row r="365" spans="1:15" hidden="1">
      <c r="A365" s="53">
        <v>45729</v>
      </c>
      <c r="B365" s="60">
        <v>45728</v>
      </c>
      <c r="C365" s="1" t="s">
        <v>2244</v>
      </c>
      <c r="D365" s="166" t="s">
        <v>4482</v>
      </c>
      <c r="E365" s="1">
        <v>1</v>
      </c>
      <c r="F365" s="1">
        <v>15</v>
      </c>
      <c r="G365" s="45" t="s">
        <v>3393</v>
      </c>
      <c r="H365" s="1" t="s">
        <v>4728</v>
      </c>
      <c r="I365" s="264">
        <v>747.49</v>
      </c>
      <c r="J365" s="164">
        <f>Tabela139[[#This Row],[V. UNT]]*Tabela139[[#This Row],[QUAN]]</f>
        <v>747.49</v>
      </c>
      <c r="K365" s="289" t="s">
        <v>4747</v>
      </c>
      <c r="L365" s="1">
        <f>SUMIFS(Enviados!J:J,Enviados!K:K,"15",Enviados!Y:Y,Compra!K365)</f>
        <v>1</v>
      </c>
      <c r="M365" s="1" t="s">
        <v>3405</v>
      </c>
      <c r="N365" s="165">
        <f>Tabela139[[#This Row],[QUAN]]-Tabela139[[#This Row],[ENVIADOS]]</f>
        <v>0</v>
      </c>
    </row>
    <row r="366" spans="1:15" hidden="1">
      <c r="A366" s="53">
        <v>45729</v>
      </c>
      <c r="B366" s="60">
        <v>45728</v>
      </c>
      <c r="C366" s="1" t="s">
        <v>2244</v>
      </c>
      <c r="D366" s="166" t="s">
        <v>4482</v>
      </c>
      <c r="E366" s="1">
        <v>2</v>
      </c>
      <c r="F366" s="1" t="s">
        <v>7</v>
      </c>
      <c r="G366" s="45" t="s">
        <v>133</v>
      </c>
      <c r="H366" s="1" t="s">
        <v>4748</v>
      </c>
      <c r="I366" s="264">
        <v>624</v>
      </c>
      <c r="J366" s="164">
        <f>Tabela139[[#This Row],[V. UNT]]*Tabela139[[#This Row],[QUAN]]</f>
        <v>1248</v>
      </c>
      <c r="K366" s="285" t="s">
        <v>2466</v>
      </c>
      <c r="L366" s="1">
        <f>SUMIFS(Enviados!J:J,Enviados!K:K,"17.5",Enviados!Y:Y,Compra!K366)</f>
        <v>2</v>
      </c>
      <c r="M366" s="1" t="s">
        <v>65</v>
      </c>
      <c r="N366" s="165">
        <f>Tabela139[[#This Row],[QUAN]]-Tabela139[[#This Row],[ENVIADOS]]</f>
        <v>0</v>
      </c>
      <c r="O366" s="162"/>
    </row>
    <row r="367" spans="1:15" hidden="1">
      <c r="A367" s="53">
        <v>45729</v>
      </c>
      <c r="B367" s="60">
        <v>45728</v>
      </c>
      <c r="C367" s="1" t="s">
        <v>2244</v>
      </c>
      <c r="D367" s="166" t="s">
        <v>4482</v>
      </c>
      <c r="E367" s="1">
        <v>6</v>
      </c>
      <c r="F367" s="1">
        <v>14</v>
      </c>
      <c r="G367" s="45" t="s">
        <v>1035</v>
      </c>
      <c r="H367" s="1" t="s">
        <v>2342</v>
      </c>
      <c r="I367" s="264">
        <v>248.83</v>
      </c>
      <c r="J367" s="164">
        <f>Tabela139[[#This Row],[V. UNT]]*Tabela139[[#This Row],[QUAN]]</f>
        <v>1492.98</v>
      </c>
      <c r="K367" s="285" t="s">
        <v>2733</v>
      </c>
      <c r="L367" s="1">
        <v>6</v>
      </c>
      <c r="M367" s="1" t="s">
        <v>65</v>
      </c>
      <c r="N367" s="165">
        <f>Tabela139[[#This Row],[QUAN]]-Tabela139[[#This Row],[ENVIADOS]]</f>
        <v>0</v>
      </c>
      <c r="O367" s="162"/>
    </row>
    <row r="368" spans="1:15" hidden="1">
      <c r="A368" s="53">
        <v>45705</v>
      </c>
      <c r="B368" s="60">
        <v>45733</v>
      </c>
      <c r="C368" s="1" t="s">
        <v>2279</v>
      </c>
      <c r="D368" s="166" t="s">
        <v>4724</v>
      </c>
      <c r="E368" s="1">
        <v>4</v>
      </c>
      <c r="F368" s="1" t="s">
        <v>39</v>
      </c>
      <c r="G368" s="45" t="s">
        <v>595</v>
      </c>
      <c r="H368" s="1" t="s">
        <v>4686</v>
      </c>
      <c r="I368" s="264">
        <v>680.03</v>
      </c>
      <c r="J368" s="164">
        <f>Tabela139[[#This Row],[V. UNT]]*Tabela139[[#This Row],[QUAN]]</f>
        <v>2720.12</v>
      </c>
      <c r="K368" s="285" t="s">
        <v>4749</v>
      </c>
      <c r="L368" s="1">
        <v>4</v>
      </c>
      <c r="M368" s="1" t="s">
        <v>65</v>
      </c>
      <c r="N368" s="165">
        <f>Tabela139[[#This Row],[QUAN]]-Tabela139[[#This Row],[ENVIADOS]]</f>
        <v>0</v>
      </c>
    </row>
    <row r="369" spans="1:16" hidden="1">
      <c r="A369" s="53">
        <v>45705</v>
      </c>
      <c r="B369" s="60">
        <v>45733</v>
      </c>
      <c r="C369" s="1" t="s">
        <v>2279</v>
      </c>
      <c r="D369" s="166" t="s">
        <v>4724</v>
      </c>
      <c r="E369" s="1">
        <v>6</v>
      </c>
      <c r="F369" s="1" t="s">
        <v>39</v>
      </c>
      <c r="G369" s="45" t="s">
        <v>595</v>
      </c>
      <c r="H369" s="1" t="s">
        <v>4750</v>
      </c>
      <c r="I369" s="264">
        <v>550</v>
      </c>
      <c r="J369" s="164">
        <f>Tabela139[[#This Row],[V. UNT]]*Tabela139[[#This Row],[QUAN]]</f>
        <v>3300</v>
      </c>
      <c r="K369" s="285" t="s">
        <v>4751</v>
      </c>
      <c r="L369" s="1">
        <f>SUMIFS(Enviados!J:J,Enviados!K:K,"22.5",Enviados!Y:Y,Compra!K369)</f>
        <v>6</v>
      </c>
      <c r="M369" s="1" t="s">
        <v>65</v>
      </c>
      <c r="N369" s="165">
        <f>Tabela139[[#This Row],[QUAN]]-Tabela139[[#This Row],[ENVIADOS]]</f>
        <v>0</v>
      </c>
      <c r="O369" s="162"/>
    </row>
    <row r="370" spans="1:16" hidden="1">
      <c r="A370" s="53">
        <v>45742</v>
      </c>
      <c r="B370" s="60">
        <v>45742</v>
      </c>
      <c r="C370" s="1" t="s">
        <v>168</v>
      </c>
      <c r="D370" s="166" t="s">
        <v>4742</v>
      </c>
      <c r="E370" s="1">
        <v>20</v>
      </c>
      <c r="F370" s="1">
        <v>15</v>
      </c>
      <c r="G370" s="45" t="s">
        <v>75</v>
      </c>
      <c r="H370" s="1" t="s">
        <v>4752</v>
      </c>
      <c r="I370" s="264">
        <v>290.27</v>
      </c>
      <c r="J370" s="164">
        <f>Tabela139[[#This Row],[V. UNT]]*Tabela139[[#This Row],[QUAN]]</f>
        <v>5805.4</v>
      </c>
      <c r="K370" s="285" t="s">
        <v>4753</v>
      </c>
      <c r="L370" s="1">
        <f>SUMIFS(Enviados!J:J,Enviados!K:K,"15",Enviados!Y:Y,Compra!K370)</f>
        <v>20</v>
      </c>
      <c r="M370" s="1" t="s">
        <v>65</v>
      </c>
      <c r="N370" s="165">
        <f>Tabela139[[#This Row],[QUAN]]-Tabela139[[#This Row],[ENVIADOS]]</f>
        <v>0</v>
      </c>
      <c r="O370" s="162"/>
    </row>
    <row r="371" spans="1:16" hidden="1">
      <c r="A371" s="53">
        <v>45742</v>
      </c>
      <c r="B371" s="60">
        <v>45742</v>
      </c>
      <c r="C371" s="1" t="s">
        <v>168</v>
      </c>
      <c r="D371" s="166" t="s">
        <v>4754</v>
      </c>
      <c r="E371" s="1">
        <v>20</v>
      </c>
      <c r="F371" s="1">
        <v>15</v>
      </c>
      <c r="G371" s="45" t="s">
        <v>4755</v>
      </c>
      <c r="H371" s="1" t="s">
        <v>4756</v>
      </c>
      <c r="I371" s="264">
        <v>276.68</v>
      </c>
      <c r="J371" s="164">
        <f>Tabela139[[#This Row],[V. UNT]]*Tabela139[[#This Row],[QUAN]]</f>
        <v>5533.6</v>
      </c>
      <c r="K371" s="285" t="s">
        <v>2423</v>
      </c>
      <c r="L371" s="1">
        <f>SUMIFS(Enviados!J:J,Enviados!K:K,"15",Enviados!Y:Y,Compra!K371)</f>
        <v>20</v>
      </c>
      <c r="M371" s="1" t="s">
        <v>65</v>
      </c>
      <c r="N371" s="165">
        <f>Tabela139[[#This Row],[QUAN]]-Tabela139[[#This Row],[ENVIADOS]]</f>
        <v>0</v>
      </c>
      <c r="O371" s="162"/>
    </row>
    <row r="372" spans="1:16" hidden="1">
      <c r="A372" s="53">
        <v>45742</v>
      </c>
      <c r="B372" s="60">
        <v>45742</v>
      </c>
      <c r="C372" s="1" t="s">
        <v>168</v>
      </c>
      <c r="D372" s="166" t="s">
        <v>4690</v>
      </c>
      <c r="E372" s="1">
        <v>1</v>
      </c>
      <c r="F372" s="1" t="s">
        <v>39</v>
      </c>
      <c r="G372" s="45" t="s">
        <v>595</v>
      </c>
      <c r="H372" s="1" t="s">
        <v>635</v>
      </c>
      <c r="I372" s="264">
        <v>1880.26</v>
      </c>
      <c r="J372" s="164">
        <f>Tabela139[[#This Row],[V. UNT]]*Tabela139[[#This Row],[QUAN]]</f>
        <v>1880.26</v>
      </c>
      <c r="K372" s="285" t="s">
        <v>2878</v>
      </c>
      <c r="L372" s="1">
        <f>SUMIFS(Enviados!J:J,Enviados!K:K,"22.5",Enviados!Y:Y,Compra!K372)</f>
        <v>1</v>
      </c>
      <c r="M372" s="1" t="s">
        <v>65</v>
      </c>
      <c r="N372" s="165">
        <f>Tabela139[[#This Row],[QUAN]]-Tabela139[[#This Row],[ENVIADOS]]</f>
        <v>0</v>
      </c>
      <c r="O372" s="162">
        <v>1</v>
      </c>
      <c r="P372" s="162"/>
    </row>
    <row r="373" spans="1:16" hidden="1">
      <c r="A373" s="53">
        <v>45742</v>
      </c>
      <c r="B373" s="60">
        <v>45742</v>
      </c>
      <c r="C373" s="1" t="s">
        <v>168</v>
      </c>
      <c r="D373" s="166" t="s">
        <v>4690</v>
      </c>
      <c r="E373" s="1">
        <v>8</v>
      </c>
      <c r="F373" s="1" t="s">
        <v>39</v>
      </c>
      <c r="G373" s="45" t="s">
        <v>595</v>
      </c>
      <c r="H373" s="1" t="s">
        <v>4744</v>
      </c>
      <c r="I373" s="264">
        <v>1597.28</v>
      </c>
      <c r="J373" s="164">
        <f>Tabela139[[#This Row],[V. UNT]]*Tabela139[[#This Row],[QUAN]]</f>
        <v>12778.24</v>
      </c>
      <c r="K373" s="285" t="s">
        <v>2742</v>
      </c>
      <c r="L373" s="1">
        <f>SUMIFS(Enviados!J:J,Enviados!K:K,"22.5",Enviados!Y:Y,Compra!K373)</f>
        <v>8</v>
      </c>
      <c r="M373" s="1" t="s">
        <v>65</v>
      </c>
      <c r="N373" s="165">
        <f>Tabela139[[#This Row],[QUAN]]-Tabela139[[#This Row],[ENVIADOS]]</f>
        <v>0</v>
      </c>
      <c r="O373" s="162"/>
    </row>
    <row r="374" spans="1:16" hidden="1">
      <c r="A374" s="53">
        <v>45742</v>
      </c>
      <c r="B374" s="60">
        <v>45742</v>
      </c>
      <c r="C374" s="1" t="s">
        <v>168</v>
      </c>
      <c r="D374" s="166" t="s">
        <v>4690</v>
      </c>
      <c r="E374" s="1">
        <v>16</v>
      </c>
      <c r="F374" s="1">
        <v>14</v>
      </c>
      <c r="G374" s="45" t="s">
        <v>84</v>
      </c>
      <c r="H374" s="1" t="s">
        <v>3436</v>
      </c>
      <c r="I374" s="264">
        <v>265.45</v>
      </c>
      <c r="J374" s="164">
        <f>Tabela139[[#This Row],[V. UNT]]*Tabela139[[#This Row],[QUAN]]</f>
        <v>4247.2</v>
      </c>
      <c r="K374" s="285" t="s">
        <v>2414</v>
      </c>
      <c r="L374" s="1">
        <f>SUMIFS(Enviados!J:J,Enviados!K:K,"14",Enviados!Y:Y,Compra!K374)</f>
        <v>16</v>
      </c>
      <c r="M374" s="1" t="s">
        <v>65</v>
      </c>
      <c r="N374" s="165">
        <f>Tabela139[[#This Row],[QUAN]]-Tabela139[[#This Row],[ENVIADOS]]</f>
        <v>0</v>
      </c>
      <c r="O374" s="162"/>
    </row>
    <row r="375" spans="1:16" hidden="1">
      <c r="A375" s="53">
        <v>45742</v>
      </c>
      <c r="B375" s="60">
        <v>45742</v>
      </c>
      <c r="C375" s="1" t="s">
        <v>2279</v>
      </c>
      <c r="D375" s="166" t="s">
        <v>4724</v>
      </c>
      <c r="E375" s="1">
        <v>4</v>
      </c>
      <c r="F375" s="1" t="s">
        <v>39</v>
      </c>
      <c r="G375" s="45" t="s">
        <v>595</v>
      </c>
      <c r="H375" s="1" t="s">
        <v>4757</v>
      </c>
      <c r="I375" s="128">
        <v>537.5</v>
      </c>
      <c r="J375" s="164">
        <f>Tabela139[[#This Row],[V. UNT]]*Tabela139[[#This Row],[QUAN]]</f>
        <v>2150</v>
      </c>
      <c r="K375" s="285" t="s">
        <v>4758</v>
      </c>
      <c r="L375" s="1">
        <f>SUMIFS(Enviados!J:J,Enviados!K:K,"22.5",Enviados!Y:Y,Compra!K375)</f>
        <v>4</v>
      </c>
      <c r="M375" s="1" t="s">
        <v>65</v>
      </c>
      <c r="N375" s="165">
        <f>Tabela139[[#This Row],[QUAN]]-Tabela139[[#This Row],[ENVIADOS]]</f>
        <v>0</v>
      </c>
    </row>
    <row r="376" spans="1:16" hidden="1">
      <c r="A376" s="53">
        <v>45743</v>
      </c>
      <c r="B376" s="60">
        <v>45743</v>
      </c>
      <c r="C376" s="1" t="s">
        <v>2244</v>
      </c>
      <c r="D376" s="166" t="s">
        <v>4482</v>
      </c>
      <c r="E376" s="1">
        <v>4</v>
      </c>
      <c r="F376" s="1">
        <v>14</v>
      </c>
      <c r="G376" s="45" t="s">
        <v>84</v>
      </c>
      <c r="H376" s="1" t="s">
        <v>3436</v>
      </c>
      <c r="I376" s="128">
        <v>266.64999999999998</v>
      </c>
      <c r="J376" s="164">
        <f>Tabela139[[#This Row],[V. UNT]]*Tabela139[[#This Row],[QUAN]]</f>
        <v>1066.5999999999999</v>
      </c>
      <c r="K376" s="285" t="s">
        <v>2401</v>
      </c>
      <c r="L376" s="1">
        <f>SUMIFS(Enviados!J:J,Enviados!K:K,"14",Enviados!Y:Y,Compra!K376)</f>
        <v>4</v>
      </c>
      <c r="M376" s="1" t="s">
        <v>65</v>
      </c>
      <c r="N376" s="165">
        <f>Tabela139[[#This Row],[QUAN]]-Tabela139[[#This Row],[ENVIADOS]]</f>
        <v>0</v>
      </c>
    </row>
    <row r="377" spans="1:16" hidden="1">
      <c r="A377" s="53">
        <v>45743</v>
      </c>
      <c r="B377" s="60">
        <v>45743</v>
      </c>
      <c r="C377" s="1" t="s">
        <v>2244</v>
      </c>
      <c r="D377" s="166" t="s">
        <v>4482</v>
      </c>
      <c r="E377" s="1">
        <v>4</v>
      </c>
      <c r="F377" s="1">
        <v>15</v>
      </c>
      <c r="G377" s="45" t="s">
        <v>2627</v>
      </c>
      <c r="H377" s="1" t="s">
        <v>4759</v>
      </c>
      <c r="I377" s="128">
        <v>304.20999999999998</v>
      </c>
      <c r="J377" s="164">
        <f>Tabela139[[#This Row],[V. UNT]]*Tabela139[[#This Row],[QUAN]]</f>
        <v>1216.8399999999999</v>
      </c>
      <c r="K377" s="285" t="s">
        <v>2492</v>
      </c>
      <c r="L377" s="1">
        <f>SUMIFS(Enviados!J:J,Enviados!K:K,"15",Enviados!Y:Y,Compra!K377)</f>
        <v>4</v>
      </c>
      <c r="M377" s="1" t="s">
        <v>65</v>
      </c>
      <c r="N377" s="165">
        <f>Tabela139[[#This Row],[QUAN]]-Tabela139[[#This Row],[ENVIADOS]]</f>
        <v>0</v>
      </c>
      <c r="O377" s="162"/>
    </row>
    <row r="378" spans="1:16" hidden="1">
      <c r="A378" s="53">
        <v>45747</v>
      </c>
      <c r="B378" s="60">
        <v>45747</v>
      </c>
      <c r="C378" s="1" t="s">
        <v>4760</v>
      </c>
      <c r="D378" s="166" t="s">
        <v>4761</v>
      </c>
      <c r="E378" s="1">
        <v>6</v>
      </c>
      <c r="F378" s="1">
        <v>15</v>
      </c>
      <c r="G378" s="45" t="s">
        <v>1070</v>
      </c>
      <c r="H378" s="1" t="s">
        <v>224</v>
      </c>
      <c r="I378" s="128">
        <v>273</v>
      </c>
      <c r="J378" s="164">
        <f>Tabela139[[#This Row],[V. UNT]]*Tabela139[[#This Row],[QUAN]]</f>
        <v>1638</v>
      </c>
      <c r="K378" s="276" t="s">
        <v>2398</v>
      </c>
      <c r="L378" s="1">
        <f>SUMIFS(Enviados!J:J,Enviados!K:K,"15",Enviados!Y:Y,Compra!K378)</f>
        <v>6</v>
      </c>
      <c r="N378" s="165">
        <f>Tabela139[[#This Row],[QUAN]]-Tabela139[[#This Row],[ENVIADOS]]</f>
        <v>0</v>
      </c>
    </row>
    <row r="379" spans="1:16" hidden="1">
      <c r="A379" s="53">
        <v>45747</v>
      </c>
      <c r="B379" s="60">
        <v>45747</v>
      </c>
      <c r="C379" s="1" t="s">
        <v>4760</v>
      </c>
      <c r="D379" s="166" t="s">
        <v>4761</v>
      </c>
      <c r="E379" s="1">
        <v>6</v>
      </c>
      <c r="F379" s="1">
        <v>15</v>
      </c>
      <c r="G379" s="45" t="s">
        <v>2627</v>
      </c>
      <c r="H379" s="1" t="s">
        <v>2426</v>
      </c>
      <c r="I379" s="128">
        <v>273</v>
      </c>
      <c r="J379" s="164">
        <f>Tabela139[[#This Row],[V. UNT]]*Tabela139[[#This Row],[QUAN]]</f>
        <v>1638</v>
      </c>
      <c r="K379" s="276" t="s">
        <v>2487</v>
      </c>
      <c r="L379" s="1">
        <f>SUMIFS(Enviados!J:J,Enviados!K:K,"15",Enviados!Y:Y,Compra!K379)</f>
        <v>6</v>
      </c>
      <c r="N379" s="165">
        <f>Tabela139[[#This Row],[QUAN]]-Tabela139[[#This Row],[ENVIADOS]]</f>
        <v>0</v>
      </c>
      <c r="O379" s="203"/>
    </row>
    <row r="380" spans="1:16" hidden="1">
      <c r="A380" s="53">
        <v>45748</v>
      </c>
      <c r="B380" s="60">
        <v>45748</v>
      </c>
      <c r="C380" s="1" t="s">
        <v>2279</v>
      </c>
      <c r="D380" s="166" t="s">
        <v>4724</v>
      </c>
      <c r="E380" s="1">
        <v>7</v>
      </c>
      <c r="F380" s="1" t="s">
        <v>39</v>
      </c>
      <c r="G380" s="45" t="s">
        <v>595</v>
      </c>
      <c r="H380" s="1" t="s">
        <v>4750</v>
      </c>
      <c r="I380" s="128">
        <v>525.71</v>
      </c>
      <c r="J380" s="164">
        <v>3680</v>
      </c>
      <c r="K380" s="285" t="s">
        <v>4762</v>
      </c>
      <c r="L380" s="1">
        <f>SUMIFS(Enviados!J:J,Enviados!K:K,"22.5",Enviados!Y:Y,Compra!K380)</f>
        <v>7</v>
      </c>
      <c r="M380" s="1" t="s">
        <v>65</v>
      </c>
      <c r="N380" s="165">
        <f>Tabela139[[#This Row],[QUAN]]-Tabela139[[#This Row],[ENVIADOS]]</f>
        <v>0</v>
      </c>
    </row>
    <row r="381" spans="1:16" hidden="1">
      <c r="A381" s="53">
        <v>45758</v>
      </c>
      <c r="B381" s="60">
        <v>45758</v>
      </c>
      <c r="C381" s="1" t="s">
        <v>2279</v>
      </c>
      <c r="D381" s="166" t="s">
        <v>4724</v>
      </c>
      <c r="E381" s="1">
        <v>2</v>
      </c>
      <c r="F381" s="1" t="s">
        <v>39</v>
      </c>
      <c r="G381" s="45" t="s">
        <v>595</v>
      </c>
      <c r="H381" s="1" t="s">
        <v>4750</v>
      </c>
      <c r="I381" s="128">
        <v>560</v>
      </c>
      <c r="J381" s="164">
        <v>1120</v>
      </c>
      <c r="K381" s="285" t="s">
        <v>4763</v>
      </c>
      <c r="L381" s="1">
        <f>SUMIFS(Enviados!J:J,Enviados!K:K,"22.5",Enviados!Y:Y,Compra!K381)</f>
        <v>2</v>
      </c>
      <c r="M381" s="1" t="s">
        <v>65</v>
      </c>
      <c r="N381" s="165">
        <f>Tabela139[[#This Row],[QUAN]]-Tabela139[[#This Row],[ENVIADOS]]</f>
        <v>0</v>
      </c>
      <c r="O381" s="1">
        <v>0</v>
      </c>
    </row>
    <row r="382" spans="1:16" hidden="1">
      <c r="A382" s="53">
        <v>45758</v>
      </c>
      <c r="B382" s="60">
        <v>45758</v>
      </c>
      <c r="C382" s="1" t="s">
        <v>2279</v>
      </c>
      <c r="D382" s="166" t="s">
        <v>4724</v>
      </c>
      <c r="E382" s="1">
        <v>3</v>
      </c>
      <c r="F382" s="1" t="s">
        <v>39</v>
      </c>
      <c r="G382" s="45" t="s">
        <v>595</v>
      </c>
      <c r="H382" s="1" t="s">
        <v>4657</v>
      </c>
      <c r="I382" s="128">
        <v>493.33</v>
      </c>
      <c r="J382" s="164">
        <v>1480</v>
      </c>
      <c r="K382" s="285" t="s">
        <v>2448</v>
      </c>
      <c r="L382" s="1">
        <f>SUMIFS(Enviados!J:J,Enviados!K:K,"22.5",Enviados!Y:Y,Compra!K382)</f>
        <v>3</v>
      </c>
      <c r="M382" s="1" t="s">
        <v>65</v>
      </c>
      <c r="N382" s="165">
        <f>Tabela139[[#This Row],[QUAN]]-Tabela139[[#This Row],[ENVIADOS]]</f>
        <v>0</v>
      </c>
    </row>
    <row r="383" spans="1:16" hidden="1">
      <c r="A383" s="53">
        <v>45758</v>
      </c>
      <c r="B383" s="60">
        <v>45758</v>
      </c>
      <c r="C383" s="1" t="s">
        <v>4764</v>
      </c>
      <c r="D383" s="166" t="s">
        <v>4761</v>
      </c>
      <c r="E383" s="1">
        <v>26</v>
      </c>
      <c r="F383" s="1">
        <v>15</v>
      </c>
      <c r="G383" s="45" t="s">
        <v>75</v>
      </c>
      <c r="H383" s="1" t="s">
        <v>4765</v>
      </c>
      <c r="I383" s="128">
        <v>271</v>
      </c>
      <c r="J383" s="164">
        <f>Tabela139[[#This Row],[V. UNT]]*Tabela139[[#This Row],[QUAN]]</f>
        <v>7046</v>
      </c>
      <c r="K383" s="285" t="s">
        <v>2458</v>
      </c>
      <c r="L383" s="1">
        <f>SUMIFS(Enviados!J:J,Enviados!K:K,"15",Enviados!Y:Y,Compra!K383)</f>
        <v>26</v>
      </c>
      <c r="M383" s="1" t="s">
        <v>65</v>
      </c>
      <c r="N383" s="165">
        <f>Tabela139[[#This Row],[QUAN]]-Tabela139[[#This Row],[ENVIADOS]]</f>
        <v>0</v>
      </c>
    </row>
    <row r="384" spans="1:16" hidden="1">
      <c r="A384" s="53">
        <v>45758</v>
      </c>
      <c r="B384" s="60">
        <v>45758</v>
      </c>
      <c r="C384" s="1" t="s">
        <v>168</v>
      </c>
      <c r="D384" s="166" t="s">
        <v>4690</v>
      </c>
      <c r="E384" s="1">
        <v>24</v>
      </c>
      <c r="F384" s="1">
        <v>16</v>
      </c>
      <c r="G384" s="45" t="s">
        <v>60</v>
      </c>
      <c r="H384" s="1" t="s">
        <v>2258</v>
      </c>
      <c r="I384" s="128">
        <v>449.22</v>
      </c>
      <c r="J384" s="164">
        <f>Tabela139[[#This Row],[V. UNT]]*Tabela139[[#This Row],[QUAN]]</f>
        <v>10781.28</v>
      </c>
      <c r="K384" s="285" t="s">
        <v>2436</v>
      </c>
      <c r="L384" s="1">
        <f>SUMIFS(Enviados!J:J,Enviados!K:K,"16",Enviados!Y:Y,Compra!K384)</f>
        <v>24</v>
      </c>
      <c r="M384" s="1" t="s">
        <v>65</v>
      </c>
      <c r="N384" s="165">
        <f>Tabela139[[#This Row],[QUAN]]-Tabela139[[#This Row],[ENVIADOS]]</f>
        <v>0</v>
      </c>
    </row>
    <row r="385" spans="1:15" hidden="1">
      <c r="A385" s="53">
        <v>45763</v>
      </c>
      <c r="B385" s="60">
        <v>45761</v>
      </c>
      <c r="C385" s="1" t="s">
        <v>2279</v>
      </c>
      <c r="D385" s="166" t="s">
        <v>4724</v>
      </c>
      <c r="E385" s="1">
        <v>1</v>
      </c>
      <c r="F385" s="1" t="s">
        <v>39</v>
      </c>
      <c r="G385" s="45" t="s">
        <v>595</v>
      </c>
      <c r="H385" s="1" t="s">
        <v>4649</v>
      </c>
      <c r="I385" s="128">
        <v>180.2</v>
      </c>
      <c r="J385" s="164">
        <v>180.2</v>
      </c>
      <c r="K385" s="285" t="s">
        <v>4766</v>
      </c>
      <c r="L385" s="1">
        <f>SUMIFS(Enviados!J:J,Enviados!K:K,"22.5",Enviados!Y:Y,Compra!K385)</f>
        <v>1</v>
      </c>
      <c r="M385" s="1" t="s">
        <v>65</v>
      </c>
      <c r="N385" s="165">
        <f>Tabela139[[#This Row],[QUAN]]-Tabela139[[#This Row],[ENVIADOS]]</f>
        <v>0</v>
      </c>
    </row>
    <row r="386" spans="1:15" hidden="1">
      <c r="A386" s="53">
        <v>45763</v>
      </c>
      <c r="B386" s="60">
        <v>45761</v>
      </c>
      <c r="C386" s="1" t="s">
        <v>2279</v>
      </c>
      <c r="D386" s="166" t="s">
        <v>4724</v>
      </c>
      <c r="E386" s="1">
        <v>2</v>
      </c>
      <c r="F386" s="1" t="s">
        <v>39</v>
      </c>
      <c r="G386" s="45" t="s">
        <v>595</v>
      </c>
      <c r="H386" s="1" t="s">
        <v>4657</v>
      </c>
      <c r="I386" s="128">
        <v>480</v>
      </c>
      <c r="J386" s="164">
        <v>960</v>
      </c>
      <c r="K386" s="285" t="s">
        <v>4767</v>
      </c>
      <c r="L386" s="1">
        <f>SUMIFS(Enviados!J:J,Enviados!K:K,"22.5",Enviados!Y:Y,Compra!K386)</f>
        <v>2</v>
      </c>
      <c r="M386" s="1" t="s">
        <v>65</v>
      </c>
      <c r="N386" s="165">
        <f>Tabela139[[#This Row],[QUAN]]-Tabela139[[#This Row],[ENVIADOS]]</f>
        <v>0</v>
      </c>
    </row>
    <row r="387" spans="1:15" hidden="1">
      <c r="A387" s="53">
        <v>45763</v>
      </c>
      <c r="B387" s="60">
        <v>45761</v>
      </c>
      <c r="C387" s="1" t="s">
        <v>2279</v>
      </c>
      <c r="D387" s="166" t="s">
        <v>4724</v>
      </c>
      <c r="E387" s="1">
        <v>1</v>
      </c>
      <c r="F387" s="1" t="s">
        <v>39</v>
      </c>
      <c r="G387" s="45" t="s">
        <v>595</v>
      </c>
      <c r="H387" s="1" t="s">
        <v>4686</v>
      </c>
      <c r="I387" s="128">
        <v>680</v>
      </c>
      <c r="J387" s="164">
        <v>680</v>
      </c>
      <c r="K387" s="285" t="s">
        <v>4768</v>
      </c>
      <c r="L387" s="1">
        <f>SUMIFS(Enviados!J:J,Enviados!K:K,"22.5",Enviados!Y:Y,Compra!K387)</f>
        <v>1</v>
      </c>
      <c r="M387" s="1" t="s">
        <v>65</v>
      </c>
      <c r="N387" s="165">
        <f>Tabela139[[#This Row],[QUAN]]-Tabela139[[#This Row],[ENVIADOS]]</f>
        <v>0</v>
      </c>
      <c r="O387" s="1">
        <v>3</v>
      </c>
    </row>
    <row r="388" spans="1:15" hidden="1">
      <c r="A388" s="53">
        <v>45784</v>
      </c>
      <c r="B388" s="60">
        <v>45784</v>
      </c>
      <c r="C388" s="1" t="s">
        <v>168</v>
      </c>
      <c r="D388" s="166" t="s">
        <v>4742</v>
      </c>
      <c r="E388" s="1">
        <v>10</v>
      </c>
      <c r="F388" s="1">
        <v>14</v>
      </c>
      <c r="G388" s="45" t="s">
        <v>84</v>
      </c>
      <c r="H388" s="1" t="s">
        <v>4769</v>
      </c>
      <c r="I388" s="128">
        <v>248.02500000000001</v>
      </c>
      <c r="J388" s="164">
        <f>Tabela139[[#This Row],[V. UNT]]*Tabela139[[#This Row],[QUAN]]</f>
        <v>2480.25</v>
      </c>
      <c r="K388" s="285" t="s">
        <v>4770</v>
      </c>
      <c r="L388" s="1">
        <f>SUMIFS(Enviados!J:J,Enviados!K:K,"14",Enviados!Y:Y,Compra!K388)</f>
        <v>10</v>
      </c>
      <c r="M388" s="1" t="s">
        <v>65</v>
      </c>
      <c r="N388" s="165">
        <f>Tabela139[[#This Row],[QUAN]]-Tabela139[[#This Row],[ENVIADOS]]</f>
        <v>0</v>
      </c>
    </row>
    <row r="389" spans="1:15" hidden="1">
      <c r="A389" s="53">
        <v>45785</v>
      </c>
      <c r="B389" s="60">
        <v>45784</v>
      </c>
      <c r="C389" s="1" t="s">
        <v>168</v>
      </c>
      <c r="D389" s="166" t="s">
        <v>4742</v>
      </c>
      <c r="E389" s="1">
        <v>20</v>
      </c>
      <c r="F389" s="1">
        <v>15</v>
      </c>
      <c r="G389" s="45" t="s">
        <v>75</v>
      </c>
      <c r="H389" s="1" t="s">
        <v>4756</v>
      </c>
      <c r="I389" s="128">
        <v>278.09199999999998</v>
      </c>
      <c r="J389" s="164">
        <f>Tabela139[[#This Row],[V. UNT]]*Tabela139[[#This Row],[QUAN]]</f>
        <v>5561.84</v>
      </c>
      <c r="K389" s="285" t="s">
        <v>2512</v>
      </c>
      <c r="L389" s="1">
        <f>SUMIFS(Enviados!J:J,Enviados!K:K,"15",Enviados!Y:Y,Compra!K389)</f>
        <v>20</v>
      </c>
      <c r="M389" s="1" t="s">
        <v>65</v>
      </c>
      <c r="N389" s="165">
        <f>Tabela139[[#This Row],[QUAN]]-Tabela139[[#This Row],[ENVIADOS]]</f>
        <v>0</v>
      </c>
    </row>
    <row r="390" spans="1:15" hidden="1">
      <c r="A390" s="53">
        <v>45785</v>
      </c>
      <c r="B390" s="60">
        <v>45784</v>
      </c>
      <c r="C390" s="1" t="s">
        <v>168</v>
      </c>
      <c r="D390" s="166" t="s">
        <v>4742</v>
      </c>
      <c r="E390" s="1">
        <v>4</v>
      </c>
      <c r="F390" s="1" t="s">
        <v>7</v>
      </c>
      <c r="G390" s="45" t="s">
        <v>133</v>
      </c>
      <c r="H390" s="1" t="s">
        <v>2550</v>
      </c>
      <c r="I390" s="128">
        <v>601.27700000000004</v>
      </c>
      <c r="J390" s="164">
        <f>Tabela139[[#This Row],[V. UNT]]*Tabela139[[#This Row],[QUAN]]</f>
        <v>2405.1080000000002</v>
      </c>
      <c r="K390" s="285" t="s">
        <v>2534</v>
      </c>
      <c r="L390" s="1">
        <f>SUMIFS(Enviados!J:J,Enviados!K:K,"17.5",Enviados!Y:Y,Compra!K390)</f>
        <v>4</v>
      </c>
      <c r="M390" s="1" t="s">
        <v>65</v>
      </c>
      <c r="N390" s="165">
        <f>Tabela139[[#This Row],[QUAN]]-Tabela139[[#This Row],[ENVIADOS]]</f>
        <v>0</v>
      </c>
    </row>
    <row r="391" spans="1:15" hidden="1">
      <c r="A391" s="53">
        <v>45785</v>
      </c>
      <c r="B391" s="60">
        <v>45784</v>
      </c>
      <c r="C391" s="1" t="s">
        <v>168</v>
      </c>
      <c r="D391" s="166" t="s">
        <v>4742</v>
      </c>
      <c r="E391" s="1">
        <v>20</v>
      </c>
      <c r="F391" s="1">
        <v>16</v>
      </c>
      <c r="G391" s="45" t="s">
        <v>60</v>
      </c>
      <c r="H391" s="1" t="s">
        <v>2258</v>
      </c>
      <c r="I391" s="128">
        <v>458.47</v>
      </c>
      <c r="J391" s="164">
        <f>Tabela139[[#This Row],[V. UNT]]*Tabela139[[#This Row],[QUAN]]</f>
        <v>9169.4000000000015</v>
      </c>
      <c r="K391" s="285" t="s">
        <v>2516</v>
      </c>
      <c r="L391" s="1">
        <v>20</v>
      </c>
      <c r="M391" s="1" t="s">
        <v>65</v>
      </c>
      <c r="N391" s="165">
        <f>Tabela139[[#This Row],[QUAN]]-Tabela139[[#This Row],[ENVIADOS]]</f>
        <v>0</v>
      </c>
    </row>
    <row r="392" spans="1:15" hidden="1">
      <c r="A392" s="53">
        <v>45785</v>
      </c>
      <c r="B392" s="60">
        <v>45784</v>
      </c>
      <c r="C392" s="1" t="s">
        <v>168</v>
      </c>
      <c r="D392" s="166" t="s">
        <v>4742</v>
      </c>
      <c r="E392" s="1">
        <v>8</v>
      </c>
      <c r="F392" s="1">
        <v>16</v>
      </c>
      <c r="G392" s="45" t="s">
        <v>143</v>
      </c>
      <c r="H392" s="1" t="s">
        <v>2258</v>
      </c>
      <c r="I392" s="128">
        <v>481.02620000000002</v>
      </c>
      <c r="J392" s="164">
        <f>Tabela139[[#This Row],[V. UNT]]*Tabela139[[#This Row],[QUAN]]</f>
        <v>3848.2096000000001</v>
      </c>
      <c r="K392" s="285" t="s">
        <v>2520</v>
      </c>
      <c r="L392" s="1">
        <f>SUMIFS(Enviados!J:J,Enviados!K:K,"16",Enviados!Y:Y,Compra!K392)</f>
        <v>8</v>
      </c>
      <c r="M392" s="1" t="s">
        <v>65</v>
      </c>
      <c r="N392" s="165">
        <f>Tabela139[[#This Row],[QUAN]]-Tabela139[[#This Row],[ENVIADOS]]</f>
        <v>0</v>
      </c>
    </row>
    <row r="393" spans="1:15" hidden="1">
      <c r="A393" s="53">
        <v>45785</v>
      </c>
      <c r="B393" s="60">
        <v>45784</v>
      </c>
      <c r="C393" s="1" t="s">
        <v>168</v>
      </c>
      <c r="D393" s="166" t="s">
        <v>4742</v>
      </c>
      <c r="E393" s="1">
        <v>6</v>
      </c>
      <c r="F393" s="1" t="s">
        <v>7</v>
      </c>
      <c r="G393" s="45" t="s">
        <v>210</v>
      </c>
      <c r="H393" s="1" t="s">
        <v>1167</v>
      </c>
      <c r="I393" s="128">
        <v>714.02099999999996</v>
      </c>
      <c r="J393" s="164">
        <f>Tabela139[[#This Row],[V. UNT]]*Tabela139[[#This Row],[QUAN]]</f>
        <v>4284.1260000000002</v>
      </c>
      <c r="K393" s="285" t="s">
        <v>2520</v>
      </c>
      <c r="L393" s="1">
        <f>SUMIFS(Enviados!J:J,Enviados!K:K,"17.5",Enviados!Y:Y,Compra!K393)</f>
        <v>6</v>
      </c>
      <c r="M393" s="1" t="s">
        <v>65</v>
      </c>
      <c r="N393" s="165">
        <f>Tabela139[[#This Row],[QUAN]]-Tabela139[[#This Row],[ENVIADOS]]</f>
        <v>0</v>
      </c>
    </row>
    <row r="394" spans="1:15" hidden="1">
      <c r="A394" s="53">
        <v>45785</v>
      </c>
      <c r="B394" s="60">
        <v>45784</v>
      </c>
      <c r="C394" s="1" t="s">
        <v>3282</v>
      </c>
      <c r="D394" s="18" t="s">
        <v>4488</v>
      </c>
      <c r="E394" s="1">
        <v>6</v>
      </c>
      <c r="F394" s="1">
        <v>16</v>
      </c>
      <c r="G394" s="45" t="s">
        <v>126</v>
      </c>
      <c r="H394" s="1" t="s">
        <v>134</v>
      </c>
      <c r="I394" s="128">
        <v>498.74</v>
      </c>
      <c r="J394" s="164">
        <f>Tabela139[[#This Row],[V. UNT]]*Tabela139[[#This Row],[QUAN]]</f>
        <v>2992.44</v>
      </c>
      <c r="K394" s="276" t="s">
        <v>2978</v>
      </c>
      <c r="L394" s="1">
        <f>SUMIFS(Enviados!J:J,Enviados!K:K,"16",Enviados!Y:Y,Compra!K394)</f>
        <v>6</v>
      </c>
      <c r="N394" s="165">
        <f>Tabela139[[#This Row],[QUAN]]-Tabela139[[#This Row],[ENVIADOS]]</f>
        <v>0</v>
      </c>
    </row>
    <row r="395" spans="1:15" hidden="1">
      <c r="A395" s="53">
        <v>45792</v>
      </c>
      <c r="B395" s="60">
        <v>45792</v>
      </c>
      <c r="C395" s="1" t="s">
        <v>3282</v>
      </c>
      <c r="D395" s="166" t="s">
        <v>4480</v>
      </c>
      <c r="E395" s="1">
        <v>6</v>
      </c>
      <c r="F395" s="1">
        <v>16</v>
      </c>
      <c r="G395" s="45" t="s">
        <v>143</v>
      </c>
      <c r="H395" s="1" t="s">
        <v>134</v>
      </c>
      <c r="I395" s="128">
        <v>565.85</v>
      </c>
      <c r="J395" s="164">
        <f>Tabela139[[#This Row],[V. UNT]]*Tabela139[[#This Row],[QUAN]]</f>
        <v>3395.1000000000004</v>
      </c>
      <c r="K395" s="285" t="s">
        <v>4771</v>
      </c>
      <c r="L395" s="1">
        <f>SUMIFS(Enviados!J:J,Enviados!K:K,"16",Enviados!Y:Y,Compra!K395)</f>
        <v>6</v>
      </c>
      <c r="M395" s="1" t="s">
        <v>65</v>
      </c>
      <c r="N395" s="165">
        <f>Tabela139[[#This Row],[QUAN]]-Tabela139[[#This Row],[ENVIADOS]]</f>
        <v>0</v>
      </c>
    </row>
    <row r="396" spans="1:15" hidden="1">
      <c r="A396" s="53">
        <v>45793</v>
      </c>
      <c r="B396" s="60">
        <v>45792</v>
      </c>
      <c r="C396" s="1" t="s">
        <v>3282</v>
      </c>
      <c r="D396" s="18" t="s">
        <v>4488</v>
      </c>
      <c r="E396" s="1">
        <v>10</v>
      </c>
      <c r="F396" s="1">
        <v>16</v>
      </c>
      <c r="G396" s="45" t="s">
        <v>143</v>
      </c>
      <c r="H396" s="1" t="s">
        <v>134</v>
      </c>
      <c r="I396" s="128">
        <v>565.85</v>
      </c>
      <c r="J396" s="164">
        <f>Tabela139[[#This Row],[V. UNT]]*Tabela139[[#This Row],[QUAN]]</f>
        <v>5658.5</v>
      </c>
      <c r="K396" s="285" t="s">
        <v>2653</v>
      </c>
      <c r="L396" s="1">
        <f>SUMIFS(Enviados!J:J,Enviados!K:K,"16",Enviados!Y:Y,Compra!K396)</f>
        <v>10</v>
      </c>
      <c r="M396" s="1" t="s">
        <v>65</v>
      </c>
      <c r="N396" s="165">
        <f>Tabela139[[#This Row],[QUAN]]-Tabela139[[#This Row],[ENVIADOS]]</f>
        <v>0</v>
      </c>
    </row>
    <row r="397" spans="1:15" hidden="1">
      <c r="A397" s="53">
        <v>45793</v>
      </c>
      <c r="B397" s="60">
        <v>45792</v>
      </c>
      <c r="C397" s="1" t="s">
        <v>168</v>
      </c>
      <c r="D397" s="166" t="s">
        <v>4742</v>
      </c>
      <c r="E397" s="1">
        <v>20</v>
      </c>
      <c r="F397" s="1">
        <v>15</v>
      </c>
      <c r="G397" s="45" t="s">
        <v>75</v>
      </c>
      <c r="H397" s="1" t="s">
        <v>4756</v>
      </c>
      <c r="I397" s="128">
        <v>278.09199999999998</v>
      </c>
      <c r="J397" s="164">
        <f>Tabela139[[#This Row],[V. UNT]]*Tabela139[[#This Row],[QUAN]]</f>
        <v>5561.84</v>
      </c>
      <c r="K397" s="285" t="s">
        <v>4772</v>
      </c>
      <c r="L397" s="1">
        <f>SUMIFS(Enviados!J:J,Enviados!K:K,"15",Enviados!Y:Y,Compra!K397)</f>
        <v>20</v>
      </c>
      <c r="M397" s="1" t="s">
        <v>65</v>
      </c>
      <c r="N397" s="165">
        <f>Tabela139[[#This Row],[QUAN]]-Tabela139[[#This Row],[ENVIADOS]]</f>
        <v>0</v>
      </c>
    </row>
    <row r="398" spans="1:15" hidden="1">
      <c r="A398" s="53">
        <v>45793</v>
      </c>
      <c r="B398" s="60">
        <v>45792</v>
      </c>
      <c r="C398" s="1" t="s">
        <v>168</v>
      </c>
      <c r="D398" s="166" t="s">
        <v>4742</v>
      </c>
      <c r="E398" s="1">
        <v>20</v>
      </c>
      <c r="F398" s="1">
        <v>16</v>
      </c>
      <c r="G398" s="45" t="s">
        <v>60</v>
      </c>
      <c r="H398" s="1" t="s">
        <v>2258</v>
      </c>
      <c r="I398" s="128">
        <v>452.59</v>
      </c>
      <c r="J398" s="164">
        <f>Tabela139[[#This Row],[V. UNT]]*Tabela139[[#This Row],[QUAN]]</f>
        <v>9051.7999999999993</v>
      </c>
      <c r="K398" s="285" t="s">
        <v>2539</v>
      </c>
      <c r="L398" s="1">
        <f>SUMIFS(Enviados!J:J,Enviados!K:K,"16",Enviados!Y:Y,Compra!K398)</f>
        <v>20</v>
      </c>
      <c r="M398" s="1" t="s">
        <v>65</v>
      </c>
      <c r="N398" s="165">
        <f>Tabela139[[#This Row],[QUAN]]-Tabela139[[#This Row],[ENVIADOS]]</f>
        <v>0</v>
      </c>
    </row>
    <row r="399" spans="1:15" hidden="1">
      <c r="A399" s="53">
        <v>45793</v>
      </c>
      <c r="B399" s="60">
        <v>45792</v>
      </c>
      <c r="C399" s="1" t="s">
        <v>168</v>
      </c>
      <c r="D399" s="166" t="s">
        <v>4742</v>
      </c>
      <c r="E399" s="1">
        <v>4</v>
      </c>
      <c r="F399" s="1" t="s">
        <v>7</v>
      </c>
      <c r="G399" s="45" t="s">
        <v>210</v>
      </c>
      <c r="H399" s="1" t="s">
        <v>2550</v>
      </c>
      <c r="I399" s="128">
        <v>741.96</v>
      </c>
      <c r="J399" s="164">
        <f>Tabela139[[#This Row],[V. UNT]]*Tabela139[[#This Row],[QUAN]]</f>
        <v>2967.84</v>
      </c>
      <c r="K399" s="285" t="s">
        <v>2551</v>
      </c>
      <c r="L399" s="1">
        <f>SUMIFS(Enviados!J:J,Enviados!K:K,"17.5",Enviados!Y:Y,Compra!K399)</f>
        <v>4</v>
      </c>
      <c r="M399" s="1" t="s">
        <v>65</v>
      </c>
      <c r="N399" s="165">
        <f>Tabela139[[#This Row],[QUAN]]-Tabela139[[#This Row],[ENVIADOS]]</f>
        <v>0</v>
      </c>
    </row>
    <row r="400" spans="1:15" hidden="1">
      <c r="A400" s="53">
        <v>45799</v>
      </c>
      <c r="B400" s="60">
        <v>45800</v>
      </c>
      <c r="C400" s="1" t="s">
        <v>2279</v>
      </c>
      <c r="D400" s="166" t="s">
        <v>4773</v>
      </c>
      <c r="E400" s="1">
        <v>3</v>
      </c>
      <c r="F400" s="1">
        <v>22.5</v>
      </c>
      <c r="G400" s="45" t="s">
        <v>595</v>
      </c>
      <c r="H400" s="1" t="s">
        <v>4757</v>
      </c>
      <c r="I400" s="128">
        <v>500</v>
      </c>
      <c r="J400" s="164">
        <f>Tabela139[[#This Row],[V. UNT]]*Tabela139[[#This Row],[QUAN]]</f>
        <v>1500</v>
      </c>
      <c r="K400" s="285" t="s">
        <v>4774</v>
      </c>
      <c r="L400" s="1">
        <f>SUMIFS(Enviados!J:J,Enviados!K:K,"22.5",Enviados!Y:Y,Compra!K400)</f>
        <v>3</v>
      </c>
      <c r="M400" s="1" t="s">
        <v>65</v>
      </c>
      <c r="N400" s="165">
        <f>Tabela139[[#This Row],[QUAN]]-Tabela139[[#This Row],[ENVIADOS]]</f>
        <v>0</v>
      </c>
    </row>
    <row r="401" spans="1:15" hidden="1">
      <c r="A401" s="53">
        <v>45799</v>
      </c>
      <c r="B401" s="60">
        <v>45800</v>
      </c>
      <c r="C401" s="1" t="s">
        <v>2279</v>
      </c>
      <c r="D401" s="166" t="s">
        <v>4773</v>
      </c>
      <c r="E401" s="1">
        <v>2</v>
      </c>
      <c r="F401" s="1">
        <v>22.5</v>
      </c>
      <c r="G401" s="45" t="s">
        <v>595</v>
      </c>
      <c r="H401" s="1" t="s">
        <v>4750</v>
      </c>
      <c r="I401" s="128">
        <v>590</v>
      </c>
      <c r="J401" s="164">
        <f>Tabela139[[#This Row],[V. UNT]]*Tabela139[[#This Row],[QUAN]]</f>
        <v>1180</v>
      </c>
      <c r="K401" s="285" t="s">
        <v>2583</v>
      </c>
      <c r="L401" s="1">
        <f>SUMIFS(Enviados!J:J,Enviados!K:K,"22.5",Enviados!Y:Y,Compra!K401)</f>
        <v>2</v>
      </c>
      <c r="M401" s="1" t="s">
        <v>65</v>
      </c>
      <c r="N401" s="165">
        <f>Tabela139[[#This Row],[QUAN]]-Tabela139[[#This Row],[ENVIADOS]]</f>
        <v>0</v>
      </c>
    </row>
    <row r="402" spans="1:15" hidden="1">
      <c r="A402" s="53">
        <v>45799</v>
      </c>
      <c r="B402" s="60">
        <v>45800</v>
      </c>
      <c r="C402" s="1" t="s">
        <v>2279</v>
      </c>
      <c r="D402" s="166" t="s">
        <v>4773</v>
      </c>
      <c r="E402" s="1">
        <v>1</v>
      </c>
      <c r="F402" s="1">
        <v>22.5</v>
      </c>
      <c r="G402" s="45" t="s">
        <v>595</v>
      </c>
      <c r="H402" s="1" t="s">
        <v>4649</v>
      </c>
      <c r="I402" s="128">
        <v>185.03</v>
      </c>
      <c r="J402" s="164">
        <f>Tabela139[[#This Row],[V. UNT]]*Tabela139[[#This Row],[QUAN]]</f>
        <v>185.03</v>
      </c>
      <c r="K402" s="285" t="s">
        <v>4775</v>
      </c>
      <c r="L402" s="1">
        <f>SUMIFS(Enviados!J:J,Enviados!K:K,"22.5",Enviados!Y:Y,Compra!K402)</f>
        <v>1</v>
      </c>
      <c r="M402" s="1" t="s">
        <v>65</v>
      </c>
      <c r="N402" s="165">
        <f>Tabela139[[#This Row],[QUAN]]-Tabela139[[#This Row],[ENVIADOS]]</f>
        <v>0</v>
      </c>
    </row>
    <row r="403" spans="1:15" hidden="1">
      <c r="A403" s="53">
        <v>45812</v>
      </c>
      <c r="B403" s="60">
        <v>45811</v>
      </c>
      <c r="C403" s="1" t="s">
        <v>3282</v>
      </c>
      <c r="D403" s="166" t="s">
        <v>4776</v>
      </c>
      <c r="E403" s="1">
        <v>12</v>
      </c>
      <c r="F403" s="1">
        <v>16</v>
      </c>
      <c r="G403" s="45" t="s">
        <v>60</v>
      </c>
      <c r="H403" s="1" t="s">
        <v>1236</v>
      </c>
      <c r="I403" s="128">
        <v>507.87</v>
      </c>
      <c r="J403" s="164">
        <f>Tabela139[[#This Row],[V. UNT]]*Tabela139[[#This Row],[QUAN]]</f>
        <v>6094.4400000000005</v>
      </c>
      <c r="K403" s="276" t="s">
        <v>3059</v>
      </c>
      <c r="L403" s="1">
        <f>SUMIFS(Enviados!J:J,Enviados!K:K,"16",Enviados!Y:Y,Compra!K403)</f>
        <v>12</v>
      </c>
      <c r="N403" s="165">
        <f>Tabela139[[#This Row],[QUAN]]-Tabela139[[#This Row],[ENVIADOS]]</f>
        <v>0</v>
      </c>
    </row>
    <row r="404" spans="1:15" hidden="1">
      <c r="A404" s="53">
        <v>45812</v>
      </c>
      <c r="B404" s="60">
        <v>45811</v>
      </c>
      <c r="C404" s="1" t="s">
        <v>3282</v>
      </c>
      <c r="D404" s="166" t="s">
        <v>4776</v>
      </c>
      <c r="E404" s="1">
        <v>10</v>
      </c>
      <c r="F404" s="1">
        <v>14</v>
      </c>
      <c r="G404" s="45" t="s">
        <v>84</v>
      </c>
      <c r="H404" s="1" t="s">
        <v>3436</v>
      </c>
      <c r="I404" s="128">
        <v>249.72</v>
      </c>
      <c r="J404" s="164">
        <f>Tabela139[[#This Row],[V. UNT]]*Tabela139[[#This Row],[QUAN]]</f>
        <v>2497.1999999999998</v>
      </c>
      <c r="K404" s="276" t="s">
        <v>2584</v>
      </c>
      <c r="L404" s="1">
        <v>10</v>
      </c>
      <c r="M404" s="1" t="s">
        <v>65</v>
      </c>
      <c r="N404" s="165">
        <f>Tabela139[[#This Row],[QUAN]]-Tabela139[[#This Row],[ENVIADOS]]</f>
        <v>0</v>
      </c>
      <c r="O404" s="162" t="s">
        <v>4479</v>
      </c>
    </row>
    <row r="405" spans="1:15" hidden="1">
      <c r="A405" s="53">
        <v>45812</v>
      </c>
      <c r="B405" s="60">
        <v>45811</v>
      </c>
      <c r="C405" s="1" t="s">
        <v>3282</v>
      </c>
      <c r="D405" s="166" t="s">
        <v>4776</v>
      </c>
      <c r="E405" s="1">
        <v>20</v>
      </c>
      <c r="F405" s="1">
        <v>15</v>
      </c>
      <c r="G405" s="45" t="s">
        <v>75</v>
      </c>
      <c r="H405" s="1" t="s">
        <v>4519</v>
      </c>
      <c r="I405" s="128">
        <v>262.88</v>
      </c>
      <c r="J405" s="164">
        <f>Tabela139[[#This Row],[V. UNT]]*Tabela139[[#This Row],[QUAN]]</f>
        <v>5257.6</v>
      </c>
      <c r="K405" s="276" t="s">
        <v>2502</v>
      </c>
      <c r="L405" s="1">
        <f>SUMIFS(Enviados!J:J,Enviados!K:K,"15",Enviados!Y:Y,Compra!K405)</f>
        <v>20</v>
      </c>
      <c r="N405" s="165">
        <f>Tabela139[[#This Row],[QUAN]]-Tabela139[[#This Row],[ENVIADOS]]</f>
        <v>0</v>
      </c>
    </row>
    <row r="406" spans="1:15" hidden="1">
      <c r="A406" s="53">
        <v>45812</v>
      </c>
      <c r="B406" s="60">
        <v>45811</v>
      </c>
      <c r="C406" s="1" t="s">
        <v>3282</v>
      </c>
      <c r="D406" s="166" t="s">
        <v>4776</v>
      </c>
      <c r="E406" s="1">
        <v>4</v>
      </c>
      <c r="F406" s="1" t="s">
        <v>39</v>
      </c>
      <c r="G406" s="45" t="s">
        <v>595</v>
      </c>
      <c r="H406" s="1" t="s">
        <v>4744</v>
      </c>
      <c r="I406" s="128">
        <v>1504.84</v>
      </c>
      <c r="J406" s="164">
        <f>Tabela139[[#This Row],[V. UNT]]*Tabela139[[#This Row],[QUAN]]</f>
        <v>6019.36</v>
      </c>
      <c r="K406" s="276" t="s">
        <v>2632</v>
      </c>
      <c r="L406" s="1">
        <v>4</v>
      </c>
      <c r="M406" s="1" t="s">
        <v>65</v>
      </c>
      <c r="N406" s="165">
        <f>Tabela139[[#This Row],[QUAN]]-Tabela139[[#This Row],[ENVIADOS]]</f>
        <v>0</v>
      </c>
      <c r="O406" s="162"/>
    </row>
    <row r="407" spans="1:15" hidden="1">
      <c r="A407" s="53">
        <v>45812</v>
      </c>
      <c r="B407" s="60">
        <v>45811</v>
      </c>
      <c r="C407" s="1" t="s">
        <v>3282</v>
      </c>
      <c r="D407" s="166" t="s">
        <v>4776</v>
      </c>
      <c r="E407" s="1">
        <v>2</v>
      </c>
      <c r="F407" s="1">
        <v>17.5</v>
      </c>
      <c r="G407" s="45" t="s">
        <v>133</v>
      </c>
      <c r="H407" s="1" t="s">
        <v>4777</v>
      </c>
      <c r="I407" s="128">
        <v>601.08000000000004</v>
      </c>
      <c r="J407" s="164">
        <f>Tabela139[[#This Row],[V. UNT]]*Tabela139[[#This Row],[QUAN]]</f>
        <v>1202.1600000000001</v>
      </c>
      <c r="K407" s="276" t="s">
        <v>2710</v>
      </c>
      <c r="L407" s="1">
        <f>SUMIFS(Enviados!J:J,Enviados!K:K,"17.5",Enviados!Y:Y,Compra!K407)</f>
        <v>2</v>
      </c>
      <c r="N407" s="165">
        <f>Tabela139[[#This Row],[QUAN]]-Tabela139[[#This Row],[ENVIADOS]]</f>
        <v>0</v>
      </c>
    </row>
    <row r="408" spans="1:15" hidden="1">
      <c r="A408" s="53">
        <v>45812</v>
      </c>
      <c r="B408" s="60">
        <v>45811</v>
      </c>
      <c r="C408" s="1" t="s">
        <v>3282</v>
      </c>
      <c r="D408" s="166" t="s">
        <v>4778</v>
      </c>
      <c r="E408" s="1">
        <v>16</v>
      </c>
      <c r="F408" s="1">
        <v>15</v>
      </c>
      <c r="G408" s="45" t="s">
        <v>623</v>
      </c>
      <c r="H408" s="1" t="s">
        <v>4779</v>
      </c>
      <c r="I408" s="128">
        <v>282.70999999999998</v>
      </c>
      <c r="J408" s="164">
        <f>Tabela139[[#This Row],[V. UNT]]*Tabela139[[#This Row],[QUAN]]</f>
        <v>4523.3599999999997</v>
      </c>
      <c r="K408" s="276" t="s">
        <v>1914</v>
      </c>
      <c r="L408" s="1">
        <f>SUMIFS(Enviados!J:J,Enviados!K:K,"15",Enviados!Y:Y,Compra!K408)</f>
        <v>16</v>
      </c>
      <c r="N408" s="165">
        <f>Tabela139[[#This Row],[QUAN]]-Tabela139[[#This Row],[ENVIADOS]]</f>
        <v>0</v>
      </c>
    </row>
    <row r="409" spans="1:15" hidden="1">
      <c r="A409" s="53">
        <v>45812</v>
      </c>
      <c r="B409" s="60">
        <v>45811</v>
      </c>
      <c r="C409" s="1" t="s">
        <v>3282</v>
      </c>
      <c r="D409" s="166" t="s">
        <v>4778</v>
      </c>
      <c r="E409" s="1">
        <v>2</v>
      </c>
      <c r="F409" s="1">
        <v>15</v>
      </c>
      <c r="G409" s="45" t="s">
        <v>75</v>
      </c>
      <c r="H409" s="1" t="s">
        <v>4780</v>
      </c>
      <c r="I409" s="128">
        <v>262.89</v>
      </c>
      <c r="J409" s="164">
        <f>Tabela139[[#This Row],[V. UNT]]*Tabela139[[#This Row],[QUAN]]</f>
        <v>525.78</v>
      </c>
      <c r="K409" s="276" t="s">
        <v>2590</v>
      </c>
      <c r="L409" s="1">
        <f>SUMIFS(Enviados!J:J,Enviados!K:K,"15",Enviados!Y:Y,Compra!K409)</f>
        <v>2</v>
      </c>
      <c r="N409" s="165">
        <f>Tabela139[[#This Row],[QUAN]]-Tabela139[[#This Row],[ENVIADOS]]</f>
        <v>0</v>
      </c>
    </row>
    <row r="410" spans="1:15" hidden="1">
      <c r="A410" s="53">
        <v>45812</v>
      </c>
      <c r="B410" s="60">
        <v>45811</v>
      </c>
      <c r="C410" s="1" t="s">
        <v>3282</v>
      </c>
      <c r="D410" s="166" t="s">
        <v>4778</v>
      </c>
      <c r="E410" s="1">
        <v>2</v>
      </c>
      <c r="F410" s="1">
        <v>16</v>
      </c>
      <c r="G410" s="45" t="s">
        <v>60</v>
      </c>
      <c r="H410" s="1" t="s">
        <v>1236</v>
      </c>
      <c r="I410" s="128">
        <v>507.87</v>
      </c>
      <c r="J410" s="164">
        <f>Tabela139[[#This Row],[V. UNT]]*Tabela139[[#This Row],[QUAN]]</f>
        <v>1015.74</v>
      </c>
      <c r="K410" s="276" t="s">
        <v>2564</v>
      </c>
      <c r="L410" s="1">
        <f>SUMIFS(Enviados!J:J,Enviados!K:K,"16",Enviados!Y:Y,Compra!K410)</f>
        <v>2</v>
      </c>
      <c r="N410" s="165">
        <f>Tabela139[[#This Row],[QUAN]]-Tabela139[[#This Row],[ENVIADOS]]</f>
        <v>0</v>
      </c>
    </row>
    <row r="411" spans="1:15" hidden="1">
      <c r="A411" s="53">
        <v>45812</v>
      </c>
      <c r="B411" s="60">
        <v>45811</v>
      </c>
      <c r="C411" s="1" t="s">
        <v>3282</v>
      </c>
      <c r="D411" s="166" t="s">
        <v>4608</v>
      </c>
      <c r="E411" s="1">
        <v>4</v>
      </c>
      <c r="F411" s="1" t="s">
        <v>7</v>
      </c>
      <c r="G411" s="45" t="s">
        <v>210</v>
      </c>
      <c r="H411" s="1" t="s">
        <v>4781</v>
      </c>
      <c r="I411" s="128">
        <v>949.15</v>
      </c>
      <c r="J411" s="164">
        <f>Tabela139[[#This Row],[V. UNT]]*Tabela139[[#This Row],[QUAN]]</f>
        <v>3796.6</v>
      </c>
      <c r="K411" s="276" t="s">
        <v>2507</v>
      </c>
      <c r="L411" s="1">
        <f>SUMIFS(Enviados!J:J,Enviados!K:K,"17.5",Enviados!Y:Y,Compra!K411)</f>
        <v>4</v>
      </c>
      <c r="M411" s="1" t="s">
        <v>65</v>
      </c>
      <c r="N411" s="165">
        <f>Tabela139[[#This Row],[QUAN]]-Tabela139[[#This Row],[ENVIADOS]]</f>
        <v>0</v>
      </c>
    </row>
    <row r="412" spans="1:15" hidden="1">
      <c r="A412" s="53">
        <v>45812</v>
      </c>
      <c r="B412" s="60">
        <v>45811</v>
      </c>
      <c r="C412" s="1" t="s">
        <v>3282</v>
      </c>
      <c r="D412" s="166" t="s">
        <v>4608</v>
      </c>
      <c r="E412" s="1">
        <v>10</v>
      </c>
      <c r="F412" s="1">
        <v>16</v>
      </c>
      <c r="G412" s="45" t="s">
        <v>60</v>
      </c>
      <c r="H412" s="1" t="s">
        <v>1236</v>
      </c>
      <c r="I412" s="128">
        <v>507.87</v>
      </c>
      <c r="J412" s="164">
        <f>Tabela139[[#This Row],[V. UNT]]*Tabela139[[#This Row],[QUAN]]</f>
        <v>5078.7</v>
      </c>
      <c r="K412" s="276" t="s">
        <v>2454</v>
      </c>
      <c r="L412" s="1">
        <f>SUMIFS(Enviados!J:J,Enviados!K:K,"16",Enviados!Y:Y,Compra!K412)</f>
        <v>10</v>
      </c>
      <c r="N412" s="165">
        <f>Tabela139[[#This Row],[QUAN]]-Tabela139[[#This Row],[ENVIADOS]]</f>
        <v>0</v>
      </c>
    </row>
    <row r="413" spans="1:15" hidden="1">
      <c r="A413" s="53">
        <v>45820</v>
      </c>
      <c r="B413" s="60">
        <v>45820</v>
      </c>
      <c r="C413" s="1" t="s">
        <v>2279</v>
      </c>
      <c r="D413" s="166" t="s">
        <v>4724</v>
      </c>
      <c r="E413" s="1">
        <v>2</v>
      </c>
      <c r="F413" s="1" t="s">
        <v>39</v>
      </c>
      <c r="G413" s="45" t="s">
        <v>595</v>
      </c>
      <c r="H413" s="1" t="s">
        <v>4750</v>
      </c>
      <c r="I413" s="128">
        <v>600</v>
      </c>
      <c r="J413" s="164">
        <f>Tabela139[[#This Row],[V. UNT]]*Tabela139[[#This Row],[QUAN]]</f>
        <v>1200</v>
      </c>
      <c r="K413" s="276" t="s">
        <v>4782</v>
      </c>
      <c r="L413" s="1">
        <f>SUMIFS(Enviados!J:J,Enviados!K:K,"22.5",Enviados!Y:Y,Compra!K413)</f>
        <v>2</v>
      </c>
      <c r="M413" s="1" t="s">
        <v>65</v>
      </c>
      <c r="N413" s="165">
        <f>Tabela139[[#This Row],[QUAN]]-Tabela139[[#This Row],[ENVIADOS]]</f>
        <v>0</v>
      </c>
    </row>
    <row r="414" spans="1:15" hidden="1">
      <c r="A414" s="53">
        <v>45820</v>
      </c>
      <c r="B414" s="60">
        <v>45820</v>
      </c>
      <c r="C414" s="1" t="s">
        <v>2279</v>
      </c>
      <c r="D414" s="166" t="s">
        <v>4724</v>
      </c>
      <c r="E414" s="1">
        <v>1</v>
      </c>
      <c r="F414" s="1" t="s">
        <v>39</v>
      </c>
      <c r="G414" s="45" t="s">
        <v>595</v>
      </c>
      <c r="H414" s="1" t="s">
        <v>4757</v>
      </c>
      <c r="I414" s="128">
        <v>550</v>
      </c>
      <c r="J414" s="164">
        <f>Tabela139[[#This Row],[V. UNT]]*Tabela139[[#This Row],[QUAN]]</f>
        <v>550</v>
      </c>
      <c r="K414" s="276" t="s">
        <v>2619</v>
      </c>
      <c r="L414" s="1">
        <f>SUMIFS(Enviados!J:J,Enviados!K:K,"22.5",Enviados!Y:Y,Compra!K414)</f>
        <v>1</v>
      </c>
      <c r="M414" s="1" t="s">
        <v>65</v>
      </c>
      <c r="N414" s="165">
        <f>Tabela139[[#This Row],[QUAN]]-Tabela139[[#This Row],[ENVIADOS]]</f>
        <v>0</v>
      </c>
    </row>
    <row r="415" spans="1:15" hidden="1">
      <c r="A415" s="53">
        <v>45809</v>
      </c>
      <c r="B415" s="60">
        <v>45838</v>
      </c>
      <c r="C415" s="1" t="s">
        <v>2279</v>
      </c>
      <c r="D415" s="166" t="s">
        <v>4724</v>
      </c>
      <c r="E415" s="1">
        <v>2</v>
      </c>
      <c r="F415" s="1" t="s">
        <v>39</v>
      </c>
      <c r="G415" s="45" t="s">
        <v>595</v>
      </c>
      <c r="H415" s="1" t="s">
        <v>4750</v>
      </c>
      <c r="I415" s="128">
        <v>600</v>
      </c>
      <c r="J415" s="164">
        <f>Tabela139[[#This Row],[V. UNT]]*Tabela139[[#This Row],[QUAN]]</f>
        <v>1200</v>
      </c>
      <c r="K415" s="276" t="s">
        <v>4783</v>
      </c>
      <c r="L415" s="24">
        <f>SUMIFS(Enviados!J:J,Enviados!K:K,"22.5",Enviados!Y:Y,Compra!K415)</f>
        <v>2</v>
      </c>
      <c r="M415" s="1" t="s">
        <v>65</v>
      </c>
      <c r="N415" s="165">
        <f>Tabela139[[#This Row],[QUAN]]-Tabela139[[#This Row],[ENVIADOS]]</f>
        <v>0</v>
      </c>
    </row>
    <row r="416" spans="1:15" hidden="1">
      <c r="A416" s="53">
        <v>45834</v>
      </c>
      <c r="B416" s="60">
        <v>45834</v>
      </c>
      <c r="C416" s="1" t="s">
        <v>2279</v>
      </c>
      <c r="D416" s="166" t="s">
        <v>4724</v>
      </c>
      <c r="E416" s="1">
        <v>2</v>
      </c>
      <c r="F416" s="1" t="s">
        <v>39</v>
      </c>
      <c r="G416" s="45" t="s">
        <v>595</v>
      </c>
      <c r="H416" s="1" t="s">
        <v>4750</v>
      </c>
      <c r="I416" s="128">
        <v>600</v>
      </c>
      <c r="J416" s="164">
        <f>Tabela139[[#This Row],[V. UNT]]*Tabela139[[#This Row],[QUAN]]</f>
        <v>1200</v>
      </c>
      <c r="K416" s="285" t="s">
        <v>4784</v>
      </c>
      <c r="L416" s="1">
        <f>SUMIFS(Enviados!J:J,Enviados!K:K,"22.5",Enviados!Y:Y,Compra!K416)</f>
        <v>2</v>
      </c>
      <c r="M416" s="1" t="s">
        <v>65</v>
      </c>
      <c r="N416" s="165">
        <f>Tabela139[[#This Row],[QUAN]]-Tabela139[[#This Row],[ENVIADOS]]</f>
        <v>0</v>
      </c>
    </row>
    <row r="417" spans="1:15" hidden="1">
      <c r="A417" s="53">
        <v>45834</v>
      </c>
      <c r="B417" s="60">
        <v>45834</v>
      </c>
      <c r="C417" s="1" t="s">
        <v>2279</v>
      </c>
      <c r="D417" s="166" t="s">
        <v>4724</v>
      </c>
      <c r="E417" s="1">
        <v>1</v>
      </c>
      <c r="F417" s="1" t="s">
        <v>39</v>
      </c>
      <c r="G417" s="45" t="s">
        <v>595</v>
      </c>
      <c r="H417" s="1" t="s">
        <v>4750</v>
      </c>
      <c r="I417" s="128">
        <v>620</v>
      </c>
      <c r="J417" s="164">
        <f>Tabela139[[#This Row],[V. UNT]]*Tabela139[[#This Row],[QUAN]]</f>
        <v>620</v>
      </c>
      <c r="K417" s="285" t="s">
        <v>2621</v>
      </c>
      <c r="L417" s="1">
        <f>SUMIFS(Enviados!J:J,Enviados!K:K,"22.5",Enviados!Y:Y,Compra!K417)</f>
        <v>1</v>
      </c>
      <c r="M417" s="1" t="s">
        <v>65</v>
      </c>
      <c r="N417" s="165">
        <f>Tabela139[[#This Row],[QUAN]]-Tabela139[[#This Row],[ENVIADOS]]</f>
        <v>0</v>
      </c>
    </row>
    <row r="418" spans="1:15" hidden="1">
      <c r="A418" s="53">
        <v>45833</v>
      </c>
      <c r="B418" s="60">
        <v>45838</v>
      </c>
      <c r="C418" s="1" t="s">
        <v>168</v>
      </c>
      <c r="D418" s="166" t="s">
        <v>4742</v>
      </c>
      <c r="E418" s="1">
        <v>26</v>
      </c>
      <c r="F418" s="1">
        <v>16</v>
      </c>
      <c r="G418" s="45" t="s">
        <v>60</v>
      </c>
      <c r="H418" s="1" t="s">
        <v>4785</v>
      </c>
      <c r="I418" s="128">
        <v>453.37</v>
      </c>
      <c r="J418" s="164">
        <f>Tabela139[[#This Row],[V. UNT]]*Tabela139[[#This Row],[QUAN]]</f>
        <v>11787.62</v>
      </c>
      <c r="K418" s="276" t="s">
        <v>2612</v>
      </c>
      <c r="L418" s="1">
        <f>SUMIFS(Enviados!J:J,Enviados!K:K,"16",Enviados!Y:Y,Compra!K418)</f>
        <v>26</v>
      </c>
      <c r="N418" s="165">
        <f>Tabela139[[#This Row],[QUAN]]-Tabela139[[#This Row],[ENVIADOS]]</f>
        <v>0</v>
      </c>
    </row>
    <row r="419" spans="1:15" hidden="1">
      <c r="A419" s="53">
        <v>45833</v>
      </c>
      <c r="B419" s="60">
        <v>45838</v>
      </c>
      <c r="C419" s="1" t="s">
        <v>168</v>
      </c>
      <c r="D419" s="166" t="s">
        <v>4742</v>
      </c>
      <c r="E419" s="1">
        <v>26</v>
      </c>
      <c r="F419" s="1">
        <v>15</v>
      </c>
      <c r="G419" s="45" t="s">
        <v>75</v>
      </c>
      <c r="H419" s="1" t="s">
        <v>4756</v>
      </c>
      <c r="I419" s="128">
        <v>289.22000000000003</v>
      </c>
      <c r="J419" s="164">
        <f>Tabela139[[#This Row],[V. UNT]]*Tabela139[[#This Row],[QUAN]]</f>
        <v>7519.7200000000012</v>
      </c>
      <c r="K419" s="276" t="s">
        <v>2591</v>
      </c>
      <c r="L419" s="1">
        <f>SUMIFS(Enviados!J:J,Enviados!K:K,"15",Enviados!Y:Y,Compra!K419)</f>
        <v>26</v>
      </c>
      <c r="N419" s="165">
        <f>Tabela139[[#This Row],[QUAN]]-Tabela139[[#This Row],[ENVIADOS]]</f>
        <v>0</v>
      </c>
    </row>
    <row r="420" spans="1:15" hidden="1">
      <c r="A420" s="53">
        <v>45833</v>
      </c>
      <c r="B420" s="60">
        <v>45838</v>
      </c>
      <c r="C420" s="1" t="s">
        <v>168</v>
      </c>
      <c r="D420" s="166" t="s">
        <v>4742</v>
      </c>
      <c r="E420" s="1">
        <v>12</v>
      </c>
      <c r="F420" s="1">
        <v>15</v>
      </c>
      <c r="G420" s="45" t="s">
        <v>623</v>
      </c>
      <c r="H420" s="1" t="s">
        <v>4786</v>
      </c>
      <c r="I420" s="128">
        <v>267.08</v>
      </c>
      <c r="J420" s="164">
        <f>Tabela139[[#This Row],[V. UNT]]*Tabela139[[#This Row],[QUAN]]</f>
        <v>3204.96</v>
      </c>
      <c r="K420" s="276" t="s">
        <v>2603</v>
      </c>
      <c r="L420" s="1">
        <f>SUMIFS(Enviados!J:J,Enviados!K:K,"15",Enviados!Y:Y,Compra!K420)</f>
        <v>12</v>
      </c>
      <c r="N420" s="165">
        <f>Tabela139[[#This Row],[QUAN]]-Tabela139[[#This Row],[ENVIADOS]]</f>
        <v>0</v>
      </c>
    </row>
    <row r="421" spans="1:15" hidden="1">
      <c r="A421" s="53">
        <v>45833</v>
      </c>
      <c r="B421" s="60">
        <v>45838</v>
      </c>
      <c r="C421" s="1" t="s">
        <v>168</v>
      </c>
      <c r="D421" s="166" t="s">
        <v>4742</v>
      </c>
      <c r="E421" s="1">
        <v>4</v>
      </c>
      <c r="F421" s="1" t="s">
        <v>7</v>
      </c>
      <c r="G421" s="45" t="s">
        <v>133</v>
      </c>
      <c r="H421" s="1" t="s">
        <v>4787</v>
      </c>
      <c r="I421" s="128">
        <v>593.55999999999995</v>
      </c>
      <c r="J421" s="164">
        <f>Tabela139[[#This Row],[V. UNT]]*Tabela139[[#This Row],[QUAN]]</f>
        <v>2374.2399999999998</v>
      </c>
      <c r="K421" s="276" t="s">
        <v>2769</v>
      </c>
      <c r="L421" s="1">
        <f>SUMIFS(Enviados!J:J,Enviados!K:K,"17.5",Enviados!Y:Y,Compra!K421)</f>
        <v>4</v>
      </c>
      <c r="N421" s="165">
        <f>Tabela139[[#This Row],[QUAN]]-Tabela139[[#This Row],[ENVIADOS]]</f>
        <v>0</v>
      </c>
      <c r="O421" s="162"/>
    </row>
    <row r="422" spans="1:15" hidden="1">
      <c r="A422" s="53">
        <v>45833</v>
      </c>
      <c r="B422" s="60">
        <v>45838</v>
      </c>
      <c r="C422" s="1" t="s">
        <v>168</v>
      </c>
      <c r="D422" s="166" t="s">
        <v>4742</v>
      </c>
      <c r="E422" s="1">
        <v>22</v>
      </c>
      <c r="F422" s="1">
        <v>16</v>
      </c>
      <c r="G422" s="45" t="s">
        <v>143</v>
      </c>
      <c r="H422" s="1" t="s">
        <v>4788</v>
      </c>
      <c r="I422" s="128">
        <v>460.01</v>
      </c>
      <c r="J422" s="164">
        <f>Tabela139[[#This Row],[V. UNT]]*Tabela139[[#This Row],[QUAN]]</f>
        <v>10120.219999999999</v>
      </c>
      <c r="K422" s="276" t="s">
        <v>2606</v>
      </c>
      <c r="L422" s="1">
        <f>SUMIFS(Enviados!J:J,Enviados!K:K,"16",Enviados!Y:Y,Compra!K422)</f>
        <v>22</v>
      </c>
      <c r="N422" s="165">
        <f>Tabela139[[#This Row],[QUAN]]-Tabela139[[#This Row],[ENVIADOS]]</f>
        <v>0</v>
      </c>
      <c r="O422" s="162"/>
    </row>
    <row r="423" spans="1:15" hidden="1">
      <c r="A423" s="53">
        <v>45849</v>
      </c>
      <c r="B423" s="60">
        <v>45849</v>
      </c>
      <c r="C423" s="1" t="s">
        <v>2279</v>
      </c>
      <c r="D423" s="166" t="s">
        <v>4724</v>
      </c>
      <c r="E423" s="1">
        <v>2</v>
      </c>
      <c r="F423" s="148" t="s">
        <v>39</v>
      </c>
      <c r="G423" s="45" t="s">
        <v>595</v>
      </c>
      <c r="H423" s="1" t="s">
        <v>4646</v>
      </c>
      <c r="I423" s="128">
        <v>610</v>
      </c>
      <c r="J423" s="164">
        <f>Tabela139[[#This Row],[V. UNT]]*Tabela139[[#This Row],[QUAN]]</f>
        <v>1220</v>
      </c>
      <c r="K423" s="276" t="s">
        <v>4789</v>
      </c>
      <c r="L423" s="1">
        <f>SUMIFS(Enviados!J:J,Enviados!K:K,"22.5",Enviados!Y:Y,Compra!K423)</f>
        <v>2</v>
      </c>
      <c r="N423" s="165">
        <f>Tabela139[[#This Row],[QUAN]]-Tabela139[[#This Row],[ENVIADOS]]</f>
        <v>0</v>
      </c>
    </row>
    <row r="424" spans="1:15" hidden="1">
      <c r="A424" s="53">
        <v>45849</v>
      </c>
      <c r="B424" s="60">
        <v>45849</v>
      </c>
      <c r="C424" s="1" t="s">
        <v>2279</v>
      </c>
      <c r="D424" s="166" t="s">
        <v>4724</v>
      </c>
      <c r="E424" s="1">
        <v>2</v>
      </c>
      <c r="F424" s="148" t="s">
        <v>39</v>
      </c>
      <c r="G424" s="45" t="s">
        <v>595</v>
      </c>
      <c r="H424" s="1" t="s">
        <v>4757</v>
      </c>
      <c r="I424" s="128">
        <v>510</v>
      </c>
      <c r="J424" s="164">
        <f>Tabela139[[#This Row],[V. UNT]]*Tabela139[[#This Row],[QUAN]]</f>
        <v>1020</v>
      </c>
      <c r="K424" s="276" t="s">
        <v>2636</v>
      </c>
      <c r="L424" s="1">
        <f>SUMIFS(Enviados!J:J,Enviados!K:K,"22.5",Enviados!Y:Y,Compra!K424)</f>
        <v>2</v>
      </c>
      <c r="N424" s="165">
        <f>Tabela139[[#This Row],[QUAN]]-Tabela139[[#This Row],[ENVIADOS]]</f>
        <v>0</v>
      </c>
    </row>
    <row r="425" spans="1:15" hidden="1">
      <c r="A425" s="53">
        <v>45855</v>
      </c>
      <c r="B425" s="60">
        <v>45855</v>
      </c>
      <c r="C425" s="1" t="s">
        <v>2279</v>
      </c>
      <c r="D425" s="166" t="s">
        <v>4724</v>
      </c>
      <c r="E425" s="1">
        <v>3</v>
      </c>
      <c r="F425" s="1" t="s">
        <v>39</v>
      </c>
      <c r="G425" s="45" t="s">
        <v>595</v>
      </c>
      <c r="H425" s="1" t="s">
        <v>4646</v>
      </c>
      <c r="I425" s="128">
        <v>600</v>
      </c>
      <c r="J425" s="164">
        <f>Tabela139[[#This Row],[V. UNT]]*Tabela139[[#This Row],[QUAN]]</f>
        <v>1800</v>
      </c>
      <c r="K425" s="276" t="s">
        <v>4790</v>
      </c>
      <c r="L425" s="1">
        <f>SUMIFS(Enviados!J:J,Enviados!K:K,"22.5",Enviados!Y:Y,Compra!K425)</f>
        <v>3</v>
      </c>
      <c r="N425" s="165">
        <f>Tabela139[[#This Row],[QUAN]]-Tabela139[[#This Row],[ENVIADOS]]</f>
        <v>0</v>
      </c>
    </row>
    <row r="426" spans="1:15" hidden="1">
      <c r="A426" s="53">
        <v>45855</v>
      </c>
      <c r="B426" s="60">
        <v>45855</v>
      </c>
      <c r="C426" s="1" t="s">
        <v>2279</v>
      </c>
      <c r="D426" s="166" t="s">
        <v>4724</v>
      </c>
      <c r="E426" s="1">
        <v>2</v>
      </c>
      <c r="F426" s="1" t="s">
        <v>39</v>
      </c>
      <c r="G426" s="45" t="s">
        <v>595</v>
      </c>
      <c r="H426" s="1" t="s">
        <v>4757</v>
      </c>
      <c r="I426" s="128">
        <v>520</v>
      </c>
      <c r="J426" s="164">
        <f>Tabela139[[#This Row],[V. UNT]]*Tabela139[[#This Row],[QUAN]]</f>
        <v>1040</v>
      </c>
      <c r="K426" s="276" t="s">
        <v>2661</v>
      </c>
      <c r="L426" s="1">
        <f>SUMIFS(Enviados!J:J,Enviados!K:K,"22.5",Enviados!Y:Y,Compra!K426)</f>
        <v>2</v>
      </c>
      <c r="N426" s="165">
        <f>Tabela139[[#This Row],[QUAN]]-Tabela139[[#This Row],[ENVIADOS]]</f>
        <v>0</v>
      </c>
    </row>
    <row r="427" spans="1:15" hidden="1">
      <c r="A427" s="53">
        <v>45855</v>
      </c>
      <c r="B427" s="60">
        <v>45855</v>
      </c>
      <c r="C427" s="1" t="s">
        <v>2279</v>
      </c>
      <c r="D427" s="166" t="s">
        <v>4724</v>
      </c>
      <c r="E427" s="1">
        <v>2</v>
      </c>
      <c r="F427" s="1" t="s">
        <v>39</v>
      </c>
      <c r="G427" s="45" t="s">
        <v>595</v>
      </c>
      <c r="H427" s="1" t="s">
        <v>4646</v>
      </c>
      <c r="I427" s="128">
        <v>600</v>
      </c>
      <c r="J427" s="164">
        <f>Tabela139[[#This Row],[V. UNT]]*Tabela139[[#This Row],[QUAN]]</f>
        <v>1200</v>
      </c>
      <c r="K427" s="276" t="s">
        <v>4791</v>
      </c>
      <c r="L427" s="1">
        <f>SUMIFS(Enviados!J:J,Enviados!K:K,"22.5",Enviados!Y:Y,Compra!K427)</f>
        <v>2</v>
      </c>
      <c r="N427" s="165">
        <f>Tabela139[[#This Row],[QUAN]]-Tabela139[[#This Row],[ENVIADOS]]</f>
        <v>0</v>
      </c>
    </row>
    <row r="428" spans="1:15" hidden="1">
      <c r="A428" s="53">
        <v>45866</v>
      </c>
      <c r="B428" s="60">
        <v>45866</v>
      </c>
      <c r="C428" s="1" t="s">
        <v>4764</v>
      </c>
      <c r="D428" s="166" t="s">
        <v>4761</v>
      </c>
      <c r="E428" s="1">
        <v>4</v>
      </c>
      <c r="F428" s="1" t="s">
        <v>39</v>
      </c>
      <c r="G428" s="45" t="s">
        <v>595</v>
      </c>
      <c r="H428" s="1" t="s">
        <v>4677</v>
      </c>
      <c r="I428" s="128">
        <v>1792.14</v>
      </c>
      <c r="J428" s="164">
        <f>Tabela139[[#This Row],[V. UNT]]*Tabela139[[#This Row],[QUAN]]</f>
        <v>7168.56</v>
      </c>
      <c r="K428" s="276" t="s">
        <v>4792</v>
      </c>
      <c r="L428" s="1">
        <f>SUMIFS(Enviados!J:J,Enviados!K:K,"22.5",Enviados!Y:Y,Compra!K428)</f>
        <v>4</v>
      </c>
      <c r="N428" s="165">
        <f>Tabela139[[#This Row],[QUAN]]-Tabela139[[#This Row],[ENVIADOS]]</f>
        <v>0</v>
      </c>
    </row>
    <row r="429" spans="1:15" hidden="1">
      <c r="A429" s="53">
        <v>45866</v>
      </c>
      <c r="B429" s="60">
        <v>45866</v>
      </c>
      <c r="C429" s="1" t="s">
        <v>4764</v>
      </c>
      <c r="D429" s="166" t="s">
        <v>4761</v>
      </c>
      <c r="E429" s="1">
        <v>24</v>
      </c>
      <c r="F429" s="1">
        <v>16</v>
      </c>
      <c r="G429" s="45" t="s">
        <v>60</v>
      </c>
      <c r="H429" s="1" t="s">
        <v>4793</v>
      </c>
      <c r="I429" s="164">
        <v>511.25</v>
      </c>
      <c r="J429" s="164">
        <f>Tabela139[[#This Row],[V. UNT]]*Tabela139[[#This Row],[QUAN]]</f>
        <v>12270</v>
      </c>
      <c r="K429" s="276" t="s">
        <v>2669</v>
      </c>
      <c r="L429" s="1">
        <f>SUMIFS(Enviados!J:J,Enviados!K:K,"16",Enviados!Y:Y,Compra!K429)</f>
        <v>24</v>
      </c>
      <c r="N429" s="165">
        <f>Tabela139[[#This Row],[QUAN]]-Tabela139[[#This Row],[ENVIADOS]]</f>
        <v>0</v>
      </c>
    </row>
    <row r="430" spans="1:15" hidden="1">
      <c r="A430" s="53">
        <v>45866</v>
      </c>
      <c r="B430" s="60">
        <v>45866</v>
      </c>
      <c r="C430" s="1" t="s">
        <v>4764</v>
      </c>
      <c r="D430" s="166" t="s">
        <v>4761</v>
      </c>
      <c r="E430" s="1">
        <v>20</v>
      </c>
      <c r="F430" s="1">
        <v>15</v>
      </c>
      <c r="G430" s="45" t="s">
        <v>623</v>
      </c>
      <c r="H430" s="1" t="s">
        <v>4794</v>
      </c>
      <c r="I430" s="164">
        <v>269</v>
      </c>
      <c r="J430" s="164">
        <f>Tabela139[[#This Row],[V. UNT]]*Tabela139[[#This Row],[QUAN]]</f>
        <v>5380</v>
      </c>
      <c r="K430" s="276" t="s">
        <v>2676</v>
      </c>
      <c r="L430" s="1">
        <f>SUMIFS(Enviados!J:J,Enviados!K:K,"15",Enviados!Y:Y,Compra!K430)</f>
        <v>20</v>
      </c>
      <c r="N430" s="165">
        <f>Tabela139[[#This Row],[QUAN]]-Tabela139[[#This Row],[ENVIADOS]]</f>
        <v>0</v>
      </c>
    </row>
    <row r="431" spans="1:15" hidden="1">
      <c r="A431" s="53">
        <v>45866</v>
      </c>
      <c r="B431" s="60">
        <v>45866</v>
      </c>
      <c r="C431" s="1" t="s">
        <v>4764</v>
      </c>
      <c r="D431" s="166" t="s">
        <v>4761</v>
      </c>
      <c r="E431" s="1">
        <v>22</v>
      </c>
      <c r="F431" s="1">
        <v>15</v>
      </c>
      <c r="G431" s="45" t="s">
        <v>75</v>
      </c>
      <c r="H431" s="1" t="s">
        <v>2682</v>
      </c>
      <c r="I431" s="164">
        <v>249</v>
      </c>
      <c r="J431" s="164">
        <f>Tabela139[[#This Row],[V. UNT]]*Tabela139[[#This Row],[QUAN]]</f>
        <v>5478</v>
      </c>
      <c r="K431" s="276" t="s">
        <v>2678</v>
      </c>
      <c r="L431" s="1">
        <f>SUMIFS(Enviados!J:J,Enviados!K:K,"15",Enviados!Y:Y,Compra!K431)</f>
        <v>22</v>
      </c>
      <c r="N431" s="165">
        <f>Tabela139[[#This Row],[QUAN]]-Tabela139[[#This Row],[ENVIADOS]]</f>
        <v>0</v>
      </c>
    </row>
    <row r="432" spans="1:15" hidden="1">
      <c r="A432" s="53">
        <v>45869</v>
      </c>
      <c r="B432" s="60">
        <v>45870</v>
      </c>
      <c r="C432" s="1" t="s">
        <v>3282</v>
      </c>
      <c r="D432" s="166" t="s">
        <v>4488</v>
      </c>
      <c r="E432" s="1">
        <v>10</v>
      </c>
      <c r="F432" s="1" t="s">
        <v>7</v>
      </c>
      <c r="G432" s="45" t="s">
        <v>210</v>
      </c>
      <c r="H432" s="1" t="s">
        <v>4795</v>
      </c>
      <c r="I432" s="164">
        <v>781.46</v>
      </c>
      <c r="J432" s="164">
        <f>Tabela139[[#This Row],[V. UNT]]*Tabela139[[#This Row],[QUAN]]</f>
        <v>7814.6</v>
      </c>
      <c r="K432" s="276" t="s">
        <v>2699</v>
      </c>
      <c r="L432" s="1">
        <f>SUMIFS(Enviados!J:J,Enviados!K:K,"17.5",Enviados!Y:Y,Compra!K432)</f>
        <v>10</v>
      </c>
      <c r="M432" s="1" t="s">
        <v>65</v>
      </c>
      <c r="N432" s="165">
        <f>Tabela139[[#This Row],[QUAN]]-Tabela139[[#This Row],[ENVIADOS]]</f>
        <v>0</v>
      </c>
    </row>
    <row r="433" spans="1:14" hidden="1">
      <c r="A433" s="53">
        <v>45869</v>
      </c>
      <c r="B433" s="60">
        <v>45870</v>
      </c>
      <c r="C433" s="1" t="s">
        <v>3282</v>
      </c>
      <c r="D433" s="166" t="s">
        <v>4488</v>
      </c>
      <c r="E433" s="1">
        <v>4</v>
      </c>
      <c r="F433" s="1">
        <v>15</v>
      </c>
      <c r="G433" s="45" t="s">
        <v>1070</v>
      </c>
      <c r="H433" s="1" t="s">
        <v>4780</v>
      </c>
      <c r="I433" s="164">
        <v>281.45999999999998</v>
      </c>
      <c r="J433" s="164">
        <f>Tabela139[[#This Row],[V. UNT]]*Tabela139[[#This Row],[QUAN]]</f>
        <v>1125.8399999999999</v>
      </c>
      <c r="K433" s="276" t="s">
        <v>4796</v>
      </c>
      <c r="L433" s="1">
        <f>SUMIFS(Enviados!J:J,Enviados!K:K,"15",Enviados!Y:Y,Compra!K433)</f>
        <v>4</v>
      </c>
      <c r="N433" s="165">
        <f>Tabela139[[#This Row],[QUAN]]-Tabela139[[#This Row],[ENVIADOS]]</f>
        <v>0</v>
      </c>
    </row>
    <row r="434" spans="1:14" hidden="1">
      <c r="A434" s="53">
        <v>45883</v>
      </c>
      <c r="B434" s="60">
        <v>45883</v>
      </c>
      <c r="C434" s="60" t="s">
        <v>3153</v>
      </c>
      <c r="D434" s="166" t="s">
        <v>4724</v>
      </c>
      <c r="E434" s="1">
        <v>3</v>
      </c>
      <c r="F434" s="1" t="s">
        <v>39</v>
      </c>
      <c r="G434" s="45" t="s">
        <v>595</v>
      </c>
      <c r="H434" s="1" t="s">
        <v>62</v>
      </c>
      <c r="I434" s="128">
        <v>610</v>
      </c>
      <c r="J434" s="164">
        <f>Tabela139[[#This Row],[V. UNT]]*Tabela139[[#This Row],[QUAN]]</f>
        <v>1830</v>
      </c>
      <c r="K434" s="276" t="s">
        <v>4797</v>
      </c>
      <c r="L434" s="1">
        <f>SUMIFS(Enviados!J:J,Enviados!K:K,"22.5",Enviados!Y:Y,Compra!K434)</f>
        <v>3</v>
      </c>
      <c r="N434" s="165">
        <f>Tabela139[[#This Row],[QUAN]]-Tabela139[[#This Row],[ENVIADOS]]</f>
        <v>0</v>
      </c>
    </row>
    <row r="435" spans="1:14" hidden="1">
      <c r="A435" s="53">
        <v>45883</v>
      </c>
      <c r="B435" s="60">
        <v>45883</v>
      </c>
      <c r="C435" s="1" t="s">
        <v>2279</v>
      </c>
      <c r="D435" s="166" t="s">
        <v>4773</v>
      </c>
      <c r="E435" s="1">
        <v>1</v>
      </c>
      <c r="F435" s="1" t="s">
        <v>39</v>
      </c>
      <c r="G435" s="45" t="s">
        <v>595</v>
      </c>
      <c r="H435" s="1" t="s">
        <v>62</v>
      </c>
      <c r="I435" s="128">
        <v>590</v>
      </c>
      <c r="J435" s="164">
        <f>Tabela139[[#This Row],[V. UNT]]*Tabela139[[#This Row],[QUAN]]</f>
        <v>590</v>
      </c>
      <c r="K435" s="276" t="s">
        <v>2723</v>
      </c>
      <c r="L435" s="1">
        <f>SUMIFS(Enviados!J:J,Enviados!K:K,"22.5",Enviados!Y:Y,Compra!K435)</f>
        <v>1</v>
      </c>
      <c r="N435" s="165">
        <f>Tabela139[[#This Row],[QUAN]]-Tabela139[[#This Row],[ENVIADOS]]</f>
        <v>0</v>
      </c>
    </row>
    <row r="436" spans="1:14" hidden="1">
      <c r="A436" s="53">
        <v>45888</v>
      </c>
      <c r="B436" s="60">
        <v>45889</v>
      </c>
      <c r="C436" s="1" t="s">
        <v>168</v>
      </c>
      <c r="D436" s="166" t="s">
        <v>4742</v>
      </c>
      <c r="E436" s="1">
        <v>12</v>
      </c>
      <c r="F436" s="1">
        <v>16</v>
      </c>
      <c r="G436" s="45" t="s">
        <v>143</v>
      </c>
      <c r="H436" s="1" t="s">
        <v>4798</v>
      </c>
      <c r="I436" s="128">
        <v>474.85</v>
      </c>
      <c r="J436" s="164">
        <f>Tabela139[[#This Row],[V. UNT]]*Tabela139[[#This Row],[QUAN]]</f>
        <v>5698.2000000000007</v>
      </c>
      <c r="K436" s="276" t="s">
        <v>4799</v>
      </c>
      <c r="L436" s="1">
        <f>SUMIFS(Enviados!J:J,Enviados!K:K,"16",Enviados!Y:Y,Compra!K436)</f>
        <v>12</v>
      </c>
      <c r="M436" s="1" t="s">
        <v>65</v>
      </c>
      <c r="N436" s="165">
        <f>Tabela139[[#This Row],[QUAN]]-Tabela139[[#This Row],[ENVIADOS]]</f>
        <v>0</v>
      </c>
    </row>
    <row r="437" spans="1:14">
      <c r="A437" s="53">
        <v>45888</v>
      </c>
      <c r="B437" s="60">
        <v>45889</v>
      </c>
      <c r="C437" s="1" t="s">
        <v>168</v>
      </c>
      <c r="D437" s="166" t="s">
        <v>4742</v>
      </c>
      <c r="E437" s="1">
        <v>6</v>
      </c>
      <c r="F437" s="1">
        <v>16</v>
      </c>
      <c r="G437" s="45" t="s">
        <v>126</v>
      </c>
      <c r="H437" s="1" t="s">
        <v>2258</v>
      </c>
      <c r="I437" s="128">
        <v>370.97</v>
      </c>
      <c r="J437" s="164">
        <f>Tabela139[[#This Row],[V. UNT]]*Tabela139[[#This Row],[QUAN]]</f>
        <v>2225.8200000000002</v>
      </c>
      <c r="K437" s="276" t="s">
        <v>2813</v>
      </c>
      <c r="L437" s="1">
        <f>SUMIFS(Enviados!J:J,Enviados!K:K,"16",Enviados!Y:Y,Compra!K437)</f>
        <v>4</v>
      </c>
      <c r="M437" s="1" t="s">
        <v>65</v>
      </c>
      <c r="N437" s="165">
        <f>Tabela139[[#This Row],[QUAN]]-Tabela139[[#This Row],[ENVIADOS]]</f>
        <v>2</v>
      </c>
    </row>
    <row r="438" spans="1:14" hidden="1">
      <c r="A438" s="53">
        <v>45888</v>
      </c>
      <c r="B438" s="60">
        <v>45889</v>
      </c>
      <c r="C438" s="1" t="s">
        <v>168</v>
      </c>
      <c r="D438" s="166" t="s">
        <v>4742</v>
      </c>
      <c r="E438" s="1">
        <v>24</v>
      </c>
      <c r="F438" s="1">
        <v>16</v>
      </c>
      <c r="G438" s="45" t="s">
        <v>60</v>
      </c>
      <c r="H438" s="1" t="s">
        <v>2258</v>
      </c>
      <c r="I438" s="128">
        <v>400.67</v>
      </c>
      <c r="J438" s="164">
        <f>Tabela139[[#This Row],[V. UNT]]*Tabela139[[#This Row],[QUAN]]</f>
        <v>9616.08</v>
      </c>
      <c r="K438" s="276" t="s">
        <v>2719</v>
      </c>
      <c r="L438" s="1">
        <f>SUMIFS(Enviados!J:J,Enviados!K:K,"16",Enviados!Y:Y,Compra!K438)</f>
        <v>24</v>
      </c>
      <c r="N438" s="165">
        <f>Tabela139[[#This Row],[QUAN]]-Tabela139[[#This Row],[ENVIADOS]]</f>
        <v>0</v>
      </c>
    </row>
    <row r="439" spans="1:14" hidden="1">
      <c r="A439" s="53">
        <v>45887</v>
      </c>
      <c r="B439" s="60">
        <v>45888</v>
      </c>
      <c r="C439" s="1" t="s">
        <v>4764</v>
      </c>
      <c r="D439" s="166" t="s">
        <v>4761</v>
      </c>
      <c r="E439" s="1">
        <v>6</v>
      </c>
      <c r="F439" s="1">
        <v>15</v>
      </c>
      <c r="G439" s="45" t="s">
        <v>2627</v>
      </c>
      <c r="H439" s="1" t="s">
        <v>4800</v>
      </c>
      <c r="I439" s="128">
        <v>249</v>
      </c>
      <c r="J439" s="164">
        <f>Tabela139[[#This Row],[V. UNT]]*Tabela139[[#This Row],[QUAN]]</f>
        <v>1494</v>
      </c>
      <c r="K439" s="276" t="s">
        <v>4801</v>
      </c>
      <c r="L439" s="1">
        <f>SUMIFS(Enviados!J:J,Enviados!K:K,"15",Enviados!Y:Y,Compra!K439)</f>
        <v>6</v>
      </c>
      <c r="M439" s="1" t="s">
        <v>65</v>
      </c>
      <c r="N439" s="165">
        <f>Tabela139[[#This Row],[QUAN]]-Tabela139[[#This Row],[ENVIADOS]]</f>
        <v>0</v>
      </c>
    </row>
    <row r="440" spans="1:14" hidden="1">
      <c r="A440" s="53">
        <v>45887</v>
      </c>
      <c r="B440" s="60">
        <v>45888</v>
      </c>
      <c r="C440" s="1" t="s">
        <v>4764</v>
      </c>
      <c r="D440" s="166" t="s">
        <v>4761</v>
      </c>
      <c r="E440" s="1">
        <v>26</v>
      </c>
      <c r="F440" s="1">
        <v>15</v>
      </c>
      <c r="G440" s="45" t="s">
        <v>75</v>
      </c>
      <c r="H440" s="1" t="s">
        <v>2682</v>
      </c>
      <c r="I440" s="128">
        <v>249</v>
      </c>
      <c r="J440" s="164">
        <f>Tabela139[[#This Row],[V. UNT]]*Tabela139[[#This Row],[QUAN]]</f>
        <v>6474</v>
      </c>
      <c r="K440" s="276" t="s">
        <v>2720</v>
      </c>
      <c r="L440" s="1">
        <f>SUMIFS(Enviados!J:J,Enviados!K:K,"15",Enviados!Y:Y,Compra!K440)</f>
        <v>26</v>
      </c>
      <c r="M440" s="1" t="s">
        <v>65</v>
      </c>
      <c r="N440" s="165">
        <f>Tabela139[[#This Row],[QUAN]]-Tabela139[[#This Row],[ENVIADOS]]</f>
        <v>0</v>
      </c>
    </row>
    <row r="441" spans="1:14" hidden="1">
      <c r="A441" s="53">
        <v>45888</v>
      </c>
      <c r="B441" s="60">
        <v>45888</v>
      </c>
      <c r="C441" s="1" t="s">
        <v>3282</v>
      </c>
      <c r="D441" s="166" t="s">
        <v>4488</v>
      </c>
      <c r="E441" s="1">
        <v>4</v>
      </c>
      <c r="F441" s="1">
        <v>14</v>
      </c>
      <c r="G441" s="45" t="s">
        <v>84</v>
      </c>
      <c r="H441" s="1" t="s">
        <v>3436</v>
      </c>
      <c r="I441" s="128">
        <v>253.16</v>
      </c>
      <c r="J441" s="164">
        <f>Tabela139[[#This Row],[V. UNT]]*Tabela139[[#This Row],[QUAN]]</f>
        <v>1012.64</v>
      </c>
      <c r="K441" s="276" t="s">
        <v>4802</v>
      </c>
      <c r="L441" s="1">
        <f>SUMIFS(Enviados!J:J,Enviados!K:K,"14",Enviados!Y:Y,Compra!K441)</f>
        <v>4</v>
      </c>
      <c r="M441" s="1" t="s">
        <v>65</v>
      </c>
      <c r="N441" s="165">
        <f>Tabela139[[#This Row],[QUAN]]-Tabela139[[#This Row],[ENVIADOS]]</f>
        <v>0</v>
      </c>
    </row>
    <row r="442" spans="1:14">
      <c r="A442" s="53">
        <v>45888</v>
      </c>
      <c r="B442" s="60">
        <v>45888</v>
      </c>
      <c r="C442" s="1" t="s">
        <v>3282</v>
      </c>
      <c r="D442" s="166" t="s">
        <v>4488</v>
      </c>
      <c r="E442" s="1">
        <v>6</v>
      </c>
      <c r="F442" s="1">
        <v>14</v>
      </c>
      <c r="G442" s="45" t="s">
        <v>783</v>
      </c>
      <c r="H442" s="1" t="s">
        <v>3436</v>
      </c>
      <c r="I442" s="128">
        <v>244.79</v>
      </c>
      <c r="J442" s="164">
        <f>Tabela139[[#This Row],[V. UNT]]*Tabela139[[#This Row],[QUAN]]</f>
        <v>1468.74</v>
      </c>
      <c r="K442" s="276" t="s">
        <v>2717</v>
      </c>
      <c r="L442" s="1">
        <f>SUMIFS(Enviados!J:J,Enviados!K:K,"14",Enviados!Y:Y,Compra!K442)</f>
        <v>2</v>
      </c>
      <c r="M442" s="1" t="s">
        <v>65</v>
      </c>
      <c r="N442" s="165">
        <f>Tabela139[[#This Row],[QUAN]]-Tabela139[[#This Row],[ENVIADOS]]</f>
        <v>4</v>
      </c>
    </row>
    <row r="443" spans="1:14" hidden="1">
      <c r="A443" s="53">
        <v>45876</v>
      </c>
      <c r="B443" s="60">
        <v>45877</v>
      </c>
      <c r="C443" s="1" t="s">
        <v>3282</v>
      </c>
      <c r="D443" s="166" t="s">
        <v>4488</v>
      </c>
      <c r="E443" s="1">
        <v>16</v>
      </c>
      <c r="F443" s="1">
        <v>16</v>
      </c>
      <c r="G443" s="45" t="s">
        <v>60</v>
      </c>
      <c r="H443" s="1" t="s">
        <v>4732</v>
      </c>
      <c r="I443" s="128">
        <v>495.05</v>
      </c>
      <c r="J443" s="164">
        <f>Tabela139[[#This Row],[V. UNT]]*Tabela139[[#This Row],[QUAN]]</f>
        <v>7920.8</v>
      </c>
      <c r="K443" s="276" t="s">
        <v>4803</v>
      </c>
      <c r="L443" s="1">
        <f>SUMIFS(Enviados!J:J,Enviados!K:K,"16",Enviados!Y:Y,Compra!K443)</f>
        <v>16</v>
      </c>
      <c r="N443" s="165">
        <f>Tabela139[[#This Row],[QUAN]]-Tabela139[[#This Row],[ENVIADOS]]</f>
        <v>0</v>
      </c>
    </row>
    <row r="444" spans="1:14" hidden="1">
      <c r="A444" s="53" t="s">
        <v>4804</v>
      </c>
      <c r="B444" s="60">
        <v>45910</v>
      </c>
      <c r="C444" s="1" t="s">
        <v>4764</v>
      </c>
      <c r="D444" s="166" t="s">
        <v>4761</v>
      </c>
      <c r="E444" s="1">
        <v>2</v>
      </c>
      <c r="F444" s="1">
        <v>16</v>
      </c>
      <c r="G444" s="45" t="s">
        <v>2261</v>
      </c>
      <c r="H444" s="1" t="s">
        <v>4805</v>
      </c>
      <c r="I444" s="128">
        <v>369</v>
      </c>
      <c r="J444" s="164">
        <f>Tabela139[[#This Row],[V. UNT]]*Tabela139[[#This Row],[QUAN]]</f>
        <v>738</v>
      </c>
      <c r="K444" s="276" t="s">
        <v>4806</v>
      </c>
      <c r="L444" s="1">
        <f>SUMIFS(Enviados!J:J,Enviados!K:K,"16",Enviados!Y:Y,Compra!K444)</f>
        <v>2</v>
      </c>
      <c r="N444" s="165">
        <f>Tabela139[[#This Row],[QUAN]]-Tabela139[[#This Row],[ENVIADOS]]</f>
        <v>0</v>
      </c>
    </row>
    <row r="445" spans="1:14" hidden="1">
      <c r="A445" s="53">
        <v>45905</v>
      </c>
      <c r="B445" s="60">
        <v>45905</v>
      </c>
      <c r="C445" s="1" t="s">
        <v>4764</v>
      </c>
      <c r="D445" s="166" t="s">
        <v>4761</v>
      </c>
      <c r="E445" s="1">
        <v>20</v>
      </c>
      <c r="F445" s="1">
        <v>15</v>
      </c>
      <c r="G445" s="45" t="s">
        <v>623</v>
      </c>
      <c r="H445" s="1" t="s">
        <v>4794</v>
      </c>
      <c r="I445" s="128">
        <v>265</v>
      </c>
      <c r="J445" s="164">
        <f>Tabela139[[#This Row],[V. UNT]]*Tabela139[[#This Row],[QUAN]]</f>
        <v>5300</v>
      </c>
      <c r="K445" s="276" t="s">
        <v>2784</v>
      </c>
      <c r="L445" s="1">
        <f>SUMIFS(Enviados!J:J,Enviados!K:K,"15",Enviados!Y:Y,Compra!K445)</f>
        <v>20</v>
      </c>
      <c r="N445" s="165">
        <f>Tabela139[[#This Row],[QUAN]]-Tabela139[[#This Row],[ENVIADOS]]</f>
        <v>0</v>
      </c>
    </row>
    <row r="446" spans="1:14" hidden="1">
      <c r="A446" s="53">
        <v>45912</v>
      </c>
      <c r="B446" s="60">
        <v>45912</v>
      </c>
      <c r="C446" s="1" t="s">
        <v>2279</v>
      </c>
      <c r="D446" s="166" t="s">
        <v>4724</v>
      </c>
      <c r="E446" s="1">
        <v>6</v>
      </c>
      <c r="F446" s="1" t="s">
        <v>39</v>
      </c>
      <c r="G446" s="45" t="s">
        <v>595</v>
      </c>
      <c r="H446" s="1" t="s">
        <v>4646</v>
      </c>
      <c r="I446" s="128">
        <v>600</v>
      </c>
      <c r="J446" s="164">
        <f>Tabela139[[#This Row],[V. UNT]]*Tabela139[[#This Row],[QUAN]]</f>
        <v>3600</v>
      </c>
      <c r="K446" s="285" t="s">
        <v>4807</v>
      </c>
      <c r="L446" s="1">
        <f>SUMIFS(Enviados!J:J,Enviados!K:K,"22.5",Enviados!Y:Y,Compra!K446)</f>
        <v>6</v>
      </c>
      <c r="M446" s="1" t="s">
        <v>65</v>
      </c>
      <c r="N446" s="165">
        <f>Tabela139[[#This Row],[QUAN]]-Tabela139[[#This Row],[ENVIADOS]]</f>
        <v>0</v>
      </c>
    </row>
    <row r="447" spans="1:14" hidden="1">
      <c r="A447" s="53">
        <v>45912</v>
      </c>
      <c r="B447" s="60">
        <v>45912</v>
      </c>
      <c r="C447" s="1" t="s">
        <v>2279</v>
      </c>
      <c r="D447" s="166" t="s">
        <v>4724</v>
      </c>
      <c r="E447" s="1">
        <v>2</v>
      </c>
      <c r="F447" s="1" t="s">
        <v>39</v>
      </c>
      <c r="G447" s="45" t="s">
        <v>595</v>
      </c>
      <c r="H447" s="1" t="s">
        <v>4757</v>
      </c>
      <c r="I447" s="128">
        <v>530</v>
      </c>
      <c r="J447" s="164">
        <f>Tabela139[[#This Row],[V. UNT]]*Tabela139[[#This Row],[QUAN]]</f>
        <v>1060</v>
      </c>
      <c r="K447" s="285" t="s">
        <v>2779</v>
      </c>
      <c r="L447" s="1">
        <f>SUMIFS(Enviados!J:J,Enviados!K:K,"22.5",Enviados!Y:Y,Compra!K447)</f>
        <v>2</v>
      </c>
      <c r="M447" s="1" t="s">
        <v>65</v>
      </c>
      <c r="N447" s="165">
        <f>Tabela139[[#This Row],[QUAN]]-Tabela139[[#This Row],[ENVIADOS]]</f>
        <v>0</v>
      </c>
    </row>
    <row r="448" spans="1:14" hidden="1">
      <c r="A448" s="53">
        <v>45912</v>
      </c>
      <c r="B448" s="60">
        <v>45912</v>
      </c>
      <c r="C448" s="1" t="s">
        <v>2279</v>
      </c>
      <c r="D448" s="166" t="s">
        <v>4724</v>
      </c>
      <c r="E448" s="1">
        <v>1</v>
      </c>
      <c r="F448" s="1" t="s">
        <v>39</v>
      </c>
      <c r="G448" s="45" t="s">
        <v>595</v>
      </c>
      <c r="H448" s="1" t="s">
        <v>4649</v>
      </c>
      <c r="I448" s="128">
        <v>185.9</v>
      </c>
      <c r="J448" s="164">
        <v>185.9</v>
      </c>
      <c r="K448" s="285" t="s">
        <v>4808</v>
      </c>
      <c r="L448" s="1">
        <f>SUMIFS(Enviados!J:J,Enviados!K:K,"22.5",Enviados!Y:Y,Compra!K448)</f>
        <v>1</v>
      </c>
      <c r="M448" s="1" t="s">
        <v>65</v>
      </c>
      <c r="N448" s="165">
        <f>Tabela139[[#This Row],[QUAN]]-Tabela139[[#This Row],[ENVIADOS]]</f>
        <v>0</v>
      </c>
    </row>
    <row r="449" spans="1:15" hidden="1">
      <c r="A449" s="53">
        <v>45912</v>
      </c>
      <c r="B449" s="60">
        <v>45912</v>
      </c>
      <c r="C449" s="1" t="s">
        <v>4764</v>
      </c>
      <c r="D449" s="166" t="s">
        <v>4761</v>
      </c>
      <c r="E449" s="1">
        <v>28</v>
      </c>
      <c r="F449" s="1">
        <v>15</v>
      </c>
      <c r="G449" s="45" t="s">
        <v>75</v>
      </c>
      <c r="H449" s="1" t="s">
        <v>2682</v>
      </c>
      <c r="I449" s="128">
        <v>249</v>
      </c>
      <c r="J449" s="164">
        <f>Tabela139[[#This Row],[V. UNT]]*Tabela139[[#This Row],[QUAN]]</f>
        <v>6972</v>
      </c>
      <c r="K449" s="285" t="s">
        <v>4809</v>
      </c>
      <c r="L449" s="1">
        <f>SUMIFS(Enviados!J:J,Enviados!K:K,"15",Enviados!Y:Y,Compra!K449)</f>
        <v>28</v>
      </c>
      <c r="M449" s="1" t="s">
        <v>65</v>
      </c>
      <c r="N449" s="165">
        <f>Tabela139[[#This Row],[QUAN]]-Tabela139[[#This Row],[ENVIADOS]]</f>
        <v>0</v>
      </c>
    </row>
    <row r="450" spans="1:15" hidden="1">
      <c r="A450" s="53">
        <v>45910</v>
      </c>
      <c r="B450" s="60">
        <v>45667</v>
      </c>
      <c r="C450" s="1" t="s">
        <v>3282</v>
      </c>
      <c r="D450" s="166" t="s">
        <v>4810</v>
      </c>
      <c r="E450" s="1">
        <v>8</v>
      </c>
      <c r="F450" s="1" t="s">
        <v>7</v>
      </c>
      <c r="G450" s="45" t="s">
        <v>210</v>
      </c>
      <c r="H450" s="1" t="s">
        <v>4811</v>
      </c>
      <c r="I450" s="128">
        <v>803.17</v>
      </c>
      <c r="J450" s="164">
        <f>Tabela139[[#This Row],[V. UNT]]*Tabela139[[#This Row],[QUAN]]</f>
        <v>6425.36</v>
      </c>
      <c r="K450" s="276" t="s">
        <v>3259</v>
      </c>
      <c r="L450" s="1">
        <f>SUMIFS(Enviados!J:J,Enviados!K:K,"17.5",Enviados!Y:Y,Compra!K450)</f>
        <v>8</v>
      </c>
      <c r="M450" s="1" t="s">
        <v>65</v>
      </c>
      <c r="N450" s="165">
        <f>Tabela139[[#This Row],[QUAN]]-Tabela139[[#This Row],[ENVIADOS]]</f>
        <v>0</v>
      </c>
    </row>
    <row r="451" spans="1:15" hidden="1">
      <c r="A451" s="53">
        <v>45915</v>
      </c>
      <c r="B451" s="60">
        <v>45916</v>
      </c>
      <c r="C451" s="1" t="s">
        <v>168</v>
      </c>
      <c r="D451" s="166" t="s">
        <v>4742</v>
      </c>
      <c r="E451" s="1">
        <v>4</v>
      </c>
      <c r="F451" s="1" t="s">
        <v>39</v>
      </c>
      <c r="G451" s="45" t="s">
        <v>595</v>
      </c>
      <c r="H451" s="1" t="s">
        <v>4812</v>
      </c>
      <c r="I451" s="128">
        <v>1335.52</v>
      </c>
      <c r="J451" s="164">
        <f>Tabela139[[#This Row],[V. UNT]]*Tabela139[[#This Row],[QUAN]]</f>
        <v>5342.08</v>
      </c>
      <c r="K451" s="276" t="s">
        <v>4813</v>
      </c>
      <c r="L451" s="1">
        <f>SUMIFS(Enviados!J:J,Enviados!K:K,"22.5",Enviados!Y:Y,Compra!K451)</f>
        <v>4</v>
      </c>
      <c r="N451" s="165">
        <f>Tabela139[[#This Row],[QUAN]]-Tabela139[[#This Row],[ENVIADOS]]</f>
        <v>0</v>
      </c>
    </row>
    <row r="452" spans="1:15" hidden="1">
      <c r="A452" s="53">
        <v>45915</v>
      </c>
      <c r="B452" s="60">
        <v>45915</v>
      </c>
      <c r="C452" s="1" t="s">
        <v>168</v>
      </c>
      <c r="D452" s="166" t="s">
        <v>4742</v>
      </c>
      <c r="E452" s="1">
        <v>28</v>
      </c>
      <c r="F452" s="1">
        <v>16</v>
      </c>
      <c r="G452" s="45" t="s">
        <v>60</v>
      </c>
      <c r="H452" s="1" t="s">
        <v>4814</v>
      </c>
      <c r="I452" s="128">
        <v>393.24</v>
      </c>
      <c r="J452" s="164">
        <f>Tabela139[[#This Row],[V. UNT]]*Tabela139[[#This Row],[QUAN]]</f>
        <v>11010.720000000001</v>
      </c>
      <c r="K452" s="276" t="s">
        <v>2753</v>
      </c>
      <c r="L452" s="1">
        <f>SUMIFS(Enviados!J:J,Enviados!K:K,"16",Enviados!Y:Y,Compra!K452)</f>
        <v>28</v>
      </c>
      <c r="N452" s="165">
        <f>Tabela139[[#This Row],[QUAN]]-Tabela139[[#This Row],[ENVIADOS]]</f>
        <v>0</v>
      </c>
    </row>
    <row r="453" spans="1:15" hidden="1">
      <c r="A453" s="53">
        <v>45923</v>
      </c>
      <c r="B453" s="60">
        <v>45923</v>
      </c>
      <c r="C453" s="1" t="s">
        <v>2279</v>
      </c>
      <c r="D453" s="166" t="s">
        <v>4724</v>
      </c>
      <c r="E453" s="1">
        <v>2</v>
      </c>
      <c r="F453" s="1" t="s">
        <v>39</v>
      </c>
      <c r="G453" s="45" t="s">
        <v>595</v>
      </c>
      <c r="H453" s="1" t="s">
        <v>4750</v>
      </c>
      <c r="I453" s="128">
        <v>620</v>
      </c>
      <c r="J453" s="164">
        <f>Tabela139[[#This Row],[V. UNT]]*Tabela139[[#This Row],[QUAN]]</f>
        <v>1240</v>
      </c>
      <c r="K453" s="285" t="s">
        <v>4815</v>
      </c>
      <c r="L453" s="1">
        <f>SUMIFS(Enviados!J:J,Enviados!K:K,"22.5",Enviados!Y:Y,Compra!K453)</f>
        <v>2</v>
      </c>
      <c r="M453" s="1" t="s">
        <v>65</v>
      </c>
      <c r="N453" s="165">
        <f>Tabela139[[#This Row],[QUAN]]-Tabela139[[#This Row],[ENVIADOS]]</f>
        <v>0</v>
      </c>
    </row>
    <row r="454" spans="1:15" hidden="1">
      <c r="A454" s="53">
        <v>45925</v>
      </c>
      <c r="B454" s="60">
        <v>45925</v>
      </c>
      <c r="C454" s="1" t="s">
        <v>2279</v>
      </c>
      <c r="D454" s="166" t="s">
        <v>4724</v>
      </c>
      <c r="E454" s="1">
        <v>2</v>
      </c>
      <c r="F454" s="1" t="s">
        <v>39</v>
      </c>
      <c r="G454" s="45" t="s">
        <v>595</v>
      </c>
      <c r="H454" s="1" t="s">
        <v>4750</v>
      </c>
      <c r="I454" s="128">
        <v>620</v>
      </c>
      <c r="J454" s="164">
        <f>Tabela139[[#This Row],[V. UNT]]*Tabela139[[#This Row],[QUAN]]</f>
        <v>1240</v>
      </c>
      <c r="K454" s="276" t="s">
        <v>4816</v>
      </c>
      <c r="L454" s="1">
        <f>SUMIFS(Enviados!J:J,Enviados!K:K,"22.5",Enviados!Y:Y,Compra!K454)</f>
        <v>2</v>
      </c>
      <c r="N454" s="165">
        <f>Tabela139[[#This Row],[QUAN]]-Tabela139[[#This Row],[ENVIADOS]]</f>
        <v>0</v>
      </c>
    </row>
    <row r="455" spans="1:15" hidden="1">
      <c r="A455" s="53">
        <v>45925</v>
      </c>
      <c r="B455" s="60">
        <v>45925</v>
      </c>
      <c r="C455" s="1" t="s">
        <v>2279</v>
      </c>
      <c r="D455" s="166" t="s">
        <v>4724</v>
      </c>
      <c r="E455" s="1">
        <v>2</v>
      </c>
      <c r="F455" s="1" t="s">
        <v>39</v>
      </c>
      <c r="G455" s="45" t="s">
        <v>595</v>
      </c>
      <c r="H455" s="1" t="s">
        <v>4657</v>
      </c>
      <c r="I455" s="128">
        <v>530</v>
      </c>
      <c r="J455" s="164">
        <f>Tabela139[[#This Row],[V. UNT]]*Tabela139[[#This Row],[QUAN]]</f>
        <v>1060</v>
      </c>
      <c r="K455" s="276" t="s">
        <v>2781</v>
      </c>
      <c r="L455" s="1">
        <f>SUMIFS(Enviados!J:J,Enviados!K:K,"22.5",Enviados!Y:Y,Compra!K455)</f>
        <v>2</v>
      </c>
      <c r="N455" s="165">
        <f>Tabela139[[#This Row],[QUAN]]-Tabela139[[#This Row],[ENVIADOS]]</f>
        <v>0</v>
      </c>
    </row>
    <row r="456" spans="1:15" hidden="1">
      <c r="A456" s="53">
        <v>45926</v>
      </c>
      <c r="B456" s="60">
        <v>45925</v>
      </c>
      <c r="C456" s="1" t="s">
        <v>4764</v>
      </c>
      <c r="D456" s="166" t="s">
        <v>4761</v>
      </c>
      <c r="E456" s="1">
        <v>20</v>
      </c>
      <c r="F456" s="1">
        <v>15</v>
      </c>
      <c r="G456" s="45" t="s">
        <v>75</v>
      </c>
      <c r="H456" s="1" t="s">
        <v>2682</v>
      </c>
      <c r="I456" s="128">
        <v>249.9</v>
      </c>
      <c r="J456" s="164">
        <f>Tabela139[[#This Row],[V. UNT]]*Tabela139[[#This Row],[QUAN]]</f>
        <v>4998</v>
      </c>
      <c r="K456" s="276" t="s">
        <v>4817</v>
      </c>
      <c r="L456" s="1">
        <f>SUMIFS(Enviados!J:J,Enviados!K:K,"15",Enviados!Y:Y,Compra!K456)</f>
        <v>20</v>
      </c>
      <c r="N456" s="165">
        <f>Tabela139[[#This Row],[QUAN]]-Tabela139[[#This Row],[ENVIADOS]]</f>
        <v>0</v>
      </c>
    </row>
    <row r="457" spans="1:15" hidden="1">
      <c r="A457" s="53">
        <v>45926</v>
      </c>
      <c r="B457" s="60">
        <v>45925</v>
      </c>
      <c r="C457" s="1" t="s">
        <v>4764</v>
      </c>
      <c r="D457" s="166" t="s">
        <v>4761</v>
      </c>
      <c r="E457" s="1">
        <v>6</v>
      </c>
      <c r="F457" s="1">
        <v>14</v>
      </c>
      <c r="G457" s="45" t="s">
        <v>458</v>
      </c>
      <c r="H457" s="1" t="s">
        <v>2821</v>
      </c>
      <c r="I457" s="128">
        <v>255</v>
      </c>
      <c r="J457" s="164">
        <f>Tabela139[[#This Row],[V. UNT]]*Tabela139[[#This Row],[QUAN]]</f>
        <v>1530</v>
      </c>
      <c r="K457" s="276" t="s">
        <v>2802</v>
      </c>
      <c r="L457" s="1">
        <f>SUMIFS(Enviados!J:J,Enviados!K:K,"14",Enviados!Y:Y,Compra!K457)</f>
        <v>6</v>
      </c>
      <c r="N457" s="165">
        <f>Tabela139[[#This Row],[QUAN]]-Tabela139[[#This Row],[ENVIADOS]]</f>
        <v>0</v>
      </c>
    </row>
    <row r="458" spans="1:15" hidden="1">
      <c r="A458" s="53">
        <v>45929</v>
      </c>
      <c r="B458" s="60">
        <v>45929</v>
      </c>
      <c r="C458" s="1" t="s">
        <v>2279</v>
      </c>
      <c r="D458" s="166" t="s">
        <v>4724</v>
      </c>
      <c r="E458" s="1">
        <v>6</v>
      </c>
      <c r="F458" s="1" t="s">
        <v>39</v>
      </c>
      <c r="G458" s="45" t="s">
        <v>595</v>
      </c>
      <c r="H458" s="1" t="s">
        <v>4750</v>
      </c>
      <c r="I458" s="128">
        <v>600</v>
      </c>
      <c r="J458" s="164">
        <f>Tabela139[[#This Row],[V. UNT]]*Tabela139[[#This Row],[QUAN]]</f>
        <v>3600</v>
      </c>
      <c r="K458" s="276" t="s">
        <v>4818</v>
      </c>
      <c r="L458" s="1">
        <f>SUMIFS(Enviados!J:J,Enviados!K:K,"22.5",Enviados!Y:Y,Compra!K458)</f>
        <v>6</v>
      </c>
      <c r="N458" s="165">
        <f>Tabela139[[#This Row],[QUAN]]-Tabela139[[#This Row],[ENVIADOS]]</f>
        <v>0</v>
      </c>
    </row>
    <row r="459" spans="1:15" hidden="1">
      <c r="A459" s="53">
        <v>45929</v>
      </c>
      <c r="B459" s="60">
        <v>45929</v>
      </c>
      <c r="C459" s="1" t="s">
        <v>2279</v>
      </c>
      <c r="D459" s="166" t="s">
        <v>4724</v>
      </c>
      <c r="E459" s="1">
        <v>1</v>
      </c>
      <c r="F459" s="1" t="s">
        <v>39</v>
      </c>
      <c r="G459" s="45" t="s">
        <v>595</v>
      </c>
      <c r="H459" s="1" t="s">
        <v>4657</v>
      </c>
      <c r="I459" s="128">
        <v>530</v>
      </c>
      <c r="J459" s="164">
        <f>Tabela139[[#This Row],[V. UNT]]*Tabela139[[#This Row],[QUAN]]</f>
        <v>530</v>
      </c>
      <c r="K459" s="276" t="s">
        <v>2817</v>
      </c>
      <c r="L459" s="1">
        <f>SUMIFS(Enviados!J:J,Enviados!K:K,"22.5",Enviados!Y:Y,Compra!K459)</f>
        <v>1</v>
      </c>
      <c r="N459" s="165">
        <f>Tabela139[[#This Row],[QUAN]]-Tabela139[[#This Row],[ENVIADOS]]</f>
        <v>0</v>
      </c>
    </row>
    <row r="460" spans="1:15" hidden="1">
      <c r="A460" s="53">
        <v>45937</v>
      </c>
      <c r="B460" s="60">
        <v>45936</v>
      </c>
      <c r="C460" s="1" t="s">
        <v>2279</v>
      </c>
      <c r="D460" s="166" t="s">
        <v>4724</v>
      </c>
      <c r="E460" s="1">
        <v>3</v>
      </c>
      <c r="F460" s="1" t="s">
        <v>39</v>
      </c>
      <c r="G460" s="45" t="s">
        <v>595</v>
      </c>
      <c r="H460" s="1" t="s">
        <v>4657</v>
      </c>
      <c r="I460" s="128">
        <v>530</v>
      </c>
      <c r="J460" s="164">
        <f>Tabela139[[#This Row],[V. UNT]]*Tabela139[[#This Row],[QUAN]]</f>
        <v>1590</v>
      </c>
      <c r="K460" s="276" t="s">
        <v>4819</v>
      </c>
      <c r="L460" s="1">
        <f>SUMIFS(Enviados!J:J,Enviados!K:K,"22.5",Enviados!Y:Y,Compra!K460)</f>
        <v>3</v>
      </c>
      <c r="N460" s="165">
        <f>Tabela139[[#This Row],[QUAN]]-Tabela139[[#This Row],[ENVIADOS]]</f>
        <v>0</v>
      </c>
    </row>
    <row r="461" spans="1:15" hidden="1">
      <c r="A461" s="53">
        <v>45937</v>
      </c>
      <c r="B461" s="60">
        <v>45936</v>
      </c>
      <c r="C461" s="1" t="s">
        <v>2279</v>
      </c>
      <c r="D461" s="166" t="s">
        <v>4724</v>
      </c>
      <c r="E461" s="1">
        <v>4</v>
      </c>
      <c r="F461" s="1" t="s">
        <v>39</v>
      </c>
      <c r="G461" s="45" t="s">
        <v>595</v>
      </c>
      <c r="H461" s="1" t="s">
        <v>4750</v>
      </c>
      <c r="I461" s="128">
        <v>600</v>
      </c>
      <c r="J461" s="164">
        <f>Tabela139[[#This Row],[V. UNT]]*Tabela139[[#This Row],[QUAN]]</f>
        <v>2400</v>
      </c>
      <c r="K461" s="276" t="s">
        <v>4820</v>
      </c>
      <c r="L461" s="1">
        <f>SUMIFS(Enviados!J:J,Enviados!K:K,"22.5",Enviados!Y:Y,Compra!K461)</f>
        <v>4</v>
      </c>
      <c r="N461" s="165">
        <f>Tabela139[[#This Row],[QUAN]]-Tabela139[[#This Row],[ENVIADOS]]</f>
        <v>0</v>
      </c>
    </row>
    <row r="462" spans="1:15" hidden="1">
      <c r="A462" s="53">
        <v>45944</v>
      </c>
      <c r="B462" s="60">
        <v>45943</v>
      </c>
      <c r="C462" s="1" t="s">
        <v>3282</v>
      </c>
      <c r="D462" s="166" t="s">
        <v>4488</v>
      </c>
      <c r="E462" s="1">
        <v>6</v>
      </c>
      <c r="F462" s="1" t="s">
        <v>39</v>
      </c>
      <c r="G462" s="45" t="s">
        <v>595</v>
      </c>
      <c r="H462" s="1" t="s">
        <v>4821</v>
      </c>
      <c r="I462" s="128">
        <v>1662.21</v>
      </c>
      <c r="J462" s="164">
        <f>Tabela139[[#This Row],[V. UNT]]*Tabela139[[#This Row],[QUAN]]</f>
        <v>9973.26</v>
      </c>
      <c r="K462" s="276" t="s">
        <v>4822</v>
      </c>
      <c r="L462" s="1">
        <f>SUMIFS(Enviados!J:J,Enviados!K:K,"22.5",Enviados!Y:Y,Compra!K462)</f>
        <v>6</v>
      </c>
      <c r="N462" s="165">
        <f>Tabela139[[#This Row],[QUAN]]-Tabela139[[#This Row],[ENVIADOS]]</f>
        <v>0</v>
      </c>
    </row>
    <row r="463" spans="1:15" hidden="1">
      <c r="A463" s="53">
        <v>45946</v>
      </c>
      <c r="B463" s="60">
        <v>45945</v>
      </c>
      <c r="C463" s="1" t="s">
        <v>3282</v>
      </c>
      <c r="D463" s="166" t="s">
        <v>4482</v>
      </c>
      <c r="E463" s="1">
        <v>16</v>
      </c>
      <c r="F463" s="1">
        <v>14</v>
      </c>
      <c r="G463" s="45" t="s">
        <v>84</v>
      </c>
      <c r="H463" s="1" t="s">
        <v>2810</v>
      </c>
      <c r="I463" s="128">
        <v>267.8</v>
      </c>
      <c r="J463" s="164">
        <f>Tabela139[[#This Row],[V. UNT]]*Tabela139[[#This Row],[QUAN]]</f>
        <v>4284.8</v>
      </c>
      <c r="K463" s="276" t="s">
        <v>4823</v>
      </c>
      <c r="L463" s="1">
        <v>16</v>
      </c>
      <c r="N463" s="165">
        <f>Tabela139[[#This Row],[QUAN]]-Tabela139[[#This Row],[ENVIADOS]]</f>
        <v>0</v>
      </c>
      <c r="O463" s="1">
        <v>2</v>
      </c>
    </row>
    <row r="464" spans="1:15">
      <c r="A464" s="53">
        <v>45946</v>
      </c>
      <c r="B464" s="60">
        <v>45945</v>
      </c>
      <c r="C464" s="1" t="s">
        <v>3282</v>
      </c>
      <c r="D464" s="166" t="s">
        <v>4482</v>
      </c>
      <c r="E464" s="1">
        <v>6</v>
      </c>
      <c r="F464" s="1">
        <v>15</v>
      </c>
      <c r="G464" s="45" t="s">
        <v>2627</v>
      </c>
      <c r="H464" s="1" t="s">
        <v>4824</v>
      </c>
      <c r="I464" s="128">
        <v>259.52</v>
      </c>
      <c r="J464" s="164">
        <f>Tabela139[[#This Row],[V. UNT]]*Tabela139[[#This Row],[QUAN]]</f>
        <v>1557.12</v>
      </c>
      <c r="K464" s="276" t="s">
        <v>2782</v>
      </c>
      <c r="L464" s="1">
        <f>SUMIFS(Enviados!J:J,Enviados!K:K,"15",Enviados!Y:Y,Compra!K464)</f>
        <v>4</v>
      </c>
      <c r="N464" s="165">
        <f>Tabela139[[#This Row],[QUAN]]-Tabela139[[#This Row],[ENVIADOS]]</f>
        <v>2</v>
      </c>
    </row>
    <row r="465" spans="1:14" hidden="1">
      <c r="A465" s="53">
        <v>45950</v>
      </c>
      <c r="B465" s="60">
        <v>45947</v>
      </c>
      <c r="C465" s="1" t="s">
        <v>3282</v>
      </c>
      <c r="D465" s="166" t="s">
        <v>4488</v>
      </c>
      <c r="E465" s="1">
        <v>4</v>
      </c>
      <c r="F465" s="1" t="s">
        <v>7</v>
      </c>
      <c r="G465" s="45" t="s">
        <v>210</v>
      </c>
      <c r="H465" s="1" t="s">
        <v>4811</v>
      </c>
      <c r="I465" s="128">
        <v>766.94</v>
      </c>
      <c r="J465" s="164">
        <f>Tabela139[[#This Row],[V. UNT]]*Tabela139[[#This Row],[QUAN]]</f>
        <v>3067.76</v>
      </c>
      <c r="K465" s="276" t="s">
        <v>4825</v>
      </c>
      <c r="L465" s="1">
        <f>SUMIFS(Enviados!J:J,Enviados!K:K,"17.5",Enviados!Y:Y,Compra!K465)</f>
        <v>4</v>
      </c>
      <c r="M465" s="1" t="s">
        <v>65</v>
      </c>
      <c r="N465" s="165">
        <f>Tabela139[[#This Row],[QUAN]]-Tabela139[[#This Row],[ENVIADOS]]</f>
        <v>0</v>
      </c>
    </row>
    <row r="466" spans="1:14" hidden="1">
      <c r="A466" s="53">
        <v>45950</v>
      </c>
      <c r="B466" s="60">
        <v>45947</v>
      </c>
      <c r="C466" s="1" t="s">
        <v>4764</v>
      </c>
      <c r="D466" s="166" t="s">
        <v>4761</v>
      </c>
      <c r="E466" s="1">
        <v>24</v>
      </c>
      <c r="F466" s="1">
        <v>16</v>
      </c>
      <c r="G466" s="45" t="s">
        <v>143</v>
      </c>
      <c r="H466" s="1" t="s">
        <v>1389</v>
      </c>
      <c r="I466" s="128">
        <v>459</v>
      </c>
      <c r="J466" s="164">
        <f>Tabela139[[#This Row],[V. UNT]]*Tabela139[[#This Row],[QUAN]]</f>
        <v>11016</v>
      </c>
      <c r="K466" s="276" t="s">
        <v>2819</v>
      </c>
      <c r="L466" s="1">
        <f>SUMIFS(Enviados!J:J,Enviados!K:K,"16",Enviados!Y:Y,Compra!K466)</f>
        <v>24</v>
      </c>
      <c r="N466" s="165">
        <f>Tabela139[[#This Row],[QUAN]]-Tabela139[[#This Row],[ENVIADOS]]</f>
        <v>0</v>
      </c>
    </row>
    <row r="467" spans="1:14" hidden="1">
      <c r="A467" s="53">
        <v>45950</v>
      </c>
      <c r="B467" s="60">
        <v>45947</v>
      </c>
      <c r="C467" s="1" t="s">
        <v>4764</v>
      </c>
      <c r="D467" s="166" t="s">
        <v>4761</v>
      </c>
      <c r="E467" s="1">
        <v>24</v>
      </c>
      <c r="F467" s="1">
        <v>16</v>
      </c>
      <c r="G467" s="45" t="s">
        <v>60</v>
      </c>
      <c r="H467" s="1" t="s">
        <v>1389</v>
      </c>
      <c r="I467" s="128">
        <v>429</v>
      </c>
      <c r="J467" s="164">
        <f>Tabela139[[#This Row],[V. UNT]]*Tabela139[[#This Row],[QUAN]]</f>
        <v>10296</v>
      </c>
      <c r="K467" s="276" t="s">
        <v>4826</v>
      </c>
      <c r="L467" s="1">
        <f>SUMIFS(Enviados!J:J,Enviados!K:K,"16",Enviados!Y:Y,Compra!K467)</f>
        <v>24</v>
      </c>
      <c r="N467" s="165">
        <f>Tabela139[[#This Row],[QUAN]]-Tabela139[[#This Row],[ENVIADOS]]</f>
        <v>0</v>
      </c>
    </row>
    <row r="468" spans="1:14">
      <c r="A468" s="53">
        <v>45953</v>
      </c>
      <c r="B468" s="60">
        <v>45952</v>
      </c>
      <c r="C468" s="1" t="s">
        <v>220</v>
      </c>
      <c r="D468" s="166" t="s">
        <v>4482</v>
      </c>
      <c r="E468" s="1">
        <v>4</v>
      </c>
      <c r="F468" s="1">
        <v>14</v>
      </c>
      <c r="G468" s="45" t="s">
        <v>458</v>
      </c>
      <c r="H468" s="1" t="s">
        <v>4827</v>
      </c>
      <c r="I468" s="128">
        <v>277.82</v>
      </c>
      <c r="J468" s="164">
        <f>Tabela139[[#This Row],[V. UNT]]*Tabela139[[#This Row],[QUAN]]</f>
        <v>1111.28</v>
      </c>
      <c r="K468" s="276" t="s">
        <v>4828</v>
      </c>
      <c r="L468" s="1">
        <f>SUMIFS(Enviados!J:J,Enviados!K:K,"14",Enviados!Y:Y,Compra!K468)</f>
        <v>0</v>
      </c>
      <c r="N468" s="165">
        <f>Tabela139[[#This Row],[QUAN]]-Tabela139[[#This Row],[ENVIADOS]]</f>
        <v>4</v>
      </c>
    </row>
    <row r="469" spans="1:14">
      <c r="A469" s="53">
        <v>45953</v>
      </c>
      <c r="B469" s="60">
        <v>45952</v>
      </c>
      <c r="C469" s="1" t="s">
        <v>220</v>
      </c>
      <c r="D469" s="166" t="s">
        <v>4482</v>
      </c>
      <c r="E469" s="1">
        <v>6</v>
      </c>
      <c r="F469" s="1">
        <v>15</v>
      </c>
      <c r="G469" s="45" t="s">
        <v>4829</v>
      </c>
      <c r="H469" s="1" t="s">
        <v>4830</v>
      </c>
      <c r="I469" s="128">
        <v>248.07</v>
      </c>
      <c r="J469" s="164">
        <f>Tabela139[[#This Row],[V. UNT]]*Tabela139[[#This Row],[QUAN]]</f>
        <v>1488.42</v>
      </c>
      <c r="K469" s="276" t="s">
        <v>4831</v>
      </c>
      <c r="L469" s="1">
        <f>SUMIFS(Enviados!J:J,Enviados!K:K,"15",Enviados!Y:Y,Compra!K469)</f>
        <v>2</v>
      </c>
      <c r="N469" s="165">
        <f>Tabela139[[#This Row],[QUAN]]-Tabela139[[#This Row],[ENVIADOS]]</f>
        <v>4</v>
      </c>
    </row>
    <row r="470" spans="1:14" hidden="1">
      <c r="A470" s="53">
        <v>45954</v>
      </c>
      <c r="B470" s="60">
        <v>45952</v>
      </c>
      <c r="C470" s="1" t="s">
        <v>3282</v>
      </c>
      <c r="D470" s="166" t="s">
        <v>4488</v>
      </c>
      <c r="E470" s="1">
        <v>8</v>
      </c>
      <c r="F470" s="1" t="s">
        <v>7</v>
      </c>
      <c r="G470" s="45" t="s">
        <v>133</v>
      </c>
      <c r="H470" s="1" t="s">
        <v>4795</v>
      </c>
      <c r="I470" s="128">
        <v>712.88</v>
      </c>
      <c r="J470" s="164">
        <f>Tabela139[[#This Row],[V. UNT]]*Tabela139[[#This Row],[QUAN]]</f>
        <v>5703.04</v>
      </c>
      <c r="K470" s="276" t="s">
        <v>4832</v>
      </c>
      <c r="L470" s="1">
        <f>SUMIFS(Enviados!J:J,Enviados!K:K,"17.5",Enviados!Y:Y,Compra!K470)</f>
        <v>8</v>
      </c>
      <c r="N470" s="165">
        <f>Tabela139[[#This Row],[QUAN]]-Tabela139[[#This Row],[ENVIADOS]]</f>
        <v>0</v>
      </c>
    </row>
    <row r="471" spans="1:14" hidden="1">
      <c r="A471" s="53">
        <v>45958</v>
      </c>
      <c r="B471" s="60">
        <v>45958</v>
      </c>
      <c r="C471" s="60" t="s">
        <v>4764</v>
      </c>
      <c r="D471" s="166" t="s">
        <v>4761</v>
      </c>
      <c r="E471" s="1">
        <v>24</v>
      </c>
      <c r="F471" s="1">
        <v>15</v>
      </c>
      <c r="G471" s="45" t="s">
        <v>75</v>
      </c>
      <c r="H471" s="1" t="s">
        <v>2682</v>
      </c>
      <c r="I471" s="128">
        <v>239</v>
      </c>
      <c r="J471" s="164">
        <f>Tabela139[[#This Row],[V. UNT]]*Tabela139[[#This Row],[QUAN]]</f>
        <v>5736</v>
      </c>
      <c r="K471" s="276" t="s">
        <v>4833</v>
      </c>
      <c r="L471" s="1">
        <f>SUMIFS(Enviados!J:J,Enviados!K:K,"15",Enviados!Y:Y,Compra!K471)</f>
        <v>24</v>
      </c>
      <c r="N471" s="165">
        <f>Tabela139[[#This Row],[QUAN]]-Tabela139[[#This Row],[ENVIADOS]]</f>
        <v>0</v>
      </c>
    </row>
    <row r="472" spans="1:14" hidden="1">
      <c r="A472" s="53">
        <v>45959</v>
      </c>
      <c r="B472" s="60">
        <v>45959</v>
      </c>
      <c r="C472" s="1" t="s">
        <v>4764</v>
      </c>
      <c r="D472" s="166" t="s">
        <v>4761</v>
      </c>
      <c r="E472" s="1">
        <v>24</v>
      </c>
      <c r="F472" s="1">
        <v>15</v>
      </c>
      <c r="G472" s="45" t="s">
        <v>623</v>
      </c>
      <c r="H472" s="1" t="s">
        <v>4794</v>
      </c>
      <c r="I472" s="128">
        <v>253</v>
      </c>
      <c r="J472" s="164">
        <f>Tabela139[[#This Row],[V. UNT]]*Tabela139[[#This Row],[QUAN]]</f>
        <v>6072</v>
      </c>
      <c r="K472" s="276" t="s">
        <v>2847</v>
      </c>
      <c r="L472" s="1">
        <f>SUMIFS(Enviados!J:J,Enviados!K:K,"15",Enviados!Y:Y,Compra!K472)</f>
        <v>24</v>
      </c>
      <c r="N472" s="165">
        <f>Tabela139[[#This Row],[QUAN]]-Tabela139[[#This Row],[ENVIADOS]]</f>
        <v>0</v>
      </c>
    </row>
    <row r="473" spans="1:14" hidden="1">
      <c r="A473" s="53">
        <v>45958</v>
      </c>
      <c r="B473" s="53">
        <v>45958</v>
      </c>
      <c r="C473" s="1" t="s">
        <v>3153</v>
      </c>
      <c r="D473" s="166" t="s">
        <v>4724</v>
      </c>
      <c r="E473" s="1">
        <v>2</v>
      </c>
      <c r="F473" s="1" t="s">
        <v>39</v>
      </c>
      <c r="G473" s="45" t="s">
        <v>595</v>
      </c>
      <c r="H473" s="1" t="s">
        <v>4646</v>
      </c>
      <c r="I473" s="128">
        <v>600</v>
      </c>
      <c r="J473" s="164">
        <f>Tabela139[[#This Row],[V. UNT]]*Tabela139[[#This Row],[QUAN]]</f>
        <v>1200</v>
      </c>
      <c r="K473" s="276" t="s">
        <v>4834</v>
      </c>
      <c r="L473" s="1">
        <f>SUMIFS(Enviados!J:J,Enviados!K:K,"22.5",Enviados!Y:Y,Compra!K473)</f>
        <v>2</v>
      </c>
      <c r="N473" s="165">
        <f>Tabela139[[#This Row],[QUAN]]-Tabela139[[#This Row],[ENVIADOS]]</f>
        <v>0</v>
      </c>
    </row>
    <row r="474" spans="1:14" hidden="1">
      <c r="A474" s="53">
        <v>45958</v>
      </c>
      <c r="B474" s="53">
        <v>45958</v>
      </c>
      <c r="C474" s="1" t="s">
        <v>3153</v>
      </c>
      <c r="D474" s="166" t="s">
        <v>4835</v>
      </c>
      <c r="E474" s="1">
        <v>7</v>
      </c>
      <c r="F474" s="1" t="s">
        <v>39</v>
      </c>
      <c r="G474" s="45" t="s">
        <v>595</v>
      </c>
      <c r="H474" s="1" t="s">
        <v>4646</v>
      </c>
      <c r="I474" s="128">
        <v>600</v>
      </c>
      <c r="J474" s="164">
        <f>Tabela139[[#This Row],[V. UNT]]*Tabela139[[#This Row],[QUAN]]</f>
        <v>4200</v>
      </c>
      <c r="K474" s="276" t="s">
        <v>4836</v>
      </c>
      <c r="L474" s="1">
        <f>SUMIFS(Enviados!J:J,Enviados!K:K,"22.5",Enviados!Y:Y,Compra!K474)</f>
        <v>7</v>
      </c>
      <c r="N474" s="165">
        <f>Tabela139[[#This Row],[QUAN]]-Tabela139[[#This Row],[ENVIADOS]]</f>
        <v>0</v>
      </c>
    </row>
    <row r="475" spans="1:14" hidden="1">
      <c r="A475" s="53">
        <v>45967</v>
      </c>
      <c r="B475" s="53">
        <v>45966</v>
      </c>
      <c r="C475" s="1" t="s">
        <v>3282</v>
      </c>
      <c r="D475" s="166" t="s">
        <v>4488</v>
      </c>
      <c r="E475" s="1">
        <v>5</v>
      </c>
      <c r="F475" s="1" t="s">
        <v>7</v>
      </c>
      <c r="G475" s="45" t="s">
        <v>210</v>
      </c>
      <c r="H475" s="1" t="s">
        <v>4811</v>
      </c>
      <c r="I475" s="128">
        <v>780.5</v>
      </c>
      <c r="J475" s="164">
        <f>Tabela139[[#This Row],[V. UNT]]*Tabela139[[#This Row],[QUAN]]</f>
        <v>3902.5</v>
      </c>
      <c r="K475" s="276" t="s">
        <v>4837</v>
      </c>
      <c r="L475" s="1">
        <f>SUMIFS(Enviados!J:J,Enviados!K:K,"17.5",Enviados!Y:Y,Compra!K475)</f>
        <v>5</v>
      </c>
      <c r="M475" s="1" t="s">
        <v>65</v>
      </c>
      <c r="N475" s="165">
        <f>Tabela139[[#This Row],[QUAN]]-Tabela139[[#This Row],[ENVIADOS]]</f>
        <v>0</v>
      </c>
    </row>
    <row r="476" spans="1:14" hidden="1">
      <c r="A476" s="53">
        <v>45967</v>
      </c>
      <c r="B476" s="53">
        <v>45966</v>
      </c>
      <c r="C476" s="1" t="s">
        <v>3282</v>
      </c>
      <c r="D476" s="166" t="s">
        <v>4488</v>
      </c>
      <c r="E476" s="1">
        <v>4</v>
      </c>
      <c r="F476" s="1" t="s">
        <v>7</v>
      </c>
      <c r="G476" s="45" t="s">
        <v>133</v>
      </c>
      <c r="H476" s="1" t="s">
        <v>4821</v>
      </c>
      <c r="I476" s="128">
        <v>685.32</v>
      </c>
      <c r="J476" s="164">
        <f>Tabela139[[#This Row],[V. UNT]]*Tabela139[[#This Row],[QUAN]]</f>
        <v>2741.28</v>
      </c>
      <c r="K476" s="276" t="s">
        <v>2891</v>
      </c>
      <c r="L476" s="1">
        <f>SUMIFS(Enviados!J:J,Enviados!K:K,"17.5",Enviados!Y:Y,Compra!K476)</f>
        <v>4</v>
      </c>
      <c r="N476" s="165">
        <f>Tabela139[[#This Row],[QUAN]]-Tabela139[[#This Row],[ENVIADOS]]</f>
        <v>0</v>
      </c>
    </row>
    <row r="477" spans="1:14" hidden="1">
      <c r="A477" s="53">
        <v>45966</v>
      </c>
      <c r="B477" s="60">
        <v>45966</v>
      </c>
      <c r="C477" s="1" t="s">
        <v>2279</v>
      </c>
      <c r="D477" s="166" t="s">
        <v>4724</v>
      </c>
      <c r="E477" s="1">
        <v>4</v>
      </c>
      <c r="F477" s="1" t="s">
        <v>39</v>
      </c>
      <c r="G477" s="45" t="s">
        <v>595</v>
      </c>
      <c r="H477" s="1" t="s">
        <v>4750</v>
      </c>
      <c r="I477" s="128">
        <v>600</v>
      </c>
      <c r="J477" s="164">
        <f>Tabela139[[#This Row],[V. UNT]]*Tabela139[[#This Row],[QUAN]]</f>
        <v>2400</v>
      </c>
      <c r="K477" s="276" t="s">
        <v>4838</v>
      </c>
      <c r="L477" s="1">
        <f>SUMIFS(Enviados!J:J,Enviados!K:K,"22.5",Enviados!Y:Y,Compra!K477)</f>
        <v>4</v>
      </c>
      <c r="N477" s="165">
        <f>Tabela139[[#This Row],[QUAN]]-Tabela139[[#This Row],[ENVIADOS]]</f>
        <v>0</v>
      </c>
    </row>
    <row r="478" spans="1:14" hidden="1">
      <c r="A478" s="53">
        <v>45968</v>
      </c>
      <c r="B478" s="60">
        <v>45968</v>
      </c>
      <c r="C478" s="60" t="s">
        <v>4764</v>
      </c>
      <c r="D478" s="166" t="s">
        <v>4761</v>
      </c>
      <c r="E478" s="1">
        <v>12</v>
      </c>
      <c r="F478" s="1">
        <v>16</v>
      </c>
      <c r="G478" s="45" t="s">
        <v>60</v>
      </c>
      <c r="H478" s="1" t="s">
        <v>4793</v>
      </c>
      <c r="I478" s="128">
        <v>429</v>
      </c>
      <c r="J478" s="164">
        <f>Tabela139[[#This Row],[V. UNT]]*Tabela139[[#This Row],[QUAN]]</f>
        <v>5148</v>
      </c>
      <c r="K478" s="276" t="s">
        <v>4839</v>
      </c>
      <c r="L478" s="1">
        <f>SUMIFS(Enviados!J:J,Enviados!K:K,"16",Enviados!Y:Y,Compra!K478)</f>
        <v>12</v>
      </c>
      <c r="N478" s="165">
        <f>Tabela139[[#This Row],[QUAN]]-Tabela139[[#This Row],[ENVIADOS]]</f>
        <v>0</v>
      </c>
    </row>
    <row r="479" spans="1:14" hidden="1">
      <c r="A479" s="53">
        <v>45968</v>
      </c>
      <c r="B479" s="60">
        <v>45968</v>
      </c>
      <c r="C479" s="1" t="s">
        <v>4764</v>
      </c>
      <c r="D479" s="166" t="s">
        <v>4761</v>
      </c>
      <c r="E479" s="1">
        <v>12</v>
      </c>
      <c r="F479" s="1">
        <v>16</v>
      </c>
      <c r="G479" s="45" t="s">
        <v>60</v>
      </c>
      <c r="H479" s="1" t="s">
        <v>4793</v>
      </c>
      <c r="I479" s="128">
        <v>429</v>
      </c>
      <c r="J479" s="164">
        <f>Tabela139[[#This Row],[V. UNT]]*Tabela139[[#This Row],[QUAN]]</f>
        <v>5148</v>
      </c>
      <c r="K479" s="276" t="s">
        <v>2909</v>
      </c>
      <c r="L479" s="1">
        <f>SUMIFS(Enviados!J:J,Enviados!K:K,"16",Enviados!Y:Y,Compra!K479)</f>
        <v>12</v>
      </c>
      <c r="N479" s="165">
        <f>Tabela139[[#This Row],[QUAN]]-Tabela139[[#This Row],[ENVIADOS]]</f>
        <v>0</v>
      </c>
    </row>
    <row r="480" spans="1:14" hidden="1">
      <c r="A480" s="53">
        <v>45969</v>
      </c>
      <c r="B480" s="60">
        <v>45969</v>
      </c>
      <c r="C480" s="1" t="s">
        <v>2279</v>
      </c>
      <c r="D480" s="166" t="s">
        <v>4724</v>
      </c>
      <c r="E480" s="1">
        <v>4</v>
      </c>
      <c r="F480" s="1" t="s">
        <v>39</v>
      </c>
      <c r="G480" s="45" t="s">
        <v>595</v>
      </c>
      <c r="H480" s="1" t="s">
        <v>4750</v>
      </c>
      <c r="I480" s="128">
        <v>600</v>
      </c>
      <c r="J480" s="164">
        <f>Tabela139[[#This Row],[V. UNT]]*Tabela139[[#This Row],[QUAN]]</f>
        <v>2400</v>
      </c>
      <c r="K480" s="276" t="s">
        <v>4840</v>
      </c>
      <c r="L480" s="1">
        <f>SUMIFS(Enviados!J:J,Enviados!K:K,"22.5",Enviados!Y:Y,Compra!K480)</f>
        <v>4</v>
      </c>
      <c r="N480" s="165">
        <f>Tabela139[[#This Row],[QUAN]]-Tabela139[[#This Row],[ENVIADOS]]</f>
        <v>0</v>
      </c>
    </row>
    <row r="481" spans="1:14" hidden="1">
      <c r="A481" s="53">
        <v>45972</v>
      </c>
      <c r="B481" s="60">
        <v>45972</v>
      </c>
      <c r="C481" s="1" t="s">
        <v>2279</v>
      </c>
      <c r="D481" s="166" t="s">
        <v>4724</v>
      </c>
      <c r="E481" s="1">
        <v>4</v>
      </c>
      <c r="F481" s="1" t="s">
        <v>39</v>
      </c>
      <c r="G481" s="45" t="s">
        <v>595</v>
      </c>
      <c r="H481" s="1" t="s">
        <v>4750</v>
      </c>
      <c r="I481" s="128">
        <v>600</v>
      </c>
      <c r="J481" s="164">
        <f>Tabela139[[#This Row],[V. UNT]]*Tabela139[[#This Row],[QUAN]]</f>
        <v>2400</v>
      </c>
      <c r="K481" s="276" t="s">
        <v>4841</v>
      </c>
      <c r="L481" s="1">
        <f>SUMIFS(Enviados!J:J,Enviados!K:K,"22.5",Enviados!Y:Y,Compra!K481)</f>
        <v>4</v>
      </c>
      <c r="N481" s="165">
        <f>Tabela139[[#This Row],[QUAN]]-Tabela139[[#This Row],[ENVIADOS]]</f>
        <v>0</v>
      </c>
    </row>
    <row r="482" spans="1:14">
      <c r="A482" s="53">
        <v>45974</v>
      </c>
      <c r="B482" s="60">
        <v>45974</v>
      </c>
      <c r="C482" s="1" t="s">
        <v>3282</v>
      </c>
      <c r="D482" s="166" t="s">
        <v>4488</v>
      </c>
      <c r="E482" s="1">
        <v>8</v>
      </c>
      <c r="F482" s="1">
        <v>16</v>
      </c>
      <c r="G482" s="45" t="s">
        <v>126</v>
      </c>
      <c r="H482" s="1" t="s">
        <v>4842</v>
      </c>
      <c r="I482" s="128">
        <v>417.38</v>
      </c>
      <c r="J482" s="164">
        <f>Tabela139[[#This Row],[V. UNT]]*Tabela139[[#This Row],[QUAN]]</f>
        <v>3339.04</v>
      </c>
      <c r="K482" s="276" t="s">
        <v>4843</v>
      </c>
      <c r="L482" s="1">
        <f>SUMIFS(Enviados!J:J,Enviados!K:K,"16",Enviados!Y:Y,Compra!K482)</f>
        <v>6</v>
      </c>
      <c r="N482" s="165">
        <f>Tabela139[[#This Row],[QUAN]]-Tabela139[[#This Row],[ENVIADOS]]</f>
        <v>2</v>
      </c>
    </row>
    <row r="483" spans="1:14" hidden="1">
      <c r="A483" s="53">
        <v>45975</v>
      </c>
      <c r="B483" s="60">
        <v>45974</v>
      </c>
      <c r="C483" s="1" t="s">
        <v>3282</v>
      </c>
      <c r="D483" s="166" t="s">
        <v>4488</v>
      </c>
      <c r="E483" s="1">
        <v>24</v>
      </c>
      <c r="F483" s="1">
        <v>16</v>
      </c>
      <c r="G483" s="45" t="s">
        <v>60</v>
      </c>
      <c r="H483" s="1" t="s">
        <v>4824</v>
      </c>
      <c r="I483" s="128">
        <v>499.9</v>
      </c>
      <c r="J483" s="164">
        <f>Tabela139[[#This Row],[V. UNT]]*Tabela139[[#This Row],[QUAN]]</f>
        <v>11997.599999999999</v>
      </c>
      <c r="K483" s="276" t="s">
        <v>4844</v>
      </c>
      <c r="L483" s="1">
        <f>SUMIFS(Enviados!J:J,Enviados!K:K,"16",Enviados!Y:Y,Compra!K483)</f>
        <v>24</v>
      </c>
      <c r="N483" s="165">
        <f>Tabela139[[#This Row],[QUAN]]-Tabela139[[#This Row],[ENVIADOS]]</f>
        <v>0</v>
      </c>
    </row>
    <row r="484" spans="1:14" hidden="1">
      <c r="A484" s="53">
        <v>45975</v>
      </c>
      <c r="B484" s="60">
        <v>45974</v>
      </c>
      <c r="C484" s="1" t="s">
        <v>4764</v>
      </c>
      <c r="D484" s="166" t="s">
        <v>4761</v>
      </c>
      <c r="E484" s="1">
        <v>30</v>
      </c>
      <c r="F484" s="1">
        <v>16</v>
      </c>
      <c r="G484" s="45" t="s">
        <v>143</v>
      </c>
      <c r="H484" s="1" t="s">
        <v>4793</v>
      </c>
      <c r="I484" s="128">
        <v>459</v>
      </c>
      <c r="J484" s="164">
        <f>Tabela139[[#This Row],[V. UNT]]*Tabela139[[#This Row],[QUAN]]</f>
        <v>13770</v>
      </c>
      <c r="K484" s="276" t="s">
        <v>4845</v>
      </c>
      <c r="L484" s="1">
        <f>SUMIFS(Enviados!J:J,Enviados!K:K,"16",Enviados!Y:Y,Compra!K484)</f>
        <v>30</v>
      </c>
      <c r="N484" s="165">
        <f>Tabela139[[#This Row],[QUAN]]-Tabela139[[#This Row],[ENVIADOS]]</f>
        <v>0</v>
      </c>
    </row>
    <row r="485" spans="1:14" hidden="1">
      <c r="A485" s="53">
        <v>45986</v>
      </c>
      <c r="B485" s="60">
        <v>45985</v>
      </c>
      <c r="C485" s="1" t="s">
        <v>3282</v>
      </c>
      <c r="D485" s="166" t="s">
        <v>4488</v>
      </c>
      <c r="E485" s="1">
        <v>6</v>
      </c>
      <c r="F485" s="1" t="s">
        <v>7</v>
      </c>
      <c r="G485" s="45" t="s">
        <v>210</v>
      </c>
      <c r="H485" s="1" t="s">
        <v>4811</v>
      </c>
      <c r="I485" s="128">
        <v>793.02</v>
      </c>
      <c r="J485" s="164">
        <f>Tabela139[[#This Row],[V. UNT]]*Tabela139[[#This Row],[QUAN]]</f>
        <v>4758.12</v>
      </c>
      <c r="K485" s="276" t="s">
        <v>4846</v>
      </c>
      <c r="L485" s="1">
        <f>SUMIFS(Enviados!J:J,Enviados!K:K,"17.5",Enviados!Y:Y,Compra!K485)</f>
        <v>6</v>
      </c>
      <c r="N485" s="165">
        <f>Tabela139[[#This Row],[QUAN]]-Tabela139[[#This Row],[ENVIADOS]]</f>
        <v>0</v>
      </c>
    </row>
    <row r="486" spans="1:14" hidden="1">
      <c r="A486" s="53">
        <v>45988</v>
      </c>
      <c r="B486" s="53">
        <v>45988</v>
      </c>
      <c r="C486" s="1" t="s">
        <v>2279</v>
      </c>
      <c r="D486" s="166" t="s">
        <v>4724</v>
      </c>
      <c r="E486" s="1">
        <v>2</v>
      </c>
      <c r="F486" s="1" t="s">
        <v>39</v>
      </c>
      <c r="G486" s="45" t="s">
        <v>595</v>
      </c>
      <c r="H486" s="1" t="s">
        <v>4757</v>
      </c>
      <c r="I486" s="128">
        <v>500</v>
      </c>
      <c r="J486" s="164">
        <f>Tabela139[[#This Row],[V. UNT]]*Tabela139[[#This Row],[QUAN]]</f>
        <v>1000</v>
      </c>
      <c r="K486" s="319" t="s">
        <v>2945</v>
      </c>
      <c r="L486" s="1">
        <f>SUMIFS(Enviados!J:J,Enviados!K:K,"22.5",Enviados!Y:Y,Compra!K486)</f>
        <v>2</v>
      </c>
      <c r="N486" s="165">
        <f>Tabela139[[#This Row],[QUAN]]-Tabela139[[#This Row],[ENVIADOS]]</f>
        <v>0</v>
      </c>
    </row>
    <row r="487" spans="1:14" hidden="1">
      <c r="A487" s="53">
        <v>45988</v>
      </c>
      <c r="B487" s="53">
        <v>45988</v>
      </c>
      <c r="C487" s="1" t="s">
        <v>2279</v>
      </c>
      <c r="D487" s="166" t="s">
        <v>4724</v>
      </c>
      <c r="E487" s="1">
        <v>5</v>
      </c>
      <c r="F487" s="1" t="s">
        <v>39</v>
      </c>
      <c r="G487" s="45" t="s">
        <v>595</v>
      </c>
      <c r="H487" s="1" t="s">
        <v>4750</v>
      </c>
      <c r="I487" s="128">
        <v>600</v>
      </c>
      <c r="J487" s="164">
        <f>Tabela139[[#This Row],[V. UNT]]*Tabela139[[#This Row],[QUAN]]</f>
        <v>3000</v>
      </c>
      <c r="K487" s="319" t="s">
        <v>4847</v>
      </c>
      <c r="L487" s="1">
        <f>SUMIFS(Enviados!J:J,Enviados!K:K,"22.5",Enviados!Y:Y,Compra!K487)</f>
        <v>5</v>
      </c>
      <c r="N487" s="165">
        <f>Tabela139[[#This Row],[QUAN]]-Tabela139[[#This Row],[ENVIADOS]]</f>
        <v>0</v>
      </c>
    </row>
    <row r="488" spans="1:14" hidden="1">
      <c r="A488" s="53">
        <v>45988</v>
      </c>
      <c r="B488" s="60">
        <v>45988</v>
      </c>
      <c r="C488" s="1" t="s">
        <v>2279</v>
      </c>
      <c r="D488" s="166" t="s">
        <v>4724</v>
      </c>
      <c r="E488" s="1">
        <v>2</v>
      </c>
      <c r="F488" s="1" t="s">
        <v>39</v>
      </c>
      <c r="G488" s="45" t="s">
        <v>595</v>
      </c>
      <c r="H488" s="1" t="s">
        <v>4848</v>
      </c>
      <c r="I488" s="128">
        <v>600</v>
      </c>
      <c r="J488" s="164">
        <f>Tabela139[[#This Row],[V. UNT]]*Tabela139[[#This Row],[QUAN]]</f>
        <v>1200</v>
      </c>
      <c r="K488" s="276" t="s">
        <v>4849</v>
      </c>
      <c r="L488" s="1">
        <f>SUMIFS(Enviados!J:J,Enviados!K:K,"22.5",Enviados!Y:Y,Compra!K488)</f>
        <v>2</v>
      </c>
      <c r="N488" s="165">
        <f>Tabela139[[#This Row],[QUAN]]-Tabela139[[#This Row],[ENVIADOS]]</f>
        <v>0</v>
      </c>
    </row>
    <row r="489" spans="1:14" hidden="1">
      <c r="A489" s="53">
        <v>45993</v>
      </c>
      <c r="B489" s="60">
        <v>45993</v>
      </c>
      <c r="C489" s="1" t="s">
        <v>2279</v>
      </c>
      <c r="D489" s="166" t="s">
        <v>4724</v>
      </c>
      <c r="E489" s="1">
        <v>1</v>
      </c>
      <c r="F489" s="1" t="s">
        <v>39</v>
      </c>
      <c r="G489" s="45" t="s">
        <v>595</v>
      </c>
      <c r="H489" s="1" t="s">
        <v>4848</v>
      </c>
      <c r="I489" s="128">
        <v>600</v>
      </c>
      <c r="J489" s="164">
        <f>Tabela139[[#This Row],[V. UNT]]*Tabela139[[#This Row],[QUAN]]</f>
        <v>600</v>
      </c>
      <c r="K489" s="276" t="s">
        <v>4850</v>
      </c>
      <c r="L489" s="1">
        <f>SUMIFS(Enviados!J:J,Enviados!K:K,"22.5",Enviados!Y:Y,Compra!K489)</f>
        <v>1</v>
      </c>
      <c r="N489" s="165">
        <f>Tabela139[[#This Row],[QUAN]]-Tabela139[[#This Row],[ENVIADOS]]</f>
        <v>0</v>
      </c>
    </row>
    <row r="490" spans="1:14" hidden="1">
      <c r="A490" s="53">
        <v>45993</v>
      </c>
      <c r="B490" s="60">
        <v>45993</v>
      </c>
      <c r="C490" s="1" t="s">
        <v>2279</v>
      </c>
      <c r="D490" s="166" t="s">
        <v>4724</v>
      </c>
      <c r="E490" s="1">
        <v>2</v>
      </c>
      <c r="F490" s="1" t="s">
        <v>39</v>
      </c>
      <c r="G490" s="45" t="s">
        <v>595</v>
      </c>
      <c r="H490" s="1" t="s">
        <v>4851</v>
      </c>
      <c r="I490" s="128">
        <v>600</v>
      </c>
      <c r="J490" s="164">
        <f>Tabela139[[#This Row],[V. UNT]]*Tabela139[[#This Row],[QUAN]]</f>
        <v>1200</v>
      </c>
      <c r="K490" s="276" t="s">
        <v>2944</v>
      </c>
      <c r="L490" s="1">
        <f>SUMIFS(Enviados!J:J,Enviados!K:K,"22.5",Enviados!Y:Y,Compra!K490)</f>
        <v>2</v>
      </c>
      <c r="N490" s="165">
        <f>Tabela139[[#This Row],[QUAN]]-Tabela139[[#This Row],[ENVIADOS]]</f>
        <v>0</v>
      </c>
    </row>
    <row r="491" spans="1:14" hidden="1">
      <c r="A491" s="53">
        <v>45995</v>
      </c>
      <c r="B491" s="60">
        <v>45994</v>
      </c>
      <c r="C491" s="1" t="s">
        <v>4764</v>
      </c>
      <c r="D491" s="166" t="s">
        <v>4761</v>
      </c>
      <c r="E491" s="1">
        <v>30</v>
      </c>
      <c r="F491" s="1">
        <v>15</v>
      </c>
      <c r="G491" s="45" t="s">
        <v>75</v>
      </c>
      <c r="H491" s="1" t="s">
        <v>2682</v>
      </c>
      <c r="I491" s="128">
        <v>235</v>
      </c>
      <c r="J491" s="164">
        <f>Tabela139[[#This Row],[V. UNT]]*Tabela139[[#This Row],[QUAN]]</f>
        <v>7050</v>
      </c>
      <c r="K491" s="276" t="s">
        <v>3171</v>
      </c>
      <c r="L491" s="1">
        <f>SUMIFS(Enviados!J:J,Enviados!K:K,"15",Enviados!Y:Y,Compra!K491)</f>
        <v>30</v>
      </c>
      <c r="N491" s="165">
        <f>Tabela139[[#This Row],[QUAN]]-Tabela139[[#This Row],[ENVIADOS]]</f>
        <v>0</v>
      </c>
    </row>
    <row r="492" spans="1:14" hidden="1">
      <c r="A492" s="53">
        <v>45995</v>
      </c>
      <c r="B492" s="60">
        <v>45994</v>
      </c>
      <c r="C492" s="1" t="s">
        <v>3282</v>
      </c>
      <c r="D492" s="166" t="s">
        <v>4488</v>
      </c>
      <c r="E492" s="1">
        <v>4</v>
      </c>
      <c r="F492" s="1" t="s">
        <v>7</v>
      </c>
      <c r="G492" s="45" t="s">
        <v>133</v>
      </c>
      <c r="H492" s="1" t="s">
        <v>4636</v>
      </c>
      <c r="I492" s="128">
        <v>693.09</v>
      </c>
      <c r="J492" s="164">
        <f>Tabela139[[#This Row],[V. UNT]]*Tabela139[[#This Row],[QUAN]]</f>
        <v>2772.36</v>
      </c>
      <c r="K492" s="276" t="s">
        <v>4852</v>
      </c>
      <c r="L492" s="1">
        <f>SUMIFS(Enviados!J:J,Enviados!K:K,"17.5",Enviados!Y:Y,Compra!K492)</f>
        <v>4</v>
      </c>
      <c r="N492" s="165">
        <f>Tabela139[[#This Row],[QUAN]]-Tabela139[[#This Row],[ENVIADOS]]</f>
        <v>0</v>
      </c>
    </row>
    <row r="493" spans="1:14" hidden="1">
      <c r="A493" s="53">
        <v>45995</v>
      </c>
      <c r="B493" s="60">
        <v>45994</v>
      </c>
      <c r="C493" s="1" t="s">
        <v>3282</v>
      </c>
      <c r="D493" s="166" t="s">
        <v>4488</v>
      </c>
      <c r="E493" s="1">
        <v>8</v>
      </c>
      <c r="F493" s="1" t="s">
        <v>39</v>
      </c>
      <c r="G493" s="45" t="s">
        <v>595</v>
      </c>
      <c r="H493" s="1" t="s">
        <v>4636</v>
      </c>
      <c r="I493" s="128">
        <v>1633.34</v>
      </c>
      <c r="J493" s="164">
        <f>Tabela139[[#This Row],[V. UNT]]*Tabela139[[#This Row],[QUAN]]</f>
        <v>13066.72</v>
      </c>
      <c r="K493" s="276" t="s">
        <v>2955</v>
      </c>
      <c r="L493" s="1">
        <f>SUMIFS(Enviados!J:J,Enviados!K:K,"22.5",Enviados!Y:Y,Compra!K493)</f>
        <v>8</v>
      </c>
      <c r="N493" s="165">
        <f>Tabela139[[#This Row],[QUAN]]-Tabela139[[#This Row],[ENVIADOS]]</f>
        <v>0</v>
      </c>
    </row>
    <row r="494" spans="1:14" hidden="1">
      <c r="A494" s="53">
        <v>46007</v>
      </c>
      <c r="B494" s="60">
        <v>46007</v>
      </c>
      <c r="C494" s="1" t="s">
        <v>3153</v>
      </c>
      <c r="D494" s="166" t="s">
        <v>4724</v>
      </c>
      <c r="E494" s="1">
        <v>4</v>
      </c>
      <c r="F494" s="1" t="s">
        <v>39</v>
      </c>
      <c r="G494" s="45" t="s">
        <v>595</v>
      </c>
      <c r="H494" s="1" t="s">
        <v>4848</v>
      </c>
      <c r="I494" s="128">
        <v>600</v>
      </c>
      <c r="J494" s="164">
        <f>Tabela139[[#This Row],[V. UNT]]*Tabela139[[#This Row],[QUAN]]</f>
        <v>2400</v>
      </c>
      <c r="K494" s="276" t="s">
        <v>4853</v>
      </c>
      <c r="L494" s="1">
        <f>SUMIFS(Enviados!J:J,Enviados!K:K,"22.5",Enviados!Y:Y,Compra!K494)</f>
        <v>4</v>
      </c>
      <c r="N494" s="165">
        <f>Tabela139[[#This Row],[QUAN]]-Tabela139[[#This Row],[ENVIADOS]]</f>
        <v>0</v>
      </c>
    </row>
    <row r="495" spans="1:14" hidden="1">
      <c r="A495" s="53">
        <v>46007</v>
      </c>
      <c r="B495" s="60">
        <v>46007</v>
      </c>
      <c r="C495" s="1" t="s">
        <v>3153</v>
      </c>
      <c r="D495" s="166" t="s">
        <v>4724</v>
      </c>
      <c r="E495" s="1">
        <v>2</v>
      </c>
      <c r="F495" s="1" t="s">
        <v>39</v>
      </c>
      <c r="G495" s="45" t="s">
        <v>595</v>
      </c>
      <c r="H495" s="1" t="s">
        <v>4848</v>
      </c>
      <c r="I495" s="128">
        <v>500</v>
      </c>
      <c r="J495" s="164">
        <f>Tabela139[[#This Row],[V. UNT]]*Tabela139[[#This Row],[QUAN]]</f>
        <v>1000</v>
      </c>
      <c r="K495" s="276" t="s">
        <v>2957</v>
      </c>
      <c r="L495" s="1">
        <f>SUMIFS(Enviados!J:J,Enviados!K:K,"22.5",Enviados!Y:Y,Compra!K495)</f>
        <v>2</v>
      </c>
      <c r="N495" s="165">
        <f>Tabela139[[#This Row],[QUAN]]-Tabela139[[#This Row],[ENVIADOS]]</f>
        <v>0</v>
      </c>
    </row>
    <row r="496" spans="1:14" hidden="1">
      <c r="A496" s="53">
        <v>46009</v>
      </c>
      <c r="B496" s="53">
        <v>46009</v>
      </c>
      <c r="C496" s="1" t="s">
        <v>4764</v>
      </c>
      <c r="D496" s="166" t="s">
        <v>4761</v>
      </c>
      <c r="E496" s="1">
        <v>12</v>
      </c>
      <c r="F496" s="1">
        <v>16</v>
      </c>
      <c r="G496" s="45" t="s">
        <v>126</v>
      </c>
      <c r="H496" s="1" t="s">
        <v>4854</v>
      </c>
      <c r="I496" s="128">
        <v>429</v>
      </c>
      <c r="J496" s="164">
        <f>Tabela139[[#This Row],[V. UNT]]*Tabela139[[#This Row],[QUAN]]</f>
        <v>5148</v>
      </c>
      <c r="K496" s="276" t="s">
        <v>4855</v>
      </c>
      <c r="L496" s="1">
        <f>SUMIFS(Enviados!J:J,Enviados!K:K,"16",Enviados!Y:Y,Compra!K496)</f>
        <v>12</v>
      </c>
      <c r="N496" s="165">
        <f>Tabela139[[#This Row],[QUAN]]-Tabela139[[#This Row],[ENVIADOS]]</f>
        <v>0</v>
      </c>
    </row>
    <row r="497" spans="1:15" hidden="1">
      <c r="A497" s="53">
        <v>46009</v>
      </c>
      <c r="B497" s="53">
        <v>46009</v>
      </c>
      <c r="C497" s="1" t="s">
        <v>3282</v>
      </c>
      <c r="D497" s="166" t="s">
        <v>4480</v>
      </c>
      <c r="E497" s="1">
        <v>2</v>
      </c>
      <c r="F497" s="1" t="s">
        <v>39</v>
      </c>
      <c r="G497" s="45" t="s">
        <v>595</v>
      </c>
      <c r="H497" s="1" t="s">
        <v>4636</v>
      </c>
      <c r="I497" s="128">
        <v>1633.33</v>
      </c>
      <c r="J497" s="164">
        <f>Tabela139[[#This Row],[V. UNT]]*Tabela139[[#This Row],[QUAN]]</f>
        <v>3266.66</v>
      </c>
      <c r="K497" s="276" t="s">
        <v>4856</v>
      </c>
      <c r="L497" s="1">
        <f>SUMIFS(Enviados!J:J,Enviados!K:K,"22.5",Enviados!Y:Y,Compra!K497)</f>
        <v>2</v>
      </c>
      <c r="N497" s="165">
        <f>Tabela139[[#This Row],[QUAN]]-Tabela139[[#This Row],[ENVIADOS]]</f>
        <v>0</v>
      </c>
    </row>
    <row r="498" spans="1:15" hidden="1">
      <c r="A498" s="53">
        <v>46009</v>
      </c>
      <c r="B498" s="53">
        <v>46009</v>
      </c>
      <c r="C498" s="1" t="s">
        <v>3282</v>
      </c>
      <c r="D498" s="166" t="s">
        <v>4480</v>
      </c>
      <c r="E498" s="1">
        <v>4</v>
      </c>
      <c r="F498" s="1">
        <v>16</v>
      </c>
      <c r="G498" s="45" t="s">
        <v>60</v>
      </c>
      <c r="H498" s="1" t="s">
        <v>1236</v>
      </c>
      <c r="I498" s="128">
        <v>498.77</v>
      </c>
      <c r="J498" s="164">
        <f>Tabela139[[#This Row],[V. UNT]]*Tabela139[[#This Row],[QUAN]]</f>
        <v>1995.08</v>
      </c>
      <c r="K498" s="276" t="s">
        <v>2975</v>
      </c>
      <c r="L498" s="1">
        <f>SUMIFS(Enviados!J:J,Enviados!K:K,"16",Enviados!Y:Y,Compra!K498)</f>
        <v>4</v>
      </c>
      <c r="N498" s="165">
        <f>Tabela139[[#This Row],[QUAN]]-Tabela139[[#This Row],[ENVIADOS]]</f>
        <v>0</v>
      </c>
    </row>
    <row r="499" spans="1:15" hidden="1">
      <c r="A499" s="53">
        <v>46009</v>
      </c>
      <c r="B499" s="53">
        <v>46009</v>
      </c>
      <c r="C499" s="1" t="s">
        <v>3282</v>
      </c>
      <c r="D499" s="166" t="s">
        <v>4488</v>
      </c>
      <c r="E499" s="1">
        <v>6</v>
      </c>
      <c r="F499" s="1" t="s">
        <v>39</v>
      </c>
      <c r="G499" s="45" t="s">
        <v>595</v>
      </c>
      <c r="H499" s="1" t="s">
        <v>4636</v>
      </c>
      <c r="I499" s="128">
        <v>1663.33</v>
      </c>
      <c r="J499" s="164">
        <f>Tabela139[[#This Row],[V. UNT]]*Tabela139[[#This Row],[QUAN]]</f>
        <v>9979.98</v>
      </c>
      <c r="K499" s="276" t="s">
        <v>4857</v>
      </c>
      <c r="L499" s="1">
        <f>SUMIFS(Enviados!J:J,Enviados!K:K,"22.5",Enviados!Y:Y,Compra!K499)</f>
        <v>6</v>
      </c>
      <c r="N499" s="165">
        <f>Tabela139[[#This Row],[QUAN]]-Tabela139[[#This Row],[ENVIADOS]]</f>
        <v>0</v>
      </c>
    </row>
    <row r="500" spans="1:15" hidden="1">
      <c r="A500" s="53">
        <v>46009</v>
      </c>
      <c r="B500" s="53">
        <v>46009</v>
      </c>
      <c r="C500" s="1" t="s">
        <v>3282</v>
      </c>
      <c r="D500" s="166" t="s">
        <v>4488</v>
      </c>
      <c r="E500" s="1">
        <v>20</v>
      </c>
      <c r="F500" s="1">
        <v>16</v>
      </c>
      <c r="G500" s="45" t="s">
        <v>60</v>
      </c>
      <c r="H500" s="1" t="s">
        <v>1236</v>
      </c>
      <c r="I500" s="128">
        <v>498.77</v>
      </c>
      <c r="J500" s="164">
        <f>Tabela139[[#This Row],[V. UNT]]*Tabela139[[#This Row],[QUAN]]</f>
        <v>9975.4</v>
      </c>
      <c r="K500" s="276" t="s">
        <v>2984</v>
      </c>
      <c r="L500" s="1">
        <f>SUMIFS(Enviados!J:J,Enviados!K:K,"16",Enviados!Y:Y,Compra!K500)</f>
        <v>20</v>
      </c>
      <c r="N500" s="165">
        <f>Tabela139[[#This Row],[QUAN]]-Tabela139[[#This Row],[ENVIADOS]]</f>
        <v>0</v>
      </c>
    </row>
    <row r="501" spans="1:15" hidden="1">
      <c r="A501" s="53">
        <v>46028</v>
      </c>
      <c r="B501" s="60">
        <v>46028</v>
      </c>
      <c r="C501" s="1" t="s">
        <v>4764</v>
      </c>
      <c r="D501" s="166" t="s">
        <v>4761</v>
      </c>
      <c r="E501" s="1">
        <v>20</v>
      </c>
      <c r="F501" s="1">
        <v>15</v>
      </c>
      <c r="G501" s="45" t="s">
        <v>75</v>
      </c>
      <c r="H501" s="1" t="s">
        <v>2682</v>
      </c>
      <c r="I501" s="128">
        <v>232.9</v>
      </c>
      <c r="J501" s="164">
        <f>Tabela139[[#This Row],[V. UNT]]*Tabela139[[#This Row],[QUAN]]</f>
        <v>4658</v>
      </c>
      <c r="K501" s="276" t="s">
        <v>4858</v>
      </c>
      <c r="L501" s="1">
        <f>SUMIFS(Enviados!J:J,Enviados!K:K,"15",Enviados!Y:Y,Compra!K501)</f>
        <v>20</v>
      </c>
      <c r="N501" s="165">
        <f>Tabela139[[#This Row],[QUAN]]-Tabela139[[#This Row],[ENVIADOS]]</f>
        <v>0</v>
      </c>
    </row>
    <row r="502" spans="1:15" hidden="1">
      <c r="A502" s="53">
        <v>46028</v>
      </c>
      <c r="B502" s="60">
        <v>46028</v>
      </c>
      <c r="C502" s="1" t="s">
        <v>4764</v>
      </c>
      <c r="D502" s="166" t="s">
        <v>4761</v>
      </c>
      <c r="E502" s="1">
        <v>20</v>
      </c>
      <c r="F502" s="1">
        <v>15</v>
      </c>
      <c r="G502" s="45" t="s">
        <v>623</v>
      </c>
      <c r="H502" s="1" t="s">
        <v>4859</v>
      </c>
      <c r="I502" s="128">
        <v>245.9</v>
      </c>
      <c r="J502" s="164">
        <f>Tabela139[[#This Row],[V. UNT]]*Tabela139[[#This Row],[QUAN]]</f>
        <v>4918</v>
      </c>
      <c r="K502" s="276" t="s">
        <v>3018</v>
      </c>
      <c r="L502" s="1">
        <f>SUMIFS(Enviados!J:J,Enviados!K:K,"15",Enviados!Y:Y,Compra!K502)</f>
        <v>20</v>
      </c>
      <c r="N502" s="165">
        <f>Tabela139[[#This Row],[QUAN]]-Tabela139[[#This Row],[ENVIADOS]]</f>
        <v>0</v>
      </c>
    </row>
    <row r="503" spans="1:15" hidden="1">
      <c r="A503" s="53">
        <v>46028</v>
      </c>
      <c r="B503" s="60">
        <v>46028</v>
      </c>
      <c r="C503" s="1" t="s">
        <v>4764</v>
      </c>
      <c r="D503" s="166" t="s">
        <v>4761</v>
      </c>
      <c r="E503" s="1">
        <v>20</v>
      </c>
      <c r="F503" s="1">
        <v>16</v>
      </c>
      <c r="G503" s="45" t="s">
        <v>143</v>
      </c>
      <c r="H503" s="1" t="s">
        <v>4196</v>
      </c>
      <c r="I503" s="128">
        <v>459</v>
      </c>
      <c r="J503" s="164">
        <f>Tabela139[[#This Row],[V. UNT]]*Tabela139[[#This Row],[QUAN]]</f>
        <v>9180</v>
      </c>
      <c r="K503" s="276" t="s">
        <v>3056</v>
      </c>
      <c r="L503" s="1">
        <f>SUMIFS(Enviados!J:J,Enviados!K:K,"16",Enviados!Y:Y,Compra!K503)</f>
        <v>20</v>
      </c>
      <c r="N503" s="165">
        <f>Tabela139[[#This Row],[QUAN]]-Tabela139[[#This Row],[ENVIADOS]]</f>
        <v>0</v>
      </c>
    </row>
    <row r="504" spans="1:15" hidden="1">
      <c r="A504" s="53">
        <v>46034</v>
      </c>
      <c r="B504" s="60">
        <v>46034</v>
      </c>
      <c r="C504" s="1" t="s">
        <v>4764</v>
      </c>
      <c r="D504" s="166" t="s">
        <v>4761</v>
      </c>
      <c r="E504" s="1">
        <v>34</v>
      </c>
      <c r="F504" s="1">
        <v>16</v>
      </c>
      <c r="G504" s="45" t="s">
        <v>60</v>
      </c>
      <c r="H504" s="1" t="s">
        <v>4196</v>
      </c>
      <c r="I504" s="128">
        <v>429</v>
      </c>
      <c r="J504" s="164">
        <f>Tabela139[[#This Row],[V. UNT]]*Tabela139[[#This Row],[QUAN]]</f>
        <v>14586</v>
      </c>
      <c r="K504" s="276" t="s">
        <v>4860</v>
      </c>
      <c r="L504" s="1">
        <f>SUMIFS(Enviados!J:J,Enviados!K:K,"16",Enviados!Y:Y,Compra!K504)</f>
        <v>34</v>
      </c>
      <c r="N504" s="165">
        <f>Tabela139[[#This Row],[QUAN]]-Tabela139[[#This Row],[ENVIADOS]]</f>
        <v>0</v>
      </c>
    </row>
    <row r="505" spans="1:15" hidden="1">
      <c r="A505" s="53">
        <v>46037</v>
      </c>
      <c r="B505" s="60">
        <v>46037</v>
      </c>
      <c r="C505" s="1" t="s">
        <v>4764</v>
      </c>
      <c r="D505" s="166" t="s">
        <v>4761</v>
      </c>
      <c r="E505" s="1">
        <v>24</v>
      </c>
      <c r="F505" s="1">
        <v>16</v>
      </c>
      <c r="G505" s="45" t="s">
        <v>143</v>
      </c>
      <c r="H505" s="1" t="s">
        <v>4196</v>
      </c>
      <c r="I505" s="128">
        <v>459</v>
      </c>
      <c r="J505" s="164">
        <f>Tabela139[[#This Row],[V. UNT]]*Tabela139[[#This Row],[QUAN]]</f>
        <v>11016</v>
      </c>
      <c r="K505" s="276" t="s">
        <v>4861</v>
      </c>
      <c r="L505" s="1">
        <f>SUMIFS(Enviados!J:J,Enviados!K:K,"16",Enviados!Y:Y,Compra!K505)</f>
        <v>24</v>
      </c>
      <c r="N505" s="165">
        <f>Tabela139[[#This Row],[QUAN]]-Tabela139[[#This Row],[ENVIADOS]]</f>
        <v>0</v>
      </c>
    </row>
    <row r="506" spans="1:15">
      <c r="A506" s="53">
        <v>46037</v>
      </c>
      <c r="B506" s="60">
        <v>46037</v>
      </c>
      <c r="C506" s="1" t="s">
        <v>3282</v>
      </c>
      <c r="D506" s="166" t="s">
        <v>4488</v>
      </c>
      <c r="E506" s="1">
        <v>8</v>
      </c>
      <c r="F506" s="1" t="s">
        <v>39</v>
      </c>
      <c r="G506" s="45" t="s">
        <v>595</v>
      </c>
      <c r="H506" s="1" t="s">
        <v>4636</v>
      </c>
      <c r="I506" s="128">
        <v>1694.46</v>
      </c>
      <c r="J506" s="164">
        <f>Tabela139[[#This Row],[V. UNT]]*Tabela139[[#This Row],[QUAN]]</f>
        <v>13555.68</v>
      </c>
      <c r="K506" s="276" t="s">
        <v>4862</v>
      </c>
      <c r="L506" s="1">
        <f>SUMIFS(Enviados!J:J,Enviados!K:K,"22.5",Enviados!Y:Y,Compra!K506)</f>
        <v>6</v>
      </c>
      <c r="N506" s="165">
        <f>Tabela139[[#This Row],[QUAN]]-Tabela139[[#This Row],[ENVIADOS]]</f>
        <v>2</v>
      </c>
      <c r="O506" s="1">
        <v>2</v>
      </c>
    </row>
    <row r="507" spans="1:15" hidden="1">
      <c r="A507" s="53">
        <v>46042</v>
      </c>
      <c r="B507" s="60">
        <v>46042</v>
      </c>
      <c r="C507" s="1" t="s">
        <v>4764</v>
      </c>
      <c r="D507" s="166" t="s">
        <v>4761</v>
      </c>
      <c r="E507" s="1">
        <v>26</v>
      </c>
      <c r="F507" s="1">
        <v>15</v>
      </c>
      <c r="G507" s="45" t="s">
        <v>75</v>
      </c>
      <c r="H507" s="1" t="s">
        <v>2682</v>
      </c>
      <c r="I507" s="128">
        <v>232.9</v>
      </c>
      <c r="J507" s="164">
        <f>Tabela139[[#This Row],[V. UNT]]*Tabela139[[#This Row],[QUAN]]</f>
        <v>6055.4000000000005</v>
      </c>
      <c r="K507" s="276" t="s">
        <v>3093</v>
      </c>
      <c r="L507" s="1">
        <f>SUMIFS(Enviados!J:J,Enviados!K:K,"15",Enviados!Y:Y,Compra!K507)</f>
        <v>26</v>
      </c>
      <c r="N507" s="165">
        <f>Tabela139[[#This Row],[QUAN]]-Tabela139[[#This Row],[ENVIADOS]]</f>
        <v>0</v>
      </c>
    </row>
    <row r="508" spans="1:15" hidden="1">
      <c r="A508" s="53">
        <v>46044</v>
      </c>
      <c r="B508" s="60">
        <v>46044</v>
      </c>
      <c r="C508" s="1" t="s">
        <v>4764</v>
      </c>
      <c r="D508" s="166" t="s">
        <v>4761</v>
      </c>
      <c r="E508" s="1">
        <v>24</v>
      </c>
      <c r="F508" s="1">
        <v>16</v>
      </c>
      <c r="G508" s="45" t="s">
        <v>60</v>
      </c>
      <c r="H508" s="1" t="s">
        <v>4196</v>
      </c>
      <c r="I508" s="128">
        <v>429</v>
      </c>
      <c r="J508" s="164">
        <f>Tabela139[[#This Row],[V. UNT]]*Tabela139[[#This Row],[QUAN]]</f>
        <v>10296</v>
      </c>
      <c r="K508" s="276" t="s">
        <v>3157</v>
      </c>
      <c r="L508" s="1">
        <v>24</v>
      </c>
      <c r="N508" s="165">
        <f>Tabela139[[#This Row],[QUAN]]-Tabela139[[#This Row],[ENVIADOS]]</f>
        <v>0</v>
      </c>
      <c r="O508" s="1">
        <v>8</v>
      </c>
    </row>
    <row r="509" spans="1:15" hidden="1">
      <c r="A509" s="53">
        <v>46043</v>
      </c>
      <c r="B509" s="60">
        <v>46043</v>
      </c>
      <c r="C509" s="1" t="s">
        <v>4764</v>
      </c>
      <c r="D509" s="166" t="s">
        <v>4761</v>
      </c>
      <c r="E509" s="1">
        <v>24</v>
      </c>
      <c r="F509" s="1">
        <v>15</v>
      </c>
      <c r="G509" s="45" t="s">
        <v>623</v>
      </c>
      <c r="H509" s="1" t="s">
        <v>4196</v>
      </c>
      <c r="I509" s="128">
        <v>245.9</v>
      </c>
      <c r="J509" s="164">
        <f>Tabela139[[#This Row],[V. UNT]]*Tabela139[[#This Row],[QUAN]]</f>
        <v>5901.6</v>
      </c>
      <c r="K509" s="276" t="s">
        <v>3237</v>
      </c>
      <c r="L509" s="1">
        <v>24</v>
      </c>
      <c r="N509" s="165">
        <f>Tabela139[[#This Row],[QUAN]]-Tabela139[[#This Row],[ENVIADOS]]</f>
        <v>0</v>
      </c>
    </row>
    <row r="510" spans="1:15" hidden="1">
      <c r="A510" s="53">
        <v>46045</v>
      </c>
      <c r="B510" s="60">
        <v>46045</v>
      </c>
      <c r="C510" s="1" t="s">
        <v>4764</v>
      </c>
      <c r="D510" s="166" t="s">
        <v>4761</v>
      </c>
      <c r="E510" s="1">
        <v>12</v>
      </c>
      <c r="F510" s="1" t="s">
        <v>7</v>
      </c>
      <c r="G510" s="45" t="s">
        <v>133</v>
      </c>
      <c r="H510" s="1" t="s">
        <v>4863</v>
      </c>
      <c r="I510" s="128">
        <v>515</v>
      </c>
      <c r="J510" s="164">
        <f>Tabela139[[#This Row],[V. UNT]]*Tabela139[[#This Row],[QUAN]]</f>
        <v>6180</v>
      </c>
      <c r="K510" s="276" t="s">
        <v>4864</v>
      </c>
      <c r="L510" s="1">
        <f>SUMIFS(Enviados!J:J,Enviados!K:K,"17.5",Enviados!Y:Y,Compra!K510)</f>
        <v>12</v>
      </c>
      <c r="N510" s="165">
        <f>Tabela139[[#This Row],[QUAN]]-Tabela139[[#This Row],[ENVIADOS]]</f>
        <v>0</v>
      </c>
    </row>
    <row r="511" spans="1:15" hidden="1">
      <c r="A511" s="53">
        <v>46056</v>
      </c>
      <c r="B511" s="60">
        <v>38751</v>
      </c>
      <c r="C511" s="1" t="s">
        <v>4764</v>
      </c>
      <c r="D511" s="166" t="s">
        <v>4761</v>
      </c>
      <c r="E511" s="1">
        <v>14</v>
      </c>
      <c r="F511" s="1">
        <v>14</v>
      </c>
      <c r="G511" s="45" t="s">
        <v>84</v>
      </c>
      <c r="H511" s="1" t="s">
        <v>4865</v>
      </c>
      <c r="I511" s="128">
        <v>291.89999999999998</v>
      </c>
      <c r="J511" s="164">
        <f>Tabela139[[#This Row],[V. UNT]]*Tabela139[[#This Row],[QUAN]]</f>
        <v>4086.5999999999995</v>
      </c>
      <c r="K511" s="276" t="s">
        <v>3136</v>
      </c>
      <c r="L511" s="1">
        <f>SUMIFS(Enviados!J:J,Enviados!K:K,"14",Enviados!Y:Y,Compra!K511)</f>
        <v>12</v>
      </c>
      <c r="N511" s="165">
        <v>0</v>
      </c>
    </row>
    <row r="512" spans="1:15" hidden="1">
      <c r="A512" s="53">
        <v>46056</v>
      </c>
      <c r="B512" s="60">
        <v>38751</v>
      </c>
      <c r="C512" s="1" t="s">
        <v>4764</v>
      </c>
      <c r="D512" s="166" t="s">
        <v>4761</v>
      </c>
      <c r="E512" s="1">
        <v>4</v>
      </c>
      <c r="F512" s="1" t="s">
        <v>7</v>
      </c>
      <c r="G512" s="45" t="s">
        <v>133</v>
      </c>
      <c r="H512" s="1" t="s">
        <v>4866</v>
      </c>
      <c r="I512" s="128">
        <v>799</v>
      </c>
      <c r="J512" s="164">
        <f>Tabela139[[#This Row],[V. UNT]]*Tabela139[[#This Row],[QUAN]]</f>
        <v>3196</v>
      </c>
      <c r="K512" s="276" t="s">
        <v>4867</v>
      </c>
      <c r="L512" s="1">
        <f>SUMIFS(Enviados!J:J,Enviados!K:K,"17.5",Enviados!Y:Y,Compra!K512)</f>
        <v>4</v>
      </c>
      <c r="N512" s="165">
        <f>Tabela139[[#This Row],[QUAN]]-Tabela139[[#This Row],[ENVIADOS]]</f>
        <v>0</v>
      </c>
    </row>
    <row r="513" spans="1:15" hidden="1">
      <c r="A513" s="53">
        <v>46059</v>
      </c>
      <c r="B513" s="60">
        <v>46056</v>
      </c>
      <c r="C513" s="1" t="s">
        <v>3282</v>
      </c>
      <c r="D513" s="166" t="s">
        <v>4488</v>
      </c>
      <c r="E513" s="1">
        <v>6</v>
      </c>
      <c r="F513" s="1" t="s">
        <v>39</v>
      </c>
      <c r="G513" s="45" t="s">
        <v>595</v>
      </c>
      <c r="H513" s="1" t="s">
        <v>4636</v>
      </c>
      <c r="I513" s="128">
        <v>1674.43</v>
      </c>
      <c r="J513" s="164">
        <f>Tabela139[[#This Row],[V. UNT]]*Tabela139[[#This Row],[QUAN]]</f>
        <v>10046.58</v>
      </c>
      <c r="K513" s="276" t="s">
        <v>4868</v>
      </c>
      <c r="L513" s="1">
        <f>SUMIFS(Enviados!J:J,Enviados!K:K,"22.5",Enviados!Y:Y,Compra!K513)</f>
        <v>6</v>
      </c>
      <c r="N513" s="165">
        <f>Tabela139[[#This Row],[QUAN]]-Tabela139[[#This Row],[ENVIADOS]]</f>
        <v>0</v>
      </c>
    </row>
    <row r="514" spans="1:15">
      <c r="A514" s="53">
        <v>46059</v>
      </c>
      <c r="B514" s="60">
        <v>46056</v>
      </c>
      <c r="C514" s="1" t="s">
        <v>3282</v>
      </c>
      <c r="D514" s="166" t="s">
        <v>4488</v>
      </c>
      <c r="E514" s="1">
        <v>16</v>
      </c>
      <c r="F514" s="1">
        <v>14</v>
      </c>
      <c r="G514" s="45" t="s">
        <v>84</v>
      </c>
      <c r="H514" s="1" t="s">
        <v>3436</v>
      </c>
      <c r="I514" s="128">
        <v>238.83</v>
      </c>
      <c r="J514" s="164">
        <f>Tabela139[[#This Row],[V. UNT]]*Tabela139[[#This Row],[QUAN]]</f>
        <v>3821.28</v>
      </c>
      <c r="K514" s="276" t="s">
        <v>3252</v>
      </c>
      <c r="L514" s="1">
        <f>SUMIFS(Enviados!J:J,Enviados!K:K,"14",Enviados!Y:Y,Compra!K514)</f>
        <v>10</v>
      </c>
      <c r="N514" s="165">
        <f>Tabela139[[#This Row],[QUAN]]-Tabela139[[#This Row],[ENVIADOS]]</f>
        <v>6</v>
      </c>
    </row>
    <row r="515" spans="1:15" hidden="1">
      <c r="A515" s="53">
        <v>46059</v>
      </c>
      <c r="B515" s="60">
        <v>46056</v>
      </c>
      <c r="C515" s="1" t="s">
        <v>3282</v>
      </c>
      <c r="D515" s="166" t="s">
        <v>4488</v>
      </c>
      <c r="E515" s="1">
        <v>8</v>
      </c>
      <c r="F515" s="1">
        <v>16</v>
      </c>
      <c r="G515" s="45" t="s">
        <v>60</v>
      </c>
      <c r="H515" s="1" t="s">
        <v>4619</v>
      </c>
      <c r="I515" s="128">
        <v>453.18</v>
      </c>
      <c r="J515" s="164">
        <f>Tabela139[[#This Row],[V. UNT]]*Tabela139[[#This Row],[QUAN]]</f>
        <v>3625.44</v>
      </c>
      <c r="K515" s="276" t="s">
        <v>3159</v>
      </c>
      <c r="L515" s="1">
        <v>8</v>
      </c>
      <c r="N515" s="165">
        <f>Tabela139[[#This Row],[QUAN]]-Tabela139[[#This Row],[ENVIADOS]]</f>
        <v>0</v>
      </c>
      <c r="O515" s="1">
        <v>2</v>
      </c>
    </row>
    <row r="516" spans="1:15" hidden="1">
      <c r="A516" s="53">
        <v>46059</v>
      </c>
      <c r="B516" s="60">
        <v>46059</v>
      </c>
      <c r="C516" s="1" t="s">
        <v>4764</v>
      </c>
      <c r="D516" s="166" t="s">
        <v>4761</v>
      </c>
      <c r="E516" s="1">
        <v>9</v>
      </c>
      <c r="F516" s="1">
        <v>16</v>
      </c>
      <c r="G516" s="45" t="s">
        <v>143</v>
      </c>
      <c r="H516" s="1" t="s">
        <v>4869</v>
      </c>
      <c r="I516" s="128">
        <v>459</v>
      </c>
      <c r="J516" s="164">
        <f>Tabela139[[#This Row],[V. UNT]]*Tabela139[[#This Row],[QUAN]]</f>
        <v>4131</v>
      </c>
      <c r="K516" s="276" t="s">
        <v>4870</v>
      </c>
      <c r="L516" s="1">
        <f>SUMIFS(Enviados!J:J,Enviados!K:K,"16",Enviados!Y:Y,Compra!K516)</f>
        <v>9</v>
      </c>
      <c r="N516" s="165">
        <f>Tabela139[[#This Row],[QUAN]]-Tabela139[[#This Row],[ENVIADOS]]</f>
        <v>0</v>
      </c>
    </row>
    <row r="517" spans="1:15">
      <c r="A517" s="53">
        <v>46059</v>
      </c>
      <c r="B517" s="60">
        <v>46059</v>
      </c>
      <c r="C517" s="1" t="s">
        <v>4764</v>
      </c>
      <c r="D517" s="166" t="s">
        <v>4761</v>
      </c>
      <c r="E517" s="1">
        <v>4</v>
      </c>
      <c r="F517" s="1">
        <v>15</v>
      </c>
      <c r="G517" s="45" t="s">
        <v>2627</v>
      </c>
      <c r="H517" s="1" t="s">
        <v>4871</v>
      </c>
      <c r="I517" s="128">
        <v>219</v>
      </c>
      <c r="J517" s="164">
        <f>Tabela139[[#This Row],[V. UNT]]*Tabela139[[#This Row],[QUAN]]</f>
        <v>876</v>
      </c>
      <c r="K517" s="276" t="s">
        <v>3212</v>
      </c>
      <c r="L517" s="1">
        <f>SUMIFS(Enviados!J:J,Enviados!K:K,"15",Enviados!Y:Y,Compra!K517)</f>
        <v>2</v>
      </c>
      <c r="N517" s="165">
        <f>Tabela139[[#This Row],[QUAN]]-Tabela139[[#This Row],[ENVIADOS]]</f>
        <v>2</v>
      </c>
    </row>
    <row r="518" spans="1:15">
      <c r="A518" s="53">
        <v>46059</v>
      </c>
      <c r="B518" s="60">
        <v>46059</v>
      </c>
      <c r="C518" s="1" t="s">
        <v>4764</v>
      </c>
      <c r="D518" s="166" t="s">
        <v>4761</v>
      </c>
      <c r="E518" s="1">
        <v>4</v>
      </c>
      <c r="F518" s="1">
        <v>15</v>
      </c>
      <c r="G518" s="45" t="s">
        <v>4271</v>
      </c>
      <c r="H518" s="1" t="s">
        <v>4871</v>
      </c>
      <c r="I518" s="128">
        <v>255</v>
      </c>
      <c r="J518" s="164">
        <f>Tabela139[[#This Row],[V. UNT]]*Tabela139[[#This Row],[QUAN]]</f>
        <v>1020</v>
      </c>
      <c r="K518" s="276" t="s">
        <v>4872</v>
      </c>
      <c r="L518" s="1">
        <f>SUMIFS(Enviados!J:J,Enviados!K:K,"15",Enviados!Y:Y,Compra!K518)</f>
        <v>0</v>
      </c>
      <c r="N518" s="165">
        <f>Tabela139[[#This Row],[QUAN]]-Tabela139[[#This Row],[ENVIADOS]]</f>
        <v>4</v>
      </c>
    </row>
    <row r="519" spans="1:15" hidden="1">
      <c r="A519" s="53">
        <v>46071</v>
      </c>
      <c r="B519" s="60">
        <v>46071</v>
      </c>
      <c r="C519" s="1" t="s">
        <v>2279</v>
      </c>
      <c r="D519" s="166" t="s">
        <v>4724</v>
      </c>
      <c r="E519" s="1">
        <v>3</v>
      </c>
      <c r="F519" s="1" t="s">
        <v>39</v>
      </c>
      <c r="G519" s="45" t="s">
        <v>595</v>
      </c>
      <c r="H519" s="1" t="s">
        <v>4646</v>
      </c>
      <c r="I519" s="128">
        <v>600</v>
      </c>
      <c r="J519" s="164">
        <f>Tabela139[[#This Row],[V. UNT]]*Tabela139[[#This Row],[QUAN]]</f>
        <v>1800</v>
      </c>
      <c r="K519" s="276" t="s">
        <v>4873</v>
      </c>
      <c r="L519" s="1">
        <f>SUMIFS(Enviados!J:J,Enviados!K:K,"22.5",Enviados!Y:Y,Compra!K519)</f>
        <v>3</v>
      </c>
      <c r="N519" s="165">
        <f>Tabela139[[#This Row],[QUAN]]-Tabela139[[#This Row],[ENVIADOS]]</f>
        <v>0</v>
      </c>
    </row>
    <row r="520" spans="1:15" hidden="1">
      <c r="A520" s="53">
        <v>46071</v>
      </c>
      <c r="B520" s="60">
        <v>46071</v>
      </c>
      <c r="C520" s="1" t="s">
        <v>2279</v>
      </c>
      <c r="D520" s="166" t="s">
        <v>4724</v>
      </c>
      <c r="E520" s="1">
        <v>2</v>
      </c>
      <c r="F520" s="1" t="s">
        <v>39</v>
      </c>
      <c r="G520" s="45" t="s">
        <v>595</v>
      </c>
      <c r="H520" s="1" t="s">
        <v>4757</v>
      </c>
      <c r="I520" s="128">
        <v>500</v>
      </c>
      <c r="J520" s="164">
        <f>Tabela139[[#This Row],[V. UNT]]*Tabela139[[#This Row],[QUAN]]</f>
        <v>1000</v>
      </c>
      <c r="K520" s="276" t="s">
        <v>3176</v>
      </c>
      <c r="L520" s="1">
        <f>SUMIFS(Enviados!J:J,Enviados!K:K,"22.5",Enviados!Y:Y,Compra!K520)</f>
        <v>2</v>
      </c>
      <c r="N520" s="165">
        <f>Tabela139[[#This Row],[QUAN]]-Tabela139[[#This Row],[ENVIADOS]]</f>
        <v>0</v>
      </c>
    </row>
    <row r="521" spans="1:15" ht="14.25" hidden="1" customHeight="1">
      <c r="A521" s="53">
        <v>46051</v>
      </c>
      <c r="B521" s="60">
        <v>46051</v>
      </c>
      <c r="C521" s="1" t="s">
        <v>2279</v>
      </c>
      <c r="D521" s="166" t="s">
        <v>4724</v>
      </c>
      <c r="E521" s="1">
        <v>1</v>
      </c>
      <c r="F521" s="1" t="s">
        <v>39</v>
      </c>
      <c r="G521" s="45" t="s">
        <v>595</v>
      </c>
      <c r="H521" s="1" t="s">
        <v>4649</v>
      </c>
      <c r="I521" s="128">
        <v>180</v>
      </c>
      <c r="J521" s="164">
        <f>Tabela139[[#This Row],[V. UNT]]*Tabela139[[#This Row],[QUAN]]</f>
        <v>180</v>
      </c>
      <c r="K521" s="276" t="s">
        <v>4874</v>
      </c>
      <c r="L521" s="1">
        <f>SUMIFS(Enviados!J:J,Enviados!K:K,"22.5",Enviados!Y:Y,Compra!K521)</f>
        <v>1</v>
      </c>
      <c r="N521" s="165">
        <f>Tabela139[[#This Row],[QUAN]]-Tabela139[[#This Row],[ENVIADOS]]</f>
        <v>0</v>
      </c>
    </row>
    <row r="522" spans="1:15" hidden="1">
      <c r="A522" s="53">
        <v>46051</v>
      </c>
      <c r="B522" s="60">
        <v>46051</v>
      </c>
      <c r="C522" s="1" t="s">
        <v>2279</v>
      </c>
      <c r="D522" s="166" t="s">
        <v>4724</v>
      </c>
      <c r="E522" s="1">
        <v>1</v>
      </c>
      <c r="F522" s="1" t="s">
        <v>39</v>
      </c>
      <c r="G522" s="45" t="s">
        <v>595</v>
      </c>
      <c r="H522" s="1" t="s">
        <v>4757</v>
      </c>
      <c r="I522" s="128">
        <v>500</v>
      </c>
      <c r="J522" s="164">
        <f>Tabela139[[#This Row],[V. UNT]]*Tabela139[[#This Row],[QUAN]]</f>
        <v>500</v>
      </c>
      <c r="K522" s="276" t="s">
        <v>4875</v>
      </c>
      <c r="L522" s="1">
        <f>SUMIFS(Enviados!J:J,Enviados!K:K,"22.5",Enviados!Y:Y,Compra!K522)</f>
        <v>1</v>
      </c>
      <c r="N522" s="165">
        <f>Tabela139[[#This Row],[QUAN]]-Tabela139[[#This Row],[ENVIADOS]]</f>
        <v>0</v>
      </c>
    </row>
    <row r="523" spans="1:15" hidden="1">
      <c r="A523" s="53">
        <v>46056</v>
      </c>
      <c r="B523" s="60">
        <v>46056</v>
      </c>
      <c r="C523" s="1" t="s">
        <v>2279</v>
      </c>
      <c r="D523" s="166" t="s">
        <v>4724</v>
      </c>
      <c r="E523" s="1">
        <v>3</v>
      </c>
      <c r="F523" s="1" t="s">
        <v>39</v>
      </c>
      <c r="G523" s="45" t="s">
        <v>595</v>
      </c>
      <c r="H523" s="1" t="s">
        <v>4757</v>
      </c>
      <c r="I523" s="128">
        <v>530</v>
      </c>
      <c r="J523" s="164">
        <f>Tabela139[[#This Row],[V. UNT]]*Tabela139[[#This Row],[QUAN]]</f>
        <v>1590</v>
      </c>
      <c r="K523" s="276" t="s">
        <v>4876</v>
      </c>
      <c r="L523" s="1">
        <f>SUMIFS(Enviados!J:J,Enviados!K:K,"22.5",Enviados!Y:Y,Compra!K523)</f>
        <v>3</v>
      </c>
      <c r="N523" s="165">
        <f>Tabela139[[#This Row],[QUAN]]-Tabela139[[#This Row],[ENVIADOS]]</f>
        <v>0</v>
      </c>
    </row>
    <row r="524" spans="1:15" hidden="1">
      <c r="A524" s="53">
        <v>46062</v>
      </c>
      <c r="B524" s="53">
        <v>46062</v>
      </c>
      <c r="C524" s="1" t="s">
        <v>4764</v>
      </c>
      <c r="D524" s="166" t="s">
        <v>4761</v>
      </c>
      <c r="E524" s="1">
        <v>13</v>
      </c>
      <c r="F524" s="1">
        <v>16</v>
      </c>
      <c r="G524" s="45" t="s">
        <v>143</v>
      </c>
      <c r="H524" s="1" t="s">
        <v>4196</v>
      </c>
      <c r="I524" s="128">
        <v>459</v>
      </c>
      <c r="J524" s="164">
        <f>Tabela139[[#This Row],[V. UNT]]*Tabela139[[#This Row],[QUAN]]</f>
        <v>5967</v>
      </c>
      <c r="K524" s="276" t="s">
        <v>4877</v>
      </c>
      <c r="L524" s="1">
        <f>SUMIFS(Enviados!J:J,Enviados!K:K,"16",Enviados!Y:Y,Compra!K524)</f>
        <v>13</v>
      </c>
      <c r="N524" s="165">
        <f>Tabela139[[#This Row],[QUAN]]-Tabela139[[#This Row],[ENVIADOS]]</f>
        <v>0</v>
      </c>
    </row>
    <row r="525" spans="1:15" hidden="1">
      <c r="A525" s="53">
        <v>46067</v>
      </c>
      <c r="B525" s="60">
        <v>46067</v>
      </c>
      <c r="C525" s="1" t="s">
        <v>4878</v>
      </c>
      <c r="D525" s="166" t="s">
        <v>4879</v>
      </c>
      <c r="E525" s="1">
        <v>12</v>
      </c>
      <c r="F525" s="1">
        <v>16</v>
      </c>
      <c r="G525" s="45" t="s">
        <v>60</v>
      </c>
      <c r="H525" s="1" t="s">
        <v>1201</v>
      </c>
      <c r="I525" s="128">
        <v>577</v>
      </c>
      <c r="J525" s="164">
        <f>Tabela139[[#This Row],[V. UNT]]*Tabela139[[#This Row],[QUAN]]</f>
        <v>6924</v>
      </c>
      <c r="K525" s="276" t="s">
        <v>4880</v>
      </c>
      <c r="L525" s="1">
        <f>SUMIFS(Enviados!J:J,Enviados!K:K,"16",Enviados!Y:Y,Compra!K525)</f>
        <v>12</v>
      </c>
      <c r="N525" s="165">
        <f>Tabela139[[#This Row],[QUAN]]-Tabela139[[#This Row],[ENVIADOS]]</f>
        <v>0</v>
      </c>
    </row>
    <row r="526" spans="1:15">
      <c r="A526" s="53">
        <v>46072</v>
      </c>
      <c r="B526" s="60">
        <v>46072</v>
      </c>
      <c r="C526" s="1" t="s">
        <v>4878</v>
      </c>
      <c r="D526" s="166" t="s">
        <v>4879</v>
      </c>
      <c r="E526" s="1">
        <v>12</v>
      </c>
      <c r="F526" s="1">
        <v>16</v>
      </c>
      <c r="G526" s="45" t="s">
        <v>60</v>
      </c>
      <c r="H526" s="1" t="s">
        <v>1201</v>
      </c>
      <c r="I526" s="128">
        <v>577</v>
      </c>
      <c r="J526" s="164">
        <f>Tabela139[[#This Row],[V. UNT]]*Tabela139[[#This Row],[QUAN]]</f>
        <v>6924</v>
      </c>
      <c r="K526" s="276" t="s">
        <v>4881</v>
      </c>
      <c r="L526" s="1">
        <f>SUMIFS(Enviados!J:J,Enviados!K:K,"16",Enviados!Y:Y,Compra!K526)</f>
        <v>11</v>
      </c>
      <c r="N526" s="165">
        <f>Tabela139[[#This Row],[QUAN]]-Tabela139[[#This Row],[ENVIADOS]]</f>
        <v>1</v>
      </c>
    </row>
    <row r="527" spans="1:15" hidden="1">
      <c r="A527" s="53">
        <v>46077</v>
      </c>
      <c r="B527" s="53">
        <v>46077</v>
      </c>
      <c r="C527" s="1" t="s">
        <v>4764</v>
      </c>
      <c r="D527" s="166" t="s">
        <v>4761</v>
      </c>
      <c r="E527" s="1">
        <v>24</v>
      </c>
      <c r="F527" s="1">
        <v>15</v>
      </c>
      <c r="G527" s="45" t="s">
        <v>75</v>
      </c>
      <c r="H527" s="1" t="s">
        <v>4871</v>
      </c>
      <c r="I527" s="128">
        <v>239</v>
      </c>
      <c r="J527" s="164">
        <f>Tabela139[[#This Row],[V. UNT]]*Tabela139[[#This Row],[QUAN]]</f>
        <v>5736</v>
      </c>
      <c r="K527" s="276" t="s">
        <v>3205</v>
      </c>
      <c r="L527" s="1">
        <f>SUMIFS(Enviados!J:J,Enviados!K:K,"15",Enviados!Y:Y,Compra!K527)</f>
        <v>24</v>
      </c>
      <c r="N527" s="165">
        <f>Tabela139[[#This Row],[QUAN]]-Tabela139[[#This Row],[ENVIADOS]]</f>
        <v>0</v>
      </c>
    </row>
    <row r="528" spans="1:15" hidden="1">
      <c r="A528" s="53">
        <v>46077</v>
      </c>
      <c r="B528" s="60">
        <v>38772</v>
      </c>
      <c r="C528" s="1" t="s">
        <v>4764</v>
      </c>
      <c r="D528" s="166" t="s">
        <v>4761</v>
      </c>
      <c r="E528" s="1">
        <v>12</v>
      </c>
      <c r="F528" s="1" t="s">
        <v>7</v>
      </c>
      <c r="G528" s="45" t="s">
        <v>133</v>
      </c>
      <c r="H528" s="1" t="s">
        <v>4882</v>
      </c>
      <c r="I528" s="128">
        <v>515</v>
      </c>
      <c r="J528" s="164">
        <f>Tabela139[[#This Row],[V. UNT]]*Tabela139[[#This Row],[QUAN]]</f>
        <v>6180</v>
      </c>
      <c r="K528" s="276" t="s">
        <v>3199</v>
      </c>
      <c r="L528" s="1">
        <f>SUMIFS(Enviados!J:J,Enviados!K:K,"17.5",Enviados!Y:Y,Compra!K528)</f>
        <v>12</v>
      </c>
      <c r="N528" s="165">
        <f>Tabela139[[#This Row],[QUAN]]-Tabela139[[#This Row],[ENVIADOS]]</f>
        <v>0</v>
      </c>
    </row>
    <row r="529" spans="1:15" hidden="1">
      <c r="A529" s="53">
        <v>46079</v>
      </c>
      <c r="B529" s="60">
        <v>46079</v>
      </c>
      <c r="C529" s="1" t="s">
        <v>2279</v>
      </c>
      <c r="D529" s="166" t="s">
        <v>4724</v>
      </c>
      <c r="E529" s="1">
        <v>4</v>
      </c>
      <c r="F529" s="1" t="s">
        <v>39</v>
      </c>
      <c r="G529" s="45" t="s">
        <v>595</v>
      </c>
      <c r="H529" s="1" t="s">
        <v>4646</v>
      </c>
      <c r="I529" s="128">
        <v>600</v>
      </c>
      <c r="J529" s="164">
        <f>Tabela139[[#This Row],[V. UNT]]*Tabela139[[#This Row],[QUAN]]</f>
        <v>2400</v>
      </c>
      <c r="K529" s="276" t="s">
        <v>4883</v>
      </c>
      <c r="L529" s="1">
        <f>SUMIFS(Enviados!J:J,Enviados!K:K,"22.5",Enviados!Y:Y,Compra!K529)</f>
        <v>4</v>
      </c>
      <c r="N529" s="165">
        <f>Tabela139[[#This Row],[QUAN]]-Tabela139[[#This Row],[ENVIADOS]]</f>
        <v>0</v>
      </c>
    </row>
    <row r="530" spans="1:15" hidden="1">
      <c r="A530" s="53">
        <v>46083</v>
      </c>
      <c r="B530" s="53">
        <v>46083</v>
      </c>
      <c r="C530" s="1" t="s">
        <v>2279</v>
      </c>
      <c r="D530" s="166" t="s">
        <v>4724</v>
      </c>
      <c r="E530" s="1">
        <v>2</v>
      </c>
      <c r="F530" s="1" t="s">
        <v>39</v>
      </c>
      <c r="G530" s="45" t="s">
        <v>595</v>
      </c>
      <c r="H530" s="1" t="s">
        <v>4757</v>
      </c>
      <c r="I530" s="128">
        <v>500</v>
      </c>
      <c r="J530" s="164">
        <f>Tabela139[[#This Row],[V. UNT]]*Tabela139[[#This Row],[QUAN]]</f>
        <v>1000</v>
      </c>
      <c r="K530" s="276" t="s">
        <v>4884</v>
      </c>
      <c r="L530" s="1">
        <f>SUMIFS(Enviados!J:J,Enviados!K:K,"22.5",Enviados!Y:Y,Compra!K530)</f>
        <v>2</v>
      </c>
      <c r="N530" s="165">
        <f>Tabela139[[#This Row],[QUAN]]-Tabela139[[#This Row],[ENVIADOS]]</f>
        <v>0</v>
      </c>
    </row>
    <row r="531" spans="1:15">
      <c r="A531" s="53">
        <v>46098</v>
      </c>
      <c r="B531" s="60">
        <v>46100</v>
      </c>
      <c r="C531" s="1" t="s">
        <v>3282</v>
      </c>
      <c r="D531" s="166" t="s">
        <v>4488</v>
      </c>
      <c r="E531" s="1">
        <v>12</v>
      </c>
      <c r="F531" s="1" t="s">
        <v>39</v>
      </c>
      <c r="G531" s="45" t="s">
        <v>595</v>
      </c>
      <c r="H531" s="1" t="s">
        <v>4885</v>
      </c>
      <c r="I531" s="128">
        <v>1660</v>
      </c>
      <c r="J531" s="164">
        <f>Tabela139[[#This Row],[V. UNT]]*Tabela139[[#This Row],[QUAN]]</f>
        <v>19920</v>
      </c>
      <c r="K531" s="276" t="s">
        <v>4886</v>
      </c>
      <c r="L531" s="1">
        <f>SUMIFS(Enviados!J:J,Enviados!K:K,"22.5",Enviados!Y:Y,Compra!K531)</f>
        <v>8</v>
      </c>
      <c r="N531" s="165">
        <f>Tabela139[[#This Row],[QUAN]]-Tabela139[[#This Row],[ENVIADOS]]</f>
        <v>4</v>
      </c>
    </row>
    <row r="532" spans="1:15">
      <c r="A532" s="53">
        <v>46090</v>
      </c>
      <c r="B532" s="60">
        <v>46090</v>
      </c>
      <c r="C532" s="1" t="s">
        <v>4878</v>
      </c>
      <c r="D532" s="166" t="s">
        <v>4879</v>
      </c>
      <c r="E532" s="1">
        <v>24</v>
      </c>
      <c r="F532" s="1">
        <v>16</v>
      </c>
      <c r="G532" s="45" t="s">
        <v>60</v>
      </c>
      <c r="H532" s="1" t="s">
        <v>1201</v>
      </c>
      <c r="I532" s="128">
        <v>577</v>
      </c>
      <c r="J532" s="164">
        <f>Tabela139[[#This Row],[V. UNT]]*Tabela139[[#This Row],[QUAN]]</f>
        <v>13848</v>
      </c>
      <c r="K532" s="276" t="s">
        <v>4887</v>
      </c>
      <c r="L532" s="1">
        <v>24</v>
      </c>
      <c r="N532" s="165">
        <f>Tabela139[[#This Row],[QUAN]]-Tabela139[[#This Row],[ENVIADOS]]</f>
        <v>0</v>
      </c>
      <c r="O532" s="1">
        <v>4</v>
      </c>
    </row>
    <row r="533" spans="1:15" hidden="1">
      <c r="A533" s="53">
        <v>46090</v>
      </c>
      <c r="B533" s="60">
        <v>46090</v>
      </c>
      <c r="C533" s="1" t="s">
        <v>3282</v>
      </c>
      <c r="D533" s="1" t="s">
        <v>4480</v>
      </c>
      <c r="E533" s="1">
        <v>6</v>
      </c>
      <c r="F533" s="1" t="s">
        <v>7</v>
      </c>
      <c r="G533" s="45" t="s">
        <v>210</v>
      </c>
      <c r="H533" s="1" t="s">
        <v>4811</v>
      </c>
      <c r="I533" s="128">
        <v>786.2</v>
      </c>
      <c r="J533" s="164">
        <f>Tabela139[[#This Row],[V. UNT]]*Tabela139[[#This Row],[QUAN]]</f>
        <v>4717.2000000000007</v>
      </c>
      <c r="K533" s="276" t="s">
        <v>4888</v>
      </c>
      <c r="L533" s="1">
        <f>SUMIFS(Enviados!J:J,Enviados!K:K,"17.5",Enviados!Y:Y,Compra!K533)</f>
        <v>6</v>
      </c>
      <c r="N533" s="165">
        <f>Tabela139[[#This Row],[QUAN]]-Tabela139[[#This Row],[ENVIADOS]]</f>
        <v>0</v>
      </c>
    </row>
    <row r="534" spans="1:15" hidden="1">
      <c r="A534" s="53">
        <v>46104</v>
      </c>
      <c r="B534" s="60">
        <v>46104</v>
      </c>
      <c r="C534" s="1" t="s">
        <v>2279</v>
      </c>
      <c r="D534" s="166" t="s">
        <v>4724</v>
      </c>
      <c r="E534" s="1">
        <v>5</v>
      </c>
      <c r="F534" s="1" t="s">
        <v>39</v>
      </c>
      <c r="G534" s="45" t="s">
        <v>595</v>
      </c>
      <c r="H534" s="1" t="s">
        <v>4757</v>
      </c>
      <c r="I534" s="128">
        <v>530</v>
      </c>
      <c r="J534" s="164">
        <f>Tabela139[[#This Row],[V. UNT]]*Tabela139[[#This Row],[QUAN]]</f>
        <v>2650</v>
      </c>
      <c r="K534" s="276" t="s">
        <v>4889</v>
      </c>
      <c r="L534" s="1">
        <f>SUMIFS(Enviados!J:J,Enviados!K:K,"22.5",Enviados!Y:Y,Compra!K534)</f>
        <v>5</v>
      </c>
      <c r="N534" s="165">
        <f>Tabela139[[#This Row],[QUAN]]-Tabela139[[#This Row],[ENVIADOS]]</f>
        <v>0</v>
      </c>
    </row>
    <row r="535" spans="1:15" hidden="1">
      <c r="A535" s="53">
        <v>46105</v>
      </c>
      <c r="B535" s="60">
        <v>46105</v>
      </c>
      <c r="C535" s="1" t="s">
        <v>2279</v>
      </c>
      <c r="D535" s="166" t="s">
        <v>4724</v>
      </c>
      <c r="E535" s="1">
        <v>4</v>
      </c>
      <c r="F535" s="1" t="s">
        <v>39</v>
      </c>
      <c r="G535" s="45" t="s">
        <v>595</v>
      </c>
      <c r="H535" s="1" t="s">
        <v>4646</v>
      </c>
      <c r="I535" s="128">
        <v>600</v>
      </c>
      <c r="J535" s="164">
        <f>Tabela139[[#This Row],[V. UNT]]*Tabela139[[#This Row],[QUAN]]</f>
        <v>2400</v>
      </c>
      <c r="K535" s="276" t="s">
        <v>4890</v>
      </c>
      <c r="L535" s="1">
        <f>SUMIFS(Enviados!J:J,Enviados!K:K,"22.5",Enviados!Y:Y,Compra!K535)</f>
        <v>4</v>
      </c>
      <c r="N535" s="165">
        <f>Tabela139[[#This Row],[QUAN]]-Tabela139[[#This Row],[ENVIADOS]]</f>
        <v>0</v>
      </c>
    </row>
    <row r="536" spans="1:15">
      <c r="A536" s="53">
        <v>46107</v>
      </c>
      <c r="B536" s="60">
        <v>46107</v>
      </c>
      <c r="C536" s="1" t="s">
        <v>2279</v>
      </c>
      <c r="D536" s="166" t="s">
        <v>4724</v>
      </c>
      <c r="E536" s="1">
        <v>4</v>
      </c>
      <c r="F536" s="1" t="s">
        <v>39</v>
      </c>
      <c r="G536" s="45" t="s">
        <v>595</v>
      </c>
      <c r="H536" s="1" t="s">
        <v>4757</v>
      </c>
      <c r="I536" s="128">
        <v>530</v>
      </c>
      <c r="J536" s="164">
        <f>Tabela139[[#This Row],[V. UNT]]*Tabela139[[#This Row],[QUAN]]</f>
        <v>2120</v>
      </c>
      <c r="K536" s="276" t="s">
        <v>4891</v>
      </c>
      <c r="L536" s="1">
        <f>SUMIFS(Enviados!J:J,Enviados!K:K,"22.5",Enviados!Y:Y,Compra!K536)</f>
        <v>2</v>
      </c>
      <c r="N536" s="165">
        <f>Tabela139[[#This Row],[QUAN]]-Tabela139[[#This Row],[ENVIADOS]]</f>
        <v>2</v>
      </c>
    </row>
    <row r="537" spans="1:15" hidden="1">
      <c r="A537" s="53">
        <v>46101</v>
      </c>
      <c r="B537" s="60">
        <v>46101</v>
      </c>
      <c r="C537" s="1" t="s">
        <v>4764</v>
      </c>
      <c r="D537" s="166" t="s">
        <v>4761</v>
      </c>
      <c r="E537" s="1">
        <v>24</v>
      </c>
      <c r="F537" s="1">
        <v>15</v>
      </c>
      <c r="G537" s="45" t="s">
        <v>75</v>
      </c>
      <c r="H537" s="1" t="s">
        <v>4871</v>
      </c>
      <c r="I537" s="128">
        <v>239</v>
      </c>
      <c r="J537" s="164">
        <f>Tabela139[[#This Row],[V. UNT]]*Tabela139[[#This Row],[QUAN]]</f>
        <v>5736</v>
      </c>
      <c r="K537" s="276" t="s">
        <v>4892</v>
      </c>
      <c r="L537" s="1">
        <f>SUMIFS(Enviados!J:J,Enviados!K:K,"15",Enviados!Y:Y,Compra!K537)</f>
        <v>24</v>
      </c>
      <c r="N537" s="165">
        <f>Tabela139[[#This Row],[QUAN]]-Tabela139[[#This Row],[ENVIADOS]]</f>
        <v>0</v>
      </c>
    </row>
    <row r="538" spans="1:15">
      <c r="A538" s="53">
        <v>46108</v>
      </c>
      <c r="B538" s="60">
        <v>46108</v>
      </c>
      <c r="C538" s="1" t="s">
        <v>4764</v>
      </c>
      <c r="D538" s="166" t="s">
        <v>4761</v>
      </c>
      <c r="E538" s="1">
        <v>20</v>
      </c>
      <c r="F538" s="1">
        <v>16</v>
      </c>
      <c r="G538" s="45" t="s">
        <v>60</v>
      </c>
      <c r="H538" s="1" t="s">
        <v>4793</v>
      </c>
      <c r="I538" s="128">
        <v>429</v>
      </c>
      <c r="J538" s="164">
        <f>Tabela139[[#This Row],[V. UNT]]*Tabela139[[#This Row],[QUAN]]</f>
        <v>8580</v>
      </c>
      <c r="K538" s="276" t="s">
        <v>4893</v>
      </c>
      <c r="L538" s="1">
        <f>SUMIFS(Enviados!J:J,Enviados!K:K,"16",Enviados!Y:Y,Compra!K538)</f>
        <v>2</v>
      </c>
      <c r="N538" s="165">
        <f>Tabela139[[#This Row],[QUAN]]-Tabela139[[#This Row],[ENVIADOS]]</f>
        <v>18</v>
      </c>
    </row>
    <row r="539" spans="1:15">
      <c r="A539" s="53">
        <v>46108</v>
      </c>
      <c r="B539" s="60">
        <v>46108</v>
      </c>
      <c r="C539" s="1" t="s">
        <v>3282</v>
      </c>
      <c r="D539" s="166" t="s">
        <v>4488</v>
      </c>
      <c r="E539" s="1">
        <v>8</v>
      </c>
      <c r="F539" s="1" t="s">
        <v>7</v>
      </c>
      <c r="G539" s="45" t="s">
        <v>133</v>
      </c>
      <c r="H539" s="1" t="s">
        <v>4636</v>
      </c>
      <c r="I539" s="128">
        <v>690.26</v>
      </c>
      <c r="J539" s="164">
        <f>Tabela139[[#This Row],[V. UNT]]*Tabela139[[#This Row],[QUAN]]</f>
        <v>5522.08</v>
      </c>
      <c r="K539" s="276" t="s">
        <v>4894</v>
      </c>
      <c r="L539" s="1">
        <f>SUMIFS(Enviados!J:J,Enviados!K:K,"17.5",Enviados!Y:Y,Compra!K539)</f>
        <v>2</v>
      </c>
      <c r="N539" s="165">
        <f>Tabela139[[#This Row],[QUAN]]-Tabela139[[#This Row],[ENVIADOS]]</f>
        <v>6</v>
      </c>
    </row>
    <row r="540" spans="1:15">
      <c r="A540" s="53">
        <v>46108</v>
      </c>
      <c r="B540" s="60">
        <v>46108</v>
      </c>
      <c r="C540" s="1" t="s">
        <v>3282</v>
      </c>
      <c r="D540" s="166" t="s">
        <v>4488</v>
      </c>
      <c r="E540" s="1">
        <v>8</v>
      </c>
      <c r="F540" s="1" t="s">
        <v>7</v>
      </c>
      <c r="G540" s="45" t="s">
        <v>210</v>
      </c>
      <c r="H540" s="1" t="s">
        <v>4811</v>
      </c>
      <c r="I540" s="128">
        <v>782.17</v>
      </c>
      <c r="J540" s="164">
        <f>Tabela139[[#This Row],[V. UNT]]*Tabela139[[#This Row],[QUAN]]</f>
        <v>6257.36</v>
      </c>
      <c r="K540" s="276" t="s">
        <v>4895</v>
      </c>
      <c r="L540" s="1">
        <f>SUMIFS(Enviados!J:J,Enviados!K:K,"17.5",Enviados!Y:Y,Compra!K540)</f>
        <v>0</v>
      </c>
      <c r="N540" s="165">
        <f>Tabela139[[#This Row],[QUAN]]-Tabela139[[#This Row],[ENVIADOS]]</f>
        <v>8</v>
      </c>
    </row>
    <row r="541" spans="1:15" hidden="1">
      <c r="A541" s="53">
        <v>46108</v>
      </c>
      <c r="B541" s="60">
        <v>46108</v>
      </c>
      <c r="C541" s="1" t="s">
        <v>3282</v>
      </c>
      <c r="D541" s="166" t="s">
        <v>4488</v>
      </c>
      <c r="E541" s="1">
        <v>10</v>
      </c>
      <c r="F541" s="1">
        <v>16</v>
      </c>
      <c r="G541" s="45" t="s">
        <v>143</v>
      </c>
      <c r="H541" s="1" t="s">
        <v>3436</v>
      </c>
      <c r="I541" s="128">
        <v>492.4</v>
      </c>
      <c r="J541" s="164">
        <f>Tabela139[[#This Row],[V. UNT]]*Tabela139[[#This Row],[QUAN]]</f>
        <v>4924</v>
      </c>
      <c r="K541" s="276" t="s">
        <v>3283</v>
      </c>
      <c r="L541" s="1">
        <f>SUMIFS(Enviados!J:J,Enviados!K:K,"16",Enviados!Y:Y,Compra!K541)</f>
        <v>10</v>
      </c>
      <c r="N541" s="165">
        <f>Tabela139[[#This Row],[QUAN]]-Tabela139[[#This Row],[ENVIADOS]]</f>
        <v>0</v>
      </c>
    </row>
    <row r="542" spans="1:15">
      <c r="A542" s="53">
        <v>46108</v>
      </c>
      <c r="B542" s="60">
        <v>46108</v>
      </c>
      <c r="C542" s="1" t="s">
        <v>3282</v>
      </c>
      <c r="D542" s="166" t="s">
        <v>4488</v>
      </c>
      <c r="E542" s="1">
        <v>8</v>
      </c>
      <c r="F542" s="1">
        <v>15</v>
      </c>
      <c r="G542" s="45" t="s">
        <v>623</v>
      </c>
      <c r="H542" s="1" t="s">
        <v>4896</v>
      </c>
      <c r="I542" s="128">
        <v>243.75</v>
      </c>
      <c r="J542" s="164">
        <f>Tabela139[[#This Row],[V. UNT]]*Tabela139[[#This Row],[QUAN]]</f>
        <v>1950</v>
      </c>
      <c r="K542" s="276" t="s">
        <v>3315</v>
      </c>
      <c r="L542" s="1">
        <f>SUMIFS(Enviados!J:J,Enviados!K:K,"15",Enviados!Y:Y,Compra!K542)</f>
        <v>4</v>
      </c>
      <c r="N542" s="165">
        <f>Tabela139[[#This Row],[QUAN]]-Tabela139[[#This Row],[ENVIADOS]]</f>
        <v>4</v>
      </c>
    </row>
    <row r="543" spans="1:15">
      <c r="A543" s="53">
        <v>46108</v>
      </c>
      <c r="B543" s="60">
        <v>46108</v>
      </c>
      <c r="C543" s="1" t="s">
        <v>220</v>
      </c>
      <c r="D543" s="166" t="s">
        <v>4482</v>
      </c>
      <c r="E543" s="1">
        <v>16</v>
      </c>
      <c r="F543" s="1">
        <v>16</v>
      </c>
      <c r="G543" s="45" t="s">
        <v>623</v>
      </c>
      <c r="H543" s="1" t="s">
        <v>4896</v>
      </c>
      <c r="I543" s="128">
        <v>243.75</v>
      </c>
      <c r="J543" s="164">
        <f>Tabela139[[#This Row],[V. UNT]]*Tabela139[[#This Row],[QUAN]]</f>
        <v>3900</v>
      </c>
      <c r="K543" s="276" t="s">
        <v>4897</v>
      </c>
      <c r="L543" s="1">
        <f>SUMIFS(Enviados!J:J,Enviados!K:K,"15",Enviados!Y:Y,Compra!K543)</f>
        <v>0</v>
      </c>
      <c r="N543" s="165">
        <f>Tabela139[[#This Row],[QUAN]]-Tabela139[[#This Row],[ENVIADOS]]</f>
        <v>16</v>
      </c>
    </row>
    <row r="544" spans="1:15">
      <c r="A544" s="53">
        <v>46111</v>
      </c>
      <c r="B544" s="60">
        <v>46111</v>
      </c>
      <c r="C544" s="1" t="s">
        <v>4764</v>
      </c>
      <c r="D544" s="166" t="s">
        <v>4761</v>
      </c>
      <c r="E544" s="1">
        <v>2</v>
      </c>
      <c r="F544" s="1">
        <v>15</v>
      </c>
      <c r="G544" s="45" t="s">
        <v>623</v>
      </c>
      <c r="H544" s="1" t="s">
        <v>4898</v>
      </c>
      <c r="I544" s="128">
        <v>235</v>
      </c>
      <c r="J544" s="164">
        <f>Tabela139[[#This Row],[V. UNT]]*Tabela139[[#This Row],[QUAN]]</f>
        <v>470</v>
      </c>
      <c r="K544" s="276" t="s">
        <v>4899</v>
      </c>
      <c r="L544" s="1">
        <f>SUMIFS(Enviados!J:J,Enviados!K:K,"15",Enviados!Y:Y,Compra!K544)</f>
        <v>2</v>
      </c>
      <c r="N544" s="165">
        <f>Tabela139[[#This Row],[QUAN]]-Tabela139[[#This Row],[ENVIADOS]]</f>
        <v>0</v>
      </c>
    </row>
    <row r="545" spans="1:14">
      <c r="A545" s="53">
        <v>46111</v>
      </c>
      <c r="B545" s="60">
        <v>46111</v>
      </c>
      <c r="C545" s="1" t="s">
        <v>4764</v>
      </c>
      <c r="D545" s="166" t="s">
        <v>4761</v>
      </c>
      <c r="E545" s="1">
        <v>6</v>
      </c>
      <c r="F545" s="1">
        <v>15</v>
      </c>
      <c r="G545" s="45" t="s">
        <v>75</v>
      </c>
      <c r="H545" s="1" t="s">
        <v>4898</v>
      </c>
      <c r="I545" s="128">
        <v>245</v>
      </c>
      <c r="J545" s="164">
        <f>Tabela139[[#This Row],[V. UNT]]*Tabela139[[#This Row],[QUAN]]</f>
        <v>1470</v>
      </c>
      <c r="K545" s="276" t="s">
        <v>4900</v>
      </c>
      <c r="L545" s="1">
        <f>SUMIFS(Enviados!J:J,Enviados!K:K,"15",Enviados!Y:Y,Compra!K545)</f>
        <v>2</v>
      </c>
      <c r="N545" s="165">
        <f>Tabela139[[#This Row],[QUAN]]-Tabela139[[#This Row],[ENVIADOS]]</f>
        <v>4</v>
      </c>
    </row>
  </sheetData>
  <phoneticPr fontId="5" type="noConversion"/>
  <conditionalFormatting sqref="N2:N545">
    <cfRule type="colorScale" priority="234">
      <colorScale>
        <cfvo type="min"/>
        <cfvo type="percentile" val="50"/>
        <cfvo type="max"/>
        <color rgb="FFC00000"/>
        <color theme="7"/>
        <color rgb="FF00B050"/>
      </colorScale>
    </cfRule>
  </conditionalFormatting>
  <conditionalFormatting sqref="N3:N545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.511811024" right="0.511811024" top="0.78740157499999996" bottom="0.78740157499999996" header="0.31496062000000002" footer="0.31496062000000002"/>
  <pageSetup paperSize="9" fitToHeight="0" orientation="landscape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FE52-5E05-4BC2-AD1C-77B76345C5AE}">
  <dimension ref="A1:AQ135"/>
  <sheetViews>
    <sheetView showGridLines="0" topLeftCell="A42" workbookViewId="0">
      <selection activeCell="L35" sqref="L35"/>
    </sheetView>
  </sheetViews>
  <sheetFormatPr defaultRowHeight="15"/>
  <cols>
    <col min="1" max="1" width="16.140625" bestFit="1" customWidth="1"/>
    <col min="2" max="2" width="12" style="135" bestFit="1" customWidth="1"/>
    <col min="3" max="3" width="11.7109375" style="232" bestFit="1" customWidth="1"/>
    <col min="4" max="4" width="9.5703125" style="135" bestFit="1" customWidth="1"/>
    <col min="5" max="5" width="11.140625" style="135" bestFit="1" customWidth="1"/>
    <col min="6" max="6" width="11.5703125" style="135" bestFit="1" customWidth="1"/>
    <col min="7" max="9" width="9.5703125" style="135" bestFit="1" customWidth="1"/>
    <col min="10" max="10" width="11.7109375" style="135" bestFit="1" customWidth="1"/>
    <col min="11" max="11" width="11" style="135" bestFit="1" customWidth="1"/>
    <col min="12" max="12" width="12.7109375" style="135" bestFit="1" customWidth="1"/>
    <col min="13" max="13" width="12" style="135" bestFit="1" customWidth="1"/>
    <col min="14" max="15" width="11.5703125" bestFit="1" customWidth="1"/>
    <col min="16" max="16" width="11.5703125" customWidth="1"/>
    <col min="17" max="17" width="25.7109375" style="211" bestFit="1" customWidth="1"/>
    <col min="18" max="18" width="13.5703125" bestFit="1" customWidth="1"/>
    <col min="19" max="19" width="11.7109375" style="207" bestFit="1" customWidth="1"/>
    <col min="20" max="20" width="9.5703125" bestFit="1" customWidth="1"/>
    <col min="21" max="21" width="9.5703125" style="207" bestFit="1" customWidth="1"/>
    <col min="22" max="22" width="9.5703125" bestFit="1" customWidth="1"/>
    <col min="23" max="23" width="9.5703125" style="207" bestFit="1" customWidth="1"/>
    <col min="24" max="24" width="9.5703125" bestFit="1" customWidth="1"/>
    <col min="25" max="25" width="9.5703125" customWidth="1"/>
    <col min="26" max="26" width="11.7109375" customWidth="1"/>
    <col min="27" max="27" width="11" bestFit="1" customWidth="1"/>
    <col min="28" max="28" width="12.7109375" bestFit="1" customWidth="1"/>
    <col min="29" max="29" width="12" bestFit="1" customWidth="1"/>
    <col min="30" max="30" width="11.140625" bestFit="1" customWidth="1"/>
    <col min="31" max="31" width="21.5703125" bestFit="1" customWidth="1"/>
    <col min="32" max="32" width="20.42578125" bestFit="1" customWidth="1"/>
    <col min="33" max="33" width="21.5703125" bestFit="1" customWidth="1"/>
    <col min="34" max="34" width="20.42578125" bestFit="1" customWidth="1"/>
    <col min="35" max="35" width="21.5703125" bestFit="1" customWidth="1"/>
    <col min="36" max="36" width="20.42578125" bestFit="1" customWidth="1"/>
    <col min="37" max="37" width="21.5703125" bestFit="1" customWidth="1"/>
    <col min="38" max="38" width="20.42578125" bestFit="1" customWidth="1"/>
    <col min="39" max="39" width="21.5703125" bestFit="1" customWidth="1"/>
    <col min="40" max="40" width="20.42578125" bestFit="1" customWidth="1"/>
    <col min="41" max="41" width="21.5703125" bestFit="1" customWidth="1"/>
    <col min="42" max="42" width="25.28515625" bestFit="1" customWidth="1"/>
    <col min="43" max="43" width="26.42578125" bestFit="1" customWidth="1"/>
    <col min="44" max="44" width="11.5703125" bestFit="1" customWidth="1"/>
    <col min="45" max="46" width="9.85546875" bestFit="1" customWidth="1"/>
    <col min="47" max="47" width="13.85546875" bestFit="1" customWidth="1"/>
  </cols>
  <sheetData>
    <row r="1" spans="1:43" ht="18.75">
      <c r="A1" s="15" t="s">
        <v>42</v>
      </c>
      <c r="B1" t="s">
        <v>3330</v>
      </c>
      <c r="C1" s="363" t="s">
        <v>4901</v>
      </c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16"/>
      <c r="T1" s="207"/>
      <c r="V1" s="207"/>
      <c r="X1" s="207"/>
      <c r="Y1" s="207"/>
      <c r="Z1" s="207"/>
      <c r="AA1" s="207"/>
      <c r="AB1" s="207"/>
      <c r="AC1" s="207"/>
    </row>
    <row r="2" spans="1:43" ht="18.75">
      <c r="A2" s="15" t="s">
        <v>41</v>
      </c>
      <c r="B2" t="s">
        <v>3330</v>
      </c>
      <c r="Q2" s="193" t="s">
        <v>36</v>
      </c>
      <c r="R2" s="208" t="s">
        <v>3330</v>
      </c>
      <c r="S2" s="365" t="s">
        <v>4902</v>
      </c>
      <c r="T2" s="365"/>
      <c r="U2" s="365"/>
      <c r="V2" s="365"/>
      <c r="W2" s="365"/>
      <c r="X2" s="365"/>
      <c r="Y2" s="365"/>
      <c r="Z2" s="365"/>
      <c r="AA2" s="365"/>
      <c r="AB2" s="365"/>
      <c r="AC2" s="365"/>
    </row>
    <row r="3" spans="1:43">
      <c r="A3" s="15" t="s">
        <v>44</v>
      </c>
      <c r="B3" t="s">
        <v>69</v>
      </c>
      <c r="C3" s="212"/>
      <c r="D3" s="294"/>
      <c r="E3" s="294"/>
      <c r="F3" s="199"/>
      <c r="G3" s="199"/>
      <c r="H3" s="212"/>
      <c r="I3" s="294"/>
      <c r="Q3" s="193" t="s">
        <v>44</v>
      </c>
      <c r="R3" s="208" t="s">
        <v>69</v>
      </c>
      <c r="S3" s="212"/>
      <c r="T3" s="359"/>
      <c r="U3" s="359"/>
      <c r="V3" s="212"/>
      <c r="W3" s="212"/>
      <c r="X3" s="212"/>
      <c r="Y3" s="359"/>
      <c r="Z3" s="207"/>
      <c r="AA3" s="207"/>
      <c r="AB3" s="207"/>
      <c r="AC3" s="207"/>
    </row>
    <row r="4" spans="1:43">
      <c r="C4" s="135"/>
      <c r="T4" s="207"/>
      <c r="V4" s="207"/>
      <c r="X4" s="207"/>
      <c r="Y4" s="207"/>
      <c r="Z4" s="207"/>
      <c r="AA4" s="207"/>
      <c r="AB4" s="207"/>
      <c r="AC4" s="207"/>
    </row>
    <row r="5" spans="1:43">
      <c r="A5" s="15" t="s">
        <v>1</v>
      </c>
      <c r="B5" s="231" t="s">
        <v>34</v>
      </c>
      <c r="C5" s="135"/>
      <c r="N5" s="135"/>
      <c r="R5" s="230" t="s">
        <v>31</v>
      </c>
      <c r="S5" s="230" t="s">
        <v>34</v>
      </c>
      <c r="T5" s="193" t="s">
        <v>4903</v>
      </c>
      <c r="U5" s="228"/>
      <c r="V5" s="228"/>
      <c r="W5" s="228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8"/>
      <c r="AM5" s="228"/>
      <c r="AN5" s="228"/>
      <c r="AO5" s="228"/>
      <c r="AP5" s="228"/>
      <c r="AQ5" s="228"/>
    </row>
    <row r="6" spans="1:43">
      <c r="A6" s="230" t="s">
        <v>31</v>
      </c>
      <c r="B6" s="135" t="s">
        <v>344</v>
      </c>
      <c r="C6" s="135" t="s">
        <v>471</v>
      </c>
      <c r="D6" s="135" t="s">
        <v>514</v>
      </c>
      <c r="E6" s="135" t="s">
        <v>422</v>
      </c>
      <c r="F6" s="135" t="s">
        <v>573</v>
      </c>
      <c r="G6" s="135" t="s">
        <v>57</v>
      </c>
      <c r="H6" s="135" t="s">
        <v>118</v>
      </c>
      <c r="I6" s="135" t="s">
        <v>11</v>
      </c>
      <c r="J6" s="135" t="s">
        <v>196</v>
      </c>
      <c r="K6" s="135" t="s">
        <v>257</v>
      </c>
      <c r="L6" s="135" t="s">
        <v>301</v>
      </c>
      <c r="M6" s="135" t="s">
        <v>335</v>
      </c>
      <c r="N6" t="s">
        <v>8</v>
      </c>
      <c r="R6" s="228" t="s">
        <v>1227</v>
      </c>
      <c r="S6" s="228"/>
      <c r="T6" s="228"/>
      <c r="U6" s="228"/>
      <c r="V6" s="228"/>
      <c r="W6" s="228"/>
      <c r="X6" s="228"/>
      <c r="Y6" s="228"/>
      <c r="Z6" s="228"/>
      <c r="AA6" s="228"/>
      <c r="AB6" s="228"/>
      <c r="AC6" s="228"/>
      <c r="AD6" s="228"/>
      <c r="AE6" s="228"/>
      <c r="AF6" s="228"/>
      <c r="AG6" s="228"/>
      <c r="AH6" s="228"/>
      <c r="AI6" s="228"/>
      <c r="AJ6" s="228"/>
      <c r="AK6" s="228"/>
      <c r="AL6" s="228"/>
      <c r="AM6" s="228"/>
      <c r="AN6" s="228"/>
      <c r="AO6" s="228"/>
      <c r="AP6" s="208" t="s">
        <v>4904</v>
      </c>
      <c r="AQ6" s="208" t="s">
        <v>4905</v>
      </c>
    </row>
    <row r="7" spans="1:43">
      <c r="A7" s="135" t="s">
        <v>1197</v>
      </c>
      <c r="B7" s="232">
        <v>108</v>
      </c>
      <c r="C7" s="232">
        <v>105</v>
      </c>
      <c r="D7" s="232">
        <v>78</v>
      </c>
      <c r="E7" s="232">
        <v>91</v>
      </c>
      <c r="F7" s="232">
        <v>87</v>
      </c>
      <c r="G7" s="232">
        <v>78</v>
      </c>
      <c r="H7" s="232">
        <v>104</v>
      </c>
      <c r="I7" s="232">
        <v>106</v>
      </c>
      <c r="J7" s="232">
        <v>89</v>
      </c>
      <c r="K7" s="232">
        <v>125</v>
      </c>
      <c r="L7" s="232">
        <v>76</v>
      </c>
      <c r="M7" s="232">
        <v>84</v>
      </c>
      <c r="N7" s="232">
        <v>1131</v>
      </c>
      <c r="R7" s="228" t="s">
        <v>344</v>
      </c>
      <c r="S7" s="228"/>
      <c r="T7" s="228" t="s">
        <v>471</v>
      </c>
      <c r="U7" s="228"/>
      <c r="V7" s="228" t="s">
        <v>514</v>
      </c>
      <c r="W7" s="228"/>
      <c r="X7" s="228" t="s">
        <v>422</v>
      </c>
      <c r="Y7" s="228"/>
      <c r="Z7" s="228" t="s">
        <v>573</v>
      </c>
      <c r="AA7" s="228"/>
      <c r="AB7" s="228" t="s">
        <v>57</v>
      </c>
      <c r="AC7" s="228"/>
      <c r="AD7" s="228" t="s">
        <v>118</v>
      </c>
      <c r="AE7" s="228"/>
      <c r="AF7" s="228" t="s">
        <v>11</v>
      </c>
      <c r="AG7" s="228"/>
      <c r="AH7" s="228" t="s">
        <v>196</v>
      </c>
      <c r="AI7" s="228"/>
      <c r="AJ7" s="228" t="s">
        <v>257</v>
      </c>
      <c r="AK7" s="228"/>
      <c r="AL7" s="228" t="s">
        <v>301</v>
      </c>
      <c r="AM7" s="228"/>
      <c r="AN7" s="208" t="s">
        <v>335</v>
      </c>
      <c r="AO7" s="208"/>
      <c r="AP7" s="208"/>
      <c r="AQ7" s="208"/>
    </row>
    <row r="8" spans="1:43">
      <c r="A8" s="135" t="s">
        <v>1227</v>
      </c>
      <c r="B8" s="232">
        <v>78</v>
      </c>
      <c r="C8" s="232">
        <v>99</v>
      </c>
      <c r="D8" s="232">
        <v>102</v>
      </c>
      <c r="E8" s="232">
        <v>143</v>
      </c>
      <c r="F8" s="232">
        <v>135</v>
      </c>
      <c r="G8" s="232">
        <v>42</v>
      </c>
      <c r="H8" s="232">
        <v>175</v>
      </c>
      <c r="I8" s="232">
        <v>86</v>
      </c>
      <c r="J8" s="232">
        <v>118</v>
      </c>
      <c r="K8" s="232">
        <v>163</v>
      </c>
      <c r="L8" s="232">
        <v>123</v>
      </c>
      <c r="M8" s="232">
        <v>96</v>
      </c>
      <c r="N8" s="232">
        <v>1360</v>
      </c>
      <c r="Q8" s="318" t="s">
        <v>39</v>
      </c>
      <c r="R8" s="208" t="s">
        <v>4906</v>
      </c>
      <c r="S8" s="208" t="s">
        <v>4907</v>
      </c>
      <c r="T8" s="208" t="s">
        <v>4906</v>
      </c>
      <c r="U8" s="208" t="s">
        <v>4907</v>
      </c>
      <c r="V8" s="210" t="s">
        <v>4906</v>
      </c>
      <c r="W8" s="208" t="s">
        <v>4907</v>
      </c>
      <c r="X8" s="210" t="s">
        <v>4906</v>
      </c>
      <c r="Y8" s="208" t="s">
        <v>4907</v>
      </c>
      <c r="Z8" s="210" t="s">
        <v>4906</v>
      </c>
      <c r="AA8" s="208" t="s">
        <v>4907</v>
      </c>
      <c r="AB8" s="210" t="s">
        <v>4906</v>
      </c>
      <c r="AC8" s="208" t="s">
        <v>4907</v>
      </c>
      <c r="AD8" s="208" t="s">
        <v>4906</v>
      </c>
      <c r="AE8" s="208" t="s">
        <v>4907</v>
      </c>
      <c r="AF8" s="208" t="s">
        <v>4906</v>
      </c>
      <c r="AG8" s="208" t="s">
        <v>4907</v>
      </c>
      <c r="AH8" s="208" t="s">
        <v>4906</v>
      </c>
      <c r="AI8" s="208" t="s">
        <v>4907</v>
      </c>
      <c r="AJ8" s="208" t="s">
        <v>4906</v>
      </c>
      <c r="AK8" s="208" t="s">
        <v>4907</v>
      </c>
      <c r="AL8" s="208" t="s">
        <v>4906</v>
      </c>
      <c r="AM8" s="208" t="s">
        <v>4907</v>
      </c>
      <c r="AN8" s="208" t="s">
        <v>4906</v>
      </c>
      <c r="AO8" s="208" t="s">
        <v>4907</v>
      </c>
      <c r="AP8" s="208"/>
      <c r="AQ8" s="208"/>
    </row>
    <row r="9" spans="1:43">
      <c r="A9" s="135" t="s">
        <v>1951</v>
      </c>
      <c r="B9" s="232">
        <v>190</v>
      </c>
      <c r="C9" s="232">
        <v>118</v>
      </c>
      <c r="D9" s="232">
        <v>67</v>
      </c>
      <c r="E9" s="232"/>
      <c r="F9" s="232"/>
      <c r="G9" s="232"/>
      <c r="H9" s="232"/>
      <c r="I9" s="232"/>
      <c r="J9" s="232"/>
      <c r="K9" s="232"/>
      <c r="L9" s="232"/>
      <c r="M9" s="232"/>
      <c r="N9" s="232">
        <v>375</v>
      </c>
      <c r="Q9" s="211">
        <v>14</v>
      </c>
      <c r="R9" s="211">
        <v>281.185</v>
      </c>
      <c r="S9" s="211">
        <v>4</v>
      </c>
      <c r="T9" s="211">
        <v>266.8966666666667</v>
      </c>
      <c r="U9" s="211">
        <v>3</v>
      </c>
      <c r="V9" s="211">
        <v>256.26760000000002</v>
      </c>
      <c r="W9" s="211">
        <v>20</v>
      </c>
      <c r="X9" s="211">
        <v>258.71727272727264</v>
      </c>
      <c r="Y9" s="211">
        <v>22</v>
      </c>
      <c r="Z9" s="211">
        <v>246.62666666666667</v>
      </c>
      <c r="AA9" s="211">
        <v>6</v>
      </c>
      <c r="AB9" s="211">
        <v>252.8075</v>
      </c>
      <c r="AC9" s="211">
        <v>4</v>
      </c>
      <c r="AD9" s="211">
        <v>249.72</v>
      </c>
      <c r="AE9" s="211">
        <v>6</v>
      </c>
      <c r="AF9" s="211">
        <v>262.255</v>
      </c>
      <c r="AG9" s="211">
        <v>4</v>
      </c>
      <c r="AH9" s="211">
        <v>249.27500000000001</v>
      </c>
      <c r="AI9" s="211">
        <v>4</v>
      </c>
      <c r="AJ9" s="211">
        <v>256.51999999999992</v>
      </c>
      <c r="AK9" s="211">
        <v>12</v>
      </c>
      <c r="AL9" s="211">
        <v>267.8</v>
      </c>
      <c r="AM9" s="211">
        <v>4</v>
      </c>
      <c r="AN9" s="211">
        <v>267.8</v>
      </c>
      <c r="AO9" s="211">
        <v>4</v>
      </c>
      <c r="AP9" s="211">
        <v>258.04980645161305</v>
      </c>
      <c r="AQ9" s="211">
        <v>93</v>
      </c>
    </row>
    <row r="10" spans="1:43">
      <c r="A10" s="207" t="s">
        <v>8</v>
      </c>
      <c r="B10" s="232">
        <v>376</v>
      </c>
      <c r="C10" s="232">
        <v>322</v>
      </c>
      <c r="D10" s="232">
        <v>247</v>
      </c>
      <c r="E10" s="232">
        <v>234</v>
      </c>
      <c r="F10" s="232">
        <v>222</v>
      </c>
      <c r="G10" s="232">
        <v>120</v>
      </c>
      <c r="H10" s="232">
        <v>279</v>
      </c>
      <c r="I10" s="232">
        <v>192</v>
      </c>
      <c r="J10" s="232">
        <v>207</v>
      </c>
      <c r="K10" s="232">
        <v>288</v>
      </c>
      <c r="L10" s="232">
        <v>199</v>
      </c>
      <c r="M10" s="232">
        <v>180</v>
      </c>
      <c r="N10" s="232">
        <v>2866</v>
      </c>
      <c r="Q10" s="211">
        <v>15</v>
      </c>
      <c r="R10" s="211">
        <v>271.21000000000004</v>
      </c>
      <c r="S10" s="211">
        <v>34</v>
      </c>
      <c r="T10" s="211">
        <v>312.89200000000005</v>
      </c>
      <c r="U10" s="211">
        <v>45</v>
      </c>
      <c r="V10" s="211">
        <v>284.60264705882361</v>
      </c>
      <c r="W10" s="211">
        <v>34</v>
      </c>
      <c r="X10" s="211">
        <v>277.82028571428594</v>
      </c>
      <c r="Y10" s="211">
        <v>70</v>
      </c>
      <c r="Z10" s="211">
        <v>284.93148148148163</v>
      </c>
      <c r="AA10" s="211">
        <v>54</v>
      </c>
      <c r="AB10" s="211">
        <v>279.85250000000002</v>
      </c>
      <c r="AC10" s="211">
        <v>16</v>
      </c>
      <c r="AD10" s="211">
        <v>275.19684210526304</v>
      </c>
      <c r="AE10" s="211">
        <v>76</v>
      </c>
      <c r="AF10" s="211">
        <v>255.02222222222221</v>
      </c>
      <c r="AG10" s="211">
        <v>36</v>
      </c>
      <c r="AH10" s="211">
        <v>256.5</v>
      </c>
      <c r="AI10" s="211">
        <v>48</v>
      </c>
      <c r="AJ10" s="211">
        <v>255.57625862068963</v>
      </c>
      <c r="AK10" s="211">
        <v>58</v>
      </c>
      <c r="AL10" s="211">
        <v>244.24374999999998</v>
      </c>
      <c r="AM10" s="211">
        <v>32</v>
      </c>
      <c r="AN10" s="211">
        <v>239.88888888888889</v>
      </c>
      <c r="AO10" s="211">
        <v>36</v>
      </c>
      <c r="AP10" s="211">
        <v>270.82024675324669</v>
      </c>
      <c r="AQ10" s="211">
        <v>539</v>
      </c>
    </row>
    <row r="11" spans="1:43">
      <c r="C11" s="135"/>
      <c r="Q11" s="211">
        <v>16</v>
      </c>
      <c r="R11" s="211">
        <v>552.405277777778</v>
      </c>
      <c r="S11" s="211">
        <v>36</v>
      </c>
      <c r="T11" s="211">
        <v>506.72500000000014</v>
      </c>
      <c r="U11" s="211">
        <v>48</v>
      </c>
      <c r="V11" s="211">
        <v>470.3873333333334</v>
      </c>
      <c r="W11" s="211">
        <v>30</v>
      </c>
      <c r="X11" s="211">
        <v>453.21333333333303</v>
      </c>
      <c r="Y11" s="211">
        <v>42</v>
      </c>
      <c r="Z11" s="211">
        <v>469.86933333333388</v>
      </c>
      <c r="AA11" s="211">
        <v>60</v>
      </c>
      <c r="AB11" s="211">
        <v>466.99800000000005</v>
      </c>
      <c r="AC11" s="211">
        <v>20</v>
      </c>
      <c r="AD11" s="211">
        <v>505.99948051948053</v>
      </c>
      <c r="AE11" s="211">
        <v>77</v>
      </c>
      <c r="AF11" s="211">
        <v>465.01111111111106</v>
      </c>
      <c r="AG11" s="211">
        <v>35</v>
      </c>
      <c r="AH11" s="211">
        <v>379.436842105263</v>
      </c>
      <c r="AI11" s="211">
        <v>38</v>
      </c>
      <c r="AJ11" s="211">
        <v>407.2373770491804</v>
      </c>
      <c r="AK11" s="211">
        <v>61</v>
      </c>
      <c r="AL11" s="211">
        <v>445.94235294117641</v>
      </c>
      <c r="AM11" s="211">
        <v>68</v>
      </c>
      <c r="AN11" s="211">
        <v>474.93294000000037</v>
      </c>
      <c r="AO11" s="211">
        <v>50</v>
      </c>
      <c r="AP11" s="211">
        <v>466.29197349823301</v>
      </c>
      <c r="AQ11" s="211">
        <v>565</v>
      </c>
    </row>
    <row r="12" spans="1:43">
      <c r="C12" s="135"/>
      <c r="Q12" s="211" t="s">
        <v>7</v>
      </c>
      <c r="R12" s="211">
        <v>672.99</v>
      </c>
      <c r="S12" s="211">
        <v>2</v>
      </c>
      <c r="T12" s="211"/>
      <c r="U12" s="211"/>
      <c r="V12" s="211">
        <v>840.77799999999991</v>
      </c>
      <c r="W12" s="211">
        <v>10</v>
      </c>
      <c r="X12" s="211">
        <v>624</v>
      </c>
      <c r="Y12" s="211">
        <v>2</v>
      </c>
      <c r="Z12" s="211">
        <v>693.26933333333341</v>
      </c>
      <c r="AA12" s="211">
        <v>15</v>
      </c>
      <c r="AB12" s="211">
        <v>949.15</v>
      </c>
      <c r="AC12" s="211">
        <v>2</v>
      </c>
      <c r="AD12" s="211">
        <v>748.78666666666675</v>
      </c>
      <c r="AE12" s="211">
        <v>6</v>
      </c>
      <c r="AF12" s="211">
        <v>736.11500000000001</v>
      </c>
      <c r="AG12" s="211">
        <v>8</v>
      </c>
      <c r="AH12" s="211">
        <v>550.01599999999996</v>
      </c>
      <c r="AI12" s="211">
        <v>10</v>
      </c>
      <c r="AJ12" s="211">
        <v>563.22333333333347</v>
      </c>
      <c r="AK12" s="211">
        <v>24</v>
      </c>
      <c r="AL12" s="211">
        <v>734.48461538461549</v>
      </c>
      <c r="AM12" s="211">
        <v>13</v>
      </c>
      <c r="AN12" s="211">
        <v>746.51</v>
      </c>
      <c r="AO12" s="211">
        <v>4</v>
      </c>
      <c r="AP12" s="211">
        <v>679.50624999999991</v>
      </c>
      <c r="AQ12" s="211">
        <v>96</v>
      </c>
    </row>
    <row r="13" spans="1:43">
      <c r="C13" s="135"/>
      <c r="Q13" s="211" t="s">
        <v>39</v>
      </c>
      <c r="R13" s="211">
        <v>1749.49</v>
      </c>
      <c r="S13" s="211">
        <v>2</v>
      </c>
      <c r="T13" s="211">
        <v>1166.3266666666666</v>
      </c>
      <c r="U13" s="211">
        <v>3</v>
      </c>
      <c r="V13" s="211">
        <v>1686.3900000000003</v>
      </c>
      <c r="W13" s="211">
        <v>8</v>
      </c>
      <c r="X13" s="211">
        <v>25.714285714285715</v>
      </c>
      <c r="Y13" s="211">
        <v>7</v>
      </c>
      <c r="Z13" s="211"/>
      <c r="AA13" s="211"/>
      <c r="AB13" s="211"/>
      <c r="AC13" s="211"/>
      <c r="AD13" s="211">
        <v>1610.4299999999998</v>
      </c>
      <c r="AE13" s="211">
        <v>10</v>
      </c>
      <c r="AF13" s="211">
        <v>1792.14</v>
      </c>
      <c r="AG13" s="211">
        <v>2</v>
      </c>
      <c r="AH13" s="211">
        <v>1017.0122222222222</v>
      </c>
      <c r="AI13" s="211">
        <v>18</v>
      </c>
      <c r="AJ13" s="211">
        <v>1279.1399999999999</v>
      </c>
      <c r="AK13" s="211">
        <v>8</v>
      </c>
      <c r="AL13" s="211">
        <v>200</v>
      </c>
      <c r="AM13" s="211">
        <v>6</v>
      </c>
      <c r="AN13" s="211">
        <v>1633.34</v>
      </c>
      <c r="AO13" s="211">
        <v>2</v>
      </c>
      <c r="AP13" s="211">
        <v>1111.5709090909086</v>
      </c>
      <c r="AQ13" s="211">
        <v>66</v>
      </c>
    </row>
    <row r="14" spans="1:43">
      <c r="C14" s="135"/>
      <c r="Q14" s="211" t="s">
        <v>8</v>
      </c>
      <c r="R14" s="211">
        <v>449.71064102564122</v>
      </c>
      <c r="S14" s="211">
        <v>78</v>
      </c>
      <c r="T14" s="211">
        <v>431.33949494949496</v>
      </c>
      <c r="U14" s="211">
        <v>99</v>
      </c>
      <c r="V14" s="211">
        <v>498.1604117647056</v>
      </c>
      <c r="W14" s="211">
        <v>102</v>
      </c>
      <c r="X14" s="211">
        <v>318.89622377622391</v>
      </c>
      <c r="Y14" s="211">
        <v>143</v>
      </c>
      <c r="Z14" s="211">
        <v>410.79451851851854</v>
      </c>
      <c r="AA14" s="211">
        <v>135</v>
      </c>
      <c r="AB14" s="211">
        <v>398.26500000000027</v>
      </c>
      <c r="AC14" s="211">
        <v>42</v>
      </c>
      <c r="AD14" s="211">
        <v>468.41291428571441</v>
      </c>
      <c r="AE14" s="211">
        <v>175</v>
      </c>
      <c r="AF14" s="211">
        <v>423.76069767441822</v>
      </c>
      <c r="AG14" s="211">
        <v>85</v>
      </c>
      <c r="AH14" s="211">
        <v>436.72949152542355</v>
      </c>
      <c r="AI14" s="211">
        <v>118</v>
      </c>
      <c r="AJ14" s="211">
        <v>407.93633742331258</v>
      </c>
      <c r="AK14" s="211">
        <v>163</v>
      </c>
      <c r="AL14" s="211">
        <v>406.17382113821139</v>
      </c>
      <c r="AM14" s="211">
        <v>123</v>
      </c>
      <c r="AN14" s="211">
        <v>413.61007291666687</v>
      </c>
      <c r="AO14" s="211">
        <v>96</v>
      </c>
      <c r="AP14" s="211">
        <v>420.94726617647041</v>
      </c>
      <c r="AQ14" s="211">
        <v>1359</v>
      </c>
    </row>
    <row r="15" spans="1:43" ht="18.75">
      <c r="A15" s="363" t="s">
        <v>4908</v>
      </c>
      <c r="B15" s="363"/>
      <c r="C15" s="363"/>
      <c r="D15" s="363"/>
      <c r="E15" s="363"/>
      <c r="F15" s="363"/>
      <c r="G15" s="363"/>
      <c r="H15" s="363"/>
      <c r="I15" s="363"/>
      <c r="J15" s="363"/>
      <c r="K15" s="363"/>
      <c r="L15" s="363"/>
      <c r="M15" s="363"/>
      <c r="N15" s="363"/>
      <c r="O15" s="363"/>
    </row>
    <row r="16" spans="1:43">
      <c r="A16" s="193" t="s">
        <v>44</v>
      </c>
      <c r="B16" s="208" t="s">
        <v>69</v>
      </c>
      <c r="C16" s="135"/>
      <c r="Q16"/>
    </row>
    <row r="17" spans="1:29" ht="18.75">
      <c r="A17" s="199"/>
      <c r="B17" s="199"/>
      <c r="C17" s="212"/>
      <c r="D17" s="294"/>
      <c r="E17" s="294"/>
      <c r="F17" s="199"/>
      <c r="G17" s="199"/>
      <c r="H17" s="212"/>
      <c r="I17" s="294"/>
      <c r="Q17" s="193" t="s">
        <v>36</v>
      </c>
      <c r="R17" s="208" t="s">
        <v>3330</v>
      </c>
      <c r="S17" s="364" t="s">
        <v>4902</v>
      </c>
      <c r="T17" s="364"/>
      <c r="U17" s="364"/>
      <c r="V17" s="364"/>
      <c r="W17" s="364"/>
      <c r="X17" s="364"/>
      <c r="Y17" s="364"/>
      <c r="Z17" s="364"/>
      <c r="AA17" s="364"/>
      <c r="AB17" s="364"/>
      <c r="AC17" s="364"/>
    </row>
    <row r="18" spans="1:29">
      <c r="A18" s="193" t="s">
        <v>2</v>
      </c>
      <c r="B18" s="230" t="s">
        <v>31</v>
      </c>
      <c r="C18" s="230" t="s">
        <v>34</v>
      </c>
      <c r="D18" s="228"/>
      <c r="E18" s="228"/>
      <c r="F18" s="228"/>
      <c r="G18" s="228"/>
      <c r="H18" s="228"/>
      <c r="I18" s="228"/>
      <c r="J18" s="228"/>
      <c r="K18" s="228"/>
      <c r="L18" s="228"/>
      <c r="M18" s="228"/>
      <c r="N18" s="228"/>
      <c r="O18" s="228"/>
      <c r="P18" s="228"/>
      <c r="Q18" s="193" t="s">
        <v>44</v>
      </c>
      <c r="R18" s="208" t="s">
        <v>69</v>
      </c>
      <c r="S18" s="212"/>
      <c r="T18" s="209"/>
      <c r="U18" s="359"/>
      <c r="V18" s="199"/>
      <c r="W18" s="212"/>
      <c r="X18" s="212"/>
      <c r="Y18" s="209"/>
    </row>
    <row r="19" spans="1:29">
      <c r="A19" s="208"/>
      <c r="B19" s="228" t="s">
        <v>1227</v>
      </c>
      <c r="C19" s="228"/>
      <c r="D19" s="228"/>
      <c r="E19" s="228"/>
      <c r="F19" s="228"/>
      <c r="G19" s="228"/>
      <c r="H19" s="228"/>
      <c r="I19" s="228"/>
      <c r="J19" s="228"/>
      <c r="K19" s="228"/>
      <c r="L19" s="228"/>
      <c r="M19" s="228"/>
      <c r="N19" s="208" t="s">
        <v>4909</v>
      </c>
      <c r="O19" s="208" t="s">
        <v>8</v>
      </c>
      <c r="P19" s="208"/>
    </row>
    <row r="20" spans="1:29">
      <c r="A20" s="193" t="s">
        <v>39</v>
      </c>
      <c r="B20" s="228" t="s">
        <v>344</v>
      </c>
      <c r="C20" s="228" t="s">
        <v>471</v>
      </c>
      <c r="D20" s="228" t="s">
        <v>514</v>
      </c>
      <c r="E20" s="228" t="s">
        <v>422</v>
      </c>
      <c r="F20" s="228" t="s">
        <v>573</v>
      </c>
      <c r="G20" s="228" t="s">
        <v>57</v>
      </c>
      <c r="H20" s="228" t="s">
        <v>118</v>
      </c>
      <c r="I20" s="228" t="s">
        <v>11</v>
      </c>
      <c r="J20" s="228" t="s">
        <v>196</v>
      </c>
      <c r="K20" s="228" t="s">
        <v>257</v>
      </c>
      <c r="L20" s="228" t="s">
        <v>301</v>
      </c>
      <c r="M20" s="228" t="s">
        <v>335</v>
      </c>
      <c r="N20" s="208"/>
      <c r="O20" s="208"/>
      <c r="P20" s="208"/>
      <c r="R20" s="230" t="s">
        <v>31</v>
      </c>
      <c r="S20" s="358" t="s">
        <v>34</v>
      </c>
      <c r="T20" s="193" t="s">
        <v>4903</v>
      </c>
      <c r="U20" s="228"/>
      <c r="V20" s="228"/>
      <c r="W20" s="228"/>
      <c r="X20" s="228"/>
      <c r="Y20" s="228"/>
    </row>
    <row r="21" spans="1:29">
      <c r="A21" s="357">
        <v>14</v>
      </c>
      <c r="B21" s="295">
        <v>1124.74</v>
      </c>
      <c r="C21" s="295">
        <v>800.69</v>
      </c>
      <c r="D21" s="295">
        <v>5125.3519999999999</v>
      </c>
      <c r="E21" s="295">
        <v>5691.7799999999979</v>
      </c>
      <c r="F21" s="295">
        <v>1479.76</v>
      </c>
      <c r="G21" s="295">
        <v>1011.23</v>
      </c>
      <c r="H21" s="295">
        <v>1498.32</v>
      </c>
      <c r="I21" s="295">
        <v>1049.02</v>
      </c>
      <c r="J21" s="295">
        <v>997.1</v>
      </c>
      <c r="K21" s="295">
        <v>3078.2399999999993</v>
      </c>
      <c r="L21" s="295">
        <v>1071.2</v>
      </c>
      <c r="M21" s="295">
        <v>1071.2</v>
      </c>
      <c r="N21" s="295">
        <v>23998.631999999998</v>
      </c>
      <c r="O21" s="295">
        <v>23998.631999999998</v>
      </c>
      <c r="P21" s="295"/>
      <c r="R21" s="228" t="s">
        <v>1951</v>
      </c>
      <c r="S21" s="228"/>
      <c r="T21" s="228"/>
      <c r="U21" s="228"/>
      <c r="V21" s="228"/>
      <c r="W21" s="228"/>
      <c r="X21" s="208" t="s">
        <v>4910</v>
      </c>
      <c r="Y21" s="208" t="s">
        <v>4911</v>
      </c>
    </row>
    <row r="22" spans="1:29">
      <c r="A22" s="357">
        <v>15</v>
      </c>
      <c r="B22" s="295">
        <v>9221.1400000000012</v>
      </c>
      <c r="C22" s="295">
        <v>14080.140000000003</v>
      </c>
      <c r="D22" s="295">
        <v>9676.4900000000034</v>
      </c>
      <c r="E22" s="295">
        <v>19447.420000000016</v>
      </c>
      <c r="F22" s="295">
        <v>15386.300000000007</v>
      </c>
      <c r="G22" s="295">
        <v>4477.6400000000003</v>
      </c>
      <c r="H22" s="295">
        <v>20914.959999999992</v>
      </c>
      <c r="I22" s="295">
        <v>9180.7999999999993</v>
      </c>
      <c r="J22" s="295">
        <v>12312</v>
      </c>
      <c r="K22" s="295">
        <v>14823.422999999999</v>
      </c>
      <c r="L22" s="295">
        <v>7815.7999999999993</v>
      </c>
      <c r="M22" s="295">
        <v>8636</v>
      </c>
      <c r="N22" s="295">
        <v>145972.11300000001</v>
      </c>
      <c r="O22" s="295">
        <v>145972.11300000001</v>
      </c>
      <c r="R22" s="228" t="s">
        <v>344</v>
      </c>
      <c r="S22" s="228"/>
      <c r="T22" s="228" t="s">
        <v>471</v>
      </c>
      <c r="U22" s="228"/>
      <c r="V22" s="228" t="s">
        <v>514</v>
      </c>
      <c r="W22" s="228"/>
      <c r="X22" s="208"/>
      <c r="Y22" s="208"/>
    </row>
    <row r="23" spans="1:29">
      <c r="A23" s="357">
        <v>16</v>
      </c>
      <c r="B23" s="295">
        <v>19886.590000000007</v>
      </c>
      <c r="C23" s="295">
        <v>24322.800000000007</v>
      </c>
      <c r="D23" s="295">
        <v>14111.620000000003</v>
      </c>
      <c r="E23" s="295">
        <v>19034.959999999988</v>
      </c>
      <c r="F23" s="295">
        <v>28192.160000000033</v>
      </c>
      <c r="G23" s="295">
        <v>9339.9600000000009</v>
      </c>
      <c r="H23" s="295">
        <v>38961.96</v>
      </c>
      <c r="I23" s="295">
        <v>16740.399999999998</v>
      </c>
      <c r="J23" s="295">
        <v>14418.599999999995</v>
      </c>
      <c r="K23" s="295">
        <v>24841.480000000003</v>
      </c>
      <c r="L23" s="295">
        <v>30324.079999999994</v>
      </c>
      <c r="M23" s="295">
        <v>23746.647000000019</v>
      </c>
      <c r="N23" s="295">
        <v>263921.25700000004</v>
      </c>
      <c r="O23" s="295">
        <v>263921.25700000004</v>
      </c>
      <c r="Q23" s="318" t="s">
        <v>39</v>
      </c>
      <c r="R23" s="208" t="s">
        <v>4906</v>
      </c>
      <c r="S23" s="208" t="s">
        <v>4907</v>
      </c>
      <c r="T23" s="208" t="s">
        <v>4906</v>
      </c>
      <c r="U23" s="208" t="s">
        <v>4907</v>
      </c>
      <c r="V23" s="208" t="s">
        <v>4906</v>
      </c>
      <c r="W23" s="208" t="s">
        <v>4907</v>
      </c>
      <c r="X23" s="208"/>
      <c r="Y23" s="208"/>
    </row>
    <row r="24" spans="1:29">
      <c r="A24" s="357" t="s">
        <v>7</v>
      </c>
      <c r="B24" s="295">
        <v>1345.98</v>
      </c>
      <c r="C24" s="295"/>
      <c r="D24" s="295">
        <v>8407.7799999999988</v>
      </c>
      <c r="E24" s="295">
        <v>1248</v>
      </c>
      <c r="F24" s="295">
        <v>10399.040000000001</v>
      </c>
      <c r="G24" s="295">
        <v>1898.3</v>
      </c>
      <c r="H24" s="295">
        <v>4492.72</v>
      </c>
      <c r="I24" s="295">
        <v>5888.92</v>
      </c>
      <c r="J24" s="295">
        <v>5500.16</v>
      </c>
      <c r="K24" s="295">
        <v>13517.360000000002</v>
      </c>
      <c r="L24" s="295">
        <v>9548.3000000000011</v>
      </c>
      <c r="M24" s="295">
        <v>2986.04</v>
      </c>
      <c r="N24" s="295">
        <v>65232.6</v>
      </c>
      <c r="O24" s="295">
        <v>65232.6</v>
      </c>
      <c r="Q24" s="211">
        <v>14</v>
      </c>
      <c r="R24" s="211">
        <v>267.8</v>
      </c>
      <c r="S24" s="213">
        <v>2</v>
      </c>
      <c r="T24" s="211">
        <v>291.90000000000003</v>
      </c>
      <c r="U24" s="211">
        <v>12</v>
      </c>
      <c r="V24" s="211">
        <v>267.8</v>
      </c>
      <c r="W24" s="211">
        <v>2</v>
      </c>
      <c r="X24" s="211">
        <v>285.87500000000006</v>
      </c>
      <c r="Y24" s="211">
        <v>16</v>
      </c>
    </row>
    <row r="25" spans="1:29">
      <c r="A25" s="357" t="s">
        <v>39</v>
      </c>
      <c r="B25" s="295">
        <v>3498.98</v>
      </c>
      <c r="C25" s="295">
        <v>3498.98</v>
      </c>
      <c r="D25" s="295">
        <v>13491.120000000003</v>
      </c>
      <c r="E25" s="295">
        <v>180</v>
      </c>
      <c r="F25" s="295"/>
      <c r="G25" s="295"/>
      <c r="H25" s="295">
        <v>16104.3</v>
      </c>
      <c r="I25" s="295">
        <v>3584.28</v>
      </c>
      <c r="J25" s="295">
        <v>18306.22</v>
      </c>
      <c r="K25" s="295">
        <v>10233.119999999999</v>
      </c>
      <c r="L25" s="295">
        <v>1200</v>
      </c>
      <c r="M25" s="295">
        <v>3266.68</v>
      </c>
      <c r="N25" s="295">
        <v>73363.679999999993</v>
      </c>
      <c r="O25" s="295">
        <v>73363.679999999993</v>
      </c>
      <c r="Q25" s="211">
        <v>15</v>
      </c>
      <c r="R25" s="211">
        <v>238.22121212121192</v>
      </c>
      <c r="S25" s="213">
        <v>66</v>
      </c>
      <c r="T25" s="211">
        <v>236.70714285714277</v>
      </c>
      <c r="U25" s="211">
        <v>27</v>
      </c>
      <c r="V25" s="211">
        <v>333.87812499999984</v>
      </c>
      <c r="W25" s="211">
        <v>32</v>
      </c>
      <c r="X25" s="211">
        <v>262.17857142857179</v>
      </c>
      <c r="Y25" s="211">
        <v>125</v>
      </c>
    </row>
    <row r="26" spans="1:29">
      <c r="A26" s="208" t="s">
        <v>8</v>
      </c>
      <c r="B26" s="295">
        <v>35077.430000000008</v>
      </c>
      <c r="C26" s="295">
        <v>42702.610000000015</v>
      </c>
      <c r="D26" s="295">
        <v>50812.362000000008</v>
      </c>
      <c r="E26" s="295">
        <v>45602.16</v>
      </c>
      <c r="F26" s="295">
        <v>55457.260000000038</v>
      </c>
      <c r="G26" s="295">
        <v>16727.13</v>
      </c>
      <c r="H26" s="295">
        <v>81972.259999999995</v>
      </c>
      <c r="I26" s="295">
        <v>36443.42</v>
      </c>
      <c r="J26" s="295">
        <v>51534.080000000002</v>
      </c>
      <c r="K26" s="295">
        <v>66493.622999999992</v>
      </c>
      <c r="L26" s="295">
        <v>49959.38</v>
      </c>
      <c r="M26" s="295">
        <v>39706.567000000025</v>
      </c>
      <c r="N26" s="295">
        <v>572488.28200000001</v>
      </c>
      <c r="O26" s="295">
        <v>572488.28200000001</v>
      </c>
      <c r="Q26" s="211">
        <v>16</v>
      </c>
      <c r="R26" s="211">
        <v>454.33739999999977</v>
      </c>
      <c r="S26" s="213">
        <v>100</v>
      </c>
      <c r="T26" s="211">
        <v>462.54137931034472</v>
      </c>
      <c r="U26" s="211">
        <v>58</v>
      </c>
      <c r="V26" s="211">
        <v>550.34666666666669</v>
      </c>
      <c r="W26" s="211">
        <v>27</v>
      </c>
      <c r="X26" s="211">
        <v>470.92162162162157</v>
      </c>
      <c r="Y26" s="211">
        <v>185</v>
      </c>
    </row>
    <row r="27" spans="1:29" ht="12" customHeight="1">
      <c r="B27"/>
      <c r="C27"/>
      <c r="D27"/>
      <c r="E27"/>
      <c r="F27"/>
      <c r="G27"/>
      <c r="H27"/>
      <c r="I27"/>
      <c r="J27"/>
      <c r="K27"/>
      <c r="L27"/>
      <c r="M27"/>
      <c r="Q27" s="211" t="s">
        <v>7</v>
      </c>
      <c r="R27" s="211">
        <v>515</v>
      </c>
      <c r="S27" s="213">
        <v>12</v>
      </c>
      <c r="T27" s="211">
        <v>595.02250000000004</v>
      </c>
      <c r="U27" s="211">
        <v>16</v>
      </c>
      <c r="V27" s="211"/>
      <c r="W27" s="211"/>
      <c r="X27" s="211">
        <v>560.72714285714289</v>
      </c>
      <c r="Y27" s="211">
        <v>28</v>
      </c>
    </row>
    <row r="28" spans="1:29" ht="18.75">
      <c r="A28" s="363" t="s">
        <v>4912</v>
      </c>
      <c r="B28" s="363"/>
      <c r="C28" s="363"/>
      <c r="D28" s="363"/>
      <c r="E28" s="363"/>
      <c r="F28" s="363"/>
      <c r="G28" s="363"/>
      <c r="H28" s="363"/>
      <c r="I28" s="363"/>
      <c r="J28" s="363"/>
      <c r="K28" s="363"/>
      <c r="L28" s="363"/>
      <c r="M28" s="363"/>
      <c r="N28" s="363"/>
      <c r="O28" s="363"/>
      <c r="Q28" s="211" t="s">
        <v>39</v>
      </c>
      <c r="R28" s="211">
        <v>1633.336</v>
      </c>
      <c r="S28" s="213">
        <v>10</v>
      </c>
      <c r="T28" s="211">
        <v>1633.33</v>
      </c>
      <c r="U28" s="211">
        <v>4</v>
      </c>
      <c r="V28" s="211">
        <v>1674.43</v>
      </c>
      <c r="W28" s="211">
        <v>6</v>
      </c>
      <c r="X28" s="211">
        <v>1645.6630000000005</v>
      </c>
      <c r="Y28" s="211">
        <v>20</v>
      </c>
    </row>
    <row r="29" spans="1:29">
      <c r="A29" s="193" t="s">
        <v>44</v>
      </c>
      <c r="B29" s="208" t="s">
        <v>69</v>
      </c>
      <c r="C29" s="135"/>
      <c r="Q29" s="211" t="s">
        <v>8</v>
      </c>
      <c r="R29" s="211">
        <v>443.185789473684</v>
      </c>
      <c r="S29" s="213">
        <v>190</v>
      </c>
      <c r="T29" s="211">
        <v>449.25152542372865</v>
      </c>
      <c r="U29" s="211">
        <v>117</v>
      </c>
      <c r="V29" s="211">
        <v>539.18865671641788</v>
      </c>
      <c r="W29" s="211">
        <v>67</v>
      </c>
      <c r="X29" s="211">
        <v>462.24698666666683</v>
      </c>
      <c r="Y29" s="211">
        <v>374</v>
      </c>
    </row>
    <row r="30" spans="1:29">
      <c r="A30" s="199"/>
      <c r="B30" s="199"/>
      <c r="C30" s="212"/>
      <c r="D30" s="294"/>
      <c r="E30" s="294"/>
      <c r="F30" s="199"/>
      <c r="G30" s="199"/>
      <c r="H30" s="212"/>
      <c r="I30" s="294"/>
    </row>
    <row r="31" spans="1:29">
      <c r="A31" s="193" t="s">
        <v>2</v>
      </c>
      <c r="B31" s="230" t="s">
        <v>31</v>
      </c>
      <c r="C31" s="230" t="s">
        <v>34</v>
      </c>
      <c r="D31" s="228"/>
      <c r="E31" s="228"/>
      <c r="F31" s="228"/>
      <c r="G31"/>
      <c r="H31"/>
      <c r="I31"/>
      <c r="J31"/>
      <c r="K31"/>
      <c r="L31"/>
      <c r="M31"/>
    </row>
    <row r="32" spans="1:29">
      <c r="A32" s="208"/>
      <c r="B32" s="228" t="s">
        <v>1951</v>
      </c>
      <c r="C32" s="228"/>
      <c r="D32" s="228"/>
      <c r="E32" s="208" t="s">
        <v>4913</v>
      </c>
      <c r="F32" s="208" t="s">
        <v>8</v>
      </c>
      <c r="G32"/>
      <c r="H32"/>
      <c r="I32"/>
      <c r="J32"/>
      <c r="K32"/>
      <c r="L32"/>
      <c r="M32"/>
    </row>
    <row r="33" spans="1:30">
      <c r="A33" s="193" t="s">
        <v>39</v>
      </c>
      <c r="B33" s="228" t="s">
        <v>344</v>
      </c>
      <c r="C33" s="228" t="s">
        <v>471</v>
      </c>
      <c r="D33" s="228" t="s">
        <v>514</v>
      </c>
      <c r="E33" s="208"/>
      <c r="F33" s="208"/>
      <c r="G33"/>
      <c r="H33"/>
      <c r="I33"/>
      <c r="J33"/>
      <c r="K33"/>
      <c r="L33"/>
      <c r="M33"/>
    </row>
    <row r="34" spans="1:30">
      <c r="A34" s="357">
        <v>14</v>
      </c>
      <c r="B34" s="295">
        <v>535.6</v>
      </c>
      <c r="C34" s="295">
        <v>3502.8000000000006</v>
      </c>
      <c r="D34" s="295">
        <v>535.6</v>
      </c>
      <c r="E34" s="295">
        <v>4574.0000000000009</v>
      </c>
      <c r="F34" s="295">
        <v>4574.0000000000009</v>
      </c>
      <c r="G34"/>
      <c r="H34"/>
      <c r="I34"/>
      <c r="J34"/>
      <c r="K34"/>
      <c r="L34"/>
      <c r="M34"/>
    </row>
    <row r="35" spans="1:30">
      <c r="A35" s="357">
        <v>15</v>
      </c>
      <c r="B35" s="295">
        <v>15722.599999999988</v>
      </c>
      <c r="C35" s="295">
        <v>6627.7999999999975</v>
      </c>
      <c r="D35" s="295">
        <v>10684.099999999995</v>
      </c>
      <c r="E35" s="295">
        <v>33034.499999999985</v>
      </c>
      <c r="F35" s="295">
        <v>33034.499999999985</v>
      </c>
      <c r="G35"/>
      <c r="H35"/>
      <c r="I35"/>
      <c r="J35"/>
      <c r="K35"/>
      <c r="L35"/>
      <c r="M35"/>
    </row>
    <row r="36" spans="1:30">
      <c r="A36" s="357">
        <v>16</v>
      </c>
      <c r="B36" s="295">
        <v>45433.739999999976</v>
      </c>
      <c r="C36" s="295">
        <v>26827.399999999994</v>
      </c>
      <c r="D36" s="295">
        <v>14859.36</v>
      </c>
      <c r="E36" s="295">
        <v>87120.499999999971</v>
      </c>
      <c r="F36" s="295">
        <v>87120.499999999971</v>
      </c>
      <c r="G36"/>
      <c r="H36"/>
      <c r="I36"/>
      <c r="J36"/>
      <c r="K36"/>
      <c r="L36"/>
      <c r="M36"/>
    </row>
    <row r="37" spans="1:30">
      <c r="A37" s="357" t="s">
        <v>7</v>
      </c>
      <c r="B37" s="295">
        <v>6180</v>
      </c>
      <c r="C37" s="295">
        <v>9520.36</v>
      </c>
      <c r="D37" s="295"/>
      <c r="E37" s="295">
        <v>15700.36</v>
      </c>
      <c r="F37" s="295">
        <v>15700.36</v>
      </c>
      <c r="G37"/>
      <c r="H37"/>
      <c r="I37"/>
      <c r="J37"/>
      <c r="K37"/>
      <c r="L37"/>
      <c r="M37"/>
    </row>
    <row r="38" spans="1:30" ht="18.75">
      <c r="A38" s="357" t="s">
        <v>39</v>
      </c>
      <c r="B38" s="295">
        <v>16333.36</v>
      </c>
      <c r="C38" s="295">
        <v>6533.32</v>
      </c>
      <c r="D38" s="295">
        <v>10046.58</v>
      </c>
      <c r="E38" s="295">
        <v>32913.26</v>
      </c>
      <c r="F38" s="295">
        <v>32913.26</v>
      </c>
      <c r="G38"/>
      <c r="H38"/>
      <c r="I38"/>
      <c r="J38"/>
      <c r="K38"/>
      <c r="L38"/>
      <c r="M38"/>
      <c r="S38" s="364"/>
      <c r="T38" s="364"/>
      <c r="U38" s="364"/>
      <c r="V38" s="364"/>
      <c r="W38" s="364"/>
      <c r="X38" s="364"/>
      <c r="Y38" s="364"/>
      <c r="Z38" s="364"/>
      <c r="AA38" s="364"/>
      <c r="AB38" s="364"/>
      <c r="AC38" s="364"/>
    </row>
    <row r="39" spans="1:30">
      <c r="A39" s="208" t="s">
        <v>8</v>
      </c>
      <c r="B39" s="295">
        <v>84205.299999999974</v>
      </c>
      <c r="C39" s="295">
        <v>53011.679999999993</v>
      </c>
      <c r="D39" s="295">
        <v>36125.64</v>
      </c>
      <c r="E39" s="295">
        <v>173342.61999999997</v>
      </c>
      <c r="F39" s="295">
        <v>173342.61999999997</v>
      </c>
      <c r="G39"/>
      <c r="H39"/>
      <c r="I39"/>
      <c r="J39"/>
      <c r="K39"/>
      <c r="L39"/>
      <c r="M39"/>
      <c r="S39" s="212"/>
      <c r="T39" s="209"/>
      <c r="U39" s="359"/>
      <c r="V39" s="199"/>
      <c r="W39" s="212"/>
      <c r="X39" s="212"/>
      <c r="Y39" s="209"/>
    </row>
    <row r="40" spans="1:30">
      <c r="C40" s="135"/>
    </row>
    <row r="41" spans="1:30">
      <c r="C41" s="135"/>
    </row>
    <row r="42" spans="1:30" ht="18.75">
      <c r="A42" s="193" t="s">
        <v>41</v>
      </c>
      <c r="B42" s="208" t="s">
        <v>3330</v>
      </c>
      <c r="C42" s="363" t="s">
        <v>4914</v>
      </c>
      <c r="D42" s="363"/>
      <c r="E42" s="363"/>
      <c r="F42" s="363"/>
      <c r="G42" s="363"/>
      <c r="H42" s="363"/>
      <c r="I42" s="363"/>
      <c r="J42" s="363"/>
      <c r="K42" s="363"/>
      <c r="L42" s="363"/>
      <c r="M42" s="363"/>
      <c r="N42" s="316"/>
      <c r="Q42" s="193" t="s">
        <v>44</v>
      </c>
      <c r="R42" s="228" t="s">
        <v>3330</v>
      </c>
      <c r="S42" s="363" t="s">
        <v>4915</v>
      </c>
      <c r="T42" s="363"/>
      <c r="U42" s="363"/>
      <c r="V42" s="363"/>
      <c r="W42" s="363"/>
      <c r="X42" s="363"/>
      <c r="Y42" s="363"/>
      <c r="Z42" s="363"/>
      <c r="AA42" s="363"/>
      <c r="AB42" s="363"/>
      <c r="AC42" s="363"/>
      <c r="AD42" s="317"/>
    </row>
    <row r="43" spans="1:30">
      <c r="A43" s="193" t="s">
        <v>44</v>
      </c>
      <c r="B43" s="208" t="s">
        <v>69</v>
      </c>
      <c r="C43" s="135"/>
      <c r="Q43" s="199"/>
      <c r="R43" s="199"/>
      <c r="S43" s="212"/>
      <c r="T43" s="294"/>
      <c r="U43" s="360"/>
      <c r="V43" s="199"/>
      <c r="W43" s="212"/>
      <c r="X43" s="212"/>
      <c r="Y43" s="294"/>
      <c r="Z43" s="135"/>
      <c r="AA43" s="135"/>
      <c r="AB43" s="135"/>
      <c r="AC43" s="135"/>
    </row>
    <row r="44" spans="1:30">
      <c r="A44" s="199"/>
      <c r="B44" s="199"/>
      <c r="C44" s="212"/>
      <c r="D44" s="294"/>
      <c r="E44" s="294"/>
      <c r="F44" s="199"/>
      <c r="G44" s="199"/>
      <c r="H44" s="212"/>
      <c r="I44" s="294"/>
      <c r="Q44" s="193" t="s">
        <v>2</v>
      </c>
      <c r="R44" s="230" t="s">
        <v>31</v>
      </c>
      <c r="S44" s="230" t="s">
        <v>34</v>
      </c>
      <c r="T44" s="228"/>
      <c r="U44" s="228"/>
      <c r="V44" s="228"/>
      <c r="W44" s="228"/>
      <c r="X44" s="228"/>
      <c r="Y44" s="228"/>
      <c r="Z44" s="228"/>
      <c r="AA44" s="228"/>
      <c r="AB44" s="228"/>
      <c r="AC44" s="228"/>
      <c r="AD44" s="228"/>
    </row>
    <row r="45" spans="1:30">
      <c r="A45" s="193" t="s">
        <v>4916</v>
      </c>
      <c r="B45" s="230" t="s">
        <v>34</v>
      </c>
      <c r="C45" s="228"/>
      <c r="D45" s="228"/>
      <c r="E45" s="228"/>
      <c r="F45" s="228"/>
      <c r="G45" s="228"/>
      <c r="H45" s="228"/>
      <c r="I45" s="228"/>
      <c r="J45" s="228"/>
      <c r="K45" s="228"/>
      <c r="L45" s="228"/>
      <c r="M45" s="228"/>
      <c r="N45" s="228"/>
      <c r="Q45" s="208"/>
      <c r="R45" s="228" t="s">
        <v>1227</v>
      </c>
      <c r="S45" s="228"/>
      <c r="T45" s="228"/>
      <c r="U45" s="228"/>
      <c r="V45" s="228"/>
      <c r="W45" s="228"/>
      <c r="X45" s="228"/>
      <c r="Y45" s="228"/>
      <c r="Z45" s="228"/>
      <c r="AA45" s="228"/>
      <c r="AB45" s="228"/>
      <c r="AC45" s="228"/>
      <c r="AD45" s="228" t="s">
        <v>4909</v>
      </c>
    </row>
    <row r="46" spans="1:30">
      <c r="A46" s="230" t="s">
        <v>31</v>
      </c>
      <c r="B46" s="228" t="s">
        <v>344</v>
      </c>
      <c r="C46" s="228" t="s">
        <v>471</v>
      </c>
      <c r="D46" s="228" t="s">
        <v>514</v>
      </c>
      <c r="E46" s="228" t="s">
        <v>422</v>
      </c>
      <c r="F46" s="228" t="s">
        <v>573</v>
      </c>
      <c r="G46" s="228" t="s">
        <v>57</v>
      </c>
      <c r="H46" s="228" t="s">
        <v>118</v>
      </c>
      <c r="I46" s="228" t="s">
        <v>11</v>
      </c>
      <c r="J46" s="228" t="s">
        <v>196</v>
      </c>
      <c r="K46" s="228" t="s">
        <v>257</v>
      </c>
      <c r="L46" s="228" t="s">
        <v>301</v>
      </c>
      <c r="M46" s="228" t="s">
        <v>335</v>
      </c>
      <c r="N46" s="208" t="s">
        <v>8</v>
      </c>
      <c r="Q46" s="193" t="s">
        <v>37</v>
      </c>
      <c r="R46" s="228" t="s">
        <v>344</v>
      </c>
      <c r="S46" s="228" t="s">
        <v>471</v>
      </c>
      <c r="T46" s="228" t="s">
        <v>514</v>
      </c>
      <c r="U46" s="228" t="s">
        <v>422</v>
      </c>
      <c r="V46" s="228" t="s">
        <v>573</v>
      </c>
      <c r="W46" s="228" t="s">
        <v>57</v>
      </c>
      <c r="X46" s="228" t="s">
        <v>118</v>
      </c>
      <c r="Y46" s="228" t="s">
        <v>11</v>
      </c>
      <c r="Z46" s="228" t="s">
        <v>196</v>
      </c>
      <c r="AA46" s="228" t="s">
        <v>257</v>
      </c>
      <c r="AB46" s="228" t="s">
        <v>301</v>
      </c>
      <c r="AC46" s="228" t="s">
        <v>335</v>
      </c>
      <c r="AD46" s="228"/>
    </row>
    <row r="47" spans="1:30">
      <c r="A47" s="228" t="s">
        <v>1197</v>
      </c>
      <c r="B47" s="295">
        <v>985.69192982456173</v>
      </c>
      <c r="C47" s="295">
        <v>807.59833333333324</v>
      </c>
      <c r="D47" s="295">
        <v>759.49575000000016</v>
      </c>
      <c r="E47" s="295">
        <v>639.48270833333345</v>
      </c>
      <c r="F47" s="295">
        <v>772.76181818181794</v>
      </c>
      <c r="G47" s="295">
        <v>569.20362068965551</v>
      </c>
      <c r="H47" s="295">
        <v>481.21615384615382</v>
      </c>
      <c r="I47" s="295">
        <v>462.6215094339625</v>
      </c>
      <c r="J47" s="295">
        <v>403.73587640449392</v>
      </c>
      <c r="K47" s="295">
        <v>498.49087999999972</v>
      </c>
      <c r="L47" s="295">
        <v>358.80842105263127</v>
      </c>
      <c r="M47" s="295">
        <v>397.96821428571428</v>
      </c>
      <c r="N47" s="295">
        <v>549.05317853107385</v>
      </c>
      <c r="Q47" s="208" t="s">
        <v>484</v>
      </c>
      <c r="R47" s="295"/>
      <c r="S47" s="295"/>
      <c r="T47" s="295"/>
      <c r="U47" s="295">
        <v>0</v>
      </c>
      <c r="V47" s="295"/>
      <c r="W47" s="295"/>
      <c r="X47" s="295"/>
      <c r="Y47" s="295"/>
      <c r="Z47" s="295"/>
      <c r="AA47" s="295"/>
      <c r="AB47" s="295"/>
      <c r="AC47" s="295"/>
      <c r="AD47" s="295">
        <v>0</v>
      </c>
    </row>
    <row r="48" spans="1:30">
      <c r="A48" s="228" t="s">
        <v>1227</v>
      </c>
      <c r="B48" s="295">
        <v>449.71064102564105</v>
      </c>
      <c r="C48" s="295">
        <v>431.33949494949564</v>
      </c>
      <c r="D48" s="295">
        <v>498.16041176470611</v>
      </c>
      <c r="E48" s="295">
        <v>318.89622377622413</v>
      </c>
      <c r="F48" s="295">
        <v>410.79451851851735</v>
      </c>
      <c r="G48" s="295">
        <v>398.26500000000004</v>
      </c>
      <c r="H48" s="295">
        <v>468.41291428571486</v>
      </c>
      <c r="I48" s="295">
        <v>423.76069767441834</v>
      </c>
      <c r="J48" s="295">
        <v>436.72949152542384</v>
      </c>
      <c r="K48" s="295">
        <v>407.93633742331286</v>
      </c>
      <c r="L48" s="295">
        <v>406.17382113821157</v>
      </c>
      <c r="M48" s="295">
        <v>413.61007291666692</v>
      </c>
      <c r="N48" s="295">
        <v>420.94726617647052</v>
      </c>
      <c r="Q48" s="208" t="s">
        <v>2731</v>
      </c>
      <c r="R48" s="295"/>
      <c r="S48" s="295"/>
      <c r="T48" s="295"/>
      <c r="U48" s="295"/>
      <c r="V48" s="295"/>
      <c r="W48" s="295"/>
      <c r="X48" s="295"/>
      <c r="Y48" s="295">
        <v>498</v>
      </c>
      <c r="Z48" s="295"/>
      <c r="AA48" s="295"/>
      <c r="AB48" s="295"/>
      <c r="AC48" s="295"/>
      <c r="AD48" s="295">
        <v>498</v>
      </c>
    </row>
    <row r="49" spans="1:30">
      <c r="A49" s="228" t="s">
        <v>1951</v>
      </c>
      <c r="B49" s="295">
        <v>443.18578947368445</v>
      </c>
      <c r="C49" s="295">
        <v>449.25152542372905</v>
      </c>
      <c r="D49" s="295">
        <v>539.18865671641788</v>
      </c>
      <c r="E49" s="295"/>
      <c r="F49" s="295"/>
      <c r="G49" s="295"/>
      <c r="H49" s="295"/>
      <c r="I49" s="295"/>
      <c r="J49" s="295"/>
      <c r="K49" s="295"/>
      <c r="L49" s="295"/>
      <c r="M49" s="295"/>
      <c r="N49" s="295">
        <v>462.24698666666558</v>
      </c>
      <c r="Q49" s="208" t="s">
        <v>1400</v>
      </c>
      <c r="R49" s="295"/>
      <c r="S49" s="295">
        <v>2964.68</v>
      </c>
      <c r="T49" s="295">
        <v>501.38</v>
      </c>
      <c r="U49" s="295"/>
      <c r="V49" s="295"/>
      <c r="W49" s="295"/>
      <c r="X49" s="295"/>
      <c r="Y49" s="295"/>
      <c r="Z49" s="295"/>
      <c r="AA49" s="295"/>
      <c r="AB49" s="295"/>
      <c r="AC49" s="295"/>
      <c r="AD49" s="295">
        <v>3466.06</v>
      </c>
    </row>
    <row r="50" spans="1:30">
      <c r="A50" s="208" t="s">
        <v>8</v>
      </c>
      <c r="B50" s="295">
        <v>539.8989846153828</v>
      </c>
      <c r="C50" s="295">
        <v>514.11291512914966</v>
      </c>
      <c r="D50" s="295">
        <v>561.32933971291834</v>
      </c>
      <c r="E50" s="295">
        <v>399.46246073298431</v>
      </c>
      <c r="F50" s="295">
        <v>499.76972067038992</v>
      </c>
      <c r="G50" s="295">
        <v>497.40940000000052</v>
      </c>
      <c r="H50" s="295">
        <v>473.18544802867336</v>
      </c>
      <c r="I50" s="295">
        <v>445.215104166667</v>
      </c>
      <c r="J50" s="295">
        <v>422.5438309178744</v>
      </c>
      <c r="K50" s="295">
        <v>447.23952430555624</v>
      </c>
      <c r="L50" s="295">
        <v>388.08452261306513</v>
      </c>
      <c r="M50" s="295">
        <v>406.31053888888863</v>
      </c>
      <c r="N50" s="295">
        <v>470.13090267175568</v>
      </c>
      <c r="Q50" s="208" t="s">
        <v>2376</v>
      </c>
      <c r="R50" s="295"/>
      <c r="S50" s="295"/>
      <c r="T50" s="295">
        <v>3725.8</v>
      </c>
      <c r="U50" s="295"/>
      <c r="V50" s="295"/>
      <c r="W50" s="295"/>
      <c r="X50" s="295">
        <v>1020</v>
      </c>
      <c r="Y50" s="295"/>
      <c r="Z50" s="295"/>
      <c r="AA50" s="295"/>
      <c r="AB50" s="295"/>
      <c r="AC50" s="295"/>
      <c r="AD50" s="295">
        <v>4745.8</v>
      </c>
    </row>
    <row r="51" spans="1:30">
      <c r="A51" s="208"/>
      <c r="B51" s="295"/>
      <c r="C51" s="295"/>
      <c r="D51" s="295"/>
      <c r="E51" s="295"/>
      <c r="F51" s="295"/>
      <c r="G51" s="295"/>
      <c r="H51" s="295"/>
      <c r="I51" s="295"/>
      <c r="J51" s="295"/>
      <c r="K51" s="295"/>
      <c r="L51" s="295"/>
      <c r="M51" s="295"/>
      <c r="N51" s="295"/>
      <c r="Q51" s="208" t="s">
        <v>66</v>
      </c>
      <c r="R51" s="295"/>
      <c r="S51" s="295">
        <v>1314.12</v>
      </c>
      <c r="T51" s="295">
        <v>4267.5200000000004</v>
      </c>
      <c r="U51" s="295"/>
      <c r="V51" s="295"/>
      <c r="W51" s="295"/>
      <c r="X51" s="295"/>
      <c r="Y51" s="295"/>
      <c r="Z51" s="295"/>
      <c r="AA51" s="295"/>
      <c r="AB51" s="295"/>
      <c r="AC51" s="295"/>
      <c r="AD51" s="295">
        <v>5581.64</v>
      </c>
    </row>
    <row r="52" spans="1:30">
      <c r="Q52" s="208" t="s">
        <v>59</v>
      </c>
      <c r="R52" s="295"/>
      <c r="S52" s="295"/>
      <c r="T52" s="295"/>
      <c r="U52" s="295"/>
      <c r="V52" s="295"/>
      <c r="W52" s="295">
        <v>1898.3</v>
      </c>
      <c r="X52" s="295"/>
      <c r="Y52" s="295"/>
      <c r="Z52" s="295"/>
      <c r="AA52" s="295"/>
      <c r="AB52" s="295">
        <v>4669.4400000000005</v>
      </c>
      <c r="AC52" s="295"/>
      <c r="AD52" s="295">
        <v>6567.7400000000007</v>
      </c>
    </row>
    <row r="53" spans="1:30">
      <c r="Q53" s="208" t="s">
        <v>2407</v>
      </c>
      <c r="R53" s="295"/>
      <c r="S53" s="295"/>
      <c r="T53" s="295"/>
      <c r="U53" s="295">
        <v>1160.1600000000001</v>
      </c>
      <c r="V53" s="295">
        <v>1106.72</v>
      </c>
      <c r="W53" s="295"/>
      <c r="X53" s="295"/>
      <c r="Y53" s="295">
        <v>1840.04</v>
      </c>
      <c r="Z53" s="295">
        <v>996</v>
      </c>
      <c r="AA53" s="295">
        <v>1060</v>
      </c>
      <c r="AB53" s="295">
        <v>1836</v>
      </c>
      <c r="AC53" s="295">
        <v>2848</v>
      </c>
      <c r="AD53" s="295">
        <v>10846.92</v>
      </c>
    </row>
    <row r="54" spans="1:30">
      <c r="Q54" s="208" t="s">
        <v>159</v>
      </c>
      <c r="R54" s="295">
        <v>2099.0800000000004</v>
      </c>
      <c r="S54" s="295">
        <v>1164.52</v>
      </c>
      <c r="T54" s="295"/>
      <c r="U54" s="295">
        <v>911.92</v>
      </c>
      <c r="V54" s="295">
        <v>905.18</v>
      </c>
      <c r="W54" s="295"/>
      <c r="X54" s="295"/>
      <c r="Y54" s="295"/>
      <c r="Z54" s="295">
        <v>3228</v>
      </c>
      <c r="AA54" s="295">
        <v>2752.14</v>
      </c>
      <c r="AB54" s="295"/>
      <c r="AC54" s="295">
        <v>1400</v>
      </c>
      <c r="AD54" s="295">
        <v>12460.84</v>
      </c>
    </row>
    <row r="55" spans="1:30">
      <c r="Q55" s="208" t="s">
        <v>109</v>
      </c>
      <c r="R55" s="295"/>
      <c r="S55" s="295"/>
      <c r="T55" s="295"/>
      <c r="U55" s="295"/>
      <c r="V55" s="295">
        <v>1668.5399999999997</v>
      </c>
      <c r="W55" s="295"/>
      <c r="X55" s="295">
        <v>4123.0199999999995</v>
      </c>
      <c r="Y55" s="295">
        <v>2148.6800000000003</v>
      </c>
      <c r="Z55" s="295">
        <v>498</v>
      </c>
      <c r="AA55" s="295">
        <v>3420.4799999999996</v>
      </c>
      <c r="AB55" s="295">
        <v>1716</v>
      </c>
      <c r="AC55" s="295">
        <v>1467.54</v>
      </c>
      <c r="AD55" s="295">
        <v>15042.259999999998</v>
      </c>
    </row>
    <row r="56" spans="1:30">
      <c r="Q56" s="208" t="s">
        <v>107</v>
      </c>
      <c r="R56" s="295"/>
      <c r="S56" s="295">
        <v>2435.34</v>
      </c>
      <c r="T56" s="295"/>
      <c r="U56" s="295">
        <v>3079.92</v>
      </c>
      <c r="V56" s="295">
        <v>553.36</v>
      </c>
      <c r="W56" s="295"/>
      <c r="X56" s="295">
        <v>578.44000000000005</v>
      </c>
      <c r="Y56" s="295">
        <v>1036</v>
      </c>
      <c r="Z56" s="295">
        <v>498</v>
      </c>
      <c r="AA56" s="295">
        <v>6771.04</v>
      </c>
      <c r="AB56" s="295">
        <v>478</v>
      </c>
      <c r="AC56" s="295">
        <v>470</v>
      </c>
      <c r="AD56" s="295">
        <v>15900.099999999999</v>
      </c>
    </row>
    <row r="57" spans="1:30">
      <c r="Q57" s="208" t="s">
        <v>1740</v>
      </c>
      <c r="R57" s="295">
        <v>2296.16</v>
      </c>
      <c r="S57" s="295"/>
      <c r="T57" s="295">
        <v>3916.3360000000002</v>
      </c>
      <c r="U57" s="295">
        <v>5374.5599999999995</v>
      </c>
      <c r="V57" s="295">
        <v>1924.12</v>
      </c>
      <c r="W57" s="295"/>
      <c r="X57" s="295">
        <v>998.88</v>
      </c>
      <c r="Y57" s="295">
        <v>3196.38</v>
      </c>
      <c r="Z57" s="295"/>
      <c r="AA57" s="295"/>
      <c r="AB57" s="295"/>
      <c r="AC57" s="295"/>
      <c r="AD57" s="295">
        <v>17706.435999999998</v>
      </c>
    </row>
    <row r="58" spans="1:30">
      <c r="Q58" s="208" t="s">
        <v>2375</v>
      </c>
      <c r="R58" s="295"/>
      <c r="S58" s="295"/>
      <c r="T58" s="295">
        <v>564.78</v>
      </c>
      <c r="U58" s="295">
        <v>4269.1200000000008</v>
      </c>
      <c r="V58" s="295">
        <v>1665.72</v>
      </c>
      <c r="W58" s="295"/>
      <c r="X58" s="295">
        <v>3299.2999999999997</v>
      </c>
      <c r="Y58" s="295">
        <v>920.02</v>
      </c>
      <c r="Z58" s="295">
        <v>1494</v>
      </c>
      <c r="AA58" s="295">
        <v>3066.96</v>
      </c>
      <c r="AB58" s="295">
        <v>3710</v>
      </c>
      <c r="AC58" s="295">
        <v>470</v>
      </c>
      <c r="AD58" s="295">
        <v>19459.900000000001</v>
      </c>
    </row>
    <row r="59" spans="1:30">
      <c r="Q59" s="208" t="s">
        <v>83</v>
      </c>
      <c r="R59" s="295">
        <v>1049.54</v>
      </c>
      <c r="S59" s="295">
        <v>1890.8999999999999</v>
      </c>
      <c r="T59" s="295">
        <v>1127.28</v>
      </c>
      <c r="U59" s="295">
        <v>3415.0200000000004</v>
      </c>
      <c r="V59" s="295">
        <v>905.18</v>
      </c>
      <c r="W59" s="295">
        <v>1156.8800000000001</v>
      </c>
      <c r="X59" s="295">
        <v>2019.94</v>
      </c>
      <c r="Y59" s="295">
        <v>498</v>
      </c>
      <c r="Z59" s="295">
        <v>1797.58</v>
      </c>
      <c r="AA59" s="295">
        <v>918</v>
      </c>
      <c r="AB59" s="295">
        <v>2931.3999999999996</v>
      </c>
      <c r="AC59" s="295">
        <v>2477.6</v>
      </c>
      <c r="AD59" s="295">
        <v>20187.32</v>
      </c>
    </row>
    <row r="60" spans="1:30">
      <c r="Q60" s="208" t="s">
        <v>72</v>
      </c>
      <c r="R60" s="295"/>
      <c r="S60" s="295"/>
      <c r="T60" s="295"/>
      <c r="U60" s="295">
        <v>6519.82</v>
      </c>
      <c r="V60" s="295">
        <v>15407.719999999994</v>
      </c>
      <c r="W60" s="295"/>
      <c r="X60" s="295"/>
      <c r="Y60" s="295"/>
      <c r="Z60" s="295"/>
      <c r="AA60" s="295">
        <v>2570.7600000000002</v>
      </c>
      <c r="AB60" s="295"/>
      <c r="AC60" s="295"/>
      <c r="AD60" s="295">
        <v>24498.299999999996</v>
      </c>
    </row>
    <row r="61" spans="1:30">
      <c r="Q61" s="208" t="s">
        <v>1317</v>
      </c>
      <c r="R61" s="295">
        <v>4259.8599999999997</v>
      </c>
      <c r="S61" s="295">
        <v>873.74</v>
      </c>
      <c r="T61" s="295">
        <v>1943.42</v>
      </c>
      <c r="U61" s="295"/>
      <c r="V61" s="295"/>
      <c r="W61" s="295">
        <v>1511.8000000000002</v>
      </c>
      <c r="X61" s="295">
        <v>2587.66</v>
      </c>
      <c r="Y61" s="295"/>
      <c r="Z61" s="295">
        <v>498</v>
      </c>
      <c r="AA61" s="295">
        <v>3700.94</v>
      </c>
      <c r="AB61" s="295">
        <v>4647.5200000000004</v>
      </c>
      <c r="AC61" s="295">
        <v>6147.8009999999995</v>
      </c>
      <c r="AD61" s="295">
        <v>26170.741000000002</v>
      </c>
    </row>
    <row r="62" spans="1:30">
      <c r="Q62" s="208" t="s">
        <v>165</v>
      </c>
      <c r="R62" s="295">
        <v>3120.2</v>
      </c>
      <c r="S62" s="295">
        <v>1018.16</v>
      </c>
      <c r="T62" s="295">
        <v>8003.6</v>
      </c>
      <c r="U62" s="295"/>
      <c r="V62" s="295">
        <v>1112.3599999999999</v>
      </c>
      <c r="W62" s="295">
        <v>4587.8200000000006</v>
      </c>
      <c r="X62" s="295">
        <v>6160.7199999999993</v>
      </c>
      <c r="Y62" s="295">
        <v>538</v>
      </c>
      <c r="Z62" s="295">
        <v>7344.1999999999989</v>
      </c>
      <c r="AA62" s="295">
        <v>6250.6200000000017</v>
      </c>
      <c r="AB62" s="295">
        <v>2831.8</v>
      </c>
      <c r="AC62" s="295">
        <v>5399.601999999999</v>
      </c>
      <c r="AD62" s="295">
        <v>46367.082000000002</v>
      </c>
    </row>
    <row r="63" spans="1:30">
      <c r="Q63" s="208" t="s">
        <v>111</v>
      </c>
      <c r="R63" s="295">
        <v>4737.63</v>
      </c>
      <c r="S63" s="295"/>
      <c r="T63" s="295">
        <v>1129.56</v>
      </c>
      <c r="U63" s="295">
        <v>2320.3200000000002</v>
      </c>
      <c r="V63" s="295"/>
      <c r="W63" s="295">
        <v>2915.1699999999996</v>
      </c>
      <c r="X63" s="295">
        <v>14499.84</v>
      </c>
      <c r="Y63" s="295">
        <v>5739.72</v>
      </c>
      <c r="Z63" s="295">
        <v>2338.2799999999997</v>
      </c>
      <c r="AA63" s="295"/>
      <c r="AB63" s="295">
        <v>7344</v>
      </c>
      <c r="AC63" s="295">
        <v>7307.2000000000007</v>
      </c>
      <c r="AD63" s="295">
        <v>48331.72</v>
      </c>
    </row>
    <row r="64" spans="1:30">
      <c r="Q64" s="208" t="s">
        <v>104</v>
      </c>
      <c r="R64" s="295">
        <v>7790.24</v>
      </c>
      <c r="S64" s="295">
        <v>3712.74</v>
      </c>
      <c r="T64" s="295">
        <v>2560.9800000000005</v>
      </c>
      <c r="U64" s="295">
        <v>2601.52</v>
      </c>
      <c r="V64" s="295">
        <v>9571.1599999999962</v>
      </c>
      <c r="W64" s="295">
        <v>556.17999999999995</v>
      </c>
      <c r="X64" s="295">
        <v>7569.82</v>
      </c>
      <c r="Y64" s="295">
        <v>4807.6400000000012</v>
      </c>
      <c r="Z64" s="295">
        <v>4494.6400000000003</v>
      </c>
      <c r="AA64" s="295">
        <v>4080.6599999999989</v>
      </c>
      <c r="AB64" s="295">
        <v>3840.28</v>
      </c>
      <c r="AC64" s="295">
        <v>4055.6419999999998</v>
      </c>
      <c r="AD64" s="295">
        <v>55641.501999999993</v>
      </c>
    </row>
    <row r="65" spans="3:30">
      <c r="Q65" s="208" t="s">
        <v>74</v>
      </c>
      <c r="R65" s="295">
        <v>4589.92</v>
      </c>
      <c r="S65" s="295">
        <v>6838.9199999999992</v>
      </c>
      <c r="T65" s="295">
        <v>9086.9299999999985</v>
      </c>
      <c r="U65" s="295"/>
      <c r="V65" s="295">
        <v>3640.1</v>
      </c>
      <c r="W65" s="295">
        <v>5280.32</v>
      </c>
      <c r="X65" s="295">
        <v>5240.38</v>
      </c>
      <c r="Y65" s="295">
        <v>6360.4000000000015</v>
      </c>
      <c r="Z65" s="295">
        <v>2112</v>
      </c>
      <c r="AA65" s="295">
        <v>7146.68</v>
      </c>
      <c r="AB65" s="295">
        <v>4844</v>
      </c>
      <c r="AC65" s="295">
        <v>2400</v>
      </c>
      <c r="AD65" s="295">
        <v>57539.649999999994</v>
      </c>
    </row>
    <row r="66" spans="3:30">
      <c r="Q66" s="208" t="s">
        <v>99</v>
      </c>
      <c r="R66" s="295">
        <v>5774.4800000000014</v>
      </c>
      <c r="S66" s="295">
        <v>973.26</v>
      </c>
      <c r="T66" s="295">
        <v>2904.1200000000003</v>
      </c>
      <c r="U66" s="295">
        <v>4207.3200000000006</v>
      </c>
      <c r="V66" s="295">
        <v>5587.5000000000009</v>
      </c>
      <c r="W66" s="295">
        <v>1815.48</v>
      </c>
      <c r="X66" s="295">
        <v>6898.9800000000005</v>
      </c>
      <c r="Y66" s="295">
        <v>4341.6399999999994</v>
      </c>
      <c r="Z66" s="295">
        <v>4144.26</v>
      </c>
      <c r="AA66" s="295">
        <v>13910.740000000002</v>
      </c>
      <c r="AB66" s="295">
        <v>3318</v>
      </c>
      <c r="AC66" s="295">
        <v>5433.2019999999993</v>
      </c>
      <c r="AD66" s="295">
        <v>59308.981999999996</v>
      </c>
    </row>
    <row r="67" spans="3:30">
      <c r="Q67" s="208" t="s">
        <v>96</v>
      </c>
      <c r="R67" s="295">
        <v>4377.26</v>
      </c>
      <c r="S67" s="295">
        <v>6369.94</v>
      </c>
      <c r="T67" s="295">
        <v>2656.7999999999997</v>
      </c>
      <c r="U67" s="295">
        <v>8867.16</v>
      </c>
      <c r="V67" s="295">
        <v>5044.3799999999992</v>
      </c>
      <c r="W67" s="295">
        <v>905.18</v>
      </c>
      <c r="X67" s="295">
        <v>15478.2</v>
      </c>
      <c r="Y67" s="295">
        <v>6528.8</v>
      </c>
      <c r="Z67" s="295">
        <v>1945.7</v>
      </c>
      <c r="AA67" s="295">
        <v>918</v>
      </c>
      <c r="AB67" s="295">
        <v>7876</v>
      </c>
      <c r="AC67" s="295">
        <v>4258</v>
      </c>
      <c r="AD67" s="295">
        <v>65225.42</v>
      </c>
    </row>
    <row r="68" spans="3:30">
      <c r="Q68" s="208" t="s">
        <v>80</v>
      </c>
      <c r="R68" s="295">
        <v>7541.8799999999992</v>
      </c>
      <c r="S68" s="295">
        <v>18936.980000000003</v>
      </c>
      <c r="T68" s="295">
        <v>19223.856000000003</v>
      </c>
      <c r="U68" s="295">
        <v>14518.16</v>
      </c>
      <c r="V68" s="295">
        <v>6365.2200000000012</v>
      </c>
      <c r="W68" s="295"/>
      <c r="X68" s="295">
        <v>24277.079999999998</v>
      </c>
      <c r="Y68" s="295">
        <v>1580.1</v>
      </c>
      <c r="Z68" s="295">
        <v>27065.419999999987</v>
      </c>
      <c r="AA68" s="295">
        <v>21646.602999999999</v>
      </c>
      <c r="AB68" s="295">
        <v>9516.94</v>
      </c>
      <c r="AC68" s="295">
        <v>6371.98</v>
      </c>
      <c r="AD68" s="295">
        <v>157044.21900000001</v>
      </c>
    </row>
    <row r="69" spans="3:30">
      <c r="Q69" s="208" t="s">
        <v>8</v>
      </c>
      <c r="R69" s="295">
        <v>47636.25</v>
      </c>
      <c r="S69" s="295">
        <v>48493.30000000001</v>
      </c>
      <c r="T69" s="295">
        <v>61612.362000000008</v>
      </c>
      <c r="U69" s="295">
        <v>57245</v>
      </c>
      <c r="V69" s="295">
        <v>55457.26</v>
      </c>
      <c r="W69" s="295">
        <v>20627.129999999997</v>
      </c>
      <c r="X69" s="295">
        <v>94752.260000000009</v>
      </c>
      <c r="Y69" s="295">
        <v>40033.42</v>
      </c>
      <c r="Z69" s="295">
        <v>58454.079999999987</v>
      </c>
      <c r="AA69" s="295">
        <v>78213.623000000007</v>
      </c>
      <c r="AB69" s="295">
        <v>59559.380000000005</v>
      </c>
      <c r="AC69" s="295">
        <v>50506.567000000003</v>
      </c>
      <c r="AD69" s="295">
        <v>672590.63200000022</v>
      </c>
    </row>
    <row r="80" spans="3:30">
      <c r="C80" s="135"/>
    </row>
    <row r="81" spans="3:3">
      <c r="C81" s="135"/>
    </row>
    <row r="82" spans="3:3">
      <c r="C82" s="135"/>
    </row>
    <row r="83" spans="3:3">
      <c r="C83" s="135"/>
    </row>
    <row r="84" spans="3:3">
      <c r="C84" s="135"/>
    </row>
    <row r="85" spans="3:3">
      <c r="C85" s="135"/>
    </row>
    <row r="86" spans="3:3">
      <c r="C86" s="135"/>
    </row>
    <row r="87" spans="3:3">
      <c r="C87" s="135"/>
    </row>
    <row r="88" spans="3:3">
      <c r="C88" s="135"/>
    </row>
    <row r="89" spans="3:3">
      <c r="C89" s="135"/>
    </row>
    <row r="90" spans="3:3">
      <c r="C90" s="135"/>
    </row>
    <row r="91" spans="3:3">
      <c r="C91" s="135"/>
    </row>
    <row r="92" spans="3:3">
      <c r="C92" s="135"/>
    </row>
    <row r="93" spans="3:3">
      <c r="C93" s="135"/>
    </row>
    <row r="94" spans="3:3">
      <c r="C94" s="135"/>
    </row>
    <row r="95" spans="3:3">
      <c r="C95" s="135"/>
    </row>
    <row r="96" spans="3:3">
      <c r="C96" s="135"/>
    </row>
    <row r="97" spans="3:3">
      <c r="C97" s="135"/>
    </row>
    <row r="98" spans="3:3">
      <c r="C98" s="135"/>
    </row>
    <row r="99" spans="3:3">
      <c r="C99" s="135"/>
    </row>
    <row r="100" spans="3:3">
      <c r="C100" s="135"/>
    </row>
    <row r="101" spans="3:3">
      <c r="C101" s="135"/>
    </row>
    <row r="102" spans="3:3">
      <c r="C102" s="135"/>
    </row>
    <row r="103" spans="3:3">
      <c r="C103" s="135"/>
    </row>
    <row r="104" spans="3:3">
      <c r="C104" s="135"/>
    </row>
    <row r="105" spans="3:3">
      <c r="C105" s="135"/>
    </row>
    <row r="106" spans="3:3">
      <c r="C106" s="135"/>
    </row>
    <row r="107" spans="3:3">
      <c r="C107" s="135"/>
    </row>
    <row r="108" spans="3:3">
      <c r="C108" s="135"/>
    </row>
    <row r="109" spans="3:3">
      <c r="C109" s="135"/>
    </row>
    <row r="110" spans="3:3">
      <c r="C110" s="135"/>
    </row>
    <row r="111" spans="3:3">
      <c r="C111" s="135"/>
    </row>
    <row r="112" spans="3:3">
      <c r="C112" s="135"/>
    </row>
    <row r="113" spans="3:3">
      <c r="C113" s="135"/>
    </row>
    <row r="114" spans="3:3">
      <c r="C114" s="135"/>
    </row>
    <row r="115" spans="3:3">
      <c r="C115" s="135"/>
    </row>
    <row r="116" spans="3:3">
      <c r="C116" s="135"/>
    </row>
    <row r="117" spans="3:3">
      <c r="C117" s="135"/>
    </row>
    <row r="118" spans="3:3">
      <c r="C118" s="135"/>
    </row>
    <row r="119" spans="3:3">
      <c r="C119" s="135"/>
    </row>
    <row r="120" spans="3:3">
      <c r="C120" s="135"/>
    </row>
    <row r="121" spans="3:3">
      <c r="C121" s="135"/>
    </row>
    <row r="122" spans="3:3">
      <c r="C122" s="135"/>
    </row>
    <row r="123" spans="3:3">
      <c r="C123" s="135"/>
    </row>
    <row r="124" spans="3:3">
      <c r="C124" s="135"/>
    </row>
    <row r="125" spans="3:3">
      <c r="C125" s="135"/>
    </row>
    <row r="126" spans="3:3">
      <c r="C126" s="135"/>
    </row>
    <row r="127" spans="3:3">
      <c r="C127" s="135"/>
    </row>
    <row r="128" spans="3:3">
      <c r="C128" s="135"/>
    </row>
    <row r="129" spans="3:3">
      <c r="C129" s="135"/>
    </row>
    <row r="130" spans="3:3">
      <c r="C130" s="135"/>
    </row>
    <row r="131" spans="3:3">
      <c r="C131" s="135"/>
    </row>
    <row r="132" spans="3:3">
      <c r="C132" s="135"/>
    </row>
    <row r="133" spans="3:3">
      <c r="C133" s="135"/>
    </row>
    <row r="134" spans="3:3">
      <c r="C134" s="135"/>
    </row>
    <row r="135" spans="3:3">
      <c r="C135" s="135"/>
    </row>
  </sheetData>
  <mergeCells count="8">
    <mergeCell ref="S42:AC42"/>
    <mergeCell ref="S38:AC38"/>
    <mergeCell ref="S2:AC2"/>
    <mergeCell ref="C1:M1"/>
    <mergeCell ref="C42:M42"/>
    <mergeCell ref="A15:O15"/>
    <mergeCell ref="A28:O28"/>
    <mergeCell ref="S17:AC1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A2FF5-28FC-4FAD-8D71-4C02FBD70253}">
  <dimension ref="A2:K55"/>
  <sheetViews>
    <sheetView topLeftCell="B1" workbookViewId="0">
      <selection activeCell="K20" sqref="K20"/>
    </sheetView>
  </sheetViews>
  <sheetFormatPr defaultRowHeight="15"/>
  <cols>
    <col min="1" max="1" width="18.5703125" customWidth="1"/>
    <col min="2" max="2" width="23" customWidth="1"/>
    <col min="3" max="3" width="13.7109375" style="115" customWidth="1"/>
    <col min="4" max="4" width="13.7109375" customWidth="1"/>
    <col min="5" max="5" width="16.42578125" customWidth="1"/>
    <col min="6" max="6" width="13.28515625" bestFit="1" customWidth="1"/>
    <col min="7" max="7" width="12.85546875" bestFit="1" customWidth="1"/>
  </cols>
  <sheetData>
    <row r="2" spans="1:11">
      <c r="A2" s="234" t="s">
        <v>3362</v>
      </c>
      <c r="B2" s="235" t="s">
        <v>4437</v>
      </c>
      <c r="C2" s="235" t="s">
        <v>30</v>
      </c>
      <c r="D2" s="235" t="s">
        <v>4917</v>
      </c>
      <c r="E2" s="235" t="s">
        <v>4918</v>
      </c>
      <c r="F2" s="235" t="s">
        <v>4438</v>
      </c>
      <c r="G2" s="235" t="s">
        <v>51</v>
      </c>
    </row>
    <row r="3" spans="1:11">
      <c r="A3" s="114"/>
      <c r="B3" s="114"/>
      <c r="C3" s="114"/>
      <c r="D3" s="114"/>
      <c r="E3" s="114"/>
      <c r="F3" s="114"/>
      <c r="G3" s="236"/>
    </row>
    <row r="4" spans="1:11">
      <c r="A4" s="163">
        <v>45371</v>
      </c>
      <c r="B4" s="78" t="s">
        <v>4919</v>
      </c>
      <c r="C4" s="78">
        <v>3719</v>
      </c>
      <c r="D4" s="78">
        <v>112</v>
      </c>
      <c r="E4" s="78">
        <v>3</v>
      </c>
      <c r="F4" s="78">
        <v>1</v>
      </c>
      <c r="G4" s="92" t="s">
        <v>4920</v>
      </c>
    </row>
    <row r="5" spans="1:11">
      <c r="A5" s="163">
        <v>45385</v>
      </c>
      <c r="B5" s="78" t="s">
        <v>4919</v>
      </c>
      <c r="C5" s="78">
        <v>1618</v>
      </c>
      <c r="D5" s="78">
        <v>155</v>
      </c>
      <c r="E5" s="78">
        <v>3</v>
      </c>
      <c r="F5" s="78">
        <v>1</v>
      </c>
      <c r="G5" s="92"/>
    </row>
    <row r="6" spans="1:11">
      <c r="A6" s="163">
        <v>45385</v>
      </c>
      <c r="B6" s="78" t="s">
        <v>4921</v>
      </c>
      <c r="C6" s="78">
        <v>4919</v>
      </c>
      <c r="D6" s="78">
        <v>150</v>
      </c>
      <c r="E6" s="78">
        <v>3</v>
      </c>
      <c r="F6" s="78">
        <v>1</v>
      </c>
      <c r="G6" s="92"/>
    </row>
    <row r="7" spans="1:11">
      <c r="A7" s="163">
        <v>45456</v>
      </c>
      <c r="B7" s="78" t="s">
        <v>4919</v>
      </c>
      <c r="C7" s="78">
        <v>3618</v>
      </c>
      <c r="D7" s="78">
        <v>105</v>
      </c>
      <c r="E7" s="78">
        <v>3</v>
      </c>
      <c r="F7" s="78">
        <v>1</v>
      </c>
      <c r="G7" s="92"/>
    </row>
    <row r="8" spans="1:11">
      <c r="A8" s="163">
        <v>45456</v>
      </c>
      <c r="B8" s="78" t="s">
        <v>990</v>
      </c>
      <c r="C8" s="78">
        <v>3421</v>
      </c>
      <c r="D8" s="78">
        <v>1</v>
      </c>
      <c r="E8" s="78">
        <v>0</v>
      </c>
      <c r="F8" s="78">
        <v>1</v>
      </c>
      <c r="G8" s="92" t="s">
        <v>4922</v>
      </c>
    </row>
    <row r="9" spans="1:11">
      <c r="A9" s="163">
        <v>45474</v>
      </c>
      <c r="B9" s="78" t="s">
        <v>4919</v>
      </c>
      <c r="C9" s="78">
        <v>3419</v>
      </c>
      <c r="D9" s="78">
        <v>156</v>
      </c>
      <c r="E9" s="78">
        <v>3</v>
      </c>
      <c r="F9" s="78">
        <v>1</v>
      </c>
      <c r="G9" s="92"/>
    </row>
    <row r="10" spans="1:11">
      <c r="A10" s="163">
        <v>45474</v>
      </c>
      <c r="B10" s="78" t="s">
        <v>4919</v>
      </c>
      <c r="C10" s="78">
        <v>3619</v>
      </c>
      <c r="D10" s="78">
        <v>154</v>
      </c>
      <c r="E10" s="78">
        <v>3</v>
      </c>
      <c r="F10" s="78">
        <v>1</v>
      </c>
      <c r="G10" s="92"/>
    </row>
    <row r="11" spans="1:11">
      <c r="A11" s="163">
        <v>45474</v>
      </c>
      <c r="B11" s="78" t="s">
        <v>4923</v>
      </c>
      <c r="C11" s="78">
        <v>3517</v>
      </c>
      <c r="D11" s="78">
        <v>79</v>
      </c>
      <c r="E11" s="78">
        <v>4</v>
      </c>
      <c r="F11" s="78">
        <v>1</v>
      </c>
      <c r="G11" s="92"/>
      <c r="K11" s="237" t="s">
        <v>4924</v>
      </c>
    </row>
    <row r="12" spans="1:11">
      <c r="A12" s="163">
        <v>45474</v>
      </c>
      <c r="B12" s="78" t="s">
        <v>983</v>
      </c>
      <c r="C12" s="78">
        <v>4822</v>
      </c>
      <c r="D12" s="78" t="s">
        <v>1428</v>
      </c>
      <c r="E12" s="78">
        <v>0</v>
      </c>
      <c r="F12" s="78">
        <v>1</v>
      </c>
      <c r="G12" s="92" t="s">
        <v>4198</v>
      </c>
    </row>
    <row r="13" spans="1:11">
      <c r="A13" s="163">
        <v>45474</v>
      </c>
      <c r="B13" s="78" t="s">
        <v>4925</v>
      </c>
      <c r="C13" s="78">
        <v>2919</v>
      </c>
      <c r="D13" s="78">
        <v>159</v>
      </c>
      <c r="E13" s="78">
        <v>3</v>
      </c>
      <c r="F13" s="78">
        <v>1</v>
      </c>
      <c r="G13" s="92"/>
    </row>
    <row r="14" spans="1:11">
      <c r="A14" s="163">
        <v>45481</v>
      </c>
      <c r="B14" s="78" t="s">
        <v>4926</v>
      </c>
      <c r="C14" s="78">
        <v>3420</v>
      </c>
      <c r="D14" s="78">
        <v>151</v>
      </c>
      <c r="E14" s="78">
        <v>2</v>
      </c>
      <c r="F14" s="78">
        <v>1</v>
      </c>
      <c r="G14" s="92" t="s">
        <v>4230</v>
      </c>
    </row>
    <row r="15" spans="1:11">
      <c r="A15" s="163">
        <v>45481</v>
      </c>
      <c r="B15" s="78" t="s">
        <v>4927</v>
      </c>
      <c r="C15" s="78">
        <v>5019</v>
      </c>
      <c r="D15" s="78">
        <v>96</v>
      </c>
      <c r="E15" s="78">
        <v>2</v>
      </c>
      <c r="F15" s="78">
        <v>1</v>
      </c>
      <c r="G15" s="92" t="s">
        <v>4264</v>
      </c>
    </row>
    <row r="16" spans="1:11">
      <c r="A16" s="163">
        <v>45553</v>
      </c>
      <c r="B16" s="78" t="s">
        <v>4919</v>
      </c>
      <c r="C16" s="78">
        <v>3719</v>
      </c>
      <c r="D16" s="78">
        <v>177</v>
      </c>
      <c r="E16" s="78">
        <v>2</v>
      </c>
      <c r="F16" s="78">
        <v>1</v>
      </c>
      <c r="G16" s="92" t="s">
        <v>4264</v>
      </c>
    </row>
    <row r="17" spans="1:7">
      <c r="A17" s="163">
        <v>45581</v>
      </c>
      <c r="B17" s="78" t="s">
        <v>4926</v>
      </c>
      <c r="C17" s="78">
        <v>4418</v>
      </c>
      <c r="D17" s="78">
        <v>156</v>
      </c>
      <c r="E17" s="78">
        <v>2</v>
      </c>
      <c r="F17" s="78">
        <v>1</v>
      </c>
      <c r="G17" s="92" t="s">
        <v>4928</v>
      </c>
    </row>
    <row r="18" spans="1:7">
      <c r="A18" s="163">
        <v>45705</v>
      </c>
      <c r="B18" s="78" t="s">
        <v>4929</v>
      </c>
      <c r="C18" s="78">
        <v>4222</v>
      </c>
      <c r="D18" s="78">
        <v>1026</v>
      </c>
      <c r="E18" s="78">
        <v>0</v>
      </c>
      <c r="F18" s="78">
        <v>1</v>
      </c>
      <c r="G18" s="92" t="s">
        <v>4264</v>
      </c>
    </row>
    <row r="19" spans="1:7">
      <c r="A19" s="163">
        <v>45818</v>
      </c>
      <c r="B19" s="78" t="s">
        <v>4926</v>
      </c>
      <c r="C19" s="78">
        <v>1618</v>
      </c>
      <c r="D19" s="78">
        <v>97</v>
      </c>
      <c r="E19" s="78">
        <v>3</v>
      </c>
      <c r="F19" s="78">
        <v>1</v>
      </c>
      <c r="G19" s="92" t="s">
        <v>4264</v>
      </c>
    </row>
    <row r="20" spans="1:7">
      <c r="A20" s="163">
        <v>45818</v>
      </c>
      <c r="B20" s="78" t="s">
        <v>4925</v>
      </c>
      <c r="C20" s="78">
        <v>4420</v>
      </c>
      <c r="D20" s="78" t="s">
        <v>1428</v>
      </c>
      <c r="E20" s="78">
        <v>0</v>
      </c>
      <c r="F20" s="78">
        <v>1</v>
      </c>
      <c r="G20" s="92" t="s">
        <v>4231</v>
      </c>
    </row>
    <row r="21" spans="1:7">
      <c r="A21" s="163">
        <v>45852</v>
      </c>
      <c r="B21" s="78" t="s">
        <v>4919</v>
      </c>
      <c r="C21" s="78">
        <v>2218</v>
      </c>
      <c r="D21" s="78" t="s">
        <v>1428</v>
      </c>
      <c r="E21" s="78">
        <v>2</v>
      </c>
      <c r="F21" s="78">
        <v>1</v>
      </c>
      <c r="G21" s="92" t="s">
        <v>4930</v>
      </c>
    </row>
    <row r="22" spans="1:7">
      <c r="A22" s="92"/>
      <c r="B22" s="92"/>
      <c r="C22" s="92"/>
      <c r="D22" s="92"/>
      <c r="E22" s="92"/>
      <c r="F22" s="92"/>
      <c r="G22" s="92"/>
    </row>
    <row r="23" spans="1:7">
      <c r="A23" s="92"/>
      <c r="B23" s="92"/>
      <c r="C23" s="92"/>
      <c r="D23" s="92"/>
      <c r="E23" s="92"/>
      <c r="F23" s="92"/>
      <c r="G23" s="92"/>
    </row>
    <row r="24" spans="1:7">
      <c r="C24"/>
    </row>
    <row r="25" spans="1:7">
      <c r="C25"/>
    </row>
    <row r="26" spans="1:7">
      <c r="C26"/>
    </row>
    <row r="27" spans="1:7">
      <c r="C27"/>
    </row>
    <row r="28" spans="1:7">
      <c r="C28"/>
    </row>
    <row r="29" spans="1:7">
      <c r="C29"/>
    </row>
    <row r="30" spans="1:7">
      <c r="C30"/>
    </row>
    <row r="31" spans="1:7">
      <c r="C31"/>
    </row>
    <row r="32" spans="1:7">
      <c r="C32"/>
    </row>
    <row r="33" spans="3:4">
      <c r="C33"/>
    </row>
    <row r="34" spans="3:4">
      <c r="C34"/>
    </row>
    <row r="35" spans="3:4">
      <c r="C35"/>
    </row>
    <row r="36" spans="3:4">
      <c r="C36"/>
    </row>
    <row r="37" spans="3:4">
      <c r="C37"/>
    </row>
    <row r="38" spans="3:4">
      <c r="C38"/>
    </row>
    <row r="39" spans="3:4">
      <c r="C39"/>
    </row>
    <row r="40" spans="3:4">
      <c r="C40"/>
    </row>
    <row r="41" spans="3:4">
      <c r="C41"/>
    </row>
    <row r="42" spans="3:4">
      <c r="C42"/>
    </row>
    <row r="43" spans="3:4">
      <c r="C43"/>
    </row>
    <row r="44" spans="3:4">
      <c r="C44"/>
    </row>
    <row r="45" spans="3:4">
      <c r="C45"/>
    </row>
    <row r="46" spans="3:4">
      <c r="C46"/>
    </row>
    <row r="47" spans="3:4">
      <c r="C47"/>
    </row>
    <row r="48" spans="3:4">
      <c r="D48" s="116"/>
    </row>
    <row r="49" spans="4:4">
      <c r="D49" s="116"/>
    </row>
    <row r="50" spans="4:4">
      <c r="D50" s="116"/>
    </row>
    <row r="51" spans="4:4">
      <c r="D51" s="116"/>
    </row>
    <row r="52" spans="4:4">
      <c r="D52" s="116"/>
    </row>
    <row r="53" spans="4:4">
      <c r="D53" s="116"/>
    </row>
    <row r="54" spans="4:4">
      <c r="D54" s="116"/>
    </row>
    <row r="55" spans="4:4">
      <c r="D55" s="11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CA1C3-E75F-481C-80F1-46B9A509E47C}">
  <dimension ref="A1:AC72"/>
  <sheetViews>
    <sheetView showGridLines="0" topLeftCell="A46" workbookViewId="0">
      <selection activeCell="K80" sqref="K80"/>
    </sheetView>
  </sheetViews>
  <sheetFormatPr defaultRowHeight="15"/>
  <cols>
    <col min="1" max="1" width="25.7109375" bestFit="1" customWidth="1"/>
    <col min="2" max="2" width="12" bestFit="1" customWidth="1"/>
    <col min="3" max="3" width="11.7109375" bestFit="1" customWidth="1"/>
    <col min="4" max="9" width="9.5703125" customWidth="1"/>
    <col min="10" max="10" width="11.7109375" bestFit="1" customWidth="1"/>
    <col min="11" max="11" width="11" bestFit="1" customWidth="1"/>
    <col min="12" max="12" width="12.7109375" bestFit="1" customWidth="1"/>
    <col min="13" max="13" width="12" bestFit="1" customWidth="1"/>
    <col min="14" max="14" width="11.140625" bestFit="1" customWidth="1"/>
    <col min="16" max="16" width="20.42578125" bestFit="1" customWidth="1"/>
    <col min="17" max="17" width="12" bestFit="1" customWidth="1"/>
    <col min="18" max="18" width="11.7109375" bestFit="1" customWidth="1"/>
    <col min="19" max="19" width="8.7109375" bestFit="1" customWidth="1"/>
    <col min="20" max="21" width="7" bestFit="1" customWidth="1"/>
    <col min="22" max="22" width="8.140625" bestFit="1" customWidth="1"/>
    <col min="23" max="23" width="7.5703125" bestFit="1" customWidth="1"/>
    <col min="24" max="24" width="9.42578125" bestFit="1" customWidth="1"/>
    <col min="25" max="25" width="11.7109375" bestFit="1" customWidth="1"/>
    <col min="26" max="26" width="11" bestFit="1" customWidth="1"/>
    <col min="27" max="27" width="12.7109375" bestFit="1" customWidth="1"/>
    <col min="28" max="28" width="12" bestFit="1" customWidth="1"/>
    <col min="29" max="29" width="11.140625" bestFit="1" customWidth="1"/>
  </cols>
  <sheetData>
    <row r="1" spans="1:29">
      <c r="A1" s="15" t="s">
        <v>42</v>
      </c>
      <c r="B1" t="s">
        <v>3330</v>
      </c>
      <c r="C1" s="207"/>
    </row>
    <row r="2" spans="1:29" ht="18.75">
      <c r="A2" s="15" t="s">
        <v>41</v>
      </c>
      <c r="B2" t="s">
        <v>3330</v>
      </c>
      <c r="C2" s="365" t="s">
        <v>4901</v>
      </c>
      <c r="D2" s="365"/>
      <c r="E2" s="365"/>
      <c r="F2" s="365"/>
      <c r="G2" s="365"/>
      <c r="H2" s="365"/>
      <c r="I2" s="365"/>
      <c r="J2" s="365"/>
      <c r="K2" s="365"/>
      <c r="L2" s="365"/>
      <c r="M2" s="365"/>
      <c r="P2" s="193" t="s">
        <v>36</v>
      </c>
      <c r="Q2" s="208" t="s">
        <v>3330</v>
      </c>
      <c r="R2" s="364" t="s">
        <v>4931</v>
      </c>
      <c r="S2" s="364"/>
      <c r="T2" s="364"/>
      <c r="U2" s="364"/>
      <c r="V2" s="364"/>
      <c r="W2" s="364"/>
      <c r="X2" s="364"/>
      <c r="Y2" s="364"/>
      <c r="Z2" s="364"/>
      <c r="AA2" s="364"/>
      <c r="AB2" s="364"/>
    </row>
    <row r="3" spans="1:29">
      <c r="A3" s="15" t="s">
        <v>44</v>
      </c>
      <c r="B3" t="s">
        <v>62</v>
      </c>
      <c r="C3" s="212"/>
      <c r="D3" s="209"/>
      <c r="E3" s="209"/>
      <c r="F3" s="199"/>
      <c r="G3" s="199"/>
      <c r="H3" s="212"/>
      <c r="I3" s="209"/>
      <c r="P3" s="193" t="s">
        <v>44</v>
      </c>
      <c r="Q3" s="208" t="s">
        <v>3330</v>
      </c>
      <c r="R3" s="212"/>
      <c r="S3" s="209"/>
      <c r="T3" s="209"/>
      <c r="U3" s="199"/>
      <c r="V3" s="199"/>
      <c r="W3" s="212"/>
      <c r="X3" s="209"/>
    </row>
    <row r="5" spans="1:29">
      <c r="A5" s="15" t="s">
        <v>1</v>
      </c>
      <c r="B5" s="230" t="s">
        <v>31</v>
      </c>
      <c r="C5" s="231" t="s">
        <v>34</v>
      </c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P5" s="193" t="s">
        <v>4906</v>
      </c>
      <c r="Q5" s="230" t="s">
        <v>31</v>
      </c>
      <c r="R5" s="230" t="s">
        <v>34</v>
      </c>
      <c r="S5" s="228"/>
      <c r="T5" s="228"/>
      <c r="U5" s="228"/>
      <c r="V5" s="228"/>
      <c r="W5" s="228"/>
      <c r="X5" s="228"/>
      <c r="Y5" s="228"/>
      <c r="Z5" s="228"/>
      <c r="AA5" s="228"/>
      <c r="AB5" s="228"/>
      <c r="AC5" s="228"/>
    </row>
    <row r="6" spans="1:29">
      <c r="B6" s="135" t="s">
        <v>1227</v>
      </c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t="s">
        <v>4909</v>
      </c>
      <c r="P6" s="208"/>
      <c r="Q6" s="228" t="s">
        <v>1227</v>
      </c>
      <c r="R6" s="228"/>
      <c r="S6" s="228"/>
      <c r="T6" s="228"/>
      <c r="U6" s="228"/>
      <c r="V6" s="228"/>
      <c r="W6" s="228"/>
      <c r="X6" s="228"/>
      <c r="Y6" s="228"/>
      <c r="Z6" s="228"/>
      <c r="AA6" s="228"/>
      <c r="AB6" s="228"/>
      <c r="AC6" s="208" t="s">
        <v>4909</v>
      </c>
    </row>
    <row r="7" spans="1:29">
      <c r="A7" s="15" t="s">
        <v>39</v>
      </c>
      <c r="B7" s="135" t="s">
        <v>344</v>
      </c>
      <c r="C7" s="135" t="s">
        <v>471</v>
      </c>
      <c r="D7" s="135" t="s">
        <v>514</v>
      </c>
      <c r="E7" s="135" t="s">
        <v>422</v>
      </c>
      <c r="F7" s="135" t="s">
        <v>573</v>
      </c>
      <c r="G7" s="135" t="s">
        <v>57</v>
      </c>
      <c r="H7" s="135" t="s">
        <v>118</v>
      </c>
      <c r="I7" s="135" t="s">
        <v>11</v>
      </c>
      <c r="J7" s="135" t="s">
        <v>196</v>
      </c>
      <c r="K7" s="135" t="s">
        <v>257</v>
      </c>
      <c r="L7" s="135" t="s">
        <v>301</v>
      </c>
      <c r="M7" t="s">
        <v>335</v>
      </c>
      <c r="P7" s="193" t="s">
        <v>41</v>
      </c>
      <c r="Q7" s="228" t="s">
        <v>344</v>
      </c>
      <c r="R7" s="228" t="s">
        <v>471</v>
      </c>
      <c r="S7" s="228" t="s">
        <v>514</v>
      </c>
      <c r="T7" s="228" t="s">
        <v>422</v>
      </c>
      <c r="U7" s="228" t="s">
        <v>573</v>
      </c>
      <c r="V7" s="228" t="s">
        <v>57</v>
      </c>
      <c r="W7" s="228" t="s">
        <v>118</v>
      </c>
      <c r="X7" s="228" t="s">
        <v>11</v>
      </c>
      <c r="Y7" s="228" t="s">
        <v>196</v>
      </c>
      <c r="Z7" s="228" t="s">
        <v>257</v>
      </c>
      <c r="AA7" s="228" t="s">
        <v>301</v>
      </c>
      <c r="AB7" s="208" t="s">
        <v>335</v>
      </c>
      <c r="AC7" s="208"/>
    </row>
    <row r="8" spans="1:29">
      <c r="A8" t="s">
        <v>39</v>
      </c>
      <c r="B8" s="232">
        <v>10</v>
      </c>
      <c r="C8" s="232">
        <v>11</v>
      </c>
      <c r="D8" s="232">
        <v>18</v>
      </c>
      <c r="E8" s="232">
        <v>24</v>
      </c>
      <c r="F8" s="232">
        <v>1</v>
      </c>
      <c r="G8" s="232">
        <v>7</v>
      </c>
      <c r="H8" s="232">
        <v>22</v>
      </c>
      <c r="I8" s="232">
        <v>6</v>
      </c>
      <c r="J8" s="232">
        <v>12</v>
      </c>
      <c r="K8" s="232">
        <v>20</v>
      </c>
      <c r="L8" s="232">
        <v>16</v>
      </c>
      <c r="M8" s="213">
        <v>21</v>
      </c>
      <c r="N8" s="213">
        <v>168</v>
      </c>
      <c r="P8" s="210" t="s">
        <v>84</v>
      </c>
      <c r="Q8" s="211">
        <v>287.37</v>
      </c>
      <c r="R8" s="211">
        <v>250.69</v>
      </c>
      <c r="S8" s="211">
        <v>250.69266666666667</v>
      </c>
      <c r="T8" s="211">
        <v>258.71727272727264</v>
      </c>
      <c r="U8" s="211">
        <v>246.62666666666667</v>
      </c>
      <c r="V8" s="211">
        <v>252.8075</v>
      </c>
      <c r="W8" s="211">
        <v>249.72</v>
      </c>
      <c r="X8" s="211">
        <v>279.72000000000003</v>
      </c>
      <c r="Y8" s="211">
        <v>249.72</v>
      </c>
      <c r="Z8" s="211">
        <v>258.04000000000002</v>
      </c>
      <c r="AA8" s="211">
        <v>267.8</v>
      </c>
      <c r="AB8" s="211">
        <v>267.8</v>
      </c>
      <c r="AC8" s="211">
        <v>257.97002702702684</v>
      </c>
    </row>
    <row r="9" spans="1:29">
      <c r="A9" s="207" t="s">
        <v>8</v>
      </c>
      <c r="B9" s="232">
        <v>10</v>
      </c>
      <c r="C9" s="232">
        <v>11</v>
      </c>
      <c r="D9" s="232">
        <v>18</v>
      </c>
      <c r="E9" s="232">
        <v>24</v>
      </c>
      <c r="F9" s="232">
        <v>1</v>
      </c>
      <c r="G9" s="232">
        <v>7</v>
      </c>
      <c r="H9" s="232">
        <v>22</v>
      </c>
      <c r="I9" s="232">
        <v>6</v>
      </c>
      <c r="J9" s="232">
        <v>12</v>
      </c>
      <c r="K9" s="232">
        <v>20</v>
      </c>
      <c r="L9" s="232">
        <v>16</v>
      </c>
      <c r="M9" s="213">
        <v>21</v>
      </c>
      <c r="N9" s="213">
        <v>168</v>
      </c>
      <c r="P9" s="210" t="s">
        <v>75</v>
      </c>
      <c r="Q9" s="211">
        <v>264.25312500000001</v>
      </c>
      <c r="R9" s="211">
        <v>267.58962962962971</v>
      </c>
      <c r="S9" s="211">
        <v>277.54782608695643</v>
      </c>
      <c r="T9" s="211">
        <v>283.1460000000003</v>
      </c>
      <c r="U9" s="211">
        <v>277.44545454545465</v>
      </c>
      <c r="V9" s="211">
        <v>285.51</v>
      </c>
      <c r="W9" s="211">
        <v>275.71153846153857</v>
      </c>
      <c r="X9" s="211">
        <v>250.64363636363635</v>
      </c>
      <c r="Y9" s="211">
        <v>254.71428571428572</v>
      </c>
      <c r="Z9" s="211">
        <v>249.20769230769233</v>
      </c>
      <c r="AA9" s="211">
        <v>240.36250000000001</v>
      </c>
      <c r="AB9" s="211">
        <v>236.14285714285714</v>
      </c>
      <c r="AC9" s="211">
        <v>265.29603260869504</v>
      </c>
    </row>
    <row r="10" spans="1:29">
      <c r="P10" s="210" t="s">
        <v>133</v>
      </c>
      <c r="Q10" s="211">
        <v>672.99</v>
      </c>
      <c r="R10" s="211"/>
      <c r="S10" s="211">
        <v>515.75</v>
      </c>
      <c r="T10" s="211">
        <v>624</v>
      </c>
      <c r="U10" s="211">
        <v>601.28</v>
      </c>
      <c r="V10" s="211"/>
      <c r="W10" s="211">
        <v>515.75</v>
      </c>
      <c r="X10" s="211">
        <v>600.08000000000004</v>
      </c>
      <c r="Y10" s="211">
        <v>395.70666666666665</v>
      </c>
      <c r="Z10" s="211">
        <v>407.36</v>
      </c>
      <c r="AA10" s="211">
        <v>685.32</v>
      </c>
      <c r="AB10" s="211">
        <v>700</v>
      </c>
      <c r="AC10" s="211">
        <v>520.27285714285699</v>
      </c>
    </row>
    <row r="11" spans="1:29">
      <c r="P11" s="210" t="s">
        <v>60</v>
      </c>
      <c r="Q11" s="211">
        <v>552.7587878787881</v>
      </c>
      <c r="R11" s="211">
        <v>510.74400000000026</v>
      </c>
      <c r="S11" s="211">
        <v>449.07299999999998</v>
      </c>
      <c r="T11" s="211">
        <v>421.06933333333319</v>
      </c>
      <c r="U11" s="211">
        <v>455.06904761904758</v>
      </c>
      <c r="V11" s="211">
        <v>471.65666666666669</v>
      </c>
      <c r="W11" s="211">
        <v>494.82199999999972</v>
      </c>
      <c r="X11" s="211">
        <v>469.5852000000001</v>
      </c>
      <c r="Y11" s="211">
        <v>370.11357142857133</v>
      </c>
      <c r="Z11" s="211">
        <v>402.79090909090917</v>
      </c>
      <c r="AA11" s="211">
        <v>437.72666666666663</v>
      </c>
      <c r="AB11" s="211">
        <v>503.4864230769229</v>
      </c>
      <c r="AC11" s="211">
        <v>463.57563333333258</v>
      </c>
    </row>
    <row r="12" spans="1:29">
      <c r="A12" s="15" t="s">
        <v>42</v>
      </c>
      <c r="B12" t="s">
        <v>3330</v>
      </c>
      <c r="C12" s="207"/>
      <c r="P12" s="208" t="s">
        <v>3410</v>
      </c>
      <c r="Q12" s="211"/>
      <c r="R12" s="211"/>
      <c r="S12" s="211"/>
      <c r="T12" s="211"/>
      <c r="U12" s="211"/>
      <c r="V12" s="211"/>
      <c r="W12" s="211"/>
      <c r="X12" s="211"/>
      <c r="Y12" s="211">
        <v>474.85</v>
      </c>
      <c r="Z12" s="211"/>
      <c r="AA12" s="211"/>
      <c r="AB12" s="211"/>
      <c r="AC12" s="211">
        <v>474.85</v>
      </c>
    </row>
    <row r="13" spans="1:29" ht="18.75">
      <c r="A13" s="15" t="s">
        <v>41</v>
      </c>
      <c r="B13" t="s">
        <v>3330</v>
      </c>
      <c r="C13" s="365" t="s">
        <v>4901</v>
      </c>
      <c r="D13" s="365"/>
      <c r="E13" s="365"/>
      <c r="F13" s="365"/>
      <c r="G13" s="365"/>
      <c r="H13" s="365"/>
      <c r="I13" s="365"/>
      <c r="J13" s="365"/>
      <c r="K13" s="365"/>
      <c r="L13" s="365"/>
      <c r="M13" s="365"/>
      <c r="P13" s="210" t="s">
        <v>210</v>
      </c>
      <c r="Q13" s="211"/>
      <c r="R13" s="211"/>
      <c r="S13" s="211">
        <v>696.95333333333326</v>
      </c>
      <c r="T13" s="211"/>
      <c r="U13" s="211">
        <v>726.72000000000014</v>
      </c>
      <c r="V13" s="211">
        <v>949.15</v>
      </c>
      <c r="W13" s="211">
        <v>865.30500000000006</v>
      </c>
      <c r="X13" s="211">
        <v>781.46</v>
      </c>
      <c r="Y13" s="211">
        <v>781.48</v>
      </c>
      <c r="Z13" s="211">
        <v>781.43200000000002</v>
      </c>
      <c r="AA13" s="211">
        <v>776.62571428571448</v>
      </c>
      <c r="AB13" s="211">
        <v>793.02</v>
      </c>
      <c r="AC13" s="211">
        <v>772.81884615384581</v>
      </c>
    </row>
    <row r="14" spans="1:29">
      <c r="A14" s="15" t="s">
        <v>44</v>
      </c>
      <c r="B14" t="s">
        <v>62</v>
      </c>
      <c r="C14" s="212"/>
      <c r="D14" s="209"/>
      <c r="E14" s="209"/>
      <c r="F14" s="199"/>
      <c r="G14" s="199"/>
      <c r="H14" s="212"/>
      <c r="I14" s="209"/>
      <c r="P14" s="210" t="s">
        <v>595</v>
      </c>
      <c r="Q14" s="211">
        <v>732.41499999999996</v>
      </c>
      <c r="R14" s="211">
        <v>645.64142857142849</v>
      </c>
      <c r="S14" s="211">
        <v>981.63142857142861</v>
      </c>
      <c r="T14" s="211">
        <v>381.38193548387096</v>
      </c>
      <c r="U14" s="211">
        <v>0</v>
      </c>
      <c r="V14" s="211">
        <v>557.14285714285711</v>
      </c>
      <c r="W14" s="211">
        <v>902.63437499999998</v>
      </c>
      <c r="X14" s="211">
        <v>896.78500000000008</v>
      </c>
      <c r="Y14" s="211">
        <v>840.87399999999991</v>
      </c>
      <c r="Z14" s="211">
        <v>784.04</v>
      </c>
      <c r="AA14" s="211">
        <v>400</v>
      </c>
      <c r="AB14" s="211">
        <v>611.59478260869571</v>
      </c>
      <c r="AC14" s="211">
        <v>701.83020746887951</v>
      </c>
    </row>
    <row r="15" spans="1:29">
      <c r="P15" s="210" t="s">
        <v>8</v>
      </c>
      <c r="Q15" s="211">
        <v>457.60939759036165</v>
      </c>
      <c r="R15" s="211">
        <v>448.13301204819288</v>
      </c>
      <c r="S15" s="211">
        <v>561.2337582417581</v>
      </c>
      <c r="T15" s="211">
        <v>337.42222222222244</v>
      </c>
      <c r="U15" s="211">
        <v>399.99351851851861</v>
      </c>
      <c r="V15" s="211">
        <v>457.49903225806452</v>
      </c>
      <c r="W15" s="211">
        <v>505.77987179487212</v>
      </c>
      <c r="X15" s="211">
        <v>475.02199999999971</v>
      </c>
      <c r="Y15" s="211">
        <v>466.98859649122778</v>
      </c>
      <c r="Z15" s="211">
        <v>478.28843750000016</v>
      </c>
      <c r="AA15" s="211">
        <v>426.63444444444434</v>
      </c>
      <c r="AB15" s="211">
        <v>445.01843529411786</v>
      </c>
      <c r="AC15" s="211">
        <v>453.07274508126551</v>
      </c>
    </row>
    <row r="16" spans="1:29">
      <c r="A16" s="15" t="s">
        <v>1</v>
      </c>
      <c r="B16" s="230" t="s">
        <v>31</v>
      </c>
      <c r="C16" s="231" t="s">
        <v>34</v>
      </c>
      <c r="D16" s="135"/>
    </row>
    <row r="17" spans="1:28">
      <c r="B17" s="135" t="s">
        <v>1951</v>
      </c>
      <c r="C17" s="135"/>
      <c r="D17" t="s">
        <v>4913</v>
      </c>
    </row>
    <row r="18" spans="1:28">
      <c r="A18" s="15" t="s">
        <v>39</v>
      </c>
      <c r="B18" s="135" t="s">
        <v>471</v>
      </c>
      <c r="C18" s="135" t="s">
        <v>514</v>
      </c>
    </row>
    <row r="19" spans="1:28">
      <c r="A19" t="s">
        <v>39</v>
      </c>
      <c r="B19" s="232">
        <v>6</v>
      </c>
      <c r="C19" s="232">
        <v>4</v>
      </c>
      <c r="D19" s="213">
        <v>10</v>
      </c>
    </row>
    <row r="20" spans="1:28">
      <c r="A20" s="207" t="s">
        <v>8</v>
      </c>
      <c r="B20" s="232">
        <v>6</v>
      </c>
      <c r="C20" s="232">
        <v>4</v>
      </c>
      <c r="D20" s="213">
        <v>10</v>
      </c>
      <c r="P20" s="208"/>
      <c r="Q20" s="208"/>
    </row>
    <row r="21" spans="1:28" ht="18.75">
      <c r="P21" s="208"/>
      <c r="Q21" s="208"/>
      <c r="R21" s="364"/>
      <c r="S21" s="364"/>
      <c r="T21" s="364"/>
      <c r="U21" s="364"/>
      <c r="V21" s="364"/>
      <c r="W21" s="364"/>
      <c r="X21" s="364"/>
      <c r="Y21" s="364"/>
      <c r="Z21" s="364"/>
      <c r="AA21" s="364"/>
      <c r="AB21" s="364"/>
    </row>
    <row r="22" spans="1:28">
      <c r="P22" s="208"/>
      <c r="Q22" s="208"/>
      <c r="R22" s="212"/>
      <c r="S22" s="209"/>
      <c r="T22" s="209"/>
      <c r="U22" s="199"/>
      <c r="V22" s="199"/>
      <c r="W22" s="212"/>
      <c r="X22" s="209"/>
    </row>
    <row r="23" spans="1:28">
      <c r="P23" s="210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1"/>
      <c r="AB23" s="211"/>
    </row>
    <row r="24" spans="1:28">
      <c r="P24" s="210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spans="1:28">
      <c r="P25" s="210"/>
      <c r="Q25" s="211"/>
      <c r="R25" s="211"/>
      <c r="S25" s="211"/>
      <c r="T25" s="211"/>
      <c r="U25" s="211"/>
      <c r="V25" s="211"/>
      <c r="W25" s="211"/>
      <c r="X25" s="211"/>
      <c r="Y25" s="211"/>
      <c r="Z25" s="211"/>
      <c r="AA25" s="211"/>
      <c r="AB25" s="211"/>
    </row>
    <row r="27" spans="1:28" ht="18.75">
      <c r="A27" s="193" t="s">
        <v>41</v>
      </c>
      <c r="B27" s="208" t="s">
        <v>3330</v>
      </c>
      <c r="C27" s="365" t="s">
        <v>4932</v>
      </c>
      <c r="D27" s="365"/>
      <c r="E27" s="365"/>
      <c r="F27" s="365"/>
      <c r="G27" s="365"/>
      <c r="H27" s="365"/>
      <c r="I27" s="365"/>
      <c r="J27" s="365"/>
      <c r="K27" s="365"/>
      <c r="L27" s="365"/>
      <c r="M27" s="365"/>
    </row>
    <row r="28" spans="1:28">
      <c r="A28" s="193" t="s">
        <v>44</v>
      </c>
      <c r="B28" s="208" t="s">
        <v>3330</v>
      </c>
    </row>
    <row r="29" spans="1:28">
      <c r="A29" s="199"/>
      <c r="B29" s="199"/>
      <c r="C29" s="212"/>
      <c r="D29" s="209"/>
      <c r="E29" s="209"/>
      <c r="F29" s="199"/>
      <c r="G29" s="199"/>
      <c r="H29" s="212"/>
      <c r="I29" s="209"/>
    </row>
    <row r="30" spans="1:28">
      <c r="A30" s="193" t="s">
        <v>2</v>
      </c>
      <c r="B30" s="230" t="s">
        <v>34</v>
      </c>
      <c r="C30" s="228"/>
      <c r="D30" s="228"/>
      <c r="E30" s="228"/>
      <c r="F30" s="228"/>
      <c r="G30" s="228"/>
      <c r="H30" s="228"/>
      <c r="I30" s="228"/>
      <c r="J30" s="228"/>
      <c r="K30" s="228"/>
      <c r="L30" s="228"/>
      <c r="M30" s="228"/>
    </row>
    <row r="31" spans="1:28">
      <c r="A31" s="230" t="s">
        <v>31</v>
      </c>
      <c r="B31" s="228" t="s">
        <v>344</v>
      </c>
      <c r="C31" s="228" t="s">
        <v>471</v>
      </c>
      <c r="D31" s="228" t="s">
        <v>514</v>
      </c>
      <c r="E31" s="228" t="s">
        <v>422</v>
      </c>
      <c r="F31" s="228" t="s">
        <v>573</v>
      </c>
      <c r="G31" s="228" t="s">
        <v>57</v>
      </c>
      <c r="H31" s="228" t="s">
        <v>118</v>
      </c>
      <c r="I31" s="228" t="s">
        <v>11</v>
      </c>
      <c r="J31" s="228" t="s">
        <v>196</v>
      </c>
      <c r="K31" s="228" t="s">
        <v>257</v>
      </c>
      <c r="L31" s="228" t="s">
        <v>301</v>
      </c>
      <c r="M31" s="208" t="s">
        <v>335</v>
      </c>
    </row>
    <row r="32" spans="1:28">
      <c r="A32" s="228" t="s">
        <v>1227</v>
      </c>
      <c r="B32" s="241">
        <v>47636.250000000007</v>
      </c>
      <c r="C32" s="241">
        <v>48493.300000000025</v>
      </c>
      <c r="D32" s="241">
        <v>61612.361999999986</v>
      </c>
      <c r="E32" s="241">
        <v>57245.000000000007</v>
      </c>
      <c r="F32" s="241">
        <v>55457.259999999958</v>
      </c>
      <c r="G32" s="241">
        <v>20627.129999999994</v>
      </c>
      <c r="H32" s="241">
        <v>94752.259999999966</v>
      </c>
      <c r="I32" s="241">
        <v>40033.419999999984</v>
      </c>
      <c r="J32" s="241">
        <v>58454.080000000016</v>
      </c>
      <c r="K32" s="241">
        <v>78213.62300000008</v>
      </c>
      <c r="L32" s="241">
        <v>59559.380000000019</v>
      </c>
      <c r="M32" s="241">
        <v>50506.56700000001</v>
      </c>
    </row>
    <row r="33" spans="1:14">
      <c r="A33" s="208" t="s">
        <v>8</v>
      </c>
      <c r="B33" s="241">
        <v>47636.250000000007</v>
      </c>
      <c r="C33" s="241">
        <v>48493.300000000025</v>
      </c>
      <c r="D33" s="241">
        <v>61612.361999999986</v>
      </c>
      <c r="E33" s="241">
        <v>57245.000000000007</v>
      </c>
      <c r="F33" s="241">
        <v>55457.259999999958</v>
      </c>
      <c r="G33" s="241">
        <v>20627.129999999994</v>
      </c>
      <c r="H33" s="241">
        <v>94752.259999999966</v>
      </c>
      <c r="I33" s="241">
        <v>40033.419999999984</v>
      </c>
      <c r="J33" s="241">
        <v>58454.080000000016</v>
      </c>
      <c r="K33" s="241">
        <v>78213.62300000008</v>
      </c>
      <c r="L33" s="241">
        <v>59559.380000000019</v>
      </c>
      <c r="M33" s="241">
        <v>50506.56700000001</v>
      </c>
    </row>
    <row r="42" spans="1:14">
      <c r="A42" s="366"/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</row>
    <row r="43" spans="1:14">
      <c r="A43" s="362"/>
      <c r="B43" s="362"/>
      <c r="C43" s="362"/>
      <c r="D43" s="362"/>
      <c r="E43" s="362"/>
      <c r="F43" s="362"/>
      <c r="G43" s="362"/>
      <c r="H43" s="362"/>
      <c r="I43" s="362"/>
      <c r="J43" s="362"/>
      <c r="K43" s="362"/>
      <c r="L43" s="362"/>
      <c r="M43" s="362"/>
      <c r="N43" s="362"/>
    </row>
    <row r="44" spans="1:14">
      <c r="A44" s="362"/>
      <c r="B44" s="362"/>
      <c r="C44" s="362"/>
      <c r="D44" s="362"/>
      <c r="E44" s="362"/>
      <c r="F44" s="362"/>
      <c r="G44" s="362"/>
      <c r="H44" s="362"/>
      <c r="I44" s="362"/>
      <c r="J44" s="362"/>
      <c r="K44" s="362"/>
      <c r="L44" s="362"/>
      <c r="M44" s="362"/>
      <c r="N44" s="362"/>
    </row>
    <row r="45" spans="1:14" ht="18.75">
      <c r="A45" s="193" t="s">
        <v>44</v>
      </c>
      <c r="B45" s="208" t="s">
        <v>3330</v>
      </c>
      <c r="C45" s="365" t="s">
        <v>4915</v>
      </c>
      <c r="D45" s="365"/>
      <c r="E45" s="365"/>
      <c r="F45" s="365"/>
      <c r="G45" s="365"/>
      <c r="H45" s="365"/>
      <c r="I45" s="365"/>
      <c r="J45" s="365"/>
      <c r="K45" s="365"/>
      <c r="L45" s="365"/>
      <c r="M45" s="365"/>
      <c r="N45" s="362"/>
    </row>
    <row r="46" spans="1:14">
      <c r="A46" s="199"/>
      <c r="B46" s="199"/>
      <c r="C46" s="212"/>
      <c r="D46" s="209"/>
      <c r="E46" s="209"/>
      <c r="F46" s="199"/>
      <c r="G46" s="199"/>
      <c r="H46" s="212"/>
      <c r="I46" s="209"/>
    </row>
    <row r="47" spans="1:14">
      <c r="A47" s="193" t="s">
        <v>2</v>
      </c>
      <c r="B47" s="230" t="s">
        <v>31</v>
      </c>
      <c r="C47" s="230" t="s">
        <v>34</v>
      </c>
      <c r="D47" s="228"/>
      <c r="E47" s="228"/>
      <c r="F47" s="228"/>
      <c r="G47" s="228"/>
      <c r="H47" s="228"/>
      <c r="I47" s="228"/>
      <c r="J47" s="228"/>
      <c r="K47" s="228"/>
      <c r="L47" s="228"/>
      <c r="M47" s="228"/>
      <c r="N47" s="228"/>
    </row>
    <row r="48" spans="1:14">
      <c r="A48" s="208"/>
      <c r="B48" s="228" t="s">
        <v>1227</v>
      </c>
      <c r="C48" s="228"/>
      <c r="D48" s="228"/>
      <c r="E48" s="228"/>
      <c r="F48" s="228"/>
      <c r="G48" s="228"/>
      <c r="H48" s="228"/>
      <c r="I48" s="228"/>
      <c r="J48" s="228"/>
      <c r="K48" s="228"/>
      <c r="L48" s="228"/>
      <c r="M48" s="228"/>
      <c r="N48" s="208" t="s">
        <v>4909</v>
      </c>
    </row>
    <row r="49" spans="1:14">
      <c r="A49" s="193" t="s">
        <v>37</v>
      </c>
      <c r="B49" s="228" t="s">
        <v>344</v>
      </c>
      <c r="C49" s="228" t="s">
        <v>471</v>
      </c>
      <c r="D49" s="228" t="s">
        <v>514</v>
      </c>
      <c r="E49" s="228" t="s">
        <v>422</v>
      </c>
      <c r="F49" s="228" t="s">
        <v>573</v>
      </c>
      <c r="G49" s="228" t="s">
        <v>57</v>
      </c>
      <c r="H49" s="228" t="s">
        <v>118</v>
      </c>
      <c r="I49" s="228" t="s">
        <v>11</v>
      </c>
      <c r="J49" s="228" t="s">
        <v>196</v>
      </c>
      <c r="K49" s="228" t="s">
        <v>257</v>
      </c>
      <c r="L49" s="228" t="s">
        <v>301</v>
      </c>
      <c r="M49" s="208" t="s">
        <v>335</v>
      </c>
      <c r="N49" s="208"/>
    </row>
    <row r="50" spans="1:14">
      <c r="A50" s="208" t="s">
        <v>484</v>
      </c>
      <c r="B50" s="241"/>
      <c r="C50" s="241"/>
      <c r="D50" s="241"/>
      <c r="E50" s="241">
        <v>0</v>
      </c>
      <c r="F50" s="241"/>
      <c r="G50" s="241"/>
      <c r="H50" s="241"/>
      <c r="I50" s="241"/>
      <c r="J50" s="241"/>
      <c r="K50" s="241"/>
      <c r="L50" s="241"/>
      <c r="M50" s="241"/>
      <c r="N50" s="241">
        <v>0</v>
      </c>
    </row>
    <row r="51" spans="1:14">
      <c r="A51" s="208" t="s">
        <v>2731</v>
      </c>
      <c r="B51" s="241"/>
      <c r="C51" s="241"/>
      <c r="D51" s="241"/>
      <c r="E51" s="241"/>
      <c r="F51" s="241"/>
      <c r="G51" s="241"/>
      <c r="H51" s="241"/>
      <c r="I51" s="241">
        <v>498</v>
      </c>
      <c r="J51" s="241"/>
      <c r="K51" s="241"/>
      <c r="L51" s="241"/>
      <c r="M51" s="241"/>
      <c r="N51" s="241">
        <v>498</v>
      </c>
    </row>
    <row r="52" spans="1:14">
      <c r="A52" s="208" t="s">
        <v>1400</v>
      </c>
      <c r="B52" s="241"/>
      <c r="C52" s="241">
        <v>2964.68</v>
      </c>
      <c r="D52" s="241">
        <v>501.38</v>
      </c>
      <c r="E52" s="241"/>
      <c r="F52" s="241"/>
      <c r="G52" s="241"/>
      <c r="H52" s="241"/>
      <c r="I52" s="241"/>
      <c r="J52" s="241"/>
      <c r="K52" s="241"/>
      <c r="L52" s="241"/>
      <c r="M52" s="241"/>
      <c r="N52" s="241">
        <v>3466.06</v>
      </c>
    </row>
    <row r="53" spans="1:14">
      <c r="A53" s="208" t="s">
        <v>2376</v>
      </c>
      <c r="B53" s="241"/>
      <c r="C53" s="241"/>
      <c r="D53" s="241">
        <v>3725.8</v>
      </c>
      <c r="E53" s="241"/>
      <c r="F53" s="241"/>
      <c r="G53" s="241"/>
      <c r="H53" s="241">
        <v>1020</v>
      </c>
      <c r="I53" s="241"/>
      <c r="J53" s="241"/>
      <c r="K53" s="241"/>
      <c r="L53" s="241"/>
      <c r="M53" s="241"/>
      <c r="N53" s="241">
        <v>4745.8</v>
      </c>
    </row>
    <row r="54" spans="1:14">
      <c r="A54" s="208" t="s">
        <v>66</v>
      </c>
      <c r="B54" s="241"/>
      <c r="C54" s="241">
        <v>1314.12</v>
      </c>
      <c r="D54" s="241">
        <v>4267.5200000000004</v>
      </c>
      <c r="E54" s="241"/>
      <c r="F54" s="241"/>
      <c r="G54" s="241"/>
      <c r="H54" s="241"/>
      <c r="I54" s="241"/>
      <c r="J54" s="241"/>
      <c r="K54" s="241"/>
      <c r="L54" s="241"/>
      <c r="M54" s="241"/>
      <c r="N54" s="241">
        <v>5581.64</v>
      </c>
    </row>
    <row r="55" spans="1:14">
      <c r="A55" s="208" t="s">
        <v>59</v>
      </c>
      <c r="B55" s="241"/>
      <c r="C55" s="241"/>
      <c r="D55" s="241"/>
      <c r="E55" s="241"/>
      <c r="F55" s="241"/>
      <c r="G55" s="241">
        <v>1898.3</v>
      </c>
      <c r="H55" s="241"/>
      <c r="I55" s="241"/>
      <c r="J55" s="241"/>
      <c r="K55" s="241"/>
      <c r="L55" s="241">
        <v>4669.4400000000005</v>
      </c>
      <c r="M55" s="241"/>
      <c r="N55" s="241">
        <v>6567.7400000000007</v>
      </c>
    </row>
    <row r="56" spans="1:14">
      <c r="A56" s="208" t="s">
        <v>2407</v>
      </c>
      <c r="B56" s="241"/>
      <c r="C56" s="241"/>
      <c r="D56" s="241"/>
      <c r="E56" s="241">
        <v>1160.1600000000001</v>
      </c>
      <c r="F56" s="241">
        <v>1106.72</v>
      </c>
      <c r="G56" s="241"/>
      <c r="H56" s="241"/>
      <c r="I56" s="241">
        <v>1840.04</v>
      </c>
      <c r="J56" s="241">
        <v>996</v>
      </c>
      <c r="K56" s="241">
        <v>1060</v>
      </c>
      <c r="L56" s="241">
        <v>1836</v>
      </c>
      <c r="M56" s="241">
        <v>2848</v>
      </c>
      <c r="N56" s="241">
        <v>10846.92</v>
      </c>
    </row>
    <row r="57" spans="1:14">
      <c r="A57" s="208" t="s">
        <v>159</v>
      </c>
      <c r="B57" s="241">
        <v>2099.0800000000004</v>
      </c>
      <c r="C57" s="241">
        <v>1164.52</v>
      </c>
      <c r="D57" s="241"/>
      <c r="E57" s="241">
        <v>911.92</v>
      </c>
      <c r="F57" s="241">
        <v>905.18</v>
      </c>
      <c r="G57" s="241"/>
      <c r="H57" s="241"/>
      <c r="I57" s="241"/>
      <c r="J57" s="241">
        <v>3228</v>
      </c>
      <c r="K57" s="241">
        <v>2752.14</v>
      </c>
      <c r="L57" s="241"/>
      <c r="M57" s="241">
        <v>1400</v>
      </c>
      <c r="N57" s="241">
        <v>12460.84</v>
      </c>
    </row>
    <row r="58" spans="1:14">
      <c r="A58" s="208" t="s">
        <v>109</v>
      </c>
      <c r="B58" s="241"/>
      <c r="C58" s="241"/>
      <c r="D58" s="241"/>
      <c r="E58" s="241"/>
      <c r="F58" s="241">
        <v>1668.5399999999997</v>
      </c>
      <c r="G58" s="241"/>
      <c r="H58" s="241">
        <v>4123.0199999999995</v>
      </c>
      <c r="I58" s="241">
        <v>2148.6800000000003</v>
      </c>
      <c r="J58" s="241">
        <v>498</v>
      </c>
      <c r="K58" s="241">
        <v>3420.4799999999996</v>
      </c>
      <c r="L58" s="241">
        <v>1716</v>
      </c>
      <c r="M58" s="241">
        <v>1467.54</v>
      </c>
      <c r="N58" s="241">
        <v>15042.259999999998</v>
      </c>
    </row>
    <row r="59" spans="1:14">
      <c r="A59" s="208" t="s">
        <v>107</v>
      </c>
      <c r="B59" s="241"/>
      <c r="C59" s="241">
        <v>2435.34</v>
      </c>
      <c r="D59" s="241"/>
      <c r="E59" s="241">
        <v>3079.92</v>
      </c>
      <c r="F59" s="241">
        <v>553.36</v>
      </c>
      <c r="G59" s="241"/>
      <c r="H59" s="241">
        <v>578.44000000000005</v>
      </c>
      <c r="I59" s="241">
        <v>1036</v>
      </c>
      <c r="J59" s="241">
        <v>498</v>
      </c>
      <c r="K59" s="241">
        <v>6771.04</v>
      </c>
      <c r="L59" s="241">
        <v>478</v>
      </c>
      <c r="M59" s="241">
        <v>470</v>
      </c>
      <c r="N59" s="241">
        <v>15900.099999999999</v>
      </c>
    </row>
    <row r="60" spans="1:14">
      <c r="A60" s="208" t="s">
        <v>1740</v>
      </c>
      <c r="B60" s="241">
        <v>2296.16</v>
      </c>
      <c r="C60" s="241"/>
      <c r="D60" s="241">
        <v>3916.3360000000002</v>
      </c>
      <c r="E60" s="241">
        <v>5374.5599999999995</v>
      </c>
      <c r="F60" s="241">
        <v>1924.12</v>
      </c>
      <c r="G60" s="241"/>
      <c r="H60" s="241">
        <v>998.88</v>
      </c>
      <c r="I60" s="241">
        <v>3196.38</v>
      </c>
      <c r="J60" s="241"/>
      <c r="K60" s="241"/>
      <c r="L60" s="241"/>
      <c r="M60" s="241"/>
      <c r="N60" s="241">
        <v>17706.435999999998</v>
      </c>
    </row>
    <row r="61" spans="1:14">
      <c r="A61" s="208" t="s">
        <v>2375</v>
      </c>
      <c r="B61" s="241"/>
      <c r="C61" s="241"/>
      <c r="D61" s="241">
        <v>564.78</v>
      </c>
      <c r="E61" s="241">
        <v>4269.1200000000008</v>
      </c>
      <c r="F61" s="241">
        <v>1665.72</v>
      </c>
      <c r="G61" s="241"/>
      <c r="H61" s="241">
        <v>3299.2999999999997</v>
      </c>
      <c r="I61" s="241">
        <v>920.02</v>
      </c>
      <c r="J61" s="241">
        <v>1494</v>
      </c>
      <c r="K61" s="241">
        <v>3066.96</v>
      </c>
      <c r="L61" s="241">
        <v>3710</v>
      </c>
      <c r="M61" s="241">
        <v>470</v>
      </c>
      <c r="N61" s="241">
        <v>19459.900000000001</v>
      </c>
    </row>
    <row r="62" spans="1:14">
      <c r="A62" s="208" t="s">
        <v>83</v>
      </c>
      <c r="B62" s="241">
        <v>1049.54</v>
      </c>
      <c r="C62" s="241">
        <v>1890.8999999999999</v>
      </c>
      <c r="D62" s="241">
        <v>1127.28</v>
      </c>
      <c r="E62" s="241">
        <v>3415.0200000000004</v>
      </c>
      <c r="F62" s="241">
        <v>905.18</v>
      </c>
      <c r="G62" s="241">
        <v>1156.8800000000001</v>
      </c>
      <c r="H62" s="241">
        <v>2019.94</v>
      </c>
      <c r="I62" s="241">
        <v>498</v>
      </c>
      <c r="J62" s="241">
        <v>1797.58</v>
      </c>
      <c r="K62" s="241">
        <v>918</v>
      </c>
      <c r="L62" s="241">
        <v>2931.3999999999996</v>
      </c>
      <c r="M62" s="241">
        <v>2477.6</v>
      </c>
      <c r="N62" s="241">
        <v>20187.32</v>
      </c>
    </row>
    <row r="63" spans="1:14">
      <c r="A63" s="208" t="s">
        <v>72</v>
      </c>
      <c r="B63" s="241"/>
      <c r="C63" s="241"/>
      <c r="D63" s="241"/>
      <c r="E63" s="241">
        <v>6519.82</v>
      </c>
      <c r="F63" s="241">
        <v>15407.719999999994</v>
      </c>
      <c r="G63" s="241"/>
      <c r="H63" s="241"/>
      <c r="I63" s="241"/>
      <c r="J63" s="241"/>
      <c r="K63" s="241">
        <v>2570.7600000000002</v>
      </c>
      <c r="L63" s="241"/>
      <c r="M63" s="241"/>
      <c r="N63" s="241">
        <v>24498.299999999996</v>
      </c>
    </row>
    <row r="64" spans="1:14">
      <c r="A64" s="208" t="s">
        <v>1317</v>
      </c>
      <c r="B64" s="241">
        <v>4259.8599999999997</v>
      </c>
      <c r="C64" s="241">
        <v>873.74</v>
      </c>
      <c r="D64" s="241">
        <v>1943.42</v>
      </c>
      <c r="E64" s="241"/>
      <c r="F64" s="241"/>
      <c r="G64" s="241">
        <v>1511.8000000000002</v>
      </c>
      <c r="H64" s="241">
        <v>2587.66</v>
      </c>
      <c r="I64" s="241"/>
      <c r="J64" s="241">
        <v>498</v>
      </c>
      <c r="K64" s="241">
        <v>3700.94</v>
      </c>
      <c r="L64" s="241">
        <v>4647.5200000000004</v>
      </c>
      <c r="M64" s="241">
        <v>6147.8009999999995</v>
      </c>
      <c r="N64" s="241">
        <v>26170.741000000002</v>
      </c>
    </row>
    <row r="65" spans="1:14">
      <c r="A65" s="208" t="s">
        <v>165</v>
      </c>
      <c r="B65" s="241">
        <v>3120.2</v>
      </c>
      <c r="C65" s="241">
        <v>1018.16</v>
      </c>
      <c r="D65" s="241">
        <v>8003.6</v>
      </c>
      <c r="E65" s="241"/>
      <c r="F65" s="241">
        <v>1112.3599999999999</v>
      </c>
      <c r="G65" s="241">
        <v>4587.8200000000006</v>
      </c>
      <c r="H65" s="241">
        <v>6160.7199999999993</v>
      </c>
      <c r="I65" s="241">
        <v>538</v>
      </c>
      <c r="J65" s="241">
        <v>7344.1999999999989</v>
      </c>
      <c r="K65" s="241">
        <v>6250.6200000000017</v>
      </c>
      <c r="L65" s="241">
        <v>2831.8</v>
      </c>
      <c r="M65" s="241">
        <v>5399.601999999999</v>
      </c>
      <c r="N65" s="241">
        <v>46367.082000000002</v>
      </c>
    </row>
    <row r="66" spans="1:14">
      <c r="A66" s="208" t="s">
        <v>111</v>
      </c>
      <c r="B66" s="241">
        <v>4737.63</v>
      </c>
      <c r="C66" s="241"/>
      <c r="D66" s="241">
        <v>1129.56</v>
      </c>
      <c r="E66" s="241">
        <v>2320.3200000000002</v>
      </c>
      <c r="F66" s="241"/>
      <c r="G66" s="241">
        <v>2915.1699999999996</v>
      </c>
      <c r="H66" s="241">
        <v>14499.84</v>
      </c>
      <c r="I66" s="241">
        <v>5739.72</v>
      </c>
      <c r="J66" s="241">
        <v>2338.2799999999997</v>
      </c>
      <c r="K66" s="241"/>
      <c r="L66" s="241">
        <v>7344</v>
      </c>
      <c r="M66" s="241">
        <v>7307.2000000000007</v>
      </c>
      <c r="N66" s="241">
        <v>48331.72</v>
      </c>
    </row>
    <row r="67" spans="1:14">
      <c r="A67" s="208" t="s">
        <v>104</v>
      </c>
      <c r="B67" s="241">
        <v>7790.24</v>
      </c>
      <c r="C67" s="241">
        <v>3712.74</v>
      </c>
      <c r="D67" s="241">
        <v>2560.9800000000005</v>
      </c>
      <c r="E67" s="241">
        <v>2601.52</v>
      </c>
      <c r="F67" s="241">
        <v>9571.1599999999962</v>
      </c>
      <c r="G67" s="241">
        <v>556.17999999999995</v>
      </c>
      <c r="H67" s="241">
        <v>7569.82</v>
      </c>
      <c r="I67" s="241">
        <v>4807.6400000000012</v>
      </c>
      <c r="J67" s="241">
        <v>4494.6400000000003</v>
      </c>
      <c r="K67" s="241">
        <v>4080.6599999999989</v>
      </c>
      <c r="L67" s="241">
        <v>3840.28</v>
      </c>
      <c r="M67" s="241">
        <v>4055.6419999999998</v>
      </c>
      <c r="N67" s="241">
        <v>55641.501999999993</v>
      </c>
    </row>
    <row r="68" spans="1:14">
      <c r="A68" s="208" t="s">
        <v>74</v>
      </c>
      <c r="B68" s="241">
        <v>4589.92</v>
      </c>
      <c r="C68" s="241">
        <v>6838.9199999999992</v>
      </c>
      <c r="D68" s="241">
        <v>9086.9299999999985</v>
      </c>
      <c r="E68" s="241"/>
      <c r="F68" s="241">
        <v>3640.1</v>
      </c>
      <c r="G68" s="241">
        <v>5280.32</v>
      </c>
      <c r="H68" s="241">
        <v>5240.38</v>
      </c>
      <c r="I68" s="241">
        <v>6360.4000000000015</v>
      </c>
      <c r="J68" s="241">
        <v>2112</v>
      </c>
      <c r="K68" s="241">
        <v>7146.68</v>
      </c>
      <c r="L68" s="241">
        <v>4844</v>
      </c>
      <c r="M68" s="241">
        <v>2400</v>
      </c>
      <c r="N68" s="241">
        <v>57539.649999999994</v>
      </c>
    </row>
    <row r="69" spans="1:14">
      <c r="A69" s="208" t="s">
        <v>99</v>
      </c>
      <c r="B69" s="241">
        <v>5774.4800000000014</v>
      </c>
      <c r="C69" s="241">
        <v>973.26</v>
      </c>
      <c r="D69" s="241">
        <v>2904.1200000000003</v>
      </c>
      <c r="E69" s="241">
        <v>4207.3200000000006</v>
      </c>
      <c r="F69" s="241">
        <v>5587.5000000000009</v>
      </c>
      <c r="G69" s="241">
        <v>1815.48</v>
      </c>
      <c r="H69" s="241">
        <v>6898.9800000000005</v>
      </c>
      <c r="I69" s="241">
        <v>4341.6399999999994</v>
      </c>
      <c r="J69" s="241">
        <v>4144.26</v>
      </c>
      <c r="K69" s="241">
        <v>13910.740000000002</v>
      </c>
      <c r="L69" s="241">
        <v>3318</v>
      </c>
      <c r="M69" s="241">
        <v>5433.2019999999993</v>
      </c>
      <c r="N69" s="241">
        <v>59308.981999999996</v>
      </c>
    </row>
    <row r="70" spans="1:14">
      <c r="A70" s="208" t="s">
        <v>96</v>
      </c>
      <c r="B70" s="241">
        <v>4377.26</v>
      </c>
      <c r="C70" s="241">
        <v>6369.94</v>
      </c>
      <c r="D70" s="241">
        <v>2656.7999999999997</v>
      </c>
      <c r="E70" s="241">
        <v>8867.16</v>
      </c>
      <c r="F70" s="241">
        <v>5044.3799999999992</v>
      </c>
      <c r="G70" s="241">
        <v>905.18</v>
      </c>
      <c r="H70" s="241">
        <v>15478.2</v>
      </c>
      <c r="I70" s="241">
        <v>6528.8</v>
      </c>
      <c r="J70" s="241">
        <v>1945.7</v>
      </c>
      <c r="K70" s="241">
        <v>918</v>
      </c>
      <c r="L70" s="241">
        <v>7876</v>
      </c>
      <c r="M70" s="241">
        <v>4258</v>
      </c>
      <c r="N70" s="241">
        <v>65225.42</v>
      </c>
    </row>
    <row r="71" spans="1:14">
      <c r="A71" s="208" t="s">
        <v>80</v>
      </c>
      <c r="B71" s="241">
        <v>7541.8799999999992</v>
      </c>
      <c r="C71" s="241">
        <v>18936.980000000003</v>
      </c>
      <c r="D71" s="241">
        <v>19223.856000000003</v>
      </c>
      <c r="E71" s="241">
        <v>14518.16</v>
      </c>
      <c r="F71" s="241">
        <v>6365.2200000000012</v>
      </c>
      <c r="G71" s="241"/>
      <c r="H71" s="241">
        <v>24277.079999999998</v>
      </c>
      <c r="I71" s="241">
        <v>1580.1</v>
      </c>
      <c r="J71" s="241">
        <v>27065.419999999987</v>
      </c>
      <c r="K71" s="241">
        <v>21646.602999999999</v>
      </c>
      <c r="L71" s="241">
        <v>9516.94</v>
      </c>
      <c r="M71" s="241">
        <v>6371.98</v>
      </c>
      <c r="N71" s="241">
        <v>157044.21900000001</v>
      </c>
    </row>
    <row r="72" spans="1:14">
      <c r="A72" s="208" t="s">
        <v>8</v>
      </c>
      <c r="B72" s="241">
        <v>47636.25</v>
      </c>
      <c r="C72" s="241">
        <v>48493.30000000001</v>
      </c>
      <c r="D72" s="241">
        <v>61612.362000000008</v>
      </c>
      <c r="E72" s="241">
        <v>57245</v>
      </c>
      <c r="F72" s="241">
        <v>55457.26</v>
      </c>
      <c r="G72" s="241">
        <v>20627.129999999997</v>
      </c>
      <c r="H72" s="241">
        <v>94752.260000000009</v>
      </c>
      <c r="I72" s="241">
        <v>40033.42</v>
      </c>
      <c r="J72" s="241">
        <v>58454.079999999987</v>
      </c>
      <c r="K72" s="241">
        <v>78213.623000000007</v>
      </c>
      <c r="L72" s="241">
        <v>59559.380000000005</v>
      </c>
      <c r="M72" s="241">
        <v>50506.567000000003</v>
      </c>
      <c r="N72" s="241">
        <v>672590.63200000022</v>
      </c>
    </row>
  </sheetData>
  <mergeCells count="7">
    <mergeCell ref="C45:M45"/>
    <mergeCell ref="C2:M2"/>
    <mergeCell ref="R2:AB2"/>
    <mergeCell ref="C27:M27"/>
    <mergeCell ref="R21:AB21"/>
    <mergeCell ref="A42:N42"/>
    <mergeCell ref="C13:M1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229AD-4D6B-4717-AC94-9CD3A6D2FD1A}">
  <dimension ref="A2:AM197"/>
  <sheetViews>
    <sheetView showGridLines="0" topLeftCell="A26" workbookViewId="0">
      <selection activeCell="H33" sqref="H33"/>
    </sheetView>
  </sheetViews>
  <sheetFormatPr defaultRowHeight="15"/>
  <cols>
    <col min="1" max="1" width="19.85546875" bestFit="1" customWidth="1"/>
    <col min="2" max="2" width="19.42578125" style="194" bestFit="1" customWidth="1"/>
    <col min="3" max="3" width="19.42578125" style="5" bestFit="1" customWidth="1"/>
    <col min="4" max="4" width="7.28515625" customWidth="1"/>
    <col min="5" max="5" width="13.28515625" bestFit="1" customWidth="1"/>
    <col min="6" max="6" width="16" style="196" bestFit="1" customWidth="1"/>
    <col min="7" max="7" width="13.5703125" style="133" customWidth="1"/>
    <col min="8" max="8" width="13.42578125" style="133" customWidth="1"/>
    <col min="9" max="9" width="18.85546875" style="195" customWidth="1"/>
    <col min="10" max="10" width="13.85546875" style="195" customWidth="1"/>
    <col min="11" max="11" width="13.28515625" style="195" customWidth="1"/>
    <col min="12" max="12" width="16" style="195" customWidth="1"/>
    <col min="13" max="13" width="13.5703125" style="195" customWidth="1"/>
    <col min="14" max="14" width="13.42578125" style="195" customWidth="1"/>
    <col min="15" max="15" width="18.85546875" style="195" customWidth="1"/>
    <col min="16" max="16" width="13.85546875" style="195" customWidth="1"/>
    <col min="17" max="17" width="13.28515625" style="196" customWidth="1"/>
    <col min="18" max="18" width="13.140625" style="196" customWidth="1"/>
    <col min="19" max="19" width="13.5703125" style="133" customWidth="1"/>
    <col min="20" max="20" width="13.42578125" customWidth="1"/>
    <col min="21" max="21" width="9.140625" customWidth="1"/>
    <col min="22" max="22" width="13.28515625" customWidth="1"/>
    <col min="23" max="23" width="13.140625" customWidth="1"/>
    <col min="24" max="24" width="13.5703125" customWidth="1"/>
    <col min="25" max="25" width="13.42578125" customWidth="1"/>
    <col min="26" max="26" width="13.85546875" customWidth="1"/>
    <col min="27" max="27" width="11" bestFit="1" customWidth="1"/>
    <col min="28" max="28" width="12" bestFit="1" customWidth="1"/>
    <col min="29" max="29" width="20" bestFit="1" customWidth="1"/>
    <col min="30" max="30" width="13.140625" style="197" customWidth="1"/>
    <col min="31" max="31" width="19.42578125" bestFit="1" customWidth="1"/>
    <col min="32" max="32" width="19.42578125" style="194" bestFit="1" customWidth="1"/>
    <col min="33" max="33" width="7.85546875" bestFit="1" customWidth="1"/>
    <col min="34" max="34" width="13.7109375" bestFit="1" customWidth="1"/>
    <col min="35" max="35" width="10.85546875" bestFit="1" customWidth="1"/>
    <col min="36" max="36" width="20" bestFit="1" customWidth="1"/>
    <col min="37" max="37" width="13.140625" bestFit="1" customWidth="1"/>
    <col min="38" max="39" width="19.42578125" bestFit="1" customWidth="1"/>
    <col min="40" max="42" width="7.85546875" bestFit="1" customWidth="1"/>
    <col min="43" max="43" width="7.140625" bestFit="1" customWidth="1"/>
    <col min="44" max="44" width="6.5703125" bestFit="1" customWidth="1"/>
    <col min="45" max="46" width="7.85546875" bestFit="1" customWidth="1"/>
    <col min="47" max="47" width="7.140625" bestFit="1" customWidth="1"/>
    <col min="48" max="56" width="7.85546875" bestFit="1" customWidth="1"/>
    <col min="57" max="57" width="7.140625" bestFit="1" customWidth="1"/>
    <col min="58" max="59" width="7.85546875" bestFit="1" customWidth="1"/>
    <col min="60" max="60" width="7.140625" bestFit="1" customWidth="1"/>
    <col min="61" max="62" width="7.85546875" bestFit="1" customWidth="1"/>
    <col min="63" max="63" width="6.5703125" bestFit="1" customWidth="1"/>
    <col min="64" max="88" width="7.85546875" bestFit="1" customWidth="1"/>
    <col min="89" max="89" width="13.5703125" bestFit="1" customWidth="1"/>
    <col min="90" max="90" width="7.85546875" bestFit="1" customWidth="1"/>
    <col min="91" max="91" width="7.140625" bestFit="1" customWidth="1"/>
    <col min="92" max="96" width="7.85546875" bestFit="1" customWidth="1"/>
    <col min="97" max="97" width="7.140625" bestFit="1" customWidth="1"/>
    <col min="98" max="102" width="7.85546875" bestFit="1" customWidth="1"/>
    <col min="103" max="103" width="7.140625" bestFit="1" customWidth="1"/>
    <col min="104" max="104" width="6" bestFit="1" customWidth="1"/>
    <col min="105" max="106" width="7.85546875" bestFit="1" customWidth="1"/>
    <col min="107" max="107" width="7.140625" bestFit="1" customWidth="1"/>
    <col min="108" max="116" width="7.85546875" bestFit="1" customWidth="1"/>
    <col min="117" max="117" width="7.140625" bestFit="1" customWidth="1"/>
    <col min="118" max="119" width="7.85546875" bestFit="1" customWidth="1"/>
    <col min="120" max="120" width="7.140625" bestFit="1" customWidth="1"/>
    <col min="121" max="122" width="7.85546875" bestFit="1" customWidth="1"/>
    <col min="123" max="123" width="6.140625" bestFit="1" customWidth="1"/>
    <col min="124" max="148" width="7.85546875" bestFit="1" customWidth="1"/>
    <col min="149" max="149" width="25.42578125" bestFit="1" customWidth="1"/>
    <col min="150" max="150" width="18.5703125" bestFit="1" customWidth="1"/>
  </cols>
  <sheetData>
    <row r="2" spans="1:39">
      <c r="A2" s="370" t="s">
        <v>4933</v>
      </c>
      <c r="B2" s="371"/>
      <c r="C2" s="372"/>
      <c r="E2" s="367" t="s">
        <v>4934</v>
      </c>
      <c r="F2" s="368"/>
      <c r="G2" s="368"/>
      <c r="H2" s="368"/>
      <c r="I2" s="369"/>
      <c r="J2" s="200"/>
      <c r="K2" s="367" t="s">
        <v>4934</v>
      </c>
      <c r="L2" s="368"/>
      <c r="M2" s="368"/>
      <c r="N2" s="368"/>
      <c r="O2" s="369"/>
      <c r="P2" s="200"/>
      <c r="Q2" s="367" t="s">
        <v>4935</v>
      </c>
      <c r="R2" s="368"/>
      <c r="S2" s="368"/>
      <c r="T2" s="369"/>
      <c r="V2" s="367" t="s">
        <v>4935</v>
      </c>
      <c r="W2" s="368"/>
      <c r="X2" s="368"/>
      <c r="Y2" s="369"/>
      <c r="AA2" s="367" t="s">
        <v>4936</v>
      </c>
      <c r="AB2" s="368"/>
      <c r="AC2" s="368"/>
      <c r="AD2" s="368"/>
      <c r="AE2" s="368"/>
      <c r="AF2" s="369"/>
      <c r="AH2" s="367" t="s">
        <v>4936</v>
      </c>
      <c r="AI2" s="368"/>
      <c r="AJ2" s="368"/>
      <c r="AK2" s="368"/>
      <c r="AL2" s="368"/>
      <c r="AM2" s="369"/>
    </row>
    <row r="3" spans="1:39">
      <c r="A3" s="199"/>
      <c r="B3" s="199"/>
      <c r="C3" s="199"/>
      <c r="F3"/>
      <c r="G3" s="201"/>
      <c r="H3" s="201"/>
      <c r="I3" s="200"/>
      <c r="J3" s="200"/>
      <c r="K3"/>
      <c r="L3"/>
      <c r="M3" s="201"/>
      <c r="N3" s="201"/>
      <c r="O3" s="200"/>
      <c r="P3" s="200"/>
      <c r="Q3" s="199"/>
      <c r="R3" s="199"/>
      <c r="S3" s="199"/>
      <c r="T3" s="199"/>
      <c r="V3" s="199"/>
      <c r="W3" s="199"/>
      <c r="X3" s="199"/>
      <c r="Y3" s="199"/>
      <c r="AA3" s="199"/>
      <c r="AB3" s="199"/>
      <c r="AH3" s="199"/>
      <c r="AI3" s="199"/>
      <c r="AK3" s="197"/>
      <c r="AM3" s="194"/>
    </row>
    <row r="4" spans="1:39">
      <c r="B4"/>
      <c r="E4" s="193" t="s">
        <v>31</v>
      </c>
      <c r="F4" t="s">
        <v>1197</v>
      </c>
      <c r="I4" s="194"/>
      <c r="J4" s="194"/>
      <c r="K4" s="193" t="s">
        <v>31</v>
      </c>
      <c r="L4" t="s">
        <v>1227</v>
      </c>
      <c r="M4" s="133"/>
      <c r="N4" s="133"/>
      <c r="O4" s="194"/>
      <c r="P4" s="194"/>
      <c r="Q4" s="193" t="s">
        <v>31</v>
      </c>
      <c r="R4" t="s">
        <v>1197</v>
      </c>
      <c r="V4" s="193" t="s">
        <v>31</v>
      </c>
      <c r="W4" t="s">
        <v>1227</v>
      </c>
      <c r="X4" s="133"/>
      <c r="AA4" s="193" t="s">
        <v>31</v>
      </c>
      <c r="AB4" t="s">
        <v>1197</v>
      </c>
      <c r="AH4" s="193" t="s">
        <v>31</v>
      </c>
      <c r="AI4" t="s">
        <v>1197</v>
      </c>
      <c r="AK4" s="197"/>
      <c r="AM4" s="194"/>
    </row>
    <row r="5" spans="1:39">
      <c r="A5" s="193" t="s">
        <v>31</v>
      </c>
      <c r="B5" t="s">
        <v>1227</v>
      </c>
      <c r="E5" s="15" t="s">
        <v>44</v>
      </c>
      <c r="F5" t="s">
        <v>69</v>
      </c>
      <c r="I5" s="194"/>
      <c r="J5" s="194"/>
      <c r="K5" s="15" t="s">
        <v>34</v>
      </c>
      <c r="L5" t="s">
        <v>4937</v>
      </c>
      <c r="M5" s="133"/>
      <c r="N5" s="133"/>
      <c r="O5" s="194"/>
      <c r="P5" s="194"/>
      <c r="Q5" s="15" t="s">
        <v>34</v>
      </c>
      <c r="R5" t="s">
        <v>3330</v>
      </c>
      <c r="T5" s="5"/>
      <c r="U5" s="5"/>
      <c r="V5" s="15" t="s">
        <v>34</v>
      </c>
      <c r="W5" t="s">
        <v>3330</v>
      </c>
      <c r="X5" s="133"/>
      <c r="Y5" s="5"/>
      <c r="Z5" s="5"/>
      <c r="AA5" s="15" t="s">
        <v>34</v>
      </c>
      <c r="AB5" t="s">
        <v>3330</v>
      </c>
      <c r="AH5" s="15" t="s">
        <v>34</v>
      </c>
      <c r="AI5" t="s">
        <v>3330</v>
      </c>
      <c r="AK5" s="197"/>
      <c r="AM5" s="194"/>
    </row>
    <row r="6" spans="1:39">
      <c r="A6" s="15" t="s">
        <v>34</v>
      </c>
      <c r="B6" t="s">
        <v>3330</v>
      </c>
      <c r="E6" s="15" t="s">
        <v>34</v>
      </c>
      <c r="F6" t="s">
        <v>4937</v>
      </c>
      <c r="I6" s="194"/>
      <c r="J6" s="194"/>
      <c r="K6" s="15" t="s">
        <v>44</v>
      </c>
      <c r="L6" t="s">
        <v>69</v>
      </c>
      <c r="M6" s="133"/>
      <c r="N6" s="133"/>
      <c r="O6" s="194"/>
      <c r="P6" s="194"/>
      <c r="Q6" s="15" t="s">
        <v>44</v>
      </c>
      <c r="R6" t="s">
        <v>3330</v>
      </c>
      <c r="T6" s="5"/>
      <c r="U6" s="5"/>
      <c r="V6" s="15" t="s">
        <v>44</v>
      </c>
      <c r="W6" t="s">
        <v>3330</v>
      </c>
      <c r="X6" s="133"/>
      <c r="Y6" s="5"/>
      <c r="Z6" s="5"/>
      <c r="AA6" s="15" t="s">
        <v>44</v>
      </c>
      <c r="AB6" t="s">
        <v>69</v>
      </c>
      <c r="AH6" s="15" t="s">
        <v>44</v>
      </c>
      <c r="AI6" t="s">
        <v>3330</v>
      </c>
      <c r="AK6" s="197"/>
      <c r="AM6" s="194"/>
    </row>
    <row r="7" spans="1:39">
      <c r="B7"/>
      <c r="K7"/>
      <c r="L7" s="196"/>
      <c r="M7" s="133"/>
      <c r="N7" s="133"/>
      <c r="Q7"/>
      <c r="T7" s="5"/>
      <c r="U7" s="5"/>
      <c r="W7" s="196"/>
      <c r="X7" s="133"/>
      <c r="Y7" s="5"/>
      <c r="Z7" s="5"/>
      <c r="AB7" s="196"/>
      <c r="AI7" s="196"/>
      <c r="AK7" s="197"/>
      <c r="AM7" s="194"/>
    </row>
    <row r="8" spans="1:39">
      <c r="A8" s="15" t="s">
        <v>42</v>
      </c>
      <c r="B8" s="133" t="s">
        <v>4906</v>
      </c>
      <c r="C8"/>
      <c r="E8" s="15" t="s">
        <v>41</v>
      </c>
      <c r="F8" s="135" t="s">
        <v>4938</v>
      </c>
      <c r="G8" s="195" t="s">
        <v>4939</v>
      </c>
      <c r="H8" s="133" t="s">
        <v>4940</v>
      </c>
      <c r="I8" t="s">
        <v>4941</v>
      </c>
      <c r="J8" s="133"/>
      <c r="K8" s="15" t="s">
        <v>41</v>
      </c>
      <c r="L8" s="135" t="s">
        <v>4938</v>
      </c>
      <c r="M8" s="195" t="s">
        <v>4939</v>
      </c>
      <c r="N8" s="133" t="s">
        <v>4940</v>
      </c>
      <c r="O8" t="s">
        <v>4941</v>
      </c>
      <c r="P8" s="133"/>
      <c r="Q8" s="15" t="s">
        <v>41</v>
      </c>
      <c r="R8" s="135" t="s">
        <v>4942</v>
      </c>
      <c r="S8" s="195" t="s">
        <v>4939</v>
      </c>
      <c r="T8" s="133" t="s">
        <v>4943</v>
      </c>
      <c r="V8" s="15" t="s">
        <v>41</v>
      </c>
      <c r="W8" s="135" t="s">
        <v>4942</v>
      </c>
      <c r="X8" s="195" t="s">
        <v>4939</v>
      </c>
      <c r="Y8" s="133" t="s">
        <v>4943</v>
      </c>
      <c r="Z8" s="133"/>
      <c r="AA8" s="15" t="s">
        <v>41</v>
      </c>
      <c r="AB8" s="15" t="s">
        <v>42</v>
      </c>
      <c r="AC8" t="s">
        <v>4944</v>
      </c>
      <c r="AD8" s="197" t="s">
        <v>4945</v>
      </c>
      <c r="AE8" s="194" t="s">
        <v>4906</v>
      </c>
      <c r="AF8"/>
      <c r="AH8" s="15" t="s">
        <v>41</v>
      </c>
      <c r="AI8" s="15" t="s">
        <v>42</v>
      </c>
      <c r="AJ8" t="s">
        <v>4944</v>
      </c>
      <c r="AK8" s="197" t="s">
        <v>4945</v>
      </c>
      <c r="AL8" s="194" t="s">
        <v>4906</v>
      </c>
    </row>
    <row r="9" spans="1:39">
      <c r="A9" t="s">
        <v>510</v>
      </c>
      <c r="B9" s="133">
        <v>747.49</v>
      </c>
      <c r="C9"/>
      <c r="E9" t="s">
        <v>783</v>
      </c>
      <c r="F9" s="196">
        <v>8</v>
      </c>
      <c r="G9" s="195">
        <v>282.16000000000003</v>
      </c>
      <c r="H9" s="133">
        <v>2257.2800000000002</v>
      </c>
      <c r="I9" s="196">
        <v>8</v>
      </c>
      <c r="J9" s="133"/>
      <c r="K9" t="s">
        <v>783</v>
      </c>
      <c r="L9" s="196">
        <v>2</v>
      </c>
      <c r="M9" s="195">
        <v>244.79</v>
      </c>
      <c r="N9" s="133">
        <v>489.58</v>
      </c>
      <c r="O9" s="196">
        <v>2</v>
      </c>
      <c r="P9" s="133"/>
      <c r="Q9" t="s">
        <v>783</v>
      </c>
      <c r="R9" s="196">
        <v>12</v>
      </c>
      <c r="S9" s="195">
        <v>276.8033333333334</v>
      </c>
      <c r="T9" s="133">
        <v>3321.6400000000008</v>
      </c>
      <c r="V9" t="s">
        <v>783</v>
      </c>
      <c r="W9" s="196">
        <v>2</v>
      </c>
      <c r="X9" s="195">
        <v>244.79</v>
      </c>
      <c r="Y9" s="133">
        <v>489.58</v>
      </c>
      <c r="Z9" s="133"/>
      <c r="AA9" t="s">
        <v>84</v>
      </c>
      <c r="AB9" t="s">
        <v>153</v>
      </c>
      <c r="AC9" s="196" t="e">
        <v>#DIV/0!</v>
      </c>
      <c r="AD9" s="198" t="e">
        <v>#DIV/0!</v>
      </c>
      <c r="AE9" s="195">
        <v>277.20806122449005</v>
      </c>
      <c r="AF9"/>
      <c r="AH9" t="s">
        <v>84</v>
      </c>
      <c r="AI9" t="s">
        <v>396</v>
      </c>
      <c r="AJ9" s="196">
        <v>83329.25</v>
      </c>
      <c r="AK9" s="198">
        <v>8.5600886261187181E-3</v>
      </c>
      <c r="AL9" s="195">
        <v>262.3578571428572</v>
      </c>
    </row>
    <row r="10" spans="1:39">
      <c r="A10" t="s">
        <v>635</v>
      </c>
      <c r="B10" s="133">
        <v>781.46</v>
      </c>
      <c r="C10"/>
      <c r="E10" t="s">
        <v>84</v>
      </c>
      <c r="F10" s="196">
        <v>77</v>
      </c>
      <c r="G10" s="195">
        <v>271.03571428571456</v>
      </c>
      <c r="H10" s="133">
        <v>20869.750000000022</v>
      </c>
      <c r="I10" s="196">
        <v>77</v>
      </c>
      <c r="J10" s="133"/>
      <c r="K10" t="s">
        <v>84</v>
      </c>
      <c r="L10" s="196">
        <v>57</v>
      </c>
      <c r="M10" s="195">
        <v>255.67915789473679</v>
      </c>
      <c r="N10" s="133">
        <v>14573.711999999998</v>
      </c>
      <c r="O10" s="196">
        <v>57</v>
      </c>
      <c r="P10" s="133"/>
      <c r="Q10" t="s">
        <v>84</v>
      </c>
      <c r="R10" s="196">
        <v>115</v>
      </c>
      <c r="S10" s="195">
        <v>275.39269565217415</v>
      </c>
      <c r="T10" s="133">
        <v>31670.160000000029</v>
      </c>
      <c r="V10" t="s">
        <v>84</v>
      </c>
      <c r="W10" s="196">
        <v>74</v>
      </c>
      <c r="X10" s="195">
        <v>257.97002702702713</v>
      </c>
      <c r="Y10" s="133">
        <v>19089.782000000007</v>
      </c>
      <c r="Z10" s="133"/>
      <c r="AB10" t="s">
        <v>396</v>
      </c>
      <c r="AC10" s="196">
        <v>83329.25</v>
      </c>
      <c r="AD10" s="198">
        <v>8.5600886261187181E-3</v>
      </c>
      <c r="AE10" s="195">
        <v>262.3578571428572</v>
      </c>
      <c r="AF10"/>
      <c r="AH10" t="s">
        <v>4946</v>
      </c>
      <c r="AJ10" s="196">
        <v>83329.25</v>
      </c>
      <c r="AK10" s="198">
        <v>8.5600886261187181E-3</v>
      </c>
      <c r="AL10" s="195">
        <v>262.3578571428572</v>
      </c>
    </row>
    <row r="11" spans="1:39">
      <c r="A11" t="s">
        <v>787</v>
      </c>
      <c r="B11" s="133">
        <v>750.40253968253978</v>
      </c>
      <c r="C11"/>
      <c r="E11" t="s">
        <v>458</v>
      </c>
      <c r="F11" s="196">
        <v>5</v>
      </c>
      <c r="G11" s="195">
        <v>275.29599999999999</v>
      </c>
      <c r="H11" s="133">
        <v>1376.48</v>
      </c>
      <c r="I11" s="196">
        <v>5</v>
      </c>
      <c r="J11" s="133"/>
      <c r="K11" t="s">
        <v>1035</v>
      </c>
      <c r="L11" s="196">
        <v>10</v>
      </c>
      <c r="M11" s="195">
        <v>261.47000000000008</v>
      </c>
      <c r="N11" s="133">
        <v>2614.7000000000007</v>
      </c>
      <c r="O11" s="196">
        <v>10</v>
      </c>
      <c r="P11" s="133"/>
      <c r="Q11" t="s">
        <v>458</v>
      </c>
      <c r="R11" s="196">
        <v>5</v>
      </c>
      <c r="S11" s="195">
        <v>275.29599999999999</v>
      </c>
      <c r="T11" s="133">
        <v>1376.48</v>
      </c>
      <c r="V11" t="s">
        <v>458</v>
      </c>
      <c r="W11" s="196">
        <v>10</v>
      </c>
      <c r="X11" s="195">
        <v>263</v>
      </c>
      <c r="Y11" s="133">
        <v>2630</v>
      </c>
      <c r="Z11" s="133"/>
      <c r="AA11" t="s">
        <v>4946</v>
      </c>
      <c r="AC11" s="196">
        <v>83329.25</v>
      </c>
      <c r="AD11" s="198">
        <v>8.5600886261187181E-3</v>
      </c>
      <c r="AE11" s="195">
        <v>275.35178571428594</v>
      </c>
      <c r="AF11"/>
      <c r="AH11" t="s">
        <v>75</v>
      </c>
      <c r="AI11" t="s">
        <v>252</v>
      </c>
      <c r="AJ11" s="196">
        <v>10248</v>
      </c>
      <c r="AK11" s="198">
        <v>5.3616315378610467E-2</v>
      </c>
      <c r="AL11" s="195">
        <v>271.39000000000004</v>
      </c>
    </row>
    <row r="12" spans="1:39">
      <c r="A12" t="s">
        <v>252</v>
      </c>
      <c r="B12" s="133">
        <v>411.59199999999993</v>
      </c>
      <c r="C12"/>
      <c r="E12" t="s">
        <v>1046</v>
      </c>
      <c r="F12" s="196">
        <v>1</v>
      </c>
      <c r="G12" s="195">
        <v>282.13</v>
      </c>
      <c r="H12" s="133">
        <v>282.13</v>
      </c>
      <c r="I12" s="196">
        <v>1</v>
      </c>
      <c r="J12" s="133"/>
      <c r="K12" t="s">
        <v>458</v>
      </c>
      <c r="L12" s="196">
        <v>4</v>
      </c>
      <c r="M12" s="195">
        <v>275</v>
      </c>
      <c r="N12" s="133">
        <v>1100</v>
      </c>
      <c r="O12" s="196">
        <v>4</v>
      </c>
      <c r="P12" s="133"/>
      <c r="Q12" t="s">
        <v>1046</v>
      </c>
      <c r="R12" s="196">
        <v>1</v>
      </c>
      <c r="S12" s="195">
        <v>282.13</v>
      </c>
      <c r="T12" s="133">
        <v>282.13</v>
      </c>
      <c r="V12" t="s">
        <v>1070</v>
      </c>
      <c r="W12" s="196">
        <v>10</v>
      </c>
      <c r="X12" s="195">
        <v>264.66399999999999</v>
      </c>
      <c r="Y12" s="133">
        <v>2646.64</v>
      </c>
      <c r="Z12" s="133"/>
      <c r="AA12" t="s">
        <v>75</v>
      </c>
      <c r="AB12" t="s">
        <v>252</v>
      </c>
      <c r="AC12" s="196">
        <v>10248</v>
      </c>
      <c r="AD12" s="198">
        <v>5.3616315378610467E-2</v>
      </c>
      <c r="AE12" s="195">
        <v>271.39000000000004</v>
      </c>
      <c r="AF12"/>
      <c r="AI12" t="s">
        <v>1881</v>
      </c>
      <c r="AJ12" s="196">
        <v>40600.166666666664</v>
      </c>
      <c r="AK12" s="198">
        <v>1.1779811969354015E-2</v>
      </c>
      <c r="AL12" s="195">
        <v>264.47084337349361</v>
      </c>
    </row>
    <row r="13" spans="1:39">
      <c r="A13" t="s">
        <v>166</v>
      </c>
      <c r="B13" s="133">
        <v>250.69266666666667</v>
      </c>
      <c r="C13"/>
      <c r="E13" t="s">
        <v>75</v>
      </c>
      <c r="F13" s="196">
        <v>245</v>
      </c>
      <c r="G13" s="195">
        <v>274.24281632653037</v>
      </c>
      <c r="H13" s="133">
        <v>67189.489999999947</v>
      </c>
      <c r="I13" s="196">
        <v>245</v>
      </c>
      <c r="J13" s="133"/>
      <c r="K13" t="s">
        <v>1070</v>
      </c>
      <c r="L13" s="196">
        <v>8</v>
      </c>
      <c r="M13" s="195">
        <v>268.58</v>
      </c>
      <c r="N13" s="133">
        <v>2148.64</v>
      </c>
      <c r="O13" s="196">
        <v>8</v>
      </c>
      <c r="P13" s="133"/>
      <c r="Q13" t="s">
        <v>75</v>
      </c>
      <c r="R13" s="196">
        <v>363</v>
      </c>
      <c r="S13" s="195">
        <v>269.81501377410473</v>
      </c>
      <c r="T13" s="133">
        <v>97942.85000000002</v>
      </c>
      <c r="V13" t="s">
        <v>2627</v>
      </c>
      <c r="W13" s="196">
        <v>14</v>
      </c>
      <c r="X13" s="195">
        <v>258.86307142857146</v>
      </c>
      <c r="Y13" s="133">
        <v>3624.0830000000001</v>
      </c>
      <c r="Z13" s="133"/>
      <c r="AB13" t="s">
        <v>224</v>
      </c>
      <c r="AC13" s="196" t="e">
        <v>#DIV/0!</v>
      </c>
      <c r="AD13" s="198" t="e">
        <v>#DIV/0!</v>
      </c>
      <c r="AE13" s="195">
        <v>285</v>
      </c>
      <c r="AF13"/>
      <c r="AI13" t="s">
        <v>926</v>
      </c>
      <c r="AJ13" s="196">
        <v>30430.2</v>
      </c>
      <c r="AK13" s="198">
        <v>1.0025548639848241E-2</v>
      </c>
      <c r="AL13" s="195">
        <v>285.53419354838707</v>
      </c>
    </row>
    <row r="14" spans="1:39">
      <c r="A14" t="s">
        <v>85</v>
      </c>
      <c r="B14" s="133">
        <v>1399.6346666666661</v>
      </c>
      <c r="C14"/>
      <c r="E14" t="s">
        <v>623</v>
      </c>
      <c r="F14" s="196">
        <v>12</v>
      </c>
      <c r="G14" s="195">
        <v>275.09333333333331</v>
      </c>
      <c r="H14" s="133">
        <v>3301.12</v>
      </c>
      <c r="I14" s="196">
        <v>12</v>
      </c>
      <c r="J14" s="133"/>
      <c r="K14" t="s">
        <v>2627</v>
      </c>
      <c r="L14" s="196">
        <v>10</v>
      </c>
      <c r="M14" s="195">
        <v>258.60000000000002</v>
      </c>
      <c r="N14" s="133">
        <v>2586</v>
      </c>
      <c r="O14" s="196">
        <v>10</v>
      </c>
      <c r="P14" s="133"/>
      <c r="Q14" t="s">
        <v>623</v>
      </c>
      <c r="R14" s="196">
        <v>36</v>
      </c>
      <c r="S14" s="195">
        <v>275.29666666666657</v>
      </c>
      <c r="T14" s="133">
        <v>9910.6799999999967</v>
      </c>
      <c r="V14" t="s">
        <v>75</v>
      </c>
      <c r="W14" s="196">
        <v>368</v>
      </c>
      <c r="X14" s="195">
        <v>265.29603260869442</v>
      </c>
      <c r="Y14" s="133">
        <v>97628.939999999551</v>
      </c>
      <c r="Z14" s="133"/>
      <c r="AB14" t="s">
        <v>67</v>
      </c>
      <c r="AC14" s="196" t="e">
        <v>#DIV/0!</v>
      </c>
      <c r="AD14" s="198" t="e">
        <v>#DIV/0!</v>
      </c>
      <c r="AE14" s="195">
        <v>217.33333333333334</v>
      </c>
      <c r="AF14"/>
      <c r="AI14" t="s">
        <v>1235</v>
      </c>
      <c r="AJ14" s="196">
        <v>16704.75</v>
      </c>
      <c r="AK14" s="198">
        <v>1.9993021540845486E-2</v>
      </c>
      <c r="AL14" s="195">
        <v>290.74833333333322</v>
      </c>
    </row>
    <row r="15" spans="1:39">
      <c r="A15" t="s">
        <v>2532</v>
      </c>
      <c r="B15" s="133">
        <v>601.28</v>
      </c>
      <c r="C15"/>
      <c r="E15" t="s">
        <v>126</v>
      </c>
      <c r="F15" s="196">
        <v>2</v>
      </c>
      <c r="G15" s="195">
        <v>549.28</v>
      </c>
      <c r="H15" s="133">
        <v>1098.56</v>
      </c>
      <c r="I15" s="196">
        <v>2</v>
      </c>
      <c r="J15" s="133"/>
      <c r="K15" t="s">
        <v>75</v>
      </c>
      <c r="L15" s="196">
        <v>290</v>
      </c>
      <c r="M15" s="195">
        <v>270.56827586206839</v>
      </c>
      <c r="N15" s="133">
        <v>78464.799999999828</v>
      </c>
      <c r="O15" s="196">
        <v>290</v>
      </c>
      <c r="P15" s="133"/>
      <c r="Q15" t="s">
        <v>126</v>
      </c>
      <c r="R15" s="196">
        <v>2</v>
      </c>
      <c r="S15" s="195">
        <v>549.28</v>
      </c>
      <c r="T15" s="133">
        <v>1098.56</v>
      </c>
      <c r="V15" t="s">
        <v>623</v>
      </c>
      <c r="W15" s="196">
        <v>148</v>
      </c>
      <c r="X15" s="195">
        <v>270.45391891891904</v>
      </c>
      <c r="Y15" s="133">
        <v>40027.180000000015</v>
      </c>
      <c r="Z15" s="133"/>
      <c r="AB15" t="s">
        <v>1881</v>
      </c>
      <c r="AC15" s="196">
        <v>40600.166666666664</v>
      </c>
      <c r="AD15" s="198">
        <v>1.1779811969354015E-2</v>
      </c>
      <c r="AE15" s="195">
        <v>264.39846153846122</v>
      </c>
      <c r="AF15"/>
      <c r="AH15" t="s">
        <v>4947</v>
      </c>
      <c r="AJ15" s="196">
        <v>31693.857142857141</v>
      </c>
      <c r="AK15" s="198">
        <v>1.3713817446463585E-2</v>
      </c>
      <c r="AL15" s="195">
        <v>272.06705263157897</v>
      </c>
    </row>
    <row r="16" spans="1:39">
      <c r="A16" t="s">
        <v>2358</v>
      </c>
      <c r="B16" s="133">
        <v>696.95333333333326</v>
      </c>
      <c r="C16"/>
      <c r="E16" t="s">
        <v>133</v>
      </c>
      <c r="F16" s="196">
        <v>24</v>
      </c>
      <c r="G16" s="195">
        <v>668.26845833333334</v>
      </c>
      <c r="H16" s="133">
        <v>16038.443000000001</v>
      </c>
      <c r="I16" s="196">
        <v>24</v>
      </c>
      <c r="J16" s="133"/>
      <c r="K16" t="s">
        <v>623</v>
      </c>
      <c r="L16" s="196">
        <v>96</v>
      </c>
      <c r="M16" s="195">
        <v>278.25812500000006</v>
      </c>
      <c r="N16" s="133">
        <v>26712.780000000006</v>
      </c>
      <c r="O16" s="196">
        <v>96</v>
      </c>
      <c r="P16" s="133"/>
      <c r="Q16" t="s">
        <v>60</v>
      </c>
      <c r="R16" s="196">
        <v>260</v>
      </c>
      <c r="S16" s="195">
        <v>571.5627692307678</v>
      </c>
      <c r="T16" s="133">
        <v>148606.31999999963</v>
      </c>
      <c r="V16" t="s">
        <v>3393</v>
      </c>
      <c r="W16" s="196">
        <v>13</v>
      </c>
      <c r="X16" s="195">
        <v>446.25307692307678</v>
      </c>
      <c r="Y16" s="133">
        <v>5801.2899999999981</v>
      </c>
      <c r="Z16" s="133"/>
      <c r="AB16" t="s">
        <v>94</v>
      </c>
      <c r="AC16" s="196" t="e">
        <v>#DIV/0!</v>
      </c>
      <c r="AD16" s="198" t="e">
        <v>#DIV/0!</v>
      </c>
      <c r="AE16" s="195">
        <v>0</v>
      </c>
      <c r="AF16"/>
      <c r="AH16" t="s">
        <v>60</v>
      </c>
      <c r="AI16" t="s">
        <v>1235</v>
      </c>
      <c r="AJ16" s="196">
        <v>22973.333333333332</v>
      </c>
      <c r="AK16" s="198">
        <v>2.6215841264422793E-2</v>
      </c>
      <c r="AL16" s="195">
        <v>550.97484536082436</v>
      </c>
    </row>
    <row r="17" spans="1:38">
      <c r="A17" t="s">
        <v>2550</v>
      </c>
      <c r="B17" s="133">
        <v>741.96</v>
      </c>
      <c r="C17"/>
      <c r="E17" t="s">
        <v>60</v>
      </c>
      <c r="F17" s="196">
        <v>164</v>
      </c>
      <c r="G17" s="195">
        <v>578.03067073170826</v>
      </c>
      <c r="H17" s="133">
        <v>94797.030000000159</v>
      </c>
      <c r="I17" s="196">
        <v>162</v>
      </c>
      <c r="J17" s="133"/>
      <c r="K17" t="s">
        <v>2261</v>
      </c>
      <c r="L17" s="196">
        <v>4</v>
      </c>
      <c r="M17" s="195">
        <v>371.34500000000003</v>
      </c>
      <c r="N17" s="133">
        <v>1485.38</v>
      </c>
      <c r="O17" s="196">
        <v>4</v>
      </c>
      <c r="P17" s="133"/>
      <c r="Q17" t="s">
        <v>143</v>
      </c>
      <c r="R17" s="196">
        <v>52</v>
      </c>
      <c r="S17" s="195">
        <v>688.89384615384608</v>
      </c>
      <c r="T17" s="133">
        <v>35822.479999999996</v>
      </c>
      <c r="V17" t="s">
        <v>126</v>
      </c>
      <c r="W17" s="196">
        <v>23</v>
      </c>
      <c r="X17" s="195">
        <v>444.56521739130426</v>
      </c>
      <c r="Y17" s="133">
        <v>10224.999999999998</v>
      </c>
      <c r="Z17" s="133"/>
      <c r="AB17" t="s">
        <v>926</v>
      </c>
      <c r="AC17" s="196">
        <v>30430.2</v>
      </c>
      <c r="AD17" s="198">
        <v>1.0025548639848241E-2</v>
      </c>
      <c r="AE17" s="195">
        <v>285.53419354838707</v>
      </c>
      <c r="AF17"/>
      <c r="AI17" t="s">
        <v>396</v>
      </c>
      <c r="AJ17" s="196" t="e">
        <v>#DIV/0!</v>
      </c>
      <c r="AK17" s="198" t="e">
        <v>#DIV/0!</v>
      </c>
      <c r="AL17" s="195">
        <v>542.82823529411758</v>
      </c>
    </row>
    <row r="18" spans="1:38">
      <c r="A18" t="s">
        <v>224</v>
      </c>
      <c r="B18" s="133">
        <v>331.16888888888877</v>
      </c>
      <c r="C18"/>
      <c r="E18" t="s">
        <v>143</v>
      </c>
      <c r="F18" s="196">
        <v>43</v>
      </c>
      <c r="G18" s="195">
        <v>683.45325581395343</v>
      </c>
      <c r="H18" s="133">
        <v>29388.489999999998</v>
      </c>
      <c r="I18" s="196">
        <v>43</v>
      </c>
      <c r="J18" s="133"/>
      <c r="K18" t="s">
        <v>3393</v>
      </c>
      <c r="L18" s="196">
        <v>9</v>
      </c>
      <c r="M18" s="195">
        <v>479.71222222222212</v>
      </c>
      <c r="N18" s="133">
        <v>4317.4099999999989</v>
      </c>
      <c r="O18" s="196">
        <v>9</v>
      </c>
      <c r="P18" s="133"/>
      <c r="Q18" t="s">
        <v>210</v>
      </c>
      <c r="R18" s="196">
        <v>33</v>
      </c>
      <c r="S18" s="195">
        <v>525.78969696969716</v>
      </c>
      <c r="T18" s="133">
        <v>17351.060000000005</v>
      </c>
      <c r="V18" t="s">
        <v>60</v>
      </c>
      <c r="W18" s="196">
        <v>390</v>
      </c>
      <c r="X18" s="195">
        <v>463.57563333333212</v>
      </c>
      <c r="Y18" s="133">
        <v>180794.49699999954</v>
      </c>
      <c r="Z18" s="133"/>
      <c r="AB18" t="s">
        <v>153</v>
      </c>
      <c r="AC18" s="196">
        <v>46254</v>
      </c>
      <c r="AD18" s="198">
        <v>1.0996670558221991E-2</v>
      </c>
      <c r="AE18" s="195">
        <v>266.38918032786864</v>
      </c>
      <c r="AF18"/>
      <c r="AH18" t="s">
        <v>4948</v>
      </c>
      <c r="AJ18" s="196">
        <v>22973.333333333332</v>
      </c>
      <c r="AK18" s="198">
        <v>2.6215841264422793E-2</v>
      </c>
      <c r="AL18" s="195">
        <v>550.31848341232217</v>
      </c>
    </row>
    <row r="19" spans="1:38">
      <c r="A19" t="s">
        <v>1131</v>
      </c>
      <c r="B19" s="133">
        <v>550</v>
      </c>
      <c r="C19"/>
      <c r="E19" t="s">
        <v>210</v>
      </c>
      <c r="F19" s="196">
        <v>10</v>
      </c>
      <c r="G19" s="195">
        <v>730.49900000000002</v>
      </c>
      <c r="H19" s="133">
        <v>7304.99</v>
      </c>
      <c r="I19" s="196">
        <v>10</v>
      </c>
      <c r="J19" s="133"/>
      <c r="K19" t="s">
        <v>126</v>
      </c>
      <c r="L19" s="196">
        <v>10</v>
      </c>
      <c r="M19" s="195">
        <v>471.77199999999993</v>
      </c>
      <c r="N19" s="133">
        <v>4717.7199999999993</v>
      </c>
      <c r="O19" s="196">
        <v>10</v>
      </c>
      <c r="P19" s="133"/>
      <c r="Q19" t="s">
        <v>595</v>
      </c>
      <c r="R19" s="196">
        <v>174</v>
      </c>
      <c r="S19" s="195">
        <v>573.44609195402302</v>
      </c>
      <c r="T19" s="133">
        <v>99779.62000000001</v>
      </c>
      <c r="V19" t="s">
        <v>3410</v>
      </c>
      <c r="W19" s="196">
        <v>2</v>
      </c>
      <c r="X19" s="195">
        <v>474.85</v>
      </c>
      <c r="Y19" s="133">
        <v>949.7</v>
      </c>
      <c r="Z19" s="133"/>
      <c r="AB19" t="s">
        <v>1235</v>
      </c>
      <c r="AC19" s="196">
        <v>16704.75</v>
      </c>
      <c r="AD19" s="198">
        <v>1.9993021540845486E-2</v>
      </c>
      <c r="AE19" s="195">
        <v>290.74833333333322</v>
      </c>
      <c r="AF19"/>
      <c r="AH19" t="s">
        <v>8</v>
      </c>
      <c r="AJ19" s="196">
        <v>33450.672413793101</v>
      </c>
      <c r="AK19" s="198">
        <v>1.59450134901555E-2</v>
      </c>
      <c r="AL19" s="195">
        <v>386.92023529411665</v>
      </c>
    </row>
    <row r="20" spans="1:38">
      <c r="A20" t="s">
        <v>592</v>
      </c>
      <c r="B20" s="133">
        <v>480</v>
      </c>
      <c r="C20"/>
      <c r="E20" t="s">
        <v>595</v>
      </c>
      <c r="F20" s="196">
        <v>9</v>
      </c>
      <c r="G20" s="195">
        <v>1723.1955555555558</v>
      </c>
      <c r="H20" s="133">
        <v>15508.760000000002</v>
      </c>
      <c r="I20" s="196">
        <v>9</v>
      </c>
      <c r="J20" s="133"/>
      <c r="K20" t="s">
        <v>133</v>
      </c>
      <c r="L20" s="196">
        <v>20</v>
      </c>
      <c r="M20" s="195">
        <v>531.82499999999993</v>
      </c>
      <c r="N20" s="133">
        <v>10636.499999999998</v>
      </c>
      <c r="O20" s="196">
        <v>20</v>
      </c>
      <c r="P20" s="133"/>
      <c r="Q20" t="s">
        <v>8</v>
      </c>
      <c r="R20" s="196">
        <v>1053</v>
      </c>
      <c r="S20" s="195">
        <v>424.65525166191787</v>
      </c>
      <c r="T20" s="133">
        <v>447161.97999999952</v>
      </c>
      <c r="V20" t="s">
        <v>143</v>
      </c>
      <c r="W20" s="196">
        <v>143</v>
      </c>
      <c r="X20" s="195">
        <v>491.83867132867107</v>
      </c>
      <c r="Y20" s="133">
        <v>70332.929999999964</v>
      </c>
      <c r="Z20" s="133"/>
      <c r="AA20" t="s">
        <v>4947</v>
      </c>
      <c r="AC20" s="196">
        <v>32032.465116279069</v>
      </c>
      <c r="AD20" s="198">
        <v>1.365062798394634E-2</v>
      </c>
      <c r="AE20" s="195">
        <v>269.93441926345707</v>
      </c>
      <c r="AF20"/>
    </row>
    <row r="21" spans="1:38">
      <c r="A21" t="s">
        <v>127</v>
      </c>
      <c r="B21" s="133">
        <v>0</v>
      </c>
      <c r="C21"/>
      <c r="E21" t="s">
        <v>8</v>
      </c>
      <c r="F21" s="196">
        <v>600</v>
      </c>
      <c r="G21" s="195">
        <v>432.35420499999896</v>
      </c>
      <c r="H21" s="133">
        <v>259412.52299999938</v>
      </c>
      <c r="I21" s="196">
        <v>598</v>
      </c>
      <c r="J21" s="133"/>
      <c r="K21" t="s">
        <v>60</v>
      </c>
      <c r="L21" s="196">
        <v>287</v>
      </c>
      <c r="M21" s="195">
        <v>470.82609756097582</v>
      </c>
      <c r="N21" s="133">
        <v>135127.09000000005</v>
      </c>
      <c r="O21" s="196">
        <v>285</v>
      </c>
      <c r="P21" s="133"/>
      <c r="Q21"/>
      <c r="R21"/>
      <c r="S21"/>
      <c r="V21" t="s">
        <v>210</v>
      </c>
      <c r="W21" s="196">
        <v>52</v>
      </c>
      <c r="X21" s="195">
        <v>772.81884615384593</v>
      </c>
      <c r="Y21" s="133">
        <v>40186.579999999987</v>
      </c>
      <c r="Z21" s="133"/>
      <c r="AA21" t="s">
        <v>60</v>
      </c>
      <c r="AB21" t="s">
        <v>85</v>
      </c>
      <c r="AC21" s="196" t="e">
        <v>#DIV/0!</v>
      </c>
      <c r="AD21" s="198" t="e">
        <v>#DIV/0!</v>
      </c>
      <c r="AE21" s="195">
        <v>685.51377777777816</v>
      </c>
      <c r="AF21"/>
    </row>
    <row r="22" spans="1:38">
      <c r="A22" t="s">
        <v>501</v>
      </c>
      <c r="B22" s="133">
        <v>624</v>
      </c>
      <c r="C22"/>
      <c r="F22"/>
      <c r="G22"/>
      <c r="H22"/>
      <c r="I22"/>
      <c r="J22" s="133"/>
      <c r="K22" t="s">
        <v>3410</v>
      </c>
      <c r="L22" s="196">
        <v>2</v>
      </c>
      <c r="M22" s="195">
        <v>474.85</v>
      </c>
      <c r="N22" s="133">
        <v>949.7</v>
      </c>
      <c r="O22" s="196">
        <v>2</v>
      </c>
      <c r="P22" s="133"/>
      <c r="Q22"/>
      <c r="R22"/>
      <c r="S22"/>
      <c r="V22" t="s">
        <v>595</v>
      </c>
      <c r="W22" s="196">
        <v>241</v>
      </c>
      <c r="X22" s="195">
        <v>701.83020746887939</v>
      </c>
      <c r="Y22" s="133">
        <v>169141.07999999993</v>
      </c>
      <c r="Z22" s="133"/>
      <c r="AB22" t="s">
        <v>67</v>
      </c>
      <c r="AC22" s="196" t="e">
        <v>#DIV/0!</v>
      </c>
      <c r="AD22" s="198" t="e">
        <v>#DIV/0!</v>
      </c>
      <c r="AE22" s="195">
        <v>547</v>
      </c>
      <c r="AF22"/>
    </row>
    <row r="23" spans="1:38">
      <c r="A23" t="s">
        <v>648</v>
      </c>
      <c r="B23" s="133">
        <v>543.92090909090905</v>
      </c>
      <c r="C23"/>
      <c r="F23"/>
      <c r="G23"/>
      <c r="H23"/>
      <c r="I23"/>
      <c r="J23" s="133"/>
      <c r="K23" t="s">
        <v>143</v>
      </c>
      <c r="L23" s="196">
        <v>83</v>
      </c>
      <c r="M23" s="195">
        <v>515.61144578313224</v>
      </c>
      <c r="N23" s="133">
        <v>42795.749999999978</v>
      </c>
      <c r="O23" s="196">
        <v>83</v>
      </c>
      <c r="P23" s="133"/>
      <c r="Q23"/>
      <c r="R23"/>
      <c r="S23"/>
      <c r="V23" t="s">
        <v>4949</v>
      </c>
      <c r="W23" s="196">
        <v>1</v>
      </c>
      <c r="X23" s="195">
        <v>400.67</v>
      </c>
      <c r="Y23" s="133">
        <v>400.67</v>
      </c>
      <c r="Z23" s="133"/>
      <c r="AB23" t="s">
        <v>153</v>
      </c>
      <c r="AC23" s="196" t="e">
        <v>#DIV/0!</v>
      </c>
      <c r="AD23" s="198" t="e">
        <v>#DIV/0!</v>
      </c>
      <c r="AE23" s="195">
        <v>0</v>
      </c>
      <c r="AF23"/>
    </row>
    <row r="24" spans="1:38">
      <c r="A24" t="s">
        <v>604</v>
      </c>
      <c r="B24" s="133">
        <v>275.83846153846156</v>
      </c>
      <c r="C24"/>
      <c r="F24"/>
      <c r="G24"/>
      <c r="H24"/>
      <c r="I24"/>
      <c r="J24" s="133"/>
      <c r="K24" t="s">
        <v>210</v>
      </c>
      <c r="L24" s="196">
        <v>33</v>
      </c>
      <c r="M24" s="195">
        <v>768.17696969696988</v>
      </c>
      <c r="N24" s="133">
        <v>25349.840000000007</v>
      </c>
      <c r="O24" s="196">
        <v>32</v>
      </c>
      <c r="P24" s="133"/>
      <c r="Q24"/>
      <c r="R24"/>
      <c r="S24"/>
      <c r="V24" t="s">
        <v>8</v>
      </c>
      <c r="W24" s="196">
        <v>1491</v>
      </c>
      <c r="X24" s="195">
        <v>431.90338832997946</v>
      </c>
      <c r="Y24" s="133">
        <v>643967.95199999935</v>
      </c>
      <c r="Z24" s="133"/>
      <c r="AB24" t="s">
        <v>1235</v>
      </c>
      <c r="AC24" s="196">
        <v>22973.333333333332</v>
      </c>
      <c r="AD24" s="198">
        <v>2.6215841264422793E-2</v>
      </c>
      <c r="AE24" s="195">
        <v>549.2964044943817</v>
      </c>
      <c r="AF24"/>
    </row>
    <row r="25" spans="1:38">
      <c r="A25" t="s">
        <v>153</v>
      </c>
      <c r="B25" s="133">
        <v>449.82655844155772</v>
      </c>
      <c r="C25"/>
      <c r="F25"/>
      <c r="G25"/>
      <c r="H25"/>
      <c r="I25"/>
      <c r="J25" s="133"/>
      <c r="K25" t="s">
        <v>595</v>
      </c>
      <c r="L25" s="196">
        <v>52</v>
      </c>
      <c r="M25" s="195">
        <v>1189.5853846153843</v>
      </c>
      <c r="N25" s="133">
        <v>61858.439999999981</v>
      </c>
      <c r="O25" s="196">
        <v>52</v>
      </c>
      <c r="P25" s="133"/>
      <c r="Q25"/>
      <c r="R25"/>
      <c r="S25"/>
      <c r="Z25" s="133"/>
      <c r="AB25" t="s">
        <v>396</v>
      </c>
      <c r="AC25" s="196" t="e">
        <v>#DIV/0!</v>
      </c>
      <c r="AD25" s="198" t="e">
        <v>#DIV/0!</v>
      </c>
      <c r="AE25" s="195">
        <v>542.82823529411758</v>
      </c>
      <c r="AF25"/>
    </row>
    <row r="26" spans="1:38">
      <c r="A26" t="s">
        <v>1279</v>
      </c>
      <c r="B26" s="133">
        <v>255</v>
      </c>
      <c r="C26"/>
      <c r="F26"/>
      <c r="G26"/>
      <c r="H26"/>
      <c r="I26"/>
      <c r="J26" s="133"/>
      <c r="K26" t="s">
        <v>4949</v>
      </c>
      <c r="L26" s="196">
        <v>1</v>
      </c>
      <c r="M26" s="195">
        <v>400.67</v>
      </c>
      <c r="N26" s="133">
        <v>400.67</v>
      </c>
      <c r="O26" s="196">
        <v>1</v>
      </c>
      <c r="P26" s="133"/>
      <c r="Q26"/>
      <c r="R26"/>
      <c r="S26"/>
      <c r="Z26" s="133"/>
      <c r="AA26" t="s">
        <v>4948</v>
      </c>
      <c r="AC26" s="196">
        <v>22973.333333333332</v>
      </c>
      <c r="AD26" s="198">
        <v>2.6215841264422793E-2</v>
      </c>
      <c r="AE26" s="195">
        <v>571.68836065573714</v>
      </c>
      <c r="AF26"/>
    </row>
    <row r="27" spans="1:38">
      <c r="A27" t="s">
        <v>2425</v>
      </c>
      <c r="B27" s="133">
        <v>271.15384615384613</v>
      </c>
      <c r="C27"/>
      <c r="F27"/>
      <c r="G27"/>
      <c r="H27"/>
      <c r="I27"/>
      <c r="J27" s="133"/>
      <c r="K27" t="s">
        <v>8</v>
      </c>
      <c r="L27" s="196">
        <v>978</v>
      </c>
      <c r="M27" s="195">
        <v>425.69397955010203</v>
      </c>
      <c r="N27" s="133">
        <v>416328.71199999977</v>
      </c>
      <c r="O27" s="196">
        <v>975</v>
      </c>
      <c r="P27" s="133"/>
      <c r="Q27"/>
      <c r="R27"/>
      <c r="S27"/>
      <c r="Z27" s="133"/>
      <c r="AA27" t="s">
        <v>8</v>
      </c>
      <c r="AC27" s="196">
        <v>33667.677966101692</v>
      </c>
      <c r="AD27" s="198">
        <v>1.5861143270970185E-2</v>
      </c>
      <c r="AE27" s="195">
        <v>374.63781382228478</v>
      </c>
      <c r="AF27"/>
    </row>
    <row r="28" spans="1:38">
      <c r="A28" t="s">
        <v>291</v>
      </c>
      <c r="B28" s="133">
        <v>379.88</v>
      </c>
      <c r="C28"/>
      <c r="F28"/>
      <c r="G28"/>
      <c r="H28"/>
      <c r="I28"/>
      <c r="J28" s="133"/>
      <c r="K28"/>
      <c r="L28"/>
      <c r="M28"/>
      <c r="N28"/>
      <c r="O28"/>
      <c r="P28" s="133"/>
      <c r="Q28"/>
      <c r="R28"/>
      <c r="S28"/>
      <c r="Z28" s="133"/>
      <c r="AD28"/>
      <c r="AF28"/>
    </row>
    <row r="29" spans="1:38">
      <c r="A29" t="s">
        <v>2310</v>
      </c>
      <c r="B29" s="133">
        <v>269.04800000000046</v>
      </c>
      <c r="C29"/>
      <c r="F29"/>
      <c r="G29"/>
      <c r="H29"/>
      <c r="I29"/>
      <c r="K29"/>
      <c r="L29"/>
      <c r="M29"/>
      <c r="N29"/>
      <c r="O29"/>
      <c r="Q29"/>
      <c r="R29"/>
      <c r="S29"/>
      <c r="Z29" s="133"/>
      <c r="AD29"/>
      <c r="AF29"/>
    </row>
    <row r="30" spans="1:38">
      <c r="A30" t="s">
        <v>596</v>
      </c>
      <c r="B30" s="133">
        <v>137.5</v>
      </c>
      <c r="C30"/>
      <c r="F30"/>
      <c r="G30"/>
      <c r="H30"/>
      <c r="I30"/>
      <c r="K30"/>
      <c r="L30"/>
      <c r="M30"/>
      <c r="N30"/>
      <c r="O30"/>
      <c r="Q30"/>
      <c r="R30"/>
      <c r="S30"/>
      <c r="Z30" s="133"/>
      <c r="AD30"/>
      <c r="AF30"/>
    </row>
    <row r="31" spans="1:38">
      <c r="A31" t="s">
        <v>684</v>
      </c>
      <c r="B31" s="133">
        <v>549.28560975609753</v>
      </c>
      <c r="C31"/>
      <c r="F31"/>
      <c r="G31"/>
      <c r="H31"/>
      <c r="I31"/>
      <c r="K31"/>
      <c r="L31"/>
      <c r="M31"/>
      <c r="N31"/>
      <c r="O31"/>
      <c r="Q31"/>
      <c r="R31"/>
      <c r="S31"/>
      <c r="Z31" s="133"/>
      <c r="AD31"/>
      <c r="AF31"/>
    </row>
    <row r="32" spans="1:38">
      <c r="A32" t="s">
        <v>170</v>
      </c>
      <c r="B32" s="133">
        <v>391.05148760330593</v>
      </c>
      <c r="C32"/>
      <c r="F32"/>
      <c r="G32"/>
      <c r="H32"/>
      <c r="I32"/>
      <c r="K32"/>
      <c r="L32"/>
      <c r="M32"/>
      <c r="N32"/>
      <c r="O32"/>
      <c r="Q32"/>
      <c r="R32"/>
      <c r="S32"/>
      <c r="Z32" s="133"/>
      <c r="AD32"/>
    </row>
    <row r="33" spans="1:30">
      <c r="A33" t="s">
        <v>1047</v>
      </c>
      <c r="B33" s="133">
        <v>275</v>
      </c>
      <c r="C33"/>
      <c r="F33"/>
      <c r="G33"/>
      <c r="H33"/>
      <c r="I33"/>
      <c r="K33"/>
      <c r="L33"/>
      <c r="M33"/>
      <c r="N33"/>
      <c r="O33"/>
      <c r="Q33"/>
      <c r="R33"/>
      <c r="S33"/>
      <c r="Z33" s="133"/>
      <c r="AD33"/>
    </row>
    <row r="34" spans="1:30">
      <c r="A34" t="s">
        <v>1235</v>
      </c>
      <c r="B34" s="133">
        <v>469.37179687499986</v>
      </c>
      <c r="C34"/>
      <c r="F34"/>
      <c r="G34"/>
      <c r="H34"/>
      <c r="I34"/>
      <c r="K34"/>
      <c r="L34"/>
      <c r="M34"/>
      <c r="N34"/>
      <c r="O34"/>
      <c r="Q34"/>
      <c r="R34"/>
      <c r="S34"/>
      <c r="Z34" s="133"/>
      <c r="AD34"/>
    </row>
    <row r="35" spans="1:30">
      <c r="A35" t="s">
        <v>396</v>
      </c>
      <c r="B35" s="133">
        <v>296.33</v>
      </c>
      <c r="C35"/>
      <c r="F35"/>
      <c r="G35"/>
      <c r="H35"/>
      <c r="I35"/>
      <c r="K35"/>
      <c r="L35"/>
      <c r="M35"/>
      <c r="N35"/>
      <c r="O35"/>
      <c r="Q35"/>
      <c r="R35"/>
      <c r="S35"/>
      <c r="Z35" s="133"/>
      <c r="AD35"/>
    </row>
    <row r="36" spans="1:30">
      <c r="A36" t="s">
        <v>134</v>
      </c>
      <c r="B36" s="133">
        <v>549.33818181818185</v>
      </c>
      <c r="C36"/>
      <c r="F36"/>
      <c r="G36"/>
      <c r="H36"/>
      <c r="I36"/>
      <c r="K36"/>
      <c r="L36"/>
      <c r="M36"/>
      <c r="N36"/>
      <c r="O36"/>
      <c r="Q36"/>
      <c r="R36"/>
      <c r="S36"/>
      <c r="Z36" s="133"/>
      <c r="AD36"/>
    </row>
    <row r="37" spans="1:30">
      <c r="A37" t="s">
        <v>181</v>
      </c>
      <c r="B37" s="133">
        <v>498.13843750000007</v>
      </c>
      <c r="C37"/>
      <c r="F37"/>
      <c r="G37"/>
      <c r="H37"/>
      <c r="I37"/>
      <c r="K37"/>
      <c r="L37"/>
      <c r="M37"/>
      <c r="N37"/>
      <c r="O37"/>
      <c r="Q37"/>
      <c r="R37"/>
      <c r="S37"/>
      <c r="Z37" s="133"/>
      <c r="AD37"/>
    </row>
    <row r="38" spans="1:30">
      <c r="A38" t="s">
        <v>2182</v>
      </c>
      <c r="B38" s="133">
        <v>672.99</v>
      </c>
      <c r="C38"/>
      <c r="F38"/>
      <c r="G38"/>
      <c r="H38"/>
      <c r="I38"/>
      <c r="K38"/>
      <c r="L38"/>
      <c r="M38"/>
      <c r="N38"/>
      <c r="O38"/>
      <c r="AD38"/>
    </row>
    <row r="39" spans="1:30">
      <c r="A39" t="s">
        <v>2426</v>
      </c>
      <c r="B39" s="133">
        <v>273</v>
      </c>
      <c r="C39"/>
      <c r="F39"/>
      <c r="G39"/>
      <c r="H39"/>
      <c r="I39"/>
      <c r="K39"/>
      <c r="L39"/>
      <c r="M39"/>
      <c r="N39"/>
      <c r="O39"/>
      <c r="AD39"/>
    </row>
    <row r="40" spans="1:30">
      <c r="A40" t="s">
        <v>4949</v>
      </c>
      <c r="B40" s="133">
        <v>474.85</v>
      </c>
      <c r="C40"/>
      <c r="F40"/>
      <c r="G40"/>
      <c r="H40"/>
      <c r="I40"/>
      <c r="K40"/>
      <c r="L40"/>
      <c r="M40"/>
      <c r="N40"/>
      <c r="O40"/>
      <c r="AD40"/>
    </row>
    <row r="41" spans="1:30">
      <c r="A41" t="s">
        <v>2767</v>
      </c>
      <c r="B41" s="133">
        <v>593.55999999999995</v>
      </c>
      <c r="C41"/>
      <c r="F41"/>
      <c r="G41"/>
      <c r="H41"/>
      <c r="I41"/>
      <c r="K41"/>
      <c r="L41"/>
      <c r="M41"/>
      <c r="N41"/>
      <c r="O41"/>
      <c r="AD41"/>
    </row>
    <row r="42" spans="1:30">
      <c r="A42" t="s">
        <v>2821</v>
      </c>
      <c r="B42" s="133">
        <v>255</v>
      </c>
      <c r="C42"/>
      <c r="F42"/>
      <c r="G42"/>
      <c r="H42"/>
      <c r="I42"/>
      <c r="K42"/>
      <c r="L42"/>
      <c r="M42"/>
      <c r="N42"/>
      <c r="O42"/>
      <c r="AD42"/>
    </row>
    <row r="43" spans="1:30">
      <c r="A43" t="s">
        <v>2810</v>
      </c>
      <c r="B43" s="133">
        <v>267.80000000000007</v>
      </c>
      <c r="C43"/>
      <c r="F43"/>
      <c r="G43"/>
      <c r="H43"/>
      <c r="I43"/>
      <c r="K43"/>
      <c r="L43"/>
      <c r="M43"/>
      <c r="N43"/>
      <c r="O43"/>
      <c r="AD43"/>
    </row>
    <row r="44" spans="1:30">
      <c r="A44" t="s">
        <v>8</v>
      </c>
      <c r="B44" s="133">
        <v>432.81250450450472</v>
      </c>
      <c r="C44"/>
      <c r="F44"/>
      <c r="G44"/>
      <c r="H44"/>
      <c r="I44"/>
      <c r="K44"/>
      <c r="L44"/>
      <c r="M44"/>
      <c r="N44"/>
      <c r="O44"/>
      <c r="AD44"/>
    </row>
    <row r="45" spans="1:30">
      <c r="B45"/>
      <c r="C45"/>
      <c r="F45"/>
      <c r="G45"/>
      <c r="H45"/>
      <c r="I45"/>
      <c r="K45"/>
      <c r="L45"/>
      <c r="M45"/>
      <c r="N45"/>
      <c r="O45"/>
      <c r="AD45"/>
    </row>
    <row r="46" spans="1:30">
      <c r="B46"/>
      <c r="C46"/>
      <c r="F46"/>
      <c r="G46"/>
      <c r="H46"/>
      <c r="I46"/>
      <c r="K46"/>
      <c r="L46"/>
      <c r="M46"/>
      <c r="N46"/>
      <c r="O46"/>
      <c r="AD46"/>
    </row>
    <row r="47" spans="1:30">
      <c r="B47"/>
      <c r="C47"/>
      <c r="F47"/>
      <c r="G47"/>
      <c r="H47"/>
      <c r="I47"/>
      <c r="K47"/>
      <c r="L47"/>
      <c r="M47"/>
      <c r="N47"/>
      <c r="O47"/>
      <c r="AD47"/>
    </row>
    <row r="48" spans="1:30">
      <c r="B48"/>
      <c r="C48"/>
      <c r="F48"/>
      <c r="G48"/>
      <c r="H48"/>
      <c r="I48"/>
      <c r="K48"/>
      <c r="L48"/>
      <c r="M48"/>
      <c r="N48"/>
      <c r="O48"/>
      <c r="AD48"/>
    </row>
    <row r="49" spans="2:30">
      <c r="B49"/>
      <c r="C49"/>
      <c r="F49"/>
      <c r="G49"/>
      <c r="H49"/>
      <c r="I49"/>
      <c r="K49"/>
      <c r="L49"/>
      <c r="M49"/>
      <c r="N49"/>
      <c r="O49"/>
      <c r="AD49"/>
    </row>
    <row r="50" spans="2:30">
      <c r="B50"/>
      <c r="C50"/>
      <c r="F50"/>
      <c r="G50"/>
      <c r="H50"/>
      <c r="I50"/>
      <c r="K50"/>
      <c r="L50"/>
      <c r="M50"/>
      <c r="N50"/>
      <c r="O50"/>
      <c r="AD50"/>
    </row>
    <row r="51" spans="2:30">
      <c r="B51"/>
      <c r="C51"/>
      <c r="F51"/>
      <c r="G51"/>
      <c r="H51"/>
      <c r="I51"/>
      <c r="K51"/>
      <c r="L51"/>
      <c r="M51"/>
      <c r="N51"/>
      <c r="O51"/>
      <c r="AD51"/>
    </row>
    <row r="52" spans="2:30">
      <c r="B52"/>
      <c r="C52"/>
      <c r="F52"/>
      <c r="G52"/>
      <c r="H52"/>
      <c r="I52"/>
      <c r="K52"/>
      <c r="L52"/>
      <c r="M52"/>
      <c r="N52"/>
      <c r="O52"/>
      <c r="AD52"/>
    </row>
    <row r="53" spans="2:30">
      <c r="B53"/>
      <c r="C53"/>
      <c r="F53"/>
      <c r="G53"/>
      <c r="H53"/>
      <c r="I53"/>
      <c r="K53"/>
      <c r="L53"/>
      <c r="M53"/>
      <c r="N53"/>
      <c r="O53"/>
      <c r="AD53"/>
    </row>
    <row r="54" spans="2:30">
      <c r="B54"/>
      <c r="C54"/>
      <c r="F54"/>
      <c r="G54"/>
      <c r="H54"/>
      <c r="I54"/>
      <c r="K54"/>
      <c r="L54"/>
      <c r="M54"/>
      <c r="N54"/>
      <c r="O54"/>
      <c r="AD54"/>
    </row>
    <row r="55" spans="2:30">
      <c r="B55"/>
      <c r="C55"/>
      <c r="F55"/>
      <c r="G55"/>
      <c r="H55"/>
      <c r="I55"/>
      <c r="K55"/>
      <c r="L55"/>
      <c r="M55"/>
      <c r="N55"/>
      <c r="O55"/>
      <c r="AD55"/>
    </row>
    <row r="56" spans="2:30">
      <c r="B56"/>
      <c r="C56"/>
      <c r="F56"/>
      <c r="G56"/>
      <c r="H56"/>
      <c r="I56"/>
      <c r="K56"/>
      <c r="L56"/>
      <c r="M56"/>
      <c r="N56"/>
      <c r="O56"/>
      <c r="AD56"/>
    </row>
    <row r="57" spans="2:30">
      <c r="B57"/>
      <c r="C57"/>
      <c r="F57"/>
      <c r="G57"/>
      <c r="H57"/>
      <c r="I57"/>
      <c r="K57"/>
      <c r="L57"/>
      <c r="M57"/>
      <c r="N57"/>
      <c r="O57"/>
      <c r="AD57"/>
    </row>
    <row r="58" spans="2:30">
      <c r="B58"/>
      <c r="C58"/>
      <c r="F58"/>
      <c r="G58"/>
      <c r="H58"/>
      <c r="I58"/>
      <c r="K58"/>
      <c r="L58"/>
      <c r="M58"/>
      <c r="N58"/>
      <c r="O58"/>
      <c r="AD58"/>
    </row>
    <row r="59" spans="2:30">
      <c r="B59"/>
      <c r="C59"/>
      <c r="F59"/>
      <c r="G59"/>
      <c r="H59"/>
      <c r="I59"/>
      <c r="K59"/>
      <c r="L59"/>
      <c r="M59"/>
      <c r="N59"/>
      <c r="O59"/>
      <c r="AD59"/>
    </row>
    <row r="60" spans="2:30">
      <c r="B60"/>
      <c r="C60"/>
      <c r="F60"/>
      <c r="G60"/>
      <c r="H60"/>
      <c r="I60"/>
      <c r="K60"/>
      <c r="L60"/>
      <c r="M60"/>
      <c r="N60"/>
      <c r="O60"/>
      <c r="AD60"/>
    </row>
    <row r="61" spans="2:30">
      <c r="B61"/>
      <c r="C61"/>
      <c r="F61"/>
      <c r="G61"/>
      <c r="H61"/>
      <c r="I61"/>
      <c r="K61"/>
      <c r="L61"/>
      <c r="M61"/>
      <c r="N61"/>
      <c r="O61"/>
      <c r="AD61"/>
    </row>
    <row r="62" spans="2:30">
      <c r="B62"/>
      <c r="C62"/>
      <c r="F62"/>
      <c r="G62"/>
      <c r="H62"/>
      <c r="I62"/>
      <c r="K62"/>
      <c r="L62"/>
      <c r="M62"/>
      <c r="N62"/>
      <c r="O62"/>
      <c r="AD62"/>
    </row>
    <row r="63" spans="2:30">
      <c r="B63"/>
      <c r="C63"/>
      <c r="F63"/>
      <c r="G63"/>
      <c r="H63"/>
      <c r="I63"/>
      <c r="K63"/>
      <c r="L63"/>
      <c r="M63"/>
      <c r="N63"/>
      <c r="O63"/>
      <c r="AD63"/>
    </row>
    <row r="64" spans="2:30">
      <c r="B64"/>
      <c r="C64"/>
      <c r="F64"/>
      <c r="G64"/>
      <c r="H64"/>
      <c r="I64"/>
      <c r="K64"/>
      <c r="L64"/>
      <c r="M64"/>
      <c r="N64"/>
      <c r="O64"/>
      <c r="AD64"/>
    </row>
    <row r="65" spans="2:30">
      <c r="B65"/>
      <c r="C65"/>
      <c r="F65"/>
      <c r="G65"/>
      <c r="H65"/>
      <c r="I65"/>
      <c r="K65"/>
      <c r="L65"/>
      <c r="M65"/>
      <c r="N65"/>
      <c r="O65"/>
      <c r="AD65"/>
    </row>
    <row r="66" spans="2:30">
      <c r="B66"/>
      <c r="C66"/>
      <c r="F66"/>
      <c r="G66"/>
      <c r="H66"/>
      <c r="I66"/>
      <c r="K66"/>
      <c r="L66"/>
      <c r="M66"/>
      <c r="N66"/>
      <c r="O66"/>
      <c r="AD66"/>
    </row>
    <row r="67" spans="2:30">
      <c r="B67"/>
      <c r="C67"/>
      <c r="F67"/>
      <c r="G67"/>
      <c r="H67"/>
      <c r="I67"/>
      <c r="K67"/>
      <c r="L67"/>
      <c r="M67"/>
      <c r="N67"/>
      <c r="O67"/>
      <c r="AD67"/>
    </row>
    <row r="68" spans="2:30">
      <c r="B68"/>
      <c r="C68"/>
      <c r="F68"/>
      <c r="G68"/>
      <c r="H68"/>
      <c r="I68"/>
      <c r="K68"/>
      <c r="L68"/>
      <c r="M68"/>
      <c r="N68"/>
      <c r="O68"/>
      <c r="AD68"/>
    </row>
    <row r="69" spans="2:30">
      <c r="B69"/>
      <c r="C69"/>
      <c r="F69"/>
      <c r="G69"/>
      <c r="H69"/>
      <c r="I69"/>
      <c r="K69"/>
      <c r="L69"/>
      <c r="M69"/>
      <c r="N69"/>
      <c r="O69"/>
      <c r="AD69"/>
    </row>
    <row r="70" spans="2:30">
      <c r="B70"/>
      <c r="C70"/>
      <c r="F70"/>
      <c r="G70"/>
      <c r="H70"/>
      <c r="I70"/>
      <c r="K70"/>
      <c r="L70"/>
      <c r="M70"/>
      <c r="N70"/>
      <c r="O70"/>
      <c r="AD70"/>
    </row>
    <row r="71" spans="2:30">
      <c r="B71"/>
      <c r="C71"/>
      <c r="F71"/>
      <c r="G71"/>
      <c r="H71"/>
      <c r="I71"/>
      <c r="K71"/>
      <c r="L71"/>
      <c r="M71"/>
      <c r="N71"/>
      <c r="O71"/>
      <c r="AD71"/>
    </row>
    <row r="72" spans="2:30">
      <c r="B72"/>
      <c r="C72"/>
      <c r="F72"/>
      <c r="G72"/>
      <c r="H72"/>
      <c r="I72"/>
      <c r="K72"/>
      <c r="L72"/>
      <c r="M72"/>
      <c r="N72"/>
      <c r="O72"/>
      <c r="AD72"/>
    </row>
    <row r="73" spans="2:30">
      <c r="B73"/>
      <c r="C73"/>
      <c r="F73"/>
      <c r="G73"/>
      <c r="H73"/>
      <c r="I73"/>
      <c r="K73"/>
      <c r="L73"/>
      <c r="M73"/>
      <c r="N73"/>
      <c r="O73"/>
      <c r="AD73"/>
    </row>
    <row r="74" spans="2:30">
      <c r="B74"/>
      <c r="C74"/>
      <c r="F74"/>
      <c r="G74"/>
      <c r="H74"/>
      <c r="I74"/>
      <c r="K74"/>
      <c r="L74"/>
      <c r="M74"/>
      <c r="N74"/>
      <c r="O74"/>
      <c r="AD74"/>
    </row>
    <row r="75" spans="2:30">
      <c r="B75"/>
      <c r="C75"/>
      <c r="K75"/>
      <c r="L75"/>
      <c r="M75"/>
      <c r="N75"/>
      <c r="O75"/>
      <c r="AD75"/>
    </row>
    <row r="76" spans="2:30">
      <c r="B76"/>
      <c r="C76"/>
      <c r="G76" s="133" t="s">
        <v>4950</v>
      </c>
      <c r="H76" s="133" t="e">
        <f>I74/G74</f>
        <v>#DIV/0!</v>
      </c>
      <c r="K76"/>
      <c r="L76"/>
      <c r="M76"/>
      <c r="N76"/>
      <c r="O76"/>
      <c r="AD76"/>
    </row>
    <row r="77" spans="2:30">
      <c r="B77"/>
      <c r="C77"/>
      <c r="K77"/>
      <c r="L77"/>
      <c r="M77"/>
      <c r="N77"/>
      <c r="O77"/>
      <c r="AD77"/>
    </row>
    <row r="78" spans="2:30">
      <c r="B78"/>
      <c r="C78"/>
      <c r="K78"/>
      <c r="L78"/>
      <c r="M78"/>
      <c r="N78"/>
      <c r="O78"/>
      <c r="AD78"/>
    </row>
    <row r="79" spans="2:30">
      <c r="B79"/>
      <c r="C79"/>
      <c r="K79"/>
      <c r="L79"/>
      <c r="M79"/>
      <c r="N79"/>
      <c r="O79"/>
      <c r="AD79"/>
    </row>
    <row r="80" spans="2:30">
      <c r="B80"/>
      <c r="C80"/>
      <c r="K80"/>
      <c r="L80"/>
      <c r="M80"/>
      <c r="N80"/>
      <c r="O80"/>
      <c r="AD80"/>
    </row>
    <row r="81" spans="2:30">
      <c r="B81"/>
      <c r="C81"/>
      <c r="K81"/>
      <c r="L81"/>
      <c r="M81"/>
      <c r="N81"/>
      <c r="O81"/>
      <c r="AD81"/>
    </row>
    <row r="82" spans="2:30">
      <c r="B82"/>
      <c r="C82"/>
      <c r="K82"/>
      <c r="L82"/>
      <c r="M82"/>
      <c r="N82"/>
      <c r="O82"/>
      <c r="AD82"/>
    </row>
    <row r="83" spans="2:30">
      <c r="B83"/>
      <c r="C83"/>
      <c r="K83"/>
      <c r="L83"/>
      <c r="M83"/>
      <c r="N83"/>
      <c r="O83"/>
      <c r="AD83"/>
    </row>
    <row r="84" spans="2:30">
      <c r="B84"/>
      <c r="C84"/>
      <c r="K84"/>
      <c r="L84"/>
      <c r="M84"/>
      <c r="N84"/>
      <c r="O84"/>
      <c r="AD84"/>
    </row>
    <row r="85" spans="2:30">
      <c r="B85"/>
      <c r="C85"/>
      <c r="K85"/>
      <c r="L85"/>
      <c r="M85"/>
      <c r="N85"/>
      <c r="O85"/>
      <c r="AD85"/>
    </row>
    <row r="86" spans="2:30">
      <c r="B86"/>
      <c r="C86"/>
      <c r="K86"/>
      <c r="L86"/>
      <c r="M86"/>
      <c r="N86"/>
      <c r="O86"/>
      <c r="AD86"/>
    </row>
    <row r="87" spans="2:30">
      <c r="B87"/>
      <c r="C87"/>
      <c r="K87"/>
      <c r="L87"/>
      <c r="M87"/>
      <c r="N87"/>
      <c r="O87"/>
      <c r="AD87"/>
    </row>
    <row r="88" spans="2:30">
      <c r="B88"/>
      <c r="C88"/>
      <c r="K88"/>
      <c r="L88"/>
      <c r="M88"/>
      <c r="N88"/>
      <c r="O88"/>
      <c r="AD88"/>
    </row>
    <row r="89" spans="2:30">
      <c r="B89"/>
      <c r="C89"/>
      <c r="K89"/>
      <c r="L89"/>
      <c r="M89"/>
      <c r="N89"/>
      <c r="O89"/>
      <c r="AD89"/>
    </row>
    <row r="90" spans="2:30">
      <c r="B90"/>
      <c r="C90"/>
      <c r="K90"/>
      <c r="L90"/>
      <c r="M90"/>
      <c r="N90"/>
      <c r="O90"/>
      <c r="AD90"/>
    </row>
    <row r="91" spans="2:30">
      <c r="B91"/>
      <c r="C91"/>
      <c r="K91"/>
      <c r="L91"/>
      <c r="M91"/>
      <c r="N91"/>
      <c r="O91"/>
      <c r="AD91"/>
    </row>
    <row r="92" spans="2:30">
      <c r="B92"/>
      <c r="C92"/>
      <c r="K92"/>
      <c r="L92"/>
      <c r="M92"/>
      <c r="N92"/>
      <c r="O92"/>
      <c r="AD92"/>
    </row>
    <row r="93" spans="2:30">
      <c r="B93"/>
      <c r="C93"/>
      <c r="K93"/>
      <c r="L93"/>
      <c r="M93"/>
      <c r="N93"/>
      <c r="O93"/>
      <c r="AD93"/>
    </row>
    <row r="94" spans="2:30">
      <c r="B94"/>
      <c r="C94"/>
      <c r="K94"/>
      <c r="L94"/>
      <c r="M94"/>
      <c r="N94"/>
      <c r="O94"/>
      <c r="AD94"/>
    </row>
    <row r="95" spans="2:30">
      <c r="B95"/>
      <c r="C95"/>
      <c r="K95"/>
      <c r="L95"/>
      <c r="M95"/>
      <c r="N95"/>
      <c r="O95"/>
      <c r="AD95"/>
    </row>
    <row r="96" spans="2:30">
      <c r="B96"/>
      <c r="C96"/>
      <c r="K96"/>
      <c r="L96"/>
      <c r="M96"/>
      <c r="N96"/>
      <c r="O96"/>
    </row>
    <row r="97" spans="2:15">
      <c r="B97"/>
      <c r="C97"/>
      <c r="K97"/>
      <c r="L97"/>
      <c r="M97"/>
      <c r="N97"/>
      <c r="O97"/>
    </row>
    <row r="98" spans="2:15">
      <c r="B98"/>
      <c r="C98"/>
      <c r="K98"/>
      <c r="L98"/>
      <c r="M98"/>
      <c r="N98"/>
      <c r="O98"/>
    </row>
    <row r="99" spans="2:15">
      <c r="B99"/>
      <c r="C99"/>
    </row>
    <row r="100" spans="2:15">
      <c r="B100"/>
      <c r="C100"/>
      <c r="M100" s="195" t="s">
        <v>4951</v>
      </c>
      <c r="N100" s="195" t="e">
        <f>O98/M98</f>
        <v>#DIV/0!</v>
      </c>
    </row>
    <row r="101" spans="2:15">
      <c r="B101"/>
      <c r="C101"/>
    </row>
    <row r="102" spans="2:15">
      <c r="B102"/>
      <c r="C102"/>
    </row>
    <row r="103" spans="2:15">
      <c r="B103"/>
      <c r="C103"/>
    </row>
    <row r="104" spans="2:15">
      <c r="B104"/>
      <c r="C104"/>
    </row>
    <row r="105" spans="2:15">
      <c r="B105"/>
      <c r="C105"/>
    </row>
    <row r="106" spans="2:15">
      <c r="B106"/>
      <c r="C106"/>
    </row>
    <row r="107" spans="2:15">
      <c r="B107"/>
      <c r="C107"/>
    </row>
    <row r="108" spans="2:15">
      <c r="B108"/>
      <c r="C108"/>
    </row>
    <row r="109" spans="2:15">
      <c r="B109"/>
      <c r="C109"/>
    </row>
    <row r="110" spans="2:15">
      <c r="B110"/>
      <c r="C110"/>
    </row>
    <row r="111" spans="2:15">
      <c r="B111"/>
      <c r="C111"/>
    </row>
    <row r="112" spans="2:15">
      <c r="B112"/>
      <c r="C112"/>
    </row>
    <row r="113" spans="2:3">
      <c r="B113"/>
      <c r="C113"/>
    </row>
    <row r="114" spans="2:3">
      <c r="B114"/>
      <c r="C114"/>
    </row>
    <row r="115" spans="2:3">
      <c r="B115"/>
      <c r="C115"/>
    </row>
    <row r="116" spans="2:3">
      <c r="B116"/>
      <c r="C116"/>
    </row>
    <row r="117" spans="2:3">
      <c r="B117"/>
      <c r="C117"/>
    </row>
    <row r="118" spans="2:3">
      <c r="B118"/>
      <c r="C118"/>
    </row>
    <row r="119" spans="2:3">
      <c r="B119"/>
      <c r="C119"/>
    </row>
    <row r="120" spans="2:3">
      <c r="B120"/>
      <c r="C120"/>
    </row>
    <row r="121" spans="2:3">
      <c r="B121"/>
      <c r="C121"/>
    </row>
    <row r="122" spans="2:3">
      <c r="B122"/>
      <c r="C122"/>
    </row>
    <row r="123" spans="2:3">
      <c r="B123"/>
      <c r="C123"/>
    </row>
    <row r="124" spans="2:3">
      <c r="B124"/>
      <c r="C124"/>
    </row>
    <row r="125" spans="2:3">
      <c r="B125"/>
      <c r="C125"/>
    </row>
    <row r="126" spans="2:3">
      <c r="B126"/>
      <c r="C126"/>
    </row>
    <row r="127" spans="2:3">
      <c r="B127"/>
      <c r="C127"/>
    </row>
    <row r="128" spans="2:3">
      <c r="B128"/>
      <c r="C128"/>
    </row>
    <row r="129" spans="2:3">
      <c r="B129"/>
      <c r="C129"/>
    </row>
    <row r="130" spans="2:3">
      <c r="B130"/>
      <c r="C130"/>
    </row>
    <row r="131" spans="2:3">
      <c r="B131"/>
      <c r="C131"/>
    </row>
    <row r="132" spans="2:3">
      <c r="B132"/>
      <c r="C132"/>
    </row>
    <row r="133" spans="2:3">
      <c r="B133"/>
      <c r="C133"/>
    </row>
    <row r="134" spans="2:3">
      <c r="B134"/>
      <c r="C134"/>
    </row>
    <row r="135" spans="2:3">
      <c r="B135"/>
      <c r="C135"/>
    </row>
    <row r="136" spans="2:3">
      <c r="B136"/>
      <c r="C136"/>
    </row>
    <row r="137" spans="2:3">
      <c r="B137"/>
      <c r="C137"/>
    </row>
    <row r="138" spans="2:3">
      <c r="B138"/>
      <c r="C138"/>
    </row>
    <row r="139" spans="2:3">
      <c r="B139"/>
      <c r="C139"/>
    </row>
    <row r="140" spans="2:3">
      <c r="B140"/>
      <c r="C140"/>
    </row>
    <row r="141" spans="2:3">
      <c r="B141"/>
      <c r="C141"/>
    </row>
    <row r="142" spans="2:3">
      <c r="B142"/>
      <c r="C142"/>
    </row>
    <row r="143" spans="2:3">
      <c r="B143"/>
      <c r="C143"/>
    </row>
    <row r="144" spans="2:3">
      <c r="B144"/>
      <c r="C144"/>
    </row>
    <row r="145" spans="2:3">
      <c r="B145"/>
      <c r="C145"/>
    </row>
    <row r="146" spans="2:3">
      <c r="B146"/>
      <c r="C146"/>
    </row>
    <row r="147" spans="2:3">
      <c r="B147"/>
      <c r="C147"/>
    </row>
    <row r="148" spans="2:3">
      <c r="B148"/>
      <c r="C148"/>
    </row>
    <row r="149" spans="2:3">
      <c r="B149"/>
      <c r="C149"/>
    </row>
    <row r="150" spans="2:3">
      <c r="B150"/>
      <c r="C150"/>
    </row>
    <row r="151" spans="2:3">
      <c r="B151"/>
      <c r="C151"/>
    </row>
    <row r="152" spans="2:3">
      <c r="B152"/>
      <c r="C152"/>
    </row>
    <row r="153" spans="2:3">
      <c r="B153"/>
      <c r="C153"/>
    </row>
    <row r="154" spans="2:3">
      <c r="B154"/>
      <c r="C154"/>
    </row>
    <row r="155" spans="2:3">
      <c r="B155"/>
      <c r="C155"/>
    </row>
    <row r="156" spans="2:3">
      <c r="B156"/>
      <c r="C156"/>
    </row>
    <row r="157" spans="2:3">
      <c r="B157"/>
      <c r="C157"/>
    </row>
    <row r="158" spans="2:3">
      <c r="B158"/>
      <c r="C158"/>
    </row>
    <row r="159" spans="2:3">
      <c r="B159"/>
      <c r="C159"/>
    </row>
    <row r="160" spans="2:3">
      <c r="B160"/>
      <c r="C160"/>
    </row>
    <row r="161" spans="2:3">
      <c r="B161"/>
      <c r="C161"/>
    </row>
    <row r="162" spans="2:3">
      <c r="B162"/>
      <c r="C162"/>
    </row>
    <row r="163" spans="2:3">
      <c r="B163"/>
      <c r="C163"/>
    </row>
    <row r="164" spans="2:3">
      <c r="B164"/>
      <c r="C164"/>
    </row>
    <row r="165" spans="2:3">
      <c r="B165"/>
      <c r="C165"/>
    </row>
    <row r="166" spans="2:3">
      <c r="B166"/>
      <c r="C166"/>
    </row>
    <row r="167" spans="2:3">
      <c r="B167"/>
      <c r="C167"/>
    </row>
    <row r="168" spans="2:3">
      <c r="B168"/>
      <c r="C168"/>
    </row>
    <row r="169" spans="2:3">
      <c r="B169"/>
      <c r="C169"/>
    </row>
    <row r="170" spans="2:3">
      <c r="B170"/>
      <c r="C170"/>
    </row>
    <row r="171" spans="2:3">
      <c r="B171"/>
      <c r="C171"/>
    </row>
    <row r="172" spans="2:3">
      <c r="B172"/>
      <c r="C172"/>
    </row>
    <row r="173" spans="2:3">
      <c r="B173"/>
      <c r="C173"/>
    </row>
    <row r="174" spans="2:3">
      <c r="B174"/>
      <c r="C174"/>
    </row>
    <row r="175" spans="2:3">
      <c r="B175"/>
      <c r="C175"/>
    </row>
    <row r="176" spans="2:3">
      <c r="B176"/>
      <c r="C176"/>
    </row>
    <row r="177" spans="2:3">
      <c r="B177"/>
      <c r="C177"/>
    </row>
    <row r="178" spans="2:3">
      <c r="B178"/>
      <c r="C178"/>
    </row>
    <row r="179" spans="2:3">
      <c r="B179"/>
      <c r="C179"/>
    </row>
    <row r="180" spans="2:3">
      <c r="B180"/>
      <c r="C180"/>
    </row>
    <row r="181" spans="2:3">
      <c r="B181"/>
      <c r="C181"/>
    </row>
    <row r="182" spans="2:3">
      <c r="B182"/>
      <c r="C182"/>
    </row>
    <row r="183" spans="2:3">
      <c r="B183"/>
      <c r="C183"/>
    </row>
    <row r="184" spans="2:3">
      <c r="B184"/>
      <c r="C184"/>
    </row>
    <row r="185" spans="2:3">
      <c r="B185"/>
      <c r="C185"/>
    </row>
    <row r="186" spans="2:3">
      <c r="B186"/>
      <c r="C186"/>
    </row>
    <row r="187" spans="2:3">
      <c r="B187"/>
      <c r="C187"/>
    </row>
    <row r="188" spans="2:3">
      <c r="B188"/>
      <c r="C188"/>
    </row>
    <row r="189" spans="2:3">
      <c r="B189"/>
      <c r="C189"/>
    </row>
    <row r="190" spans="2:3">
      <c r="B190"/>
      <c r="C190"/>
    </row>
    <row r="191" spans="2:3">
      <c r="B191"/>
      <c r="C191"/>
    </row>
    <row r="192" spans="2:3">
      <c r="B192"/>
      <c r="C192"/>
    </row>
    <row r="193" spans="2:3">
      <c r="B193"/>
      <c r="C193"/>
    </row>
    <row r="194" spans="2:3">
      <c r="B194"/>
      <c r="C194"/>
    </row>
    <row r="195" spans="2:3">
      <c r="B195"/>
      <c r="C195"/>
    </row>
    <row r="196" spans="2:3">
      <c r="B196"/>
      <c r="C196"/>
    </row>
    <row r="197" spans="2:3">
      <c r="B197"/>
      <c r="C197"/>
    </row>
  </sheetData>
  <mergeCells count="7">
    <mergeCell ref="AH2:AM2"/>
    <mergeCell ref="A2:C2"/>
    <mergeCell ref="Q2:T2"/>
    <mergeCell ref="E2:I2"/>
    <mergeCell ref="AA2:AF2"/>
    <mergeCell ref="K2:O2"/>
    <mergeCell ref="V2:Y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784A4-22AF-4E35-94A1-9DD76DC8F739}">
  <dimension ref="A1:E13"/>
  <sheetViews>
    <sheetView workbookViewId="0">
      <selection activeCell="A13" sqref="A13"/>
    </sheetView>
  </sheetViews>
  <sheetFormatPr defaultRowHeight="15"/>
  <cols>
    <col min="1" max="1" width="16.42578125" bestFit="1" customWidth="1"/>
    <col min="2" max="2" width="11.140625" style="135" bestFit="1" customWidth="1"/>
    <col min="3" max="4" width="10.140625" style="135" bestFit="1" customWidth="1"/>
    <col min="5" max="5" width="11.7109375" style="135" bestFit="1" customWidth="1"/>
  </cols>
  <sheetData>
    <row r="1" spans="1:5">
      <c r="B1" s="302" t="s">
        <v>4952</v>
      </c>
      <c r="C1" s="302" t="s">
        <v>143</v>
      </c>
      <c r="D1" s="302" t="s">
        <v>60</v>
      </c>
      <c r="E1" s="302" t="s">
        <v>210</v>
      </c>
    </row>
    <row r="2" spans="1:5">
      <c r="A2" s="129" t="s">
        <v>4953</v>
      </c>
      <c r="B2" s="135">
        <v>9</v>
      </c>
      <c r="C2" s="135">
        <v>14</v>
      </c>
      <c r="D2" s="135">
        <v>5</v>
      </c>
      <c r="E2" s="135">
        <v>6</v>
      </c>
    </row>
    <row r="3" spans="1:5">
      <c r="A3" s="129"/>
    </row>
    <row r="4" spans="1:5">
      <c r="A4" s="129" t="s">
        <v>4954</v>
      </c>
      <c r="B4" s="302" t="s">
        <v>4955</v>
      </c>
    </row>
    <row r="5" spans="1:5">
      <c r="A5" s="361">
        <v>46029</v>
      </c>
      <c r="B5" s="135">
        <v>35</v>
      </c>
    </row>
    <row r="6" spans="1:5">
      <c r="A6" s="361">
        <v>46048</v>
      </c>
      <c r="B6" s="135">
        <v>25</v>
      </c>
    </row>
    <row r="7" spans="1:5">
      <c r="A7" s="361">
        <v>46049</v>
      </c>
      <c r="B7" s="135">
        <v>17</v>
      </c>
    </row>
    <row r="8" spans="1:5">
      <c r="A8" s="361">
        <v>46056</v>
      </c>
      <c r="B8" s="135">
        <v>41</v>
      </c>
    </row>
    <row r="9" spans="1:5">
      <c r="A9" s="361">
        <v>46085</v>
      </c>
      <c r="B9" s="135">
        <v>45</v>
      </c>
    </row>
    <row r="10" spans="1:5">
      <c r="A10" s="361">
        <v>46093</v>
      </c>
      <c r="B10" s="135">
        <v>25</v>
      </c>
    </row>
    <row r="11" spans="1:5">
      <c r="A11" s="361">
        <v>46094</v>
      </c>
      <c r="B11" s="135">
        <v>46</v>
      </c>
    </row>
    <row r="12" spans="1:5">
      <c r="A12" s="361">
        <v>46100</v>
      </c>
      <c r="B12" s="135">
        <v>34</v>
      </c>
    </row>
    <row r="13" spans="1:5">
      <c r="A13" s="47" t="s">
        <v>4956</v>
      </c>
      <c r="B13" s="135">
        <f>SUM(B5:B12)</f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E8A43980-1A49-4B39-B390-D3990DD94E0E}"/>
</file>

<file path=customXml/itemProps2.xml><?xml version="1.0" encoding="utf-8"?>
<ds:datastoreItem xmlns:ds="http://schemas.openxmlformats.org/officeDocument/2006/customXml" ds:itemID="{88EBB700-475D-4E16-AD97-D9B8FBBD9C5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Fabio</dc:creator>
  <cp:keywords/>
  <dc:description/>
  <cp:lastModifiedBy>gritschpneus@hotmail.com</cp:lastModifiedBy>
  <cp:revision/>
  <dcterms:created xsi:type="dcterms:W3CDTF">2022-06-04T22:08:18Z</dcterms:created>
  <dcterms:modified xsi:type="dcterms:W3CDTF">2026-04-14T19:47:15Z</dcterms:modified>
  <cp:category/>
  <cp:contentStatus/>
</cp:coreProperties>
</file>